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drawings/drawing5.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bfl.local\dfsroot\Users\BotrM\Citrix\Downloads\"/>
    </mc:Choice>
  </mc:AlternateContent>
  <xr:revisionPtr revIDLastSave="0" documentId="13_ncr:1_{F522EFB8-B102-48C1-8C63-1CF7C84F6882}" xr6:coauthVersionLast="47" xr6:coauthVersionMax="47" xr10:uidLastSave="{00000000-0000-0000-0000-000000000000}"/>
  <bookViews>
    <workbookView xWindow="-108" yWindow="-108" windowWidth="23184" windowHeight="12816" tabRatio="650" firstSheet="2" activeTab="2" xr2:uid="{12231211-C2A6-46CB-8731-6BFE45AAE450}"/>
  </bookViews>
  <sheets>
    <sheet name="LOG" sheetId="49" r:id="rId1"/>
    <sheet name="Schematic" sheetId="2" r:id="rId2"/>
    <sheet name="Note Tables" sheetId="52" r:id="rId3"/>
    <sheet name="PC (BBT)" sheetId="50" state="hidden" r:id="rId4"/>
    <sheet name="OLD&gt;&gt;" sheetId="39" state="hidden" r:id="rId5"/>
    <sheet name="Final Selections - wide" sheetId="16" state="hidden" r:id="rId6"/>
    <sheet name="BeazleyData New - OLD" sheetId="15" state="hidden" r:id="rId7"/>
    <sheet name="Risk Information (UI)" sheetId="44" state="hidden" r:id="rId8"/>
  </sheets>
  <definedNames>
    <definedName name="[2]_1_WEBI_DataGrid" localSheetId="6" hidden="1">#REF!</definedName>
    <definedName name="[2]_1_WEBI_DataGrid" hidden="1">#REF!</definedName>
    <definedName name="[2]_1_WEBI_HHeading" localSheetId="6" hidden="1">#REF!</definedName>
    <definedName name="[2]_1_WEBI_HHeading" hidden="1">#REF!</definedName>
    <definedName name="[2]_1_WEBI_Table" localSheetId="6" hidden="1">#REF!</definedName>
    <definedName name="[2]_1_WEBI_Table" hidden="1">#REF!</definedName>
    <definedName name="_1_1__1_WEBI_DataGrid" hidden="1">#REF!</definedName>
    <definedName name="_2_1__1_WEBI_HHeading" hidden="1">#REF!</definedName>
    <definedName name="_3_1__1_WEBI_Table" hidden="1">#REF!</definedName>
    <definedName name="_4_2__1_WEBI_DataGrid" hidden="1">#REF!</definedName>
    <definedName name="_5_2__1_WEBI_HHeading" hidden="1">#REF!</definedName>
    <definedName name="_6_2__1_WEBI_Table"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Behavior_1" hidden="1">1</definedName>
    <definedName name="_AtRisk_SimSetting_StdRecalcWithoutRiskStatic" hidden="1">0</definedName>
    <definedName name="_AtRisk_SimSetting_StdRecalcWithoutRiskStaticPercentile" hidden="1">0.5</definedName>
    <definedName name="_xlnm._FilterDatabase" localSheetId="6" hidden="1">'BeazleyData New - OLD'!$Y$1:$AA$3362</definedName>
    <definedName name="_Order1" hidden="1">255</definedName>
    <definedName name="AggregatePolicyClaims.UniqueMapping" localSheetId="6">#REF!</definedName>
    <definedName name="anti_selection_total">'Note Tables'!$G$152</definedName>
    <definedName name="anti_selection_uncertainty">'Note Tables'!$C$29</definedName>
    <definedName name="avg_limit">'Note Tables'!$C$17</definedName>
    <definedName name="BeazleyProjections.SummaryTable.OffsetFormulasCustom" localSheetId="6">#REF!,#REF!</definedName>
    <definedName name="Behavior.Inputs.KVRange" localSheetId="6">OFFSET(#REF!,0,0,COUNTA(#REF!),1),OFFSET(#REF!,0,0,COUNTA(#REF!),1)</definedName>
    <definedName name="best_estimate_excl_loads">'Note Tables'!$E$31</definedName>
    <definedName name="best_estimate_gn_total">'Note Tables'!$K$152</definedName>
    <definedName name="best_estimate_total">'Note Tables'!$F$152</definedName>
    <definedName name="BI_SaveColumn" localSheetId="6">#REF!</definedName>
    <definedName name="bp_gn_ulr_total">'Note Tables'!$G$94</definedName>
    <definedName name="bp_proj_total">'Note Tables'!$J$94</definedName>
    <definedName name="bpi_excl_loads">'Note Tables'!$E$32</definedName>
    <definedName name="bpi_final">'Note Tables'!$E$212</definedName>
    <definedName name="bpi_pre_adj">'Note Tables'!$I$212</definedName>
    <definedName name="CIQWBGuid" hidden="1">"a660d739-9867-40b6-bbcf-150e59d1df91"</definedName>
    <definedName name="ClassLookup" localSheetId="6">OFFSET(#REF!,0,0,COUNTA(#REF!),1)</definedName>
    <definedName name="climate_change_total">'Note Tables'!$E$152</definedName>
    <definedName name="CoverDetails.tbl1_forProjectionsShts" localSheetId="6">#REF!</definedName>
    <definedName name="DB.AggregatePolicyClaims.AsAtDate" localSheetId="6">#REF!</definedName>
    <definedName name="DB.AggregatePolicyClaims.PriceAttritionalClaimsUpTo" localSheetId="6">#REF!</definedName>
    <definedName name="DB.ApplicationID" localSheetId="6">#REF!</definedName>
    <definedName name="DB.BzlProj.tbl1_IELROption1" localSheetId="6">#REF!</definedName>
    <definedName name="DB.BzlProj.tbl2_IELROption1" localSheetId="6">#REF!</definedName>
    <definedName name="DB.CatIndicator" localSheetId="6">#REF!</definedName>
    <definedName name="DB.Claim.ClaimDate" localSheetId="6">#REF!</definedName>
    <definedName name="DB.Claim.NetOfRetentions" localSheetId="6">#REF!</definedName>
    <definedName name="DB.CoverDetails.AggregatePolicyandClaimsIndicator" localSheetId="6">#REF!</definedName>
    <definedName name="DB.CoverDetails.Benchmarktrifocus1" localSheetId="6">#REF!</definedName>
    <definedName name="DB.CoverDetails.Benchmarktrifocus10" localSheetId="6">#REF!</definedName>
    <definedName name="DB.CoverDetails.Benchmarktrifocus2" localSheetId="6">#REF!</definedName>
    <definedName name="DB.CoverDetails.Benchmarktrifocus3" localSheetId="6">#REF!</definedName>
    <definedName name="DB.CoverDetails.Benchmarktrifocus4" localSheetId="6">#REF!</definedName>
    <definedName name="DB.CoverDetails.Benchmarktrifocus5" localSheetId="6">#REF!</definedName>
    <definedName name="DB.CoverDetails.Benchmarktrifocus6" localSheetId="6">#REF!</definedName>
    <definedName name="DB.CoverDetails.Benchmarktrifocus7" localSheetId="6">#REF!</definedName>
    <definedName name="DB.CoverDetails.Benchmarktrifocus8" localSheetId="6">#REF!</definedName>
    <definedName name="DB.CoverDetails.Benchmarktrifocus9" localSheetId="6">#REF!</definedName>
    <definedName name="DB.CoverDetails.Brokerage" localSheetId="6">#REF!</definedName>
    <definedName name="DB.CoverDetails.ClassOfBusiness1" localSheetId="6">#REF!</definedName>
    <definedName name="DB.CoverDetails.ClassOfBusiness10" localSheetId="6">#REF!</definedName>
    <definedName name="DB.CoverDetails.ClassOfBusiness2" localSheetId="6">#REF!</definedName>
    <definedName name="DB.CoverDetails.ClassOfBusiness3" localSheetId="6">#REF!</definedName>
    <definedName name="DB.CoverDetails.ClassOfBusiness4" localSheetId="6">#REF!</definedName>
    <definedName name="DB.CoverDetails.ClassOfBusiness5" localSheetId="6">#REF!</definedName>
    <definedName name="DB.CoverDetails.ClassOfBusiness6" localSheetId="6">#REF!</definedName>
    <definedName name="DB.CoverDetails.ClassOfBusiness7" localSheetId="6">#REF!</definedName>
    <definedName name="DB.CoverDetails.ClassOfBusiness8" localSheetId="6">#REF!</definedName>
    <definedName name="DB.CoverDetails.ClassOfBusiness9" localSheetId="6">#REF!</definedName>
    <definedName name="DB.CoverDetails.COBLineSize1" localSheetId="6">#REF!</definedName>
    <definedName name="DB.CoverDetails.COBLineSize10" localSheetId="6">#REF!</definedName>
    <definedName name="DB.CoverDetails.COBLineSize2" localSheetId="6">#REF!</definedName>
    <definedName name="DB.CoverDetails.COBLineSize3" localSheetId="6">#REF!</definedName>
    <definedName name="DB.CoverDetails.COBLineSize4" localSheetId="6">#REF!</definedName>
    <definedName name="DB.CoverDetails.COBLineSize5" localSheetId="6">#REF!</definedName>
    <definedName name="DB.CoverDetails.COBLineSize6" localSheetId="6">#REF!</definedName>
    <definedName name="DB.CoverDetails.COBLineSize7" localSheetId="6">#REF!</definedName>
    <definedName name="DB.CoverDetails.COBLineSize8" localSheetId="6">#REF!</definedName>
    <definedName name="DB.CoverDetails.COBLineSize9" localSheetId="6">#REF!</definedName>
    <definedName name="DB.CoverDetails.Commission" localSheetId="6">#REF!</definedName>
    <definedName name="DB.CoverDetails.ExpensesorFees" localSheetId="6">#REF!</definedName>
    <definedName name="DB.CoverDetails.FollowedBeazleyPricing" localSheetId="6">#REF!</definedName>
    <definedName name="DB.CoverDetails.MarketBrokerage" localSheetId="6">#REF!</definedName>
    <definedName name="DB.CoverDetails.OtherDeductions" localSheetId="6">#REF!</definedName>
    <definedName name="DB.CoverDetails.Overrider" localSheetId="6">#REF!</definedName>
    <definedName name="DB.CoverDetails.ProfitCommission" localSheetId="6">#REF!</definedName>
    <definedName name="DB.CoverDetails.ProfitCommissionAdditionalFeaturesIndicator" localSheetId="6">#REF!</definedName>
    <definedName name="DB.CoverDetails.ProfitCommissionBasis" localSheetId="6">#REF!</definedName>
    <definedName name="DB.CoverDetails.ProfitCommissionDeficit" localSheetId="6">#REF!</definedName>
    <definedName name="DB.CoverDetails.ProfitCommissionExpenses" localSheetId="6">#REF!</definedName>
    <definedName name="DB.CoverDetails.ProfitCommissionIndicator" localSheetId="6">#REF!</definedName>
    <definedName name="DB.CoverDetails.ProfitCommissionMaxComm" localSheetId="6">#REF!</definedName>
    <definedName name="DB.CoverDetails.ProfitCommissionMaxCommScale" localSheetId="6">#REF!</definedName>
    <definedName name="DB.CoverDetails.ProfitCommissionMaxLRTh" localSheetId="6">#REF!</definedName>
    <definedName name="DB.CoverDetails.ProfitCommissionMinComm" localSheetId="6">#REF!</definedName>
    <definedName name="DB.CoverDetails.ProfitCommissionMinCommScale" localSheetId="6">#REF!</definedName>
    <definedName name="DB.CoverDetails.ProfitCommissionMinLRTh" localSheetId="6">#REF!</definedName>
    <definedName name="DB.CoverDetails.RCX1" localSheetId="6">#REF!</definedName>
    <definedName name="DB.CoverDetails.RCX10" localSheetId="6">#REF!</definedName>
    <definedName name="DB.CoverDetails.RCX2" localSheetId="6">#REF!</definedName>
    <definedName name="DB.CoverDetails.RCX3" localSheetId="6">#REF!</definedName>
    <definedName name="DB.CoverDetails.RCX4" localSheetId="6">#REF!</definedName>
    <definedName name="DB.CoverDetails.RCX5" localSheetId="6">#REF!</definedName>
    <definedName name="DB.CoverDetails.RCX6" localSheetId="6">#REF!</definedName>
    <definedName name="DB.CoverDetails.RCX7" localSheetId="6">#REF!</definedName>
    <definedName name="DB.CoverDetails.RCX8" localSheetId="6">#REF!</definedName>
    <definedName name="DB.CoverDetails.RCX9" localSheetId="6">#REF!</definedName>
    <definedName name="DB.CoverDetails.RiskCodeComposition1" localSheetId="6">#REF!</definedName>
    <definedName name="DB.CoverDetails.RiskCodeComposition10" localSheetId="6">#REF!</definedName>
    <definedName name="DB.CoverDetails.RiskCodeComposition2" localSheetId="6">#REF!</definedName>
    <definedName name="DB.CoverDetails.RiskCodeComposition3" localSheetId="6">#REF!</definedName>
    <definedName name="DB.CoverDetails.RiskCodeComposition4" localSheetId="6">#REF!</definedName>
    <definedName name="DB.CoverDetails.RiskCodeComposition5" localSheetId="6">#REF!</definedName>
    <definedName name="DB.CoverDetails.RiskCodeComposition6" localSheetId="6">#REF!</definedName>
    <definedName name="DB.CoverDetails.RiskCodeComposition7" localSheetId="6">#REF!</definedName>
    <definedName name="DB.CoverDetails.RiskCodeComposition8" localSheetId="6">#REF!</definedName>
    <definedName name="DB.CoverDetails.RiskCodeComposition9" localSheetId="6">#REF!</definedName>
    <definedName name="DB.CoverDetails.RiskCodeSplit1" localSheetId="6">#REF!</definedName>
    <definedName name="DB.CoverDetails.RiskCodeSplit10" localSheetId="6">#REF!</definedName>
    <definedName name="DB.CoverDetails.RiskCodeSplit2" localSheetId="6">#REF!</definedName>
    <definedName name="DB.CoverDetails.RiskCodeSplit3" localSheetId="6">#REF!</definedName>
    <definedName name="DB.CoverDetails.RiskCodeSplit4" localSheetId="6">#REF!</definedName>
    <definedName name="DB.CoverDetails.RiskCodeSplit5" localSheetId="6">#REF!</definedName>
    <definedName name="DB.CoverDetails.RiskCodeSplit6" localSheetId="6">#REF!</definedName>
    <definedName name="DB.CoverDetails.RiskCodeSplit7" localSheetId="6">#REF!</definedName>
    <definedName name="DB.CoverDetails.RiskCodeSplit8" localSheetId="6">#REF!</definedName>
    <definedName name="DB.CoverDetails.RiskCodeSplit9" localSheetId="6">#REF!</definedName>
    <definedName name="DB.CoverDetails.RMS" localSheetId="6">#REF!</definedName>
    <definedName name="DB.CoverDetails.TotalAcqCost" localSheetId="6">#REF!</definedName>
    <definedName name="DB.CoverDetails.TotalAcqCost_GNPI" localSheetId="6">#REF!</definedName>
    <definedName name="DB.CoverDetails.TotalAcqCost_GPI" localSheetId="6">#REF!</definedName>
    <definedName name="DB.CoverDetails.YrX1" localSheetId="6">#REF!</definedName>
    <definedName name="DB.CoverDetails.YrX10" localSheetId="6">#REF!</definedName>
    <definedName name="DB.CoverDetails.YrX2" localSheetId="6">#REF!</definedName>
    <definedName name="DB.CoverDetails.YrX3" localSheetId="6">#REF!</definedName>
    <definedName name="DB.CoverDetails.YrX4" localSheetId="6">#REF!</definedName>
    <definedName name="DB.CoverDetails.YrX5" localSheetId="6">#REF!</definedName>
    <definedName name="DB.CoverDetails.YrX6" localSheetId="6">#REF!</definedName>
    <definedName name="DB.CoverDetails.YrX7" localSheetId="6">#REF!</definedName>
    <definedName name="DB.CoverDetails.YrX8" localSheetId="6">#REF!</definedName>
    <definedName name="DB.CoverDetails.YrX9" localSheetId="6">#REF!</definedName>
    <definedName name="DB.DetailedClaimsListing.Asatdate" localSheetId="6">#REF!</definedName>
    <definedName name="DB.EndDate" localSheetId="6">#REF!</definedName>
    <definedName name="DB.Exposure.AppDate" localSheetId="6">#REF!</definedName>
    <definedName name="DB.FirmName" localSheetId="6">#REF!</definedName>
    <definedName name="DB.LldsProj.ClaimsValuationDate" localSheetId="6">#REF!</definedName>
    <definedName name="DB.OwnPerf.Aggregate_ClaimsBasis" localSheetId="6">#REF!</definedName>
    <definedName name="DB.OwnPerf.Aggregate_SummaryLevel" localSheetId="6">#REF!</definedName>
    <definedName name="DB.OwnPerf.Aggregate_tbl1_AsIfGNPI" localSheetId="6">#REF!</definedName>
    <definedName name="DB.OwnPerf.Aggregate_tbl1_AttritionalIELR" localSheetId="6">#REF!</definedName>
    <definedName name="DB.OwnPerf.Aggregate_tbl1_CredibilityWeightedyears" localSheetId="6">#REF!</definedName>
    <definedName name="DB.OwnPerf.Aggregate_tbl1_GNPIBasis" localSheetId="6">#REF!</definedName>
    <definedName name="DB.OwnPerf.Aggregate_tbl1_LargeIELR" localSheetId="6">#REF!</definedName>
    <definedName name="DB.OwnPerf.Aggregate_tbl1_LatestGNPI" localSheetId="6">#REF!</definedName>
    <definedName name="DB.OwnPerf.Aggregate_tbl1_ModelDefault_NonModelledLoad" localSheetId="6">#REF!</definedName>
    <definedName name="DB.OwnPerf.Aggregate_tbl1_ModelDefault_NonModelledPerilLoad" localSheetId="6">#REF!</definedName>
    <definedName name="DB.OwnPerf.Aggregate_tbl1_ModelDefault_TotalGNULRinc.LLLandCAT" localSheetId="6">#REF!</definedName>
    <definedName name="DB.OwnPerf.Aggregate_tbl1_ProjectionType" localSheetId="6">#REF!</definedName>
    <definedName name="DB.OwnPerf.Aggregate_tbl1_Selected_CATGNULR" localSheetId="6">#REF!</definedName>
    <definedName name="DB.OwnPerf.Aggregate_tbl1_Selected_NonModelledLoad" localSheetId="6">#REF!</definedName>
    <definedName name="DB.OwnPerf.Aggregate_tbl1_Selected_NonModelledPerilLoad" localSheetId="6">#REF!</definedName>
    <definedName name="DB.OwnPerf.Aggregate_tbl1_Selected_TotalGNULRinc.LLLandCAT" localSheetId="6">#REF!</definedName>
    <definedName name="DB.OwnPerf.Aggregate_tbl1_SummaryLevel" localSheetId="6">#REF!</definedName>
    <definedName name="DB.OwnPerf.Aggregate_tbl1_TotalIELR" localSheetId="6">#REF!</definedName>
    <definedName name="DB.OwnPerf.Aggregate_tbl1_TotalIncurredexclCAT_IELR" localSheetId="6">#REF!</definedName>
    <definedName name="DB.OwnPerf.Aggregate_tbl1_Trifocus" localSheetId="6">#REF!</definedName>
    <definedName name="DB.OwnPerf.Aggregate_tbl10_AsIfGNPI" localSheetId="6">#REF!</definedName>
    <definedName name="DB.OwnPerf.Aggregate_tbl10_GNPIBasis" localSheetId="6">#REF!</definedName>
    <definedName name="DB.OwnPerf.Aggregate_tbl10_LatestGNPI" localSheetId="6">#REF!</definedName>
    <definedName name="DB.OwnPerf.Aggregate_tbl10_ModelDefault_TotalGNULRinc.LLLandCAT" localSheetId="6">#REF!</definedName>
    <definedName name="DB.OwnPerf.Aggregate_tbl10_Selected_CATGNULR" localSheetId="6">#REF!</definedName>
    <definedName name="DB.OwnPerf.Aggregate_tbl10_Selected_NonModelledLoad" localSheetId="6">#REF!</definedName>
    <definedName name="DB.OwnPerf.Aggregate_tbl10_Selected_NonModelledPerilLoad" localSheetId="6">#REF!</definedName>
    <definedName name="DB.OwnPerf.Aggregate_tbl10_Selected_TotalGNULRinc.LLLandCAT" localSheetId="6">#REF!</definedName>
    <definedName name="DB.OwnPerf.Aggregate_tbl10_SummaryLevel" localSheetId="6">#REF!</definedName>
    <definedName name="DB.OwnPerf.Aggregate_tbl10_Trifocus" localSheetId="6">#REF!</definedName>
    <definedName name="DB.OwnPerf.Aggregate_tbl2_AsIfGNPI" localSheetId="6">#REF!</definedName>
    <definedName name="DB.OwnPerf.Aggregate_tbl2_GNPIBasis" localSheetId="6">#REF!</definedName>
    <definedName name="DB.OwnPerf.Aggregate_tbl2_LatestGNPI" localSheetId="6">#REF!</definedName>
    <definedName name="DB.OwnPerf.Aggregate_tbl2_ModelDefault_TotalGNULRinc.LLLandCAT" localSheetId="6">#REF!</definedName>
    <definedName name="DB.OwnPerf.Aggregate_tbl2_Selected_CATGNULR" localSheetId="6">#REF!</definedName>
    <definedName name="DB.OwnPerf.Aggregate_tbl2_Selected_NonModelledLoad" localSheetId="6">#REF!</definedName>
    <definedName name="DB.OwnPerf.Aggregate_tbl2_Selected_NonModelledPerilLoad" localSheetId="6">#REF!</definedName>
    <definedName name="DB.OwnPerf.Aggregate_tbl2_Selected_TotalGNULRinc.LLLandCAT" localSheetId="6">#REF!</definedName>
    <definedName name="DB.OwnPerf.Aggregate_tbl2_SummaryLevel" localSheetId="6">#REF!</definedName>
    <definedName name="DB.OwnPerf.Aggregate_tbl2_Trifocus" localSheetId="6">#REF!</definedName>
    <definedName name="DB.OwnPerf.Aggregate_tbl3_AsIfGNPI" localSheetId="6">#REF!</definedName>
    <definedName name="DB.OwnPerf.Aggregate_tbl3_GNPIBasis" localSheetId="6">#REF!</definedName>
    <definedName name="DB.OwnPerf.Aggregate_tbl3_LatestGNPI" localSheetId="6">#REF!</definedName>
    <definedName name="DB.OwnPerf.Aggregate_tbl3_ModelDefault_TotalGNULRinc.LLLandCAT" localSheetId="6">#REF!</definedName>
    <definedName name="DB.OwnPerf.Aggregate_tbl3_Selected_CATGNULR" localSheetId="6">#REF!</definedName>
    <definedName name="DB.OwnPerf.Aggregate_tbl3_Selected_NonModelledLoad" localSheetId="6">#REF!</definedName>
    <definedName name="DB.OwnPerf.Aggregate_tbl3_Selected_NonModelledPerilLoad" localSheetId="6">#REF!</definedName>
    <definedName name="DB.OwnPerf.Aggregate_tbl3_Selected_TotalGNULRinc.LLLandCAT" localSheetId="6">#REF!</definedName>
    <definedName name="DB.OwnPerf.Aggregate_tbl3_SummaryLevel" localSheetId="6">#REF!</definedName>
    <definedName name="DB.OwnPerf.Aggregate_tbl3_Trifocus" localSheetId="6">#REF!</definedName>
    <definedName name="DB.OwnPerf.Aggregate_tbl4_AsIfGNPI" localSheetId="6">#REF!</definedName>
    <definedName name="DB.OwnPerf.Aggregate_tbl4_GNPIBasis" localSheetId="6">#REF!</definedName>
    <definedName name="DB.OwnPerf.Aggregate_tbl4_LatestGNPI" localSheetId="6">#REF!</definedName>
    <definedName name="DB.OwnPerf.Aggregate_tbl4_ModelDefault_TotalGNULRinc.LLLandCAT" localSheetId="6">#REF!</definedName>
    <definedName name="DB.OwnPerf.Aggregate_tbl4_Selected_CATGNULR" localSheetId="6">#REF!</definedName>
    <definedName name="DB.OwnPerf.Aggregate_tbl4_Selected_NonModelledLoad" localSheetId="6">#REF!</definedName>
    <definedName name="DB.OwnPerf.Aggregate_tbl4_Selected_NonModelledPerilLoad" localSheetId="6">#REF!</definedName>
    <definedName name="DB.OwnPerf.Aggregate_tbl4_Selected_TotalGNULRinc.LLLandCAT" localSheetId="6">#REF!</definedName>
    <definedName name="DB.OwnPerf.Aggregate_tbl4_SummaryLevel" localSheetId="6">#REF!</definedName>
    <definedName name="DB.OwnPerf.Aggregate_tbl4_Trifocus" localSheetId="6">#REF!</definedName>
    <definedName name="DB.OwnPerf.Aggregate_tbl5_AsIfGNPI" localSheetId="6">#REF!</definedName>
    <definedName name="DB.OwnPerf.Aggregate_tbl5_GNPIBasis" localSheetId="6">#REF!</definedName>
    <definedName name="DB.OwnPerf.Aggregate_tbl5_LatestGNPI" localSheetId="6">#REF!</definedName>
    <definedName name="DB.OwnPerf.Aggregate_tbl5_ModelDefault_TotalGNULRinc.LLLandCAT" localSheetId="6">#REF!</definedName>
    <definedName name="DB.OwnPerf.Aggregate_tbl5_Selected_CATGNULR" localSheetId="6">#REF!</definedName>
    <definedName name="DB.OwnPerf.Aggregate_tbl5_Selected_NonModelledLoad" localSheetId="6">#REF!</definedName>
    <definedName name="DB.OwnPerf.Aggregate_tbl5_Selected_NonModelledPerilLoad" localSheetId="6">#REF!</definedName>
    <definedName name="DB.OwnPerf.Aggregate_tbl5_Selected_TotalGNULRinc.LLLandCAT" localSheetId="6">#REF!</definedName>
    <definedName name="DB.OwnPerf.Aggregate_tbl5_SummaryLevel" localSheetId="6">#REF!</definedName>
    <definedName name="DB.OwnPerf.Aggregate_tbl5_Trifocus" localSheetId="6">#REF!</definedName>
    <definedName name="DB.OwnPerf.Aggregate_tbl6_AsIfGNPI" localSheetId="6">#REF!</definedName>
    <definedName name="DB.OwnPerf.Aggregate_tbl6_GNPIBasis" localSheetId="6">#REF!</definedName>
    <definedName name="DB.OwnPerf.Aggregate_tbl6_LatestGNPI" localSheetId="6">#REF!</definedName>
    <definedName name="DB.OwnPerf.Aggregate_tbl6_ModelDefault_TotalGNULRinc.LLLandCAT" localSheetId="6">#REF!</definedName>
    <definedName name="DB.OwnPerf.Aggregate_tbl6_Selected_CATGNULR" localSheetId="6">#REF!</definedName>
    <definedName name="DB.OwnPerf.Aggregate_tbl6_Selected_NonModelledLoad" localSheetId="6">#REF!</definedName>
    <definedName name="DB.OwnPerf.Aggregate_tbl6_Selected_NonModelledPerilLoad" localSheetId="6">#REF!</definedName>
    <definedName name="DB.OwnPerf.Aggregate_tbl6_Selected_TotalGNULRinc.LLLandCAT" localSheetId="6">#REF!</definedName>
    <definedName name="DB.OwnPerf.Aggregate_tbl6_SummaryLevel" localSheetId="6">#REF!</definedName>
    <definedName name="DB.OwnPerf.Aggregate_tbl6_Trifocus" localSheetId="6">#REF!</definedName>
    <definedName name="DB.OwnPerf.Aggregate_tbl7_AsIfGNPI" localSheetId="6">#REF!</definedName>
    <definedName name="DB.OwnPerf.Aggregate_tbl7_GNPIBasis" localSheetId="6">#REF!</definedName>
    <definedName name="DB.OwnPerf.Aggregate_tbl7_LatestGNPI" localSheetId="6">#REF!</definedName>
    <definedName name="DB.OwnPerf.Aggregate_tbl7_ModelDefault_TotalGNULRinc.LLLandCAT" localSheetId="6">#REF!</definedName>
    <definedName name="DB.OwnPerf.Aggregate_tbl7_Selected_CATGNULR" localSheetId="6">#REF!</definedName>
    <definedName name="DB.OwnPerf.Aggregate_tbl7_Selected_NonModelledLoad" localSheetId="6">#REF!</definedName>
    <definedName name="DB.OwnPerf.Aggregate_tbl7_Selected_NonModelledPerilLoad" localSheetId="6">#REF!</definedName>
    <definedName name="DB.OwnPerf.Aggregate_tbl7_Selected_TotalGNULRinc.LLLandCAT" localSheetId="6">#REF!</definedName>
    <definedName name="DB.OwnPerf.Aggregate_tbl7_SummaryLevel" localSheetId="6">#REF!</definedName>
    <definedName name="DB.OwnPerf.Aggregate_tbl7_Trifocus" localSheetId="6">#REF!</definedName>
    <definedName name="DB.OwnPerf.Aggregate_tbl8_AsIfGNPI" localSheetId="6">#REF!</definedName>
    <definedName name="DB.OwnPerf.Aggregate_tbl8_GNPIBasis" localSheetId="6">#REF!</definedName>
    <definedName name="DB.OwnPerf.Aggregate_tbl8_LatestGNPI" localSheetId="6">#REF!</definedName>
    <definedName name="DB.OwnPerf.Aggregate_tbl8_ModelDefault_TotalGNULRinc.LLLandCAT" localSheetId="6">#REF!</definedName>
    <definedName name="DB.OwnPerf.Aggregate_tbl8_Selected_CATGNULR" localSheetId="6">#REF!</definedName>
    <definedName name="DB.OwnPerf.Aggregate_tbl8_Selected_NonModelledLoad" localSheetId="6">#REF!</definedName>
    <definedName name="DB.OwnPerf.Aggregate_tbl8_Selected_NonModelledPerilLoad" localSheetId="6">#REF!</definedName>
    <definedName name="DB.OwnPerf.Aggregate_tbl8_Selected_TotalGNULRinc.LLLandCAT" localSheetId="6">#REF!</definedName>
    <definedName name="DB.OwnPerf.Aggregate_tbl8_SummaryLevel" localSheetId="6">#REF!</definedName>
    <definedName name="DB.OwnPerf.Aggregate_tbl8_Trifocus" localSheetId="6">#REF!</definedName>
    <definedName name="DB.OwnPerf.Aggregate_tbl9_AsIfGNPI" localSheetId="6">#REF!</definedName>
    <definedName name="DB.OwnPerf.Aggregate_tbl9_GNPIBasis" localSheetId="6">#REF!</definedName>
    <definedName name="DB.OwnPerf.Aggregate_tbl9_LatestGNPI" localSheetId="6">#REF!</definedName>
    <definedName name="DB.OwnPerf.Aggregate_tbl9_ModelDefault_TotalGNULRinc.LLLandCAT" localSheetId="6">#REF!</definedName>
    <definedName name="DB.OwnPerf.Aggregate_tbl9_Selected_CATGNULR" localSheetId="6">#REF!</definedName>
    <definedName name="DB.OwnPerf.Aggregate_tbl9_Selected_NonModelledLoad" localSheetId="6">#REF!</definedName>
    <definedName name="DB.OwnPerf.Aggregate_tbl9_Selected_NonModelledPerilLoad" localSheetId="6">#REF!</definedName>
    <definedName name="DB.OwnPerf.Aggregate_tbl9_Selected_TotalGNULRinc.LLLandCAT" localSheetId="6">#REF!</definedName>
    <definedName name="DB.OwnPerf.Aggregate_tbl9_SummaryLevel" localSheetId="6">#REF!</definedName>
    <definedName name="DB.OwnPerf.Aggregate_tbl9_Trifocus" localSheetId="6">#REF!</definedName>
    <definedName name="DB.OwnPerf.Individual_ClaimsBasis" localSheetId="6">#REF!</definedName>
    <definedName name="DB.OwnPerf.Individual_SummaryLevel" localSheetId="6">#REF!</definedName>
    <definedName name="DB.OwnPerf.Individual_tbl1_AsIfGNPI" localSheetId="6">#REF!</definedName>
    <definedName name="DB.OwnPerf.Individual_tbl1_AttritionalIELR" localSheetId="6">#REF!</definedName>
    <definedName name="DB.OwnPerf.Individual_tbl1_CredibilityWeightedyears" localSheetId="6">#REF!</definedName>
    <definedName name="DB.OwnPerf.Individual_tbl1_GNPIBasis" localSheetId="6">#REF!</definedName>
    <definedName name="DB.OwnPerf.Individual_tbl1_LargeIELR" localSheetId="6">#REF!</definedName>
    <definedName name="DB.OwnPerf.Individual_tbl1_LatestGNPI" localSheetId="6">#REF!</definedName>
    <definedName name="DB.OwnPerf.Individual_tbl1_ModelDefault_CATGNULR" localSheetId="6">#REF!</definedName>
    <definedName name="DB.OwnPerf.Individual_tbl1_ModelDefault_LargeGNULR" localSheetId="6">#REF!</definedName>
    <definedName name="DB.OwnPerf.Individual_tbl1_ModelDefault_NonModelledLoad" localSheetId="6">#REF!</definedName>
    <definedName name="DB.OwnPerf.Individual_tbl1_ModelDefault_NonModelledPerilLoad" localSheetId="6">#REF!</definedName>
    <definedName name="DB.OwnPerf.Individual_tbl1_ModelDefault_TotalGNULRinc.LLLandCAT" localSheetId="6">#REF!</definedName>
    <definedName name="DB.OwnPerf.Individual_tbl1_ModelWeighting1" localSheetId="6">#REF!</definedName>
    <definedName name="DB.OwnPerf.Individual_tbl1_ModelWeighting10" localSheetId="6">#REF!</definedName>
    <definedName name="DB.OwnPerf.Individual_tbl1_ModelWeighting11" localSheetId="6">#REF!</definedName>
    <definedName name="DB.OwnPerf.Individual_tbl1_ModelWeighting12" localSheetId="6">#REF!</definedName>
    <definedName name="DB.OwnPerf.Individual_tbl1_ModelWeighting2" localSheetId="6">#REF!</definedName>
    <definedName name="DB.OwnPerf.Individual_tbl1_ModelWeighting3" localSheetId="6">#REF!</definedName>
    <definedName name="DB.OwnPerf.Individual_tbl1_ModelWeighting4" localSheetId="6">#REF!</definedName>
    <definedName name="DB.OwnPerf.Individual_tbl1_ModelWeighting5" localSheetId="6">#REF!</definedName>
    <definedName name="DB.OwnPerf.Individual_tbl1_ModelWeighting6" localSheetId="6">#REF!</definedName>
    <definedName name="DB.OwnPerf.Individual_tbl1_ModelWeighting7" localSheetId="6">#REF!</definedName>
    <definedName name="DB.OwnPerf.Individual_tbl1_ModelWeighting8" localSheetId="6">#REF!</definedName>
    <definedName name="DB.OwnPerf.Individual_tbl1_ModelWeighting9" localSheetId="6">#REF!</definedName>
    <definedName name="DB.OwnPerf.Individual_tbl1_ProjectionType" localSheetId="6">#REF!</definedName>
    <definedName name="DB.OwnPerf.Individual_tbl1_RateChange12" localSheetId="6">#REF!</definedName>
    <definedName name="DB.OwnPerf.Individual_tbl1_Selected_CATGNULR" localSheetId="6">#REF!</definedName>
    <definedName name="DB.OwnPerf.Individual_tbl1_Selected_NonModelledLoad" localSheetId="6">#REF!</definedName>
    <definedName name="DB.OwnPerf.Individual_tbl1_Selected_NonModelledPerilLoad" localSheetId="6">#REF!</definedName>
    <definedName name="DB.OwnPerf.Individual_tbl1_Selected_TotalGNULRinc.LLLandCAT" localSheetId="6">#REF!</definedName>
    <definedName name="DB.OwnPerf.Individual_tbl1_SummaryLevel" localSheetId="6">#REF!</definedName>
    <definedName name="DB.OwnPerf.Individual_tbl1_TotalIELR" localSheetId="6">#REF!</definedName>
    <definedName name="DB.OwnPerf.Individual_tbl1_TotalIncurredexclCAT_IELR" localSheetId="6">#REF!</definedName>
    <definedName name="DB.OwnPerf.Individual_tbl1_Trifocus" localSheetId="6">#REF!</definedName>
    <definedName name="DB.OwnPerf.Individual_tbl10_AsIfGNPI" localSheetId="6">#REF!</definedName>
    <definedName name="DB.OwnPerf.Individual_tbl10_GNPIBasis" localSheetId="6">#REF!</definedName>
    <definedName name="DB.OwnPerf.Individual_tbl10_LatestGNPI" localSheetId="6">#REF!</definedName>
    <definedName name="DB.OwnPerf.Individual_tbl10_ModelDefault_TotalGNULRinc.LLLandCAT" localSheetId="6">#REF!</definedName>
    <definedName name="DB.OwnPerf.Individual_tbl10_Selected_CATGNULR" localSheetId="6">#REF!</definedName>
    <definedName name="DB.OwnPerf.Individual_tbl10_Selected_NonModelledLoad" localSheetId="6">#REF!</definedName>
    <definedName name="DB.OwnPerf.Individual_tbl10_Selected_NonModelledPerilLoad" localSheetId="6">#REF!</definedName>
    <definedName name="DB.OwnPerf.Individual_tbl10_Selected_TotalGNULRinc.LLLandCAT" localSheetId="6">#REF!</definedName>
    <definedName name="DB.OwnPerf.Individual_tbl10_SummaryLevel" localSheetId="6">#REF!</definedName>
    <definedName name="DB.OwnPerf.Individual_tbl10_Trifocus" localSheetId="6">#REF!</definedName>
    <definedName name="DB.OwnPerf.Individual_tbl2_AsIfGNPI" localSheetId="6">#REF!</definedName>
    <definedName name="DB.OwnPerf.Individual_tbl2_GNPIBasis" localSheetId="6">#REF!</definedName>
    <definedName name="DB.OwnPerf.Individual_tbl2_LatestGNPI" localSheetId="6">#REF!</definedName>
    <definedName name="DB.OwnPerf.Individual_tbl2_ModelDefault_TotalGNULRinc.LLLandCAT" localSheetId="6">#REF!</definedName>
    <definedName name="DB.OwnPerf.Individual_tbl2_Selected_CATGNULR" localSheetId="6">#REF!</definedName>
    <definedName name="DB.OwnPerf.Individual_tbl2_Selected_NonModelledLoad" localSheetId="6">#REF!</definedName>
    <definedName name="DB.OwnPerf.Individual_tbl2_Selected_NonModelledPerilLoad" localSheetId="6">#REF!</definedName>
    <definedName name="DB.OwnPerf.Individual_tbl2_Selected_TotalGNULRinc.LLLandCAT" localSheetId="6">#REF!</definedName>
    <definedName name="DB.OwnPerf.Individual_tbl2_SummaryLevel" localSheetId="6">#REF!</definedName>
    <definedName name="DB.OwnPerf.Individual_tbl2_Trifocus" localSheetId="6">#REF!</definedName>
    <definedName name="DB.OwnPerf.Individual_tbl3_AsIfGNPI" localSheetId="6">#REF!</definedName>
    <definedName name="DB.OwnPerf.Individual_tbl3_GNPIBasis" localSheetId="6">#REF!</definedName>
    <definedName name="DB.OwnPerf.Individual_tbl3_LatestGNPI" localSheetId="6">#REF!</definedName>
    <definedName name="DB.OwnPerf.Individual_tbl3_ModelDefault_TotalGNULRinc.LLLandCAT" localSheetId="6">#REF!</definedName>
    <definedName name="DB.OwnPerf.Individual_tbl3_Selected_CATGNULR" localSheetId="6">#REF!</definedName>
    <definedName name="DB.OwnPerf.Individual_tbl3_Selected_NonModelledLoad" localSheetId="6">#REF!</definedName>
    <definedName name="DB.OwnPerf.Individual_tbl3_Selected_NonModelledPerilLoad" localSheetId="6">#REF!</definedName>
    <definedName name="DB.OwnPerf.Individual_tbl3_Selected_TotalGNULRinc.LLLandCAT" localSheetId="6">#REF!</definedName>
    <definedName name="DB.OwnPerf.Individual_tbl3_SummaryLevel" localSheetId="6">#REF!</definedName>
    <definedName name="DB.OwnPerf.Individual_tbl3_Trifocus" localSheetId="6">#REF!</definedName>
    <definedName name="DB.OwnPerf.Individual_tbl4_AsIfGNPI" localSheetId="6">#REF!</definedName>
    <definedName name="DB.OwnPerf.Individual_tbl4_GNPIBasis" localSheetId="6">#REF!</definedName>
    <definedName name="DB.OwnPerf.Individual_tbl4_LatestGNPI" localSheetId="6">#REF!</definedName>
    <definedName name="DB.OwnPerf.Individual_tbl4_ModelDefault_TotalGNULRinc.LLLandCAT" localSheetId="6">#REF!</definedName>
    <definedName name="DB.OwnPerf.Individual_tbl4_Selected_CATGNULR" localSheetId="6">#REF!</definedName>
    <definedName name="DB.OwnPerf.Individual_tbl4_Selected_NonModelledLoad" localSheetId="6">#REF!</definedName>
    <definedName name="DB.OwnPerf.Individual_tbl4_Selected_NonModelledPerilLoad" localSheetId="6">#REF!</definedName>
    <definedName name="DB.OwnPerf.Individual_tbl4_Selected_TotalGNULRinc.LLLandCAT" localSheetId="6">#REF!</definedName>
    <definedName name="DB.OwnPerf.Individual_tbl4_SummaryLevel" localSheetId="6">#REF!</definedName>
    <definedName name="DB.OwnPerf.Individual_tbl4_Trifocus" localSheetId="6">#REF!</definedName>
    <definedName name="DB.OwnPerf.Individual_tbl5_AsIfGNPI" localSheetId="6">#REF!</definedName>
    <definedName name="DB.OwnPerf.Individual_tbl5_GNPIBasis" localSheetId="6">#REF!</definedName>
    <definedName name="DB.OwnPerf.Individual_tbl5_LatestGNPI" localSheetId="6">#REF!</definedName>
    <definedName name="DB.OwnPerf.Individual_tbl5_ModelDefault_TotalGNULRinc.LLLandCAT" localSheetId="6">#REF!</definedName>
    <definedName name="DB.OwnPerf.Individual_tbl5_Selected_CATGNULR" localSheetId="6">#REF!</definedName>
    <definedName name="DB.OwnPerf.Individual_tbl5_Selected_NonModelledLoad" localSheetId="6">#REF!</definedName>
    <definedName name="DB.OwnPerf.Individual_tbl5_Selected_NonModelledPerilLoad" localSheetId="6">#REF!</definedName>
    <definedName name="DB.OwnPerf.Individual_tbl5_Selected_TotalGNULRinc.LLLandCAT" localSheetId="6">#REF!</definedName>
    <definedName name="DB.OwnPerf.Individual_tbl5_SummaryLevel" localSheetId="6">#REF!</definedName>
    <definedName name="DB.OwnPerf.Individual_tbl5_Trifocus" localSheetId="6">#REF!</definedName>
    <definedName name="DB.OwnPerf.Individual_tbl6_AsIfGNPI" localSheetId="6">#REF!</definedName>
    <definedName name="DB.OwnPerf.Individual_tbl6_GNPIBasis" localSheetId="6">#REF!</definedName>
    <definedName name="DB.OwnPerf.Individual_tbl6_LatestGNPI" localSheetId="6">#REF!</definedName>
    <definedName name="DB.OwnPerf.Individual_tbl6_ModelDefault_TotalGNULRinc.LLLandCAT" localSheetId="6">#REF!</definedName>
    <definedName name="DB.OwnPerf.Individual_tbl6_Selected_CATGNULR" localSheetId="6">#REF!</definedName>
    <definedName name="DB.OwnPerf.Individual_tbl6_Selected_NonModelledLoad" localSheetId="6">#REF!</definedName>
    <definedName name="DB.OwnPerf.Individual_tbl6_Selected_NonModelledPerilLoad" localSheetId="6">#REF!</definedName>
    <definedName name="DB.OwnPerf.Individual_tbl6_Selected_TotalGNULRinc.LLLandCAT" localSheetId="6">#REF!</definedName>
    <definedName name="DB.OwnPerf.Individual_tbl6_SummaryLevel" localSheetId="6">#REF!</definedName>
    <definedName name="DB.OwnPerf.Individual_tbl6_Trifocus" localSheetId="6">#REF!</definedName>
    <definedName name="DB.OwnPerf.Individual_tbl7_AsIfGNPI" localSheetId="6">#REF!</definedName>
    <definedName name="DB.OwnPerf.Individual_tbl7_GNPIBasis" localSheetId="6">#REF!</definedName>
    <definedName name="DB.OwnPerf.Individual_tbl7_LatestGNPI" localSheetId="6">#REF!</definedName>
    <definedName name="DB.OwnPerf.Individual_tbl7_ModelDefault_TotalGNULRinc.LLLandCAT" localSheetId="6">#REF!</definedName>
    <definedName name="DB.OwnPerf.Individual_tbl7_Selected_CATGNULR" localSheetId="6">#REF!</definedName>
    <definedName name="DB.OwnPerf.Individual_tbl7_Selected_NonModelledLoad" localSheetId="6">#REF!</definedName>
    <definedName name="DB.OwnPerf.Individual_tbl7_Selected_NonModelledPerilLoad" localSheetId="6">#REF!</definedName>
    <definedName name="DB.OwnPerf.Individual_tbl7_Selected_TotalGNULRinc.LLLandCAT" localSheetId="6">#REF!</definedName>
    <definedName name="DB.OwnPerf.Individual_tbl7_SummaryLevel" localSheetId="6">#REF!</definedName>
    <definedName name="DB.OwnPerf.Individual_tbl7_Trifocus" localSheetId="6">#REF!</definedName>
    <definedName name="DB.OwnPerf.Individual_tbl8_AsIfGNPI" localSheetId="6">#REF!</definedName>
    <definedName name="DB.OwnPerf.Individual_tbl8_GNPIBasis" localSheetId="6">#REF!</definedName>
    <definedName name="DB.OwnPerf.Individual_tbl8_LatestGNPI" localSheetId="6">#REF!</definedName>
    <definedName name="DB.OwnPerf.Individual_tbl8_ModelDefault_TotalGNULRinc.LLLandCAT" localSheetId="6">#REF!</definedName>
    <definedName name="DB.OwnPerf.Individual_tbl8_Selected_CATGNULR" localSheetId="6">#REF!</definedName>
    <definedName name="DB.OwnPerf.Individual_tbl8_Selected_NonModelledLoad" localSheetId="6">#REF!</definedName>
    <definedName name="DB.OwnPerf.Individual_tbl8_Selected_NonModelledPerilLoad" localSheetId="6">#REF!</definedName>
    <definedName name="DB.OwnPerf.Individual_tbl8_Selected_TotalGNULRinc.LLLandCAT" localSheetId="6">#REF!</definedName>
    <definedName name="DB.OwnPerf.Individual_tbl8_SummaryLevel" localSheetId="6">#REF!</definedName>
    <definedName name="DB.OwnPerf.Individual_tbl8_Trifocus" localSheetId="6">#REF!</definedName>
    <definedName name="DB.OwnPerf.Individual_tbl9_AsIfGNPI" localSheetId="6">#REF!</definedName>
    <definedName name="DB.OwnPerf.Individual_tbl9_GNPIBasis" localSheetId="6">#REF!</definedName>
    <definedName name="DB.OwnPerf.Individual_tbl9_LatestGNPI" localSheetId="6">#REF!</definedName>
    <definedName name="DB.OwnPerf.Individual_tbl9_ModelDefault_TotalGNULRinc.LLLandCAT" localSheetId="6">#REF!</definedName>
    <definedName name="DB.OwnPerf.Individual_tbl9_Selected_CATGNULR" localSheetId="6">#REF!</definedName>
    <definedName name="DB.OwnPerf.Individual_tbl9_Selected_NonModelledLoad" localSheetId="6">#REF!</definedName>
    <definedName name="DB.OwnPerf.Individual_tbl9_Selected_NonModelledPerilLoad" localSheetId="6">#REF!</definedName>
    <definedName name="DB.OwnPerf.Individual_tbl9_Selected_TotalGNULRinc.LLLandCAT" localSheetId="6">#REF!</definedName>
    <definedName name="DB.OwnPerf.Individual_tbl9_SummaryLevel" localSheetId="6">#REF!</definedName>
    <definedName name="DB.OwnPerf.Individual_tbl9_Trifocus" localSheetId="6">#REF!</definedName>
    <definedName name="DB.PC.Attrition.EL" localSheetId="6">#REF!</definedName>
    <definedName name="DB.PC.Attritional.Paramater1" localSheetId="6">#REF!</definedName>
    <definedName name="DB.PC.Attritional.Paramater2" localSheetId="6">#REF!</definedName>
    <definedName name="DB.PC.Large.EL" localSheetId="6">#REF!</definedName>
    <definedName name="DB.PC.Large.Paramater1" localSheetId="6">#REF!</definedName>
    <definedName name="DB.PC.Large.Paramater2" localSheetId="6">#REF!</definedName>
    <definedName name="DB.PC.NatCat.EL" localSheetId="6">#REF!</definedName>
    <definedName name="DB.PC.NatCat.Paramater1" localSheetId="6">#REF!</definedName>
    <definedName name="DB.PC.NatCat.Paramater2" localSheetId="6">#REF!</definedName>
    <definedName name="DB.PC.NonNatCat.EL" localSheetId="6">#REF!</definedName>
    <definedName name="DB.PC.NonNatCat.Paramater1" localSheetId="6">#REF!</definedName>
    <definedName name="DB.PC.NonNatCat.Paramater2" localSheetId="6">#REF!</definedName>
    <definedName name="DB.PC.Total.R.PCPayable" localSheetId="6">#REF!</definedName>
    <definedName name="DB.PolicyReference" localSheetId="6">#REF!</definedName>
    <definedName name="DB.RatingSummary.CyberAntiselectionCharge" localSheetId="6">#REF!</definedName>
    <definedName name="DB.RatingSummary.CyberBPI" localSheetId="6">#REF!</definedName>
    <definedName name="DB.RatingSummary.CyberClimateChangeLoading" localSheetId="6">#REF!</definedName>
    <definedName name="DB.RatingSummary.CyberCostofCapitalofEL" localSheetId="6">#REF!</definedName>
    <definedName name="DB.RatingSummary.CyberInvestmentIncomeofEL" localSheetId="6">#REF!</definedName>
    <definedName name="DB.RatingSummary.CyberLizeSizePerc" localSheetId="6">#REF!</definedName>
    <definedName name="DB.RatingSummary.CyberNMPLoading" localSheetId="6">#REF!</definedName>
    <definedName name="DB.RatingSummary.CyberProfitcommission" localSheetId="6">#REF!</definedName>
    <definedName name="DB.RatingSummary.CyberProportionofWholePortfolio" localSheetId="6">#REF!</definedName>
    <definedName name="DB.RatingSummary.CyberRecessionaryCharge" localSheetId="6">#REF!</definedName>
    <definedName name="DB.RatingSummary.CyberReinsuranceCostofEL" localSheetId="6">#REF!</definedName>
    <definedName name="DB.RatingSummary.CyberSelectedGNULRex.antiselectionandsystemiccharge" localSheetId="6">#REF!</definedName>
    <definedName name="DB.RatingSummary.CyberSelectedGNULRex.Profitcommission" localSheetId="6">#REF!</definedName>
    <definedName name="DB.RatingSummary.CyberSelectedGNULRex.ProfitcommissionPostUWAdj" localSheetId="6">#REF!</definedName>
    <definedName name="DB.RatingSummary.CyberSelectedGNULRInc.AFBEstimatedEPINetofPCandpostadj" localSheetId="6">#REF!</definedName>
    <definedName name="DB.RatingSummary.CyberSelectedGNULRInc.Profitcommission" localSheetId="6">#REF!</definedName>
    <definedName name="DB.RatingSummary.CyberTotalExpenseofEL" localSheetId="6">#REF!</definedName>
    <definedName name="DB.RatingSummary.CyberUncertaintyCharge" localSheetId="6">#REF!</definedName>
    <definedName name="DB.RatingSummary.CyberUWAdj" localSheetId="6">#REF!</definedName>
    <definedName name="DB.RatingSummary.FrontedAntiselectionCharge" localSheetId="6">#REF!</definedName>
    <definedName name="DB.RatingSummary.FrontedBPI" localSheetId="6">#REF!</definedName>
    <definedName name="DB.RatingSummary.FrontedClimateChangeLoading" localSheetId="6">#REF!</definedName>
    <definedName name="DB.RatingSummary.FrontedCostofCapitalofEL" localSheetId="6">#REF!</definedName>
    <definedName name="DB.RatingSummary.FrontedInvestmentIncomeofEL" localSheetId="6">#REF!</definedName>
    <definedName name="DB.RatingSummary.FrontedLizeSizePerc" localSheetId="6">#REF!</definedName>
    <definedName name="DB.RatingSummary.FrontedNMPLoading" localSheetId="6">#REF!</definedName>
    <definedName name="DB.RatingSummary.FrontedProfitcommission" localSheetId="6">#REF!</definedName>
    <definedName name="DB.RatingSummary.FrontedProportionofWholePortfolio" localSheetId="6">#REF!</definedName>
    <definedName name="DB.RatingSummary.FrontedRecessionaryCharge" localSheetId="6">#REF!</definedName>
    <definedName name="DB.RatingSummary.FrontedReinsuranceCostofEL" localSheetId="6">#REF!</definedName>
    <definedName name="DB.RatingSummary.FrontedSelectedGNULRex.antiselectionandsystemiccharge" localSheetId="6">#REF!</definedName>
    <definedName name="DB.RatingSummary.FrontedSelectedGNULRex.Profitcommission" localSheetId="6">#REF!</definedName>
    <definedName name="DB.RatingSummary.FrontedSelectedGNULRex.ProfitcommissionPostUWAdj" localSheetId="6">#REF!</definedName>
    <definedName name="DB.RatingSummary.FrontedSelectedGNULRInc.AFBEstimatedEPINetofPCandpostadj" localSheetId="6">#REF!</definedName>
    <definedName name="DB.RatingSummary.FrontedSelectedGNULRInc.Profitcommission" localSheetId="6">#REF!</definedName>
    <definedName name="DB.RatingSummary.FrontedTotalExpenseofEL" localSheetId="6">#REF!</definedName>
    <definedName name="DB.RatingSummary.FrontedUncertaintyCharge" localSheetId="6">#REF!</definedName>
    <definedName name="DB.RatingSummary.FrontedUWAdj" localSheetId="6">#REF!</definedName>
    <definedName name="DB.RatingSummary.GNULRBeforeLoadings" localSheetId="6">#REF!</definedName>
    <definedName name="DB.RatingSummary.MarineAntiselectionCharge" localSheetId="6">#REF!</definedName>
    <definedName name="DB.RatingSummary.MarineBPI" localSheetId="6">#REF!</definedName>
    <definedName name="DB.RatingSummary.MarineClimateChangeLoading" localSheetId="6">#REF!</definedName>
    <definedName name="DB.RatingSummary.MarineCostofCapitalofEL" localSheetId="6">#REF!</definedName>
    <definedName name="DB.RatingSummary.MarineInvestmentIncomeofEL" localSheetId="6">#REF!</definedName>
    <definedName name="DB.RatingSummary.MarineLizeSizePerc" localSheetId="6">#REF!</definedName>
    <definedName name="DB.RatingSummary.MarineNMPLoading" localSheetId="6">#REF!</definedName>
    <definedName name="DB.RatingSummary.MarineProfitcommission" localSheetId="6">#REF!</definedName>
    <definedName name="DB.RatingSummary.MarineProportionofWholePortfolio" localSheetId="6">#REF!</definedName>
    <definedName name="DB.RatingSummary.MarineRecessionaryCharge" localSheetId="6">#REF!</definedName>
    <definedName name="DB.RatingSummary.MarineReinsuranceCostofEL" localSheetId="6">#REF!</definedName>
    <definedName name="DB.RatingSummary.MarineSelectedGNULRex.antiselectionandsystemiccharge" localSheetId="6">#REF!</definedName>
    <definedName name="DB.RatingSummary.MarineSelectedGNULRex.Profitcommission" localSheetId="6">#REF!</definedName>
    <definedName name="DB.RatingSummary.MarineSelectedGNULRex.ProfitcommissionPostUWAdj" localSheetId="6">#REF!</definedName>
    <definedName name="DB.RatingSummary.MarineSelectedGNULRInc.AFBEstimatedEPINetofPCandpostadj" localSheetId="6">#REF!</definedName>
    <definedName name="DB.RatingSummary.MarineSelectedGNULRInc.Profitcommission" localSheetId="6">#REF!</definedName>
    <definedName name="DB.RatingSummary.MarineTotalExpenseofEL" localSheetId="6">#REF!</definedName>
    <definedName name="DB.RatingSummary.MarineUncertaintyCharge" localSheetId="6">#REF!</definedName>
    <definedName name="DB.RatingSummary.MarineUWadj" localSheetId="6">#REF!</definedName>
    <definedName name="DB.RatingSummary.MethodologyWght1" localSheetId="6">#REF!</definedName>
    <definedName name="DB.RatingSummary.MethodologyWght2" localSheetId="6">#REF!</definedName>
    <definedName name="DB.RatingSummary.MethodologyWght3" localSheetId="6">#REF!</definedName>
    <definedName name="DB.RatingSummary.MethodologyWght4" localSheetId="6">#REF!</definedName>
    <definedName name="DB.RatingSummary.PACAntiselectionCharge" localSheetId="6">#REF!</definedName>
    <definedName name="DB.RatingSummary.PACBPI" localSheetId="6">#REF!</definedName>
    <definedName name="DB.RatingSummary.PACClimateChangeLoading" localSheetId="6">#REF!</definedName>
    <definedName name="DB.RatingSummary.PACCostofCapitalofEL" localSheetId="6">#REF!</definedName>
    <definedName name="DB.RatingSummary.PACInvestmentIncomeofEL" localSheetId="6">#REF!</definedName>
    <definedName name="DB.RatingSummary.PACLizeSizePerc" localSheetId="6">#REF!</definedName>
    <definedName name="DB.RatingSummary.PACNMPLoading" localSheetId="6">#REF!</definedName>
    <definedName name="DB.RatingSummary.PACProfitcommission" localSheetId="6">#REF!</definedName>
    <definedName name="DB.RatingSummary.PACProportionofWholePortfolio" localSheetId="6">#REF!</definedName>
    <definedName name="DB.RatingSummary.PACRecessionaryCharge" localSheetId="6">#REF!</definedName>
    <definedName name="DB.RatingSummary.PACReinsuranceCostofEL" localSheetId="6">#REF!</definedName>
    <definedName name="DB.RatingSummary.PACSelectedGNULRex.antiselectionandsystemiccharge" localSheetId="6">#REF!</definedName>
    <definedName name="DB.RatingSummary.PACSelectedGNULRex.Profitcommission" localSheetId="6">#REF!</definedName>
    <definedName name="DB.RatingSummary.PACSelectedGNULRex.ProfitcommissionPostUWAdj" localSheetId="6">#REF!</definedName>
    <definedName name="DB.RatingSummary.PACSelectedGNULRInc.AFBEstimatedEPINetofPCandpostadj" localSheetId="6">#REF!</definedName>
    <definedName name="DB.RatingSummary.PACSelectedGNULRInc.Profitcommission" localSheetId="6">#REF!</definedName>
    <definedName name="DB.RatingSummary.PACTotalExpenseofEL" localSheetId="6">#REF!</definedName>
    <definedName name="DB.RatingSummary.PACUncertaintyCharge" localSheetId="6">#REF!</definedName>
    <definedName name="DB.RatingSummary.PACUWAdj" localSheetId="6">#REF!</definedName>
    <definedName name="DB.RatingSummary.PropertyAntiselectionCharge" localSheetId="6">#REF!</definedName>
    <definedName name="DB.RatingSummary.PropertyBPI" localSheetId="6">#REF!</definedName>
    <definedName name="DB.RatingSummary.PropertyClimateChangeLoading" localSheetId="6">#REF!</definedName>
    <definedName name="DB.RatingSummary.PropertyCostofCapitalofEL" localSheetId="6">#REF!</definedName>
    <definedName name="DB.RatingSummary.PropertyInvestmentIncomeofEL" localSheetId="6">#REF!</definedName>
    <definedName name="DB.RatingSummary.PropertyLizeSizePerc" localSheetId="6">#REF!</definedName>
    <definedName name="DB.RatingSummary.PropertyNMPLoading" localSheetId="6">#REF!</definedName>
    <definedName name="DB.RatingSummary.PropertyProfitcommission" localSheetId="6">#REF!</definedName>
    <definedName name="DB.RatingSummary.PropertyProportionofWholePortfolio" localSheetId="6">#REF!</definedName>
    <definedName name="DB.RatingSummary.PropertyRecessionaryCharge" localSheetId="6">#REF!</definedName>
    <definedName name="DB.RatingSummary.PropertyReinsuranceCostofEL" localSheetId="6">#REF!</definedName>
    <definedName name="DB.RatingSummary.PropertySelectedGNULRex.antiselectionandsystemiccharge" localSheetId="6">#REF!</definedName>
    <definedName name="DB.RatingSummary.PropertySelectedGNULRex.Profitcommission" localSheetId="6">#REF!</definedName>
    <definedName name="DB.RatingSummary.PropertySelectedGNULRex.ProfitcommissionPostUWAdj" localSheetId="6">#REF!</definedName>
    <definedName name="DB.RatingSummary.PropertySelectedGNULRInc.AFBEstimatedEPINetofPCandpostadj" localSheetId="6">#REF!</definedName>
    <definedName name="DB.RatingSummary.PropertySelectedGNULRInc.Profitcommission" localSheetId="6">#REF!</definedName>
    <definedName name="DB.RatingSummary.PropertyTotalExpenseofEL" localSheetId="6">#REF!</definedName>
    <definedName name="DB.RatingSummary.PropertyUncertaintyCharge" localSheetId="6">#REF!</definedName>
    <definedName name="DB.RatingSummary.PropertyUWadj" localSheetId="6">#REF!</definedName>
    <definedName name="DB.RatingSummary.SpecialtyLinesAntiselectionCharge" localSheetId="6">#REF!</definedName>
    <definedName name="DB.RatingSummary.SpecialtyLinesBPI" localSheetId="6">#REF!</definedName>
    <definedName name="DB.RatingSummary.SpecialtyLinesClimateChangeLoading" localSheetId="6">#REF!</definedName>
    <definedName name="DB.RatingSummary.SpecialtyLinesCostofCapitalofEL" localSheetId="6">#REF!</definedName>
    <definedName name="DB.RatingSummary.SpecialtyLinesInvestmentIncomeofEL" localSheetId="6">#REF!</definedName>
    <definedName name="DB.RatingSummary.SpecialtyLinesLizeSizePerc" localSheetId="6">#REF!</definedName>
    <definedName name="DB.RatingSummary.SpecialtyLinesNMPLoading" localSheetId="6">#REF!</definedName>
    <definedName name="DB.RatingSummary.SpecialtyLinesProfitcommission" localSheetId="6">#REF!</definedName>
    <definedName name="DB.RatingSummary.SpecialtyLinesProportionofWholePortfolio" localSheetId="6">#REF!</definedName>
    <definedName name="DB.RatingSummary.SpecialtyLinesRecessionaryCharge" localSheetId="6">#REF!</definedName>
    <definedName name="DB.RatingSummary.SpecialtyLinesReinsuranceCostofEL" localSheetId="6">#REF!</definedName>
    <definedName name="DB.RatingSummary.SpecialtyLinesSelectedGNULRex.antiselectionandsystemiccharge" localSheetId="6">#REF!</definedName>
    <definedName name="DB.RatingSummary.SpecialtyLinesSelectedGNULRex.Profitcommission" localSheetId="6">#REF!</definedName>
    <definedName name="DB.RatingSummary.SpecialtyLinesSelectedGNULRex.ProfitcommissionPostUWAdj" localSheetId="6">#REF!</definedName>
    <definedName name="DB.RatingSummary.SpecialtyLinesSelectedGNULRInc.AFBEstimatedEPINetofPCandpostadj" localSheetId="6">#REF!</definedName>
    <definedName name="DB.RatingSummary.SpecialtyLinesSelectedGNULRInc.Profitcommission" localSheetId="6">#REF!</definedName>
    <definedName name="DB.RatingSummary.SpecialtyLinesTotalExpenseofEL" localSheetId="6">#REF!</definedName>
    <definedName name="DB.RatingSummary.SpecialtyLinesUncertaintyCharge" localSheetId="6">#REF!</definedName>
    <definedName name="DB.RatingSummary.SpecialtyLinesUWAdj" localSheetId="6">#REF!</definedName>
    <definedName name="DB.RatingSummary.TotalBPI" localSheetId="6">#REF!</definedName>
    <definedName name="DB.RatingSummary.TotalCostofCapitalofEL" localSheetId="6">#REF!</definedName>
    <definedName name="DB.RatingSummary.TotalGNULRBeazleyOwnBookProjections" localSheetId="6">#REF!</definedName>
    <definedName name="DB.RatingSummary.TotalGNULRBusinessPlanTarget" localSheetId="6">#REF!</definedName>
    <definedName name="DB.RatingSummary.TotalGNULRLloydsRiskCodeProjections" localSheetId="6">#REF!</definedName>
    <definedName name="DB.RatingSummary.TotalGNULROwnPerformance" localSheetId="6">#REF!</definedName>
    <definedName name="DB.RatingSummary.TotalInvestmentIncomeofEL" localSheetId="6">#REF!</definedName>
    <definedName name="DB.RatingSummary.TotalLizeSizePerc" localSheetId="6">#REF!</definedName>
    <definedName name="DB.RatingSummary.TotalProfitcommission" localSheetId="6">#REF!</definedName>
    <definedName name="DB.RatingSummary.TotalProportionofWholePortfolio" localSheetId="6">#REF!</definedName>
    <definedName name="DB.RatingSummary.TotalReinsuranceCostofEL" localSheetId="6">#REF!</definedName>
    <definedName name="DB.RatingSummary.TotalSelectedGNULRex.antiselectionandsystemiccharge" localSheetId="6">#REF!</definedName>
    <definedName name="DB.RatingSummary.TotalSelectedGNULRex.Profitcommission" localSheetId="6">#REF!</definedName>
    <definedName name="DB.RatingSummary.TotalSelectedGNULRex.ProfitcommissionPostUWAdj" localSheetId="6">#REF!</definedName>
    <definedName name="DB.RatingSummary.TotalSelectedGNULRInc.AFBEstimatedEPINetofPCandpostadj" localSheetId="6">#REF!</definedName>
    <definedName name="DB.RatingSummary.TotalSelectedGNULRInc.Profitcommission" localSheetId="6">#REF!</definedName>
    <definedName name="DB.RatingSummary.TotalTotalExpenseofEL" localSheetId="6">#REF!</definedName>
    <definedName name="DB.RatingSummary.TotalTPI" localSheetId="6">#REF!</definedName>
    <definedName name="DB.Reference.AFBGNPremiumThreshold" localSheetId="6">#REF!</definedName>
    <definedName name="DB.Reference.AlignedInterests_Charges" localSheetId="6">#REF!</definedName>
    <definedName name="DB.Reference.AlignedInterests_List" localSheetId="6">#REF!</definedName>
    <definedName name="DB.Reference.BaseLine_TypeofFacility" localSheetId="6">#REF!</definedName>
    <definedName name="DB.Reference.BaseLine_TypeofFacility_Charges" localSheetId="6">#REF!</definedName>
    <definedName name="DB.Reference.BaseLine_TypeofFacility_List" localSheetId="6">#REF!</definedName>
    <definedName name="DB.Reference.BenchmarkClassParameters" localSheetId="6">#REF!</definedName>
    <definedName name="DB.Reference.BusinessPlanLoadings" localSheetId="6">#REF!</definedName>
    <definedName name="DB.Reference.CCYList0" localSheetId="6">#REF!</definedName>
    <definedName name="DB.Reference.CCYList1" localSheetId="6">#REF!</definedName>
    <definedName name="DB.Reference.CCYList2" localSheetId="6">#REF!</definedName>
    <definedName name="DB.Reference.ClaimDateList" localSheetId="6">#REF!</definedName>
    <definedName name="DB.Reference.DifferentialParticipations" localSheetId="6">#REF!</definedName>
    <definedName name="DB.Reference.DifferentialParticipations_Charges" localSheetId="6">#REF!</definedName>
    <definedName name="DB.Reference.DifferentialParticipations_List" localSheetId="6">#REF!</definedName>
    <definedName name="DB.Reference.Dummy" localSheetId="6">#REF!</definedName>
    <definedName name="DB.Reference.Example" localSheetId="6">#REF!</definedName>
    <definedName name="DB.Reference.Firm" localSheetId="6">OFFSET(#REF!,1,0,COUNTA(#REF!)-1,1)</definedName>
    <definedName name="DB.Reference.MasterFirmClaimDates" localSheetId="6">OFFSET(#REF!,1,0,COUNTA(#REF!)-1,1)</definedName>
    <definedName name="DB.Reference.MethodologyAntiSelectionCharge_Weights" localSheetId="6">#REF!</definedName>
    <definedName name="DB.Reference.OverarchingStructure_CompetingPortfolios" localSheetId="6">#REF!</definedName>
    <definedName name="DB.Reference.OverarchingStructure_CompetingPortfolios_Charges" localSheetId="6">#REF!</definedName>
    <definedName name="DB.Reference.OverarchingStructure_CompetingPortfolios_List" localSheetId="6">#REF!</definedName>
    <definedName name="DB.Reference.RateChange" localSheetId="6">#REF!</definedName>
    <definedName name="DB.Reference.ScopeAndDegreeOfDelegation" localSheetId="6">#REF!</definedName>
    <definedName name="DB.Reference.ScopeAndDegreeOfDelegation_Charges" localSheetId="6">#REF!</definedName>
    <definedName name="DB.Reference.ScopeAndDegreeOfDelegation_List" localSheetId="6">#REF!</definedName>
    <definedName name="DB.Reference.SubmissionDataQualityOrQuantity" localSheetId="6">#REF!</definedName>
    <definedName name="DB.Reference.SubmissionDataQualityOrQuantity_Charges" localSheetId="6">#REF!</definedName>
    <definedName name="DB.Reference.SubmissionDataQualityOrQuantity_List" localSheetId="6">#REF!</definedName>
    <definedName name="DB.Reference.TPIParameters" localSheetId="6">#REF!</definedName>
    <definedName name="DB.RiskInfo.CCY" localSheetId="6">#REF!</definedName>
    <definedName name="DB.RiskInfo.CrossClassIndicator" localSheetId="6">#REF!</definedName>
    <definedName name="DB.RiskInfo.FacilityType" localSheetId="6">#REF!</definedName>
    <definedName name="DB.RiskInfo.TrifocusClass" localSheetId="6">#REF!</definedName>
    <definedName name="DB.RiskInfo.YOA" localSheetId="6">#REF!</definedName>
    <definedName name="DB.RMS.1_PurePremium" localSheetId="6">#REF!</definedName>
    <definedName name="DB.RMS.1_StandardDeviation" localSheetId="6">#REF!</definedName>
    <definedName name="DB.RMS.CATNetLossratioAll1" localSheetId="6">#REF!</definedName>
    <definedName name="DB.RMS.Currency" localSheetId="6">#REF!</definedName>
    <definedName name="DB.StartDate" localSheetId="6">#REF!</definedName>
    <definedName name="deal_status">'Note Tables'!$C$9</definedName>
    <definedName name="debug_cob">#REF!</definedName>
    <definedName name="ded_str_1">'Note Tables'!$C$19</definedName>
    <definedName name="ded_str_2">'Note Tables'!$C$20</definedName>
    <definedName name="ded_str_3">'Note Tables'!$C$21</definedName>
    <definedName name="ded_str_4">'Note Tables'!$C$22</definedName>
    <definedName name="ded_str_5">'Note Tables'!$C$23</definedName>
    <definedName name="ded_str_6">'Note Tables'!$C$24</definedName>
    <definedName name="ded_str_7">'Note Tables'!#REF!</definedName>
    <definedName name="dis_CP" localSheetId="6">#REF!</definedName>
    <definedName name="dis_GU" localSheetId="6">#REF!</definedName>
    <definedName name="expiry_date">'Note Tables'!$C$15</definedName>
    <definedName name="facility_type">'Note Tables'!$C$8</definedName>
    <definedName name="final_best_estimate">'Note Tables'!$C$31</definedName>
    <definedName name="final_bpi">'Note Tables'!$C$32</definedName>
    <definedName name="final_pc">'Note Tables'!$C$30</definedName>
    <definedName name="final_prem">'Note Tables'!$D$212</definedName>
    <definedName name="final_roc">'Note Tables'!$C$34</definedName>
    <definedName name="final_tpi">'Note Tables'!$C$33</definedName>
    <definedName name="FlaggedHiddenSheetsIndex1" hidden="1">"Sheet: DirectCosts"</definedName>
    <definedName name="FlaggedHiddenSheetsIndex10" hidden="1">"Sheet: 2003 -RI spend - AB spreadsheet"</definedName>
    <definedName name="FlaggedHiddenSheetsIndex11" hidden="1">"Sheet: H1 Forecast - Syndicate"</definedName>
    <definedName name="FlaggedHiddenSheetsIndex12" hidden="1">"Sheet: Expenses - Jing"</definedName>
    <definedName name="FlaggedHiddenSheetsIndex13" hidden="1">"Sheet: Wizi extract - at 1811"</definedName>
    <definedName name="FlaggedHiddenSheetsIndex14" hidden="1">"Sheet: Wizi - currency"</definedName>
    <definedName name="FlaggedHiddenSheetsIndex15" hidden="1">"Sheet: Tech AC 2623"</definedName>
    <definedName name="FlaggedHiddenSheetsIndex16" hidden="1">"Sheet: Property bridge analysis"</definedName>
    <definedName name="FlaggedHiddenSheetsIndex17" hidden="1">"Sheet: Marine bridge analysis"</definedName>
    <definedName name="FlaggedHiddenSheetsIndex18" hidden="1">"Sheet: SLbridge analysis"</definedName>
    <definedName name="FlaggedHiddenSheetsIndex19" hidden="1">"Sheet: Treaty bridge analysis"</definedName>
    <definedName name="FlaggedHiddenSheetsIndex2" hidden="1">"Sheet: DirectCostComm"</definedName>
    <definedName name="FlaggedHiddenSheetsIndex3" hidden="1">"Sheet: ContLocation"</definedName>
    <definedName name="FlaggedHiddenSheetsIndex4" hidden="1">"Sheet: 2004 - Treaty - premiums"</definedName>
    <definedName name="FlaggedHiddenSheetsIndex5" hidden="1">"Sheet: 2003-Group Expenses"</definedName>
    <definedName name="FlaggedHiddenSheetsIndex6" hidden="1">"Sheet: 2004 - 623 Summary"</definedName>
    <definedName name="FlaggedHiddenSheetsIndex7" hidden="1">"Sheet: 2003 -Premiums - Agresso"</definedName>
    <definedName name="FlaggedHiddenSheetsIndex8" hidden="1">"Sheet: 2003 - DAC - Agresso"</definedName>
    <definedName name="FlaggedHiddenSheetsIndex9" hidden="1">"Sheet: 2003 - Pm &amp; DAC - Last 3m 2003"</definedName>
    <definedName name="FlaggedHiddenSheetsNumber" hidden="1">3</definedName>
    <definedName name="Globals.RaterName" localSheetId="6">#REF!</definedName>
    <definedName name="gn_prem">'Note Tables'!$C$18</definedName>
    <definedName name="gn_prem_1">'Note Tables'!$C$212</definedName>
    <definedName name="gn_prem_total">'Note Tables'!$C$94</definedName>
    <definedName name="hghh" hidden="1">"Sheet: RetBBLActual"</definedName>
    <definedName name="inception_date">'Note Tables'!$C$14</definedName>
    <definedName name="insured_name">'Note Tables'!$C$5</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42158.4925462963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key_lob">'Note Tables'!$C$10</definedName>
    <definedName name="line_size">'Note Tables'!$C$16</definedName>
    <definedName name="lloyds_gn_ulr_total">'Note Tables'!$F$94</definedName>
    <definedName name="lloyds_proj_total">'Note Tables'!$I$94</definedName>
    <definedName name="LloydsProjections.SummaryTable.OffsetFormulasCustom" localSheetId="6">#REF!,#REF!</definedName>
    <definedName name="model_estimate_total">'Note Tables'!$K$94</definedName>
    <definedName name="model_gn_ulr_table">'Note Tables'!$B$43</definedName>
    <definedName name="nmp_load_total">'Note Tables'!$D$152</definedName>
    <definedName name="note_tables_end_row">'Note Tables'!$AK$3</definedName>
    <definedName name="note_tables_start_row">'Note Tables'!$AK$2</definedName>
    <definedName name="o" hidden="1">"Sheet: RetGraphDataWA (2)"</definedName>
    <definedName name="own_exp_gn_ulr_total">'Note Tables'!$E$94</definedName>
    <definedName name="own_experience_total">'Note Tables'!$H$94</definedName>
    <definedName name="OwnPerf.rngHideColsOnClearReset" localSheetId="6">#REF!,#REF!,#REF!</definedName>
    <definedName name="OwnPerformance.ShowHideAggregate" localSheetId="6">#REF!,#REF!,#REF!</definedName>
    <definedName name="OwnPerformance.ShowHideIndividual" localSheetId="6">#REF!,#REF!</definedName>
    <definedName name="OwnPerformance.ToHideCalculatedColumns" localSheetId="6">#REF!,#REF!</definedName>
    <definedName name="Pal_Workbook_GUID" hidden="1">"WRLX4RIM5138YTAHDIGW12VL"</definedName>
    <definedName name="Pal_Workbook_GUID_1" hidden="1">"PXQ9W6MF1A7FSRV17ZPVLGLP"</definedName>
    <definedName name="pc">'Note Tables'!$C$25</definedName>
    <definedName name="pc_correl">#REF!</definedName>
    <definedName name="pc_dcf">#REF!</definedName>
    <definedName name="pc_dist_params">#REF!</definedName>
    <definedName name="pc_el_scale">#REF!</definedName>
    <definedName name="pc_excl_loads">'Note Tables'!$E$30</definedName>
    <definedName name="pc_impact_total">'Note Tables'!$I$152</definedName>
    <definedName name="pc_no_sims">#REF!</definedName>
    <definedName name="pc_options">#REF!</definedName>
    <definedName name="pc_prem">#REF!</definedName>
    <definedName name="pc_r_output">#REF!</definedName>
    <definedName name="pc_r_sample">#REF!</definedName>
    <definedName name="pc_structure_sliding_1">#REF!</definedName>
    <definedName name="pc_structure_sliding_2">#REF!</definedName>
    <definedName name="pc_structure_standard">#REF!</definedName>
    <definedName name="PlacingLookup" localSheetId="6">OFFSET(#REF!,0,0,COUNTA(#REF!),1)</definedName>
    <definedName name="policy_reference">'Note Tables'!$C$6</definedName>
    <definedName name="portfolio_percent_total">'Note Tables'!$D$94</definedName>
    <definedName name="pre_adj_prem">'Note Tables'!$H$212</definedName>
    <definedName name="RegionsLookup" localSheetId="6">OFFSET(#REF!,0,0,COUNTA(#REF!),1)</definedName>
    <definedName name="renewal">'Note Tables'!$C$13</definedName>
    <definedName name="res">'Note Tables'!$C$21</definedName>
    <definedName name="risk_codes">'Note Tables'!$C$12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Iterations_1"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StandardRecalc_1" hidden="1">2</definedName>
    <definedName name="RiskUpdateDisplay" hidden="1">FALSE</definedName>
    <definedName name="RiskUseDifferentSeedForEachSim" hidden="1">FALSE</definedName>
    <definedName name="RiskUseFixedSeed" hidden="1">FALSE</definedName>
    <definedName name="RiskUseFixedSeed_1" hidden="1">FALSE</definedName>
    <definedName name="RiskUseMultipleCPUs" hidden="1">FALSE</definedName>
    <definedName name="roc_excl_loads">'Note Tables'!$E$34</definedName>
    <definedName name="roc_final">'Note Tables'!$G$212</definedName>
    <definedName name="roc_pre_adj">'Note Tables'!$K$212</definedName>
    <definedName name="selected_model_estimate_total">'Note Tables'!$C$152</definedName>
    <definedName name="selected_ulr_table">'Note Tables'!$B$101</definedName>
    <definedName name="SettingsCbxFields" hidden="1">"Business Area"</definedName>
    <definedName name="SettingsCbxMonth" hidden="1">"February"</definedName>
    <definedName name="SettingsCbxYear" hidden="1">2001</definedName>
    <definedName name="SettingsChkDrill" hidden="1">TRUE</definedName>
    <definedName name="SettingsChkDrillConsolidate" hidden="1">TRUE</definedName>
    <definedName name="SettingsChkEssbase" hidden="1">TRUE</definedName>
    <definedName name="SettingsChkExtract" hidden="1">TRUE</definedName>
    <definedName name="SettingsChkPivot" hidden="1">TRUE</definedName>
    <definedName name="SettingsChkRefresh" hidden="1">TRUE</definedName>
    <definedName name="SettingsChkSave" hidden="1">TRUE</definedName>
    <definedName name="SettingsChkSaveToFile" hidden="1">TRUE</definedName>
    <definedName name="SettingsOptReports" hidden="1">TRUE</definedName>
    <definedName name="SettingsTxtCSVLoc" hidden="1">"X:\manrep\MGRACC\2001\Monthly Cost Downloads\Expenses11.csv"</definedName>
    <definedName name="SettingsTxtDataLoc" hidden="1">"X:\manrep\MGRACC\Cost Reports\Cost Reports Data.mdb"</definedName>
    <definedName name="SettingsTxtDrillClearIndicator" hidden="1">"Clear"</definedName>
    <definedName name="SettingsTxtDrillConsolidate" hidden="1">"Special"</definedName>
    <definedName name="SettingsTxtEsbIndicator" hidden="1">"EsbQry"</definedName>
    <definedName name="SettingsTxtFileName" hidden="1">"Cost Reports Mar 2002 "</definedName>
    <definedName name="SettingsTxtImportDataLoc" hidden="1">"X:\manrep\MGRACC\2002\Monthly Cost Downloads\Exp03.dbf"</definedName>
    <definedName name="SettingsTxtOutDest" hidden="1">"X:\manrep\MGRACC\Cost Reports"</definedName>
    <definedName name="SettingsTxtSheetsIndicator" hidden="1">"Rpt"</definedName>
    <definedName name="SettingsTxtShtIndicator" hidden="1">"Rpt"</definedName>
    <definedName name="SheetID" hidden="1">"ITG123RO200303R"</definedName>
    <definedName name="tech_adequacy_metrics_table">'Note Tables'!$B$161</definedName>
    <definedName name="tpi_excl_loads">'Note Tables'!$E$33</definedName>
    <definedName name="tpi_final">'Note Tables'!$F$212</definedName>
    <definedName name="tpi_pre_adj">'Note Tables'!$J$212</definedName>
    <definedName name="trifocus">'Note Tables'!$C$11</definedName>
    <definedName name="uncertainty_total">'Note Tables'!$H$152</definedName>
    <definedName name="underwriter">'Note Tables'!$C$7</definedName>
    <definedName name="uw_adj_total">'Note Tables'!$J$152</definedName>
    <definedName name="wrn.effinf1." localSheetId="6" hidden="1">{"effinf1",#N/A,FALSE,"Forecasts"}</definedName>
    <definedName name="wrn.effinf1." localSheetId="2" hidden="1">{"effinf1",#N/A,FALSE,"Forecasts"}</definedName>
    <definedName name="wrn.effinf1." hidden="1">{"effinf1",#N/A,FALSE,"Forecasts"}</definedName>
    <definedName name="wrn.effinf2." localSheetId="6" hidden="1">{"effinf2",#N/A,FALSE,"Forecasts"}</definedName>
    <definedName name="wrn.effinf2." localSheetId="2" hidden="1">{"effinf2",#N/A,FALSE,"Forecasts"}</definedName>
    <definedName name="wrn.effinf2." hidden="1">{"effinf2",#N/A,FALSE,"Forecasts"}</definedName>
    <definedName name="wrn.effinf3." localSheetId="6" hidden="1">{"effinf3",#N/A,FALSE,"Forecasts"}</definedName>
    <definedName name="wrn.effinf3." localSheetId="2" hidden="1">{"effinf3",#N/A,FALSE,"Forecasts"}</definedName>
    <definedName name="wrn.effinf3." hidden="1">{"effinf3",#N/A,FALSE,"Forecasts"}</definedName>
    <definedName name="wrn.exposure." localSheetId="6" hidden="1">{"exposure",#N/A,FALSE,"Exposure"}</definedName>
    <definedName name="wrn.exposure." localSheetId="2" hidden="1">{"exposure",#N/A,FALSE,"Exposure"}</definedName>
    <definedName name="wrn.exposure." hidden="1">{"exposure",#N/A,FALSE,"Exposure"}</definedName>
    <definedName name="wrn.fore1." localSheetId="6" hidden="1">{"fore1",#N/A,FALSE,"Forecasts"}</definedName>
    <definedName name="wrn.fore1." localSheetId="2" hidden="1">{"fore1",#N/A,FALSE,"Forecasts"}</definedName>
    <definedName name="wrn.fore1." hidden="1">{"fore1",#N/A,FALSE,"Forecasts"}</definedName>
    <definedName name="wrn.fore2." localSheetId="6" hidden="1">{"fore2",#N/A,FALSE,"Forecasts"}</definedName>
    <definedName name="wrn.fore2." localSheetId="2" hidden="1">{"fore2",#N/A,FALSE,"Forecasts"}</definedName>
    <definedName name="wrn.fore2." hidden="1">{"fore2",#N/A,FALSE,"Forecasts"}</definedName>
    <definedName name="wrn.fore3." localSheetId="6" hidden="1">{"fore3",#N/A,FALSE,"Forecasts"}</definedName>
    <definedName name="wrn.fore3." localSheetId="2" hidden="1">{"fore3",#N/A,FALSE,"Forecasts"}</definedName>
    <definedName name="wrn.fore3." hidden="1">{"fore3",#N/A,FALSE,"Forecasts"}</definedName>
    <definedName name="wrn.forebf." localSheetId="6" hidden="1">{"forebf",#N/A,FALSE,"Forecasts"}</definedName>
    <definedName name="wrn.forebf." localSheetId="2" hidden="1">{"forebf",#N/A,FALSE,"Forecasts"}</definedName>
    <definedName name="wrn.forebf." hidden="1">{"forebf",#N/A,FALSE,"Forecasts"}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9" i="49" l="1"/>
  <c r="C129" i="49"/>
  <c r="C42" i="52"/>
  <c r="AJ655" i="52"/>
  <c r="AJ757" i="52"/>
  <c r="AJ733" i="52"/>
  <c r="AJ734" i="52"/>
  <c r="AJ735" i="52"/>
  <c r="AJ736" i="52"/>
  <c r="K457" i="52"/>
  <c r="J457" i="52"/>
  <c r="I457" i="52"/>
  <c r="H457" i="52"/>
  <c r="G457" i="52"/>
  <c r="F457" i="52"/>
  <c r="E457" i="52"/>
  <c r="D457" i="52"/>
  <c r="C457" i="52"/>
  <c r="K456" i="52"/>
  <c r="J456" i="52"/>
  <c r="I456" i="52"/>
  <c r="H456" i="52"/>
  <c r="G456" i="52"/>
  <c r="F456" i="52"/>
  <c r="E456" i="52"/>
  <c r="D456" i="52"/>
  <c r="C456" i="52"/>
  <c r="K455" i="52"/>
  <c r="J455" i="52"/>
  <c r="I455" i="52"/>
  <c r="H455" i="52"/>
  <c r="G455" i="52"/>
  <c r="F455" i="52"/>
  <c r="E455" i="52"/>
  <c r="D455" i="52"/>
  <c r="C455" i="52"/>
  <c r="K454" i="52"/>
  <c r="J454" i="52"/>
  <c r="I454" i="52"/>
  <c r="H454" i="52"/>
  <c r="G454" i="52"/>
  <c r="F454" i="52"/>
  <c r="E454" i="52"/>
  <c r="D454" i="52"/>
  <c r="C454" i="52"/>
  <c r="K453" i="52"/>
  <c r="J453" i="52"/>
  <c r="I453" i="52"/>
  <c r="H453" i="52"/>
  <c r="G453" i="52"/>
  <c r="F453" i="52"/>
  <c r="E453" i="52"/>
  <c r="D453" i="52"/>
  <c r="C453" i="52"/>
  <c r="K452" i="52"/>
  <c r="J452" i="52"/>
  <c r="I452" i="52"/>
  <c r="H452" i="52"/>
  <c r="G452" i="52"/>
  <c r="F452" i="52"/>
  <c r="E452" i="52"/>
  <c r="D452" i="52"/>
  <c r="C452" i="52"/>
  <c r="K451" i="52"/>
  <c r="J451" i="52"/>
  <c r="I451" i="52"/>
  <c r="H451" i="52"/>
  <c r="G451" i="52"/>
  <c r="F451" i="52"/>
  <c r="E451" i="52"/>
  <c r="D451" i="52"/>
  <c r="C451" i="52"/>
  <c r="K450" i="52"/>
  <c r="J450" i="52"/>
  <c r="I450" i="52"/>
  <c r="H450" i="52"/>
  <c r="G450" i="52"/>
  <c r="F450" i="52"/>
  <c r="E450" i="52"/>
  <c r="D450" i="52"/>
  <c r="C450" i="52"/>
  <c r="K449" i="52"/>
  <c r="J449" i="52"/>
  <c r="I449" i="52"/>
  <c r="H449" i="52"/>
  <c r="G449" i="52"/>
  <c r="F449" i="52"/>
  <c r="E449" i="52"/>
  <c r="D449" i="52"/>
  <c r="C449" i="52"/>
  <c r="K448" i="52"/>
  <c r="J448" i="52"/>
  <c r="I448" i="52"/>
  <c r="H448" i="52"/>
  <c r="G448" i="52"/>
  <c r="F448" i="52"/>
  <c r="E448" i="52"/>
  <c r="D448" i="52"/>
  <c r="C448" i="52"/>
  <c r="K447" i="52"/>
  <c r="J447" i="52"/>
  <c r="I447" i="52"/>
  <c r="H447" i="52"/>
  <c r="G447" i="52"/>
  <c r="F447" i="52"/>
  <c r="E447" i="52"/>
  <c r="D447" i="52"/>
  <c r="C447" i="52"/>
  <c r="AJ743" i="52"/>
  <c r="AJ83" i="52"/>
  <c r="AJ195" i="52"/>
  <c r="AJ87" i="52"/>
  <c r="AJ199" i="52"/>
  <c r="AJ93" i="52"/>
  <c r="AJ676" i="52"/>
  <c r="G218" i="52"/>
  <c r="E218" i="52"/>
  <c r="AJ400" i="52"/>
  <c r="AJ401" i="52"/>
  <c r="AJ402" i="52"/>
  <c r="AJ403" i="52"/>
  <c r="AJ404" i="52"/>
  <c r="AJ405" i="52"/>
  <c r="AJ406" i="52"/>
  <c r="AJ407" i="52"/>
  <c r="AJ408" i="52"/>
  <c r="AJ409" i="52"/>
  <c r="AJ410" i="52"/>
  <c r="AJ411" i="52"/>
  <c r="AJ412" i="52"/>
  <c r="AJ413" i="52"/>
  <c r="AJ414" i="52"/>
  <c r="AJ443" i="52"/>
  <c r="AJ444" i="52"/>
  <c r="AJ445" i="52"/>
  <c r="AJ446" i="52"/>
  <c r="AJ447" i="52"/>
  <c r="AJ448" i="52"/>
  <c r="AJ449" i="52"/>
  <c r="AJ450" i="52"/>
  <c r="AJ451" i="52"/>
  <c r="AJ452" i="52"/>
  <c r="AJ453" i="52"/>
  <c r="AJ454" i="52"/>
  <c r="AJ455" i="52"/>
  <c r="AJ456" i="52"/>
  <c r="AJ257" i="52"/>
  <c r="AJ197" i="52"/>
  <c r="AJ201" i="52"/>
  <c r="AJ208" i="52"/>
  <c r="AJ210" i="52"/>
  <c r="AJ212" i="52"/>
  <c r="AJ368" i="52"/>
  <c r="AJ142" i="52"/>
  <c r="AJ146" i="52"/>
  <c r="AJ150" i="52"/>
  <c r="AJ152" i="52"/>
  <c r="AJ86" i="52"/>
  <c r="AJ91" i="52"/>
  <c r="AJ94" i="52"/>
  <c r="AJ196" i="52" l="1"/>
  <c r="AJ85" i="52"/>
  <c r="AJ89" i="52"/>
  <c r="AJ145" i="52"/>
  <c r="AJ88" i="52"/>
  <c r="AJ200" i="52"/>
  <c r="AJ90" i="52"/>
  <c r="AJ149" i="52"/>
  <c r="AJ141" i="52"/>
  <c r="AJ209" i="52"/>
  <c r="AJ254" i="52"/>
  <c r="AJ144" i="52"/>
  <c r="AJ84" i="52"/>
  <c r="AJ139" i="52"/>
  <c r="AJ365" i="52"/>
  <c r="AJ754" i="52"/>
  <c r="AJ750" i="52"/>
  <c r="AJ746" i="52"/>
  <c r="AJ742" i="52"/>
  <c r="AJ151" i="52"/>
  <c r="AJ753" i="52"/>
  <c r="AJ749" i="52"/>
  <c r="AJ745" i="52"/>
  <c r="AJ147" i="52"/>
  <c r="AJ756" i="52"/>
  <c r="AJ752" i="52"/>
  <c r="AJ748" i="52"/>
  <c r="AJ744" i="52"/>
  <c r="AJ143" i="52"/>
  <c r="AJ755" i="52"/>
  <c r="AJ751" i="52"/>
  <c r="AJ747" i="52"/>
  <c r="AJ148" i="52"/>
  <c r="AJ82" i="52"/>
  <c r="AJ140" i="52"/>
  <c r="AJ250" i="52"/>
  <c r="AJ246" i="52"/>
  <c r="E126" i="49"/>
  <c r="C126" i="49"/>
  <c r="AJ364" i="52" l="1"/>
  <c r="AJ362" i="52"/>
  <c r="AJ245" i="52"/>
  <c r="AJ358" i="52"/>
  <c r="AJ198" i="52"/>
  <c r="AJ353" i="52"/>
  <c r="AJ247" i="52"/>
  <c r="AJ255" i="52"/>
  <c r="AJ356" i="52"/>
  <c r="AJ211" i="52"/>
  <c r="AJ194" i="52"/>
  <c r="AJ253" i="52"/>
  <c r="AJ354" i="52"/>
  <c r="AJ366" i="52"/>
  <c r="AJ249" i="52"/>
  <c r="AJ138" i="52"/>
  <c r="AJ251" i="52"/>
  <c r="AJ352" i="52"/>
  <c r="AJ207" i="52" l="1"/>
  <c r="AJ367" i="52"/>
  <c r="AJ252" i="52"/>
  <c r="AJ351" i="52"/>
  <c r="AJ244" i="52"/>
  <c r="AJ355" i="52"/>
  <c r="AJ363" i="52"/>
  <c r="AJ193" i="52"/>
  <c r="AJ256" i="52"/>
  <c r="AJ248" i="52"/>
  <c r="AJ243" i="52" l="1"/>
  <c r="AJ350" i="52"/>
  <c r="D284" i="52" l="1"/>
  <c r="D285" i="52"/>
  <c r="D286" i="52"/>
  <c r="D287" i="52"/>
  <c r="D288" i="52"/>
  <c r="D289" i="52"/>
  <c r="D290" i="52"/>
  <c r="D291" i="52"/>
  <c r="D292" i="52"/>
  <c r="D293" i="52"/>
  <c r="D294" i="52"/>
  <c r="D295" i="52"/>
  <c r="D296" i="52"/>
  <c r="D297" i="52"/>
  <c r="D298" i="52"/>
  <c r="D299" i="52"/>
  <c r="D300" i="52"/>
  <c r="D301" i="52"/>
  <c r="D302" i="52"/>
  <c r="D303" i="52"/>
  <c r="D304" i="52"/>
  <c r="D305" i="52"/>
  <c r="D306" i="52"/>
  <c r="D307" i="52"/>
  <c r="D308" i="52"/>
  <c r="D309" i="52"/>
  <c r="D310" i="52"/>
  <c r="C284" i="52"/>
  <c r="C285" i="52"/>
  <c r="C286" i="52"/>
  <c r="C287" i="52"/>
  <c r="C288" i="52"/>
  <c r="C289" i="52"/>
  <c r="C290" i="52"/>
  <c r="C291" i="52"/>
  <c r="C292" i="52"/>
  <c r="C293" i="52"/>
  <c r="C294" i="52"/>
  <c r="C295" i="52"/>
  <c r="C296" i="52"/>
  <c r="C297" i="52"/>
  <c r="C298" i="52"/>
  <c r="C299" i="52"/>
  <c r="C300" i="52"/>
  <c r="C301" i="52"/>
  <c r="C302" i="52"/>
  <c r="C303" i="52"/>
  <c r="C304" i="52"/>
  <c r="C305" i="52"/>
  <c r="C306" i="52"/>
  <c r="C307" i="52"/>
  <c r="C308" i="52"/>
  <c r="C309" i="52"/>
  <c r="C310" i="52"/>
  <c r="E112" i="49" l="1"/>
  <c r="C112" i="49"/>
  <c r="I42" i="52"/>
  <c r="AJ95" i="52"/>
  <c r="AN42" i="52"/>
  <c r="AM42" i="52"/>
  <c r="AX81" i="52" l="1"/>
  <c r="AV81" i="52"/>
  <c r="AX80" i="52"/>
  <c r="AV80" i="52"/>
  <c r="AX79" i="52"/>
  <c r="AX77" i="52"/>
  <c r="AX78" i="52"/>
  <c r="AV79" i="52"/>
  <c r="AX43" i="52"/>
  <c r="AV43" i="52" l="1"/>
  <c r="AV77" i="52" l="1"/>
  <c r="AV78" i="52" l="1"/>
  <c r="AJ303" i="52"/>
  <c r="AJ304" i="52"/>
  <c r="AJ305" i="52"/>
  <c r="AJ306" i="52"/>
  <c r="AJ307" i="52"/>
  <c r="AJ308" i="52"/>
  <c r="AJ309" i="52"/>
  <c r="AJ310" i="52"/>
  <c r="AW81" i="52"/>
  <c r="AW80" i="52"/>
  <c r="AU81" i="52"/>
  <c r="AU80" i="52"/>
  <c r="AT81" i="52"/>
  <c r="AT80" i="52"/>
  <c r="AS78" i="52"/>
  <c r="AS77" i="52"/>
  <c r="AJ652" i="52" l="1"/>
  <c r="AJ653" i="52"/>
  <c r="AJ654" i="52"/>
  <c r="AJ656" i="52"/>
  <c r="AJ657" i="52"/>
  <c r="AJ658" i="52"/>
  <c r="AJ659" i="52"/>
  <c r="AJ660" i="52"/>
  <c r="AJ661" i="52"/>
  <c r="AJ662" i="52"/>
  <c r="AJ663" i="52"/>
  <c r="AJ664" i="52"/>
  <c r="AJ665" i="52"/>
  <c r="AJ666" i="52"/>
  <c r="AJ667" i="52"/>
  <c r="AJ668" i="52"/>
  <c r="AJ669" i="52"/>
  <c r="AJ670" i="52"/>
  <c r="AJ671" i="52"/>
  <c r="AJ672" i="52"/>
  <c r="AJ673" i="52"/>
  <c r="AJ674" i="52"/>
  <c r="AJ675" i="52"/>
  <c r="AJ651" i="52"/>
  <c r="AJ458" i="52"/>
  <c r="E86" i="49"/>
  <c r="C86" i="49"/>
  <c r="E82" i="49" l="1"/>
  <c r="C82" i="49"/>
  <c r="E78" i="49" l="1"/>
  <c r="C78" i="49"/>
  <c r="E74" i="49" l="1"/>
  <c r="C74" i="49"/>
  <c r="AW79" i="52" l="1"/>
  <c r="AW78" i="52"/>
  <c r="AW77" i="52"/>
  <c r="AW43" i="52"/>
  <c r="AU79" i="52"/>
  <c r="AU78" i="52"/>
  <c r="AU77" i="52"/>
  <c r="AU43" i="52"/>
  <c r="AT79" i="52"/>
  <c r="AT78" i="52"/>
  <c r="AT77" i="52"/>
  <c r="AT43" i="52"/>
  <c r="E54" i="49"/>
  <c r="C54" i="49"/>
  <c r="AJ300" i="52" l="1"/>
  <c r="AJ291" i="52"/>
  <c r="AJ296" i="52"/>
  <c r="AJ287" i="52"/>
  <c r="AJ298" i="52"/>
  <c r="AJ293" i="52"/>
  <c r="AJ297" i="52"/>
  <c r="AJ292" i="52"/>
  <c r="AJ299" i="52"/>
  <c r="AJ294" i="52"/>
  <c r="AJ289" i="52"/>
  <c r="AJ302" i="52"/>
  <c r="AJ286" i="52"/>
  <c r="AJ284" i="52"/>
  <c r="AJ288" i="52"/>
  <c r="AJ295" i="52"/>
  <c r="AJ290" i="52"/>
  <c r="AJ301" i="52"/>
  <c r="AJ285" i="52"/>
  <c r="E44" i="49" l="1"/>
  <c r="C44" i="49"/>
  <c r="E37" i="49" l="1"/>
  <c r="C37" i="49"/>
  <c r="C26" i="49" l="1"/>
  <c r="E26" i="49"/>
  <c r="E25" i="49" l="1"/>
  <c r="C25" i="49"/>
  <c r="C25" i="50" l="1"/>
  <c r="C22" i="50"/>
  <c r="AF28" i="50" s="1"/>
  <c r="C23" i="50"/>
  <c r="F106" i="50"/>
  <c r="F101" i="50"/>
  <c r="C101" i="50"/>
  <c r="C100" i="50"/>
  <c r="F100" i="50" s="1"/>
  <c r="C99" i="50"/>
  <c r="F99" i="50" s="1"/>
  <c r="C96" i="50"/>
  <c r="F96" i="50" s="1"/>
  <c r="B94" i="50"/>
  <c r="B92" i="50"/>
  <c r="B85" i="50"/>
  <c r="W57" i="50" s="1"/>
  <c r="B84" i="50"/>
  <c r="Y58" i="50"/>
  <c r="X58" i="50"/>
  <c r="Y57" i="50"/>
  <c r="X57" i="50"/>
  <c r="Y56" i="50"/>
  <c r="X56" i="50"/>
  <c r="W56" i="50"/>
  <c r="Y55" i="50"/>
  <c r="W55" i="50"/>
  <c r="AA44" i="50"/>
  <c r="X49" i="50"/>
  <c r="Y49" i="50" s="1"/>
  <c r="X48" i="50"/>
  <c r="Y48" i="50" s="1"/>
  <c r="AC30" i="50"/>
  <c r="Y42" i="50"/>
  <c r="X42" i="50"/>
  <c r="Y41" i="50"/>
  <c r="X41" i="50"/>
  <c r="Y40" i="50"/>
  <c r="X40" i="50"/>
  <c r="AC38" i="50"/>
  <c r="AA38" i="50"/>
  <c r="AC37" i="50"/>
  <c r="AA37" i="50"/>
  <c r="AA36" i="50"/>
  <c r="AA35" i="50"/>
  <c r="AA34" i="50"/>
  <c r="AA33" i="50"/>
  <c r="AA32" i="50"/>
  <c r="AA31" i="50"/>
  <c r="Y27" i="50"/>
  <c r="X27" i="50"/>
  <c r="U27" i="50"/>
  <c r="T27" i="50"/>
  <c r="S27" i="50"/>
  <c r="C27" i="50"/>
  <c r="B146" i="49"/>
  <c r="B147" i="49" s="1"/>
  <c r="B148" i="49" s="1"/>
  <c r="B149" i="49" s="1"/>
  <c r="B150" i="49" s="1"/>
  <c r="B151" i="49" s="1"/>
  <c r="B152" i="49" s="1"/>
  <c r="C21" i="50" l="1"/>
  <c r="AB43" i="50"/>
  <c r="L28" i="50"/>
  <c r="I28" i="50"/>
  <c r="S44" i="50"/>
  <c r="S43" i="50"/>
  <c r="S29" i="50"/>
  <c r="AG27" i="50"/>
  <c r="S28" i="50"/>
  <c r="S40" i="50" s="1"/>
  <c r="S32" i="50"/>
  <c r="S49" i="50" a="1"/>
  <c r="S49" i="50" s="1"/>
  <c r="S50" i="50" a="1"/>
  <c r="S50" i="50" s="1"/>
  <c r="L36" i="50" l="1"/>
  <c r="L32" i="50"/>
  <c r="L31" i="50" s="1"/>
  <c r="L35" i="50"/>
  <c r="L34" i="50"/>
  <c r="S35" i="50"/>
  <c r="S38" i="50" s="1"/>
  <c r="S47" i="50" s="1"/>
  <c r="S53" i="50" s="1"/>
  <c r="S34" i="50"/>
  <c r="AG28" i="50"/>
  <c r="AF27" i="50"/>
  <c r="F21" i="50"/>
  <c r="C92" i="50"/>
  <c r="S31" i="50"/>
  <c r="AG29" i="50"/>
  <c r="L29" i="50" l="1"/>
  <c r="L30" i="50"/>
  <c r="S41" i="50"/>
  <c r="Y35" i="50"/>
  <c r="S37" i="50"/>
  <c r="S46" i="50" s="1"/>
  <c r="S52" i="50" s="1"/>
  <c r="C98" i="50" s="1"/>
  <c r="F98" i="50" s="1"/>
  <c r="C93" i="50"/>
  <c r="F93" i="50" s="1"/>
  <c r="F92" i="50"/>
  <c r="C97" i="50"/>
  <c r="F97" i="50" s="1"/>
  <c r="AF29" i="50"/>
  <c r="F23" i="50"/>
  <c r="F22" i="50" s="1"/>
  <c r="C94" i="50" l="1"/>
  <c r="F94" i="50" s="1"/>
  <c r="X35" i="50"/>
  <c r="AC32" i="50"/>
  <c r="AG35" i="50"/>
  <c r="AC31" i="50"/>
  <c r="AG37" i="50"/>
  <c r="AG36" i="50"/>
  <c r="C102" i="50" l="1"/>
  <c r="F102" i="50" s="1"/>
  <c r="AC33" i="50"/>
  <c r="AC34" i="50"/>
  <c r="AC36" i="50"/>
  <c r="AC35" i="50"/>
  <c r="AJ677" i="52" l="1"/>
  <c r="AJ681" i="52"/>
  <c r="AJ685" i="52"/>
  <c r="AJ678" i="52"/>
  <c r="AJ682" i="52"/>
  <c r="AJ686" i="52"/>
  <c r="AJ679" i="52"/>
  <c r="AJ683" i="52"/>
  <c r="AJ687" i="52"/>
  <c r="AJ680" i="52"/>
  <c r="AJ684" i="52"/>
  <c r="AJ688" i="52"/>
  <c r="C34" i="50" l="1"/>
  <c r="F34" i="50" s="1"/>
  <c r="AJ465" i="52" l="1"/>
  <c r="AJ469" i="52"/>
  <c r="AJ462" i="52"/>
  <c r="AJ466" i="52"/>
  <c r="AJ470" i="52"/>
  <c r="AJ463" i="52"/>
  <c r="AJ467" i="52"/>
  <c r="AJ461" i="52"/>
  <c r="AJ464" i="52"/>
  <c r="AJ468" i="52"/>
  <c r="BB35" i="16" l="1"/>
  <c r="BA42" i="16"/>
  <c r="BA41" i="16"/>
  <c r="BA40" i="16"/>
  <c r="BA39" i="16"/>
  <c r="BA38" i="16"/>
  <c r="BA37" i="16"/>
  <c r="BA36" i="16"/>
  <c r="BA35" i="16"/>
  <c r="B55" i="16" l="1"/>
  <c r="B56" i="16" s="1"/>
  <c r="B57" i="16" s="1"/>
  <c r="B58" i="16" s="1"/>
  <c r="B36" i="16"/>
  <c r="B37" i="16" s="1"/>
  <c r="B38" i="16" s="1"/>
  <c r="B39" i="16" s="1"/>
  <c r="B40" i="16" s="1"/>
  <c r="B41" i="16" s="1"/>
  <c r="B42" i="16" s="1"/>
  <c r="BA13" i="16"/>
  <c r="BB13" i="16"/>
  <c r="BA14" i="16"/>
  <c r="BB14" i="16"/>
  <c r="BA15" i="16"/>
  <c r="BB15" i="16"/>
  <c r="BA16" i="16"/>
  <c r="BB16" i="16"/>
  <c r="BA17" i="16"/>
  <c r="BB17" i="16"/>
  <c r="BA18" i="16"/>
  <c r="BB18" i="16"/>
  <c r="BA19" i="16"/>
  <c r="BB19" i="16"/>
  <c r="BA20" i="16"/>
  <c r="BB20" i="16"/>
  <c r="BA21" i="16"/>
  <c r="BB21" i="16"/>
  <c r="BA22" i="16"/>
  <c r="BB22" i="16"/>
  <c r="BA23" i="16"/>
  <c r="BB23" i="16"/>
  <c r="BA24" i="16"/>
  <c r="BB24" i="16"/>
  <c r="BA25" i="16"/>
  <c r="BB25" i="16"/>
  <c r="BA26" i="16"/>
  <c r="BB26" i="16"/>
  <c r="BA27" i="16"/>
  <c r="BB27" i="16"/>
  <c r="BA28" i="16"/>
  <c r="BB28" i="16"/>
  <c r="U13" i="16" l="1"/>
  <c r="U14" i="16"/>
  <c r="U15" i="16"/>
  <c r="U16" i="16"/>
  <c r="U17" i="16"/>
  <c r="U18" i="16"/>
  <c r="U19" i="16"/>
  <c r="U20" i="16"/>
  <c r="U21" i="16"/>
  <c r="U22" i="16"/>
  <c r="U23" i="16"/>
  <c r="U24" i="16"/>
  <c r="U25" i="16"/>
  <c r="U26" i="16"/>
  <c r="U27" i="16"/>
  <c r="U28" i="16"/>
  <c r="T14" i="16" l="1"/>
  <c r="T15" i="16"/>
  <c r="T16" i="16"/>
  <c r="T17" i="16"/>
  <c r="T18" i="16"/>
  <c r="T19" i="16"/>
  <c r="T20" i="16"/>
  <c r="T21" i="16"/>
  <c r="T22" i="16"/>
  <c r="T23" i="16"/>
  <c r="T24" i="16"/>
  <c r="T25" i="16"/>
  <c r="T26" i="16"/>
  <c r="T27" i="16"/>
  <c r="T28" i="16"/>
  <c r="T13" i="16"/>
  <c r="B14" i="16"/>
  <c r="B15" i="16" s="1"/>
  <c r="B16" i="16" s="1"/>
  <c r="B17" i="16" s="1"/>
  <c r="B18" i="16" s="1"/>
  <c r="B19" i="16" s="1"/>
  <c r="B20" i="16" s="1"/>
  <c r="B21" i="16" s="1"/>
  <c r="B22" i="16" s="1"/>
  <c r="B23" i="16" s="1"/>
  <c r="B24" i="16" s="1"/>
  <c r="B25" i="16" s="1"/>
  <c r="B26" i="16" s="1"/>
  <c r="B27" i="16" s="1"/>
  <c r="B28" i="16" s="1"/>
  <c r="M3535" i="15" l="1"/>
  <c r="M3534" i="15"/>
  <c r="M3533" i="15"/>
  <c r="M3532" i="15"/>
  <c r="M3531" i="15"/>
  <c r="M3530" i="15"/>
  <c r="M3529" i="15"/>
  <c r="M3528" i="15"/>
  <c r="M3527" i="15"/>
  <c r="M3526" i="15"/>
  <c r="M3525" i="15"/>
  <c r="M3524" i="15"/>
  <c r="M3523" i="15"/>
  <c r="M3522" i="15"/>
  <c r="M3521" i="15"/>
  <c r="M3520" i="15"/>
  <c r="M3519" i="15"/>
  <c r="M3518" i="15"/>
  <c r="M3517" i="15"/>
  <c r="M3516" i="15"/>
  <c r="M3515" i="15"/>
  <c r="M3514" i="15"/>
  <c r="M3513" i="15"/>
  <c r="M3512" i="15"/>
  <c r="M3511" i="15"/>
  <c r="M3510" i="15"/>
  <c r="M3509" i="15"/>
  <c r="M3508" i="15"/>
  <c r="M3507" i="15"/>
  <c r="M3506" i="15"/>
  <c r="M3505" i="15"/>
  <c r="M3504" i="15"/>
  <c r="M3503" i="15"/>
  <c r="M3502" i="15"/>
  <c r="M3501" i="15"/>
  <c r="M3500" i="15"/>
  <c r="M3499" i="15"/>
  <c r="M3498" i="15"/>
  <c r="M3497" i="15"/>
  <c r="M3496" i="15"/>
  <c r="M3495" i="15"/>
  <c r="M3494" i="15"/>
  <c r="M3493" i="15"/>
  <c r="M3492" i="15"/>
  <c r="M3491" i="15"/>
  <c r="M3490" i="15"/>
  <c r="M3489" i="15"/>
  <c r="M3488" i="15"/>
  <c r="M3487" i="15"/>
  <c r="M3486" i="15"/>
  <c r="M3485" i="15"/>
  <c r="M3484" i="15"/>
  <c r="M3483" i="15"/>
  <c r="M3482" i="15"/>
  <c r="M3481" i="15"/>
  <c r="M3480" i="15"/>
  <c r="M3479" i="15"/>
  <c r="M3478" i="15"/>
  <c r="M3477" i="15"/>
  <c r="M3476" i="15"/>
  <c r="M3475" i="15"/>
  <c r="M3474" i="15"/>
  <c r="M3473" i="15"/>
  <c r="M3472" i="15"/>
  <c r="M3471" i="15"/>
  <c r="M3470" i="15"/>
  <c r="M3469" i="15"/>
  <c r="M3468" i="15"/>
  <c r="M3467" i="15"/>
  <c r="M3466" i="15"/>
  <c r="M3465" i="15"/>
  <c r="M3464" i="15"/>
  <c r="M3463" i="15"/>
  <c r="M3462" i="15"/>
  <c r="M3461" i="15"/>
  <c r="M3460" i="15"/>
  <c r="M3459" i="15"/>
  <c r="M3458" i="15"/>
  <c r="M3457" i="15"/>
  <c r="M3456" i="15"/>
  <c r="M3455" i="15"/>
  <c r="M3454" i="15"/>
  <c r="M3453" i="15"/>
  <c r="M3452" i="15"/>
  <c r="M3451" i="15"/>
  <c r="M3450" i="15"/>
  <c r="M3449" i="15"/>
  <c r="M3448" i="15"/>
  <c r="M3447" i="15"/>
  <c r="M3446" i="15"/>
  <c r="M3445" i="15"/>
  <c r="M3444" i="15"/>
  <c r="M3443" i="15"/>
  <c r="M3442" i="15"/>
  <c r="M3441" i="15"/>
  <c r="M3440" i="15"/>
  <c r="M3439" i="15"/>
  <c r="M3438" i="15"/>
  <c r="M3437" i="15"/>
  <c r="M3436" i="15"/>
  <c r="M3435" i="15"/>
  <c r="M3434" i="15"/>
  <c r="M3433" i="15"/>
  <c r="M3432" i="15"/>
  <c r="M3431" i="15"/>
  <c r="M3430" i="15"/>
  <c r="M3429" i="15"/>
  <c r="M3428" i="15"/>
  <c r="M3427" i="15"/>
  <c r="M3426" i="15"/>
  <c r="M3425" i="15"/>
  <c r="M3424" i="15"/>
  <c r="M3423" i="15"/>
  <c r="M3422" i="15"/>
  <c r="M3421" i="15"/>
  <c r="M3420" i="15"/>
  <c r="M3419" i="15"/>
  <c r="M3418" i="15"/>
  <c r="M3417" i="15"/>
  <c r="M3416" i="15"/>
  <c r="M3415" i="15"/>
  <c r="M3414" i="15"/>
  <c r="M3413" i="15"/>
  <c r="M3412" i="15"/>
  <c r="M3411" i="15"/>
  <c r="M3410" i="15"/>
  <c r="M3409" i="15"/>
  <c r="M3408" i="15"/>
  <c r="M3407" i="15"/>
  <c r="M3406" i="15"/>
  <c r="M3405" i="15"/>
  <c r="M3404" i="15"/>
  <c r="M3403" i="15"/>
  <c r="M3402" i="15"/>
  <c r="M3401" i="15"/>
  <c r="M3400" i="15"/>
  <c r="M3399" i="15"/>
  <c r="M3398" i="15"/>
  <c r="M3397" i="15"/>
  <c r="M3396" i="15"/>
  <c r="M3395" i="15"/>
  <c r="M3394" i="15"/>
  <c r="M3393" i="15"/>
  <c r="M3392" i="15"/>
  <c r="M3391" i="15"/>
  <c r="M3390" i="15"/>
  <c r="M3389" i="15"/>
  <c r="M3388" i="15"/>
  <c r="M3387" i="15"/>
  <c r="M3386" i="15"/>
  <c r="M3385" i="15"/>
  <c r="M3384" i="15"/>
  <c r="M3383" i="15"/>
  <c r="M3382" i="15"/>
  <c r="M3381" i="15"/>
  <c r="M3380" i="15"/>
  <c r="M3379" i="15"/>
  <c r="M3378" i="15"/>
  <c r="M3377" i="15"/>
  <c r="M3376" i="15"/>
  <c r="M3375" i="15"/>
  <c r="M3374" i="15"/>
  <c r="M3373" i="15"/>
  <c r="M3372" i="15"/>
  <c r="M3371" i="15"/>
  <c r="M3370" i="15"/>
  <c r="M3369" i="15"/>
  <c r="M3368" i="15"/>
  <c r="M3367" i="15"/>
  <c r="M3366" i="15"/>
  <c r="M3365" i="15"/>
  <c r="M3364" i="15"/>
  <c r="M3363" i="15"/>
  <c r="AD3362" i="15"/>
  <c r="Y3362" i="15"/>
  <c r="U3362" i="15"/>
  <c r="Q3362" i="15"/>
  <c r="P3362" i="15"/>
  <c r="M3362" i="15"/>
  <c r="AD3361" i="15"/>
  <c r="Y3361" i="15"/>
  <c r="U3361" i="15"/>
  <c r="Q3361" i="15"/>
  <c r="P3361" i="15"/>
  <c r="M3361" i="15"/>
  <c r="AD3360" i="15"/>
  <c r="Y3360" i="15"/>
  <c r="U3360" i="15"/>
  <c r="Q3360" i="15"/>
  <c r="P3360" i="15"/>
  <c r="M3360" i="15"/>
  <c r="AD3359" i="15"/>
  <c r="Y3359" i="15"/>
  <c r="U3359" i="15"/>
  <c r="Q3359" i="15"/>
  <c r="P3359" i="15"/>
  <c r="M3359" i="15"/>
  <c r="AD3358" i="15"/>
  <c r="Y3358" i="15"/>
  <c r="U3358" i="15"/>
  <c r="Q3358" i="15"/>
  <c r="P3358" i="15"/>
  <c r="M3358" i="15"/>
  <c r="AD3357" i="15"/>
  <c r="Y3357" i="15"/>
  <c r="U3357" i="15"/>
  <c r="Q3357" i="15"/>
  <c r="P3357" i="15"/>
  <c r="M3357" i="15"/>
  <c r="AD3356" i="15"/>
  <c r="Y3356" i="15"/>
  <c r="U3356" i="15"/>
  <c r="Q3356" i="15"/>
  <c r="P3356" i="15"/>
  <c r="M3356" i="15"/>
  <c r="AD3355" i="15"/>
  <c r="Y3355" i="15"/>
  <c r="U3355" i="15"/>
  <c r="Q3355" i="15"/>
  <c r="P3355" i="15"/>
  <c r="M3355" i="15"/>
  <c r="AD3354" i="15"/>
  <c r="Y3354" i="15"/>
  <c r="U3354" i="15"/>
  <c r="Q3354" i="15"/>
  <c r="P3354" i="15"/>
  <c r="M3354" i="15"/>
  <c r="AD3353" i="15"/>
  <c r="Y3353" i="15"/>
  <c r="U3353" i="15"/>
  <c r="Q3353" i="15"/>
  <c r="P3353" i="15"/>
  <c r="M3353" i="15"/>
  <c r="AD3352" i="15"/>
  <c r="Y3352" i="15"/>
  <c r="U3352" i="15"/>
  <c r="Q3352" i="15"/>
  <c r="P3352" i="15"/>
  <c r="M3352" i="15"/>
  <c r="AD3351" i="15"/>
  <c r="Y3351" i="15"/>
  <c r="U3351" i="15"/>
  <c r="Q3351" i="15"/>
  <c r="P3351" i="15"/>
  <c r="M3351" i="15"/>
  <c r="AD3350" i="15"/>
  <c r="Y3350" i="15"/>
  <c r="U3350" i="15"/>
  <c r="Q3350" i="15"/>
  <c r="P3350" i="15"/>
  <c r="M3350" i="15"/>
  <c r="AD3349" i="15"/>
  <c r="Y3349" i="15"/>
  <c r="U3349" i="15"/>
  <c r="Q3349" i="15"/>
  <c r="P3349" i="15"/>
  <c r="M3349" i="15"/>
  <c r="AD3348" i="15"/>
  <c r="Y3348" i="15"/>
  <c r="U3348" i="15"/>
  <c r="Q3348" i="15"/>
  <c r="P3348" i="15"/>
  <c r="M3348" i="15"/>
  <c r="AD3347" i="15"/>
  <c r="Y3347" i="15"/>
  <c r="U3347" i="15"/>
  <c r="Q3347" i="15"/>
  <c r="P3347" i="15"/>
  <c r="M3347" i="15"/>
  <c r="AD3346" i="15"/>
  <c r="Y3346" i="15"/>
  <c r="U3346" i="15"/>
  <c r="Q3346" i="15"/>
  <c r="P3346" i="15"/>
  <c r="M3346" i="15"/>
  <c r="AD3345" i="15"/>
  <c r="Y3345" i="15"/>
  <c r="U3345" i="15"/>
  <c r="Q3345" i="15"/>
  <c r="P3345" i="15"/>
  <c r="M3345" i="15"/>
  <c r="AD3344" i="15"/>
  <c r="Y3344" i="15"/>
  <c r="U3344" i="15"/>
  <c r="Q3344" i="15"/>
  <c r="P3344" i="15"/>
  <c r="M3344" i="15"/>
  <c r="AD3343" i="15"/>
  <c r="Y3343" i="15"/>
  <c r="U3343" i="15"/>
  <c r="Q3343" i="15"/>
  <c r="P3343" i="15"/>
  <c r="M3343" i="15"/>
  <c r="AD3342" i="15"/>
  <c r="Y3342" i="15"/>
  <c r="U3342" i="15"/>
  <c r="Q3342" i="15"/>
  <c r="P3342" i="15"/>
  <c r="M3342" i="15"/>
  <c r="AD3341" i="15"/>
  <c r="Y3341" i="15"/>
  <c r="U3341" i="15"/>
  <c r="Q3341" i="15"/>
  <c r="P3341" i="15"/>
  <c r="M3341" i="15"/>
  <c r="AD3340" i="15"/>
  <c r="Y3340" i="15"/>
  <c r="U3340" i="15"/>
  <c r="Q3340" i="15"/>
  <c r="P3340" i="15"/>
  <c r="M3340" i="15"/>
  <c r="AD3339" i="15"/>
  <c r="Y3339" i="15"/>
  <c r="U3339" i="15"/>
  <c r="Q3339" i="15"/>
  <c r="P3339" i="15"/>
  <c r="M3339" i="15"/>
  <c r="AD3338" i="15"/>
  <c r="Y3338" i="15"/>
  <c r="U3338" i="15"/>
  <c r="Q3338" i="15"/>
  <c r="P3338" i="15"/>
  <c r="M3338" i="15"/>
  <c r="AD3337" i="15"/>
  <c r="Y3337" i="15"/>
  <c r="U3337" i="15"/>
  <c r="Q3337" i="15"/>
  <c r="P3337" i="15"/>
  <c r="M3337" i="15"/>
  <c r="AD3336" i="15"/>
  <c r="Y3336" i="15"/>
  <c r="U3336" i="15"/>
  <c r="Q3336" i="15"/>
  <c r="P3336" i="15"/>
  <c r="M3336" i="15"/>
  <c r="AD3335" i="15"/>
  <c r="Y3335" i="15"/>
  <c r="U3335" i="15"/>
  <c r="Q3335" i="15"/>
  <c r="P3335" i="15"/>
  <c r="M3335" i="15"/>
  <c r="AD3334" i="15"/>
  <c r="Y3334" i="15"/>
  <c r="U3334" i="15"/>
  <c r="Q3334" i="15"/>
  <c r="P3334" i="15"/>
  <c r="M3334" i="15"/>
  <c r="AD3333" i="15"/>
  <c r="Y3333" i="15"/>
  <c r="U3333" i="15"/>
  <c r="Q3333" i="15"/>
  <c r="P3333" i="15"/>
  <c r="M3333" i="15"/>
  <c r="AD3332" i="15"/>
  <c r="Y3332" i="15"/>
  <c r="U3332" i="15"/>
  <c r="Q3332" i="15"/>
  <c r="P3332" i="15"/>
  <c r="M3332" i="15"/>
  <c r="AD3331" i="15"/>
  <c r="Y3331" i="15"/>
  <c r="U3331" i="15"/>
  <c r="Q3331" i="15"/>
  <c r="P3331" i="15"/>
  <c r="M3331" i="15"/>
  <c r="AD3330" i="15"/>
  <c r="Y3330" i="15"/>
  <c r="U3330" i="15"/>
  <c r="Q3330" i="15"/>
  <c r="P3330" i="15"/>
  <c r="M3330" i="15"/>
  <c r="AD3329" i="15"/>
  <c r="Y3329" i="15"/>
  <c r="U3329" i="15"/>
  <c r="Q3329" i="15"/>
  <c r="P3329" i="15"/>
  <c r="M3329" i="15"/>
  <c r="AD3328" i="15"/>
  <c r="Y3328" i="15"/>
  <c r="U3328" i="15"/>
  <c r="Q3328" i="15"/>
  <c r="P3328" i="15"/>
  <c r="M3328" i="15"/>
  <c r="AD3327" i="15"/>
  <c r="Y3327" i="15"/>
  <c r="U3327" i="15"/>
  <c r="Q3327" i="15"/>
  <c r="P3327" i="15"/>
  <c r="M3327" i="15"/>
  <c r="AD3326" i="15"/>
  <c r="Y3326" i="15"/>
  <c r="U3326" i="15"/>
  <c r="Q3326" i="15"/>
  <c r="P3326" i="15"/>
  <c r="M3326" i="15"/>
  <c r="AD3325" i="15"/>
  <c r="Y3325" i="15"/>
  <c r="U3325" i="15"/>
  <c r="Q3325" i="15"/>
  <c r="P3325" i="15"/>
  <c r="M3325" i="15"/>
  <c r="AD3324" i="15"/>
  <c r="Y3324" i="15"/>
  <c r="U3324" i="15"/>
  <c r="Q3324" i="15"/>
  <c r="P3324" i="15"/>
  <c r="M3324" i="15"/>
  <c r="AD3323" i="15"/>
  <c r="Y3323" i="15"/>
  <c r="U3323" i="15"/>
  <c r="Q3323" i="15"/>
  <c r="P3323" i="15"/>
  <c r="M3323" i="15"/>
  <c r="AD3322" i="15"/>
  <c r="Y3322" i="15"/>
  <c r="U3322" i="15"/>
  <c r="Q3322" i="15"/>
  <c r="P3322" i="15"/>
  <c r="M3322" i="15"/>
  <c r="AD3321" i="15"/>
  <c r="Y3321" i="15"/>
  <c r="U3321" i="15"/>
  <c r="Q3321" i="15"/>
  <c r="P3321" i="15"/>
  <c r="M3321" i="15"/>
  <c r="AD3320" i="15"/>
  <c r="Y3320" i="15"/>
  <c r="U3320" i="15"/>
  <c r="Q3320" i="15"/>
  <c r="P3320" i="15"/>
  <c r="M3320" i="15"/>
  <c r="AD3319" i="15"/>
  <c r="Y3319" i="15"/>
  <c r="U3319" i="15"/>
  <c r="Q3319" i="15"/>
  <c r="P3319" i="15"/>
  <c r="M3319" i="15"/>
  <c r="AD3318" i="15"/>
  <c r="Y3318" i="15"/>
  <c r="U3318" i="15"/>
  <c r="Q3318" i="15"/>
  <c r="P3318" i="15"/>
  <c r="M3318" i="15"/>
  <c r="AD3317" i="15"/>
  <c r="Y3317" i="15"/>
  <c r="U3317" i="15"/>
  <c r="Q3317" i="15"/>
  <c r="P3317" i="15"/>
  <c r="M3317" i="15"/>
  <c r="AD3316" i="15"/>
  <c r="Y3316" i="15"/>
  <c r="U3316" i="15"/>
  <c r="Q3316" i="15"/>
  <c r="P3316" i="15"/>
  <c r="M3316" i="15"/>
  <c r="AD3315" i="15"/>
  <c r="Y3315" i="15"/>
  <c r="U3315" i="15"/>
  <c r="Q3315" i="15"/>
  <c r="P3315" i="15"/>
  <c r="M3315" i="15"/>
  <c r="AD3314" i="15"/>
  <c r="Y3314" i="15"/>
  <c r="U3314" i="15"/>
  <c r="Q3314" i="15"/>
  <c r="P3314" i="15"/>
  <c r="M3314" i="15"/>
  <c r="AD3313" i="15"/>
  <c r="Y3313" i="15"/>
  <c r="U3313" i="15"/>
  <c r="Q3313" i="15"/>
  <c r="P3313" i="15"/>
  <c r="M3313" i="15"/>
  <c r="AD3312" i="15"/>
  <c r="Y3312" i="15"/>
  <c r="U3312" i="15"/>
  <c r="Q3312" i="15"/>
  <c r="P3312" i="15"/>
  <c r="M3312" i="15"/>
  <c r="AD3311" i="15"/>
  <c r="Y3311" i="15"/>
  <c r="U3311" i="15"/>
  <c r="Q3311" i="15"/>
  <c r="P3311" i="15"/>
  <c r="M3311" i="15"/>
  <c r="AD3310" i="15"/>
  <c r="Y3310" i="15"/>
  <c r="U3310" i="15"/>
  <c r="Q3310" i="15"/>
  <c r="P3310" i="15"/>
  <c r="M3310" i="15"/>
  <c r="AD3309" i="15"/>
  <c r="Y3309" i="15"/>
  <c r="U3309" i="15"/>
  <c r="Q3309" i="15"/>
  <c r="P3309" i="15"/>
  <c r="M3309" i="15"/>
  <c r="AD3308" i="15"/>
  <c r="Y3308" i="15"/>
  <c r="U3308" i="15"/>
  <c r="Q3308" i="15"/>
  <c r="P3308" i="15"/>
  <c r="M3308" i="15"/>
  <c r="AD3307" i="15"/>
  <c r="Y3307" i="15"/>
  <c r="U3307" i="15"/>
  <c r="Q3307" i="15"/>
  <c r="P3307" i="15"/>
  <c r="M3307" i="15"/>
  <c r="AD3306" i="15"/>
  <c r="Y3306" i="15"/>
  <c r="U3306" i="15"/>
  <c r="Q3306" i="15"/>
  <c r="P3306" i="15"/>
  <c r="M3306" i="15"/>
  <c r="AD3305" i="15"/>
  <c r="Y3305" i="15"/>
  <c r="U3305" i="15"/>
  <c r="Q3305" i="15"/>
  <c r="P3305" i="15"/>
  <c r="M3305" i="15"/>
  <c r="AD3304" i="15"/>
  <c r="Y3304" i="15"/>
  <c r="U3304" i="15"/>
  <c r="Q3304" i="15"/>
  <c r="P3304" i="15"/>
  <c r="M3304" i="15"/>
  <c r="AD3303" i="15"/>
  <c r="Y3303" i="15"/>
  <c r="U3303" i="15"/>
  <c r="Q3303" i="15"/>
  <c r="P3303" i="15"/>
  <c r="M3303" i="15"/>
  <c r="AD3302" i="15"/>
  <c r="Y3302" i="15"/>
  <c r="U3302" i="15"/>
  <c r="Q3302" i="15"/>
  <c r="P3302" i="15"/>
  <c r="M3302" i="15"/>
  <c r="AD3301" i="15"/>
  <c r="Y3301" i="15"/>
  <c r="U3301" i="15"/>
  <c r="Q3301" i="15"/>
  <c r="P3301" i="15"/>
  <c r="M3301" i="15"/>
  <c r="AD3300" i="15"/>
  <c r="Y3300" i="15"/>
  <c r="U3300" i="15"/>
  <c r="Q3300" i="15"/>
  <c r="P3300" i="15"/>
  <c r="M3300" i="15"/>
  <c r="AD3299" i="15"/>
  <c r="Y3299" i="15"/>
  <c r="U3299" i="15"/>
  <c r="Q3299" i="15"/>
  <c r="P3299" i="15"/>
  <c r="M3299" i="15"/>
  <c r="AD3298" i="15"/>
  <c r="Y3298" i="15"/>
  <c r="U3298" i="15"/>
  <c r="Q3298" i="15"/>
  <c r="P3298" i="15"/>
  <c r="M3298" i="15"/>
  <c r="AD3297" i="15"/>
  <c r="Y3297" i="15"/>
  <c r="U3297" i="15"/>
  <c r="Q3297" i="15"/>
  <c r="P3297" i="15"/>
  <c r="M3297" i="15"/>
  <c r="AD3296" i="15"/>
  <c r="Y3296" i="15"/>
  <c r="U3296" i="15"/>
  <c r="Q3296" i="15"/>
  <c r="P3296" i="15"/>
  <c r="M3296" i="15"/>
  <c r="AD3295" i="15"/>
  <c r="Y3295" i="15"/>
  <c r="U3295" i="15"/>
  <c r="Q3295" i="15"/>
  <c r="P3295" i="15"/>
  <c r="M3295" i="15"/>
  <c r="AD3294" i="15"/>
  <c r="Y3294" i="15"/>
  <c r="U3294" i="15"/>
  <c r="Q3294" i="15"/>
  <c r="P3294" i="15"/>
  <c r="M3294" i="15"/>
  <c r="AD3293" i="15"/>
  <c r="Y3293" i="15"/>
  <c r="U3293" i="15"/>
  <c r="Q3293" i="15"/>
  <c r="P3293" i="15"/>
  <c r="M3293" i="15"/>
  <c r="AD3292" i="15"/>
  <c r="Y3292" i="15"/>
  <c r="U3292" i="15"/>
  <c r="Q3292" i="15"/>
  <c r="P3292" i="15"/>
  <c r="M3292" i="15"/>
  <c r="AD3291" i="15"/>
  <c r="Y3291" i="15"/>
  <c r="U3291" i="15"/>
  <c r="Q3291" i="15"/>
  <c r="P3291" i="15"/>
  <c r="M3291" i="15"/>
  <c r="AD3290" i="15"/>
  <c r="Y3290" i="15"/>
  <c r="U3290" i="15"/>
  <c r="Q3290" i="15"/>
  <c r="P3290" i="15"/>
  <c r="M3290" i="15"/>
  <c r="AD3289" i="15"/>
  <c r="Y3289" i="15"/>
  <c r="U3289" i="15"/>
  <c r="Q3289" i="15"/>
  <c r="P3289" i="15"/>
  <c r="M3289" i="15"/>
  <c r="AD3288" i="15"/>
  <c r="Y3288" i="15"/>
  <c r="U3288" i="15"/>
  <c r="Q3288" i="15"/>
  <c r="P3288" i="15"/>
  <c r="M3288" i="15"/>
  <c r="AD3287" i="15"/>
  <c r="Y3287" i="15"/>
  <c r="U3287" i="15"/>
  <c r="Q3287" i="15"/>
  <c r="P3287" i="15"/>
  <c r="M3287" i="15"/>
  <c r="AD3286" i="15"/>
  <c r="Y3286" i="15"/>
  <c r="U3286" i="15"/>
  <c r="Q3286" i="15"/>
  <c r="P3286" i="15"/>
  <c r="M3286" i="15"/>
  <c r="AD3285" i="15"/>
  <c r="Y3285" i="15"/>
  <c r="U3285" i="15"/>
  <c r="Q3285" i="15"/>
  <c r="P3285" i="15"/>
  <c r="M3285" i="15"/>
  <c r="AD3284" i="15"/>
  <c r="Y3284" i="15"/>
  <c r="U3284" i="15"/>
  <c r="Q3284" i="15"/>
  <c r="P3284" i="15"/>
  <c r="M3284" i="15"/>
  <c r="AD3283" i="15"/>
  <c r="Y3283" i="15"/>
  <c r="U3283" i="15"/>
  <c r="Q3283" i="15"/>
  <c r="P3283" i="15"/>
  <c r="M3283" i="15"/>
  <c r="AD3282" i="15"/>
  <c r="Y3282" i="15"/>
  <c r="U3282" i="15"/>
  <c r="Q3282" i="15"/>
  <c r="P3282" i="15"/>
  <c r="M3282" i="15"/>
  <c r="AD3281" i="15"/>
  <c r="Y3281" i="15"/>
  <c r="U3281" i="15"/>
  <c r="Q3281" i="15"/>
  <c r="P3281" i="15"/>
  <c r="M3281" i="15"/>
  <c r="AD3280" i="15"/>
  <c r="Y3280" i="15"/>
  <c r="U3280" i="15"/>
  <c r="Q3280" i="15"/>
  <c r="P3280" i="15"/>
  <c r="M3280" i="15"/>
  <c r="AD3279" i="15"/>
  <c r="Y3279" i="15"/>
  <c r="U3279" i="15"/>
  <c r="Q3279" i="15"/>
  <c r="P3279" i="15"/>
  <c r="M3279" i="15"/>
  <c r="AD3278" i="15"/>
  <c r="Y3278" i="15"/>
  <c r="U3278" i="15"/>
  <c r="Q3278" i="15"/>
  <c r="P3278" i="15"/>
  <c r="M3278" i="15"/>
  <c r="AD3277" i="15"/>
  <c r="Y3277" i="15"/>
  <c r="U3277" i="15"/>
  <c r="Q3277" i="15"/>
  <c r="P3277" i="15"/>
  <c r="M3277" i="15"/>
  <c r="AD3276" i="15"/>
  <c r="Y3276" i="15"/>
  <c r="U3276" i="15"/>
  <c r="Q3276" i="15"/>
  <c r="P3276" i="15"/>
  <c r="M3276" i="15"/>
  <c r="AD3275" i="15"/>
  <c r="Y3275" i="15"/>
  <c r="U3275" i="15"/>
  <c r="Q3275" i="15"/>
  <c r="P3275" i="15"/>
  <c r="M3275" i="15"/>
  <c r="AD3274" i="15"/>
  <c r="Y3274" i="15"/>
  <c r="U3274" i="15"/>
  <c r="Q3274" i="15"/>
  <c r="P3274" i="15"/>
  <c r="M3274" i="15"/>
  <c r="AD3273" i="15"/>
  <c r="Y3273" i="15"/>
  <c r="U3273" i="15"/>
  <c r="Q3273" i="15"/>
  <c r="P3273" i="15"/>
  <c r="M3273" i="15"/>
  <c r="AD3272" i="15"/>
  <c r="Y3272" i="15"/>
  <c r="U3272" i="15"/>
  <c r="Q3272" i="15"/>
  <c r="P3272" i="15"/>
  <c r="M3272" i="15"/>
  <c r="AD3271" i="15"/>
  <c r="Y3271" i="15"/>
  <c r="U3271" i="15"/>
  <c r="Q3271" i="15"/>
  <c r="P3271" i="15"/>
  <c r="M3271" i="15"/>
  <c r="AD3270" i="15"/>
  <c r="Y3270" i="15"/>
  <c r="U3270" i="15"/>
  <c r="Q3270" i="15"/>
  <c r="P3270" i="15"/>
  <c r="M3270" i="15"/>
  <c r="AD3269" i="15"/>
  <c r="Y3269" i="15"/>
  <c r="U3269" i="15"/>
  <c r="Q3269" i="15"/>
  <c r="P3269" i="15"/>
  <c r="M3269" i="15"/>
  <c r="AD3268" i="15"/>
  <c r="Y3268" i="15"/>
  <c r="U3268" i="15"/>
  <c r="Q3268" i="15"/>
  <c r="P3268" i="15"/>
  <c r="M3268" i="15"/>
  <c r="AD3267" i="15"/>
  <c r="Y3267" i="15"/>
  <c r="U3267" i="15"/>
  <c r="Q3267" i="15"/>
  <c r="P3267" i="15"/>
  <c r="M3267" i="15"/>
  <c r="AD3266" i="15"/>
  <c r="Y3266" i="15"/>
  <c r="U3266" i="15"/>
  <c r="Q3266" i="15"/>
  <c r="P3266" i="15"/>
  <c r="M3266" i="15"/>
  <c r="AD3265" i="15"/>
  <c r="Y3265" i="15"/>
  <c r="U3265" i="15"/>
  <c r="Q3265" i="15"/>
  <c r="P3265" i="15"/>
  <c r="M3265" i="15"/>
  <c r="AD3264" i="15"/>
  <c r="Y3264" i="15"/>
  <c r="U3264" i="15"/>
  <c r="Q3264" i="15"/>
  <c r="P3264" i="15"/>
  <c r="M3264" i="15"/>
  <c r="AD3263" i="15"/>
  <c r="Y3263" i="15"/>
  <c r="U3263" i="15"/>
  <c r="Q3263" i="15"/>
  <c r="P3263" i="15"/>
  <c r="M3263" i="15"/>
  <c r="AD3262" i="15"/>
  <c r="Y3262" i="15"/>
  <c r="U3262" i="15"/>
  <c r="Q3262" i="15"/>
  <c r="P3262" i="15"/>
  <c r="M3262" i="15"/>
  <c r="AD3261" i="15"/>
  <c r="Y3261" i="15"/>
  <c r="U3261" i="15"/>
  <c r="Q3261" i="15"/>
  <c r="P3261" i="15"/>
  <c r="M3261" i="15"/>
  <c r="AD3260" i="15"/>
  <c r="Y3260" i="15"/>
  <c r="U3260" i="15"/>
  <c r="Q3260" i="15"/>
  <c r="P3260" i="15"/>
  <c r="M3260" i="15"/>
  <c r="AD3259" i="15"/>
  <c r="Y3259" i="15"/>
  <c r="U3259" i="15"/>
  <c r="Q3259" i="15"/>
  <c r="P3259" i="15"/>
  <c r="M3259" i="15"/>
  <c r="AD3258" i="15"/>
  <c r="Y3258" i="15"/>
  <c r="U3258" i="15"/>
  <c r="Q3258" i="15"/>
  <c r="P3258" i="15"/>
  <c r="M3258" i="15"/>
  <c r="AD3257" i="15"/>
  <c r="Y3257" i="15"/>
  <c r="U3257" i="15"/>
  <c r="Q3257" i="15"/>
  <c r="P3257" i="15"/>
  <c r="M3257" i="15"/>
  <c r="AD3256" i="15"/>
  <c r="Y3256" i="15"/>
  <c r="U3256" i="15"/>
  <c r="Q3256" i="15"/>
  <c r="P3256" i="15"/>
  <c r="M3256" i="15"/>
  <c r="AD3255" i="15"/>
  <c r="Y3255" i="15"/>
  <c r="U3255" i="15"/>
  <c r="Q3255" i="15"/>
  <c r="P3255" i="15"/>
  <c r="M3255" i="15"/>
  <c r="AD3254" i="15"/>
  <c r="Y3254" i="15"/>
  <c r="U3254" i="15"/>
  <c r="Q3254" i="15"/>
  <c r="P3254" i="15"/>
  <c r="M3254" i="15"/>
  <c r="AD3253" i="15"/>
  <c r="Y3253" i="15"/>
  <c r="U3253" i="15"/>
  <c r="Q3253" i="15"/>
  <c r="P3253" i="15"/>
  <c r="M3253" i="15"/>
  <c r="AD3252" i="15"/>
  <c r="Y3252" i="15"/>
  <c r="U3252" i="15"/>
  <c r="Q3252" i="15"/>
  <c r="P3252" i="15"/>
  <c r="M3252" i="15"/>
  <c r="AD3251" i="15"/>
  <c r="Y3251" i="15"/>
  <c r="U3251" i="15"/>
  <c r="Q3251" i="15"/>
  <c r="P3251" i="15"/>
  <c r="M3251" i="15"/>
  <c r="AD3250" i="15"/>
  <c r="Y3250" i="15"/>
  <c r="U3250" i="15"/>
  <c r="Q3250" i="15"/>
  <c r="P3250" i="15"/>
  <c r="M3250" i="15"/>
  <c r="AD3249" i="15"/>
  <c r="Y3249" i="15"/>
  <c r="U3249" i="15"/>
  <c r="Q3249" i="15"/>
  <c r="P3249" i="15"/>
  <c r="M3249" i="15"/>
  <c r="AD3248" i="15"/>
  <c r="Y3248" i="15"/>
  <c r="U3248" i="15"/>
  <c r="Q3248" i="15"/>
  <c r="P3248" i="15"/>
  <c r="M3248" i="15"/>
  <c r="AD3247" i="15"/>
  <c r="Y3247" i="15"/>
  <c r="U3247" i="15"/>
  <c r="Q3247" i="15"/>
  <c r="P3247" i="15"/>
  <c r="M3247" i="15"/>
  <c r="AD3246" i="15"/>
  <c r="Y3246" i="15"/>
  <c r="U3246" i="15"/>
  <c r="Q3246" i="15"/>
  <c r="P3246" i="15"/>
  <c r="M3246" i="15"/>
  <c r="AD3245" i="15"/>
  <c r="Y3245" i="15"/>
  <c r="U3245" i="15"/>
  <c r="Q3245" i="15"/>
  <c r="P3245" i="15"/>
  <c r="M3245" i="15"/>
  <c r="AD3244" i="15"/>
  <c r="Y3244" i="15"/>
  <c r="U3244" i="15"/>
  <c r="Q3244" i="15"/>
  <c r="P3244" i="15"/>
  <c r="M3244" i="15"/>
  <c r="AD3243" i="15"/>
  <c r="Y3243" i="15"/>
  <c r="U3243" i="15"/>
  <c r="Q3243" i="15"/>
  <c r="P3243" i="15"/>
  <c r="M3243" i="15"/>
  <c r="AD3242" i="15"/>
  <c r="Y3242" i="15"/>
  <c r="U3242" i="15"/>
  <c r="Q3242" i="15"/>
  <c r="P3242" i="15"/>
  <c r="M3242" i="15"/>
  <c r="AD3241" i="15"/>
  <c r="Y3241" i="15"/>
  <c r="U3241" i="15"/>
  <c r="Q3241" i="15"/>
  <c r="P3241" i="15"/>
  <c r="M3241" i="15"/>
  <c r="AD3240" i="15"/>
  <c r="Y3240" i="15"/>
  <c r="U3240" i="15"/>
  <c r="Q3240" i="15"/>
  <c r="P3240" i="15"/>
  <c r="M3240" i="15"/>
  <c r="AD3239" i="15"/>
  <c r="Y3239" i="15"/>
  <c r="U3239" i="15"/>
  <c r="Q3239" i="15"/>
  <c r="P3239" i="15"/>
  <c r="M3239" i="15"/>
  <c r="AD3238" i="15"/>
  <c r="Y3238" i="15"/>
  <c r="U3238" i="15"/>
  <c r="Q3238" i="15"/>
  <c r="P3238" i="15"/>
  <c r="M3238" i="15"/>
  <c r="AD3237" i="15"/>
  <c r="Y3237" i="15"/>
  <c r="U3237" i="15"/>
  <c r="Q3237" i="15"/>
  <c r="P3237" i="15"/>
  <c r="M3237" i="15"/>
  <c r="AD3236" i="15"/>
  <c r="Y3236" i="15"/>
  <c r="U3236" i="15"/>
  <c r="Q3236" i="15"/>
  <c r="P3236" i="15"/>
  <c r="M3236" i="15"/>
  <c r="AD3235" i="15"/>
  <c r="Y3235" i="15"/>
  <c r="U3235" i="15"/>
  <c r="Q3235" i="15"/>
  <c r="P3235" i="15"/>
  <c r="M3235" i="15"/>
  <c r="AD3234" i="15"/>
  <c r="Y3234" i="15"/>
  <c r="U3234" i="15"/>
  <c r="Q3234" i="15"/>
  <c r="P3234" i="15"/>
  <c r="M3234" i="15"/>
  <c r="AD3233" i="15"/>
  <c r="Y3233" i="15"/>
  <c r="U3233" i="15"/>
  <c r="Q3233" i="15"/>
  <c r="P3233" i="15"/>
  <c r="M3233" i="15"/>
  <c r="AD3232" i="15"/>
  <c r="Y3232" i="15"/>
  <c r="U3232" i="15"/>
  <c r="Q3232" i="15"/>
  <c r="P3232" i="15"/>
  <c r="M3232" i="15"/>
  <c r="AD3231" i="15"/>
  <c r="Y3231" i="15"/>
  <c r="U3231" i="15"/>
  <c r="Q3231" i="15"/>
  <c r="P3231" i="15"/>
  <c r="M3231" i="15"/>
  <c r="AD3230" i="15"/>
  <c r="Y3230" i="15"/>
  <c r="U3230" i="15"/>
  <c r="Q3230" i="15"/>
  <c r="P3230" i="15"/>
  <c r="M3230" i="15"/>
  <c r="AD3229" i="15"/>
  <c r="Y3229" i="15"/>
  <c r="U3229" i="15"/>
  <c r="Q3229" i="15"/>
  <c r="P3229" i="15"/>
  <c r="M3229" i="15"/>
  <c r="AD3228" i="15"/>
  <c r="Y3228" i="15"/>
  <c r="U3228" i="15"/>
  <c r="Q3228" i="15"/>
  <c r="P3228" i="15"/>
  <c r="M3228" i="15"/>
  <c r="AD3227" i="15"/>
  <c r="Y3227" i="15"/>
  <c r="U3227" i="15"/>
  <c r="Q3227" i="15"/>
  <c r="P3227" i="15"/>
  <c r="M3227" i="15"/>
  <c r="AD3226" i="15"/>
  <c r="Y3226" i="15"/>
  <c r="U3226" i="15"/>
  <c r="Q3226" i="15"/>
  <c r="P3226" i="15"/>
  <c r="M3226" i="15"/>
  <c r="AD3225" i="15"/>
  <c r="Y3225" i="15"/>
  <c r="U3225" i="15"/>
  <c r="Q3225" i="15"/>
  <c r="P3225" i="15"/>
  <c r="M3225" i="15"/>
  <c r="AD3224" i="15"/>
  <c r="Y3224" i="15"/>
  <c r="U3224" i="15"/>
  <c r="Q3224" i="15"/>
  <c r="P3224" i="15"/>
  <c r="M3224" i="15"/>
  <c r="AD3223" i="15"/>
  <c r="Y3223" i="15"/>
  <c r="U3223" i="15"/>
  <c r="Q3223" i="15"/>
  <c r="P3223" i="15"/>
  <c r="M3223" i="15"/>
  <c r="AD3222" i="15"/>
  <c r="Y3222" i="15"/>
  <c r="U3222" i="15"/>
  <c r="Q3222" i="15"/>
  <c r="P3222" i="15"/>
  <c r="M3222" i="15"/>
  <c r="AD3221" i="15"/>
  <c r="Y3221" i="15"/>
  <c r="U3221" i="15"/>
  <c r="Q3221" i="15"/>
  <c r="P3221" i="15"/>
  <c r="M3221" i="15"/>
  <c r="AD3220" i="15"/>
  <c r="Y3220" i="15"/>
  <c r="U3220" i="15"/>
  <c r="Q3220" i="15"/>
  <c r="P3220" i="15"/>
  <c r="M3220" i="15"/>
  <c r="AD3219" i="15"/>
  <c r="Y3219" i="15"/>
  <c r="U3219" i="15"/>
  <c r="Q3219" i="15"/>
  <c r="P3219" i="15"/>
  <c r="M3219" i="15"/>
  <c r="AD3218" i="15"/>
  <c r="Y3218" i="15"/>
  <c r="U3218" i="15"/>
  <c r="Q3218" i="15"/>
  <c r="P3218" i="15"/>
  <c r="M3218" i="15"/>
  <c r="AD3217" i="15"/>
  <c r="Y3217" i="15"/>
  <c r="U3217" i="15"/>
  <c r="Q3217" i="15"/>
  <c r="P3217" i="15"/>
  <c r="M3217" i="15"/>
  <c r="AD3216" i="15"/>
  <c r="Y3216" i="15"/>
  <c r="U3216" i="15"/>
  <c r="Q3216" i="15"/>
  <c r="P3216" i="15"/>
  <c r="M3216" i="15"/>
  <c r="AD3215" i="15"/>
  <c r="Y3215" i="15"/>
  <c r="U3215" i="15"/>
  <c r="Q3215" i="15"/>
  <c r="P3215" i="15"/>
  <c r="M3215" i="15"/>
  <c r="AD3214" i="15"/>
  <c r="Y3214" i="15"/>
  <c r="U3214" i="15"/>
  <c r="Q3214" i="15"/>
  <c r="P3214" i="15"/>
  <c r="M3214" i="15"/>
  <c r="AD3213" i="15"/>
  <c r="Y3213" i="15"/>
  <c r="U3213" i="15"/>
  <c r="Q3213" i="15"/>
  <c r="P3213" i="15"/>
  <c r="M3213" i="15"/>
  <c r="AD3212" i="15"/>
  <c r="Y3212" i="15"/>
  <c r="U3212" i="15"/>
  <c r="Q3212" i="15"/>
  <c r="P3212" i="15"/>
  <c r="M3212" i="15"/>
  <c r="AD3211" i="15"/>
  <c r="Y3211" i="15"/>
  <c r="U3211" i="15"/>
  <c r="Q3211" i="15"/>
  <c r="P3211" i="15"/>
  <c r="M3211" i="15"/>
  <c r="AD3210" i="15"/>
  <c r="Y3210" i="15"/>
  <c r="U3210" i="15"/>
  <c r="Q3210" i="15"/>
  <c r="P3210" i="15"/>
  <c r="M3210" i="15"/>
  <c r="AD3209" i="15"/>
  <c r="Y3209" i="15"/>
  <c r="U3209" i="15"/>
  <c r="Q3209" i="15"/>
  <c r="P3209" i="15"/>
  <c r="M3209" i="15"/>
  <c r="AD3208" i="15"/>
  <c r="Y3208" i="15"/>
  <c r="U3208" i="15"/>
  <c r="Q3208" i="15"/>
  <c r="P3208" i="15"/>
  <c r="M3208" i="15"/>
  <c r="AD3207" i="15"/>
  <c r="Y3207" i="15"/>
  <c r="U3207" i="15"/>
  <c r="Q3207" i="15"/>
  <c r="P3207" i="15"/>
  <c r="M3207" i="15"/>
  <c r="AD3206" i="15"/>
  <c r="Y3206" i="15"/>
  <c r="U3206" i="15"/>
  <c r="Q3206" i="15"/>
  <c r="P3206" i="15"/>
  <c r="M3206" i="15"/>
  <c r="AD3205" i="15"/>
  <c r="Y3205" i="15"/>
  <c r="U3205" i="15"/>
  <c r="Q3205" i="15"/>
  <c r="P3205" i="15"/>
  <c r="M3205" i="15"/>
  <c r="AD3204" i="15"/>
  <c r="Y3204" i="15"/>
  <c r="U3204" i="15"/>
  <c r="Q3204" i="15"/>
  <c r="P3204" i="15"/>
  <c r="M3204" i="15"/>
  <c r="AD3203" i="15"/>
  <c r="Y3203" i="15"/>
  <c r="U3203" i="15"/>
  <c r="Q3203" i="15"/>
  <c r="P3203" i="15"/>
  <c r="M3203" i="15"/>
  <c r="AD3202" i="15"/>
  <c r="Y3202" i="15"/>
  <c r="U3202" i="15"/>
  <c r="Q3202" i="15"/>
  <c r="P3202" i="15"/>
  <c r="M3202" i="15"/>
  <c r="AD3201" i="15"/>
  <c r="Y3201" i="15"/>
  <c r="U3201" i="15"/>
  <c r="Q3201" i="15"/>
  <c r="P3201" i="15"/>
  <c r="M3201" i="15"/>
  <c r="AD3200" i="15"/>
  <c r="Y3200" i="15"/>
  <c r="U3200" i="15"/>
  <c r="Q3200" i="15"/>
  <c r="P3200" i="15"/>
  <c r="M3200" i="15"/>
  <c r="AD3199" i="15"/>
  <c r="Y3199" i="15"/>
  <c r="U3199" i="15"/>
  <c r="Q3199" i="15"/>
  <c r="P3199" i="15"/>
  <c r="M3199" i="15"/>
  <c r="AD3198" i="15"/>
  <c r="Y3198" i="15"/>
  <c r="U3198" i="15"/>
  <c r="Q3198" i="15"/>
  <c r="P3198" i="15"/>
  <c r="M3198" i="15"/>
  <c r="AD3197" i="15"/>
  <c r="Y3197" i="15"/>
  <c r="U3197" i="15"/>
  <c r="Q3197" i="15"/>
  <c r="P3197" i="15"/>
  <c r="M3197" i="15"/>
  <c r="AD3196" i="15"/>
  <c r="Y3196" i="15"/>
  <c r="U3196" i="15"/>
  <c r="Q3196" i="15"/>
  <c r="P3196" i="15"/>
  <c r="M3196" i="15"/>
  <c r="AD3195" i="15"/>
  <c r="Y3195" i="15"/>
  <c r="U3195" i="15"/>
  <c r="Q3195" i="15"/>
  <c r="P3195" i="15"/>
  <c r="M3195" i="15"/>
  <c r="AD3194" i="15"/>
  <c r="Y3194" i="15"/>
  <c r="U3194" i="15"/>
  <c r="Q3194" i="15"/>
  <c r="P3194" i="15"/>
  <c r="M3194" i="15"/>
  <c r="AD3193" i="15"/>
  <c r="Y3193" i="15"/>
  <c r="U3193" i="15"/>
  <c r="Q3193" i="15"/>
  <c r="P3193" i="15"/>
  <c r="M3193" i="15"/>
  <c r="AD3192" i="15"/>
  <c r="Y3192" i="15"/>
  <c r="U3192" i="15"/>
  <c r="Q3192" i="15"/>
  <c r="P3192" i="15"/>
  <c r="M3192" i="15"/>
  <c r="AD3191" i="15"/>
  <c r="Y3191" i="15"/>
  <c r="U3191" i="15"/>
  <c r="Q3191" i="15"/>
  <c r="P3191" i="15"/>
  <c r="M3191" i="15"/>
  <c r="AD3190" i="15"/>
  <c r="Y3190" i="15"/>
  <c r="U3190" i="15"/>
  <c r="Q3190" i="15"/>
  <c r="P3190" i="15"/>
  <c r="M3190" i="15"/>
  <c r="AD3189" i="15"/>
  <c r="Y3189" i="15"/>
  <c r="U3189" i="15"/>
  <c r="Q3189" i="15"/>
  <c r="P3189" i="15"/>
  <c r="M3189" i="15"/>
  <c r="AD3188" i="15"/>
  <c r="Y3188" i="15"/>
  <c r="U3188" i="15"/>
  <c r="Q3188" i="15"/>
  <c r="P3188" i="15"/>
  <c r="M3188" i="15"/>
  <c r="AD3187" i="15"/>
  <c r="Y3187" i="15"/>
  <c r="U3187" i="15"/>
  <c r="Q3187" i="15"/>
  <c r="P3187" i="15"/>
  <c r="M3187" i="15"/>
  <c r="AD3186" i="15"/>
  <c r="Y3186" i="15"/>
  <c r="U3186" i="15"/>
  <c r="Q3186" i="15"/>
  <c r="P3186" i="15"/>
  <c r="M3186" i="15"/>
  <c r="AD3185" i="15"/>
  <c r="Y3185" i="15"/>
  <c r="U3185" i="15"/>
  <c r="Q3185" i="15"/>
  <c r="P3185" i="15"/>
  <c r="M3185" i="15"/>
  <c r="AD3184" i="15"/>
  <c r="Y3184" i="15"/>
  <c r="U3184" i="15"/>
  <c r="Q3184" i="15"/>
  <c r="P3184" i="15"/>
  <c r="M3184" i="15"/>
  <c r="AD3183" i="15"/>
  <c r="Y3183" i="15"/>
  <c r="U3183" i="15"/>
  <c r="Q3183" i="15"/>
  <c r="P3183" i="15"/>
  <c r="M3183" i="15"/>
  <c r="AD3182" i="15"/>
  <c r="Y3182" i="15"/>
  <c r="U3182" i="15"/>
  <c r="Q3182" i="15"/>
  <c r="P3182" i="15"/>
  <c r="M3182" i="15"/>
  <c r="AD3181" i="15"/>
  <c r="Y3181" i="15"/>
  <c r="U3181" i="15"/>
  <c r="Q3181" i="15"/>
  <c r="P3181" i="15"/>
  <c r="M3181" i="15"/>
  <c r="AD3180" i="15"/>
  <c r="Y3180" i="15"/>
  <c r="U3180" i="15"/>
  <c r="Q3180" i="15"/>
  <c r="P3180" i="15"/>
  <c r="M3180" i="15"/>
  <c r="AD3179" i="15"/>
  <c r="Y3179" i="15"/>
  <c r="U3179" i="15"/>
  <c r="Q3179" i="15"/>
  <c r="P3179" i="15"/>
  <c r="M3179" i="15"/>
  <c r="AD3178" i="15"/>
  <c r="Y3178" i="15"/>
  <c r="U3178" i="15"/>
  <c r="Q3178" i="15"/>
  <c r="P3178" i="15"/>
  <c r="M3178" i="15"/>
  <c r="AD3177" i="15"/>
  <c r="Y3177" i="15"/>
  <c r="U3177" i="15"/>
  <c r="Q3177" i="15"/>
  <c r="P3177" i="15"/>
  <c r="M3177" i="15"/>
  <c r="AD3176" i="15"/>
  <c r="Y3176" i="15"/>
  <c r="U3176" i="15"/>
  <c r="Q3176" i="15"/>
  <c r="P3176" i="15"/>
  <c r="M3176" i="15"/>
  <c r="AD3175" i="15"/>
  <c r="Y3175" i="15"/>
  <c r="U3175" i="15"/>
  <c r="Q3175" i="15"/>
  <c r="P3175" i="15"/>
  <c r="M3175" i="15"/>
  <c r="AD3174" i="15"/>
  <c r="Y3174" i="15"/>
  <c r="U3174" i="15"/>
  <c r="Q3174" i="15"/>
  <c r="P3174" i="15"/>
  <c r="M3174" i="15"/>
  <c r="AD3173" i="15"/>
  <c r="Y3173" i="15"/>
  <c r="U3173" i="15"/>
  <c r="Q3173" i="15"/>
  <c r="P3173" i="15"/>
  <c r="M3173" i="15"/>
  <c r="AD3172" i="15"/>
  <c r="Y3172" i="15"/>
  <c r="U3172" i="15"/>
  <c r="Q3172" i="15"/>
  <c r="P3172" i="15"/>
  <c r="M3172" i="15"/>
  <c r="AD3171" i="15"/>
  <c r="Y3171" i="15"/>
  <c r="U3171" i="15"/>
  <c r="Q3171" i="15"/>
  <c r="P3171" i="15"/>
  <c r="M3171" i="15"/>
  <c r="AD3170" i="15"/>
  <c r="Y3170" i="15"/>
  <c r="U3170" i="15"/>
  <c r="Q3170" i="15"/>
  <c r="P3170" i="15"/>
  <c r="M3170" i="15"/>
  <c r="AD3169" i="15"/>
  <c r="Y3169" i="15"/>
  <c r="U3169" i="15"/>
  <c r="Q3169" i="15"/>
  <c r="P3169" i="15"/>
  <c r="M3169" i="15"/>
  <c r="AD3168" i="15"/>
  <c r="Y3168" i="15"/>
  <c r="U3168" i="15"/>
  <c r="Q3168" i="15"/>
  <c r="P3168" i="15"/>
  <c r="M3168" i="15"/>
  <c r="AD3167" i="15"/>
  <c r="Y3167" i="15"/>
  <c r="U3167" i="15"/>
  <c r="Q3167" i="15"/>
  <c r="P3167" i="15"/>
  <c r="M3167" i="15"/>
  <c r="AD3166" i="15"/>
  <c r="Y3166" i="15"/>
  <c r="U3166" i="15"/>
  <c r="Q3166" i="15"/>
  <c r="P3166" i="15"/>
  <c r="M3166" i="15"/>
  <c r="AD3165" i="15"/>
  <c r="Y3165" i="15"/>
  <c r="U3165" i="15"/>
  <c r="Q3165" i="15"/>
  <c r="P3165" i="15"/>
  <c r="M3165" i="15"/>
  <c r="AD3164" i="15"/>
  <c r="Y3164" i="15"/>
  <c r="U3164" i="15"/>
  <c r="Q3164" i="15"/>
  <c r="P3164" i="15"/>
  <c r="M3164" i="15"/>
  <c r="AD3163" i="15"/>
  <c r="Y3163" i="15"/>
  <c r="U3163" i="15"/>
  <c r="Q3163" i="15"/>
  <c r="P3163" i="15"/>
  <c r="M3163" i="15"/>
  <c r="AD3162" i="15"/>
  <c r="Y3162" i="15"/>
  <c r="U3162" i="15"/>
  <c r="Q3162" i="15"/>
  <c r="P3162" i="15"/>
  <c r="M3162" i="15"/>
  <c r="AD3161" i="15"/>
  <c r="Y3161" i="15"/>
  <c r="U3161" i="15"/>
  <c r="Q3161" i="15"/>
  <c r="P3161" i="15"/>
  <c r="M3161" i="15"/>
  <c r="AD3160" i="15"/>
  <c r="Y3160" i="15"/>
  <c r="U3160" i="15"/>
  <c r="Q3160" i="15"/>
  <c r="P3160" i="15"/>
  <c r="M3160" i="15"/>
  <c r="AD3159" i="15"/>
  <c r="Y3159" i="15"/>
  <c r="U3159" i="15"/>
  <c r="Q3159" i="15"/>
  <c r="P3159" i="15"/>
  <c r="M3159" i="15"/>
  <c r="AD3158" i="15"/>
  <c r="Y3158" i="15"/>
  <c r="U3158" i="15"/>
  <c r="Q3158" i="15"/>
  <c r="P3158" i="15"/>
  <c r="M3158" i="15"/>
  <c r="AD3157" i="15"/>
  <c r="Y3157" i="15"/>
  <c r="U3157" i="15"/>
  <c r="Q3157" i="15"/>
  <c r="P3157" i="15"/>
  <c r="M3157" i="15"/>
  <c r="AD3156" i="15"/>
  <c r="Y3156" i="15"/>
  <c r="U3156" i="15"/>
  <c r="Q3156" i="15"/>
  <c r="P3156" i="15"/>
  <c r="M3156" i="15"/>
  <c r="AD3155" i="15"/>
  <c r="Y3155" i="15"/>
  <c r="U3155" i="15"/>
  <c r="Q3155" i="15"/>
  <c r="P3155" i="15"/>
  <c r="M3155" i="15"/>
  <c r="AD3154" i="15"/>
  <c r="Y3154" i="15"/>
  <c r="U3154" i="15"/>
  <c r="Q3154" i="15"/>
  <c r="P3154" i="15"/>
  <c r="M3154" i="15"/>
  <c r="AD3153" i="15"/>
  <c r="Y3153" i="15"/>
  <c r="U3153" i="15"/>
  <c r="Q3153" i="15"/>
  <c r="P3153" i="15"/>
  <c r="M3153" i="15"/>
  <c r="AD3152" i="15"/>
  <c r="Y3152" i="15"/>
  <c r="U3152" i="15"/>
  <c r="Q3152" i="15"/>
  <c r="P3152" i="15"/>
  <c r="M3152" i="15"/>
  <c r="AD3151" i="15"/>
  <c r="Y3151" i="15"/>
  <c r="U3151" i="15"/>
  <c r="Q3151" i="15"/>
  <c r="P3151" i="15"/>
  <c r="M3151" i="15"/>
  <c r="AD3150" i="15"/>
  <c r="Y3150" i="15"/>
  <c r="U3150" i="15"/>
  <c r="Q3150" i="15"/>
  <c r="P3150" i="15"/>
  <c r="M3150" i="15"/>
  <c r="AD3149" i="15"/>
  <c r="Y3149" i="15"/>
  <c r="U3149" i="15"/>
  <c r="Q3149" i="15"/>
  <c r="P3149" i="15"/>
  <c r="M3149" i="15"/>
  <c r="AD3148" i="15"/>
  <c r="Y3148" i="15"/>
  <c r="U3148" i="15"/>
  <c r="Q3148" i="15"/>
  <c r="P3148" i="15"/>
  <c r="M3148" i="15"/>
  <c r="AD3147" i="15"/>
  <c r="Y3147" i="15"/>
  <c r="U3147" i="15"/>
  <c r="Q3147" i="15"/>
  <c r="P3147" i="15"/>
  <c r="M3147" i="15"/>
  <c r="AD3146" i="15"/>
  <c r="Y3146" i="15"/>
  <c r="U3146" i="15"/>
  <c r="Q3146" i="15"/>
  <c r="P3146" i="15"/>
  <c r="M3146" i="15"/>
  <c r="AD3145" i="15"/>
  <c r="Y3145" i="15"/>
  <c r="U3145" i="15"/>
  <c r="Q3145" i="15"/>
  <c r="P3145" i="15"/>
  <c r="M3145" i="15"/>
  <c r="AD3144" i="15"/>
  <c r="Y3144" i="15"/>
  <c r="U3144" i="15"/>
  <c r="Q3144" i="15"/>
  <c r="P3144" i="15"/>
  <c r="M3144" i="15"/>
  <c r="AD3143" i="15"/>
  <c r="Y3143" i="15"/>
  <c r="U3143" i="15"/>
  <c r="Q3143" i="15"/>
  <c r="P3143" i="15"/>
  <c r="M3143" i="15"/>
  <c r="AD3142" i="15"/>
  <c r="Y3142" i="15"/>
  <c r="U3142" i="15"/>
  <c r="Q3142" i="15"/>
  <c r="P3142" i="15"/>
  <c r="M3142" i="15"/>
  <c r="AD3141" i="15"/>
  <c r="Y3141" i="15"/>
  <c r="U3141" i="15"/>
  <c r="Q3141" i="15"/>
  <c r="P3141" i="15"/>
  <c r="M3141" i="15"/>
  <c r="AD3140" i="15"/>
  <c r="Y3140" i="15"/>
  <c r="U3140" i="15"/>
  <c r="Q3140" i="15"/>
  <c r="P3140" i="15"/>
  <c r="M3140" i="15"/>
  <c r="AD3139" i="15"/>
  <c r="Y3139" i="15"/>
  <c r="U3139" i="15"/>
  <c r="Q3139" i="15"/>
  <c r="P3139" i="15"/>
  <c r="M3139" i="15"/>
  <c r="AD3138" i="15"/>
  <c r="Y3138" i="15"/>
  <c r="U3138" i="15"/>
  <c r="Q3138" i="15"/>
  <c r="P3138" i="15"/>
  <c r="M3138" i="15"/>
  <c r="AD3137" i="15"/>
  <c r="Y3137" i="15"/>
  <c r="U3137" i="15"/>
  <c r="Q3137" i="15"/>
  <c r="P3137" i="15"/>
  <c r="M3137" i="15"/>
  <c r="AD3136" i="15"/>
  <c r="Y3136" i="15"/>
  <c r="U3136" i="15"/>
  <c r="Q3136" i="15"/>
  <c r="P3136" i="15"/>
  <c r="M3136" i="15"/>
  <c r="AD3135" i="15"/>
  <c r="Y3135" i="15"/>
  <c r="U3135" i="15"/>
  <c r="Q3135" i="15"/>
  <c r="P3135" i="15"/>
  <c r="M3135" i="15"/>
  <c r="AD3134" i="15"/>
  <c r="Y3134" i="15"/>
  <c r="U3134" i="15"/>
  <c r="Q3134" i="15"/>
  <c r="P3134" i="15"/>
  <c r="M3134" i="15"/>
  <c r="AD3133" i="15"/>
  <c r="Y3133" i="15"/>
  <c r="U3133" i="15"/>
  <c r="Q3133" i="15"/>
  <c r="P3133" i="15"/>
  <c r="M3133" i="15"/>
  <c r="AD3132" i="15"/>
  <c r="Y3132" i="15"/>
  <c r="U3132" i="15"/>
  <c r="Q3132" i="15"/>
  <c r="P3132" i="15"/>
  <c r="M3132" i="15"/>
  <c r="AD3131" i="15"/>
  <c r="Y3131" i="15"/>
  <c r="U3131" i="15"/>
  <c r="Q3131" i="15"/>
  <c r="P3131" i="15"/>
  <c r="M3131" i="15"/>
  <c r="AD3130" i="15"/>
  <c r="Y3130" i="15"/>
  <c r="U3130" i="15"/>
  <c r="Q3130" i="15"/>
  <c r="P3130" i="15"/>
  <c r="M3130" i="15"/>
  <c r="AD3129" i="15"/>
  <c r="Y3129" i="15"/>
  <c r="U3129" i="15"/>
  <c r="Q3129" i="15"/>
  <c r="P3129" i="15"/>
  <c r="M3129" i="15"/>
  <c r="AD3128" i="15"/>
  <c r="Y3128" i="15"/>
  <c r="U3128" i="15"/>
  <c r="Q3128" i="15"/>
  <c r="P3128" i="15"/>
  <c r="M3128" i="15"/>
  <c r="AD3127" i="15"/>
  <c r="Y3127" i="15"/>
  <c r="U3127" i="15"/>
  <c r="Q3127" i="15"/>
  <c r="P3127" i="15"/>
  <c r="M3127" i="15"/>
  <c r="AD3126" i="15"/>
  <c r="Y3126" i="15"/>
  <c r="U3126" i="15"/>
  <c r="Q3126" i="15"/>
  <c r="P3126" i="15"/>
  <c r="M3126" i="15"/>
  <c r="AD3125" i="15"/>
  <c r="Y3125" i="15"/>
  <c r="U3125" i="15"/>
  <c r="Q3125" i="15"/>
  <c r="P3125" i="15"/>
  <c r="M3125" i="15"/>
  <c r="AD3124" i="15"/>
  <c r="Y3124" i="15"/>
  <c r="U3124" i="15"/>
  <c r="Q3124" i="15"/>
  <c r="P3124" i="15"/>
  <c r="M3124" i="15"/>
  <c r="AD3123" i="15"/>
  <c r="Y3123" i="15"/>
  <c r="U3123" i="15"/>
  <c r="Q3123" i="15"/>
  <c r="P3123" i="15"/>
  <c r="M3123" i="15"/>
  <c r="AD3122" i="15"/>
  <c r="Y3122" i="15"/>
  <c r="U3122" i="15"/>
  <c r="Q3122" i="15"/>
  <c r="P3122" i="15"/>
  <c r="M3122" i="15"/>
  <c r="AD3121" i="15"/>
  <c r="Y3121" i="15"/>
  <c r="U3121" i="15"/>
  <c r="Q3121" i="15"/>
  <c r="P3121" i="15"/>
  <c r="M3121" i="15"/>
  <c r="AD3120" i="15"/>
  <c r="Y3120" i="15"/>
  <c r="U3120" i="15"/>
  <c r="Q3120" i="15"/>
  <c r="P3120" i="15"/>
  <c r="M3120" i="15"/>
  <c r="AD3119" i="15"/>
  <c r="Y3119" i="15"/>
  <c r="U3119" i="15"/>
  <c r="Q3119" i="15"/>
  <c r="P3119" i="15"/>
  <c r="M3119" i="15"/>
  <c r="AD3118" i="15"/>
  <c r="Y3118" i="15"/>
  <c r="U3118" i="15"/>
  <c r="Q3118" i="15"/>
  <c r="P3118" i="15"/>
  <c r="M3118" i="15"/>
  <c r="AD3117" i="15"/>
  <c r="Y3117" i="15"/>
  <c r="U3117" i="15"/>
  <c r="Q3117" i="15"/>
  <c r="P3117" i="15"/>
  <c r="M3117" i="15"/>
  <c r="AD3116" i="15"/>
  <c r="Y3116" i="15"/>
  <c r="U3116" i="15"/>
  <c r="Q3116" i="15"/>
  <c r="P3116" i="15"/>
  <c r="M3116" i="15"/>
  <c r="AD3115" i="15"/>
  <c r="Y3115" i="15"/>
  <c r="U3115" i="15"/>
  <c r="Q3115" i="15"/>
  <c r="P3115" i="15"/>
  <c r="M3115" i="15"/>
  <c r="AD3114" i="15"/>
  <c r="Y3114" i="15"/>
  <c r="U3114" i="15"/>
  <c r="Q3114" i="15"/>
  <c r="P3114" i="15"/>
  <c r="M3114" i="15"/>
  <c r="AD3113" i="15"/>
  <c r="Y3113" i="15"/>
  <c r="U3113" i="15"/>
  <c r="Q3113" i="15"/>
  <c r="P3113" i="15"/>
  <c r="M3113" i="15"/>
  <c r="AD3112" i="15"/>
  <c r="Y3112" i="15"/>
  <c r="U3112" i="15"/>
  <c r="Q3112" i="15"/>
  <c r="P3112" i="15"/>
  <c r="M3112" i="15"/>
  <c r="AD3111" i="15"/>
  <c r="Y3111" i="15"/>
  <c r="U3111" i="15"/>
  <c r="Q3111" i="15"/>
  <c r="P3111" i="15"/>
  <c r="M3111" i="15"/>
  <c r="AD3110" i="15"/>
  <c r="Y3110" i="15"/>
  <c r="U3110" i="15"/>
  <c r="Q3110" i="15"/>
  <c r="P3110" i="15"/>
  <c r="M3110" i="15"/>
  <c r="AD3109" i="15"/>
  <c r="Y3109" i="15"/>
  <c r="U3109" i="15"/>
  <c r="Q3109" i="15"/>
  <c r="P3109" i="15"/>
  <c r="M3109" i="15"/>
  <c r="AD3108" i="15"/>
  <c r="Y3108" i="15"/>
  <c r="U3108" i="15"/>
  <c r="Q3108" i="15"/>
  <c r="P3108" i="15"/>
  <c r="M3108" i="15"/>
  <c r="AD3107" i="15"/>
  <c r="Y3107" i="15"/>
  <c r="U3107" i="15"/>
  <c r="Q3107" i="15"/>
  <c r="P3107" i="15"/>
  <c r="M3107" i="15"/>
  <c r="AD3106" i="15"/>
  <c r="Y3106" i="15"/>
  <c r="U3106" i="15"/>
  <c r="Q3106" i="15"/>
  <c r="P3106" i="15"/>
  <c r="M3106" i="15"/>
  <c r="AD3105" i="15"/>
  <c r="Y3105" i="15"/>
  <c r="U3105" i="15"/>
  <c r="Q3105" i="15"/>
  <c r="P3105" i="15"/>
  <c r="M3105" i="15"/>
  <c r="AD3104" i="15"/>
  <c r="Y3104" i="15"/>
  <c r="U3104" i="15"/>
  <c r="Q3104" i="15"/>
  <c r="P3104" i="15"/>
  <c r="M3104" i="15"/>
  <c r="AD3103" i="15"/>
  <c r="Y3103" i="15"/>
  <c r="U3103" i="15"/>
  <c r="Q3103" i="15"/>
  <c r="P3103" i="15"/>
  <c r="M3103" i="15"/>
  <c r="AD3102" i="15"/>
  <c r="Y3102" i="15"/>
  <c r="U3102" i="15"/>
  <c r="Q3102" i="15"/>
  <c r="P3102" i="15"/>
  <c r="M3102" i="15"/>
  <c r="AD3101" i="15"/>
  <c r="Y3101" i="15"/>
  <c r="U3101" i="15"/>
  <c r="Q3101" i="15"/>
  <c r="P3101" i="15"/>
  <c r="M3101" i="15"/>
  <c r="AD3100" i="15"/>
  <c r="Y3100" i="15"/>
  <c r="U3100" i="15"/>
  <c r="Q3100" i="15"/>
  <c r="P3100" i="15"/>
  <c r="M3100" i="15"/>
  <c r="AD3099" i="15"/>
  <c r="Y3099" i="15"/>
  <c r="U3099" i="15"/>
  <c r="Q3099" i="15"/>
  <c r="P3099" i="15"/>
  <c r="M3099" i="15"/>
  <c r="AD3098" i="15"/>
  <c r="Y3098" i="15"/>
  <c r="U3098" i="15"/>
  <c r="Q3098" i="15"/>
  <c r="P3098" i="15"/>
  <c r="M3098" i="15"/>
  <c r="AD3097" i="15"/>
  <c r="Y3097" i="15"/>
  <c r="U3097" i="15"/>
  <c r="Q3097" i="15"/>
  <c r="P3097" i="15"/>
  <c r="M3097" i="15"/>
  <c r="AD3096" i="15"/>
  <c r="Y3096" i="15"/>
  <c r="U3096" i="15"/>
  <c r="Q3096" i="15"/>
  <c r="P3096" i="15"/>
  <c r="M3096" i="15"/>
  <c r="AD3095" i="15"/>
  <c r="Y3095" i="15"/>
  <c r="U3095" i="15"/>
  <c r="Q3095" i="15"/>
  <c r="P3095" i="15"/>
  <c r="M3095" i="15"/>
  <c r="AD3094" i="15"/>
  <c r="Y3094" i="15"/>
  <c r="U3094" i="15"/>
  <c r="Q3094" i="15"/>
  <c r="P3094" i="15"/>
  <c r="M3094" i="15"/>
  <c r="AD3093" i="15"/>
  <c r="Y3093" i="15"/>
  <c r="U3093" i="15"/>
  <c r="Q3093" i="15"/>
  <c r="P3093" i="15"/>
  <c r="M3093" i="15"/>
  <c r="AD3092" i="15"/>
  <c r="Y3092" i="15"/>
  <c r="U3092" i="15"/>
  <c r="Q3092" i="15"/>
  <c r="P3092" i="15"/>
  <c r="M3092" i="15"/>
  <c r="AD3091" i="15"/>
  <c r="Y3091" i="15"/>
  <c r="U3091" i="15"/>
  <c r="Q3091" i="15"/>
  <c r="P3091" i="15"/>
  <c r="M3091" i="15"/>
  <c r="AD3090" i="15"/>
  <c r="Y3090" i="15"/>
  <c r="U3090" i="15"/>
  <c r="Q3090" i="15"/>
  <c r="P3090" i="15"/>
  <c r="M3090" i="15"/>
  <c r="AD3089" i="15"/>
  <c r="Y3089" i="15"/>
  <c r="U3089" i="15"/>
  <c r="Q3089" i="15"/>
  <c r="P3089" i="15"/>
  <c r="M3089" i="15"/>
  <c r="AD3088" i="15"/>
  <c r="Y3088" i="15"/>
  <c r="U3088" i="15"/>
  <c r="Q3088" i="15"/>
  <c r="P3088" i="15"/>
  <c r="M3088" i="15"/>
  <c r="AD3087" i="15"/>
  <c r="Y3087" i="15"/>
  <c r="U3087" i="15"/>
  <c r="Q3087" i="15"/>
  <c r="P3087" i="15"/>
  <c r="M3087" i="15"/>
  <c r="AD3086" i="15"/>
  <c r="Y3086" i="15"/>
  <c r="U3086" i="15"/>
  <c r="Q3086" i="15"/>
  <c r="P3086" i="15"/>
  <c r="M3086" i="15"/>
  <c r="AD3085" i="15"/>
  <c r="Y3085" i="15"/>
  <c r="U3085" i="15"/>
  <c r="Q3085" i="15"/>
  <c r="P3085" i="15"/>
  <c r="M3085" i="15"/>
  <c r="AD3084" i="15"/>
  <c r="Y3084" i="15"/>
  <c r="U3084" i="15"/>
  <c r="Q3084" i="15"/>
  <c r="P3084" i="15"/>
  <c r="M3084" i="15"/>
  <c r="AD3083" i="15"/>
  <c r="Y3083" i="15"/>
  <c r="U3083" i="15"/>
  <c r="Q3083" i="15"/>
  <c r="P3083" i="15"/>
  <c r="M3083" i="15"/>
  <c r="AD3082" i="15"/>
  <c r="Y3082" i="15"/>
  <c r="U3082" i="15"/>
  <c r="Q3082" i="15"/>
  <c r="P3082" i="15"/>
  <c r="M3082" i="15"/>
  <c r="AD3081" i="15"/>
  <c r="Y3081" i="15"/>
  <c r="U3081" i="15"/>
  <c r="Q3081" i="15"/>
  <c r="P3081" i="15"/>
  <c r="M3081" i="15"/>
  <c r="AD3080" i="15"/>
  <c r="Y3080" i="15"/>
  <c r="U3080" i="15"/>
  <c r="Q3080" i="15"/>
  <c r="P3080" i="15"/>
  <c r="M3080" i="15"/>
  <c r="AD3079" i="15"/>
  <c r="Y3079" i="15"/>
  <c r="U3079" i="15"/>
  <c r="Q3079" i="15"/>
  <c r="P3079" i="15"/>
  <c r="M3079" i="15"/>
  <c r="AD3078" i="15"/>
  <c r="Y3078" i="15"/>
  <c r="U3078" i="15"/>
  <c r="Q3078" i="15"/>
  <c r="P3078" i="15"/>
  <c r="M3078" i="15"/>
  <c r="AD3077" i="15"/>
  <c r="Y3077" i="15"/>
  <c r="U3077" i="15"/>
  <c r="Q3077" i="15"/>
  <c r="P3077" i="15"/>
  <c r="M3077" i="15"/>
  <c r="AD3076" i="15"/>
  <c r="Y3076" i="15"/>
  <c r="U3076" i="15"/>
  <c r="Q3076" i="15"/>
  <c r="P3076" i="15"/>
  <c r="M3076" i="15"/>
  <c r="AD3075" i="15"/>
  <c r="Y3075" i="15"/>
  <c r="U3075" i="15"/>
  <c r="Q3075" i="15"/>
  <c r="P3075" i="15"/>
  <c r="M3075" i="15"/>
  <c r="AD3074" i="15"/>
  <c r="Y3074" i="15"/>
  <c r="U3074" i="15"/>
  <c r="Q3074" i="15"/>
  <c r="P3074" i="15"/>
  <c r="M3074" i="15"/>
  <c r="AD3073" i="15"/>
  <c r="Y3073" i="15"/>
  <c r="U3073" i="15"/>
  <c r="Q3073" i="15"/>
  <c r="P3073" i="15"/>
  <c r="M3073" i="15"/>
  <c r="AD3072" i="15"/>
  <c r="Y3072" i="15"/>
  <c r="U3072" i="15"/>
  <c r="Q3072" i="15"/>
  <c r="P3072" i="15"/>
  <c r="M3072" i="15"/>
  <c r="AD3071" i="15"/>
  <c r="Y3071" i="15"/>
  <c r="U3071" i="15"/>
  <c r="Q3071" i="15"/>
  <c r="P3071" i="15"/>
  <c r="M3071" i="15"/>
  <c r="AD3070" i="15"/>
  <c r="Y3070" i="15"/>
  <c r="U3070" i="15"/>
  <c r="Q3070" i="15"/>
  <c r="P3070" i="15"/>
  <c r="M3070" i="15"/>
  <c r="AD3069" i="15"/>
  <c r="Y3069" i="15"/>
  <c r="U3069" i="15"/>
  <c r="Q3069" i="15"/>
  <c r="P3069" i="15"/>
  <c r="M3069" i="15"/>
  <c r="AD3068" i="15"/>
  <c r="Y3068" i="15"/>
  <c r="U3068" i="15"/>
  <c r="Q3068" i="15"/>
  <c r="P3068" i="15"/>
  <c r="M3068" i="15"/>
  <c r="AD3067" i="15"/>
  <c r="Y3067" i="15"/>
  <c r="U3067" i="15"/>
  <c r="Q3067" i="15"/>
  <c r="P3067" i="15"/>
  <c r="M3067" i="15"/>
  <c r="AD3066" i="15"/>
  <c r="Y3066" i="15"/>
  <c r="U3066" i="15"/>
  <c r="Q3066" i="15"/>
  <c r="P3066" i="15"/>
  <c r="M3066" i="15"/>
  <c r="AD3065" i="15"/>
  <c r="Y3065" i="15"/>
  <c r="U3065" i="15"/>
  <c r="Q3065" i="15"/>
  <c r="P3065" i="15"/>
  <c r="M3065" i="15"/>
  <c r="AD3064" i="15"/>
  <c r="Y3064" i="15"/>
  <c r="U3064" i="15"/>
  <c r="Q3064" i="15"/>
  <c r="P3064" i="15"/>
  <c r="M3064" i="15"/>
  <c r="AD3063" i="15"/>
  <c r="Y3063" i="15"/>
  <c r="U3063" i="15"/>
  <c r="Q3063" i="15"/>
  <c r="P3063" i="15"/>
  <c r="M3063" i="15"/>
  <c r="AD3062" i="15"/>
  <c r="Y3062" i="15"/>
  <c r="U3062" i="15"/>
  <c r="Q3062" i="15"/>
  <c r="P3062" i="15"/>
  <c r="M3062" i="15"/>
  <c r="AD3061" i="15"/>
  <c r="Y3061" i="15"/>
  <c r="U3061" i="15"/>
  <c r="Q3061" i="15"/>
  <c r="P3061" i="15"/>
  <c r="M3061" i="15"/>
  <c r="AD3060" i="15"/>
  <c r="Y3060" i="15"/>
  <c r="U3060" i="15"/>
  <c r="Q3060" i="15"/>
  <c r="P3060" i="15"/>
  <c r="M3060" i="15"/>
  <c r="AD3059" i="15"/>
  <c r="Y3059" i="15"/>
  <c r="U3059" i="15"/>
  <c r="Q3059" i="15"/>
  <c r="P3059" i="15"/>
  <c r="M3059" i="15"/>
  <c r="AD3058" i="15"/>
  <c r="Y3058" i="15"/>
  <c r="U3058" i="15"/>
  <c r="Q3058" i="15"/>
  <c r="P3058" i="15"/>
  <c r="M3058" i="15"/>
  <c r="AD3057" i="15"/>
  <c r="Y3057" i="15"/>
  <c r="U3057" i="15"/>
  <c r="Q3057" i="15"/>
  <c r="P3057" i="15"/>
  <c r="M3057" i="15"/>
  <c r="AD3056" i="15"/>
  <c r="Y3056" i="15"/>
  <c r="U3056" i="15"/>
  <c r="Q3056" i="15"/>
  <c r="P3056" i="15"/>
  <c r="M3056" i="15"/>
  <c r="AD3055" i="15"/>
  <c r="Y3055" i="15"/>
  <c r="U3055" i="15"/>
  <c r="Q3055" i="15"/>
  <c r="P3055" i="15"/>
  <c r="M3055" i="15"/>
  <c r="AD3054" i="15"/>
  <c r="Y3054" i="15"/>
  <c r="U3054" i="15"/>
  <c r="Q3054" i="15"/>
  <c r="P3054" i="15"/>
  <c r="M3054" i="15"/>
  <c r="AD3053" i="15"/>
  <c r="Y3053" i="15"/>
  <c r="U3053" i="15"/>
  <c r="Q3053" i="15"/>
  <c r="P3053" i="15"/>
  <c r="M3053" i="15"/>
  <c r="AD3052" i="15"/>
  <c r="Y3052" i="15"/>
  <c r="U3052" i="15"/>
  <c r="Q3052" i="15"/>
  <c r="P3052" i="15"/>
  <c r="M3052" i="15"/>
  <c r="AD3051" i="15"/>
  <c r="Y3051" i="15"/>
  <c r="U3051" i="15"/>
  <c r="Q3051" i="15"/>
  <c r="P3051" i="15"/>
  <c r="M3051" i="15"/>
  <c r="AD3050" i="15"/>
  <c r="Y3050" i="15"/>
  <c r="U3050" i="15"/>
  <c r="Q3050" i="15"/>
  <c r="P3050" i="15"/>
  <c r="M3050" i="15"/>
  <c r="AD3049" i="15"/>
  <c r="Y3049" i="15"/>
  <c r="U3049" i="15"/>
  <c r="Q3049" i="15"/>
  <c r="P3049" i="15"/>
  <c r="M3049" i="15"/>
  <c r="AD3048" i="15"/>
  <c r="Y3048" i="15"/>
  <c r="U3048" i="15"/>
  <c r="Q3048" i="15"/>
  <c r="P3048" i="15"/>
  <c r="M3048" i="15"/>
  <c r="AD3047" i="15"/>
  <c r="Y3047" i="15"/>
  <c r="U3047" i="15"/>
  <c r="Q3047" i="15"/>
  <c r="P3047" i="15"/>
  <c r="M3047" i="15"/>
  <c r="AD3046" i="15"/>
  <c r="Y3046" i="15"/>
  <c r="U3046" i="15"/>
  <c r="Q3046" i="15"/>
  <c r="P3046" i="15"/>
  <c r="M3046" i="15"/>
  <c r="AD3045" i="15"/>
  <c r="Y3045" i="15"/>
  <c r="U3045" i="15"/>
  <c r="Q3045" i="15"/>
  <c r="P3045" i="15"/>
  <c r="M3045" i="15"/>
  <c r="AD3044" i="15"/>
  <c r="Y3044" i="15"/>
  <c r="U3044" i="15"/>
  <c r="Q3044" i="15"/>
  <c r="P3044" i="15"/>
  <c r="M3044" i="15"/>
  <c r="AD3043" i="15"/>
  <c r="Y3043" i="15"/>
  <c r="U3043" i="15"/>
  <c r="Q3043" i="15"/>
  <c r="P3043" i="15"/>
  <c r="M3043" i="15"/>
  <c r="AD3042" i="15"/>
  <c r="Y3042" i="15"/>
  <c r="U3042" i="15"/>
  <c r="Q3042" i="15"/>
  <c r="P3042" i="15"/>
  <c r="M3042" i="15"/>
  <c r="AD3041" i="15"/>
  <c r="Y3041" i="15"/>
  <c r="U3041" i="15"/>
  <c r="Q3041" i="15"/>
  <c r="P3041" i="15"/>
  <c r="M3041" i="15"/>
  <c r="AD3040" i="15"/>
  <c r="Y3040" i="15"/>
  <c r="U3040" i="15"/>
  <c r="Q3040" i="15"/>
  <c r="P3040" i="15"/>
  <c r="M3040" i="15"/>
  <c r="AD3039" i="15"/>
  <c r="Y3039" i="15"/>
  <c r="U3039" i="15"/>
  <c r="Q3039" i="15"/>
  <c r="P3039" i="15"/>
  <c r="M3039" i="15"/>
  <c r="AD3038" i="15"/>
  <c r="Y3038" i="15"/>
  <c r="U3038" i="15"/>
  <c r="Q3038" i="15"/>
  <c r="P3038" i="15"/>
  <c r="M3038" i="15"/>
  <c r="AD3037" i="15"/>
  <c r="Y3037" i="15"/>
  <c r="U3037" i="15"/>
  <c r="Q3037" i="15"/>
  <c r="P3037" i="15"/>
  <c r="M3037" i="15"/>
  <c r="AD3036" i="15"/>
  <c r="Y3036" i="15"/>
  <c r="U3036" i="15"/>
  <c r="Q3036" i="15"/>
  <c r="P3036" i="15"/>
  <c r="M3036" i="15"/>
  <c r="AD3035" i="15"/>
  <c r="Y3035" i="15"/>
  <c r="U3035" i="15"/>
  <c r="Q3035" i="15"/>
  <c r="P3035" i="15"/>
  <c r="M3035" i="15"/>
  <c r="AD3034" i="15"/>
  <c r="Y3034" i="15"/>
  <c r="U3034" i="15"/>
  <c r="Q3034" i="15"/>
  <c r="P3034" i="15"/>
  <c r="M3034" i="15"/>
  <c r="AD3033" i="15"/>
  <c r="Y3033" i="15"/>
  <c r="U3033" i="15"/>
  <c r="Q3033" i="15"/>
  <c r="P3033" i="15"/>
  <c r="M3033" i="15"/>
  <c r="AD3032" i="15"/>
  <c r="Y3032" i="15"/>
  <c r="U3032" i="15"/>
  <c r="Q3032" i="15"/>
  <c r="P3032" i="15"/>
  <c r="M3032" i="15"/>
  <c r="AD3031" i="15"/>
  <c r="Y3031" i="15"/>
  <c r="U3031" i="15"/>
  <c r="Q3031" i="15"/>
  <c r="P3031" i="15"/>
  <c r="M3031" i="15"/>
  <c r="AD3030" i="15"/>
  <c r="Y3030" i="15"/>
  <c r="U3030" i="15"/>
  <c r="Q3030" i="15"/>
  <c r="P3030" i="15"/>
  <c r="M3030" i="15"/>
  <c r="AD3029" i="15"/>
  <c r="Y3029" i="15"/>
  <c r="U3029" i="15"/>
  <c r="Q3029" i="15"/>
  <c r="P3029" i="15"/>
  <c r="M3029" i="15"/>
  <c r="AD3028" i="15"/>
  <c r="Y3028" i="15"/>
  <c r="U3028" i="15"/>
  <c r="Q3028" i="15"/>
  <c r="P3028" i="15"/>
  <c r="M3028" i="15"/>
  <c r="AD3027" i="15"/>
  <c r="Y3027" i="15"/>
  <c r="U3027" i="15"/>
  <c r="Q3027" i="15"/>
  <c r="P3027" i="15"/>
  <c r="M3027" i="15"/>
  <c r="AD3026" i="15"/>
  <c r="Y3026" i="15"/>
  <c r="U3026" i="15"/>
  <c r="Q3026" i="15"/>
  <c r="P3026" i="15"/>
  <c r="M3026" i="15"/>
  <c r="AD3025" i="15"/>
  <c r="Y3025" i="15"/>
  <c r="U3025" i="15"/>
  <c r="Q3025" i="15"/>
  <c r="P3025" i="15"/>
  <c r="M3025" i="15"/>
  <c r="AD3024" i="15"/>
  <c r="Y3024" i="15"/>
  <c r="U3024" i="15"/>
  <c r="Q3024" i="15"/>
  <c r="P3024" i="15"/>
  <c r="M3024" i="15"/>
  <c r="AD3023" i="15"/>
  <c r="Y3023" i="15"/>
  <c r="U3023" i="15"/>
  <c r="Q3023" i="15"/>
  <c r="P3023" i="15"/>
  <c r="M3023" i="15"/>
  <c r="AD3022" i="15"/>
  <c r="Y3022" i="15"/>
  <c r="U3022" i="15"/>
  <c r="Q3022" i="15"/>
  <c r="P3022" i="15"/>
  <c r="M3022" i="15"/>
  <c r="AD3021" i="15"/>
  <c r="Y3021" i="15"/>
  <c r="U3021" i="15"/>
  <c r="Q3021" i="15"/>
  <c r="P3021" i="15"/>
  <c r="M3021" i="15"/>
  <c r="AD3020" i="15"/>
  <c r="Y3020" i="15"/>
  <c r="U3020" i="15"/>
  <c r="Q3020" i="15"/>
  <c r="P3020" i="15"/>
  <c r="M3020" i="15"/>
  <c r="AD3019" i="15"/>
  <c r="Y3019" i="15"/>
  <c r="U3019" i="15"/>
  <c r="Q3019" i="15"/>
  <c r="P3019" i="15"/>
  <c r="M3019" i="15"/>
  <c r="AD3018" i="15"/>
  <c r="Y3018" i="15"/>
  <c r="U3018" i="15"/>
  <c r="Q3018" i="15"/>
  <c r="P3018" i="15"/>
  <c r="M3018" i="15"/>
  <c r="AD3017" i="15"/>
  <c r="Y3017" i="15"/>
  <c r="U3017" i="15"/>
  <c r="Q3017" i="15"/>
  <c r="P3017" i="15"/>
  <c r="M3017" i="15"/>
  <c r="AD3016" i="15"/>
  <c r="Y3016" i="15"/>
  <c r="U3016" i="15"/>
  <c r="Q3016" i="15"/>
  <c r="P3016" i="15"/>
  <c r="M3016" i="15"/>
  <c r="AD3015" i="15"/>
  <c r="Y3015" i="15"/>
  <c r="U3015" i="15"/>
  <c r="Q3015" i="15"/>
  <c r="P3015" i="15"/>
  <c r="M3015" i="15"/>
  <c r="AD3014" i="15"/>
  <c r="Y3014" i="15"/>
  <c r="U3014" i="15"/>
  <c r="Q3014" i="15"/>
  <c r="P3014" i="15"/>
  <c r="M3014" i="15"/>
  <c r="AD3013" i="15"/>
  <c r="Y3013" i="15"/>
  <c r="U3013" i="15"/>
  <c r="Q3013" i="15"/>
  <c r="P3013" i="15"/>
  <c r="M3013" i="15"/>
  <c r="AD3012" i="15"/>
  <c r="Y3012" i="15"/>
  <c r="U3012" i="15"/>
  <c r="Q3012" i="15"/>
  <c r="P3012" i="15"/>
  <c r="M3012" i="15"/>
  <c r="AD3011" i="15"/>
  <c r="Y3011" i="15"/>
  <c r="U3011" i="15"/>
  <c r="Q3011" i="15"/>
  <c r="P3011" i="15"/>
  <c r="M3011" i="15"/>
  <c r="AD3010" i="15"/>
  <c r="Y3010" i="15"/>
  <c r="U3010" i="15"/>
  <c r="Q3010" i="15"/>
  <c r="P3010" i="15"/>
  <c r="M3010" i="15"/>
  <c r="AD3009" i="15"/>
  <c r="Y3009" i="15"/>
  <c r="U3009" i="15"/>
  <c r="Q3009" i="15"/>
  <c r="P3009" i="15"/>
  <c r="M3009" i="15"/>
  <c r="AD3008" i="15"/>
  <c r="Y3008" i="15"/>
  <c r="U3008" i="15"/>
  <c r="Q3008" i="15"/>
  <c r="P3008" i="15"/>
  <c r="M3008" i="15"/>
  <c r="AD3007" i="15"/>
  <c r="Y3007" i="15"/>
  <c r="U3007" i="15"/>
  <c r="Q3007" i="15"/>
  <c r="P3007" i="15"/>
  <c r="M3007" i="15"/>
  <c r="AD3006" i="15"/>
  <c r="Y3006" i="15"/>
  <c r="U3006" i="15"/>
  <c r="Q3006" i="15"/>
  <c r="P3006" i="15"/>
  <c r="M3006" i="15"/>
  <c r="AD3005" i="15"/>
  <c r="Y3005" i="15"/>
  <c r="U3005" i="15"/>
  <c r="Q3005" i="15"/>
  <c r="P3005" i="15"/>
  <c r="M3005" i="15"/>
  <c r="AD3004" i="15"/>
  <c r="Y3004" i="15"/>
  <c r="U3004" i="15"/>
  <c r="Q3004" i="15"/>
  <c r="P3004" i="15"/>
  <c r="M3004" i="15"/>
  <c r="AD3003" i="15"/>
  <c r="Y3003" i="15"/>
  <c r="U3003" i="15"/>
  <c r="Q3003" i="15"/>
  <c r="P3003" i="15"/>
  <c r="M3003" i="15"/>
  <c r="AD3002" i="15"/>
  <c r="Y3002" i="15"/>
  <c r="U3002" i="15"/>
  <c r="Q3002" i="15"/>
  <c r="P3002" i="15"/>
  <c r="M3002" i="15"/>
  <c r="AD3001" i="15"/>
  <c r="Y3001" i="15"/>
  <c r="U3001" i="15"/>
  <c r="Q3001" i="15"/>
  <c r="P3001" i="15"/>
  <c r="M3001" i="15"/>
  <c r="AD3000" i="15"/>
  <c r="Y3000" i="15"/>
  <c r="U3000" i="15"/>
  <c r="Q3000" i="15"/>
  <c r="P3000" i="15"/>
  <c r="M3000" i="15"/>
  <c r="AD2999" i="15"/>
  <c r="Y2999" i="15"/>
  <c r="U2999" i="15"/>
  <c r="Q2999" i="15"/>
  <c r="P2999" i="15"/>
  <c r="M2999" i="15"/>
  <c r="AD2998" i="15"/>
  <c r="Y2998" i="15"/>
  <c r="U2998" i="15"/>
  <c r="Q2998" i="15"/>
  <c r="P2998" i="15"/>
  <c r="M2998" i="15"/>
  <c r="AD2997" i="15"/>
  <c r="Y2997" i="15"/>
  <c r="U2997" i="15"/>
  <c r="Q2997" i="15"/>
  <c r="P2997" i="15"/>
  <c r="M2997" i="15"/>
  <c r="AD2996" i="15"/>
  <c r="Y2996" i="15"/>
  <c r="U2996" i="15"/>
  <c r="Q2996" i="15"/>
  <c r="P2996" i="15"/>
  <c r="M2996" i="15"/>
  <c r="AD2995" i="15"/>
  <c r="Y2995" i="15"/>
  <c r="U2995" i="15"/>
  <c r="Q2995" i="15"/>
  <c r="P2995" i="15"/>
  <c r="M2995" i="15"/>
  <c r="AD2994" i="15"/>
  <c r="Y2994" i="15"/>
  <c r="U2994" i="15"/>
  <c r="Q2994" i="15"/>
  <c r="P2994" i="15"/>
  <c r="M2994" i="15"/>
  <c r="AD2993" i="15"/>
  <c r="Y2993" i="15"/>
  <c r="U2993" i="15"/>
  <c r="Q2993" i="15"/>
  <c r="P2993" i="15"/>
  <c r="M2993" i="15"/>
  <c r="AD2992" i="15"/>
  <c r="Y2992" i="15"/>
  <c r="U2992" i="15"/>
  <c r="Q2992" i="15"/>
  <c r="P2992" i="15"/>
  <c r="M2992" i="15"/>
  <c r="AD2991" i="15"/>
  <c r="Y2991" i="15"/>
  <c r="U2991" i="15"/>
  <c r="Q2991" i="15"/>
  <c r="P2991" i="15"/>
  <c r="M2991" i="15"/>
  <c r="AD2990" i="15"/>
  <c r="Y2990" i="15"/>
  <c r="U2990" i="15"/>
  <c r="Q2990" i="15"/>
  <c r="P2990" i="15"/>
  <c r="M2990" i="15"/>
  <c r="AD2989" i="15"/>
  <c r="Y2989" i="15"/>
  <c r="U2989" i="15"/>
  <c r="Q2989" i="15"/>
  <c r="P2989" i="15"/>
  <c r="M2989" i="15"/>
  <c r="AD2988" i="15"/>
  <c r="Y2988" i="15"/>
  <c r="U2988" i="15"/>
  <c r="Q2988" i="15"/>
  <c r="P2988" i="15"/>
  <c r="M2988" i="15"/>
  <c r="AD2987" i="15"/>
  <c r="Y2987" i="15"/>
  <c r="U2987" i="15"/>
  <c r="Q2987" i="15"/>
  <c r="P2987" i="15"/>
  <c r="M2987" i="15"/>
  <c r="AD2986" i="15"/>
  <c r="Y2986" i="15"/>
  <c r="U2986" i="15"/>
  <c r="Q2986" i="15"/>
  <c r="P2986" i="15"/>
  <c r="M2986" i="15"/>
  <c r="AD2985" i="15"/>
  <c r="Y2985" i="15"/>
  <c r="U2985" i="15"/>
  <c r="Q2985" i="15"/>
  <c r="P2985" i="15"/>
  <c r="M2985" i="15"/>
  <c r="AD2984" i="15"/>
  <c r="Y2984" i="15"/>
  <c r="U2984" i="15"/>
  <c r="Q2984" i="15"/>
  <c r="P2984" i="15"/>
  <c r="M2984" i="15"/>
  <c r="AD2983" i="15"/>
  <c r="Y2983" i="15"/>
  <c r="U2983" i="15"/>
  <c r="Q2983" i="15"/>
  <c r="P2983" i="15"/>
  <c r="M2983" i="15"/>
  <c r="AD2982" i="15"/>
  <c r="Y2982" i="15"/>
  <c r="U2982" i="15"/>
  <c r="Q2982" i="15"/>
  <c r="P2982" i="15"/>
  <c r="M2982" i="15"/>
  <c r="AD2981" i="15"/>
  <c r="Y2981" i="15"/>
  <c r="U2981" i="15"/>
  <c r="Q2981" i="15"/>
  <c r="P2981" i="15"/>
  <c r="M2981" i="15"/>
  <c r="AD2980" i="15"/>
  <c r="Y2980" i="15"/>
  <c r="U2980" i="15"/>
  <c r="Q2980" i="15"/>
  <c r="P2980" i="15"/>
  <c r="M2980" i="15"/>
  <c r="AD2979" i="15"/>
  <c r="Y2979" i="15"/>
  <c r="U2979" i="15"/>
  <c r="Q2979" i="15"/>
  <c r="P2979" i="15"/>
  <c r="M2979" i="15"/>
  <c r="AD2978" i="15"/>
  <c r="Y2978" i="15"/>
  <c r="U2978" i="15"/>
  <c r="Q2978" i="15"/>
  <c r="P2978" i="15"/>
  <c r="M2978" i="15"/>
  <c r="AD2977" i="15"/>
  <c r="Y2977" i="15"/>
  <c r="U2977" i="15"/>
  <c r="Q2977" i="15"/>
  <c r="P2977" i="15"/>
  <c r="M2977" i="15"/>
  <c r="AD2976" i="15"/>
  <c r="Y2976" i="15"/>
  <c r="U2976" i="15"/>
  <c r="Q2976" i="15"/>
  <c r="P2976" i="15"/>
  <c r="M2976" i="15"/>
  <c r="AD2975" i="15"/>
  <c r="Y2975" i="15"/>
  <c r="U2975" i="15"/>
  <c r="Q2975" i="15"/>
  <c r="P2975" i="15"/>
  <c r="M2975" i="15"/>
  <c r="AD2974" i="15"/>
  <c r="Y2974" i="15"/>
  <c r="U2974" i="15"/>
  <c r="Q2974" i="15"/>
  <c r="P2974" i="15"/>
  <c r="M2974" i="15"/>
  <c r="AD2973" i="15"/>
  <c r="Y2973" i="15"/>
  <c r="U2973" i="15"/>
  <c r="Q2973" i="15"/>
  <c r="P2973" i="15"/>
  <c r="M2973" i="15"/>
  <c r="AD2972" i="15"/>
  <c r="Y2972" i="15"/>
  <c r="U2972" i="15"/>
  <c r="Q2972" i="15"/>
  <c r="P2972" i="15"/>
  <c r="M2972" i="15"/>
  <c r="AD2971" i="15"/>
  <c r="Y2971" i="15"/>
  <c r="U2971" i="15"/>
  <c r="Q2971" i="15"/>
  <c r="P2971" i="15"/>
  <c r="M2971" i="15"/>
  <c r="AD2970" i="15"/>
  <c r="Y2970" i="15"/>
  <c r="U2970" i="15"/>
  <c r="Q2970" i="15"/>
  <c r="P2970" i="15"/>
  <c r="M2970" i="15"/>
  <c r="AD2969" i="15"/>
  <c r="Y2969" i="15"/>
  <c r="U2969" i="15"/>
  <c r="Q2969" i="15"/>
  <c r="P2969" i="15"/>
  <c r="M2969" i="15"/>
  <c r="AD2968" i="15"/>
  <c r="Y2968" i="15"/>
  <c r="U2968" i="15"/>
  <c r="Q2968" i="15"/>
  <c r="P2968" i="15"/>
  <c r="M2968" i="15"/>
  <c r="AD2967" i="15"/>
  <c r="Y2967" i="15"/>
  <c r="U2967" i="15"/>
  <c r="Q2967" i="15"/>
  <c r="P2967" i="15"/>
  <c r="M2967" i="15"/>
  <c r="AD2966" i="15"/>
  <c r="Y2966" i="15"/>
  <c r="U2966" i="15"/>
  <c r="Q2966" i="15"/>
  <c r="P2966" i="15"/>
  <c r="M2966" i="15"/>
  <c r="AD2965" i="15"/>
  <c r="Y2965" i="15"/>
  <c r="U2965" i="15"/>
  <c r="Q2965" i="15"/>
  <c r="P2965" i="15"/>
  <c r="M2965" i="15"/>
  <c r="AD2964" i="15"/>
  <c r="Y2964" i="15"/>
  <c r="U2964" i="15"/>
  <c r="Q2964" i="15"/>
  <c r="P2964" i="15"/>
  <c r="M2964" i="15"/>
  <c r="AD2963" i="15"/>
  <c r="Y2963" i="15"/>
  <c r="U2963" i="15"/>
  <c r="Q2963" i="15"/>
  <c r="P2963" i="15"/>
  <c r="M2963" i="15"/>
  <c r="AD2962" i="15"/>
  <c r="Y2962" i="15"/>
  <c r="U2962" i="15"/>
  <c r="Q2962" i="15"/>
  <c r="P2962" i="15"/>
  <c r="M2962" i="15"/>
  <c r="AD2961" i="15"/>
  <c r="Y2961" i="15"/>
  <c r="U2961" i="15"/>
  <c r="Q2961" i="15"/>
  <c r="P2961" i="15"/>
  <c r="M2961" i="15"/>
  <c r="AD2960" i="15"/>
  <c r="Y2960" i="15"/>
  <c r="U2960" i="15"/>
  <c r="Q2960" i="15"/>
  <c r="P2960" i="15"/>
  <c r="M2960" i="15"/>
  <c r="AD2959" i="15"/>
  <c r="Y2959" i="15"/>
  <c r="U2959" i="15"/>
  <c r="Q2959" i="15"/>
  <c r="P2959" i="15"/>
  <c r="M2959" i="15"/>
  <c r="AD2958" i="15"/>
  <c r="Y2958" i="15"/>
  <c r="U2958" i="15"/>
  <c r="Q2958" i="15"/>
  <c r="P2958" i="15"/>
  <c r="M2958" i="15"/>
  <c r="AD2957" i="15"/>
  <c r="Y2957" i="15"/>
  <c r="U2957" i="15"/>
  <c r="Q2957" i="15"/>
  <c r="P2957" i="15"/>
  <c r="M2957" i="15"/>
  <c r="AD2956" i="15"/>
  <c r="Y2956" i="15"/>
  <c r="U2956" i="15"/>
  <c r="Q2956" i="15"/>
  <c r="P2956" i="15"/>
  <c r="M2956" i="15"/>
  <c r="AD2955" i="15"/>
  <c r="Y2955" i="15"/>
  <c r="U2955" i="15"/>
  <c r="Q2955" i="15"/>
  <c r="P2955" i="15"/>
  <c r="M2955" i="15"/>
  <c r="AD2954" i="15"/>
  <c r="Y2954" i="15"/>
  <c r="U2954" i="15"/>
  <c r="Q2954" i="15"/>
  <c r="P2954" i="15"/>
  <c r="M2954" i="15"/>
  <c r="AD2953" i="15"/>
  <c r="Y2953" i="15"/>
  <c r="U2953" i="15"/>
  <c r="Q2953" i="15"/>
  <c r="P2953" i="15"/>
  <c r="M2953" i="15"/>
  <c r="AD2952" i="15"/>
  <c r="Y2952" i="15"/>
  <c r="U2952" i="15"/>
  <c r="Q2952" i="15"/>
  <c r="P2952" i="15"/>
  <c r="M2952" i="15"/>
  <c r="AD2951" i="15"/>
  <c r="Y2951" i="15"/>
  <c r="U2951" i="15"/>
  <c r="Q2951" i="15"/>
  <c r="P2951" i="15"/>
  <c r="M2951" i="15"/>
  <c r="AD2950" i="15"/>
  <c r="Y2950" i="15"/>
  <c r="U2950" i="15"/>
  <c r="Q2950" i="15"/>
  <c r="P2950" i="15"/>
  <c r="M2950" i="15"/>
  <c r="AD2949" i="15"/>
  <c r="Y2949" i="15"/>
  <c r="U2949" i="15"/>
  <c r="Q2949" i="15"/>
  <c r="P2949" i="15"/>
  <c r="M2949" i="15"/>
  <c r="AD2948" i="15"/>
  <c r="Y2948" i="15"/>
  <c r="U2948" i="15"/>
  <c r="Q2948" i="15"/>
  <c r="P2948" i="15"/>
  <c r="M2948" i="15"/>
  <c r="AD2947" i="15"/>
  <c r="Y2947" i="15"/>
  <c r="U2947" i="15"/>
  <c r="Q2947" i="15"/>
  <c r="P2947" i="15"/>
  <c r="M2947" i="15"/>
  <c r="AD2946" i="15"/>
  <c r="Y2946" i="15"/>
  <c r="U2946" i="15"/>
  <c r="Q2946" i="15"/>
  <c r="P2946" i="15"/>
  <c r="M2946" i="15"/>
  <c r="AD2945" i="15"/>
  <c r="Y2945" i="15"/>
  <c r="U2945" i="15"/>
  <c r="Q2945" i="15"/>
  <c r="P2945" i="15"/>
  <c r="M2945" i="15"/>
  <c r="AD2944" i="15"/>
  <c r="Y2944" i="15"/>
  <c r="U2944" i="15"/>
  <c r="Q2944" i="15"/>
  <c r="P2944" i="15"/>
  <c r="M2944" i="15"/>
  <c r="AD2943" i="15"/>
  <c r="Y2943" i="15"/>
  <c r="U2943" i="15"/>
  <c r="Q2943" i="15"/>
  <c r="P2943" i="15"/>
  <c r="M2943" i="15"/>
  <c r="AD2942" i="15"/>
  <c r="Y2942" i="15"/>
  <c r="U2942" i="15"/>
  <c r="Q2942" i="15"/>
  <c r="P2942" i="15"/>
  <c r="M2942" i="15"/>
  <c r="AD2941" i="15"/>
  <c r="Y2941" i="15"/>
  <c r="U2941" i="15"/>
  <c r="Q2941" i="15"/>
  <c r="P2941" i="15"/>
  <c r="M2941" i="15"/>
  <c r="AD2940" i="15"/>
  <c r="Y2940" i="15"/>
  <c r="U2940" i="15"/>
  <c r="Q2940" i="15"/>
  <c r="P2940" i="15"/>
  <c r="M2940" i="15"/>
  <c r="AD2939" i="15"/>
  <c r="Y2939" i="15"/>
  <c r="U2939" i="15"/>
  <c r="Q2939" i="15"/>
  <c r="P2939" i="15"/>
  <c r="M2939" i="15"/>
  <c r="AD2938" i="15"/>
  <c r="Y2938" i="15"/>
  <c r="U2938" i="15"/>
  <c r="Q2938" i="15"/>
  <c r="P2938" i="15"/>
  <c r="M2938" i="15"/>
  <c r="AD2937" i="15"/>
  <c r="Y2937" i="15"/>
  <c r="U2937" i="15"/>
  <c r="Q2937" i="15"/>
  <c r="P2937" i="15"/>
  <c r="M2937" i="15"/>
  <c r="AD2936" i="15"/>
  <c r="Y2936" i="15"/>
  <c r="U2936" i="15"/>
  <c r="Q2936" i="15"/>
  <c r="P2936" i="15"/>
  <c r="M2936" i="15"/>
  <c r="AD2935" i="15"/>
  <c r="Y2935" i="15"/>
  <c r="U2935" i="15"/>
  <c r="Q2935" i="15"/>
  <c r="P2935" i="15"/>
  <c r="M2935" i="15"/>
  <c r="AD2934" i="15"/>
  <c r="Y2934" i="15"/>
  <c r="U2934" i="15"/>
  <c r="Q2934" i="15"/>
  <c r="P2934" i="15"/>
  <c r="M2934" i="15"/>
  <c r="AD2933" i="15"/>
  <c r="Y2933" i="15"/>
  <c r="U2933" i="15"/>
  <c r="Q2933" i="15"/>
  <c r="P2933" i="15"/>
  <c r="M2933" i="15"/>
  <c r="AD2932" i="15"/>
  <c r="Y2932" i="15"/>
  <c r="U2932" i="15"/>
  <c r="Q2932" i="15"/>
  <c r="P2932" i="15"/>
  <c r="M2932" i="15"/>
  <c r="AD2931" i="15"/>
  <c r="Y2931" i="15"/>
  <c r="U2931" i="15"/>
  <c r="Q2931" i="15"/>
  <c r="P2931" i="15"/>
  <c r="M2931" i="15"/>
  <c r="AD2930" i="15"/>
  <c r="Y2930" i="15"/>
  <c r="U2930" i="15"/>
  <c r="Q2930" i="15"/>
  <c r="P2930" i="15"/>
  <c r="M2930" i="15"/>
  <c r="AD2929" i="15"/>
  <c r="Y2929" i="15"/>
  <c r="U2929" i="15"/>
  <c r="Q2929" i="15"/>
  <c r="P2929" i="15"/>
  <c r="M2929" i="15"/>
  <c r="AD2928" i="15"/>
  <c r="Y2928" i="15"/>
  <c r="U2928" i="15"/>
  <c r="Q2928" i="15"/>
  <c r="P2928" i="15"/>
  <c r="M2928" i="15"/>
  <c r="AD2927" i="15"/>
  <c r="Y2927" i="15"/>
  <c r="U2927" i="15"/>
  <c r="Q2927" i="15"/>
  <c r="P2927" i="15"/>
  <c r="M2927" i="15"/>
  <c r="AD2926" i="15"/>
  <c r="Y2926" i="15"/>
  <c r="U2926" i="15"/>
  <c r="Q2926" i="15"/>
  <c r="P2926" i="15"/>
  <c r="M2926" i="15"/>
  <c r="AD2925" i="15"/>
  <c r="Y2925" i="15"/>
  <c r="U2925" i="15"/>
  <c r="Q2925" i="15"/>
  <c r="P2925" i="15"/>
  <c r="M2925" i="15"/>
  <c r="AD2924" i="15"/>
  <c r="Y2924" i="15"/>
  <c r="U2924" i="15"/>
  <c r="Q2924" i="15"/>
  <c r="P2924" i="15"/>
  <c r="M2924" i="15"/>
  <c r="AD2923" i="15"/>
  <c r="Y2923" i="15"/>
  <c r="U2923" i="15"/>
  <c r="Q2923" i="15"/>
  <c r="P2923" i="15"/>
  <c r="M2923" i="15"/>
  <c r="AD2922" i="15"/>
  <c r="Y2922" i="15"/>
  <c r="U2922" i="15"/>
  <c r="Q2922" i="15"/>
  <c r="P2922" i="15"/>
  <c r="M2922" i="15"/>
  <c r="AD2921" i="15"/>
  <c r="Y2921" i="15"/>
  <c r="U2921" i="15"/>
  <c r="Q2921" i="15"/>
  <c r="P2921" i="15"/>
  <c r="M2921" i="15"/>
  <c r="AD2920" i="15"/>
  <c r="Y2920" i="15"/>
  <c r="U2920" i="15"/>
  <c r="Q2920" i="15"/>
  <c r="P2920" i="15"/>
  <c r="M2920" i="15"/>
  <c r="AD2919" i="15"/>
  <c r="Y2919" i="15"/>
  <c r="U2919" i="15"/>
  <c r="Q2919" i="15"/>
  <c r="P2919" i="15"/>
  <c r="M2919" i="15"/>
  <c r="AD2918" i="15"/>
  <c r="Y2918" i="15"/>
  <c r="U2918" i="15"/>
  <c r="Q2918" i="15"/>
  <c r="P2918" i="15"/>
  <c r="M2918" i="15"/>
  <c r="AD2917" i="15"/>
  <c r="Y2917" i="15"/>
  <c r="U2917" i="15"/>
  <c r="Q2917" i="15"/>
  <c r="P2917" i="15"/>
  <c r="M2917" i="15"/>
  <c r="AD2916" i="15"/>
  <c r="Y2916" i="15"/>
  <c r="U2916" i="15"/>
  <c r="Q2916" i="15"/>
  <c r="P2916" i="15"/>
  <c r="M2916" i="15"/>
  <c r="AD2915" i="15"/>
  <c r="Y2915" i="15"/>
  <c r="U2915" i="15"/>
  <c r="Q2915" i="15"/>
  <c r="P2915" i="15"/>
  <c r="M2915" i="15"/>
  <c r="AD2914" i="15"/>
  <c r="Y2914" i="15"/>
  <c r="U2914" i="15"/>
  <c r="Q2914" i="15"/>
  <c r="P2914" i="15"/>
  <c r="M2914" i="15"/>
  <c r="AD2913" i="15"/>
  <c r="Y2913" i="15"/>
  <c r="U2913" i="15"/>
  <c r="Q2913" i="15"/>
  <c r="P2913" i="15"/>
  <c r="M2913" i="15"/>
  <c r="AD2912" i="15"/>
  <c r="Y2912" i="15"/>
  <c r="U2912" i="15"/>
  <c r="Q2912" i="15"/>
  <c r="P2912" i="15"/>
  <c r="M2912" i="15"/>
  <c r="AD2911" i="15"/>
  <c r="Y2911" i="15"/>
  <c r="U2911" i="15"/>
  <c r="Q2911" i="15"/>
  <c r="P2911" i="15"/>
  <c r="M2911" i="15"/>
  <c r="AD2910" i="15"/>
  <c r="Y2910" i="15"/>
  <c r="U2910" i="15"/>
  <c r="Q2910" i="15"/>
  <c r="P2910" i="15"/>
  <c r="M2910" i="15"/>
  <c r="AD2909" i="15"/>
  <c r="Y2909" i="15"/>
  <c r="U2909" i="15"/>
  <c r="Q2909" i="15"/>
  <c r="P2909" i="15"/>
  <c r="M2909" i="15"/>
  <c r="AD2908" i="15"/>
  <c r="Y2908" i="15"/>
  <c r="U2908" i="15"/>
  <c r="Q2908" i="15"/>
  <c r="P2908" i="15"/>
  <c r="M2908" i="15"/>
  <c r="AD2907" i="15"/>
  <c r="Y2907" i="15"/>
  <c r="U2907" i="15"/>
  <c r="Q2907" i="15"/>
  <c r="P2907" i="15"/>
  <c r="M2907" i="15"/>
  <c r="AD2906" i="15"/>
  <c r="Y2906" i="15"/>
  <c r="U2906" i="15"/>
  <c r="Q2906" i="15"/>
  <c r="P2906" i="15"/>
  <c r="M2906" i="15"/>
  <c r="AD2905" i="15"/>
  <c r="Y2905" i="15"/>
  <c r="U2905" i="15"/>
  <c r="Q2905" i="15"/>
  <c r="P2905" i="15"/>
  <c r="M2905" i="15"/>
  <c r="AD2904" i="15"/>
  <c r="Y2904" i="15"/>
  <c r="U2904" i="15"/>
  <c r="Q2904" i="15"/>
  <c r="P2904" i="15"/>
  <c r="M2904" i="15"/>
  <c r="AD2903" i="15"/>
  <c r="Y2903" i="15"/>
  <c r="U2903" i="15"/>
  <c r="Q2903" i="15"/>
  <c r="P2903" i="15"/>
  <c r="M2903" i="15"/>
  <c r="AD2902" i="15"/>
  <c r="Y2902" i="15"/>
  <c r="U2902" i="15"/>
  <c r="Q2902" i="15"/>
  <c r="P2902" i="15"/>
  <c r="M2902" i="15"/>
  <c r="AD2901" i="15"/>
  <c r="Y2901" i="15"/>
  <c r="U2901" i="15"/>
  <c r="Q2901" i="15"/>
  <c r="P2901" i="15"/>
  <c r="M2901" i="15"/>
  <c r="AD2900" i="15"/>
  <c r="Y2900" i="15"/>
  <c r="U2900" i="15"/>
  <c r="Q2900" i="15"/>
  <c r="P2900" i="15"/>
  <c r="M2900" i="15"/>
  <c r="AD2899" i="15"/>
  <c r="Y2899" i="15"/>
  <c r="U2899" i="15"/>
  <c r="Q2899" i="15"/>
  <c r="P2899" i="15"/>
  <c r="M2899" i="15"/>
  <c r="AD2898" i="15"/>
  <c r="Y2898" i="15"/>
  <c r="U2898" i="15"/>
  <c r="Q2898" i="15"/>
  <c r="P2898" i="15"/>
  <c r="M2898" i="15"/>
  <c r="AD2897" i="15"/>
  <c r="Y2897" i="15"/>
  <c r="U2897" i="15"/>
  <c r="Q2897" i="15"/>
  <c r="P2897" i="15"/>
  <c r="M2897" i="15"/>
  <c r="AD2896" i="15"/>
  <c r="Y2896" i="15"/>
  <c r="U2896" i="15"/>
  <c r="Q2896" i="15"/>
  <c r="P2896" i="15"/>
  <c r="M2896" i="15"/>
  <c r="AD2895" i="15"/>
  <c r="Y2895" i="15"/>
  <c r="U2895" i="15"/>
  <c r="Q2895" i="15"/>
  <c r="P2895" i="15"/>
  <c r="M2895" i="15"/>
  <c r="AD2894" i="15"/>
  <c r="Y2894" i="15"/>
  <c r="U2894" i="15"/>
  <c r="Q2894" i="15"/>
  <c r="P2894" i="15"/>
  <c r="M2894" i="15"/>
  <c r="AD2893" i="15"/>
  <c r="Y2893" i="15"/>
  <c r="U2893" i="15"/>
  <c r="Q2893" i="15"/>
  <c r="P2893" i="15"/>
  <c r="M2893" i="15"/>
  <c r="AD2892" i="15"/>
  <c r="Y2892" i="15"/>
  <c r="U2892" i="15"/>
  <c r="Q2892" i="15"/>
  <c r="P2892" i="15"/>
  <c r="M2892" i="15"/>
  <c r="AD2891" i="15"/>
  <c r="Y2891" i="15"/>
  <c r="U2891" i="15"/>
  <c r="Q2891" i="15"/>
  <c r="P2891" i="15"/>
  <c r="M2891" i="15"/>
  <c r="AD2890" i="15"/>
  <c r="Y2890" i="15"/>
  <c r="U2890" i="15"/>
  <c r="Q2890" i="15"/>
  <c r="P2890" i="15"/>
  <c r="M2890" i="15"/>
  <c r="AD2889" i="15"/>
  <c r="Y2889" i="15"/>
  <c r="U2889" i="15"/>
  <c r="Q2889" i="15"/>
  <c r="P2889" i="15"/>
  <c r="M2889" i="15"/>
  <c r="AD2888" i="15"/>
  <c r="Y2888" i="15"/>
  <c r="U2888" i="15"/>
  <c r="Q2888" i="15"/>
  <c r="P2888" i="15"/>
  <c r="M2888" i="15"/>
  <c r="AD2887" i="15"/>
  <c r="Y2887" i="15"/>
  <c r="U2887" i="15"/>
  <c r="Q2887" i="15"/>
  <c r="P2887" i="15"/>
  <c r="M2887" i="15"/>
  <c r="AD2886" i="15"/>
  <c r="Y2886" i="15"/>
  <c r="U2886" i="15"/>
  <c r="Q2886" i="15"/>
  <c r="P2886" i="15"/>
  <c r="M2886" i="15"/>
  <c r="AD2885" i="15"/>
  <c r="Y2885" i="15"/>
  <c r="U2885" i="15"/>
  <c r="Q2885" i="15"/>
  <c r="P2885" i="15"/>
  <c r="M2885" i="15"/>
  <c r="AD2884" i="15"/>
  <c r="Y2884" i="15"/>
  <c r="U2884" i="15"/>
  <c r="Q2884" i="15"/>
  <c r="P2884" i="15"/>
  <c r="M2884" i="15"/>
  <c r="AD2883" i="15"/>
  <c r="Y2883" i="15"/>
  <c r="U2883" i="15"/>
  <c r="Q2883" i="15"/>
  <c r="P2883" i="15"/>
  <c r="M2883" i="15"/>
  <c r="AD2882" i="15"/>
  <c r="Y2882" i="15"/>
  <c r="U2882" i="15"/>
  <c r="Q2882" i="15"/>
  <c r="P2882" i="15"/>
  <c r="M2882" i="15"/>
  <c r="AD2881" i="15"/>
  <c r="Y2881" i="15"/>
  <c r="U2881" i="15"/>
  <c r="Q2881" i="15"/>
  <c r="P2881" i="15"/>
  <c r="M2881" i="15"/>
  <c r="AD2880" i="15"/>
  <c r="Y2880" i="15"/>
  <c r="U2880" i="15"/>
  <c r="Q2880" i="15"/>
  <c r="P2880" i="15"/>
  <c r="M2880" i="15"/>
  <c r="AD2879" i="15"/>
  <c r="Y2879" i="15"/>
  <c r="U2879" i="15"/>
  <c r="Q2879" i="15"/>
  <c r="P2879" i="15"/>
  <c r="M2879" i="15"/>
  <c r="AD2878" i="15"/>
  <c r="Y2878" i="15"/>
  <c r="U2878" i="15"/>
  <c r="Q2878" i="15"/>
  <c r="P2878" i="15"/>
  <c r="M2878" i="15"/>
  <c r="AD2877" i="15"/>
  <c r="Y2877" i="15"/>
  <c r="U2877" i="15"/>
  <c r="Q2877" i="15"/>
  <c r="P2877" i="15"/>
  <c r="M2877" i="15"/>
  <c r="AD2876" i="15"/>
  <c r="Y2876" i="15"/>
  <c r="U2876" i="15"/>
  <c r="Q2876" i="15"/>
  <c r="P2876" i="15"/>
  <c r="M2876" i="15"/>
  <c r="AD2875" i="15"/>
  <c r="Y2875" i="15"/>
  <c r="U2875" i="15"/>
  <c r="Q2875" i="15"/>
  <c r="P2875" i="15"/>
  <c r="M2875" i="15"/>
  <c r="AD2874" i="15"/>
  <c r="Y2874" i="15"/>
  <c r="U2874" i="15"/>
  <c r="Q2874" i="15"/>
  <c r="P2874" i="15"/>
  <c r="M2874" i="15"/>
  <c r="AD2873" i="15"/>
  <c r="Y2873" i="15"/>
  <c r="U2873" i="15"/>
  <c r="Q2873" i="15"/>
  <c r="P2873" i="15"/>
  <c r="M2873" i="15"/>
  <c r="AD2872" i="15"/>
  <c r="Y2872" i="15"/>
  <c r="U2872" i="15"/>
  <c r="Q2872" i="15"/>
  <c r="P2872" i="15"/>
  <c r="M2872" i="15"/>
  <c r="AD2871" i="15"/>
  <c r="Y2871" i="15"/>
  <c r="U2871" i="15"/>
  <c r="Q2871" i="15"/>
  <c r="P2871" i="15"/>
  <c r="M2871" i="15"/>
  <c r="AD2870" i="15"/>
  <c r="Y2870" i="15"/>
  <c r="U2870" i="15"/>
  <c r="Q2870" i="15"/>
  <c r="P2870" i="15"/>
  <c r="M2870" i="15"/>
  <c r="AD2869" i="15"/>
  <c r="Y2869" i="15"/>
  <c r="U2869" i="15"/>
  <c r="Q2869" i="15"/>
  <c r="P2869" i="15"/>
  <c r="M2869" i="15"/>
  <c r="AD2868" i="15"/>
  <c r="Y2868" i="15"/>
  <c r="U2868" i="15"/>
  <c r="Q2868" i="15"/>
  <c r="P2868" i="15"/>
  <c r="M2868" i="15"/>
  <c r="AD2867" i="15"/>
  <c r="Y2867" i="15"/>
  <c r="U2867" i="15"/>
  <c r="Q2867" i="15"/>
  <c r="P2867" i="15"/>
  <c r="M2867" i="15"/>
  <c r="AD2866" i="15"/>
  <c r="Y2866" i="15"/>
  <c r="U2866" i="15"/>
  <c r="Q2866" i="15"/>
  <c r="P2866" i="15"/>
  <c r="M2866" i="15"/>
  <c r="AD2865" i="15"/>
  <c r="Y2865" i="15"/>
  <c r="U2865" i="15"/>
  <c r="Q2865" i="15"/>
  <c r="P2865" i="15"/>
  <c r="M2865" i="15"/>
  <c r="AD2864" i="15"/>
  <c r="Y2864" i="15"/>
  <c r="U2864" i="15"/>
  <c r="Q2864" i="15"/>
  <c r="P2864" i="15"/>
  <c r="M2864" i="15"/>
  <c r="AD2863" i="15"/>
  <c r="Y2863" i="15"/>
  <c r="U2863" i="15"/>
  <c r="Q2863" i="15"/>
  <c r="P2863" i="15"/>
  <c r="M2863" i="15"/>
  <c r="AD2862" i="15"/>
  <c r="Y2862" i="15"/>
  <c r="U2862" i="15"/>
  <c r="Q2862" i="15"/>
  <c r="P2862" i="15"/>
  <c r="M2862" i="15"/>
  <c r="AD2861" i="15"/>
  <c r="Y2861" i="15"/>
  <c r="U2861" i="15"/>
  <c r="Q2861" i="15"/>
  <c r="P2861" i="15"/>
  <c r="M2861" i="15"/>
  <c r="AD2860" i="15"/>
  <c r="Y2860" i="15"/>
  <c r="U2860" i="15"/>
  <c r="Q2860" i="15"/>
  <c r="P2860" i="15"/>
  <c r="M2860" i="15"/>
  <c r="AD2859" i="15"/>
  <c r="Y2859" i="15"/>
  <c r="U2859" i="15"/>
  <c r="Q2859" i="15"/>
  <c r="P2859" i="15"/>
  <c r="M2859" i="15"/>
  <c r="AD2858" i="15"/>
  <c r="Y2858" i="15"/>
  <c r="U2858" i="15"/>
  <c r="Q2858" i="15"/>
  <c r="P2858" i="15"/>
  <c r="M2858" i="15"/>
  <c r="AD2857" i="15"/>
  <c r="Y2857" i="15"/>
  <c r="U2857" i="15"/>
  <c r="Q2857" i="15"/>
  <c r="P2857" i="15"/>
  <c r="M2857" i="15"/>
  <c r="AD2856" i="15"/>
  <c r="Y2856" i="15"/>
  <c r="U2856" i="15"/>
  <c r="Q2856" i="15"/>
  <c r="P2856" i="15"/>
  <c r="M2856" i="15"/>
  <c r="AD2855" i="15"/>
  <c r="Y2855" i="15"/>
  <c r="U2855" i="15"/>
  <c r="Q2855" i="15"/>
  <c r="P2855" i="15"/>
  <c r="M2855" i="15"/>
  <c r="AD2854" i="15"/>
  <c r="Y2854" i="15"/>
  <c r="U2854" i="15"/>
  <c r="Q2854" i="15"/>
  <c r="P2854" i="15"/>
  <c r="M2854" i="15"/>
  <c r="AD2853" i="15"/>
  <c r="Y2853" i="15"/>
  <c r="U2853" i="15"/>
  <c r="Q2853" i="15"/>
  <c r="P2853" i="15"/>
  <c r="M2853" i="15"/>
  <c r="AD2852" i="15"/>
  <c r="Y2852" i="15"/>
  <c r="U2852" i="15"/>
  <c r="Q2852" i="15"/>
  <c r="P2852" i="15"/>
  <c r="M2852" i="15"/>
  <c r="AD2851" i="15"/>
  <c r="Y2851" i="15"/>
  <c r="U2851" i="15"/>
  <c r="Q2851" i="15"/>
  <c r="P2851" i="15"/>
  <c r="M2851" i="15"/>
  <c r="AD2850" i="15"/>
  <c r="Y2850" i="15"/>
  <c r="U2850" i="15"/>
  <c r="Q2850" i="15"/>
  <c r="P2850" i="15"/>
  <c r="M2850" i="15"/>
  <c r="AD2849" i="15"/>
  <c r="Y2849" i="15"/>
  <c r="U2849" i="15"/>
  <c r="Q2849" i="15"/>
  <c r="P2849" i="15"/>
  <c r="M2849" i="15"/>
  <c r="AD2848" i="15"/>
  <c r="Y2848" i="15"/>
  <c r="U2848" i="15"/>
  <c r="Q2848" i="15"/>
  <c r="P2848" i="15"/>
  <c r="M2848" i="15"/>
  <c r="AD2847" i="15"/>
  <c r="Y2847" i="15"/>
  <c r="U2847" i="15"/>
  <c r="Q2847" i="15"/>
  <c r="P2847" i="15"/>
  <c r="M2847" i="15"/>
  <c r="AD2846" i="15"/>
  <c r="Y2846" i="15"/>
  <c r="U2846" i="15"/>
  <c r="Q2846" i="15"/>
  <c r="P2846" i="15"/>
  <c r="M2846" i="15"/>
  <c r="AD2845" i="15"/>
  <c r="Y2845" i="15"/>
  <c r="U2845" i="15"/>
  <c r="Q2845" i="15"/>
  <c r="P2845" i="15"/>
  <c r="M2845" i="15"/>
  <c r="AD2844" i="15"/>
  <c r="Y2844" i="15"/>
  <c r="U2844" i="15"/>
  <c r="Q2844" i="15"/>
  <c r="P2844" i="15"/>
  <c r="M2844" i="15"/>
  <c r="AD2843" i="15"/>
  <c r="Y2843" i="15"/>
  <c r="U2843" i="15"/>
  <c r="Q2843" i="15"/>
  <c r="P2843" i="15"/>
  <c r="M2843" i="15"/>
  <c r="AD2842" i="15"/>
  <c r="Y2842" i="15"/>
  <c r="U2842" i="15"/>
  <c r="Q2842" i="15"/>
  <c r="P2842" i="15"/>
  <c r="M2842" i="15"/>
  <c r="AD2841" i="15"/>
  <c r="Y2841" i="15"/>
  <c r="U2841" i="15"/>
  <c r="Q2841" i="15"/>
  <c r="P2841" i="15"/>
  <c r="M2841" i="15"/>
  <c r="AD2840" i="15"/>
  <c r="Y2840" i="15"/>
  <c r="U2840" i="15"/>
  <c r="Q2840" i="15"/>
  <c r="P2840" i="15"/>
  <c r="M2840" i="15"/>
  <c r="AD2839" i="15"/>
  <c r="Y2839" i="15"/>
  <c r="U2839" i="15"/>
  <c r="Q2839" i="15"/>
  <c r="P2839" i="15"/>
  <c r="M2839" i="15"/>
  <c r="AD2838" i="15"/>
  <c r="Y2838" i="15"/>
  <c r="U2838" i="15"/>
  <c r="Q2838" i="15"/>
  <c r="P2838" i="15"/>
  <c r="M2838" i="15"/>
  <c r="AD2837" i="15"/>
  <c r="Y2837" i="15"/>
  <c r="U2837" i="15"/>
  <c r="Q2837" i="15"/>
  <c r="P2837" i="15"/>
  <c r="M2837" i="15"/>
  <c r="AD2836" i="15"/>
  <c r="Y2836" i="15"/>
  <c r="U2836" i="15"/>
  <c r="Q2836" i="15"/>
  <c r="P2836" i="15"/>
  <c r="M2836" i="15"/>
  <c r="AD2835" i="15"/>
  <c r="Y2835" i="15"/>
  <c r="U2835" i="15"/>
  <c r="Q2835" i="15"/>
  <c r="P2835" i="15"/>
  <c r="M2835" i="15"/>
  <c r="AD2834" i="15"/>
  <c r="Y2834" i="15"/>
  <c r="U2834" i="15"/>
  <c r="Q2834" i="15"/>
  <c r="P2834" i="15"/>
  <c r="M2834" i="15"/>
  <c r="AD2833" i="15"/>
  <c r="Y2833" i="15"/>
  <c r="U2833" i="15"/>
  <c r="Q2833" i="15"/>
  <c r="P2833" i="15"/>
  <c r="M2833" i="15"/>
  <c r="AD2832" i="15"/>
  <c r="Y2832" i="15"/>
  <c r="U2832" i="15"/>
  <c r="Q2832" i="15"/>
  <c r="P2832" i="15"/>
  <c r="M2832" i="15"/>
  <c r="AD2831" i="15"/>
  <c r="Y2831" i="15"/>
  <c r="U2831" i="15"/>
  <c r="Q2831" i="15"/>
  <c r="P2831" i="15"/>
  <c r="M2831" i="15"/>
  <c r="AD2830" i="15"/>
  <c r="Y2830" i="15"/>
  <c r="U2830" i="15"/>
  <c r="Q2830" i="15"/>
  <c r="P2830" i="15"/>
  <c r="M2830" i="15"/>
  <c r="AD2829" i="15"/>
  <c r="Y2829" i="15"/>
  <c r="U2829" i="15"/>
  <c r="Q2829" i="15"/>
  <c r="P2829" i="15"/>
  <c r="M2829" i="15"/>
  <c r="AD2828" i="15"/>
  <c r="Y2828" i="15"/>
  <c r="U2828" i="15"/>
  <c r="Q2828" i="15"/>
  <c r="P2828" i="15"/>
  <c r="M2828" i="15"/>
  <c r="AD2827" i="15"/>
  <c r="Y2827" i="15"/>
  <c r="U2827" i="15"/>
  <c r="Q2827" i="15"/>
  <c r="P2827" i="15"/>
  <c r="M2827" i="15"/>
  <c r="AD2826" i="15"/>
  <c r="Y2826" i="15"/>
  <c r="U2826" i="15"/>
  <c r="Q2826" i="15"/>
  <c r="P2826" i="15"/>
  <c r="M2826" i="15"/>
  <c r="AD2825" i="15"/>
  <c r="Y2825" i="15"/>
  <c r="U2825" i="15"/>
  <c r="Q2825" i="15"/>
  <c r="P2825" i="15"/>
  <c r="M2825" i="15"/>
  <c r="AD2824" i="15"/>
  <c r="Y2824" i="15"/>
  <c r="U2824" i="15"/>
  <c r="Q2824" i="15"/>
  <c r="P2824" i="15"/>
  <c r="M2824" i="15"/>
  <c r="AD2823" i="15"/>
  <c r="Y2823" i="15"/>
  <c r="U2823" i="15"/>
  <c r="Q2823" i="15"/>
  <c r="P2823" i="15"/>
  <c r="M2823" i="15"/>
  <c r="AD2822" i="15"/>
  <c r="Y2822" i="15"/>
  <c r="U2822" i="15"/>
  <c r="Q2822" i="15"/>
  <c r="P2822" i="15"/>
  <c r="M2822" i="15"/>
  <c r="AD2821" i="15"/>
  <c r="Y2821" i="15"/>
  <c r="U2821" i="15"/>
  <c r="Q2821" i="15"/>
  <c r="P2821" i="15"/>
  <c r="M2821" i="15"/>
  <c r="AD2820" i="15"/>
  <c r="Y2820" i="15"/>
  <c r="U2820" i="15"/>
  <c r="Q2820" i="15"/>
  <c r="P2820" i="15"/>
  <c r="M2820" i="15"/>
  <c r="AD2819" i="15"/>
  <c r="Y2819" i="15"/>
  <c r="U2819" i="15"/>
  <c r="Q2819" i="15"/>
  <c r="P2819" i="15"/>
  <c r="M2819" i="15"/>
  <c r="AD2818" i="15"/>
  <c r="Y2818" i="15"/>
  <c r="U2818" i="15"/>
  <c r="Q2818" i="15"/>
  <c r="P2818" i="15"/>
  <c r="M2818" i="15"/>
  <c r="AD2817" i="15"/>
  <c r="Y2817" i="15"/>
  <c r="U2817" i="15"/>
  <c r="Q2817" i="15"/>
  <c r="P2817" i="15"/>
  <c r="M2817" i="15"/>
  <c r="AD2816" i="15"/>
  <c r="Y2816" i="15"/>
  <c r="U2816" i="15"/>
  <c r="Q2816" i="15"/>
  <c r="P2816" i="15"/>
  <c r="M2816" i="15"/>
  <c r="AD2815" i="15"/>
  <c r="Y2815" i="15"/>
  <c r="U2815" i="15"/>
  <c r="Q2815" i="15"/>
  <c r="P2815" i="15"/>
  <c r="M2815" i="15"/>
  <c r="AD2814" i="15"/>
  <c r="Y2814" i="15"/>
  <c r="U2814" i="15"/>
  <c r="Q2814" i="15"/>
  <c r="P2814" i="15"/>
  <c r="M2814" i="15"/>
  <c r="AD2813" i="15"/>
  <c r="Y2813" i="15"/>
  <c r="U2813" i="15"/>
  <c r="Q2813" i="15"/>
  <c r="P2813" i="15"/>
  <c r="M2813" i="15"/>
  <c r="AD2812" i="15"/>
  <c r="Y2812" i="15"/>
  <c r="U2812" i="15"/>
  <c r="Q2812" i="15"/>
  <c r="P2812" i="15"/>
  <c r="M2812" i="15"/>
  <c r="AD2811" i="15"/>
  <c r="Y2811" i="15"/>
  <c r="U2811" i="15"/>
  <c r="Q2811" i="15"/>
  <c r="P2811" i="15"/>
  <c r="M2811" i="15"/>
  <c r="AD2810" i="15"/>
  <c r="Y2810" i="15"/>
  <c r="U2810" i="15"/>
  <c r="Q2810" i="15"/>
  <c r="P2810" i="15"/>
  <c r="M2810" i="15"/>
  <c r="AD2809" i="15"/>
  <c r="Y2809" i="15"/>
  <c r="U2809" i="15"/>
  <c r="Q2809" i="15"/>
  <c r="P2809" i="15"/>
  <c r="M2809" i="15"/>
  <c r="AD2808" i="15"/>
  <c r="Y2808" i="15"/>
  <c r="U2808" i="15"/>
  <c r="Q2808" i="15"/>
  <c r="P2808" i="15"/>
  <c r="M2808" i="15"/>
  <c r="AD2807" i="15"/>
  <c r="Y2807" i="15"/>
  <c r="U2807" i="15"/>
  <c r="Q2807" i="15"/>
  <c r="P2807" i="15"/>
  <c r="M2807" i="15"/>
  <c r="AD2806" i="15"/>
  <c r="Y2806" i="15"/>
  <c r="U2806" i="15"/>
  <c r="Q2806" i="15"/>
  <c r="P2806" i="15"/>
  <c r="M2806" i="15"/>
  <c r="AD2805" i="15"/>
  <c r="Y2805" i="15"/>
  <c r="U2805" i="15"/>
  <c r="Q2805" i="15"/>
  <c r="P2805" i="15"/>
  <c r="M2805" i="15"/>
  <c r="AD2804" i="15"/>
  <c r="Y2804" i="15"/>
  <c r="U2804" i="15"/>
  <c r="Q2804" i="15"/>
  <c r="P2804" i="15"/>
  <c r="M2804" i="15"/>
  <c r="AD2803" i="15"/>
  <c r="Y2803" i="15"/>
  <c r="U2803" i="15"/>
  <c r="Q2803" i="15"/>
  <c r="P2803" i="15"/>
  <c r="M2803" i="15"/>
  <c r="AD2802" i="15"/>
  <c r="Y2802" i="15"/>
  <c r="U2802" i="15"/>
  <c r="Q2802" i="15"/>
  <c r="P2802" i="15"/>
  <c r="M2802" i="15"/>
  <c r="AD2801" i="15"/>
  <c r="Y2801" i="15"/>
  <c r="U2801" i="15"/>
  <c r="Q2801" i="15"/>
  <c r="P2801" i="15"/>
  <c r="M2801" i="15"/>
  <c r="AD2800" i="15"/>
  <c r="Y2800" i="15"/>
  <c r="U2800" i="15"/>
  <c r="Q2800" i="15"/>
  <c r="P2800" i="15"/>
  <c r="M2800" i="15"/>
  <c r="AD2799" i="15"/>
  <c r="Y2799" i="15"/>
  <c r="U2799" i="15"/>
  <c r="Q2799" i="15"/>
  <c r="P2799" i="15"/>
  <c r="M2799" i="15"/>
  <c r="AD2798" i="15"/>
  <c r="Y2798" i="15"/>
  <c r="U2798" i="15"/>
  <c r="Q2798" i="15"/>
  <c r="P2798" i="15"/>
  <c r="M2798" i="15"/>
  <c r="AD2797" i="15"/>
  <c r="Y2797" i="15"/>
  <c r="U2797" i="15"/>
  <c r="Q2797" i="15"/>
  <c r="P2797" i="15"/>
  <c r="M2797" i="15"/>
  <c r="AD2796" i="15"/>
  <c r="Y2796" i="15"/>
  <c r="U2796" i="15"/>
  <c r="Q2796" i="15"/>
  <c r="P2796" i="15"/>
  <c r="M2796" i="15"/>
  <c r="AD2795" i="15"/>
  <c r="Y2795" i="15"/>
  <c r="U2795" i="15"/>
  <c r="Q2795" i="15"/>
  <c r="P2795" i="15"/>
  <c r="M2795" i="15"/>
  <c r="AD2794" i="15"/>
  <c r="Y2794" i="15"/>
  <c r="U2794" i="15"/>
  <c r="Q2794" i="15"/>
  <c r="P2794" i="15"/>
  <c r="M2794" i="15"/>
  <c r="AD2793" i="15"/>
  <c r="Y2793" i="15"/>
  <c r="U2793" i="15"/>
  <c r="Q2793" i="15"/>
  <c r="P2793" i="15"/>
  <c r="M2793" i="15"/>
  <c r="AD2792" i="15"/>
  <c r="Y2792" i="15"/>
  <c r="U2792" i="15"/>
  <c r="Q2792" i="15"/>
  <c r="P2792" i="15"/>
  <c r="M2792" i="15"/>
  <c r="AD2791" i="15"/>
  <c r="Y2791" i="15"/>
  <c r="U2791" i="15"/>
  <c r="Q2791" i="15"/>
  <c r="P2791" i="15"/>
  <c r="M2791" i="15"/>
  <c r="AD2790" i="15"/>
  <c r="Y2790" i="15"/>
  <c r="U2790" i="15"/>
  <c r="Q2790" i="15"/>
  <c r="P2790" i="15"/>
  <c r="M2790" i="15"/>
  <c r="AD2789" i="15"/>
  <c r="Y2789" i="15"/>
  <c r="U2789" i="15"/>
  <c r="Q2789" i="15"/>
  <c r="P2789" i="15"/>
  <c r="M2789" i="15"/>
  <c r="AD2788" i="15"/>
  <c r="Y2788" i="15"/>
  <c r="U2788" i="15"/>
  <c r="Q2788" i="15"/>
  <c r="P2788" i="15"/>
  <c r="M2788" i="15"/>
  <c r="AD2787" i="15"/>
  <c r="Y2787" i="15"/>
  <c r="U2787" i="15"/>
  <c r="Q2787" i="15"/>
  <c r="P2787" i="15"/>
  <c r="M2787" i="15"/>
  <c r="AD2786" i="15"/>
  <c r="Y2786" i="15"/>
  <c r="U2786" i="15"/>
  <c r="Q2786" i="15"/>
  <c r="P2786" i="15"/>
  <c r="M2786" i="15"/>
  <c r="AD2785" i="15"/>
  <c r="Y2785" i="15"/>
  <c r="U2785" i="15"/>
  <c r="Q2785" i="15"/>
  <c r="P2785" i="15"/>
  <c r="M2785" i="15"/>
  <c r="AD2784" i="15"/>
  <c r="Y2784" i="15"/>
  <c r="U2784" i="15"/>
  <c r="Q2784" i="15"/>
  <c r="P2784" i="15"/>
  <c r="M2784" i="15"/>
  <c r="AD2783" i="15"/>
  <c r="Y2783" i="15"/>
  <c r="U2783" i="15"/>
  <c r="Q2783" i="15"/>
  <c r="P2783" i="15"/>
  <c r="M2783" i="15"/>
  <c r="AD2782" i="15"/>
  <c r="Y2782" i="15"/>
  <c r="U2782" i="15"/>
  <c r="Q2782" i="15"/>
  <c r="P2782" i="15"/>
  <c r="M2782" i="15"/>
  <c r="AD2781" i="15"/>
  <c r="Y2781" i="15"/>
  <c r="U2781" i="15"/>
  <c r="Q2781" i="15"/>
  <c r="P2781" i="15"/>
  <c r="M2781" i="15"/>
  <c r="AD2780" i="15"/>
  <c r="Y2780" i="15"/>
  <c r="U2780" i="15"/>
  <c r="Q2780" i="15"/>
  <c r="P2780" i="15"/>
  <c r="M2780" i="15"/>
  <c r="AD2779" i="15"/>
  <c r="Y2779" i="15"/>
  <c r="U2779" i="15"/>
  <c r="Q2779" i="15"/>
  <c r="P2779" i="15"/>
  <c r="M2779" i="15"/>
  <c r="AD2778" i="15"/>
  <c r="Y2778" i="15"/>
  <c r="U2778" i="15"/>
  <c r="Q2778" i="15"/>
  <c r="P2778" i="15"/>
  <c r="M2778" i="15"/>
  <c r="AD2777" i="15"/>
  <c r="Y2777" i="15"/>
  <c r="U2777" i="15"/>
  <c r="Q2777" i="15"/>
  <c r="P2777" i="15"/>
  <c r="M2777" i="15"/>
  <c r="AD2776" i="15"/>
  <c r="Y2776" i="15"/>
  <c r="U2776" i="15"/>
  <c r="Q2776" i="15"/>
  <c r="P2776" i="15"/>
  <c r="M2776" i="15"/>
  <c r="AD2775" i="15"/>
  <c r="Y2775" i="15"/>
  <c r="U2775" i="15"/>
  <c r="Q2775" i="15"/>
  <c r="P2775" i="15"/>
  <c r="M2775" i="15"/>
  <c r="AD2774" i="15"/>
  <c r="Y2774" i="15"/>
  <c r="U2774" i="15"/>
  <c r="Q2774" i="15"/>
  <c r="P2774" i="15"/>
  <c r="M2774" i="15"/>
  <c r="AD2773" i="15"/>
  <c r="Y2773" i="15"/>
  <c r="U2773" i="15"/>
  <c r="Q2773" i="15"/>
  <c r="P2773" i="15"/>
  <c r="M2773" i="15"/>
  <c r="AD2772" i="15"/>
  <c r="Y2772" i="15"/>
  <c r="U2772" i="15"/>
  <c r="Q2772" i="15"/>
  <c r="P2772" i="15"/>
  <c r="M2772" i="15"/>
  <c r="AD2771" i="15"/>
  <c r="Y2771" i="15"/>
  <c r="U2771" i="15"/>
  <c r="Q2771" i="15"/>
  <c r="P2771" i="15"/>
  <c r="M2771" i="15"/>
  <c r="AD2770" i="15"/>
  <c r="Y2770" i="15"/>
  <c r="U2770" i="15"/>
  <c r="Q2770" i="15"/>
  <c r="P2770" i="15"/>
  <c r="M2770" i="15"/>
  <c r="AD2769" i="15"/>
  <c r="Y2769" i="15"/>
  <c r="U2769" i="15"/>
  <c r="Q2769" i="15"/>
  <c r="P2769" i="15"/>
  <c r="M2769" i="15"/>
  <c r="AD2768" i="15"/>
  <c r="Y2768" i="15"/>
  <c r="U2768" i="15"/>
  <c r="Q2768" i="15"/>
  <c r="P2768" i="15"/>
  <c r="M2768" i="15"/>
  <c r="AD2767" i="15"/>
  <c r="Y2767" i="15"/>
  <c r="U2767" i="15"/>
  <c r="Q2767" i="15"/>
  <c r="P2767" i="15"/>
  <c r="M2767" i="15"/>
  <c r="AD2766" i="15"/>
  <c r="Y2766" i="15"/>
  <c r="U2766" i="15"/>
  <c r="Q2766" i="15"/>
  <c r="P2766" i="15"/>
  <c r="M2766" i="15"/>
  <c r="AD2765" i="15"/>
  <c r="Y2765" i="15"/>
  <c r="U2765" i="15"/>
  <c r="Q2765" i="15"/>
  <c r="P2765" i="15"/>
  <c r="M2765" i="15"/>
  <c r="AD2764" i="15"/>
  <c r="Y2764" i="15"/>
  <c r="U2764" i="15"/>
  <c r="Q2764" i="15"/>
  <c r="P2764" i="15"/>
  <c r="M2764" i="15"/>
  <c r="AD2763" i="15"/>
  <c r="Y2763" i="15"/>
  <c r="U2763" i="15"/>
  <c r="Q2763" i="15"/>
  <c r="P2763" i="15"/>
  <c r="M2763" i="15"/>
  <c r="AD2762" i="15"/>
  <c r="Y2762" i="15"/>
  <c r="U2762" i="15"/>
  <c r="Q2762" i="15"/>
  <c r="P2762" i="15"/>
  <c r="M2762" i="15"/>
  <c r="AD2761" i="15"/>
  <c r="Y2761" i="15"/>
  <c r="U2761" i="15"/>
  <c r="Q2761" i="15"/>
  <c r="P2761" i="15"/>
  <c r="M2761" i="15"/>
  <c r="AD2760" i="15"/>
  <c r="Y2760" i="15"/>
  <c r="U2760" i="15"/>
  <c r="Q2760" i="15"/>
  <c r="P2760" i="15"/>
  <c r="M2760" i="15"/>
  <c r="AD2759" i="15"/>
  <c r="Y2759" i="15"/>
  <c r="U2759" i="15"/>
  <c r="Q2759" i="15"/>
  <c r="P2759" i="15"/>
  <c r="M2759" i="15"/>
  <c r="AD2758" i="15"/>
  <c r="Y2758" i="15"/>
  <c r="U2758" i="15"/>
  <c r="Q2758" i="15"/>
  <c r="P2758" i="15"/>
  <c r="M2758" i="15"/>
  <c r="AD2757" i="15"/>
  <c r="Y2757" i="15"/>
  <c r="U2757" i="15"/>
  <c r="Q2757" i="15"/>
  <c r="P2757" i="15"/>
  <c r="M2757" i="15"/>
  <c r="AD2756" i="15"/>
  <c r="Y2756" i="15"/>
  <c r="U2756" i="15"/>
  <c r="Q2756" i="15"/>
  <c r="P2756" i="15"/>
  <c r="M2756" i="15"/>
  <c r="AD2755" i="15"/>
  <c r="Y2755" i="15"/>
  <c r="U2755" i="15"/>
  <c r="Q2755" i="15"/>
  <c r="P2755" i="15"/>
  <c r="M2755" i="15"/>
  <c r="AD2754" i="15"/>
  <c r="Y2754" i="15"/>
  <c r="U2754" i="15"/>
  <c r="Q2754" i="15"/>
  <c r="P2754" i="15"/>
  <c r="M2754" i="15"/>
  <c r="AD2753" i="15"/>
  <c r="Y2753" i="15"/>
  <c r="U2753" i="15"/>
  <c r="Q2753" i="15"/>
  <c r="P2753" i="15"/>
  <c r="M2753" i="15"/>
  <c r="AD2752" i="15"/>
  <c r="Y2752" i="15"/>
  <c r="U2752" i="15"/>
  <c r="Q2752" i="15"/>
  <c r="P2752" i="15"/>
  <c r="M2752" i="15"/>
  <c r="AD2751" i="15"/>
  <c r="Y2751" i="15"/>
  <c r="U2751" i="15"/>
  <c r="Q2751" i="15"/>
  <c r="P2751" i="15"/>
  <c r="M2751" i="15"/>
  <c r="AD2750" i="15"/>
  <c r="Y2750" i="15"/>
  <c r="U2750" i="15"/>
  <c r="Q2750" i="15"/>
  <c r="P2750" i="15"/>
  <c r="M2750" i="15"/>
  <c r="AD2749" i="15"/>
  <c r="Y2749" i="15"/>
  <c r="U2749" i="15"/>
  <c r="Q2749" i="15"/>
  <c r="P2749" i="15"/>
  <c r="M2749" i="15"/>
  <c r="AD2748" i="15"/>
  <c r="Y2748" i="15"/>
  <c r="U2748" i="15"/>
  <c r="Q2748" i="15"/>
  <c r="P2748" i="15"/>
  <c r="M2748" i="15"/>
  <c r="AD2747" i="15"/>
  <c r="Y2747" i="15"/>
  <c r="U2747" i="15"/>
  <c r="Q2747" i="15"/>
  <c r="P2747" i="15"/>
  <c r="M2747" i="15"/>
  <c r="AD2746" i="15"/>
  <c r="Y2746" i="15"/>
  <c r="U2746" i="15"/>
  <c r="Q2746" i="15"/>
  <c r="P2746" i="15"/>
  <c r="M2746" i="15"/>
  <c r="AD2745" i="15"/>
  <c r="Y2745" i="15"/>
  <c r="U2745" i="15"/>
  <c r="Q2745" i="15"/>
  <c r="P2745" i="15"/>
  <c r="M2745" i="15"/>
  <c r="AD2744" i="15"/>
  <c r="Y2744" i="15"/>
  <c r="U2744" i="15"/>
  <c r="Q2744" i="15"/>
  <c r="P2744" i="15"/>
  <c r="M2744" i="15"/>
  <c r="AD2743" i="15"/>
  <c r="Y2743" i="15"/>
  <c r="U2743" i="15"/>
  <c r="Q2743" i="15"/>
  <c r="P2743" i="15"/>
  <c r="M2743" i="15"/>
  <c r="AD2742" i="15"/>
  <c r="Y2742" i="15"/>
  <c r="U2742" i="15"/>
  <c r="Q2742" i="15"/>
  <c r="P2742" i="15"/>
  <c r="M2742" i="15"/>
  <c r="AD2741" i="15"/>
  <c r="Y2741" i="15"/>
  <c r="U2741" i="15"/>
  <c r="Q2741" i="15"/>
  <c r="P2741" i="15"/>
  <c r="M2741" i="15"/>
  <c r="AD2740" i="15"/>
  <c r="Y2740" i="15"/>
  <c r="U2740" i="15"/>
  <c r="Q2740" i="15"/>
  <c r="P2740" i="15"/>
  <c r="M2740" i="15"/>
  <c r="AD2739" i="15"/>
  <c r="Y2739" i="15"/>
  <c r="U2739" i="15"/>
  <c r="Q2739" i="15"/>
  <c r="P2739" i="15"/>
  <c r="M2739" i="15"/>
  <c r="AD2738" i="15"/>
  <c r="Y2738" i="15"/>
  <c r="U2738" i="15"/>
  <c r="Q2738" i="15"/>
  <c r="P2738" i="15"/>
  <c r="M2738" i="15"/>
  <c r="AD2737" i="15"/>
  <c r="Y2737" i="15"/>
  <c r="U2737" i="15"/>
  <c r="Q2737" i="15"/>
  <c r="P2737" i="15"/>
  <c r="M2737" i="15"/>
  <c r="AD2736" i="15"/>
  <c r="Y2736" i="15"/>
  <c r="U2736" i="15"/>
  <c r="Q2736" i="15"/>
  <c r="P2736" i="15"/>
  <c r="M2736" i="15"/>
  <c r="AD2735" i="15"/>
  <c r="Y2735" i="15"/>
  <c r="U2735" i="15"/>
  <c r="Q2735" i="15"/>
  <c r="P2735" i="15"/>
  <c r="M2735" i="15"/>
  <c r="AD2734" i="15"/>
  <c r="Y2734" i="15"/>
  <c r="U2734" i="15"/>
  <c r="Q2734" i="15"/>
  <c r="P2734" i="15"/>
  <c r="M2734" i="15"/>
  <c r="AD2733" i="15"/>
  <c r="Y2733" i="15"/>
  <c r="U2733" i="15"/>
  <c r="Q2733" i="15"/>
  <c r="P2733" i="15"/>
  <c r="M2733" i="15"/>
  <c r="AD2732" i="15"/>
  <c r="Y2732" i="15"/>
  <c r="U2732" i="15"/>
  <c r="Q2732" i="15"/>
  <c r="P2732" i="15"/>
  <c r="M2732" i="15"/>
  <c r="AD2731" i="15"/>
  <c r="Y2731" i="15"/>
  <c r="U2731" i="15"/>
  <c r="Q2731" i="15"/>
  <c r="P2731" i="15"/>
  <c r="M2731" i="15"/>
  <c r="AD2730" i="15"/>
  <c r="Y2730" i="15"/>
  <c r="U2730" i="15"/>
  <c r="Q2730" i="15"/>
  <c r="P2730" i="15"/>
  <c r="M2730" i="15"/>
  <c r="AD2729" i="15"/>
  <c r="Y2729" i="15"/>
  <c r="U2729" i="15"/>
  <c r="Q2729" i="15"/>
  <c r="P2729" i="15"/>
  <c r="M2729" i="15"/>
  <c r="AD2728" i="15"/>
  <c r="Y2728" i="15"/>
  <c r="U2728" i="15"/>
  <c r="Q2728" i="15"/>
  <c r="P2728" i="15"/>
  <c r="M2728" i="15"/>
  <c r="AD2727" i="15"/>
  <c r="Y2727" i="15"/>
  <c r="U2727" i="15"/>
  <c r="Q2727" i="15"/>
  <c r="P2727" i="15"/>
  <c r="M2727" i="15"/>
  <c r="AD2726" i="15"/>
  <c r="Y2726" i="15"/>
  <c r="U2726" i="15"/>
  <c r="Q2726" i="15"/>
  <c r="P2726" i="15"/>
  <c r="M2726" i="15"/>
  <c r="AD2725" i="15"/>
  <c r="Y2725" i="15"/>
  <c r="U2725" i="15"/>
  <c r="Q2725" i="15"/>
  <c r="P2725" i="15"/>
  <c r="M2725" i="15"/>
  <c r="AD2724" i="15"/>
  <c r="Y2724" i="15"/>
  <c r="U2724" i="15"/>
  <c r="Q2724" i="15"/>
  <c r="P2724" i="15"/>
  <c r="M2724" i="15"/>
  <c r="AD2723" i="15"/>
  <c r="Y2723" i="15"/>
  <c r="U2723" i="15"/>
  <c r="Q2723" i="15"/>
  <c r="P2723" i="15"/>
  <c r="M2723" i="15"/>
  <c r="AD2722" i="15"/>
  <c r="Y2722" i="15"/>
  <c r="U2722" i="15"/>
  <c r="Q2722" i="15"/>
  <c r="P2722" i="15"/>
  <c r="M2722" i="15"/>
  <c r="AD2721" i="15"/>
  <c r="Y2721" i="15"/>
  <c r="U2721" i="15"/>
  <c r="Q2721" i="15"/>
  <c r="P2721" i="15"/>
  <c r="M2721" i="15"/>
  <c r="AD2720" i="15"/>
  <c r="Y2720" i="15"/>
  <c r="U2720" i="15"/>
  <c r="Q2720" i="15"/>
  <c r="P2720" i="15"/>
  <c r="M2720" i="15"/>
  <c r="AD2719" i="15"/>
  <c r="Y2719" i="15"/>
  <c r="U2719" i="15"/>
  <c r="Q2719" i="15"/>
  <c r="P2719" i="15"/>
  <c r="M2719" i="15"/>
  <c r="AD2718" i="15"/>
  <c r="Y2718" i="15"/>
  <c r="U2718" i="15"/>
  <c r="Q2718" i="15"/>
  <c r="P2718" i="15"/>
  <c r="M2718" i="15"/>
  <c r="AD2717" i="15"/>
  <c r="Y2717" i="15"/>
  <c r="U2717" i="15"/>
  <c r="Q2717" i="15"/>
  <c r="P2717" i="15"/>
  <c r="M2717" i="15"/>
  <c r="AD2716" i="15"/>
  <c r="Y2716" i="15"/>
  <c r="U2716" i="15"/>
  <c r="Q2716" i="15"/>
  <c r="P2716" i="15"/>
  <c r="M2716" i="15"/>
  <c r="AD2715" i="15"/>
  <c r="Y2715" i="15"/>
  <c r="U2715" i="15"/>
  <c r="Q2715" i="15"/>
  <c r="P2715" i="15"/>
  <c r="M2715" i="15"/>
  <c r="AD2714" i="15"/>
  <c r="Y2714" i="15"/>
  <c r="U2714" i="15"/>
  <c r="Q2714" i="15"/>
  <c r="P2714" i="15"/>
  <c r="M2714" i="15"/>
  <c r="AD2713" i="15"/>
  <c r="Y2713" i="15"/>
  <c r="U2713" i="15"/>
  <c r="Q2713" i="15"/>
  <c r="P2713" i="15"/>
  <c r="M2713" i="15"/>
  <c r="AD2712" i="15"/>
  <c r="Y2712" i="15"/>
  <c r="U2712" i="15"/>
  <c r="Q2712" i="15"/>
  <c r="P2712" i="15"/>
  <c r="M2712" i="15"/>
  <c r="AD2711" i="15"/>
  <c r="Y2711" i="15"/>
  <c r="U2711" i="15"/>
  <c r="Q2711" i="15"/>
  <c r="P2711" i="15"/>
  <c r="M2711" i="15"/>
  <c r="AD2710" i="15"/>
  <c r="Y2710" i="15"/>
  <c r="U2710" i="15"/>
  <c r="Q2710" i="15"/>
  <c r="P2710" i="15"/>
  <c r="M2710" i="15"/>
  <c r="AD2709" i="15"/>
  <c r="Y2709" i="15"/>
  <c r="U2709" i="15"/>
  <c r="Q2709" i="15"/>
  <c r="P2709" i="15"/>
  <c r="M2709" i="15"/>
  <c r="AD2708" i="15"/>
  <c r="Y2708" i="15"/>
  <c r="U2708" i="15"/>
  <c r="Q2708" i="15"/>
  <c r="P2708" i="15"/>
  <c r="M2708" i="15"/>
  <c r="AD2707" i="15"/>
  <c r="Y2707" i="15"/>
  <c r="U2707" i="15"/>
  <c r="Q2707" i="15"/>
  <c r="P2707" i="15"/>
  <c r="M2707" i="15"/>
  <c r="AD2706" i="15"/>
  <c r="Y2706" i="15"/>
  <c r="U2706" i="15"/>
  <c r="Q2706" i="15"/>
  <c r="P2706" i="15"/>
  <c r="M2706" i="15"/>
  <c r="AD2705" i="15"/>
  <c r="Y2705" i="15"/>
  <c r="U2705" i="15"/>
  <c r="Q2705" i="15"/>
  <c r="P2705" i="15"/>
  <c r="M2705" i="15"/>
  <c r="AD2704" i="15"/>
  <c r="Y2704" i="15"/>
  <c r="U2704" i="15"/>
  <c r="Q2704" i="15"/>
  <c r="P2704" i="15"/>
  <c r="M2704" i="15"/>
  <c r="AD2703" i="15"/>
  <c r="Y2703" i="15"/>
  <c r="U2703" i="15"/>
  <c r="Q2703" i="15"/>
  <c r="P2703" i="15"/>
  <c r="M2703" i="15"/>
  <c r="AD2702" i="15"/>
  <c r="Y2702" i="15"/>
  <c r="U2702" i="15"/>
  <c r="Q2702" i="15"/>
  <c r="P2702" i="15"/>
  <c r="M2702" i="15"/>
  <c r="AD2701" i="15"/>
  <c r="Y2701" i="15"/>
  <c r="U2701" i="15"/>
  <c r="Q2701" i="15"/>
  <c r="P2701" i="15"/>
  <c r="M2701" i="15"/>
  <c r="AD2700" i="15"/>
  <c r="Y2700" i="15"/>
  <c r="U2700" i="15"/>
  <c r="Q2700" i="15"/>
  <c r="P2700" i="15"/>
  <c r="M2700" i="15"/>
  <c r="AD2699" i="15"/>
  <c r="Y2699" i="15"/>
  <c r="U2699" i="15"/>
  <c r="Q2699" i="15"/>
  <c r="P2699" i="15"/>
  <c r="M2699" i="15"/>
  <c r="AD2698" i="15"/>
  <c r="Y2698" i="15"/>
  <c r="U2698" i="15"/>
  <c r="Q2698" i="15"/>
  <c r="P2698" i="15"/>
  <c r="M2698" i="15"/>
  <c r="AD2697" i="15"/>
  <c r="Y2697" i="15"/>
  <c r="U2697" i="15"/>
  <c r="Q2697" i="15"/>
  <c r="P2697" i="15"/>
  <c r="M2697" i="15"/>
  <c r="AD2696" i="15"/>
  <c r="Y2696" i="15"/>
  <c r="U2696" i="15"/>
  <c r="Q2696" i="15"/>
  <c r="P2696" i="15"/>
  <c r="M2696" i="15"/>
  <c r="AD2695" i="15"/>
  <c r="Y2695" i="15"/>
  <c r="U2695" i="15"/>
  <c r="Q2695" i="15"/>
  <c r="P2695" i="15"/>
  <c r="M2695" i="15"/>
  <c r="AD2694" i="15"/>
  <c r="Y2694" i="15"/>
  <c r="U2694" i="15"/>
  <c r="Q2694" i="15"/>
  <c r="P2694" i="15"/>
  <c r="M2694" i="15"/>
  <c r="AD2693" i="15"/>
  <c r="Y2693" i="15"/>
  <c r="U2693" i="15"/>
  <c r="Q2693" i="15"/>
  <c r="P2693" i="15"/>
  <c r="M2693" i="15"/>
  <c r="AD2692" i="15"/>
  <c r="Y2692" i="15"/>
  <c r="U2692" i="15"/>
  <c r="Q2692" i="15"/>
  <c r="P2692" i="15"/>
  <c r="M2692" i="15"/>
  <c r="AD2691" i="15"/>
  <c r="Y2691" i="15"/>
  <c r="U2691" i="15"/>
  <c r="Q2691" i="15"/>
  <c r="P2691" i="15"/>
  <c r="M2691" i="15"/>
  <c r="AD2690" i="15"/>
  <c r="Y2690" i="15"/>
  <c r="U2690" i="15"/>
  <c r="Q2690" i="15"/>
  <c r="P2690" i="15"/>
  <c r="M2690" i="15"/>
  <c r="AD2689" i="15"/>
  <c r="Y2689" i="15"/>
  <c r="U2689" i="15"/>
  <c r="Q2689" i="15"/>
  <c r="P2689" i="15"/>
  <c r="M2689" i="15"/>
  <c r="AD2688" i="15"/>
  <c r="Y2688" i="15"/>
  <c r="U2688" i="15"/>
  <c r="Q2688" i="15"/>
  <c r="P2688" i="15"/>
  <c r="M2688" i="15"/>
  <c r="AD2687" i="15"/>
  <c r="Y2687" i="15"/>
  <c r="U2687" i="15"/>
  <c r="Q2687" i="15"/>
  <c r="P2687" i="15"/>
  <c r="M2687" i="15"/>
  <c r="AD2686" i="15"/>
  <c r="Y2686" i="15"/>
  <c r="U2686" i="15"/>
  <c r="Q2686" i="15"/>
  <c r="P2686" i="15"/>
  <c r="M2686" i="15"/>
  <c r="AD2685" i="15"/>
  <c r="Y2685" i="15"/>
  <c r="U2685" i="15"/>
  <c r="Q2685" i="15"/>
  <c r="P2685" i="15"/>
  <c r="M2685" i="15"/>
  <c r="AD2684" i="15"/>
  <c r="Y2684" i="15"/>
  <c r="U2684" i="15"/>
  <c r="Q2684" i="15"/>
  <c r="P2684" i="15"/>
  <c r="M2684" i="15"/>
  <c r="AD2683" i="15"/>
  <c r="Y2683" i="15"/>
  <c r="U2683" i="15"/>
  <c r="Q2683" i="15"/>
  <c r="P2683" i="15"/>
  <c r="M2683" i="15"/>
  <c r="AD2682" i="15"/>
  <c r="Y2682" i="15"/>
  <c r="U2682" i="15"/>
  <c r="Q2682" i="15"/>
  <c r="P2682" i="15"/>
  <c r="M2682" i="15"/>
  <c r="AD2681" i="15"/>
  <c r="Y2681" i="15"/>
  <c r="U2681" i="15"/>
  <c r="Q2681" i="15"/>
  <c r="P2681" i="15"/>
  <c r="M2681" i="15"/>
  <c r="AD2680" i="15"/>
  <c r="Y2680" i="15"/>
  <c r="U2680" i="15"/>
  <c r="Q2680" i="15"/>
  <c r="P2680" i="15"/>
  <c r="M2680" i="15"/>
  <c r="AD2679" i="15"/>
  <c r="Y2679" i="15"/>
  <c r="U2679" i="15"/>
  <c r="Q2679" i="15"/>
  <c r="P2679" i="15"/>
  <c r="M2679" i="15"/>
  <c r="AD2678" i="15"/>
  <c r="Y2678" i="15"/>
  <c r="U2678" i="15"/>
  <c r="Q2678" i="15"/>
  <c r="P2678" i="15"/>
  <c r="M2678" i="15"/>
  <c r="AD2677" i="15"/>
  <c r="Y2677" i="15"/>
  <c r="U2677" i="15"/>
  <c r="Q2677" i="15"/>
  <c r="P2677" i="15"/>
  <c r="M2677" i="15"/>
  <c r="AD2676" i="15"/>
  <c r="Y2676" i="15"/>
  <c r="U2676" i="15"/>
  <c r="Q2676" i="15"/>
  <c r="P2676" i="15"/>
  <c r="M2676" i="15"/>
  <c r="AD2675" i="15"/>
  <c r="Y2675" i="15"/>
  <c r="U2675" i="15"/>
  <c r="Q2675" i="15"/>
  <c r="P2675" i="15"/>
  <c r="M2675" i="15"/>
  <c r="AD2674" i="15"/>
  <c r="Y2674" i="15"/>
  <c r="U2674" i="15"/>
  <c r="Q2674" i="15"/>
  <c r="P2674" i="15"/>
  <c r="M2674" i="15"/>
  <c r="AD2673" i="15"/>
  <c r="Y2673" i="15"/>
  <c r="U2673" i="15"/>
  <c r="Q2673" i="15"/>
  <c r="P2673" i="15"/>
  <c r="M2673" i="15"/>
  <c r="AD2672" i="15"/>
  <c r="Y2672" i="15"/>
  <c r="U2672" i="15"/>
  <c r="Q2672" i="15"/>
  <c r="P2672" i="15"/>
  <c r="M2672" i="15"/>
  <c r="AD2671" i="15"/>
  <c r="Y2671" i="15"/>
  <c r="U2671" i="15"/>
  <c r="Q2671" i="15"/>
  <c r="P2671" i="15"/>
  <c r="M2671" i="15"/>
  <c r="AD2670" i="15"/>
  <c r="Y2670" i="15"/>
  <c r="U2670" i="15"/>
  <c r="Q2670" i="15"/>
  <c r="P2670" i="15"/>
  <c r="M2670" i="15"/>
  <c r="AD2669" i="15"/>
  <c r="Y2669" i="15"/>
  <c r="U2669" i="15"/>
  <c r="Q2669" i="15"/>
  <c r="P2669" i="15"/>
  <c r="M2669" i="15"/>
  <c r="AD2668" i="15"/>
  <c r="Y2668" i="15"/>
  <c r="U2668" i="15"/>
  <c r="Q2668" i="15"/>
  <c r="P2668" i="15"/>
  <c r="M2668" i="15"/>
  <c r="AD2667" i="15"/>
  <c r="Y2667" i="15"/>
  <c r="U2667" i="15"/>
  <c r="Q2667" i="15"/>
  <c r="P2667" i="15"/>
  <c r="M2667" i="15"/>
  <c r="AD2666" i="15"/>
  <c r="Y2666" i="15"/>
  <c r="U2666" i="15"/>
  <c r="Q2666" i="15"/>
  <c r="P2666" i="15"/>
  <c r="M2666" i="15"/>
  <c r="AD2665" i="15"/>
  <c r="Y2665" i="15"/>
  <c r="U2665" i="15"/>
  <c r="Q2665" i="15"/>
  <c r="P2665" i="15"/>
  <c r="M2665" i="15"/>
  <c r="AD2664" i="15"/>
  <c r="Y2664" i="15"/>
  <c r="U2664" i="15"/>
  <c r="Q2664" i="15"/>
  <c r="P2664" i="15"/>
  <c r="M2664" i="15"/>
  <c r="AD2663" i="15"/>
  <c r="Y2663" i="15"/>
  <c r="U2663" i="15"/>
  <c r="Q2663" i="15"/>
  <c r="P2663" i="15"/>
  <c r="M2663" i="15"/>
  <c r="AD2662" i="15"/>
  <c r="Y2662" i="15"/>
  <c r="U2662" i="15"/>
  <c r="Q2662" i="15"/>
  <c r="P2662" i="15"/>
  <c r="M2662" i="15"/>
  <c r="AD2661" i="15"/>
  <c r="Y2661" i="15"/>
  <c r="U2661" i="15"/>
  <c r="Q2661" i="15"/>
  <c r="P2661" i="15"/>
  <c r="M2661" i="15"/>
  <c r="AD2660" i="15"/>
  <c r="Y2660" i="15"/>
  <c r="U2660" i="15"/>
  <c r="Q2660" i="15"/>
  <c r="P2660" i="15"/>
  <c r="M2660" i="15"/>
  <c r="AD2659" i="15"/>
  <c r="Y2659" i="15"/>
  <c r="U2659" i="15"/>
  <c r="Q2659" i="15"/>
  <c r="P2659" i="15"/>
  <c r="M2659" i="15"/>
  <c r="AD2658" i="15"/>
  <c r="Y2658" i="15"/>
  <c r="U2658" i="15"/>
  <c r="Q2658" i="15"/>
  <c r="P2658" i="15"/>
  <c r="M2658" i="15"/>
  <c r="AD2657" i="15"/>
  <c r="Y2657" i="15"/>
  <c r="U2657" i="15"/>
  <c r="Q2657" i="15"/>
  <c r="P2657" i="15"/>
  <c r="M2657" i="15"/>
  <c r="AD2656" i="15"/>
  <c r="Y2656" i="15"/>
  <c r="U2656" i="15"/>
  <c r="Q2656" i="15"/>
  <c r="P2656" i="15"/>
  <c r="M2656" i="15"/>
  <c r="AD2655" i="15"/>
  <c r="Y2655" i="15"/>
  <c r="U2655" i="15"/>
  <c r="Q2655" i="15"/>
  <c r="P2655" i="15"/>
  <c r="M2655" i="15"/>
  <c r="AD2654" i="15"/>
  <c r="Y2654" i="15"/>
  <c r="U2654" i="15"/>
  <c r="Q2654" i="15"/>
  <c r="P2654" i="15"/>
  <c r="M2654" i="15"/>
  <c r="AD2653" i="15"/>
  <c r="Y2653" i="15"/>
  <c r="U2653" i="15"/>
  <c r="Q2653" i="15"/>
  <c r="P2653" i="15"/>
  <c r="M2653" i="15"/>
  <c r="AD2652" i="15"/>
  <c r="Y2652" i="15"/>
  <c r="U2652" i="15"/>
  <c r="Q2652" i="15"/>
  <c r="P2652" i="15"/>
  <c r="M2652" i="15"/>
  <c r="AD2651" i="15"/>
  <c r="Y2651" i="15"/>
  <c r="U2651" i="15"/>
  <c r="Q2651" i="15"/>
  <c r="P2651" i="15"/>
  <c r="M2651" i="15"/>
  <c r="AD2650" i="15"/>
  <c r="Y2650" i="15"/>
  <c r="U2650" i="15"/>
  <c r="Q2650" i="15"/>
  <c r="P2650" i="15"/>
  <c r="M2650" i="15"/>
  <c r="AD2649" i="15"/>
  <c r="Y2649" i="15"/>
  <c r="U2649" i="15"/>
  <c r="Q2649" i="15"/>
  <c r="P2649" i="15"/>
  <c r="M2649" i="15"/>
  <c r="AD2648" i="15"/>
  <c r="Y2648" i="15"/>
  <c r="U2648" i="15"/>
  <c r="Q2648" i="15"/>
  <c r="P2648" i="15"/>
  <c r="M2648" i="15"/>
  <c r="AD2647" i="15"/>
  <c r="Y2647" i="15"/>
  <c r="U2647" i="15"/>
  <c r="Q2647" i="15"/>
  <c r="P2647" i="15"/>
  <c r="M2647" i="15"/>
  <c r="AD2646" i="15"/>
  <c r="Y2646" i="15"/>
  <c r="U2646" i="15"/>
  <c r="Q2646" i="15"/>
  <c r="P2646" i="15"/>
  <c r="M2646" i="15"/>
  <c r="AD2645" i="15"/>
  <c r="Y2645" i="15"/>
  <c r="U2645" i="15"/>
  <c r="Q2645" i="15"/>
  <c r="P2645" i="15"/>
  <c r="M2645" i="15"/>
  <c r="AD2644" i="15"/>
  <c r="Y2644" i="15"/>
  <c r="U2644" i="15"/>
  <c r="Q2644" i="15"/>
  <c r="P2644" i="15"/>
  <c r="M2644" i="15"/>
  <c r="AD2643" i="15"/>
  <c r="Y2643" i="15"/>
  <c r="U2643" i="15"/>
  <c r="Q2643" i="15"/>
  <c r="P2643" i="15"/>
  <c r="M2643" i="15"/>
  <c r="AD2642" i="15"/>
  <c r="Y2642" i="15"/>
  <c r="U2642" i="15"/>
  <c r="Q2642" i="15"/>
  <c r="P2642" i="15"/>
  <c r="M2642" i="15"/>
  <c r="AD2641" i="15"/>
  <c r="Y2641" i="15"/>
  <c r="U2641" i="15"/>
  <c r="Q2641" i="15"/>
  <c r="P2641" i="15"/>
  <c r="M2641" i="15"/>
  <c r="AD2640" i="15"/>
  <c r="Y2640" i="15"/>
  <c r="U2640" i="15"/>
  <c r="Q2640" i="15"/>
  <c r="P2640" i="15"/>
  <c r="M2640" i="15"/>
  <c r="AD2639" i="15"/>
  <c r="Y2639" i="15"/>
  <c r="U2639" i="15"/>
  <c r="Q2639" i="15"/>
  <c r="P2639" i="15"/>
  <c r="M2639" i="15"/>
  <c r="AD2638" i="15"/>
  <c r="Y2638" i="15"/>
  <c r="U2638" i="15"/>
  <c r="Q2638" i="15"/>
  <c r="P2638" i="15"/>
  <c r="M2638" i="15"/>
  <c r="AD2637" i="15"/>
  <c r="Y2637" i="15"/>
  <c r="U2637" i="15"/>
  <c r="Q2637" i="15"/>
  <c r="P2637" i="15"/>
  <c r="M2637" i="15"/>
  <c r="AD2636" i="15"/>
  <c r="Y2636" i="15"/>
  <c r="U2636" i="15"/>
  <c r="Q2636" i="15"/>
  <c r="P2636" i="15"/>
  <c r="M2636" i="15"/>
  <c r="AD2635" i="15"/>
  <c r="Y2635" i="15"/>
  <c r="U2635" i="15"/>
  <c r="Q2635" i="15"/>
  <c r="P2635" i="15"/>
  <c r="M2635" i="15"/>
  <c r="AD2634" i="15"/>
  <c r="Y2634" i="15"/>
  <c r="U2634" i="15"/>
  <c r="Q2634" i="15"/>
  <c r="P2634" i="15"/>
  <c r="M2634" i="15"/>
  <c r="AD2633" i="15"/>
  <c r="Y2633" i="15"/>
  <c r="U2633" i="15"/>
  <c r="Q2633" i="15"/>
  <c r="P2633" i="15"/>
  <c r="M2633" i="15"/>
  <c r="AD2632" i="15"/>
  <c r="Y2632" i="15"/>
  <c r="U2632" i="15"/>
  <c r="Q2632" i="15"/>
  <c r="P2632" i="15"/>
  <c r="M2632" i="15"/>
  <c r="AD2631" i="15"/>
  <c r="Y2631" i="15"/>
  <c r="U2631" i="15"/>
  <c r="Q2631" i="15"/>
  <c r="P2631" i="15"/>
  <c r="M2631" i="15"/>
  <c r="AD2630" i="15"/>
  <c r="Y2630" i="15"/>
  <c r="U2630" i="15"/>
  <c r="Q2630" i="15"/>
  <c r="P2630" i="15"/>
  <c r="M2630" i="15"/>
  <c r="AD2629" i="15"/>
  <c r="Y2629" i="15"/>
  <c r="U2629" i="15"/>
  <c r="Q2629" i="15"/>
  <c r="P2629" i="15"/>
  <c r="M2629" i="15"/>
  <c r="AD2628" i="15"/>
  <c r="Y2628" i="15"/>
  <c r="U2628" i="15"/>
  <c r="Q2628" i="15"/>
  <c r="P2628" i="15"/>
  <c r="M2628" i="15"/>
  <c r="AD2627" i="15"/>
  <c r="Y2627" i="15"/>
  <c r="U2627" i="15"/>
  <c r="Q2627" i="15"/>
  <c r="P2627" i="15"/>
  <c r="M2627" i="15"/>
  <c r="AD2626" i="15"/>
  <c r="Y2626" i="15"/>
  <c r="U2626" i="15"/>
  <c r="Q2626" i="15"/>
  <c r="P2626" i="15"/>
  <c r="M2626" i="15"/>
  <c r="AD2625" i="15"/>
  <c r="Y2625" i="15"/>
  <c r="U2625" i="15"/>
  <c r="Q2625" i="15"/>
  <c r="P2625" i="15"/>
  <c r="M2625" i="15"/>
  <c r="AD2624" i="15"/>
  <c r="Y2624" i="15"/>
  <c r="U2624" i="15"/>
  <c r="Q2624" i="15"/>
  <c r="P2624" i="15"/>
  <c r="M2624" i="15"/>
  <c r="AD2623" i="15"/>
  <c r="Y2623" i="15"/>
  <c r="U2623" i="15"/>
  <c r="Q2623" i="15"/>
  <c r="P2623" i="15"/>
  <c r="M2623" i="15"/>
  <c r="AD2622" i="15"/>
  <c r="Y2622" i="15"/>
  <c r="U2622" i="15"/>
  <c r="Q2622" i="15"/>
  <c r="P2622" i="15"/>
  <c r="M2622" i="15"/>
  <c r="AD2621" i="15"/>
  <c r="Y2621" i="15"/>
  <c r="U2621" i="15"/>
  <c r="Q2621" i="15"/>
  <c r="P2621" i="15"/>
  <c r="M2621" i="15"/>
  <c r="AD2620" i="15"/>
  <c r="Y2620" i="15"/>
  <c r="U2620" i="15"/>
  <c r="Q2620" i="15"/>
  <c r="P2620" i="15"/>
  <c r="M2620" i="15"/>
  <c r="AD2619" i="15"/>
  <c r="Y2619" i="15"/>
  <c r="U2619" i="15"/>
  <c r="Q2619" i="15"/>
  <c r="P2619" i="15"/>
  <c r="M2619" i="15"/>
  <c r="AD2618" i="15"/>
  <c r="Y2618" i="15"/>
  <c r="U2618" i="15"/>
  <c r="Q2618" i="15"/>
  <c r="P2618" i="15"/>
  <c r="M2618" i="15"/>
  <c r="AD2617" i="15"/>
  <c r="Y2617" i="15"/>
  <c r="U2617" i="15"/>
  <c r="Q2617" i="15"/>
  <c r="P2617" i="15"/>
  <c r="M2617" i="15"/>
  <c r="AD2616" i="15"/>
  <c r="Y2616" i="15"/>
  <c r="U2616" i="15"/>
  <c r="Q2616" i="15"/>
  <c r="P2616" i="15"/>
  <c r="M2616" i="15"/>
  <c r="AD2615" i="15"/>
  <c r="Y2615" i="15"/>
  <c r="U2615" i="15"/>
  <c r="Q2615" i="15"/>
  <c r="P2615" i="15"/>
  <c r="M2615" i="15"/>
  <c r="AD2614" i="15"/>
  <c r="Y2614" i="15"/>
  <c r="U2614" i="15"/>
  <c r="Q2614" i="15"/>
  <c r="P2614" i="15"/>
  <c r="M2614" i="15"/>
  <c r="AD2613" i="15"/>
  <c r="Y2613" i="15"/>
  <c r="U2613" i="15"/>
  <c r="Q2613" i="15"/>
  <c r="P2613" i="15"/>
  <c r="M2613" i="15"/>
  <c r="AD2612" i="15"/>
  <c r="Y2612" i="15"/>
  <c r="U2612" i="15"/>
  <c r="Q2612" i="15"/>
  <c r="P2612" i="15"/>
  <c r="M2612" i="15"/>
  <c r="AD2611" i="15"/>
  <c r="Y2611" i="15"/>
  <c r="U2611" i="15"/>
  <c r="Q2611" i="15"/>
  <c r="P2611" i="15"/>
  <c r="M2611" i="15"/>
  <c r="AD2610" i="15"/>
  <c r="Y2610" i="15"/>
  <c r="U2610" i="15"/>
  <c r="Q2610" i="15"/>
  <c r="P2610" i="15"/>
  <c r="M2610" i="15"/>
  <c r="AD2609" i="15"/>
  <c r="Y2609" i="15"/>
  <c r="U2609" i="15"/>
  <c r="Q2609" i="15"/>
  <c r="P2609" i="15"/>
  <c r="M2609" i="15"/>
  <c r="AD2608" i="15"/>
  <c r="Y2608" i="15"/>
  <c r="U2608" i="15"/>
  <c r="Q2608" i="15"/>
  <c r="P2608" i="15"/>
  <c r="M2608" i="15"/>
  <c r="AD2607" i="15"/>
  <c r="Y2607" i="15"/>
  <c r="U2607" i="15"/>
  <c r="Q2607" i="15"/>
  <c r="P2607" i="15"/>
  <c r="M2607" i="15"/>
  <c r="AD2606" i="15"/>
  <c r="Y2606" i="15"/>
  <c r="U2606" i="15"/>
  <c r="Q2606" i="15"/>
  <c r="P2606" i="15"/>
  <c r="M2606" i="15"/>
  <c r="AD2605" i="15"/>
  <c r="Y2605" i="15"/>
  <c r="U2605" i="15"/>
  <c r="Q2605" i="15"/>
  <c r="P2605" i="15"/>
  <c r="M2605" i="15"/>
  <c r="AD2604" i="15"/>
  <c r="Y2604" i="15"/>
  <c r="U2604" i="15"/>
  <c r="Q2604" i="15"/>
  <c r="P2604" i="15"/>
  <c r="M2604" i="15"/>
  <c r="AD2603" i="15"/>
  <c r="Y2603" i="15"/>
  <c r="U2603" i="15"/>
  <c r="Q2603" i="15"/>
  <c r="P2603" i="15"/>
  <c r="M2603" i="15"/>
  <c r="AD2602" i="15"/>
  <c r="Y2602" i="15"/>
  <c r="U2602" i="15"/>
  <c r="Q2602" i="15"/>
  <c r="P2602" i="15"/>
  <c r="M2602" i="15"/>
  <c r="AD2601" i="15"/>
  <c r="Y2601" i="15"/>
  <c r="U2601" i="15"/>
  <c r="Q2601" i="15"/>
  <c r="P2601" i="15"/>
  <c r="M2601" i="15"/>
  <c r="AD2600" i="15"/>
  <c r="Y2600" i="15"/>
  <c r="U2600" i="15"/>
  <c r="Q2600" i="15"/>
  <c r="P2600" i="15"/>
  <c r="M2600" i="15"/>
  <c r="AD2599" i="15"/>
  <c r="Y2599" i="15"/>
  <c r="U2599" i="15"/>
  <c r="Q2599" i="15"/>
  <c r="P2599" i="15"/>
  <c r="M2599" i="15"/>
  <c r="AD2598" i="15"/>
  <c r="Y2598" i="15"/>
  <c r="U2598" i="15"/>
  <c r="Q2598" i="15"/>
  <c r="P2598" i="15"/>
  <c r="M2598" i="15"/>
  <c r="AD2597" i="15"/>
  <c r="Y2597" i="15"/>
  <c r="U2597" i="15"/>
  <c r="Q2597" i="15"/>
  <c r="P2597" i="15"/>
  <c r="M2597" i="15"/>
  <c r="AD2596" i="15"/>
  <c r="Y2596" i="15"/>
  <c r="U2596" i="15"/>
  <c r="Q2596" i="15"/>
  <c r="P2596" i="15"/>
  <c r="M2596" i="15"/>
  <c r="AD2595" i="15"/>
  <c r="Y2595" i="15"/>
  <c r="U2595" i="15"/>
  <c r="Q2595" i="15"/>
  <c r="P2595" i="15"/>
  <c r="M2595" i="15"/>
  <c r="AD2594" i="15"/>
  <c r="Y2594" i="15"/>
  <c r="U2594" i="15"/>
  <c r="Q2594" i="15"/>
  <c r="P2594" i="15"/>
  <c r="M2594" i="15"/>
  <c r="AD2593" i="15"/>
  <c r="Y2593" i="15"/>
  <c r="U2593" i="15"/>
  <c r="Q2593" i="15"/>
  <c r="P2593" i="15"/>
  <c r="M2593" i="15"/>
  <c r="AD2592" i="15"/>
  <c r="Y2592" i="15"/>
  <c r="U2592" i="15"/>
  <c r="Q2592" i="15"/>
  <c r="P2592" i="15"/>
  <c r="M2592" i="15"/>
  <c r="AD2591" i="15"/>
  <c r="Y2591" i="15"/>
  <c r="U2591" i="15"/>
  <c r="Q2591" i="15"/>
  <c r="P2591" i="15"/>
  <c r="M2591" i="15"/>
  <c r="AD2590" i="15"/>
  <c r="Y2590" i="15"/>
  <c r="U2590" i="15"/>
  <c r="Q2590" i="15"/>
  <c r="P2590" i="15"/>
  <c r="M2590" i="15"/>
  <c r="AD2589" i="15"/>
  <c r="Y2589" i="15"/>
  <c r="U2589" i="15"/>
  <c r="Q2589" i="15"/>
  <c r="P2589" i="15"/>
  <c r="M2589" i="15"/>
  <c r="AD2588" i="15"/>
  <c r="Y2588" i="15"/>
  <c r="U2588" i="15"/>
  <c r="Q2588" i="15"/>
  <c r="P2588" i="15"/>
  <c r="M2588" i="15"/>
  <c r="AD2587" i="15"/>
  <c r="Y2587" i="15"/>
  <c r="U2587" i="15"/>
  <c r="Q2587" i="15"/>
  <c r="P2587" i="15"/>
  <c r="M2587" i="15"/>
  <c r="AD2586" i="15"/>
  <c r="Y2586" i="15"/>
  <c r="U2586" i="15"/>
  <c r="Q2586" i="15"/>
  <c r="P2586" i="15"/>
  <c r="M2586" i="15"/>
  <c r="AD2585" i="15"/>
  <c r="Y2585" i="15"/>
  <c r="U2585" i="15"/>
  <c r="Q2585" i="15"/>
  <c r="P2585" i="15"/>
  <c r="M2585" i="15"/>
  <c r="AD2584" i="15"/>
  <c r="Y2584" i="15"/>
  <c r="U2584" i="15"/>
  <c r="Q2584" i="15"/>
  <c r="P2584" i="15"/>
  <c r="M2584" i="15"/>
  <c r="AD2583" i="15"/>
  <c r="Y2583" i="15"/>
  <c r="U2583" i="15"/>
  <c r="Q2583" i="15"/>
  <c r="P2583" i="15"/>
  <c r="M2583" i="15"/>
  <c r="AD2582" i="15"/>
  <c r="Y2582" i="15"/>
  <c r="U2582" i="15"/>
  <c r="Q2582" i="15"/>
  <c r="P2582" i="15"/>
  <c r="M2582" i="15"/>
  <c r="AD2581" i="15"/>
  <c r="Y2581" i="15"/>
  <c r="U2581" i="15"/>
  <c r="Q2581" i="15"/>
  <c r="P2581" i="15"/>
  <c r="M2581" i="15"/>
  <c r="AD2580" i="15"/>
  <c r="Y2580" i="15"/>
  <c r="U2580" i="15"/>
  <c r="Q2580" i="15"/>
  <c r="P2580" i="15"/>
  <c r="M2580" i="15"/>
  <c r="AD2579" i="15"/>
  <c r="Y2579" i="15"/>
  <c r="U2579" i="15"/>
  <c r="Q2579" i="15"/>
  <c r="P2579" i="15"/>
  <c r="M2579" i="15"/>
  <c r="AD2578" i="15"/>
  <c r="Y2578" i="15"/>
  <c r="U2578" i="15"/>
  <c r="Q2578" i="15"/>
  <c r="P2578" i="15"/>
  <c r="M2578" i="15"/>
  <c r="AD2577" i="15"/>
  <c r="Y2577" i="15"/>
  <c r="U2577" i="15"/>
  <c r="Q2577" i="15"/>
  <c r="P2577" i="15"/>
  <c r="M2577" i="15"/>
  <c r="AD2576" i="15"/>
  <c r="Y2576" i="15"/>
  <c r="U2576" i="15"/>
  <c r="Q2576" i="15"/>
  <c r="P2576" i="15"/>
  <c r="M2576" i="15"/>
  <c r="AD2575" i="15"/>
  <c r="Y2575" i="15"/>
  <c r="U2575" i="15"/>
  <c r="Q2575" i="15"/>
  <c r="P2575" i="15"/>
  <c r="M2575" i="15"/>
  <c r="AD2574" i="15"/>
  <c r="Y2574" i="15"/>
  <c r="U2574" i="15"/>
  <c r="Q2574" i="15"/>
  <c r="P2574" i="15"/>
  <c r="M2574" i="15"/>
  <c r="AD2573" i="15"/>
  <c r="Y2573" i="15"/>
  <c r="U2573" i="15"/>
  <c r="Q2573" i="15"/>
  <c r="P2573" i="15"/>
  <c r="M2573" i="15"/>
  <c r="AD2572" i="15"/>
  <c r="Y2572" i="15"/>
  <c r="U2572" i="15"/>
  <c r="Q2572" i="15"/>
  <c r="P2572" i="15"/>
  <c r="M2572" i="15"/>
  <c r="AD2571" i="15"/>
  <c r="Y2571" i="15"/>
  <c r="U2571" i="15"/>
  <c r="Q2571" i="15"/>
  <c r="P2571" i="15"/>
  <c r="M2571" i="15"/>
  <c r="AD2570" i="15"/>
  <c r="Y2570" i="15"/>
  <c r="U2570" i="15"/>
  <c r="Q2570" i="15"/>
  <c r="P2570" i="15"/>
  <c r="M2570" i="15"/>
  <c r="AD2569" i="15"/>
  <c r="Y2569" i="15"/>
  <c r="U2569" i="15"/>
  <c r="Q2569" i="15"/>
  <c r="P2569" i="15"/>
  <c r="M2569" i="15"/>
  <c r="AD2568" i="15"/>
  <c r="Y2568" i="15"/>
  <c r="U2568" i="15"/>
  <c r="Q2568" i="15"/>
  <c r="P2568" i="15"/>
  <c r="M2568" i="15"/>
  <c r="AD2567" i="15"/>
  <c r="Y2567" i="15"/>
  <c r="U2567" i="15"/>
  <c r="Q2567" i="15"/>
  <c r="P2567" i="15"/>
  <c r="M2567" i="15"/>
  <c r="AD2566" i="15"/>
  <c r="Y2566" i="15"/>
  <c r="U2566" i="15"/>
  <c r="Q2566" i="15"/>
  <c r="P2566" i="15"/>
  <c r="M2566" i="15"/>
  <c r="AD2565" i="15"/>
  <c r="Y2565" i="15"/>
  <c r="U2565" i="15"/>
  <c r="Q2565" i="15"/>
  <c r="P2565" i="15"/>
  <c r="M2565" i="15"/>
  <c r="AD2564" i="15"/>
  <c r="Y2564" i="15"/>
  <c r="U2564" i="15"/>
  <c r="Q2564" i="15"/>
  <c r="P2564" i="15"/>
  <c r="M2564" i="15"/>
  <c r="AD2563" i="15"/>
  <c r="Y2563" i="15"/>
  <c r="U2563" i="15"/>
  <c r="Q2563" i="15"/>
  <c r="P2563" i="15"/>
  <c r="M2563" i="15"/>
  <c r="AD2562" i="15"/>
  <c r="Y2562" i="15"/>
  <c r="U2562" i="15"/>
  <c r="Q2562" i="15"/>
  <c r="P2562" i="15"/>
  <c r="M2562" i="15"/>
  <c r="AD2561" i="15"/>
  <c r="Y2561" i="15"/>
  <c r="U2561" i="15"/>
  <c r="Q2561" i="15"/>
  <c r="P2561" i="15"/>
  <c r="M2561" i="15"/>
  <c r="AD2560" i="15"/>
  <c r="Y2560" i="15"/>
  <c r="U2560" i="15"/>
  <c r="Q2560" i="15"/>
  <c r="P2560" i="15"/>
  <c r="M2560" i="15"/>
  <c r="AD2559" i="15"/>
  <c r="Y2559" i="15"/>
  <c r="U2559" i="15"/>
  <c r="Q2559" i="15"/>
  <c r="P2559" i="15"/>
  <c r="M2559" i="15"/>
  <c r="AD2558" i="15"/>
  <c r="Y2558" i="15"/>
  <c r="U2558" i="15"/>
  <c r="Q2558" i="15"/>
  <c r="P2558" i="15"/>
  <c r="M2558" i="15"/>
  <c r="AD2557" i="15"/>
  <c r="Y2557" i="15"/>
  <c r="U2557" i="15"/>
  <c r="Q2557" i="15"/>
  <c r="P2557" i="15"/>
  <c r="M2557" i="15"/>
  <c r="AD2556" i="15"/>
  <c r="Y2556" i="15"/>
  <c r="U2556" i="15"/>
  <c r="Q2556" i="15"/>
  <c r="P2556" i="15"/>
  <c r="M2556" i="15"/>
  <c r="AD2555" i="15"/>
  <c r="Y2555" i="15"/>
  <c r="U2555" i="15"/>
  <c r="Q2555" i="15"/>
  <c r="P2555" i="15"/>
  <c r="M2555" i="15"/>
  <c r="AD2554" i="15"/>
  <c r="Y2554" i="15"/>
  <c r="U2554" i="15"/>
  <c r="Q2554" i="15"/>
  <c r="P2554" i="15"/>
  <c r="M2554" i="15"/>
  <c r="AD2553" i="15"/>
  <c r="Y2553" i="15"/>
  <c r="U2553" i="15"/>
  <c r="Q2553" i="15"/>
  <c r="P2553" i="15"/>
  <c r="M2553" i="15"/>
  <c r="AD2552" i="15"/>
  <c r="Y2552" i="15"/>
  <c r="U2552" i="15"/>
  <c r="Q2552" i="15"/>
  <c r="P2552" i="15"/>
  <c r="M2552" i="15"/>
  <c r="AD2551" i="15"/>
  <c r="Y2551" i="15"/>
  <c r="U2551" i="15"/>
  <c r="Q2551" i="15"/>
  <c r="P2551" i="15"/>
  <c r="M2551" i="15"/>
  <c r="AD2550" i="15"/>
  <c r="Y2550" i="15"/>
  <c r="U2550" i="15"/>
  <c r="Q2550" i="15"/>
  <c r="P2550" i="15"/>
  <c r="M2550" i="15"/>
  <c r="AD2549" i="15"/>
  <c r="Y2549" i="15"/>
  <c r="U2549" i="15"/>
  <c r="Q2549" i="15"/>
  <c r="P2549" i="15"/>
  <c r="M2549" i="15"/>
  <c r="AD2548" i="15"/>
  <c r="Y2548" i="15"/>
  <c r="U2548" i="15"/>
  <c r="Q2548" i="15"/>
  <c r="P2548" i="15"/>
  <c r="M2548" i="15"/>
  <c r="AD2547" i="15"/>
  <c r="Y2547" i="15"/>
  <c r="U2547" i="15"/>
  <c r="Q2547" i="15"/>
  <c r="P2547" i="15"/>
  <c r="M2547" i="15"/>
  <c r="AD2546" i="15"/>
  <c r="Y2546" i="15"/>
  <c r="U2546" i="15"/>
  <c r="Q2546" i="15"/>
  <c r="P2546" i="15"/>
  <c r="M2546" i="15"/>
  <c r="AD2545" i="15"/>
  <c r="Y2545" i="15"/>
  <c r="U2545" i="15"/>
  <c r="Q2545" i="15"/>
  <c r="P2545" i="15"/>
  <c r="M2545" i="15"/>
  <c r="AD2544" i="15"/>
  <c r="Y2544" i="15"/>
  <c r="U2544" i="15"/>
  <c r="Q2544" i="15"/>
  <c r="P2544" i="15"/>
  <c r="M2544" i="15"/>
  <c r="AD2543" i="15"/>
  <c r="Y2543" i="15"/>
  <c r="U2543" i="15"/>
  <c r="Q2543" i="15"/>
  <c r="P2543" i="15"/>
  <c r="M2543" i="15"/>
  <c r="AD2542" i="15"/>
  <c r="Y2542" i="15"/>
  <c r="U2542" i="15"/>
  <c r="Q2542" i="15"/>
  <c r="P2542" i="15"/>
  <c r="M2542" i="15"/>
  <c r="AD2541" i="15"/>
  <c r="Y2541" i="15"/>
  <c r="U2541" i="15"/>
  <c r="Q2541" i="15"/>
  <c r="P2541" i="15"/>
  <c r="M2541" i="15"/>
  <c r="AD2540" i="15"/>
  <c r="Y2540" i="15"/>
  <c r="U2540" i="15"/>
  <c r="Q2540" i="15"/>
  <c r="P2540" i="15"/>
  <c r="M2540" i="15"/>
  <c r="AD2539" i="15"/>
  <c r="Y2539" i="15"/>
  <c r="U2539" i="15"/>
  <c r="Q2539" i="15"/>
  <c r="P2539" i="15"/>
  <c r="M2539" i="15"/>
  <c r="AD2538" i="15"/>
  <c r="Y2538" i="15"/>
  <c r="U2538" i="15"/>
  <c r="Q2538" i="15"/>
  <c r="P2538" i="15"/>
  <c r="M2538" i="15"/>
  <c r="AD2537" i="15"/>
  <c r="Y2537" i="15"/>
  <c r="U2537" i="15"/>
  <c r="Q2537" i="15"/>
  <c r="P2537" i="15"/>
  <c r="M2537" i="15"/>
  <c r="AD2536" i="15"/>
  <c r="Y2536" i="15"/>
  <c r="U2536" i="15"/>
  <c r="Q2536" i="15"/>
  <c r="P2536" i="15"/>
  <c r="M2536" i="15"/>
  <c r="AD2535" i="15"/>
  <c r="Y2535" i="15"/>
  <c r="U2535" i="15"/>
  <c r="Q2535" i="15"/>
  <c r="P2535" i="15"/>
  <c r="M2535" i="15"/>
  <c r="AD2534" i="15"/>
  <c r="Y2534" i="15"/>
  <c r="U2534" i="15"/>
  <c r="Q2534" i="15"/>
  <c r="P2534" i="15"/>
  <c r="M2534" i="15"/>
  <c r="AD2533" i="15"/>
  <c r="Y2533" i="15"/>
  <c r="U2533" i="15"/>
  <c r="Q2533" i="15"/>
  <c r="P2533" i="15"/>
  <c r="M2533" i="15"/>
  <c r="AD2532" i="15"/>
  <c r="Y2532" i="15"/>
  <c r="U2532" i="15"/>
  <c r="Q2532" i="15"/>
  <c r="P2532" i="15"/>
  <c r="M2532" i="15"/>
  <c r="AD2531" i="15"/>
  <c r="Y2531" i="15"/>
  <c r="U2531" i="15"/>
  <c r="Q2531" i="15"/>
  <c r="P2531" i="15"/>
  <c r="M2531" i="15"/>
  <c r="AD2530" i="15"/>
  <c r="Y2530" i="15"/>
  <c r="U2530" i="15"/>
  <c r="Q2530" i="15"/>
  <c r="P2530" i="15"/>
  <c r="M2530" i="15"/>
  <c r="AD2529" i="15"/>
  <c r="Y2529" i="15"/>
  <c r="U2529" i="15"/>
  <c r="Q2529" i="15"/>
  <c r="P2529" i="15"/>
  <c r="M2529" i="15"/>
  <c r="AD2528" i="15"/>
  <c r="Y2528" i="15"/>
  <c r="U2528" i="15"/>
  <c r="Q2528" i="15"/>
  <c r="P2528" i="15"/>
  <c r="M2528" i="15"/>
  <c r="AD2527" i="15"/>
  <c r="Y2527" i="15"/>
  <c r="U2527" i="15"/>
  <c r="Q2527" i="15"/>
  <c r="P2527" i="15"/>
  <c r="M2527" i="15"/>
  <c r="AD2526" i="15"/>
  <c r="Y2526" i="15"/>
  <c r="U2526" i="15"/>
  <c r="Q2526" i="15"/>
  <c r="P2526" i="15"/>
  <c r="M2526" i="15"/>
  <c r="AD2525" i="15"/>
  <c r="Y2525" i="15"/>
  <c r="U2525" i="15"/>
  <c r="Q2525" i="15"/>
  <c r="P2525" i="15"/>
  <c r="M2525" i="15"/>
  <c r="AD2524" i="15"/>
  <c r="Y2524" i="15"/>
  <c r="U2524" i="15"/>
  <c r="Q2524" i="15"/>
  <c r="P2524" i="15"/>
  <c r="M2524" i="15"/>
  <c r="AD2523" i="15"/>
  <c r="Y2523" i="15"/>
  <c r="U2523" i="15"/>
  <c r="Q2523" i="15"/>
  <c r="P2523" i="15"/>
  <c r="M2523" i="15"/>
  <c r="AD2522" i="15"/>
  <c r="Y2522" i="15"/>
  <c r="U2522" i="15"/>
  <c r="Q2522" i="15"/>
  <c r="P2522" i="15"/>
  <c r="M2522" i="15"/>
  <c r="AD2521" i="15"/>
  <c r="Y2521" i="15"/>
  <c r="U2521" i="15"/>
  <c r="Q2521" i="15"/>
  <c r="P2521" i="15"/>
  <c r="M2521" i="15"/>
  <c r="AD2520" i="15"/>
  <c r="Y2520" i="15"/>
  <c r="U2520" i="15"/>
  <c r="Q2520" i="15"/>
  <c r="P2520" i="15"/>
  <c r="M2520" i="15"/>
  <c r="AD2519" i="15"/>
  <c r="Y2519" i="15"/>
  <c r="U2519" i="15"/>
  <c r="Q2519" i="15"/>
  <c r="P2519" i="15"/>
  <c r="M2519" i="15"/>
  <c r="AD2518" i="15"/>
  <c r="Y2518" i="15"/>
  <c r="U2518" i="15"/>
  <c r="Q2518" i="15"/>
  <c r="P2518" i="15"/>
  <c r="M2518" i="15"/>
  <c r="AD2517" i="15"/>
  <c r="Y2517" i="15"/>
  <c r="U2517" i="15"/>
  <c r="Q2517" i="15"/>
  <c r="P2517" i="15"/>
  <c r="M2517" i="15"/>
  <c r="AD2516" i="15"/>
  <c r="Y2516" i="15"/>
  <c r="U2516" i="15"/>
  <c r="Q2516" i="15"/>
  <c r="P2516" i="15"/>
  <c r="M2516" i="15"/>
  <c r="AD2515" i="15"/>
  <c r="Y2515" i="15"/>
  <c r="U2515" i="15"/>
  <c r="Q2515" i="15"/>
  <c r="P2515" i="15"/>
  <c r="M2515" i="15"/>
  <c r="AD2514" i="15"/>
  <c r="Y2514" i="15"/>
  <c r="U2514" i="15"/>
  <c r="Q2514" i="15"/>
  <c r="P2514" i="15"/>
  <c r="M2514" i="15"/>
  <c r="AD2513" i="15"/>
  <c r="Y2513" i="15"/>
  <c r="U2513" i="15"/>
  <c r="Q2513" i="15"/>
  <c r="P2513" i="15"/>
  <c r="M2513" i="15"/>
  <c r="AD2512" i="15"/>
  <c r="Y2512" i="15"/>
  <c r="U2512" i="15"/>
  <c r="Q2512" i="15"/>
  <c r="P2512" i="15"/>
  <c r="M2512" i="15"/>
  <c r="AD2511" i="15"/>
  <c r="Y2511" i="15"/>
  <c r="U2511" i="15"/>
  <c r="Q2511" i="15"/>
  <c r="P2511" i="15"/>
  <c r="M2511" i="15"/>
  <c r="AD2510" i="15"/>
  <c r="Y2510" i="15"/>
  <c r="U2510" i="15"/>
  <c r="Q2510" i="15"/>
  <c r="P2510" i="15"/>
  <c r="M2510" i="15"/>
  <c r="AD2509" i="15"/>
  <c r="Y2509" i="15"/>
  <c r="U2509" i="15"/>
  <c r="Q2509" i="15"/>
  <c r="P2509" i="15"/>
  <c r="M2509" i="15"/>
  <c r="AD2508" i="15"/>
  <c r="Y2508" i="15"/>
  <c r="U2508" i="15"/>
  <c r="Q2508" i="15"/>
  <c r="P2508" i="15"/>
  <c r="M2508" i="15"/>
  <c r="AD2507" i="15"/>
  <c r="Y2507" i="15"/>
  <c r="U2507" i="15"/>
  <c r="Q2507" i="15"/>
  <c r="P2507" i="15"/>
  <c r="M2507" i="15"/>
  <c r="AD2506" i="15"/>
  <c r="Y2506" i="15"/>
  <c r="U2506" i="15"/>
  <c r="Q2506" i="15"/>
  <c r="P2506" i="15"/>
  <c r="M2506" i="15"/>
  <c r="AD2505" i="15"/>
  <c r="Y2505" i="15"/>
  <c r="U2505" i="15"/>
  <c r="Q2505" i="15"/>
  <c r="P2505" i="15"/>
  <c r="M2505" i="15"/>
  <c r="AD2504" i="15"/>
  <c r="Y2504" i="15"/>
  <c r="U2504" i="15"/>
  <c r="Q2504" i="15"/>
  <c r="P2504" i="15"/>
  <c r="M2504" i="15"/>
  <c r="AD2503" i="15"/>
  <c r="Y2503" i="15"/>
  <c r="U2503" i="15"/>
  <c r="Q2503" i="15"/>
  <c r="P2503" i="15"/>
  <c r="M2503" i="15"/>
  <c r="AD2502" i="15"/>
  <c r="Y2502" i="15"/>
  <c r="U2502" i="15"/>
  <c r="Q2502" i="15"/>
  <c r="P2502" i="15"/>
  <c r="M2502" i="15"/>
  <c r="AD2501" i="15"/>
  <c r="Y2501" i="15"/>
  <c r="U2501" i="15"/>
  <c r="Q2501" i="15"/>
  <c r="P2501" i="15"/>
  <c r="M2501" i="15"/>
  <c r="AD2500" i="15"/>
  <c r="Y2500" i="15"/>
  <c r="U2500" i="15"/>
  <c r="Q2500" i="15"/>
  <c r="P2500" i="15"/>
  <c r="M2500" i="15"/>
  <c r="AD2499" i="15"/>
  <c r="Y2499" i="15"/>
  <c r="U2499" i="15"/>
  <c r="Q2499" i="15"/>
  <c r="P2499" i="15"/>
  <c r="M2499" i="15"/>
  <c r="AD2498" i="15"/>
  <c r="Y2498" i="15"/>
  <c r="U2498" i="15"/>
  <c r="Q2498" i="15"/>
  <c r="P2498" i="15"/>
  <c r="M2498" i="15"/>
  <c r="AD2497" i="15"/>
  <c r="Y2497" i="15"/>
  <c r="U2497" i="15"/>
  <c r="Q2497" i="15"/>
  <c r="P2497" i="15"/>
  <c r="M2497" i="15"/>
  <c r="AD2496" i="15"/>
  <c r="Y2496" i="15"/>
  <c r="U2496" i="15"/>
  <c r="Q2496" i="15"/>
  <c r="P2496" i="15"/>
  <c r="M2496" i="15"/>
  <c r="AD2495" i="15"/>
  <c r="Y2495" i="15"/>
  <c r="U2495" i="15"/>
  <c r="Q2495" i="15"/>
  <c r="P2495" i="15"/>
  <c r="M2495" i="15"/>
  <c r="AD2494" i="15"/>
  <c r="Y2494" i="15"/>
  <c r="U2494" i="15"/>
  <c r="Q2494" i="15"/>
  <c r="P2494" i="15"/>
  <c r="M2494" i="15"/>
  <c r="AD2493" i="15"/>
  <c r="Y2493" i="15"/>
  <c r="U2493" i="15"/>
  <c r="Q2493" i="15"/>
  <c r="P2493" i="15"/>
  <c r="M2493" i="15"/>
  <c r="AD2492" i="15"/>
  <c r="Y2492" i="15"/>
  <c r="U2492" i="15"/>
  <c r="Q2492" i="15"/>
  <c r="P2492" i="15"/>
  <c r="M2492" i="15"/>
  <c r="AD2491" i="15"/>
  <c r="Y2491" i="15"/>
  <c r="U2491" i="15"/>
  <c r="Q2491" i="15"/>
  <c r="P2491" i="15"/>
  <c r="M2491" i="15"/>
  <c r="AD2490" i="15"/>
  <c r="Y2490" i="15"/>
  <c r="U2490" i="15"/>
  <c r="Q2490" i="15"/>
  <c r="P2490" i="15"/>
  <c r="M2490" i="15"/>
  <c r="AD2489" i="15"/>
  <c r="Y2489" i="15"/>
  <c r="U2489" i="15"/>
  <c r="Q2489" i="15"/>
  <c r="P2489" i="15"/>
  <c r="M2489" i="15"/>
  <c r="AD2488" i="15"/>
  <c r="Y2488" i="15"/>
  <c r="U2488" i="15"/>
  <c r="Q2488" i="15"/>
  <c r="P2488" i="15"/>
  <c r="M2488" i="15"/>
  <c r="AD2487" i="15"/>
  <c r="Y2487" i="15"/>
  <c r="U2487" i="15"/>
  <c r="Q2487" i="15"/>
  <c r="P2487" i="15"/>
  <c r="M2487" i="15"/>
  <c r="AD2486" i="15"/>
  <c r="Y2486" i="15"/>
  <c r="U2486" i="15"/>
  <c r="Q2486" i="15"/>
  <c r="P2486" i="15"/>
  <c r="M2486" i="15"/>
  <c r="AD2485" i="15"/>
  <c r="Y2485" i="15"/>
  <c r="U2485" i="15"/>
  <c r="Q2485" i="15"/>
  <c r="P2485" i="15"/>
  <c r="M2485" i="15"/>
  <c r="AD2484" i="15"/>
  <c r="Y2484" i="15"/>
  <c r="U2484" i="15"/>
  <c r="Q2484" i="15"/>
  <c r="P2484" i="15"/>
  <c r="M2484" i="15"/>
  <c r="AD2483" i="15"/>
  <c r="Y2483" i="15"/>
  <c r="U2483" i="15"/>
  <c r="Q2483" i="15"/>
  <c r="P2483" i="15"/>
  <c r="M2483" i="15"/>
  <c r="AD2482" i="15"/>
  <c r="Y2482" i="15"/>
  <c r="U2482" i="15"/>
  <c r="Q2482" i="15"/>
  <c r="P2482" i="15"/>
  <c r="M2482" i="15"/>
  <c r="AD2481" i="15"/>
  <c r="Y2481" i="15"/>
  <c r="U2481" i="15"/>
  <c r="Q2481" i="15"/>
  <c r="P2481" i="15"/>
  <c r="M2481" i="15"/>
  <c r="AD2480" i="15"/>
  <c r="Y2480" i="15"/>
  <c r="U2480" i="15"/>
  <c r="Q2480" i="15"/>
  <c r="P2480" i="15"/>
  <c r="M2480" i="15"/>
  <c r="AD2479" i="15"/>
  <c r="Y2479" i="15"/>
  <c r="U2479" i="15"/>
  <c r="Q2479" i="15"/>
  <c r="P2479" i="15"/>
  <c r="M2479" i="15"/>
  <c r="AD2478" i="15"/>
  <c r="Y2478" i="15"/>
  <c r="U2478" i="15"/>
  <c r="Q2478" i="15"/>
  <c r="P2478" i="15"/>
  <c r="M2478" i="15"/>
  <c r="AD2477" i="15"/>
  <c r="Y2477" i="15"/>
  <c r="U2477" i="15"/>
  <c r="Q2477" i="15"/>
  <c r="P2477" i="15"/>
  <c r="M2477" i="15"/>
  <c r="AD2476" i="15"/>
  <c r="Y2476" i="15"/>
  <c r="U2476" i="15"/>
  <c r="Q2476" i="15"/>
  <c r="P2476" i="15"/>
  <c r="M2476" i="15"/>
  <c r="AD2475" i="15"/>
  <c r="Y2475" i="15"/>
  <c r="U2475" i="15"/>
  <c r="Q2475" i="15"/>
  <c r="P2475" i="15"/>
  <c r="M2475" i="15"/>
  <c r="AD2474" i="15"/>
  <c r="Y2474" i="15"/>
  <c r="U2474" i="15"/>
  <c r="Q2474" i="15"/>
  <c r="P2474" i="15"/>
  <c r="M2474" i="15"/>
  <c r="AD2473" i="15"/>
  <c r="Y2473" i="15"/>
  <c r="U2473" i="15"/>
  <c r="Q2473" i="15"/>
  <c r="P2473" i="15"/>
  <c r="M2473" i="15"/>
  <c r="AD2472" i="15"/>
  <c r="Y2472" i="15"/>
  <c r="U2472" i="15"/>
  <c r="Q2472" i="15"/>
  <c r="P2472" i="15"/>
  <c r="M2472" i="15"/>
  <c r="AD2471" i="15"/>
  <c r="Y2471" i="15"/>
  <c r="U2471" i="15"/>
  <c r="Q2471" i="15"/>
  <c r="P2471" i="15"/>
  <c r="M2471" i="15"/>
  <c r="AD2470" i="15"/>
  <c r="Y2470" i="15"/>
  <c r="U2470" i="15"/>
  <c r="Q2470" i="15"/>
  <c r="P2470" i="15"/>
  <c r="M2470" i="15"/>
  <c r="AD2469" i="15"/>
  <c r="Y2469" i="15"/>
  <c r="U2469" i="15"/>
  <c r="Q2469" i="15"/>
  <c r="P2469" i="15"/>
  <c r="M2469" i="15"/>
  <c r="AD2468" i="15"/>
  <c r="Y2468" i="15"/>
  <c r="U2468" i="15"/>
  <c r="Q2468" i="15"/>
  <c r="P2468" i="15"/>
  <c r="M2468" i="15"/>
  <c r="AD2467" i="15"/>
  <c r="Y2467" i="15"/>
  <c r="U2467" i="15"/>
  <c r="Q2467" i="15"/>
  <c r="P2467" i="15"/>
  <c r="M2467" i="15"/>
  <c r="AD2466" i="15"/>
  <c r="Y2466" i="15"/>
  <c r="U2466" i="15"/>
  <c r="Q2466" i="15"/>
  <c r="P2466" i="15"/>
  <c r="M2466" i="15"/>
  <c r="AD2465" i="15"/>
  <c r="Y2465" i="15"/>
  <c r="U2465" i="15"/>
  <c r="Q2465" i="15"/>
  <c r="P2465" i="15"/>
  <c r="M2465" i="15"/>
  <c r="AD2464" i="15"/>
  <c r="Y2464" i="15"/>
  <c r="U2464" i="15"/>
  <c r="Q2464" i="15"/>
  <c r="P2464" i="15"/>
  <c r="M2464" i="15"/>
  <c r="AD2463" i="15"/>
  <c r="Y2463" i="15"/>
  <c r="U2463" i="15"/>
  <c r="Q2463" i="15"/>
  <c r="P2463" i="15"/>
  <c r="M2463" i="15"/>
  <c r="AD2462" i="15"/>
  <c r="Y2462" i="15"/>
  <c r="U2462" i="15"/>
  <c r="Q2462" i="15"/>
  <c r="P2462" i="15"/>
  <c r="M2462" i="15"/>
  <c r="AD2461" i="15"/>
  <c r="Y2461" i="15"/>
  <c r="U2461" i="15"/>
  <c r="Q2461" i="15"/>
  <c r="P2461" i="15"/>
  <c r="M2461" i="15"/>
  <c r="AD2460" i="15"/>
  <c r="Y2460" i="15"/>
  <c r="U2460" i="15"/>
  <c r="Q2460" i="15"/>
  <c r="P2460" i="15"/>
  <c r="M2460" i="15"/>
  <c r="AD2459" i="15"/>
  <c r="Y2459" i="15"/>
  <c r="U2459" i="15"/>
  <c r="Q2459" i="15"/>
  <c r="P2459" i="15"/>
  <c r="M2459" i="15"/>
  <c r="AD2458" i="15"/>
  <c r="Y2458" i="15"/>
  <c r="U2458" i="15"/>
  <c r="Q2458" i="15"/>
  <c r="P2458" i="15"/>
  <c r="M2458" i="15"/>
  <c r="AD2457" i="15"/>
  <c r="Y2457" i="15"/>
  <c r="U2457" i="15"/>
  <c r="Q2457" i="15"/>
  <c r="P2457" i="15"/>
  <c r="M2457" i="15"/>
  <c r="AD2456" i="15"/>
  <c r="Y2456" i="15"/>
  <c r="U2456" i="15"/>
  <c r="Q2456" i="15"/>
  <c r="P2456" i="15"/>
  <c r="M2456" i="15"/>
  <c r="AD2455" i="15"/>
  <c r="Y2455" i="15"/>
  <c r="U2455" i="15"/>
  <c r="Q2455" i="15"/>
  <c r="P2455" i="15"/>
  <c r="M2455" i="15"/>
  <c r="AD2454" i="15"/>
  <c r="Y2454" i="15"/>
  <c r="U2454" i="15"/>
  <c r="Q2454" i="15"/>
  <c r="P2454" i="15"/>
  <c r="M2454" i="15"/>
  <c r="AD2453" i="15"/>
  <c r="Y2453" i="15"/>
  <c r="U2453" i="15"/>
  <c r="Q2453" i="15"/>
  <c r="P2453" i="15"/>
  <c r="M2453" i="15"/>
  <c r="AD2452" i="15"/>
  <c r="Y2452" i="15"/>
  <c r="U2452" i="15"/>
  <c r="Q2452" i="15"/>
  <c r="P2452" i="15"/>
  <c r="M2452" i="15"/>
  <c r="AD2451" i="15"/>
  <c r="Y2451" i="15"/>
  <c r="U2451" i="15"/>
  <c r="Q2451" i="15"/>
  <c r="P2451" i="15"/>
  <c r="M2451" i="15"/>
  <c r="AD2450" i="15"/>
  <c r="Y2450" i="15"/>
  <c r="U2450" i="15"/>
  <c r="Q2450" i="15"/>
  <c r="P2450" i="15"/>
  <c r="M2450" i="15"/>
  <c r="AD2449" i="15"/>
  <c r="Y2449" i="15"/>
  <c r="U2449" i="15"/>
  <c r="Q2449" i="15"/>
  <c r="P2449" i="15"/>
  <c r="M2449" i="15"/>
  <c r="AD2448" i="15"/>
  <c r="Y2448" i="15"/>
  <c r="U2448" i="15"/>
  <c r="Q2448" i="15"/>
  <c r="P2448" i="15"/>
  <c r="M2448" i="15"/>
  <c r="AD2447" i="15"/>
  <c r="Y2447" i="15"/>
  <c r="U2447" i="15"/>
  <c r="Q2447" i="15"/>
  <c r="P2447" i="15"/>
  <c r="M2447" i="15"/>
  <c r="AD2446" i="15"/>
  <c r="Y2446" i="15"/>
  <c r="U2446" i="15"/>
  <c r="Q2446" i="15"/>
  <c r="P2446" i="15"/>
  <c r="M2446" i="15"/>
  <c r="AD2445" i="15"/>
  <c r="Y2445" i="15"/>
  <c r="U2445" i="15"/>
  <c r="Q2445" i="15"/>
  <c r="P2445" i="15"/>
  <c r="M2445" i="15"/>
  <c r="AD2444" i="15"/>
  <c r="Y2444" i="15"/>
  <c r="U2444" i="15"/>
  <c r="Q2444" i="15"/>
  <c r="P2444" i="15"/>
  <c r="M2444" i="15"/>
  <c r="AD2443" i="15"/>
  <c r="Y2443" i="15"/>
  <c r="U2443" i="15"/>
  <c r="Q2443" i="15"/>
  <c r="P2443" i="15"/>
  <c r="M2443" i="15"/>
  <c r="AD2442" i="15"/>
  <c r="Y2442" i="15"/>
  <c r="U2442" i="15"/>
  <c r="Q2442" i="15"/>
  <c r="P2442" i="15"/>
  <c r="M2442" i="15"/>
  <c r="AD2441" i="15"/>
  <c r="Y2441" i="15"/>
  <c r="U2441" i="15"/>
  <c r="Q2441" i="15"/>
  <c r="P2441" i="15"/>
  <c r="M2441" i="15"/>
  <c r="AD2440" i="15"/>
  <c r="Y2440" i="15"/>
  <c r="U2440" i="15"/>
  <c r="Q2440" i="15"/>
  <c r="P2440" i="15"/>
  <c r="M2440" i="15"/>
  <c r="AD2439" i="15"/>
  <c r="Y2439" i="15"/>
  <c r="U2439" i="15"/>
  <c r="Q2439" i="15"/>
  <c r="P2439" i="15"/>
  <c r="M2439" i="15"/>
  <c r="AD2438" i="15"/>
  <c r="Y2438" i="15"/>
  <c r="U2438" i="15"/>
  <c r="Q2438" i="15"/>
  <c r="P2438" i="15"/>
  <c r="M2438" i="15"/>
  <c r="AD2437" i="15"/>
  <c r="Y2437" i="15"/>
  <c r="U2437" i="15"/>
  <c r="Q2437" i="15"/>
  <c r="P2437" i="15"/>
  <c r="M2437" i="15"/>
  <c r="AD2436" i="15"/>
  <c r="Y2436" i="15"/>
  <c r="U2436" i="15"/>
  <c r="Q2436" i="15"/>
  <c r="P2436" i="15"/>
  <c r="M2436" i="15"/>
  <c r="AD2435" i="15"/>
  <c r="Y2435" i="15"/>
  <c r="U2435" i="15"/>
  <c r="Q2435" i="15"/>
  <c r="P2435" i="15"/>
  <c r="M2435" i="15"/>
  <c r="AD2434" i="15"/>
  <c r="Y2434" i="15"/>
  <c r="U2434" i="15"/>
  <c r="Q2434" i="15"/>
  <c r="P2434" i="15"/>
  <c r="M2434" i="15"/>
  <c r="AD2433" i="15"/>
  <c r="Y2433" i="15"/>
  <c r="U2433" i="15"/>
  <c r="Q2433" i="15"/>
  <c r="P2433" i="15"/>
  <c r="M2433" i="15"/>
  <c r="AD2432" i="15"/>
  <c r="Y2432" i="15"/>
  <c r="U2432" i="15"/>
  <c r="Q2432" i="15"/>
  <c r="P2432" i="15"/>
  <c r="M2432" i="15"/>
  <c r="AD2431" i="15"/>
  <c r="Y2431" i="15"/>
  <c r="U2431" i="15"/>
  <c r="Q2431" i="15"/>
  <c r="P2431" i="15"/>
  <c r="M2431" i="15"/>
  <c r="AD2430" i="15"/>
  <c r="Y2430" i="15"/>
  <c r="U2430" i="15"/>
  <c r="Q2430" i="15"/>
  <c r="P2430" i="15"/>
  <c r="M2430" i="15"/>
  <c r="AD2429" i="15"/>
  <c r="Y2429" i="15"/>
  <c r="U2429" i="15"/>
  <c r="Q2429" i="15"/>
  <c r="P2429" i="15"/>
  <c r="M2429" i="15"/>
  <c r="AD2428" i="15"/>
  <c r="Y2428" i="15"/>
  <c r="U2428" i="15"/>
  <c r="Q2428" i="15"/>
  <c r="P2428" i="15"/>
  <c r="M2428" i="15"/>
  <c r="AD2427" i="15"/>
  <c r="Y2427" i="15"/>
  <c r="U2427" i="15"/>
  <c r="Q2427" i="15"/>
  <c r="P2427" i="15"/>
  <c r="M2427" i="15"/>
  <c r="AD2426" i="15"/>
  <c r="Y2426" i="15"/>
  <c r="U2426" i="15"/>
  <c r="Q2426" i="15"/>
  <c r="P2426" i="15"/>
  <c r="M2426" i="15"/>
  <c r="AD2425" i="15"/>
  <c r="Y2425" i="15"/>
  <c r="U2425" i="15"/>
  <c r="Q2425" i="15"/>
  <c r="P2425" i="15"/>
  <c r="M2425" i="15"/>
  <c r="AD2424" i="15"/>
  <c r="Y2424" i="15"/>
  <c r="U2424" i="15"/>
  <c r="Q2424" i="15"/>
  <c r="P2424" i="15"/>
  <c r="M2424" i="15"/>
  <c r="AD2423" i="15"/>
  <c r="Y2423" i="15"/>
  <c r="U2423" i="15"/>
  <c r="Q2423" i="15"/>
  <c r="P2423" i="15"/>
  <c r="M2423" i="15"/>
  <c r="AD2422" i="15"/>
  <c r="Y2422" i="15"/>
  <c r="U2422" i="15"/>
  <c r="Q2422" i="15"/>
  <c r="P2422" i="15"/>
  <c r="M2422" i="15"/>
  <c r="AD2421" i="15"/>
  <c r="Y2421" i="15"/>
  <c r="U2421" i="15"/>
  <c r="Q2421" i="15"/>
  <c r="P2421" i="15"/>
  <c r="M2421" i="15"/>
  <c r="AD2420" i="15"/>
  <c r="Y2420" i="15"/>
  <c r="U2420" i="15"/>
  <c r="Q2420" i="15"/>
  <c r="P2420" i="15"/>
  <c r="M2420" i="15"/>
  <c r="AD2419" i="15"/>
  <c r="Y2419" i="15"/>
  <c r="U2419" i="15"/>
  <c r="Q2419" i="15"/>
  <c r="P2419" i="15"/>
  <c r="M2419" i="15"/>
  <c r="AD2418" i="15"/>
  <c r="Y2418" i="15"/>
  <c r="U2418" i="15"/>
  <c r="Q2418" i="15"/>
  <c r="P2418" i="15"/>
  <c r="M2418" i="15"/>
  <c r="AD2417" i="15"/>
  <c r="Y2417" i="15"/>
  <c r="U2417" i="15"/>
  <c r="Q2417" i="15"/>
  <c r="P2417" i="15"/>
  <c r="M2417" i="15"/>
  <c r="AD2416" i="15"/>
  <c r="Y2416" i="15"/>
  <c r="U2416" i="15"/>
  <c r="Q2416" i="15"/>
  <c r="P2416" i="15"/>
  <c r="M2416" i="15"/>
  <c r="AD2415" i="15"/>
  <c r="Y2415" i="15"/>
  <c r="U2415" i="15"/>
  <c r="Q2415" i="15"/>
  <c r="P2415" i="15"/>
  <c r="M2415" i="15"/>
  <c r="AD2414" i="15"/>
  <c r="Y2414" i="15"/>
  <c r="U2414" i="15"/>
  <c r="Q2414" i="15"/>
  <c r="P2414" i="15"/>
  <c r="M2414" i="15"/>
  <c r="AD2413" i="15"/>
  <c r="Y2413" i="15"/>
  <c r="U2413" i="15"/>
  <c r="Q2413" i="15"/>
  <c r="P2413" i="15"/>
  <c r="M2413" i="15"/>
  <c r="AD2412" i="15"/>
  <c r="Y2412" i="15"/>
  <c r="U2412" i="15"/>
  <c r="Q2412" i="15"/>
  <c r="P2412" i="15"/>
  <c r="M2412" i="15"/>
  <c r="AD2411" i="15"/>
  <c r="Y2411" i="15"/>
  <c r="U2411" i="15"/>
  <c r="Q2411" i="15"/>
  <c r="P2411" i="15"/>
  <c r="M2411" i="15"/>
  <c r="AD2410" i="15"/>
  <c r="Y2410" i="15"/>
  <c r="U2410" i="15"/>
  <c r="Q2410" i="15"/>
  <c r="P2410" i="15"/>
  <c r="M2410" i="15"/>
  <c r="AD2409" i="15"/>
  <c r="Y2409" i="15"/>
  <c r="U2409" i="15"/>
  <c r="Q2409" i="15"/>
  <c r="P2409" i="15"/>
  <c r="M2409" i="15"/>
  <c r="AD2408" i="15"/>
  <c r="Y2408" i="15"/>
  <c r="U2408" i="15"/>
  <c r="Q2408" i="15"/>
  <c r="P2408" i="15"/>
  <c r="M2408" i="15"/>
  <c r="AD2407" i="15"/>
  <c r="Y2407" i="15"/>
  <c r="U2407" i="15"/>
  <c r="Q2407" i="15"/>
  <c r="P2407" i="15"/>
  <c r="M2407" i="15"/>
  <c r="AD2406" i="15"/>
  <c r="Y2406" i="15"/>
  <c r="U2406" i="15"/>
  <c r="Q2406" i="15"/>
  <c r="P2406" i="15"/>
  <c r="M2406" i="15"/>
  <c r="AD2405" i="15"/>
  <c r="Y2405" i="15"/>
  <c r="U2405" i="15"/>
  <c r="Q2405" i="15"/>
  <c r="P2405" i="15"/>
  <c r="M2405" i="15"/>
  <c r="AD2404" i="15"/>
  <c r="Y2404" i="15"/>
  <c r="U2404" i="15"/>
  <c r="Q2404" i="15"/>
  <c r="P2404" i="15"/>
  <c r="M2404" i="15"/>
  <c r="AD2403" i="15"/>
  <c r="Y2403" i="15"/>
  <c r="U2403" i="15"/>
  <c r="Q2403" i="15"/>
  <c r="P2403" i="15"/>
  <c r="M2403" i="15"/>
  <c r="AD2402" i="15"/>
  <c r="Y2402" i="15"/>
  <c r="U2402" i="15"/>
  <c r="Q2402" i="15"/>
  <c r="P2402" i="15"/>
  <c r="M2402" i="15"/>
  <c r="AD2401" i="15"/>
  <c r="Y2401" i="15"/>
  <c r="U2401" i="15"/>
  <c r="Q2401" i="15"/>
  <c r="P2401" i="15"/>
  <c r="M2401" i="15"/>
  <c r="AD2400" i="15"/>
  <c r="Y2400" i="15"/>
  <c r="U2400" i="15"/>
  <c r="Q2400" i="15"/>
  <c r="P2400" i="15"/>
  <c r="M2400" i="15"/>
  <c r="AD2399" i="15"/>
  <c r="Y2399" i="15"/>
  <c r="U2399" i="15"/>
  <c r="Q2399" i="15"/>
  <c r="P2399" i="15"/>
  <c r="M2399" i="15"/>
  <c r="AD2398" i="15"/>
  <c r="Y2398" i="15"/>
  <c r="U2398" i="15"/>
  <c r="Q2398" i="15"/>
  <c r="P2398" i="15"/>
  <c r="M2398" i="15"/>
  <c r="AD2397" i="15"/>
  <c r="Y2397" i="15"/>
  <c r="U2397" i="15"/>
  <c r="Q2397" i="15"/>
  <c r="P2397" i="15"/>
  <c r="M2397" i="15"/>
  <c r="AD2396" i="15"/>
  <c r="Y2396" i="15"/>
  <c r="U2396" i="15"/>
  <c r="Q2396" i="15"/>
  <c r="P2396" i="15"/>
  <c r="M2396" i="15"/>
  <c r="AD2395" i="15"/>
  <c r="Y2395" i="15"/>
  <c r="U2395" i="15"/>
  <c r="Q2395" i="15"/>
  <c r="P2395" i="15"/>
  <c r="M2395" i="15"/>
  <c r="AD2394" i="15"/>
  <c r="Y2394" i="15"/>
  <c r="U2394" i="15"/>
  <c r="Q2394" i="15"/>
  <c r="P2394" i="15"/>
  <c r="M2394" i="15"/>
  <c r="AD2393" i="15"/>
  <c r="Y2393" i="15"/>
  <c r="U2393" i="15"/>
  <c r="Q2393" i="15"/>
  <c r="P2393" i="15"/>
  <c r="M2393" i="15"/>
  <c r="AD2392" i="15"/>
  <c r="Y2392" i="15"/>
  <c r="U2392" i="15"/>
  <c r="Q2392" i="15"/>
  <c r="P2392" i="15"/>
  <c r="M2392" i="15"/>
  <c r="AD2391" i="15"/>
  <c r="Y2391" i="15"/>
  <c r="U2391" i="15"/>
  <c r="Q2391" i="15"/>
  <c r="P2391" i="15"/>
  <c r="M2391" i="15"/>
  <c r="AD2390" i="15"/>
  <c r="Y2390" i="15"/>
  <c r="U2390" i="15"/>
  <c r="Q2390" i="15"/>
  <c r="P2390" i="15"/>
  <c r="M2390" i="15"/>
  <c r="AD2389" i="15"/>
  <c r="Y2389" i="15"/>
  <c r="U2389" i="15"/>
  <c r="Q2389" i="15"/>
  <c r="P2389" i="15"/>
  <c r="M2389" i="15"/>
  <c r="AD2388" i="15"/>
  <c r="Y2388" i="15"/>
  <c r="U2388" i="15"/>
  <c r="Q2388" i="15"/>
  <c r="P2388" i="15"/>
  <c r="M2388" i="15"/>
  <c r="AD2387" i="15"/>
  <c r="Y2387" i="15"/>
  <c r="U2387" i="15"/>
  <c r="Q2387" i="15"/>
  <c r="P2387" i="15"/>
  <c r="M2387" i="15"/>
  <c r="AD2386" i="15"/>
  <c r="Y2386" i="15"/>
  <c r="U2386" i="15"/>
  <c r="Q2386" i="15"/>
  <c r="P2386" i="15"/>
  <c r="M2386" i="15"/>
  <c r="AD2385" i="15"/>
  <c r="Y2385" i="15"/>
  <c r="U2385" i="15"/>
  <c r="Q2385" i="15"/>
  <c r="P2385" i="15"/>
  <c r="M2385" i="15"/>
  <c r="AD2384" i="15"/>
  <c r="Y2384" i="15"/>
  <c r="U2384" i="15"/>
  <c r="Q2384" i="15"/>
  <c r="P2384" i="15"/>
  <c r="M2384" i="15"/>
  <c r="AD2383" i="15"/>
  <c r="Y2383" i="15"/>
  <c r="U2383" i="15"/>
  <c r="Q2383" i="15"/>
  <c r="P2383" i="15"/>
  <c r="M2383" i="15"/>
  <c r="AD2382" i="15"/>
  <c r="Y2382" i="15"/>
  <c r="U2382" i="15"/>
  <c r="Q2382" i="15"/>
  <c r="P2382" i="15"/>
  <c r="M2382" i="15"/>
  <c r="AD2381" i="15"/>
  <c r="Y2381" i="15"/>
  <c r="U2381" i="15"/>
  <c r="Q2381" i="15"/>
  <c r="P2381" i="15"/>
  <c r="M2381" i="15"/>
  <c r="AD2380" i="15"/>
  <c r="Y2380" i="15"/>
  <c r="U2380" i="15"/>
  <c r="Q2380" i="15"/>
  <c r="P2380" i="15"/>
  <c r="M2380" i="15"/>
  <c r="AD2379" i="15"/>
  <c r="Y2379" i="15"/>
  <c r="U2379" i="15"/>
  <c r="Q2379" i="15"/>
  <c r="P2379" i="15"/>
  <c r="M2379" i="15"/>
  <c r="AD2378" i="15"/>
  <c r="Y2378" i="15"/>
  <c r="U2378" i="15"/>
  <c r="Q2378" i="15"/>
  <c r="P2378" i="15"/>
  <c r="M2378" i="15"/>
  <c r="AD2377" i="15"/>
  <c r="Y2377" i="15"/>
  <c r="U2377" i="15"/>
  <c r="Q2377" i="15"/>
  <c r="P2377" i="15"/>
  <c r="M2377" i="15"/>
  <c r="AD2376" i="15"/>
  <c r="Y2376" i="15"/>
  <c r="U2376" i="15"/>
  <c r="Q2376" i="15"/>
  <c r="P2376" i="15"/>
  <c r="M2376" i="15"/>
  <c r="AD2375" i="15"/>
  <c r="Y2375" i="15"/>
  <c r="U2375" i="15"/>
  <c r="Q2375" i="15"/>
  <c r="P2375" i="15"/>
  <c r="M2375" i="15"/>
  <c r="AD2374" i="15"/>
  <c r="Y2374" i="15"/>
  <c r="U2374" i="15"/>
  <c r="Q2374" i="15"/>
  <c r="P2374" i="15"/>
  <c r="M2374" i="15"/>
  <c r="AD2373" i="15"/>
  <c r="Y2373" i="15"/>
  <c r="U2373" i="15"/>
  <c r="Q2373" i="15"/>
  <c r="P2373" i="15"/>
  <c r="M2373" i="15"/>
  <c r="AD2372" i="15"/>
  <c r="Y2372" i="15"/>
  <c r="U2372" i="15"/>
  <c r="Q2372" i="15"/>
  <c r="P2372" i="15"/>
  <c r="M2372" i="15"/>
  <c r="AD2371" i="15"/>
  <c r="Y2371" i="15"/>
  <c r="U2371" i="15"/>
  <c r="Q2371" i="15"/>
  <c r="P2371" i="15"/>
  <c r="M2371" i="15"/>
  <c r="AD2370" i="15"/>
  <c r="Y2370" i="15"/>
  <c r="U2370" i="15"/>
  <c r="Q2370" i="15"/>
  <c r="P2370" i="15"/>
  <c r="M2370" i="15"/>
  <c r="AD2369" i="15"/>
  <c r="Y2369" i="15"/>
  <c r="U2369" i="15"/>
  <c r="Q2369" i="15"/>
  <c r="P2369" i="15"/>
  <c r="M2369" i="15"/>
  <c r="AD2368" i="15"/>
  <c r="Y2368" i="15"/>
  <c r="U2368" i="15"/>
  <c r="Q2368" i="15"/>
  <c r="P2368" i="15"/>
  <c r="M2368" i="15"/>
  <c r="AD2367" i="15"/>
  <c r="Y2367" i="15"/>
  <c r="U2367" i="15"/>
  <c r="Q2367" i="15"/>
  <c r="P2367" i="15"/>
  <c r="M2367" i="15"/>
  <c r="AD2366" i="15"/>
  <c r="Y2366" i="15"/>
  <c r="U2366" i="15"/>
  <c r="Q2366" i="15"/>
  <c r="P2366" i="15"/>
  <c r="M2366" i="15"/>
  <c r="AD2365" i="15"/>
  <c r="Y2365" i="15"/>
  <c r="U2365" i="15"/>
  <c r="Q2365" i="15"/>
  <c r="P2365" i="15"/>
  <c r="M2365" i="15"/>
  <c r="AD2364" i="15"/>
  <c r="Y2364" i="15"/>
  <c r="U2364" i="15"/>
  <c r="Q2364" i="15"/>
  <c r="P2364" i="15"/>
  <c r="M2364" i="15"/>
  <c r="AD2363" i="15"/>
  <c r="Y2363" i="15"/>
  <c r="U2363" i="15"/>
  <c r="Q2363" i="15"/>
  <c r="P2363" i="15"/>
  <c r="M2363" i="15"/>
  <c r="AD2362" i="15"/>
  <c r="Y2362" i="15"/>
  <c r="U2362" i="15"/>
  <c r="Q2362" i="15"/>
  <c r="P2362" i="15"/>
  <c r="M2362" i="15"/>
  <c r="AD2361" i="15"/>
  <c r="Y2361" i="15"/>
  <c r="U2361" i="15"/>
  <c r="Q2361" i="15"/>
  <c r="P2361" i="15"/>
  <c r="M2361" i="15"/>
  <c r="AD2360" i="15"/>
  <c r="Y2360" i="15"/>
  <c r="U2360" i="15"/>
  <c r="Q2360" i="15"/>
  <c r="P2360" i="15"/>
  <c r="M2360" i="15"/>
  <c r="AD2359" i="15"/>
  <c r="Y2359" i="15"/>
  <c r="U2359" i="15"/>
  <c r="Q2359" i="15"/>
  <c r="P2359" i="15"/>
  <c r="M2359" i="15"/>
  <c r="AD2358" i="15"/>
  <c r="Y2358" i="15"/>
  <c r="U2358" i="15"/>
  <c r="Q2358" i="15"/>
  <c r="P2358" i="15"/>
  <c r="M2358" i="15"/>
  <c r="AD2357" i="15"/>
  <c r="Y2357" i="15"/>
  <c r="U2357" i="15"/>
  <c r="Q2357" i="15"/>
  <c r="P2357" i="15"/>
  <c r="M2357" i="15"/>
  <c r="AD2356" i="15"/>
  <c r="Y2356" i="15"/>
  <c r="U2356" i="15"/>
  <c r="Q2356" i="15"/>
  <c r="P2356" i="15"/>
  <c r="M2356" i="15"/>
  <c r="AD2355" i="15"/>
  <c r="Y2355" i="15"/>
  <c r="U2355" i="15"/>
  <c r="Q2355" i="15"/>
  <c r="P2355" i="15"/>
  <c r="M2355" i="15"/>
  <c r="AD2354" i="15"/>
  <c r="Y2354" i="15"/>
  <c r="U2354" i="15"/>
  <c r="Q2354" i="15"/>
  <c r="P2354" i="15"/>
  <c r="M2354" i="15"/>
  <c r="AD2353" i="15"/>
  <c r="Y2353" i="15"/>
  <c r="U2353" i="15"/>
  <c r="Q2353" i="15"/>
  <c r="P2353" i="15"/>
  <c r="M2353" i="15"/>
  <c r="AD2352" i="15"/>
  <c r="Y2352" i="15"/>
  <c r="U2352" i="15"/>
  <c r="Q2352" i="15"/>
  <c r="P2352" i="15"/>
  <c r="M2352" i="15"/>
  <c r="AD2351" i="15"/>
  <c r="Y2351" i="15"/>
  <c r="U2351" i="15"/>
  <c r="Q2351" i="15"/>
  <c r="P2351" i="15"/>
  <c r="M2351" i="15"/>
  <c r="AD2350" i="15"/>
  <c r="Y2350" i="15"/>
  <c r="U2350" i="15"/>
  <c r="Q2350" i="15"/>
  <c r="P2350" i="15"/>
  <c r="M2350" i="15"/>
  <c r="AD2349" i="15"/>
  <c r="Y2349" i="15"/>
  <c r="U2349" i="15"/>
  <c r="Q2349" i="15"/>
  <c r="P2349" i="15"/>
  <c r="M2349" i="15"/>
  <c r="AD2348" i="15"/>
  <c r="Y2348" i="15"/>
  <c r="U2348" i="15"/>
  <c r="Q2348" i="15"/>
  <c r="P2348" i="15"/>
  <c r="M2348" i="15"/>
  <c r="AD2347" i="15"/>
  <c r="Y2347" i="15"/>
  <c r="U2347" i="15"/>
  <c r="Q2347" i="15"/>
  <c r="P2347" i="15"/>
  <c r="M2347" i="15"/>
  <c r="AD2346" i="15"/>
  <c r="Y2346" i="15"/>
  <c r="U2346" i="15"/>
  <c r="Q2346" i="15"/>
  <c r="P2346" i="15"/>
  <c r="M2346" i="15"/>
  <c r="AD2345" i="15"/>
  <c r="Y2345" i="15"/>
  <c r="U2345" i="15"/>
  <c r="Q2345" i="15"/>
  <c r="P2345" i="15"/>
  <c r="M2345" i="15"/>
  <c r="AD2344" i="15"/>
  <c r="Y2344" i="15"/>
  <c r="U2344" i="15"/>
  <c r="Q2344" i="15"/>
  <c r="P2344" i="15"/>
  <c r="M2344" i="15"/>
  <c r="AD2343" i="15"/>
  <c r="Y2343" i="15"/>
  <c r="U2343" i="15"/>
  <c r="Q2343" i="15"/>
  <c r="P2343" i="15"/>
  <c r="M2343" i="15"/>
  <c r="AD2342" i="15"/>
  <c r="Y2342" i="15"/>
  <c r="U2342" i="15"/>
  <c r="Q2342" i="15"/>
  <c r="P2342" i="15"/>
  <c r="M2342" i="15"/>
  <c r="AD2341" i="15"/>
  <c r="Y2341" i="15"/>
  <c r="U2341" i="15"/>
  <c r="Q2341" i="15"/>
  <c r="P2341" i="15"/>
  <c r="M2341" i="15"/>
  <c r="AD2340" i="15"/>
  <c r="Y2340" i="15"/>
  <c r="U2340" i="15"/>
  <c r="Q2340" i="15"/>
  <c r="P2340" i="15"/>
  <c r="M2340" i="15"/>
  <c r="AD2339" i="15"/>
  <c r="Y2339" i="15"/>
  <c r="U2339" i="15"/>
  <c r="Q2339" i="15"/>
  <c r="P2339" i="15"/>
  <c r="M2339" i="15"/>
  <c r="AD2338" i="15"/>
  <c r="Y2338" i="15"/>
  <c r="U2338" i="15"/>
  <c r="Q2338" i="15"/>
  <c r="P2338" i="15"/>
  <c r="M2338" i="15"/>
  <c r="AD2337" i="15"/>
  <c r="Y2337" i="15"/>
  <c r="U2337" i="15"/>
  <c r="Q2337" i="15"/>
  <c r="P2337" i="15"/>
  <c r="M2337" i="15"/>
  <c r="AD2336" i="15"/>
  <c r="Y2336" i="15"/>
  <c r="U2336" i="15"/>
  <c r="Q2336" i="15"/>
  <c r="P2336" i="15"/>
  <c r="M2336" i="15"/>
  <c r="AD2335" i="15"/>
  <c r="Y2335" i="15"/>
  <c r="U2335" i="15"/>
  <c r="Q2335" i="15"/>
  <c r="P2335" i="15"/>
  <c r="M2335" i="15"/>
  <c r="AD2334" i="15"/>
  <c r="Y2334" i="15"/>
  <c r="U2334" i="15"/>
  <c r="Q2334" i="15"/>
  <c r="P2334" i="15"/>
  <c r="M2334" i="15"/>
  <c r="AD2333" i="15"/>
  <c r="Y2333" i="15"/>
  <c r="U2333" i="15"/>
  <c r="Q2333" i="15"/>
  <c r="P2333" i="15"/>
  <c r="M2333" i="15"/>
  <c r="AD2332" i="15"/>
  <c r="Y2332" i="15"/>
  <c r="U2332" i="15"/>
  <c r="Q2332" i="15"/>
  <c r="P2332" i="15"/>
  <c r="M2332" i="15"/>
  <c r="AD2331" i="15"/>
  <c r="Y2331" i="15"/>
  <c r="U2331" i="15"/>
  <c r="Q2331" i="15"/>
  <c r="P2331" i="15"/>
  <c r="M2331" i="15"/>
  <c r="AD2330" i="15"/>
  <c r="Y2330" i="15"/>
  <c r="U2330" i="15"/>
  <c r="Q2330" i="15"/>
  <c r="P2330" i="15"/>
  <c r="M2330" i="15"/>
  <c r="AD2329" i="15"/>
  <c r="Y2329" i="15"/>
  <c r="U2329" i="15"/>
  <c r="Q2329" i="15"/>
  <c r="P2329" i="15"/>
  <c r="M2329" i="15"/>
  <c r="AD2328" i="15"/>
  <c r="Y2328" i="15"/>
  <c r="U2328" i="15"/>
  <c r="Q2328" i="15"/>
  <c r="P2328" i="15"/>
  <c r="M2328" i="15"/>
  <c r="AD2327" i="15"/>
  <c r="Y2327" i="15"/>
  <c r="U2327" i="15"/>
  <c r="Q2327" i="15"/>
  <c r="P2327" i="15"/>
  <c r="M2327" i="15"/>
  <c r="AD2326" i="15"/>
  <c r="Y2326" i="15"/>
  <c r="U2326" i="15"/>
  <c r="Q2326" i="15"/>
  <c r="P2326" i="15"/>
  <c r="M2326" i="15"/>
  <c r="AD2325" i="15"/>
  <c r="Y2325" i="15"/>
  <c r="U2325" i="15"/>
  <c r="Q2325" i="15"/>
  <c r="P2325" i="15"/>
  <c r="M2325" i="15"/>
  <c r="AD2324" i="15"/>
  <c r="Y2324" i="15"/>
  <c r="U2324" i="15"/>
  <c r="Q2324" i="15"/>
  <c r="P2324" i="15"/>
  <c r="M2324" i="15"/>
  <c r="AD2323" i="15"/>
  <c r="Y2323" i="15"/>
  <c r="U2323" i="15"/>
  <c r="Q2323" i="15"/>
  <c r="P2323" i="15"/>
  <c r="M2323" i="15"/>
  <c r="AD2322" i="15"/>
  <c r="Y2322" i="15"/>
  <c r="U2322" i="15"/>
  <c r="Q2322" i="15"/>
  <c r="P2322" i="15"/>
  <c r="M2322" i="15"/>
  <c r="AD2321" i="15"/>
  <c r="Y2321" i="15"/>
  <c r="U2321" i="15"/>
  <c r="Q2321" i="15"/>
  <c r="P2321" i="15"/>
  <c r="M2321" i="15"/>
  <c r="AD2320" i="15"/>
  <c r="Y2320" i="15"/>
  <c r="U2320" i="15"/>
  <c r="Q2320" i="15"/>
  <c r="P2320" i="15"/>
  <c r="M2320" i="15"/>
  <c r="AD2319" i="15"/>
  <c r="Y2319" i="15"/>
  <c r="U2319" i="15"/>
  <c r="Q2319" i="15"/>
  <c r="P2319" i="15"/>
  <c r="M2319" i="15"/>
  <c r="AD2318" i="15"/>
  <c r="Y2318" i="15"/>
  <c r="U2318" i="15"/>
  <c r="Q2318" i="15"/>
  <c r="P2318" i="15"/>
  <c r="M2318" i="15"/>
  <c r="AD2317" i="15"/>
  <c r="Y2317" i="15"/>
  <c r="U2317" i="15"/>
  <c r="Q2317" i="15"/>
  <c r="P2317" i="15"/>
  <c r="M2317" i="15"/>
  <c r="AD2316" i="15"/>
  <c r="Y2316" i="15"/>
  <c r="U2316" i="15"/>
  <c r="Q2316" i="15"/>
  <c r="P2316" i="15"/>
  <c r="M2316" i="15"/>
  <c r="AD2315" i="15"/>
  <c r="Y2315" i="15"/>
  <c r="U2315" i="15"/>
  <c r="Q2315" i="15"/>
  <c r="P2315" i="15"/>
  <c r="M2315" i="15"/>
  <c r="AD2314" i="15"/>
  <c r="Y2314" i="15"/>
  <c r="U2314" i="15"/>
  <c r="Q2314" i="15"/>
  <c r="P2314" i="15"/>
  <c r="M2314" i="15"/>
  <c r="AD2313" i="15"/>
  <c r="Y2313" i="15"/>
  <c r="U2313" i="15"/>
  <c r="Q2313" i="15"/>
  <c r="P2313" i="15"/>
  <c r="M2313" i="15"/>
  <c r="AD2312" i="15"/>
  <c r="Y2312" i="15"/>
  <c r="U2312" i="15"/>
  <c r="Q2312" i="15"/>
  <c r="P2312" i="15"/>
  <c r="M2312" i="15"/>
  <c r="AD2311" i="15"/>
  <c r="Y2311" i="15"/>
  <c r="U2311" i="15"/>
  <c r="Q2311" i="15"/>
  <c r="P2311" i="15"/>
  <c r="M2311" i="15"/>
  <c r="AD2310" i="15"/>
  <c r="Y2310" i="15"/>
  <c r="U2310" i="15"/>
  <c r="Q2310" i="15"/>
  <c r="P2310" i="15"/>
  <c r="M2310" i="15"/>
  <c r="AD2309" i="15"/>
  <c r="Y2309" i="15"/>
  <c r="U2309" i="15"/>
  <c r="Q2309" i="15"/>
  <c r="P2309" i="15"/>
  <c r="M2309" i="15"/>
  <c r="AD2308" i="15"/>
  <c r="Y2308" i="15"/>
  <c r="U2308" i="15"/>
  <c r="Q2308" i="15"/>
  <c r="P2308" i="15"/>
  <c r="M2308" i="15"/>
  <c r="AD2307" i="15"/>
  <c r="Y2307" i="15"/>
  <c r="U2307" i="15"/>
  <c r="Q2307" i="15"/>
  <c r="P2307" i="15"/>
  <c r="M2307" i="15"/>
  <c r="AD2306" i="15"/>
  <c r="Y2306" i="15"/>
  <c r="U2306" i="15"/>
  <c r="Q2306" i="15"/>
  <c r="P2306" i="15"/>
  <c r="M2306" i="15"/>
  <c r="AD2305" i="15"/>
  <c r="Y2305" i="15"/>
  <c r="U2305" i="15"/>
  <c r="Q2305" i="15"/>
  <c r="P2305" i="15"/>
  <c r="M2305" i="15"/>
  <c r="AD2304" i="15"/>
  <c r="Y2304" i="15"/>
  <c r="U2304" i="15"/>
  <c r="Q2304" i="15"/>
  <c r="P2304" i="15"/>
  <c r="M2304" i="15"/>
  <c r="AD2303" i="15"/>
  <c r="Y2303" i="15"/>
  <c r="U2303" i="15"/>
  <c r="Q2303" i="15"/>
  <c r="P2303" i="15"/>
  <c r="M2303" i="15"/>
  <c r="AD2302" i="15"/>
  <c r="Y2302" i="15"/>
  <c r="U2302" i="15"/>
  <c r="Q2302" i="15"/>
  <c r="P2302" i="15"/>
  <c r="M2302" i="15"/>
  <c r="AD2301" i="15"/>
  <c r="Y2301" i="15"/>
  <c r="U2301" i="15"/>
  <c r="Q2301" i="15"/>
  <c r="P2301" i="15"/>
  <c r="M2301" i="15"/>
  <c r="AD2300" i="15"/>
  <c r="Y2300" i="15"/>
  <c r="U2300" i="15"/>
  <c r="Q2300" i="15"/>
  <c r="P2300" i="15"/>
  <c r="M2300" i="15"/>
  <c r="AD2299" i="15"/>
  <c r="Y2299" i="15"/>
  <c r="U2299" i="15"/>
  <c r="Q2299" i="15"/>
  <c r="P2299" i="15"/>
  <c r="M2299" i="15"/>
  <c r="AD2298" i="15"/>
  <c r="Y2298" i="15"/>
  <c r="U2298" i="15"/>
  <c r="Q2298" i="15"/>
  <c r="P2298" i="15"/>
  <c r="M2298" i="15"/>
  <c r="AD2297" i="15"/>
  <c r="Y2297" i="15"/>
  <c r="U2297" i="15"/>
  <c r="Q2297" i="15"/>
  <c r="P2297" i="15"/>
  <c r="M2297" i="15"/>
  <c r="AD2296" i="15"/>
  <c r="Y2296" i="15"/>
  <c r="U2296" i="15"/>
  <c r="Q2296" i="15"/>
  <c r="P2296" i="15"/>
  <c r="M2296" i="15"/>
  <c r="AD2295" i="15"/>
  <c r="Y2295" i="15"/>
  <c r="U2295" i="15"/>
  <c r="Q2295" i="15"/>
  <c r="P2295" i="15"/>
  <c r="M2295" i="15"/>
  <c r="AD2294" i="15"/>
  <c r="Y2294" i="15"/>
  <c r="U2294" i="15"/>
  <c r="Q2294" i="15"/>
  <c r="P2294" i="15"/>
  <c r="M2294" i="15"/>
  <c r="AD2293" i="15"/>
  <c r="Y2293" i="15"/>
  <c r="U2293" i="15"/>
  <c r="Q2293" i="15"/>
  <c r="P2293" i="15"/>
  <c r="M2293" i="15"/>
  <c r="AD2292" i="15"/>
  <c r="Y2292" i="15"/>
  <c r="U2292" i="15"/>
  <c r="Q2292" i="15"/>
  <c r="P2292" i="15"/>
  <c r="M2292" i="15"/>
  <c r="AD2291" i="15"/>
  <c r="Y2291" i="15"/>
  <c r="U2291" i="15"/>
  <c r="Q2291" i="15"/>
  <c r="P2291" i="15"/>
  <c r="M2291" i="15"/>
  <c r="AD2290" i="15"/>
  <c r="Y2290" i="15"/>
  <c r="U2290" i="15"/>
  <c r="Q2290" i="15"/>
  <c r="P2290" i="15"/>
  <c r="M2290" i="15"/>
  <c r="AD2289" i="15"/>
  <c r="Y2289" i="15"/>
  <c r="U2289" i="15"/>
  <c r="Q2289" i="15"/>
  <c r="P2289" i="15"/>
  <c r="M2289" i="15"/>
  <c r="AD2288" i="15"/>
  <c r="Y2288" i="15"/>
  <c r="U2288" i="15"/>
  <c r="Q2288" i="15"/>
  <c r="P2288" i="15"/>
  <c r="M2288" i="15"/>
  <c r="AD2287" i="15"/>
  <c r="Y2287" i="15"/>
  <c r="U2287" i="15"/>
  <c r="Q2287" i="15"/>
  <c r="P2287" i="15"/>
  <c r="M2287" i="15"/>
  <c r="AD2286" i="15"/>
  <c r="Y2286" i="15"/>
  <c r="U2286" i="15"/>
  <c r="Q2286" i="15"/>
  <c r="P2286" i="15"/>
  <c r="M2286" i="15"/>
  <c r="AD2285" i="15"/>
  <c r="Y2285" i="15"/>
  <c r="U2285" i="15"/>
  <c r="Q2285" i="15"/>
  <c r="P2285" i="15"/>
  <c r="M2285" i="15"/>
  <c r="AD2284" i="15"/>
  <c r="Y2284" i="15"/>
  <c r="U2284" i="15"/>
  <c r="Q2284" i="15"/>
  <c r="P2284" i="15"/>
  <c r="M2284" i="15"/>
  <c r="AD2283" i="15"/>
  <c r="Y2283" i="15"/>
  <c r="U2283" i="15"/>
  <c r="Q2283" i="15"/>
  <c r="P2283" i="15"/>
  <c r="M2283" i="15"/>
  <c r="AD2282" i="15"/>
  <c r="Y2282" i="15"/>
  <c r="U2282" i="15"/>
  <c r="Q2282" i="15"/>
  <c r="P2282" i="15"/>
  <c r="M2282" i="15"/>
  <c r="AD2281" i="15"/>
  <c r="Y2281" i="15"/>
  <c r="U2281" i="15"/>
  <c r="Q2281" i="15"/>
  <c r="P2281" i="15"/>
  <c r="M2281" i="15"/>
  <c r="AD2280" i="15"/>
  <c r="Y2280" i="15"/>
  <c r="U2280" i="15"/>
  <c r="Q2280" i="15"/>
  <c r="P2280" i="15"/>
  <c r="M2280" i="15"/>
  <c r="AD2279" i="15"/>
  <c r="Y2279" i="15"/>
  <c r="U2279" i="15"/>
  <c r="Q2279" i="15"/>
  <c r="P2279" i="15"/>
  <c r="M2279" i="15"/>
  <c r="AD2278" i="15"/>
  <c r="Y2278" i="15"/>
  <c r="U2278" i="15"/>
  <c r="Q2278" i="15"/>
  <c r="P2278" i="15"/>
  <c r="M2278" i="15"/>
  <c r="AD2277" i="15"/>
  <c r="Y2277" i="15"/>
  <c r="U2277" i="15"/>
  <c r="Q2277" i="15"/>
  <c r="P2277" i="15"/>
  <c r="M2277" i="15"/>
  <c r="AD2276" i="15"/>
  <c r="Y2276" i="15"/>
  <c r="U2276" i="15"/>
  <c r="Q2276" i="15"/>
  <c r="P2276" i="15"/>
  <c r="M2276" i="15"/>
  <c r="AD2275" i="15"/>
  <c r="Y2275" i="15"/>
  <c r="U2275" i="15"/>
  <c r="Q2275" i="15"/>
  <c r="P2275" i="15"/>
  <c r="M2275" i="15"/>
  <c r="AD2274" i="15"/>
  <c r="Y2274" i="15"/>
  <c r="U2274" i="15"/>
  <c r="Q2274" i="15"/>
  <c r="P2274" i="15"/>
  <c r="M2274" i="15"/>
  <c r="AD2273" i="15"/>
  <c r="Y2273" i="15"/>
  <c r="U2273" i="15"/>
  <c r="Q2273" i="15"/>
  <c r="P2273" i="15"/>
  <c r="M2273" i="15"/>
  <c r="AD2272" i="15"/>
  <c r="Y2272" i="15"/>
  <c r="U2272" i="15"/>
  <c r="Q2272" i="15"/>
  <c r="P2272" i="15"/>
  <c r="M2272" i="15"/>
  <c r="AD2271" i="15"/>
  <c r="Y2271" i="15"/>
  <c r="U2271" i="15"/>
  <c r="Q2271" i="15"/>
  <c r="P2271" i="15"/>
  <c r="M2271" i="15"/>
  <c r="AD2270" i="15"/>
  <c r="Y2270" i="15"/>
  <c r="U2270" i="15"/>
  <c r="Q2270" i="15"/>
  <c r="P2270" i="15"/>
  <c r="M2270" i="15"/>
  <c r="AD2269" i="15"/>
  <c r="Y2269" i="15"/>
  <c r="U2269" i="15"/>
  <c r="Q2269" i="15"/>
  <c r="P2269" i="15"/>
  <c r="M2269" i="15"/>
  <c r="AD2268" i="15"/>
  <c r="Y2268" i="15"/>
  <c r="U2268" i="15"/>
  <c r="Q2268" i="15"/>
  <c r="P2268" i="15"/>
  <c r="M2268" i="15"/>
  <c r="AD2267" i="15"/>
  <c r="Y2267" i="15"/>
  <c r="U2267" i="15"/>
  <c r="Q2267" i="15"/>
  <c r="P2267" i="15"/>
  <c r="M2267" i="15"/>
  <c r="AD2266" i="15"/>
  <c r="Y2266" i="15"/>
  <c r="U2266" i="15"/>
  <c r="Q2266" i="15"/>
  <c r="P2266" i="15"/>
  <c r="M2266" i="15"/>
  <c r="AD2265" i="15"/>
  <c r="Y2265" i="15"/>
  <c r="U2265" i="15"/>
  <c r="Q2265" i="15"/>
  <c r="P2265" i="15"/>
  <c r="M2265" i="15"/>
  <c r="AD2264" i="15"/>
  <c r="Y2264" i="15"/>
  <c r="U2264" i="15"/>
  <c r="Q2264" i="15"/>
  <c r="P2264" i="15"/>
  <c r="M2264" i="15"/>
  <c r="AD2263" i="15"/>
  <c r="Y2263" i="15"/>
  <c r="U2263" i="15"/>
  <c r="Q2263" i="15"/>
  <c r="P2263" i="15"/>
  <c r="M2263" i="15"/>
  <c r="AD2262" i="15"/>
  <c r="Y2262" i="15"/>
  <c r="U2262" i="15"/>
  <c r="Q2262" i="15"/>
  <c r="P2262" i="15"/>
  <c r="M2262" i="15"/>
  <c r="AD2261" i="15"/>
  <c r="Y2261" i="15"/>
  <c r="U2261" i="15"/>
  <c r="Q2261" i="15"/>
  <c r="P2261" i="15"/>
  <c r="M2261" i="15"/>
  <c r="AD2260" i="15"/>
  <c r="Y2260" i="15"/>
  <c r="U2260" i="15"/>
  <c r="Q2260" i="15"/>
  <c r="P2260" i="15"/>
  <c r="M2260" i="15"/>
  <c r="AD2259" i="15"/>
  <c r="Y2259" i="15"/>
  <c r="U2259" i="15"/>
  <c r="Q2259" i="15"/>
  <c r="P2259" i="15"/>
  <c r="M2259" i="15"/>
  <c r="AD2258" i="15"/>
  <c r="Y2258" i="15"/>
  <c r="U2258" i="15"/>
  <c r="Q2258" i="15"/>
  <c r="P2258" i="15"/>
  <c r="M2258" i="15"/>
  <c r="AD2257" i="15"/>
  <c r="Y2257" i="15"/>
  <c r="U2257" i="15"/>
  <c r="Q2257" i="15"/>
  <c r="P2257" i="15"/>
  <c r="M2257" i="15"/>
  <c r="AD2256" i="15"/>
  <c r="Y2256" i="15"/>
  <c r="U2256" i="15"/>
  <c r="Q2256" i="15"/>
  <c r="P2256" i="15"/>
  <c r="M2256" i="15"/>
  <c r="AD2255" i="15"/>
  <c r="Y2255" i="15"/>
  <c r="U2255" i="15"/>
  <c r="Q2255" i="15"/>
  <c r="P2255" i="15"/>
  <c r="M2255" i="15"/>
  <c r="AD2254" i="15"/>
  <c r="Y2254" i="15"/>
  <c r="U2254" i="15"/>
  <c r="Q2254" i="15"/>
  <c r="P2254" i="15"/>
  <c r="M2254" i="15"/>
  <c r="AD2253" i="15"/>
  <c r="Y2253" i="15"/>
  <c r="U2253" i="15"/>
  <c r="Q2253" i="15"/>
  <c r="P2253" i="15"/>
  <c r="M2253" i="15"/>
  <c r="AD2252" i="15"/>
  <c r="Y2252" i="15"/>
  <c r="U2252" i="15"/>
  <c r="Q2252" i="15"/>
  <c r="P2252" i="15"/>
  <c r="M2252" i="15"/>
  <c r="AD2251" i="15"/>
  <c r="Y2251" i="15"/>
  <c r="U2251" i="15"/>
  <c r="Q2251" i="15"/>
  <c r="P2251" i="15"/>
  <c r="M2251" i="15"/>
  <c r="AD2250" i="15"/>
  <c r="Y2250" i="15"/>
  <c r="U2250" i="15"/>
  <c r="Q2250" i="15"/>
  <c r="P2250" i="15"/>
  <c r="M2250" i="15"/>
  <c r="AD2249" i="15"/>
  <c r="Y2249" i="15"/>
  <c r="U2249" i="15"/>
  <c r="Q2249" i="15"/>
  <c r="P2249" i="15"/>
  <c r="M2249" i="15"/>
  <c r="AD2248" i="15"/>
  <c r="Y2248" i="15"/>
  <c r="U2248" i="15"/>
  <c r="Q2248" i="15"/>
  <c r="P2248" i="15"/>
  <c r="M2248" i="15"/>
  <c r="AD2247" i="15"/>
  <c r="Y2247" i="15"/>
  <c r="U2247" i="15"/>
  <c r="Q2247" i="15"/>
  <c r="P2247" i="15"/>
  <c r="M2247" i="15"/>
  <c r="AD2246" i="15"/>
  <c r="Y2246" i="15"/>
  <c r="U2246" i="15"/>
  <c r="Q2246" i="15"/>
  <c r="P2246" i="15"/>
  <c r="M2246" i="15"/>
  <c r="AD2245" i="15"/>
  <c r="Y2245" i="15"/>
  <c r="U2245" i="15"/>
  <c r="Q2245" i="15"/>
  <c r="P2245" i="15"/>
  <c r="M2245" i="15"/>
  <c r="AD2244" i="15"/>
  <c r="Y2244" i="15"/>
  <c r="U2244" i="15"/>
  <c r="Q2244" i="15"/>
  <c r="P2244" i="15"/>
  <c r="M2244" i="15"/>
  <c r="AD2243" i="15"/>
  <c r="Y2243" i="15"/>
  <c r="U2243" i="15"/>
  <c r="Q2243" i="15"/>
  <c r="P2243" i="15"/>
  <c r="M2243" i="15"/>
  <c r="AD2242" i="15"/>
  <c r="Y2242" i="15"/>
  <c r="U2242" i="15"/>
  <c r="Q2242" i="15"/>
  <c r="P2242" i="15"/>
  <c r="M2242" i="15"/>
  <c r="AD2241" i="15"/>
  <c r="Y2241" i="15"/>
  <c r="U2241" i="15"/>
  <c r="Q2241" i="15"/>
  <c r="P2241" i="15"/>
  <c r="M2241" i="15"/>
  <c r="AD2240" i="15"/>
  <c r="Y2240" i="15"/>
  <c r="U2240" i="15"/>
  <c r="Q2240" i="15"/>
  <c r="P2240" i="15"/>
  <c r="M2240" i="15"/>
  <c r="AD2239" i="15"/>
  <c r="Y2239" i="15"/>
  <c r="U2239" i="15"/>
  <c r="Q2239" i="15"/>
  <c r="P2239" i="15"/>
  <c r="M2239" i="15"/>
  <c r="AD2238" i="15"/>
  <c r="Y2238" i="15"/>
  <c r="U2238" i="15"/>
  <c r="Q2238" i="15"/>
  <c r="P2238" i="15"/>
  <c r="M2238" i="15"/>
  <c r="AD2237" i="15"/>
  <c r="Y2237" i="15"/>
  <c r="U2237" i="15"/>
  <c r="Q2237" i="15"/>
  <c r="P2237" i="15"/>
  <c r="M2237" i="15"/>
  <c r="AD2236" i="15"/>
  <c r="Y2236" i="15"/>
  <c r="U2236" i="15"/>
  <c r="Q2236" i="15"/>
  <c r="P2236" i="15"/>
  <c r="M2236" i="15"/>
  <c r="AD2235" i="15"/>
  <c r="Y2235" i="15"/>
  <c r="U2235" i="15"/>
  <c r="Q2235" i="15"/>
  <c r="P2235" i="15"/>
  <c r="M2235" i="15"/>
  <c r="AD2234" i="15"/>
  <c r="Y2234" i="15"/>
  <c r="U2234" i="15"/>
  <c r="Q2234" i="15"/>
  <c r="P2234" i="15"/>
  <c r="M2234" i="15"/>
  <c r="AD2233" i="15"/>
  <c r="Y2233" i="15"/>
  <c r="U2233" i="15"/>
  <c r="Q2233" i="15"/>
  <c r="P2233" i="15"/>
  <c r="M2233" i="15"/>
  <c r="AD2232" i="15"/>
  <c r="Y2232" i="15"/>
  <c r="U2232" i="15"/>
  <c r="Q2232" i="15"/>
  <c r="P2232" i="15"/>
  <c r="M2232" i="15"/>
  <c r="AD2231" i="15"/>
  <c r="Y2231" i="15"/>
  <c r="U2231" i="15"/>
  <c r="Q2231" i="15"/>
  <c r="P2231" i="15"/>
  <c r="M2231" i="15"/>
  <c r="AD2230" i="15"/>
  <c r="Y2230" i="15"/>
  <c r="U2230" i="15"/>
  <c r="Q2230" i="15"/>
  <c r="P2230" i="15"/>
  <c r="M2230" i="15"/>
  <c r="AD2229" i="15"/>
  <c r="Y2229" i="15"/>
  <c r="U2229" i="15"/>
  <c r="Q2229" i="15"/>
  <c r="P2229" i="15"/>
  <c r="M2229" i="15"/>
  <c r="AD2228" i="15"/>
  <c r="Y2228" i="15"/>
  <c r="U2228" i="15"/>
  <c r="Q2228" i="15"/>
  <c r="P2228" i="15"/>
  <c r="M2228" i="15"/>
  <c r="AD2227" i="15"/>
  <c r="Y2227" i="15"/>
  <c r="U2227" i="15"/>
  <c r="Q2227" i="15"/>
  <c r="P2227" i="15"/>
  <c r="M2227" i="15"/>
  <c r="AD2226" i="15"/>
  <c r="Y2226" i="15"/>
  <c r="U2226" i="15"/>
  <c r="Q2226" i="15"/>
  <c r="P2226" i="15"/>
  <c r="M2226" i="15"/>
  <c r="AD2225" i="15"/>
  <c r="Y2225" i="15"/>
  <c r="U2225" i="15"/>
  <c r="Q2225" i="15"/>
  <c r="P2225" i="15"/>
  <c r="M2225" i="15"/>
  <c r="AD2224" i="15"/>
  <c r="Y2224" i="15"/>
  <c r="U2224" i="15"/>
  <c r="Q2224" i="15"/>
  <c r="P2224" i="15"/>
  <c r="M2224" i="15"/>
  <c r="AD2223" i="15"/>
  <c r="Y2223" i="15"/>
  <c r="U2223" i="15"/>
  <c r="Q2223" i="15"/>
  <c r="P2223" i="15"/>
  <c r="M2223" i="15"/>
  <c r="AD2222" i="15"/>
  <c r="Y2222" i="15"/>
  <c r="U2222" i="15"/>
  <c r="Q2222" i="15"/>
  <c r="P2222" i="15"/>
  <c r="M2222" i="15"/>
  <c r="AD2221" i="15"/>
  <c r="Y2221" i="15"/>
  <c r="U2221" i="15"/>
  <c r="Q2221" i="15"/>
  <c r="P2221" i="15"/>
  <c r="M2221" i="15"/>
  <c r="AD2220" i="15"/>
  <c r="Y2220" i="15"/>
  <c r="U2220" i="15"/>
  <c r="Q2220" i="15"/>
  <c r="P2220" i="15"/>
  <c r="M2220" i="15"/>
  <c r="AD2219" i="15"/>
  <c r="Y2219" i="15"/>
  <c r="U2219" i="15"/>
  <c r="Q2219" i="15"/>
  <c r="P2219" i="15"/>
  <c r="M2219" i="15"/>
  <c r="AD2218" i="15"/>
  <c r="Y2218" i="15"/>
  <c r="U2218" i="15"/>
  <c r="Q2218" i="15"/>
  <c r="P2218" i="15"/>
  <c r="M2218" i="15"/>
  <c r="AD2217" i="15"/>
  <c r="Y2217" i="15"/>
  <c r="U2217" i="15"/>
  <c r="Q2217" i="15"/>
  <c r="P2217" i="15"/>
  <c r="M2217" i="15"/>
  <c r="AD2216" i="15"/>
  <c r="Y2216" i="15"/>
  <c r="U2216" i="15"/>
  <c r="Q2216" i="15"/>
  <c r="P2216" i="15"/>
  <c r="M2216" i="15"/>
  <c r="AD2215" i="15"/>
  <c r="Y2215" i="15"/>
  <c r="U2215" i="15"/>
  <c r="Q2215" i="15"/>
  <c r="P2215" i="15"/>
  <c r="M2215" i="15"/>
  <c r="AD2214" i="15"/>
  <c r="Y2214" i="15"/>
  <c r="U2214" i="15"/>
  <c r="Q2214" i="15"/>
  <c r="P2214" i="15"/>
  <c r="M2214" i="15"/>
  <c r="AD2213" i="15"/>
  <c r="Y2213" i="15"/>
  <c r="U2213" i="15"/>
  <c r="Q2213" i="15"/>
  <c r="P2213" i="15"/>
  <c r="M2213" i="15"/>
  <c r="AD2212" i="15"/>
  <c r="Y2212" i="15"/>
  <c r="U2212" i="15"/>
  <c r="Q2212" i="15"/>
  <c r="P2212" i="15"/>
  <c r="M2212" i="15"/>
  <c r="AD2211" i="15"/>
  <c r="Y2211" i="15"/>
  <c r="U2211" i="15"/>
  <c r="Q2211" i="15"/>
  <c r="P2211" i="15"/>
  <c r="M2211" i="15"/>
  <c r="AD2210" i="15"/>
  <c r="Y2210" i="15"/>
  <c r="U2210" i="15"/>
  <c r="Q2210" i="15"/>
  <c r="P2210" i="15"/>
  <c r="M2210" i="15"/>
  <c r="AD2209" i="15"/>
  <c r="Y2209" i="15"/>
  <c r="U2209" i="15"/>
  <c r="Q2209" i="15"/>
  <c r="P2209" i="15"/>
  <c r="M2209" i="15"/>
  <c r="AD2208" i="15"/>
  <c r="Y2208" i="15"/>
  <c r="U2208" i="15"/>
  <c r="Q2208" i="15"/>
  <c r="P2208" i="15"/>
  <c r="M2208" i="15"/>
  <c r="AD2207" i="15"/>
  <c r="Y2207" i="15"/>
  <c r="U2207" i="15"/>
  <c r="Q2207" i="15"/>
  <c r="P2207" i="15"/>
  <c r="M2207" i="15"/>
  <c r="AD2206" i="15"/>
  <c r="Y2206" i="15"/>
  <c r="U2206" i="15"/>
  <c r="Q2206" i="15"/>
  <c r="P2206" i="15"/>
  <c r="M2206" i="15"/>
  <c r="AD2205" i="15"/>
  <c r="Y2205" i="15"/>
  <c r="U2205" i="15"/>
  <c r="Q2205" i="15"/>
  <c r="P2205" i="15"/>
  <c r="M2205" i="15"/>
  <c r="AD2204" i="15"/>
  <c r="Y2204" i="15"/>
  <c r="U2204" i="15"/>
  <c r="Q2204" i="15"/>
  <c r="P2204" i="15"/>
  <c r="M2204" i="15"/>
  <c r="AD2203" i="15"/>
  <c r="Y2203" i="15"/>
  <c r="U2203" i="15"/>
  <c r="Q2203" i="15"/>
  <c r="P2203" i="15"/>
  <c r="M2203" i="15"/>
  <c r="AD2202" i="15"/>
  <c r="Y2202" i="15"/>
  <c r="U2202" i="15"/>
  <c r="Q2202" i="15"/>
  <c r="P2202" i="15"/>
  <c r="M2202" i="15"/>
  <c r="AD2201" i="15"/>
  <c r="Y2201" i="15"/>
  <c r="U2201" i="15"/>
  <c r="Q2201" i="15"/>
  <c r="P2201" i="15"/>
  <c r="M2201" i="15"/>
  <c r="AD2200" i="15"/>
  <c r="Y2200" i="15"/>
  <c r="U2200" i="15"/>
  <c r="Q2200" i="15"/>
  <c r="P2200" i="15"/>
  <c r="M2200" i="15"/>
  <c r="AD2199" i="15"/>
  <c r="Y2199" i="15"/>
  <c r="U2199" i="15"/>
  <c r="Q2199" i="15"/>
  <c r="P2199" i="15"/>
  <c r="M2199" i="15"/>
  <c r="AD2198" i="15"/>
  <c r="Y2198" i="15"/>
  <c r="U2198" i="15"/>
  <c r="Q2198" i="15"/>
  <c r="P2198" i="15"/>
  <c r="M2198" i="15"/>
  <c r="AD2197" i="15"/>
  <c r="Y2197" i="15"/>
  <c r="U2197" i="15"/>
  <c r="Q2197" i="15"/>
  <c r="P2197" i="15"/>
  <c r="M2197" i="15"/>
  <c r="AD2196" i="15"/>
  <c r="Y2196" i="15"/>
  <c r="U2196" i="15"/>
  <c r="Q2196" i="15"/>
  <c r="P2196" i="15"/>
  <c r="M2196" i="15"/>
  <c r="AD2195" i="15"/>
  <c r="Y2195" i="15"/>
  <c r="U2195" i="15"/>
  <c r="Q2195" i="15"/>
  <c r="P2195" i="15"/>
  <c r="M2195" i="15"/>
  <c r="AD2194" i="15"/>
  <c r="Y2194" i="15"/>
  <c r="U2194" i="15"/>
  <c r="Q2194" i="15"/>
  <c r="P2194" i="15"/>
  <c r="M2194" i="15"/>
  <c r="AD2193" i="15"/>
  <c r="Y2193" i="15"/>
  <c r="U2193" i="15"/>
  <c r="Q2193" i="15"/>
  <c r="P2193" i="15"/>
  <c r="M2193" i="15"/>
  <c r="AD2192" i="15"/>
  <c r="Y2192" i="15"/>
  <c r="U2192" i="15"/>
  <c r="Q2192" i="15"/>
  <c r="P2192" i="15"/>
  <c r="M2192" i="15"/>
  <c r="AD2191" i="15"/>
  <c r="Y2191" i="15"/>
  <c r="U2191" i="15"/>
  <c r="Q2191" i="15"/>
  <c r="P2191" i="15"/>
  <c r="M2191" i="15"/>
  <c r="AD2190" i="15"/>
  <c r="Y2190" i="15"/>
  <c r="U2190" i="15"/>
  <c r="Q2190" i="15"/>
  <c r="P2190" i="15"/>
  <c r="M2190" i="15"/>
  <c r="AD2189" i="15"/>
  <c r="Y2189" i="15"/>
  <c r="U2189" i="15"/>
  <c r="Q2189" i="15"/>
  <c r="P2189" i="15"/>
  <c r="M2189" i="15"/>
  <c r="AD2188" i="15"/>
  <c r="Y2188" i="15"/>
  <c r="U2188" i="15"/>
  <c r="Q2188" i="15"/>
  <c r="P2188" i="15"/>
  <c r="M2188" i="15"/>
  <c r="AD2187" i="15"/>
  <c r="Y2187" i="15"/>
  <c r="U2187" i="15"/>
  <c r="Q2187" i="15"/>
  <c r="P2187" i="15"/>
  <c r="M2187" i="15"/>
  <c r="AD2186" i="15"/>
  <c r="Y2186" i="15"/>
  <c r="U2186" i="15"/>
  <c r="Q2186" i="15"/>
  <c r="P2186" i="15"/>
  <c r="M2186" i="15"/>
  <c r="AD2185" i="15"/>
  <c r="Y2185" i="15"/>
  <c r="U2185" i="15"/>
  <c r="Q2185" i="15"/>
  <c r="P2185" i="15"/>
  <c r="M2185" i="15"/>
  <c r="AD2184" i="15"/>
  <c r="Y2184" i="15"/>
  <c r="U2184" i="15"/>
  <c r="Q2184" i="15"/>
  <c r="P2184" i="15"/>
  <c r="M2184" i="15"/>
  <c r="AD2183" i="15"/>
  <c r="Y2183" i="15"/>
  <c r="U2183" i="15"/>
  <c r="Q2183" i="15"/>
  <c r="P2183" i="15"/>
  <c r="M2183" i="15"/>
  <c r="AD2182" i="15"/>
  <c r="Y2182" i="15"/>
  <c r="U2182" i="15"/>
  <c r="Q2182" i="15"/>
  <c r="P2182" i="15"/>
  <c r="M2182" i="15"/>
  <c r="AD2181" i="15"/>
  <c r="Y2181" i="15"/>
  <c r="U2181" i="15"/>
  <c r="Q2181" i="15"/>
  <c r="P2181" i="15"/>
  <c r="M2181" i="15"/>
  <c r="AD2180" i="15"/>
  <c r="Y2180" i="15"/>
  <c r="U2180" i="15"/>
  <c r="Q2180" i="15"/>
  <c r="P2180" i="15"/>
  <c r="M2180" i="15"/>
  <c r="AD2179" i="15"/>
  <c r="Y2179" i="15"/>
  <c r="U2179" i="15"/>
  <c r="Q2179" i="15"/>
  <c r="P2179" i="15"/>
  <c r="M2179" i="15"/>
  <c r="AD2178" i="15"/>
  <c r="Y2178" i="15"/>
  <c r="U2178" i="15"/>
  <c r="Q2178" i="15"/>
  <c r="P2178" i="15"/>
  <c r="M2178" i="15"/>
  <c r="AD2177" i="15"/>
  <c r="Y2177" i="15"/>
  <c r="U2177" i="15"/>
  <c r="Q2177" i="15"/>
  <c r="P2177" i="15"/>
  <c r="M2177" i="15"/>
  <c r="AD2176" i="15"/>
  <c r="Y2176" i="15"/>
  <c r="U2176" i="15"/>
  <c r="Q2176" i="15"/>
  <c r="P2176" i="15"/>
  <c r="M2176" i="15"/>
  <c r="AD2175" i="15"/>
  <c r="Y2175" i="15"/>
  <c r="U2175" i="15"/>
  <c r="Q2175" i="15"/>
  <c r="P2175" i="15"/>
  <c r="M2175" i="15"/>
  <c r="AD2174" i="15"/>
  <c r="Y2174" i="15"/>
  <c r="U2174" i="15"/>
  <c r="Q2174" i="15"/>
  <c r="P2174" i="15"/>
  <c r="M2174" i="15"/>
  <c r="AD2173" i="15"/>
  <c r="Y2173" i="15"/>
  <c r="U2173" i="15"/>
  <c r="Q2173" i="15"/>
  <c r="P2173" i="15"/>
  <c r="M2173" i="15"/>
  <c r="AD2172" i="15"/>
  <c r="Y2172" i="15"/>
  <c r="U2172" i="15"/>
  <c r="Q2172" i="15"/>
  <c r="P2172" i="15"/>
  <c r="M2172" i="15"/>
  <c r="AD2171" i="15"/>
  <c r="Y2171" i="15"/>
  <c r="U2171" i="15"/>
  <c r="Q2171" i="15"/>
  <c r="P2171" i="15"/>
  <c r="M2171" i="15"/>
  <c r="AD2170" i="15"/>
  <c r="Y2170" i="15"/>
  <c r="U2170" i="15"/>
  <c r="Q2170" i="15"/>
  <c r="P2170" i="15"/>
  <c r="M2170" i="15"/>
  <c r="AD2169" i="15"/>
  <c r="Y2169" i="15"/>
  <c r="U2169" i="15"/>
  <c r="Q2169" i="15"/>
  <c r="P2169" i="15"/>
  <c r="M2169" i="15"/>
  <c r="AD2168" i="15"/>
  <c r="Y2168" i="15"/>
  <c r="U2168" i="15"/>
  <c r="Q2168" i="15"/>
  <c r="P2168" i="15"/>
  <c r="M2168" i="15"/>
  <c r="AD2167" i="15"/>
  <c r="Y2167" i="15"/>
  <c r="U2167" i="15"/>
  <c r="Q2167" i="15"/>
  <c r="P2167" i="15"/>
  <c r="M2167" i="15"/>
  <c r="AD2166" i="15"/>
  <c r="Y2166" i="15"/>
  <c r="U2166" i="15"/>
  <c r="Q2166" i="15"/>
  <c r="P2166" i="15"/>
  <c r="M2166" i="15"/>
  <c r="AD2165" i="15"/>
  <c r="Y2165" i="15"/>
  <c r="U2165" i="15"/>
  <c r="Q2165" i="15"/>
  <c r="P2165" i="15"/>
  <c r="M2165" i="15"/>
  <c r="AD2164" i="15"/>
  <c r="Y2164" i="15"/>
  <c r="U2164" i="15"/>
  <c r="Q2164" i="15"/>
  <c r="P2164" i="15"/>
  <c r="M2164" i="15"/>
  <c r="AD2163" i="15"/>
  <c r="Y2163" i="15"/>
  <c r="U2163" i="15"/>
  <c r="Q2163" i="15"/>
  <c r="P2163" i="15"/>
  <c r="M2163" i="15"/>
  <c r="AD2162" i="15"/>
  <c r="Y2162" i="15"/>
  <c r="U2162" i="15"/>
  <c r="Q2162" i="15"/>
  <c r="P2162" i="15"/>
  <c r="M2162" i="15"/>
  <c r="AD2161" i="15"/>
  <c r="Y2161" i="15"/>
  <c r="U2161" i="15"/>
  <c r="Q2161" i="15"/>
  <c r="P2161" i="15"/>
  <c r="M2161" i="15"/>
  <c r="AD2160" i="15"/>
  <c r="Y2160" i="15"/>
  <c r="U2160" i="15"/>
  <c r="Q2160" i="15"/>
  <c r="P2160" i="15"/>
  <c r="M2160" i="15"/>
  <c r="AD2159" i="15"/>
  <c r="Y2159" i="15"/>
  <c r="U2159" i="15"/>
  <c r="Q2159" i="15"/>
  <c r="P2159" i="15"/>
  <c r="M2159" i="15"/>
  <c r="AD2158" i="15"/>
  <c r="Y2158" i="15"/>
  <c r="U2158" i="15"/>
  <c r="Q2158" i="15"/>
  <c r="P2158" i="15"/>
  <c r="M2158" i="15"/>
  <c r="AD2157" i="15"/>
  <c r="Y2157" i="15"/>
  <c r="U2157" i="15"/>
  <c r="Q2157" i="15"/>
  <c r="P2157" i="15"/>
  <c r="M2157" i="15"/>
  <c r="AD2156" i="15"/>
  <c r="Y2156" i="15"/>
  <c r="U2156" i="15"/>
  <c r="Q2156" i="15"/>
  <c r="P2156" i="15"/>
  <c r="M2156" i="15"/>
  <c r="AD2155" i="15"/>
  <c r="Y2155" i="15"/>
  <c r="U2155" i="15"/>
  <c r="Q2155" i="15"/>
  <c r="P2155" i="15"/>
  <c r="M2155" i="15"/>
  <c r="AD2154" i="15"/>
  <c r="Y2154" i="15"/>
  <c r="U2154" i="15"/>
  <c r="Q2154" i="15"/>
  <c r="P2154" i="15"/>
  <c r="M2154" i="15"/>
  <c r="AD2153" i="15"/>
  <c r="Y2153" i="15"/>
  <c r="U2153" i="15"/>
  <c r="Q2153" i="15"/>
  <c r="P2153" i="15"/>
  <c r="M2153" i="15"/>
  <c r="AD2152" i="15"/>
  <c r="Y2152" i="15"/>
  <c r="U2152" i="15"/>
  <c r="Q2152" i="15"/>
  <c r="P2152" i="15"/>
  <c r="M2152" i="15"/>
  <c r="AD2151" i="15"/>
  <c r="Y2151" i="15"/>
  <c r="U2151" i="15"/>
  <c r="Q2151" i="15"/>
  <c r="P2151" i="15"/>
  <c r="M2151" i="15"/>
  <c r="AD2150" i="15"/>
  <c r="Y2150" i="15"/>
  <c r="U2150" i="15"/>
  <c r="Q2150" i="15"/>
  <c r="P2150" i="15"/>
  <c r="M2150" i="15"/>
  <c r="AD2149" i="15"/>
  <c r="Y2149" i="15"/>
  <c r="U2149" i="15"/>
  <c r="Q2149" i="15"/>
  <c r="P2149" i="15"/>
  <c r="M2149" i="15"/>
  <c r="AD2148" i="15"/>
  <c r="Y2148" i="15"/>
  <c r="U2148" i="15"/>
  <c r="Q2148" i="15"/>
  <c r="P2148" i="15"/>
  <c r="M2148" i="15"/>
  <c r="AD2147" i="15"/>
  <c r="Y2147" i="15"/>
  <c r="U2147" i="15"/>
  <c r="Q2147" i="15"/>
  <c r="P2147" i="15"/>
  <c r="M2147" i="15"/>
  <c r="AD2146" i="15"/>
  <c r="Y2146" i="15"/>
  <c r="U2146" i="15"/>
  <c r="Q2146" i="15"/>
  <c r="P2146" i="15"/>
  <c r="M2146" i="15"/>
  <c r="AD2145" i="15"/>
  <c r="Y2145" i="15"/>
  <c r="U2145" i="15"/>
  <c r="Q2145" i="15"/>
  <c r="P2145" i="15"/>
  <c r="M2145" i="15"/>
  <c r="AD2144" i="15"/>
  <c r="Y2144" i="15"/>
  <c r="U2144" i="15"/>
  <c r="Q2144" i="15"/>
  <c r="P2144" i="15"/>
  <c r="M2144" i="15"/>
  <c r="AD2143" i="15"/>
  <c r="Y2143" i="15"/>
  <c r="U2143" i="15"/>
  <c r="Q2143" i="15"/>
  <c r="P2143" i="15"/>
  <c r="M2143" i="15"/>
  <c r="AD2142" i="15"/>
  <c r="Y2142" i="15"/>
  <c r="U2142" i="15"/>
  <c r="Q2142" i="15"/>
  <c r="P2142" i="15"/>
  <c r="M2142" i="15"/>
  <c r="AD2141" i="15"/>
  <c r="Y2141" i="15"/>
  <c r="U2141" i="15"/>
  <c r="Q2141" i="15"/>
  <c r="P2141" i="15"/>
  <c r="M2141" i="15"/>
  <c r="AD2140" i="15"/>
  <c r="Y2140" i="15"/>
  <c r="U2140" i="15"/>
  <c r="Q2140" i="15"/>
  <c r="P2140" i="15"/>
  <c r="M2140" i="15"/>
  <c r="AD2139" i="15"/>
  <c r="Y2139" i="15"/>
  <c r="U2139" i="15"/>
  <c r="Q2139" i="15"/>
  <c r="P2139" i="15"/>
  <c r="M2139" i="15"/>
  <c r="AD2138" i="15"/>
  <c r="Y2138" i="15"/>
  <c r="U2138" i="15"/>
  <c r="Q2138" i="15"/>
  <c r="P2138" i="15"/>
  <c r="M2138" i="15"/>
  <c r="AD2137" i="15"/>
  <c r="Y2137" i="15"/>
  <c r="U2137" i="15"/>
  <c r="Q2137" i="15"/>
  <c r="P2137" i="15"/>
  <c r="M2137" i="15"/>
  <c r="AD2136" i="15"/>
  <c r="Y2136" i="15"/>
  <c r="U2136" i="15"/>
  <c r="Q2136" i="15"/>
  <c r="P2136" i="15"/>
  <c r="M2136" i="15"/>
  <c r="AD2135" i="15"/>
  <c r="Y2135" i="15"/>
  <c r="U2135" i="15"/>
  <c r="Q2135" i="15"/>
  <c r="P2135" i="15"/>
  <c r="M2135" i="15"/>
  <c r="AD2134" i="15"/>
  <c r="Y2134" i="15"/>
  <c r="U2134" i="15"/>
  <c r="Q2134" i="15"/>
  <c r="P2134" i="15"/>
  <c r="M2134" i="15"/>
  <c r="AD2133" i="15"/>
  <c r="Y2133" i="15"/>
  <c r="U2133" i="15"/>
  <c r="Q2133" i="15"/>
  <c r="P2133" i="15"/>
  <c r="M2133" i="15"/>
  <c r="AD2132" i="15"/>
  <c r="Y2132" i="15"/>
  <c r="U2132" i="15"/>
  <c r="Q2132" i="15"/>
  <c r="P2132" i="15"/>
  <c r="M2132" i="15"/>
  <c r="AD2131" i="15"/>
  <c r="Y2131" i="15"/>
  <c r="U2131" i="15"/>
  <c r="Q2131" i="15"/>
  <c r="P2131" i="15"/>
  <c r="M2131" i="15"/>
  <c r="AD2130" i="15"/>
  <c r="Y2130" i="15"/>
  <c r="U2130" i="15"/>
  <c r="Q2130" i="15"/>
  <c r="P2130" i="15"/>
  <c r="M2130" i="15"/>
  <c r="AD2129" i="15"/>
  <c r="Y2129" i="15"/>
  <c r="U2129" i="15"/>
  <c r="Q2129" i="15"/>
  <c r="P2129" i="15"/>
  <c r="M2129" i="15"/>
  <c r="AD2128" i="15"/>
  <c r="Y2128" i="15"/>
  <c r="U2128" i="15"/>
  <c r="Q2128" i="15"/>
  <c r="P2128" i="15"/>
  <c r="M2128" i="15"/>
  <c r="AD2127" i="15"/>
  <c r="Y2127" i="15"/>
  <c r="U2127" i="15"/>
  <c r="Q2127" i="15"/>
  <c r="P2127" i="15"/>
  <c r="M2127" i="15"/>
  <c r="AD2126" i="15"/>
  <c r="Y2126" i="15"/>
  <c r="U2126" i="15"/>
  <c r="Q2126" i="15"/>
  <c r="P2126" i="15"/>
  <c r="M2126" i="15"/>
  <c r="AD2125" i="15"/>
  <c r="Y2125" i="15"/>
  <c r="U2125" i="15"/>
  <c r="Q2125" i="15"/>
  <c r="P2125" i="15"/>
  <c r="M2125" i="15"/>
  <c r="AD2124" i="15"/>
  <c r="Y2124" i="15"/>
  <c r="U2124" i="15"/>
  <c r="Q2124" i="15"/>
  <c r="P2124" i="15"/>
  <c r="M2124" i="15"/>
  <c r="AD2123" i="15"/>
  <c r="Y2123" i="15"/>
  <c r="U2123" i="15"/>
  <c r="Q2123" i="15"/>
  <c r="P2123" i="15"/>
  <c r="M2123" i="15"/>
  <c r="AD2122" i="15"/>
  <c r="Y2122" i="15"/>
  <c r="U2122" i="15"/>
  <c r="Q2122" i="15"/>
  <c r="P2122" i="15"/>
  <c r="M2122" i="15"/>
  <c r="AD2121" i="15"/>
  <c r="Y2121" i="15"/>
  <c r="U2121" i="15"/>
  <c r="Q2121" i="15"/>
  <c r="P2121" i="15"/>
  <c r="M2121" i="15"/>
  <c r="AD2120" i="15"/>
  <c r="Y2120" i="15"/>
  <c r="U2120" i="15"/>
  <c r="Q2120" i="15"/>
  <c r="P2120" i="15"/>
  <c r="M2120" i="15"/>
  <c r="AD2119" i="15"/>
  <c r="Y2119" i="15"/>
  <c r="U2119" i="15"/>
  <c r="Q2119" i="15"/>
  <c r="P2119" i="15"/>
  <c r="M2119" i="15"/>
  <c r="AD2118" i="15"/>
  <c r="Y2118" i="15"/>
  <c r="U2118" i="15"/>
  <c r="Q2118" i="15"/>
  <c r="P2118" i="15"/>
  <c r="M2118" i="15"/>
  <c r="AD2117" i="15"/>
  <c r="Y2117" i="15"/>
  <c r="U2117" i="15"/>
  <c r="Q2117" i="15"/>
  <c r="P2117" i="15"/>
  <c r="M2117" i="15"/>
  <c r="AD2116" i="15"/>
  <c r="Y2116" i="15"/>
  <c r="U2116" i="15"/>
  <c r="Q2116" i="15"/>
  <c r="P2116" i="15"/>
  <c r="M2116" i="15"/>
  <c r="AD2115" i="15"/>
  <c r="Y2115" i="15"/>
  <c r="U2115" i="15"/>
  <c r="Q2115" i="15"/>
  <c r="P2115" i="15"/>
  <c r="M2115" i="15"/>
  <c r="AD2114" i="15"/>
  <c r="Y2114" i="15"/>
  <c r="U2114" i="15"/>
  <c r="Q2114" i="15"/>
  <c r="P2114" i="15"/>
  <c r="M2114" i="15"/>
  <c r="AD2113" i="15"/>
  <c r="Y2113" i="15"/>
  <c r="U2113" i="15"/>
  <c r="Q2113" i="15"/>
  <c r="P2113" i="15"/>
  <c r="M2113" i="15"/>
  <c r="AD2112" i="15"/>
  <c r="Y2112" i="15"/>
  <c r="U2112" i="15"/>
  <c r="Q2112" i="15"/>
  <c r="P2112" i="15"/>
  <c r="M2112" i="15"/>
  <c r="AD2111" i="15"/>
  <c r="Y2111" i="15"/>
  <c r="U2111" i="15"/>
  <c r="Q2111" i="15"/>
  <c r="P2111" i="15"/>
  <c r="M2111" i="15"/>
  <c r="AD2110" i="15"/>
  <c r="Y2110" i="15"/>
  <c r="U2110" i="15"/>
  <c r="Q2110" i="15"/>
  <c r="P2110" i="15"/>
  <c r="M2110" i="15"/>
  <c r="AD2109" i="15"/>
  <c r="Y2109" i="15"/>
  <c r="U2109" i="15"/>
  <c r="Q2109" i="15"/>
  <c r="P2109" i="15"/>
  <c r="M2109" i="15"/>
  <c r="AD2108" i="15"/>
  <c r="Y2108" i="15"/>
  <c r="U2108" i="15"/>
  <c r="Q2108" i="15"/>
  <c r="P2108" i="15"/>
  <c r="M2108" i="15"/>
  <c r="AD2107" i="15"/>
  <c r="Y2107" i="15"/>
  <c r="U2107" i="15"/>
  <c r="Q2107" i="15"/>
  <c r="P2107" i="15"/>
  <c r="M2107" i="15"/>
  <c r="AD2106" i="15"/>
  <c r="Y2106" i="15"/>
  <c r="U2106" i="15"/>
  <c r="Q2106" i="15"/>
  <c r="P2106" i="15"/>
  <c r="M2106" i="15"/>
  <c r="AD2105" i="15"/>
  <c r="Y2105" i="15"/>
  <c r="U2105" i="15"/>
  <c r="Q2105" i="15"/>
  <c r="P2105" i="15"/>
  <c r="M2105" i="15"/>
  <c r="AD2104" i="15"/>
  <c r="Y2104" i="15"/>
  <c r="U2104" i="15"/>
  <c r="Q2104" i="15"/>
  <c r="P2104" i="15"/>
  <c r="M2104" i="15"/>
  <c r="AD2103" i="15"/>
  <c r="Y2103" i="15"/>
  <c r="U2103" i="15"/>
  <c r="Q2103" i="15"/>
  <c r="P2103" i="15"/>
  <c r="M2103" i="15"/>
  <c r="AD2102" i="15"/>
  <c r="Y2102" i="15"/>
  <c r="U2102" i="15"/>
  <c r="Q2102" i="15"/>
  <c r="P2102" i="15"/>
  <c r="M2102" i="15"/>
  <c r="AD2101" i="15"/>
  <c r="Y2101" i="15"/>
  <c r="U2101" i="15"/>
  <c r="Q2101" i="15"/>
  <c r="P2101" i="15"/>
  <c r="M2101" i="15"/>
  <c r="AD2100" i="15"/>
  <c r="Y2100" i="15"/>
  <c r="U2100" i="15"/>
  <c r="Q2100" i="15"/>
  <c r="P2100" i="15"/>
  <c r="M2100" i="15"/>
  <c r="AD2099" i="15"/>
  <c r="Y2099" i="15"/>
  <c r="U2099" i="15"/>
  <c r="Q2099" i="15"/>
  <c r="P2099" i="15"/>
  <c r="M2099" i="15"/>
  <c r="AD2098" i="15"/>
  <c r="Y2098" i="15"/>
  <c r="U2098" i="15"/>
  <c r="Q2098" i="15"/>
  <c r="P2098" i="15"/>
  <c r="M2098" i="15"/>
  <c r="AD2097" i="15"/>
  <c r="Y2097" i="15"/>
  <c r="U2097" i="15"/>
  <c r="Q2097" i="15"/>
  <c r="P2097" i="15"/>
  <c r="M2097" i="15"/>
  <c r="AD2096" i="15"/>
  <c r="Y2096" i="15"/>
  <c r="U2096" i="15"/>
  <c r="Q2096" i="15"/>
  <c r="P2096" i="15"/>
  <c r="M2096" i="15"/>
  <c r="AD2095" i="15"/>
  <c r="Y2095" i="15"/>
  <c r="U2095" i="15"/>
  <c r="Q2095" i="15"/>
  <c r="P2095" i="15"/>
  <c r="M2095" i="15"/>
  <c r="AD2094" i="15"/>
  <c r="Y2094" i="15"/>
  <c r="U2094" i="15"/>
  <c r="Q2094" i="15"/>
  <c r="P2094" i="15"/>
  <c r="M2094" i="15"/>
  <c r="AD2093" i="15"/>
  <c r="Y2093" i="15"/>
  <c r="U2093" i="15"/>
  <c r="Q2093" i="15"/>
  <c r="P2093" i="15"/>
  <c r="M2093" i="15"/>
  <c r="AD2092" i="15"/>
  <c r="Y2092" i="15"/>
  <c r="U2092" i="15"/>
  <c r="Q2092" i="15"/>
  <c r="P2092" i="15"/>
  <c r="M2092" i="15"/>
  <c r="AD2091" i="15"/>
  <c r="Y2091" i="15"/>
  <c r="U2091" i="15"/>
  <c r="Q2091" i="15"/>
  <c r="P2091" i="15"/>
  <c r="M2091" i="15"/>
  <c r="AD2090" i="15"/>
  <c r="Y2090" i="15"/>
  <c r="U2090" i="15"/>
  <c r="Q2090" i="15"/>
  <c r="P2090" i="15"/>
  <c r="M2090" i="15"/>
  <c r="AD2089" i="15"/>
  <c r="Y2089" i="15"/>
  <c r="U2089" i="15"/>
  <c r="Q2089" i="15"/>
  <c r="P2089" i="15"/>
  <c r="M2089" i="15"/>
  <c r="AD2088" i="15"/>
  <c r="Y2088" i="15"/>
  <c r="U2088" i="15"/>
  <c r="Q2088" i="15"/>
  <c r="P2088" i="15"/>
  <c r="M2088" i="15"/>
  <c r="AD2087" i="15"/>
  <c r="Y2087" i="15"/>
  <c r="U2087" i="15"/>
  <c r="Q2087" i="15"/>
  <c r="P2087" i="15"/>
  <c r="M2087" i="15"/>
  <c r="AD2086" i="15"/>
  <c r="Y2086" i="15"/>
  <c r="U2086" i="15"/>
  <c r="Q2086" i="15"/>
  <c r="P2086" i="15"/>
  <c r="M2086" i="15"/>
  <c r="AD2085" i="15"/>
  <c r="Y2085" i="15"/>
  <c r="U2085" i="15"/>
  <c r="Q2085" i="15"/>
  <c r="P2085" i="15"/>
  <c r="M2085" i="15"/>
  <c r="AD2084" i="15"/>
  <c r="Y2084" i="15"/>
  <c r="U2084" i="15"/>
  <c r="Q2084" i="15"/>
  <c r="P2084" i="15"/>
  <c r="M2084" i="15"/>
  <c r="AD2083" i="15"/>
  <c r="Y2083" i="15"/>
  <c r="U2083" i="15"/>
  <c r="Q2083" i="15"/>
  <c r="P2083" i="15"/>
  <c r="M2083" i="15"/>
  <c r="AD2082" i="15"/>
  <c r="Y2082" i="15"/>
  <c r="U2082" i="15"/>
  <c r="Q2082" i="15"/>
  <c r="P2082" i="15"/>
  <c r="M2082" i="15"/>
  <c r="AD2081" i="15"/>
  <c r="Y2081" i="15"/>
  <c r="U2081" i="15"/>
  <c r="Q2081" i="15"/>
  <c r="P2081" i="15"/>
  <c r="M2081" i="15"/>
  <c r="AD2080" i="15"/>
  <c r="Y2080" i="15"/>
  <c r="U2080" i="15"/>
  <c r="Q2080" i="15"/>
  <c r="P2080" i="15"/>
  <c r="M2080" i="15"/>
  <c r="AD2079" i="15"/>
  <c r="Y2079" i="15"/>
  <c r="U2079" i="15"/>
  <c r="Q2079" i="15"/>
  <c r="P2079" i="15"/>
  <c r="M2079" i="15"/>
  <c r="AD2078" i="15"/>
  <c r="Y2078" i="15"/>
  <c r="U2078" i="15"/>
  <c r="Q2078" i="15"/>
  <c r="P2078" i="15"/>
  <c r="M2078" i="15"/>
  <c r="AD2077" i="15"/>
  <c r="Y2077" i="15"/>
  <c r="U2077" i="15"/>
  <c r="Q2077" i="15"/>
  <c r="P2077" i="15"/>
  <c r="M2077" i="15"/>
  <c r="AD2076" i="15"/>
  <c r="Y2076" i="15"/>
  <c r="U2076" i="15"/>
  <c r="Q2076" i="15"/>
  <c r="P2076" i="15"/>
  <c r="M2076" i="15"/>
  <c r="AD2075" i="15"/>
  <c r="Y2075" i="15"/>
  <c r="U2075" i="15"/>
  <c r="Q2075" i="15"/>
  <c r="P2075" i="15"/>
  <c r="M2075" i="15"/>
  <c r="AD2074" i="15"/>
  <c r="Y2074" i="15"/>
  <c r="U2074" i="15"/>
  <c r="Q2074" i="15"/>
  <c r="P2074" i="15"/>
  <c r="M2074" i="15"/>
  <c r="AD2073" i="15"/>
  <c r="Y2073" i="15"/>
  <c r="U2073" i="15"/>
  <c r="Q2073" i="15"/>
  <c r="P2073" i="15"/>
  <c r="M2073" i="15"/>
  <c r="AD2072" i="15"/>
  <c r="Y2072" i="15"/>
  <c r="U2072" i="15"/>
  <c r="Q2072" i="15"/>
  <c r="P2072" i="15"/>
  <c r="M2072" i="15"/>
  <c r="AD2071" i="15"/>
  <c r="Y2071" i="15"/>
  <c r="U2071" i="15"/>
  <c r="Q2071" i="15"/>
  <c r="P2071" i="15"/>
  <c r="M2071" i="15"/>
  <c r="AD2070" i="15"/>
  <c r="Y2070" i="15"/>
  <c r="U2070" i="15"/>
  <c r="Q2070" i="15"/>
  <c r="P2070" i="15"/>
  <c r="M2070" i="15"/>
  <c r="AD2069" i="15"/>
  <c r="Y2069" i="15"/>
  <c r="U2069" i="15"/>
  <c r="Q2069" i="15"/>
  <c r="P2069" i="15"/>
  <c r="M2069" i="15"/>
  <c r="AD2068" i="15"/>
  <c r="Y2068" i="15"/>
  <c r="U2068" i="15"/>
  <c r="Q2068" i="15"/>
  <c r="P2068" i="15"/>
  <c r="M2068" i="15"/>
  <c r="AD2067" i="15"/>
  <c r="Y2067" i="15"/>
  <c r="U2067" i="15"/>
  <c r="Q2067" i="15"/>
  <c r="P2067" i="15"/>
  <c r="M2067" i="15"/>
  <c r="AD2066" i="15"/>
  <c r="Y2066" i="15"/>
  <c r="U2066" i="15"/>
  <c r="Q2066" i="15"/>
  <c r="P2066" i="15"/>
  <c r="M2066" i="15"/>
  <c r="AD2065" i="15"/>
  <c r="Y2065" i="15"/>
  <c r="U2065" i="15"/>
  <c r="Q2065" i="15"/>
  <c r="P2065" i="15"/>
  <c r="M2065" i="15"/>
  <c r="AD2064" i="15"/>
  <c r="Y2064" i="15"/>
  <c r="U2064" i="15"/>
  <c r="Q2064" i="15"/>
  <c r="P2064" i="15"/>
  <c r="M2064" i="15"/>
  <c r="AD2063" i="15"/>
  <c r="Y2063" i="15"/>
  <c r="U2063" i="15"/>
  <c r="Q2063" i="15"/>
  <c r="P2063" i="15"/>
  <c r="M2063" i="15"/>
  <c r="AD2062" i="15"/>
  <c r="Y2062" i="15"/>
  <c r="U2062" i="15"/>
  <c r="Q2062" i="15"/>
  <c r="P2062" i="15"/>
  <c r="M2062" i="15"/>
  <c r="AD2061" i="15"/>
  <c r="Y2061" i="15"/>
  <c r="U2061" i="15"/>
  <c r="Q2061" i="15"/>
  <c r="P2061" i="15"/>
  <c r="M2061" i="15"/>
  <c r="AD2060" i="15"/>
  <c r="Y2060" i="15"/>
  <c r="U2060" i="15"/>
  <c r="Q2060" i="15"/>
  <c r="P2060" i="15"/>
  <c r="M2060" i="15"/>
  <c r="AD2059" i="15"/>
  <c r="Y2059" i="15"/>
  <c r="U2059" i="15"/>
  <c r="Q2059" i="15"/>
  <c r="P2059" i="15"/>
  <c r="M2059" i="15"/>
  <c r="AD2058" i="15"/>
  <c r="Y2058" i="15"/>
  <c r="U2058" i="15"/>
  <c r="Q2058" i="15"/>
  <c r="P2058" i="15"/>
  <c r="M2058" i="15"/>
  <c r="AD2057" i="15"/>
  <c r="Y2057" i="15"/>
  <c r="U2057" i="15"/>
  <c r="Q2057" i="15"/>
  <c r="P2057" i="15"/>
  <c r="M2057" i="15"/>
  <c r="AD2056" i="15"/>
  <c r="Y2056" i="15"/>
  <c r="U2056" i="15"/>
  <c r="Q2056" i="15"/>
  <c r="P2056" i="15"/>
  <c r="M2056" i="15"/>
  <c r="AD2055" i="15"/>
  <c r="Y2055" i="15"/>
  <c r="U2055" i="15"/>
  <c r="Q2055" i="15"/>
  <c r="P2055" i="15"/>
  <c r="M2055" i="15"/>
  <c r="AD2054" i="15"/>
  <c r="Y2054" i="15"/>
  <c r="U2054" i="15"/>
  <c r="Q2054" i="15"/>
  <c r="P2054" i="15"/>
  <c r="M2054" i="15"/>
  <c r="AD2053" i="15"/>
  <c r="Y2053" i="15"/>
  <c r="U2053" i="15"/>
  <c r="Q2053" i="15"/>
  <c r="P2053" i="15"/>
  <c r="M2053" i="15"/>
  <c r="AD2052" i="15"/>
  <c r="Y2052" i="15"/>
  <c r="U2052" i="15"/>
  <c r="Q2052" i="15"/>
  <c r="P2052" i="15"/>
  <c r="M2052" i="15"/>
  <c r="AD2051" i="15"/>
  <c r="Y2051" i="15"/>
  <c r="U2051" i="15"/>
  <c r="Q2051" i="15"/>
  <c r="P2051" i="15"/>
  <c r="M2051" i="15"/>
  <c r="AD2050" i="15"/>
  <c r="Y2050" i="15"/>
  <c r="U2050" i="15"/>
  <c r="Q2050" i="15"/>
  <c r="P2050" i="15"/>
  <c r="M2050" i="15"/>
  <c r="AD2049" i="15"/>
  <c r="Y2049" i="15"/>
  <c r="U2049" i="15"/>
  <c r="Q2049" i="15"/>
  <c r="P2049" i="15"/>
  <c r="M2049" i="15"/>
  <c r="AD2048" i="15"/>
  <c r="Y2048" i="15"/>
  <c r="U2048" i="15"/>
  <c r="Q2048" i="15"/>
  <c r="P2048" i="15"/>
  <c r="M2048" i="15"/>
  <c r="AD2047" i="15"/>
  <c r="Y2047" i="15"/>
  <c r="U2047" i="15"/>
  <c r="Q2047" i="15"/>
  <c r="P2047" i="15"/>
  <c r="M2047" i="15"/>
  <c r="AD2046" i="15"/>
  <c r="Y2046" i="15"/>
  <c r="U2046" i="15"/>
  <c r="Q2046" i="15"/>
  <c r="P2046" i="15"/>
  <c r="M2046" i="15"/>
  <c r="AD2045" i="15"/>
  <c r="Y2045" i="15"/>
  <c r="U2045" i="15"/>
  <c r="Q2045" i="15"/>
  <c r="P2045" i="15"/>
  <c r="M2045" i="15"/>
  <c r="AD2044" i="15"/>
  <c r="Y2044" i="15"/>
  <c r="U2044" i="15"/>
  <c r="Q2044" i="15"/>
  <c r="P2044" i="15"/>
  <c r="M2044" i="15"/>
  <c r="AD2043" i="15"/>
  <c r="Y2043" i="15"/>
  <c r="U2043" i="15"/>
  <c r="Q2043" i="15"/>
  <c r="P2043" i="15"/>
  <c r="M2043" i="15"/>
  <c r="AD2042" i="15"/>
  <c r="Y2042" i="15"/>
  <c r="U2042" i="15"/>
  <c r="Q2042" i="15"/>
  <c r="P2042" i="15"/>
  <c r="M2042" i="15"/>
  <c r="AD2041" i="15"/>
  <c r="Y2041" i="15"/>
  <c r="U2041" i="15"/>
  <c r="Q2041" i="15"/>
  <c r="P2041" i="15"/>
  <c r="M2041" i="15"/>
  <c r="AD2040" i="15"/>
  <c r="Y2040" i="15"/>
  <c r="U2040" i="15"/>
  <c r="Q2040" i="15"/>
  <c r="P2040" i="15"/>
  <c r="M2040" i="15"/>
  <c r="AD2039" i="15"/>
  <c r="Y2039" i="15"/>
  <c r="U2039" i="15"/>
  <c r="Q2039" i="15"/>
  <c r="P2039" i="15"/>
  <c r="M2039" i="15"/>
  <c r="AD2038" i="15"/>
  <c r="Y2038" i="15"/>
  <c r="U2038" i="15"/>
  <c r="Q2038" i="15"/>
  <c r="P2038" i="15"/>
  <c r="M2038" i="15"/>
  <c r="AD2037" i="15"/>
  <c r="Y2037" i="15"/>
  <c r="U2037" i="15"/>
  <c r="Q2037" i="15"/>
  <c r="P2037" i="15"/>
  <c r="M2037" i="15"/>
  <c r="AD2036" i="15"/>
  <c r="Y2036" i="15"/>
  <c r="U2036" i="15"/>
  <c r="Q2036" i="15"/>
  <c r="P2036" i="15"/>
  <c r="M2036" i="15"/>
  <c r="AD2035" i="15"/>
  <c r="Y2035" i="15"/>
  <c r="U2035" i="15"/>
  <c r="Q2035" i="15"/>
  <c r="P2035" i="15"/>
  <c r="M2035" i="15"/>
  <c r="AD2034" i="15"/>
  <c r="Y2034" i="15"/>
  <c r="U2034" i="15"/>
  <c r="Q2034" i="15"/>
  <c r="P2034" i="15"/>
  <c r="M2034" i="15"/>
  <c r="AD2033" i="15"/>
  <c r="Y2033" i="15"/>
  <c r="U2033" i="15"/>
  <c r="Q2033" i="15"/>
  <c r="P2033" i="15"/>
  <c r="M2033" i="15"/>
  <c r="AD2032" i="15"/>
  <c r="Y2032" i="15"/>
  <c r="U2032" i="15"/>
  <c r="Q2032" i="15"/>
  <c r="P2032" i="15"/>
  <c r="M2032" i="15"/>
  <c r="AD2031" i="15"/>
  <c r="Y2031" i="15"/>
  <c r="U2031" i="15"/>
  <c r="Q2031" i="15"/>
  <c r="P2031" i="15"/>
  <c r="M2031" i="15"/>
  <c r="AD2030" i="15"/>
  <c r="Y2030" i="15"/>
  <c r="U2030" i="15"/>
  <c r="Q2030" i="15"/>
  <c r="P2030" i="15"/>
  <c r="M2030" i="15"/>
  <c r="AD2029" i="15"/>
  <c r="Y2029" i="15"/>
  <c r="U2029" i="15"/>
  <c r="Q2029" i="15"/>
  <c r="P2029" i="15"/>
  <c r="M2029" i="15"/>
  <c r="AD2028" i="15"/>
  <c r="Y2028" i="15"/>
  <c r="U2028" i="15"/>
  <c r="Q2028" i="15"/>
  <c r="P2028" i="15"/>
  <c r="M2028" i="15"/>
  <c r="AD2027" i="15"/>
  <c r="Y2027" i="15"/>
  <c r="U2027" i="15"/>
  <c r="Q2027" i="15"/>
  <c r="P2027" i="15"/>
  <c r="M2027" i="15"/>
  <c r="AD2026" i="15"/>
  <c r="Y2026" i="15"/>
  <c r="U2026" i="15"/>
  <c r="Q2026" i="15"/>
  <c r="P2026" i="15"/>
  <c r="M2026" i="15"/>
  <c r="AD2025" i="15"/>
  <c r="Y2025" i="15"/>
  <c r="U2025" i="15"/>
  <c r="Q2025" i="15"/>
  <c r="P2025" i="15"/>
  <c r="M2025" i="15"/>
  <c r="AD2024" i="15"/>
  <c r="Y2024" i="15"/>
  <c r="U2024" i="15"/>
  <c r="Q2024" i="15"/>
  <c r="P2024" i="15"/>
  <c r="M2024" i="15"/>
  <c r="AD2023" i="15"/>
  <c r="Y2023" i="15"/>
  <c r="U2023" i="15"/>
  <c r="Q2023" i="15"/>
  <c r="P2023" i="15"/>
  <c r="M2023" i="15"/>
  <c r="AD2022" i="15"/>
  <c r="Y2022" i="15"/>
  <c r="U2022" i="15"/>
  <c r="Q2022" i="15"/>
  <c r="P2022" i="15"/>
  <c r="M2022" i="15"/>
  <c r="AD2021" i="15"/>
  <c r="Y2021" i="15"/>
  <c r="U2021" i="15"/>
  <c r="Q2021" i="15"/>
  <c r="P2021" i="15"/>
  <c r="M2021" i="15"/>
  <c r="AD2020" i="15"/>
  <c r="Y2020" i="15"/>
  <c r="U2020" i="15"/>
  <c r="Q2020" i="15"/>
  <c r="P2020" i="15"/>
  <c r="M2020" i="15"/>
  <c r="AD2019" i="15"/>
  <c r="Y2019" i="15"/>
  <c r="U2019" i="15"/>
  <c r="Q2019" i="15"/>
  <c r="P2019" i="15"/>
  <c r="M2019" i="15"/>
  <c r="AD2018" i="15"/>
  <c r="Y2018" i="15"/>
  <c r="U2018" i="15"/>
  <c r="Q2018" i="15"/>
  <c r="P2018" i="15"/>
  <c r="M2018" i="15"/>
  <c r="AD2017" i="15"/>
  <c r="Y2017" i="15"/>
  <c r="U2017" i="15"/>
  <c r="Q2017" i="15"/>
  <c r="P2017" i="15"/>
  <c r="M2017" i="15"/>
  <c r="AD2016" i="15"/>
  <c r="Y2016" i="15"/>
  <c r="U2016" i="15"/>
  <c r="Q2016" i="15"/>
  <c r="P2016" i="15"/>
  <c r="M2016" i="15"/>
  <c r="AD2015" i="15"/>
  <c r="Y2015" i="15"/>
  <c r="U2015" i="15"/>
  <c r="Q2015" i="15"/>
  <c r="P2015" i="15"/>
  <c r="M2015" i="15"/>
  <c r="AD2014" i="15"/>
  <c r="Y2014" i="15"/>
  <c r="U2014" i="15"/>
  <c r="Q2014" i="15"/>
  <c r="P2014" i="15"/>
  <c r="M2014" i="15"/>
  <c r="AD2013" i="15"/>
  <c r="Y2013" i="15"/>
  <c r="U2013" i="15"/>
  <c r="Q2013" i="15"/>
  <c r="P2013" i="15"/>
  <c r="M2013" i="15"/>
  <c r="AD2012" i="15"/>
  <c r="Y2012" i="15"/>
  <c r="U2012" i="15"/>
  <c r="Q2012" i="15"/>
  <c r="P2012" i="15"/>
  <c r="M2012" i="15"/>
  <c r="AD2011" i="15"/>
  <c r="Y2011" i="15"/>
  <c r="U2011" i="15"/>
  <c r="Q2011" i="15"/>
  <c r="P2011" i="15"/>
  <c r="M2011" i="15"/>
  <c r="AD2010" i="15"/>
  <c r="Y2010" i="15"/>
  <c r="U2010" i="15"/>
  <c r="Q2010" i="15"/>
  <c r="P2010" i="15"/>
  <c r="M2010" i="15"/>
  <c r="AD2009" i="15"/>
  <c r="Y2009" i="15"/>
  <c r="U2009" i="15"/>
  <c r="Q2009" i="15"/>
  <c r="P2009" i="15"/>
  <c r="M2009" i="15"/>
  <c r="AD2008" i="15"/>
  <c r="Y2008" i="15"/>
  <c r="U2008" i="15"/>
  <c r="Q2008" i="15"/>
  <c r="P2008" i="15"/>
  <c r="M2008" i="15"/>
  <c r="AD2007" i="15"/>
  <c r="Y2007" i="15"/>
  <c r="U2007" i="15"/>
  <c r="Q2007" i="15"/>
  <c r="P2007" i="15"/>
  <c r="M2007" i="15"/>
  <c r="AD2006" i="15"/>
  <c r="Y2006" i="15"/>
  <c r="U2006" i="15"/>
  <c r="Q2006" i="15"/>
  <c r="P2006" i="15"/>
  <c r="M2006" i="15"/>
  <c r="AD2005" i="15"/>
  <c r="Y2005" i="15"/>
  <c r="U2005" i="15"/>
  <c r="Q2005" i="15"/>
  <c r="P2005" i="15"/>
  <c r="M2005" i="15"/>
  <c r="AD2004" i="15"/>
  <c r="Y2004" i="15"/>
  <c r="U2004" i="15"/>
  <c r="Q2004" i="15"/>
  <c r="P2004" i="15"/>
  <c r="M2004" i="15"/>
  <c r="AD2003" i="15"/>
  <c r="Y2003" i="15"/>
  <c r="U2003" i="15"/>
  <c r="Q2003" i="15"/>
  <c r="P2003" i="15"/>
  <c r="M2003" i="15"/>
  <c r="AD2002" i="15"/>
  <c r="Y2002" i="15"/>
  <c r="U2002" i="15"/>
  <c r="Q2002" i="15"/>
  <c r="P2002" i="15"/>
  <c r="M2002" i="15"/>
  <c r="AD2001" i="15"/>
  <c r="Y2001" i="15"/>
  <c r="U2001" i="15"/>
  <c r="Q2001" i="15"/>
  <c r="P2001" i="15"/>
  <c r="M2001" i="15"/>
  <c r="AD2000" i="15"/>
  <c r="Y2000" i="15"/>
  <c r="U2000" i="15"/>
  <c r="Q2000" i="15"/>
  <c r="P2000" i="15"/>
  <c r="M2000" i="15"/>
  <c r="AD1999" i="15"/>
  <c r="Y1999" i="15"/>
  <c r="U1999" i="15"/>
  <c r="Q1999" i="15"/>
  <c r="P1999" i="15"/>
  <c r="M1999" i="15"/>
  <c r="AD1998" i="15"/>
  <c r="Y1998" i="15"/>
  <c r="U1998" i="15"/>
  <c r="Q1998" i="15"/>
  <c r="P1998" i="15"/>
  <c r="M1998" i="15"/>
  <c r="AD1997" i="15"/>
  <c r="Y1997" i="15"/>
  <c r="U1997" i="15"/>
  <c r="Q1997" i="15"/>
  <c r="P1997" i="15"/>
  <c r="M1997" i="15"/>
  <c r="AD1996" i="15"/>
  <c r="Y1996" i="15"/>
  <c r="U1996" i="15"/>
  <c r="Q1996" i="15"/>
  <c r="P1996" i="15"/>
  <c r="M1996" i="15"/>
  <c r="AD1995" i="15"/>
  <c r="Y1995" i="15"/>
  <c r="U1995" i="15"/>
  <c r="Q1995" i="15"/>
  <c r="P1995" i="15"/>
  <c r="M1995" i="15"/>
  <c r="AD1994" i="15"/>
  <c r="Y1994" i="15"/>
  <c r="U1994" i="15"/>
  <c r="Q1994" i="15"/>
  <c r="P1994" i="15"/>
  <c r="M1994" i="15"/>
  <c r="AD1993" i="15"/>
  <c r="Y1993" i="15"/>
  <c r="U1993" i="15"/>
  <c r="Q1993" i="15"/>
  <c r="P1993" i="15"/>
  <c r="M1993" i="15"/>
  <c r="AD1992" i="15"/>
  <c r="Y1992" i="15"/>
  <c r="U1992" i="15"/>
  <c r="Q1992" i="15"/>
  <c r="P1992" i="15"/>
  <c r="M1992" i="15"/>
  <c r="AD1991" i="15"/>
  <c r="Y1991" i="15"/>
  <c r="U1991" i="15"/>
  <c r="Q1991" i="15"/>
  <c r="P1991" i="15"/>
  <c r="M1991" i="15"/>
  <c r="AD1990" i="15"/>
  <c r="Y1990" i="15"/>
  <c r="U1990" i="15"/>
  <c r="Q1990" i="15"/>
  <c r="P1990" i="15"/>
  <c r="M1990" i="15"/>
  <c r="AD1989" i="15"/>
  <c r="Y1989" i="15"/>
  <c r="U1989" i="15"/>
  <c r="Q1989" i="15"/>
  <c r="P1989" i="15"/>
  <c r="M1989" i="15"/>
  <c r="AD1988" i="15"/>
  <c r="Y1988" i="15"/>
  <c r="U1988" i="15"/>
  <c r="Q1988" i="15"/>
  <c r="P1988" i="15"/>
  <c r="M1988" i="15"/>
  <c r="AD1987" i="15"/>
  <c r="Y1987" i="15"/>
  <c r="U1987" i="15"/>
  <c r="Q1987" i="15"/>
  <c r="P1987" i="15"/>
  <c r="M1987" i="15"/>
  <c r="AD1986" i="15"/>
  <c r="Y1986" i="15"/>
  <c r="U1986" i="15"/>
  <c r="Q1986" i="15"/>
  <c r="P1986" i="15"/>
  <c r="M1986" i="15"/>
  <c r="AD1985" i="15"/>
  <c r="Y1985" i="15"/>
  <c r="U1985" i="15"/>
  <c r="Q1985" i="15"/>
  <c r="P1985" i="15"/>
  <c r="M1985" i="15"/>
  <c r="AD1984" i="15"/>
  <c r="Y1984" i="15"/>
  <c r="U1984" i="15"/>
  <c r="Q1984" i="15"/>
  <c r="P1984" i="15"/>
  <c r="M1984" i="15"/>
  <c r="AD1983" i="15"/>
  <c r="Y1983" i="15"/>
  <c r="U1983" i="15"/>
  <c r="Q1983" i="15"/>
  <c r="P1983" i="15"/>
  <c r="M1983" i="15"/>
  <c r="AD1982" i="15"/>
  <c r="Y1982" i="15"/>
  <c r="U1982" i="15"/>
  <c r="Q1982" i="15"/>
  <c r="P1982" i="15"/>
  <c r="M1982" i="15"/>
  <c r="AD1981" i="15"/>
  <c r="Y1981" i="15"/>
  <c r="U1981" i="15"/>
  <c r="Q1981" i="15"/>
  <c r="P1981" i="15"/>
  <c r="M1981" i="15"/>
  <c r="AD1980" i="15"/>
  <c r="Y1980" i="15"/>
  <c r="U1980" i="15"/>
  <c r="Q1980" i="15"/>
  <c r="P1980" i="15"/>
  <c r="M1980" i="15"/>
  <c r="AD1979" i="15"/>
  <c r="Y1979" i="15"/>
  <c r="U1979" i="15"/>
  <c r="Q1979" i="15"/>
  <c r="P1979" i="15"/>
  <c r="M1979" i="15"/>
  <c r="AD1978" i="15"/>
  <c r="Y1978" i="15"/>
  <c r="U1978" i="15"/>
  <c r="Q1978" i="15"/>
  <c r="P1978" i="15"/>
  <c r="M1978" i="15"/>
  <c r="AD1977" i="15"/>
  <c r="Y1977" i="15"/>
  <c r="U1977" i="15"/>
  <c r="Q1977" i="15"/>
  <c r="P1977" i="15"/>
  <c r="M1977" i="15"/>
  <c r="AD1976" i="15"/>
  <c r="Y1976" i="15"/>
  <c r="U1976" i="15"/>
  <c r="Q1976" i="15"/>
  <c r="P1976" i="15"/>
  <c r="M1976" i="15"/>
  <c r="AD1975" i="15"/>
  <c r="Y1975" i="15"/>
  <c r="U1975" i="15"/>
  <c r="Q1975" i="15"/>
  <c r="P1975" i="15"/>
  <c r="M1975" i="15"/>
  <c r="AD1974" i="15"/>
  <c r="Y1974" i="15"/>
  <c r="U1974" i="15"/>
  <c r="Q1974" i="15"/>
  <c r="P1974" i="15"/>
  <c r="M1974" i="15"/>
  <c r="AD1973" i="15"/>
  <c r="Y1973" i="15"/>
  <c r="U1973" i="15"/>
  <c r="Q1973" i="15"/>
  <c r="P1973" i="15"/>
  <c r="M1973" i="15"/>
  <c r="AD1972" i="15"/>
  <c r="Y1972" i="15"/>
  <c r="U1972" i="15"/>
  <c r="Q1972" i="15"/>
  <c r="P1972" i="15"/>
  <c r="M1972" i="15"/>
  <c r="AD1971" i="15"/>
  <c r="Y1971" i="15"/>
  <c r="U1971" i="15"/>
  <c r="Q1971" i="15"/>
  <c r="P1971" i="15"/>
  <c r="M1971" i="15"/>
  <c r="AD1970" i="15"/>
  <c r="Y1970" i="15"/>
  <c r="U1970" i="15"/>
  <c r="Q1970" i="15"/>
  <c r="P1970" i="15"/>
  <c r="M1970" i="15"/>
  <c r="AD1969" i="15"/>
  <c r="Y1969" i="15"/>
  <c r="U1969" i="15"/>
  <c r="Q1969" i="15"/>
  <c r="P1969" i="15"/>
  <c r="M1969" i="15"/>
  <c r="AD1968" i="15"/>
  <c r="Y1968" i="15"/>
  <c r="U1968" i="15"/>
  <c r="Q1968" i="15"/>
  <c r="P1968" i="15"/>
  <c r="M1968" i="15"/>
  <c r="AD1967" i="15"/>
  <c r="Y1967" i="15"/>
  <c r="U1967" i="15"/>
  <c r="Q1967" i="15"/>
  <c r="P1967" i="15"/>
  <c r="M1967" i="15"/>
  <c r="AD1966" i="15"/>
  <c r="Y1966" i="15"/>
  <c r="U1966" i="15"/>
  <c r="Q1966" i="15"/>
  <c r="P1966" i="15"/>
  <c r="M1966" i="15"/>
  <c r="AD1965" i="15"/>
  <c r="Y1965" i="15"/>
  <c r="U1965" i="15"/>
  <c r="Q1965" i="15"/>
  <c r="P1965" i="15"/>
  <c r="M1965" i="15"/>
  <c r="AD1964" i="15"/>
  <c r="Y1964" i="15"/>
  <c r="U1964" i="15"/>
  <c r="Q1964" i="15"/>
  <c r="P1964" i="15"/>
  <c r="M1964" i="15"/>
  <c r="AD1963" i="15"/>
  <c r="Y1963" i="15"/>
  <c r="U1963" i="15"/>
  <c r="Q1963" i="15"/>
  <c r="P1963" i="15"/>
  <c r="M1963" i="15"/>
  <c r="AD1962" i="15"/>
  <c r="Y1962" i="15"/>
  <c r="U1962" i="15"/>
  <c r="Q1962" i="15"/>
  <c r="P1962" i="15"/>
  <c r="M1962" i="15"/>
  <c r="AD1961" i="15"/>
  <c r="Y1961" i="15"/>
  <c r="U1961" i="15"/>
  <c r="Q1961" i="15"/>
  <c r="P1961" i="15"/>
  <c r="M1961" i="15"/>
  <c r="AD1960" i="15"/>
  <c r="Y1960" i="15"/>
  <c r="U1960" i="15"/>
  <c r="Q1960" i="15"/>
  <c r="P1960" i="15"/>
  <c r="M1960" i="15"/>
  <c r="AD1959" i="15"/>
  <c r="Y1959" i="15"/>
  <c r="U1959" i="15"/>
  <c r="Q1959" i="15"/>
  <c r="P1959" i="15"/>
  <c r="M1959" i="15"/>
  <c r="AD1958" i="15"/>
  <c r="Y1958" i="15"/>
  <c r="U1958" i="15"/>
  <c r="Q1958" i="15"/>
  <c r="P1958" i="15"/>
  <c r="M1958" i="15"/>
  <c r="AD1957" i="15"/>
  <c r="Y1957" i="15"/>
  <c r="U1957" i="15"/>
  <c r="Q1957" i="15"/>
  <c r="P1957" i="15"/>
  <c r="M1957" i="15"/>
  <c r="AD1956" i="15"/>
  <c r="Y1956" i="15"/>
  <c r="U1956" i="15"/>
  <c r="Q1956" i="15"/>
  <c r="P1956" i="15"/>
  <c r="M1956" i="15"/>
  <c r="AD1955" i="15"/>
  <c r="Y1955" i="15"/>
  <c r="U1955" i="15"/>
  <c r="Q1955" i="15"/>
  <c r="P1955" i="15"/>
  <c r="M1955" i="15"/>
  <c r="AD1954" i="15"/>
  <c r="Y1954" i="15"/>
  <c r="U1954" i="15"/>
  <c r="Q1954" i="15"/>
  <c r="P1954" i="15"/>
  <c r="M1954" i="15"/>
  <c r="AD1953" i="15"/>
  <c r="Y1953" i="15"/>
  <c r="U1953" i="15"/>
  <c r="Q1953" i="15"/>
  <c r="P1953" i="15"/>
  <c r="M1953" i="15"/>
  <c r="AD1952" i="15"/>
  <c r="Y1952" i="15"/>
  <c r="U1952" i="15"/>
  <c r="Q1952" i="15"/>
  <c r="P1952" i="15"/>
  <c r="M1952" i="15"/>
  <c r="AD1951" i="15"/>
  <c r="Y1951" i="15"/>
  <c r="U1951" i="15"/>
  <c r="Q1951" i="15"/>
  <c r="P1951" i="15"/>
  <c r="M1951" i="15"/>
  <c r="AD1950" i="15"/>
  <c r="Y1950" i="15"/>
  <c r="U1950" i="15"/>
  <c r="Q1950" i="15"/>
  <c r="P1950" i="15"/>
  <c r="M1950" i="15"/>
  <c r="AD1949" i="15"/>
  <c r="Y1949" i="15"/>
  <c r="U1949" i="15"/>
  <c r="Q1949" i="15"/>
  <c r="P1949" i="15"/>
  <c r="M1949" i="15"/>
  <c r="AD1948" i="15"/>
  <c r="Y1948" i="15"/>
  <c r="U1948" i="15"/>
  <c r="Q1948" i="15"/>
  <c r="P1948" i="15"/>
  <c r="M1948" i="15"/>
  <c r="AD1947" i="15"/>
  <c r="Y1947" i="15"/>
  <c r="U1947" i="15"/>
  <c r="Q1947" i="15"/>
  <c r="P1947" i="15"/>
  <c r="M1947" i="15"/>
  <c r="AD1946" i="15"/>
  <c r="Y1946" i="15"/>
  <c r="U1946" i="15"/>
  <c r="Q1946" i="15"/>
  <c r="P1946" i="15"/>
  <c r="M1946" i="15"/>
  <c r="AD1945" i="15"/>
  <c r="Y1945" i="15"/>
  <c r="U1945" i="15"/>
  <c r="Q1945" i="15"/>
  <c r="P1945" i="15"/>
  <c r="M1945" i="15"/>
  <c r="AD1944" i="15"/>
  <c r="Y1944" i="15"/>
  <c r="U1944" i="15"/>
  <c r="Q1944" i="15"/>
  <c r="P1944" i="15"/>
  <c r="M1944" i="15"/>
  <c r="AD1943" i="15"/>
  <c r="Y1943" i="15"/>
  <c r="U1943" i="15"/>
  <c r="Q1943" i="15"/>
  <c r="P1943" i="15"/>
  <c r="M1943" i="15"/>
  <c r="AD1942" i="15"/>
  <c r="Y1942" i="15"/>
  <c r="U1942" i="15"/>
  <c r="Q1942" i="15"/>
  <c r="P1942" i="15"/>
  <c r="M1942" i="15"/>
  <c r="AD1941" i="15"/>
  <c r="Y1941" i="15"/>
  <c r="U1941" i="15"/>
  <c r="Q1941" i="15"/>
  <c r="P1941" i="15"/>
  <c r="M1941" i="15"/>
  <c r="AD1940" i="15"/>
  <c r="Y1940" i="15"/>
  <c r="U1940" i="15"/>
  <c r="Q1940" i="15"/>
  <c r="P1940" i="15"/>
  <c r="M1940" i="15"/>
  <c r="AD1939" i="15"/>
  <c r="Y1939" i="15"/>
  <c r="U1939" i="15"/>
  <c r="Q1939" i="15"/>
  <c r="P1939" i="15"/>
  <c r="M1939" i="15"/>
  <c r="AD1938" i="15"/>
  <c r="Y1938" i="15"/>
  <c r="U1938" i="15"/>
  <c r="Q1938" i="15"/>
  <c r="P1938" i="15"/>
  <c r="M1938" i="15"/>
  <c r="AD1937" i="15"/>
  <c r="Y1937" i="15"/>
  <c r="U1937" i="15"/>
  <c r="Q1937" i="15"/>
  <c r="P1937" i="15"/>
  <c r="M1937" i="15"/>
  <c r="AD1936" i="15"/>
  <c r="Y1936" i="15"/>
  <c r="U1936" i="15"/>
  <c r="Q1936" i="15"/>
  <c r="P1936" i="15"/>
  <c r="M1936" i="15"/>
  <c r="AD1935" i="15"/>
  <c r="Y1935" i="15"/>
  <c r="U1935" i="15"/>
  <c r="Q1935" i="15"/>
  <c r="P1935" i="15"/>
  <c r="M1935" i="15"/>
  <c r="AD1934" i="15"/>
  <c r="Y1934" i="15"/>
  <c r="U1934" i="15"/>
  <c r="Q1934" i="15"/>
  <c r="P1934" i="15"/>
  <c r="M1934" i="15"/>
  <c r="AD1933" i="15"/>
  <c r="Y1933" i="15"/>
  <c r="U1933" i="15"/>
  <c r="Q1933" i="15"/>
  <c r="P1933" i="15"/>
  <c r="M1933" i="15"/>
  <c r="AD1932" i="15"/>
  <c r="Y1932" i="15"/>
  <c r="U1932" i="15"/>
  <c r="Q1932" i="15"/>
  <c r="P1932" i="15"/>
  <c r="M1932" i="15"/>
  <c r="AD1931" i="15"/>
  <c r="Y1931" i="15"/>
  <c r="U1931" i="15"/>
  <c r="Q1931" i="15"/>
  <c r="P1931" i="15"/>
  <c r="M1931" i="15"/>
  <c r="AD1930" i="15"/>
  <c r="Y1930" i="15"/>
  <c r="U1930" i="15"/>
  <c r="Q1930" i="15"/>
  <c r="P1930" i="15"/>
  <c r="M1930" i="15"/>
  <c r="AD1929" i="15"/>
  <c r="Y1929" i="15"/>
  <c r="U1929" i="15"/>
  <c r="Q1929" i="15"/>
  <c r="P1929" i="15"/>
  <c r="M1929" i="15"/>
  <c r="AD1928" i="15"/>
  <c r="Y1928" i="15"/>
  <c r="U1928" i="15"/>
  <c r="Q1928" i="15"/>
  <c r="P1928" i="15"/>
  <c r="M1928" i="15"/>
  <c r="AD1927" i="15"/>
  <c r="Y1927" i="15"/>
  <c r="U1927" i="15"/>
  <c r="Q1927" i="15"/>
  <c r="P1927" i="15"/>
  <c r="M1927" i="15"/>
  <c r="AD1926" i="15"/>
  <c r="Y1926" i="15"/>
  <c r="U1926" i="15"/>
  <c r="Q1926" i="15"/>
  <c r="P1926" i="15"/>
  <c r="M1926" i="15"/>
  <c r="AD1925" i="15"/>
  <c r="Y1925" i="15"/>
  <c r="U1925" i="15"/>
  <c r="Q1925" i="15"/>
  <c r="P1925" i="15"/>
  <c r="M1925" i="15"/>
  <c r="AD1924" i="15"/>
  <c r="Y1924" i="15"/>
  <c r="U1924" i="15"/>
  <c r="Q1924" i="15"/>
  <c r="P1924" i="15"/>
  <c r="M1924" i="15"/>
  <c r="AD1923" i="15"/>
  <c r="Y1923" i="15"/>
  <c r="U1923" i="15"/>
  <c r="Q1923" i="15"/>
  <c r="P1923" i="15"/>
  <c r="M1923" i="15"/>
  <c r="AD1922" i="15"/>
  <c r="Y1922" i="15"/>
  <c r="U1922" i="15"/>
  <c r="Q1922" i="15"/>
  <c r="P1922" i="15"/>
  <c r="M1922" i="15"/>
  <c r="AD1921" i="15"/>
  <c r="Y1921" i="15"/>
  <c r="U1921" i="15"/>
  <c r="Q1921" i="15"/>
  <c r="P1921" i="15"/>
  <c r="M1921" i="15"/>
  <c r="AD1920" i="15"/>
  <c r="Y1920" i="15"/>
  <c r="U1920" i="15"/>
  <c r="Q1920" i="15"/>
  <c r="P1920" i="15"/>
  <c r="M1920" i="15"/>
  <c r="AD1919" i="15"/>
  <c r="Y1919" i="15"/>
  <c r="U1919" i="15"/>
  <c r="Q1919" i="15"/>
  <c r="P1919" i="15"/>
  <c r="M1919" i="15"/>
  <c r="AD1918" i="15"/>
  <c r="Y1918" i="15"/>
  <c r="U1918" i="15"/>
  <c r="Q1918" i="15"/>
  <c r="P1918" i="15"/>
  <c r="M1918" i="15"/>
  <c r="AD1917" i="15"/>
  <c r="Y1917" i="15"/>
  <c r="U1917" i="15"/>
  <c r="Q1917" i="15"/>
  <c r="P1917" i="15"/>
  <c r="M1917" i="15"/>
  <c r="AD1916" i="15"/>
  <c r="Y1916" i="15"/>
  <c r="U1916" i="15"/>
  <c r="Q1916" i="15"/>
  <c r="P1916" i="15"/>
  <c r="M1916" i="15"/>
  <c r="AD1915" i="15"/>
  <c r="Y1915" i="15"/>
  <c r="U1915" i="15"/>
  <c r="Q1915" i="15"/>
  <c r="P1915" i="15"/>
  <c r="M1915" i="15"/>
  <c r="AD1914" i="15"/>
  <c r="Y1914" i="15"/>
  <c r="U1914" i="15"/>
  <c r="Q1914" i="15"/>
  <c r="P1914" i="15"/>
  <c r="M1914" i="15"/>
  <c r="AD1913" i="15"/>
  <c r="Y1913" i="15"/>
  <c r="U1913" i="15"/>
  <c r="Q1913" i="15"/>
  <c r="P1913" i="15"/>
  <c r="M1913" i="15"/>
  <c r="AD1912" i="15"/>
  <c r="Y1912" i="15"/>
  <c r="U1912" i="15"/>
  <c r="Q1912" i="15"/>
  <c r="P1912" i="15"/>
  <c r="M1912" i="15"/>
  <c r="AD1911" i="15"/>
  <c r="Y1911" i="15"/>
  <c r="U1911" i="15"/>
  <c r="Q1911" i="15"/>
  <c r="P1911" i="15"/>
  <c r="M1911" i="15"/>
  <c r="AD1910" i="15"/>
  <c r="Y1910" i="15"/>
  <c r="U1910" i="15"/>
  <c r="Q1910" i="15"/>
  <c r="P1910" i="15"/>
  <c r="M1910" i="15"/>
  <c r="AD1909" i="15"/>
  <c r="Y1909" i="15"/>
  <c r="U1909" i="15"/>
  <c r="Q1909" i="15"/>
  <c r="P1909" i="15"/>
  <c r="M1909" i="15"/>
  <c r="AD1908" i="15"/>
  <c r="Y1908" i="15"/>
  <c r="U1908" i="15"/>
  <c r="Q1908" i="15"/>
  <c r="P1908" i="15"/>
  <c r="M1908" i="15"/>
  <c r="AD1907" i="15"/>
  <c r="Y1907" i="15"/>
  <c r="U1907" i="15"/>
  <c r="Q1907" i="15"/>
  <c r="P1907" i="15"/>
  <c r="M1907" i="15"/>
  <c r="AD1906" i="15"/>
  <c r="Y1906" i="15"/>
  <c r="U1906" i="15"/>
  <c r="Q1906" i="15"/>
  <c r="P1906" i="15"/>
  <c r="M1906" i="15"/>
  <c r="AD1905" i="15"/>
  <c r="Y1905" i="15"/>
  <c r="U1905" i="15"/>
  <c r="Q1905" i="15"/>
  <c r="P1905" i="15"/>
  <c r="M1905" i="15"/>
  <c r="AD1904" i="15"/>
  <c r="Y1904" i="15"/>
  <c r="U1904" i="15"/>
  <c r="Q1904" i="15"/>
  <c r="P1904" i="15"/>
  <c r="M1904" i="15"/>
  <c r="AD1903" i="15"/>
  <c r="Y1903" i="15"/>
  <c r="U1903" i="15"/>
  <c r="Q1903" i="15"/>
  <c r="P1903" i="15"/>
  <c r="M1903" i="15"/>
  <c r="AD1902" i="15"/>
  <c r="Y1902" i="15"/>
  <c r="U1902" i="15"/>
  <c r="Q1902" i="15"/>
  <c r="P1902" i="15"/>
  <c r="M1902" i="15"/>
  <c r="AD1901" i="15"/>
  <c r="Y1901" i="15"/>
  <c r="U1901" i="15"/>
  <c r="Q1901" i="15"/>
  <c r="P1901" i="15"/>
  <c r="M1901" i="15"/>
  <c r="AD1900" i="15"/>
  <c r="Y1900" i="15"/>
  <c r="U1900" i="15"/>
  <c r="Q1900" i="15"/>
  <c r="P1900" i="15"/>
  <c r="M1900" i="15"/>
  <c r="AD1899" i="15"/>
  <c r="Y1899" i="15"/>
  <c r="U1899" i="15"/>
  <c r="Q1899" i="15"/>
  <c r="P1899" i="15"/>
  <c r="M1899" i="15"/>
  <c r="AD1898" i="15"/>
  <c r="Y1898" i="15"/>
  <c r="U1898" i="15"/>
  <c r="Q1898" i="15"/>
  <c r="P1898" i="15"/>
  <c r="M1898" i="15"/>
  <c r="AD1897" i="15"/>
  <c r="Y1897" i="15"/>
  <c r="U1897" i="15"/>
  <c r="Q1897" i="15"/>
  <c r="P1897" i="15"/>
  <c r="M1897" i="15"/>
  <c r="AD1896" i="15"/>
  <c r="Y1896" i="15"/>
  <c r="U1896" i="15"/>
  <c r="Q1896" i="15"/>
  <c r="P1896" i="15"/>
  <c r="M1896" i="15"/>
  <c r="AD1895" i="15"/>
  <c r="Y1895" i="15"/>
  <c r="U1895" i="15"/>
  <c r="Q1895" i="15"/>
  <c r="P1895" i="15"/>
  <c r="M1895" i="15"/>
  <c r="AD1894" i="15"/>
  <c r="Y1894" i="15"/>
  <c r="U1894" i="15"/>
  <c r="Q1894" i="15"/>
  <c r="P1894" i="15"/>
  <c r="M1894" i="15"/>
  <c r="AD1893" i="15"/>
  <c r="Y1893" i="15"/>
  <c r="U1893" i="15"/>
  <c r="Q1893" i="15"/>
  <c r="P1893" i="15"/>
  <c r="M1893" i="15"/>
  <c r="AD1892" i="15"/>
  <c r="Y1892" i="15"/>
  <c r="U1892" i="15"/>
  <c r="Q1892" i="15"/>
  <c r="P1892" i="15"/>
  <c r="M1892" i="15"/>
  <c r="AD1891" i="15"/>
  <c r="Y1891" i="15"/>
  <c r="U1891" i="15"/>
  <c r="Q1891" i="15"/>
  <c r="P1891" i="15"/>
  <c r="M1891" i="15"/>
  <c r="AD1890" i="15"/>
  <c r="Y1890" i="15"/>
  <c r="U1890" i="15"/>
  <c r="Q1890" i="15"/>
  <c r="P1890" i="15"/>
  <c r="M1890" i="15"/>
  <c r="AD1889" i="15"/>
  <c r="Y1889" i="15"/>
  <c r="U1889" i="15"/>
  <c r="Q1889" i="15"/>
  <c r="P1889" i="15"/>
  <c r="M1889" i="15"/>
  <c r="AD1888" i="15"/>
  <c r="Y1888" i="15"/>
  <c r="U1888" i="15"/>
  <c r="Q1888" i="15"/>
  <c r="P1888" i="15"/>
  <c r="M1888" i="15"/>
  <c r="AD1887" i="15"/>
  <c r="Y1887" i="15"/>
  <c r="U1887" i="15"/>
  <c r="Q1887" i="15"/>
  <c r="P1887" i="15"/>
  <c r="M1887" i="15"/>
  <c r="AD1886" i="15"/>
  <c r="Y1886" i="15"/>
  <c r="U1886" i="15"/>
  <c r="Q1886" i="15"/>
  <c r="P1886" i="15"/>
  <c r="M1886" i="15"/>
  <c r="AD1885" i="15"/>
  <c r="Y1885" i="15"/>
  <c r="U1885" i="15"/>
  <c r="Q1885" i="15"/>
  <c r="P1885" i="15"/>
  <c r="M1885" i="15"/>
  <c r="AD1884" i="15"/>
  <c r="Y1884" i="15"/>
  <c r="U1884" i="15"/>
  <c r="Q1884" i="15"/>
  <c r="P1884" i="15"/>
  <c r="M1884" i="15"/>
  <c r="AD1883" i="15"/>
  <c r="Y1883" i="15"/>
  <c r="U1883" i="15"/>
  <c r="Q1883" i="15"/>
  <c r="P1883" i="15"/>
  <c r="M1883" i="15"/>
  <c r="AD1882" i="15"/>
  <c r="Y1882" i="15"/>
  <c r="U1882" i="15"/>
  <c r="Q1882" i="15"/>
  <c r="P1882" i="15"/>
  <c r="M1882" i="15"/>
  <c r="AD1881" i="15"/>
  <c r="Y1881" i="15"/>
  <c r="U1881" i="15"/>
  <c r="Q1881" i="15"/>
  <c r="P1881" i="15"/>
  <c r="M1881" i="15"/>
  <c r="AD1880" i="15"/>
  <c r="Y1880" i="15"/>
  <c r="U1880" i="15"/>
  <c r="Q1880" i="15"/>
  <c r="P1880" i="15"/>
  <c r="M1880" i="15"/>
  <c r="AD1879" i="15"/>
  <c r="Y1879" i="15"/>
  <c r="U1879" i="15"/>
  <c r="Q1879" i="15"/>
  <c r="P1879" i="15"/>
  <c r="M1879" i="15"/>
  <c r="AD1878" i="15"/>
  <c r="Y1878" i="15"/>
  <c r="U1878" i="15"/>
  <c r="Q1878" i="15"/>
  <c r="P1878" i="15"/>
  <c r="M1878" i="15"/>
  <c r="AD1877" i="15"/>
  <c r="Y1877" i="15"/>
  <c r="U1877" i="15"/>
  <c r="Q1877" i="15"/>
  <c r="P1877" i="15"/>
  <c r="M1877" i="15"/>
  <c r="AD1876" i="15"/>
  <c r="Y1876" i="15"/>
  <c r="U1876" i="15"/>
  <c r="Q1876" i="15"/>
  <c r="P1876" i="15"/>
  <c r="M1876" i="15"/>
  <c r="AD1875" i="15"/>
  <c r="Y1875" i="15"/>
  <c r="U1875" i="15"/>
  <c r="Q1875" i="15"/>
  <c r="P1875" i="15"/>
  <c r="M1875" i="15"/>
  <c r="AD1874" i="15"/>
  <c r="Y1874" i="15"/>
  <c r="U1874" i="15"/>
  <c r="Q1874" i="15"/>
  <c r="P1874" i="15"/>
  <c r="M1874" i="15"/>
  <c r="AD1873" i="15"/>
  <c r="Y1873" i="15"/>
  <c r="U1873" i="15"/>
  <c r="Q1873" i="15"/>
  <c r="P1873" i="15"/>
  <c r="M1873" i="15"/>
  <c r="AD1872" i="15"/>
  <c r="Y1872" i="15"/>
  <c r="U1872" i="15"/>
  <c r="Q1872" i="15"/>
  <c r="P1872" i="15"/>
  <c r="M1872" i="15"/>
  <c r="AD1871" i="15"/>
  <c r="Y1871" i="15"/>
  <c r="U1871" i="15"/>
  <c r="Q1871" i="15"/>
  <c r="P1871" i="15"/>
  <c r="M1871" i="15"/>
  <c r="AD1870" i="15"/>
  <c r="Y1870" i="15"/>
  <c r="U1870" i="15"/>
  <c r="Q1870" i="15"/>
  <c r="P1870" i="15"/>
  <c r="M1870" i="15"/>
  <c r="AD1869" i="15"/>
  <c r="Y1869" i="15"/>
  <c r="U1869" i="15"/>
  <c r="Q1869" i="15"/>
  <c r="P1869" i="15"/>
  <c r="M1869" i="15"/>
  <c r="AD1868" i="15"/>
  <c r="Y1868" i="15"/>
  <c r="U1868" i="15"/>
  <c r="Q1868" i="15"/>
  <c r="P1868" i="15"/>
  <c r="M1868" i="15"/>
  <c r="AD1867" i="15"/>
  <c r="Y1867" i="15"/>
  <c r="U1867" i="15"/>
  <c r="Q1867" i="15"/>
  <c r="P1867" i="15"/>
  <c r="M1867" i="15"/>
  <c r="AD1866" i="15"/>
  <c r="Y1866" i="15"/>
  <c r="U1866" i="15"/>
  <c r="Q1866" i="15"/>
  <c r="P1866" i="15"/>
  <c r="M1866" i="15"/>
  <c r="AD1865" i="15"/>
  <c r="Y1865" i="15"/>
  <c r="U1865" i="15"/>
  <c r="Q1865" i="15"/>
  <c r="P1865" i="15"/>
  <c r="M1865" i="15"/>
  <c r="AD1864" i="15"/>
  <c r="Y1864" i="15"/>
  <c r="U1864" i="15"/>
  <c r="Q1864" i="15"/>
  <c r="P1864" i="15"/>
  <c r="M1864" i="15"/>
  <c r="AD1863" i="15"/>
  <c r="Y1863" i="15"/>
  <c r="U1863" i="15"/>
  <c r="Q1863" i="15"/>
  <c r="P1863" i="15"/>
  <c r="M1863" i="15"/>
  <c r="AD1862" i="15"/>
  <c r="Y1862" i="15"/>
  <c r="U1862" i="15"/>
  <c r="Q1862" i="15"/>
  <c r="P1862" i="15"/>
  <c r="M1862" i="15"/>
  <c r="AD1861" i="15"/>
  <c r="Y1861" i="15"/>
  <c r="U1861" i="15"/>
  <c r="Q1861" i="15"/>
  <c r="P1861" i="15"/>
  <c r="M1861" i="15"/>
  <c r="AD1860" i="15"/>
  <c r="Y1860" i="15"/>
  <c r="U1860" i="15"/>
  <c r="Q1860" i="15"/>
  <c r="P1860" i="15"/>
  <c r="M1860" i="15"/>
  <c r="AD1859" i="15"/>
  <c r="Y1859" i="15"/>
  <c r="U1859" i="15"/>
  <c r="Q1859" i="15"/>
  <c r="P1859" i="15"/>
  <c r="M1859" i="15"/>
  <c r="AD1858" i="15"/>
  <c r="Y1858" i="15"/>
  <c r="U1858" i="15"/>
  <c r="Q1858" i="15"/>
  <c r="P1858" i="15"/>
  <c r="M1858" i="15"/>
  <c r="AD1857" i="15"/>
  <c r="Y1857" i="15"/>
  <c r="U1857" i="15"/>
  <c r="Q1857" i="15"/>
  <c r="P1857" i="15"/>
  <c r="M1857" i="15"/>
  <c r="AD1856" i="15"/>
  <c r="Y1856" i="15"/>
  <c r="U1856" i="15"/>
  <c r="Q1856" i="15"/>
  <c r="P1856" i="15"/>
  <c r="M1856" i="15"/>
  <c r="AD1855" i="15"/>
  <c r="Y1855" i="15"/>
  <c r="U1855" i="15"/>
  <c r="Q1855" i="15"/>
  <c r="P1855" i="15"/>
  <c r="M1855" i="15"/>
  <c r="AD1854" i="15"/>
  <c r="Y1854" i="15"/>
  <c r="U1854" i="15"/>
  <c r="Q1854" i="15"/>
  <c r="P1854" i="15"/>
  <c r="M1854" i="15"/>
  <c r="AD1853" i="15"/>
  <c r="Y1853" i="15"/>
  <c r="U1853" i="15"/>
  <c r="Q1853" i="15"/>
  <c r="P1853" i="15"/>
  <c r="M1853" i="15"/>
  <c r="AD1852" i="15"/>
  <c r="Y1852" i="15"/>
  <c r="U1852" i="15"/>
  <c r="Q1852" i="15"/>
  <c r="P1852" i="15"/>
  <c r="M1852" i="15"/>
  <c r="AD1851" i="15"/>
  <c r="Y1851" i="15"/>
  <c r="U1851" i="15"/>
  <c r="Q1851" i="15"/>
  <c r="P1851" i="15"/>
  <c r="M1851" i="15"/>
  <c r="AD1850" i="15"/>
  <c r="Y1850" i="15"/>
  <c r="U1850" i="15"/>
  <c r="Q1850" i="15"/>
  <c r="P1850" i="15"/>
  <c r="M1850" i="15"/>
  <c r="AD1849" i="15"/>
  <c r="Y1849" i="15"/>
  <c r="U1849" i="15"/>
  <c r="Q1849" i="15"/>
  <c r="P1849" i="15"/>
  <c r="M1849" i="15"/>
  <c r="AD1848" i="15"/>
  <c r="Y1848" i="15"/>
  <c r="U1848" i="15"/>
  <c r="Q1848" i="15"/>
  <c r="P1848" i="15"/>
  <c r="M1848" i="15"/>
  <c r="AD1847" i="15"/>
  <c r="Y1847" i="15"/>
  <c r="U1847" i="15"/>
  <c r="Q1847" i="15"/>
  <c r="P1847" i="15"/>
  <c r="M1847" i="15"/>
  <c r="AD1846" i="15"/>
  <c r="Y1846" i="15"/>
  <c r="U1846" i="15"/>
  <c r="Q1846" i="15"/>
  <c r="P1846" i="15"/>
  <c r="M1846" i="15"/>
  <c r="AD1845" i="15"/>
  <c r="Y1845" i="15"/>
  <c r="U1845" i="15"/>
  <c r="Q1845" i="15"/>
  <c r="P1845" i="15"/>
  <c r="M1845" i="15"/>
  <c r="AD1844" i="15"/>
  <c r="Y1844" i="15"/>
  <c r="U1844" i="15"/>
  <c r="Q1844" i="15"/>
  <c r="P1844" i="15"/>
  <c r="M1844" i="15"/>
  <c r="AD1843" i="15"/>
  <c r="Y1843" i="15"/>
  <c r="U1843" i="15"/>
  <c r="Q1843" i="15"/>
  <c r="P1843" i="15"/>
  <c r="M1843" i="15"/>
  <c r="AD1842" i="15"/>
  <c r="Y1842" i="15"/>
  <c r="U1842" i="15"/>
  <c r="Q1842" i="15"/>
  <c r="P1842" i="15"/>
  <c r="M1842" i="15"/>
  <c r="AD1841" i="15"/>
  <c r="Y1841" i="15"/>
  <c r="U1841" i="15"/>
  <c r="Q1841" i="15"/>
  <c r="P1841" i="15"/>
  <c r="M1841" i="15"/>
  <c r="AD1840" i="15"/>
  <c r="Y1840" i="15"/>
  <c r="U1840" i="15"/>
  <c r="Q1840" i="15"/>
  <c r="P1840" i="15"/>
  <c r="M1840" i="15"/>
  <c r="AD1839" i="15"/>
  <c r="Y1839" i="15"/>
  <c r="U1839" i="15"/>
  <c r="Q1839" i="15"/>
  <c r="P1839" i="15"/>
  <c r="M1839" i="15"/>
  <c r="AD1838" i="15"/>
  <c r="Y1838" i="15"/>
  <c r="U1838" i="15"/>
  <c r="Q1838" i="15"/>
  <c r="P1838" i="15"/>
  <c r="M1838" i="15"/>
  <c r="AD1837" i="15"/>
  <c r="Y1837" i="15"/>
  <c r="U1837" i="15"/>
  <c r="Q1837" i="15"/>
  <c r="P1837" i="15"/>
  <c r="M1837" i="15"/>
  <c r="AD1836" i="15"/>
  <c r="Y1836" i="15"/>
  <c r="U1836" i="15"/>
  <c r="Q1836" i="15"/>
  <c r="P1836" i="15"/>
  <c r="M1836" i="15"/>
  <c r="AD1835" i="15"/>
  <c r="Y1835" i="15"/>
  <c r="U1835" i="15"/>
  <c r="Q1835" i="15"/>
  <c r="P1835" i="15"/>
  <c r="M1835" i="15"/>
  <c r="AD1834" i="15"/>
  <c r="Y1834" i="15"/>
  <c r="U1834" i="15"/>
  <c r="Q1834" i="15"/>
  <c r="P1834" i="15"/>
  <c r="M1834" i="15"/>
  <c r="AD1833" i="15"/>
  <c r="Y1833" i="15"/>
  <c r="U1833" i="15"/>
  <c r="Q1833" i="15"/>
  <c r="P1833" i="15"/>
  <c r="M1833" i="15"/>
  <c r="AD1832" i="15"/>
  <c r="Y1832" i="15"/>
  <c r="U1832" i="15"/>
  <c r="Q1832" i="15"/>
  <c r="P1832" i="15"/>
  <c r="M1832" i="15"/>
  <c r="AD1831" i="15"/>
  <c r="Y1831" i="15"/>
  <c r="U1831" i="15"/>
  <c r="Q1831" i="15"/>
  <c r="P1831" i="15"/>
  <c r="M1831" i="15"/>
  <c r="AD1830" i="15"/>
  <c r="Y1830" i="15"/>
  <c r="U1830" i="15"/>
  <c r="Q1830" i="15"/>
  <c r="P1830" i="15"/>
  <c r="M1830" i="15"/>
  <c r="AD1829" i="15"/>
  <c r="Y1829" i="15"/>
  <c r="U1829" i="15"/>
  <c r="Q1829" i="15"/>
  <c r="P1829" i="15"/>
  <c r="M1829" i="15"/>
  <c r="AD1828" i="15"/>
  <c r="Y1828" i="15"/>
  <c r="U1828" i="15"/>
  <c r="Q1828" i="15"/>
  <c r="P1828" i="15"/>
  <c r="M1828" i="15"/>
  <c r="AD1827" i="15"/>
  <c r="Y1827" i="15"/>
  <c r="U1827" i="15"/>
  <c r="Q1827" i="15"/>
  <c r="P1827" i="15"/>
  <c r="M1827" i="15"/>
  <c r="AD1826" i="15"/>
  <c r="Y1826" i="15"/>
  <c r="U1826" i="15"/>
  <c r="Q1826" i="15"/>
  <c r="P1826" i="15"/>
  <c r="M1826" i="15"/>
  <c r="AD1825" i="15"/>
  <c r="Y1825" i="15"/>
  <c r="U1825" i="15"/>
  <c r="Q1825" i="15"/>
  <c r="P1825" i="15"/>
  <c r="M1825" i="15"/>
  <c r="AD1824" i="15"/>
  <c r="Y1824" i="15"/>
  <c r="U1824" i="15"/>
  <c r="Q1824" i="15"/>
  <c r="P1824" i="15"/>
  <c r="M1824" i="15"/>
  <c r="AD1823" i="15"/>
  <c r="Y1823" i="15"/>
  <c r="U1823" i="15"/>
  <c r="Q1823" i="15"/>
  <c r="P1823" i="15"/>
  <c r="M1823" i="15"/>
  <c r="AD1822" i="15"/>
  <c r="Y1822" i="15"/>
  <c r="U1822" i="15"/>
  <c r="Q1822" i="15"/>
  <c r="P1822" i="15"/>
  <c r="M1822" i="15"/>
  <c r="AD1821" i="15"/>
  <c r="Y1821" i="15"/>
  <c r="U1821" i="15"/>
  <c r="Q1821" i="15"/>
  <c r="P1821" i="15"/>
  <c r="M1821" i="15"/>
  <c r="AD1820" i="15"/>
  <c r="Y1820" i="15"/>
  <c r="U1820" i="15"/>
  <c r="Q1820" i="15"/>
  <c r="P1820" i="15"/>
  <c r="M1820" i="15"/>
  <c r="AD1819" i="15"/>
  <c r="Y1819" i="15"/>
  <c r="U1819" i="15"/>
  <c r="Q1819" i="15"/>
  <c r="P1819" i="15"/>
  <c r="M1819" i="15"/>
  <c r="AD1818" i="15"/>
  <c r="Y1818" i="15"/>
  <c r="U1818" i="15"/>
  <c r="Q1818" i="15"/>
  <c r="P1818" i="15"/>
  <c r="M1818" i="15"/>
  <c r="AD1817" i="15"/>
  <c r="Y1817" i="15"/>
  <c r="U1817" i="15"/>
  <c r="Q1817" i="15"/>
  <c r="P1817" i="15"/>
  <c r="M1817" i="15"/>
  <c r="AD1816" i="15"/>
  <c r="Y1816" i="15"/>
  <c r="U1816" i="15"/>
  <c r="Q1816" i="15"/>
  <c r="P1816" i="15"/>
  <c r="M1816" i="15"/>
  <c r="AD1815" i="15"/>
  <c r="Y1815" i="15"/>
  <c r="U1815" i="15"/>
  <c r="Q1815" i="15"/>
  <c r="P1815" i="15"/>
  <c r="M1815" i="15"/>
  <c r="AD1814" i="15"/>
  <c r="Y1814" i="15"/>
  <c r="U1814" i="15"/>
  <c r="Q1814" i="15"/>
  <c r="P1814" i="15"/>
  <c r="M1814" i="15"/>
  <c r="AD1813" i="15"/>
  <c r="Y1813" i="15"/>
  <c r="U1813" i="15"/>
  <c r="Q1813" i="15"/>
  <c r="P1813" i="15"/>
  <c r="M1813" i="15"/>
  <c r="AD1812" i="15"/>
  <c r="Y1812" i="15"/>
  <c r="U1812" i="15"/>
  <c r="Q1812" i="15"/>
  <c r="P1812" i="15"/>
  <c r="M1812" i="15"/>
  <c r="AD1811" i="15"/>
  <c r="Y1811" i="15"/>
  <c r="U1811" i="15"/>
  <c r="Q1811" i="15"/>
  <c r="P1811" i="15"/>
  <c r="M1811" i="15"/>
  <c r="AD1810" i="15"/>
  <c r="Y1810" i="15"/>
  <c r="U1810" i="15"/>
  <c r="Q1810" i="15"/>
  <c r="P1810" i="15"/>
  <c r="M1810" i="15"/>
  <c r="AD1809" i="15"/>
  <c r="Y1809" i="15"/>
  <c r="U1809" i="15"/>
  <c r="Q1809" i="15"/>
  <c r="P1809" i="15"/>
  <c r="M1809" i="15"/>
  <c r="AD1808" i="15"/>
  <c r="Y1808" i="15"/>
  <c r="U1808" i="15"/>
  <c r="Q1808" i="15"/>
  <c r="P1808" i="15"/>
  <c r="M1808" i="15"/>
  <c r="AD1807" i="15"/>
  <c r="Y1807" i="15"/>
  <c r="U1807" i="15"/>
  <c r="Q1807" i="15"/>
  <c r="P1807" i="15"/>
  <c r="M1807" i="15"/>
  <c r="AD1806" i="15"/>
  <c r="Y1806" i="15"/>
  <c r="U1806" i="15"/>
  <c r="Q1806" i="15"/>
  <c r="P1806" i="15"/>
  <c r="M1806" i="15"/>
  <c r="AD1805" i="15"/>
  <c r="Y1805" i="15"/>
  <c r="U1805" i="15"/>
  <c r="Q1805" i="15"/>
  <c r="P1805" i="15"/>
  <c r="M1805" i="15"/>
  <c r="AD1804" i="15"/>
  <c r="Y1804" i="15"/>
  <c r="U1804" i="15"/>
  <c r="Q1804" i="15"/>
  <c r="P1804" i="15"/>
  <c r="M1804" i="15"/>
  <c r="AD1803" i="15"/>
  <c r="Y1803" i="15"/>
  <c r="U1803" i="15"/>
  <c r="Q1803" i="15"/>
  <c r="P1803" i="15"/>
  <c r="M1803" i="15"/>
  <c r="AD1802" i="15"/>
  <c r="Y1802" i="15"/>
  <c r="U1802" i="15"/>
  <c r="Q1802" i="15"/>
  <c r="P1802" i="15"/>
  <c r="M1802" i="15"/>
  <c r="AD1801" i="15"/>
  <c r="Y1801" i="15"/>
  <c r="U1801" i="15"/>
  <c r="Q1801" i="15"/>
  <c r="P1801" i="15"/>
  <c r="M1801" i="15"/>
  <c r="AD1800" i="15"/>
  <c r="Y1800" i="15"/>
  <c r="U1800" i="15"/>
  <c r="Q1800" i="15"/>
  <c r="P1800" i="15"/>
  <c r="M1800" i="15"/>
  <c r="AD1799" i="15"/>
  <c r="Y1799" i="15"/>
  <c r="U1799" i="15"/>
  <c r="Q1799" i="15"/>
  <c r="P1799" i="15"/>
  <c r="M1799" i="15"/>
  <c r="AD1798" i="15"/>
  <c r="Y1798" i="15"/>
  <c r="U1798" i="15"/>
  <c r="Q1798" i="15"/>
  <c r="P1798" i="15"/>
  <c r="M1798" i="15"/>
  <c r="AD1797" i="15"/>
  <c r="Y1797" i="15"/>
  <c r="U1797" i="15"/>
  <c r="Q1797" i="15"/>
  <c r="P1797" i="15"/>
  <c r="M1797" i="15"/>
  <c r="AD1796" i="15"/>
  <c r="Y1796" i="15"/>
  <c r="U1796" i="15"/>
  <c r="Q1796" i="15"/>
  <c r="P1796" i="15"/>
  <c r="M1796" i="15"/>
  <c r="AD1795" i="15"/>
  <c r="Y1795" i="15"/>
  <c r="U1795" i="15"/>
  <c r="Q1795" i="15"/>
  <c r="P1795" i="15"/>
  <c r="M1795" i="15"/>
  <c r="AD1794" i="15"/>
  <c r="Y1794" i="15"/>
  <c r="U1794" i="15"/>
  <c r="Q1794" i="15"/>
  <c r="P1794" i="15"/>
  <c r="M1794" i="15"/>
  <c r="AD1793" i="15"/>
  <c r="Y1793" i="15"/>
  <c r="U1793" i="15"/>
  <c r="Q1793" i="15"/>
  <c r="P1793" i="15"/>
  <c r="M1793" i="15"/>
  <c r="AD1792" i="15"/>
  <c r="Y1792" i="15"/>
  <c r="U1792" i="15"/>
  <c r="Q1792" i="15"/>
  <c r="P1792" i="15"/>
  <c r="M1792" i="15"/>
  <c r="AD1791" i="15"/>
  <c r="Y1791" i="15"/>
  <c r="U1791" i="15"/>
  <c r="Q1791" i="15"/>
  <c r="P1791" i="15"/>
  <c r="M1791" i="15"/>
  <c r="AD1790" i="15"/>
  <c r="Y1790" i="15"/>
  <c r="U1790" i="15"/>
  <c r="Q1790" i="15"/>
  <c r="P1790" i="15"/>
  <c r="M1790" i="15"/>
  <c r="AD1789" i="15"/>
  <c r="Y1789" i="15"/>
  <c r="U1789" i="15"/>
  <c r="Q1789" i="15"/>
  <c r="P1789" i="15"/>
  <c r="M1789" i="15"/>
  <c r="AD1788" i="15"/>
  <c r="Y1788" i="15"/>
  <c r="U1788" i="15"/>
  <c r="Q1788" i="15"/>
  <c r="P1788" i="15"/>
  <c r="M1788" i="15"/>
  <c r="AD1787" i="15"/>
  <c r="Y1787" i="15"/>
  <c r="U1787" i="15"/>
  <c r="Q1787" i="15"/>
  <c r="P1787" i="15"/>
  <c r="M1787" i="15"/>
  <c r="AD1786" i="15"/>
  <c r="Y1786" i="15"/>
  <c r="U1786" i="15"/>
  <c r="Q1786" i="15"/>
  <c r="P1786" i="15"/>
  <c r="M1786" i="15"/>
  <c r="AD1785" i="15"/>
  <c r="Y1785" i="15"/>
  <c r="U1785" i="15"/>
  <c r="Q1785" i="15"/>
  <c r="P1785" i="15"/>
  <c r="M1785" i="15"/>
  <c r="AD1784" i="15"/>
  <c r="Y1784" i="15"/>
  <c r="U1784" i="15"/>
  <c r="Q1784" i="15"/>
  <c r="P1784" i="15"/>
  <c r="M1784" i="15"/>
  <c r="AD1783" i="15"/>
  <c r="Y1783" i="15"/>
  <c r="U1783" i="15"/>
  <c r="Q1783" i="15"/>
  <c r="P1783" i="15"/>
  <c r="M1783" i="15"/>
  <c r="AD1782" i="15"/>
  <c r="Y1782" i="15"/>
  <c r="U1782" i="15"/>
  <c r="Q1782" i="15"/>
  <c r="P1782" i="15"/>
  <c r="M1782" i="15"/>
  <c r="AD1781" i="15"/>
  <c r="Y1781" i="15"/>
  <c r="U1781" i="15"/>
  <c r="Q1781" i="15"/>
  <c r="P1781" i="15"/>
  <c r="M1781" i="15"/>
  <c r="AD1780" i="15"/>
  <c r="Y1780" i="15"/>
  <c r="U1780" i="15"/>
  <c r="Q1780" i="15"/>
  <c r="P1780" i="15"/>
  <c r="M1780" i="15"/>
  <c r="AD1779" i="15"/>
  <c r="Y1779" i="15"/>
  <c r="U1779" i="15"/>
  <c r="Q1779" i="15"/>
  <c r="P1779" i="15"/>
  <c r="M1779" i="15"/>
  <c r="AD1778" i="15"/>
  <c r="Y1778" i="15"/>
  <c r="U1778" i="15"/>
  <c r="Q1778" i="15"/>
  <c r="P1778" i="15"/>
  <c r="M1778" i="15"/>
  <c r="AD1777" i="15"/>
  <c r="Y1777" i="15"/>
  <c r="U1777" i="15"/>
  <c r="Q1777" i="15"/>
  <c r="P1777" i="15"/>
  <c r="M1777" i="15"/>
  <c r="AD1776" i="15"/>
  <c r="Y1776" i="15"/>
  <c r="U1776" i="15"/>
  <c r="Q1776" i="15"/>
  <c r="P1776" i="15"/>
  <c r="M1776" i="15"/>
  <c r="AD1775" i="15"/>
  <c r="Y1775" i="15"/>
  <c r="U1775" i="15"/>
  <c r="Q1775" i="15"/>
  <c r="P1775" i="15"/>
  <c r="M1775" i="15"/>
  <c r="AD1774" i="15"/>
  <c r="Y1774" i="15"/>
  <c r="U1774" i="15"/>
  <c r="Q1774" i="15"/>
  <c r="P1774" i="15"/>
  <c r="M1774" i="15"/>
  <c r="AD1773" i="15"/>
  <c r="Y1773" i="15"/>
  <c r="U1773" i="15"/>
  <c r="Q1773" i="15"/>
  <c r="P1773" i="15"/>
  <c r="M1773" i="15"/>
  <c r="AD1772" i="15"/>
  <c r="Y1772" i="15"/>
  <c r="U1772" i="15"/>
  <c r="Q1772" i="15"/>
  <c r="P1772" i="15"/>
  <c r="M1772" i="15"/>
  <c r="AD1771" i="15"/>
  <c r="Y1771" i="15"/>
  <c r="U1771" i="15"/>
  <c r="Q1771" i="15"/>
  <c r="P1771" i="15"/>
  <c r="M1771" i="15"/>
  <c r="AD1770" i="15"/>
  <c r="Y1770" i="15"/>
  <c r="U1770" i="15"/>
  <c r="Q1770" i="15"/>
  <c r="P1770" i="15"/>
  <c r="M1770" i="15"/>
  <c r="AD1769" i="15"/>
  <c r="Y1769" i="15"/>
  <c r="U1769" i="15"/>
  <c r="Q1769" i="15"/>
  <c r="P1769" i="15"/>
  <c r="M1769" i="15"/>
  <c r="AD1768" i="15"/>
  <c r="Y1768" i="15"/>
  <c r="U1768" i="15"/>
  <c r="Q1768" i="15"/>
  <c r="P1768" i="15"/>
  <c r="M1768" i="15"/>
  <c r="AD1767" i="15"/>
  <c r="Y1767" i="15"/>
  <c r="U1767" i="15"/>
  <c r="Q1767" i="15"/>
  <c r="P1767" i="15"/>
  <c r="M1767" i="15"/>
  <c r="AD1766" i="15"/>
  <c r="Y1766" i="15"/>
  <c r="U1766" i="15"/>
  <c r="Q1766" i="15"/>
  <c r="P1766" i="15"/>
  <c r="M1766" i="15"/>
  <c r="AD1765" i="15"/>
  <c r="Y1765" i="15"/>
  <c r="U1765" i="15"/>
  <c r="Q1765" i="15"/>
  <c r="P1765" i="15"/>
  <c r="M1765" i="15"/>
  <c r="AD1764" i="15"/>
  <c r="Y1764" i="15"/>
  <c r="U1764" i="15"/>
  <c r="Q1764" i="15"/>
  <c r="P1764" i="15"/>
  <c r="M1764" i="15"/>
  <c r="AD1763" i="15"/>
  <c r="Y1763" i="15"/>
  <c r="U1763" i="15"/>
  <c r="Q1763" i="15"/>
  <c r="P1763" i="15"/>
  <c r="M1763" i="15"/>
  <c r="AD1762" i="15"/>
  <c r="Y1762" i="15"/>
  <c r="U1762" i="15"/>
  <c r="Q1762" i="15"/>
  <c r="P1762" i="15"/>
  <c r="M1762" i="15"/>
  <c r="AD1761" i="15"/>
  <c r="Y1761" i="15"/>
  <c r="U1761" i="15"/>
  <c r="Q1761" i="15"/>
  <c r="P1761" i="15"/>
  <c r="M1761" i="15"/>
  <c r="AD1760" i="15"/>
  <c r="Y1760" i="15"/>
  <c r="U1760" i="15"/>
  <c r="Q1760" i="15"/>
  <c r="P1760" i="15"/>
  <c r="M1760" i="15"/>
  <c r="AD1759" i="15"/>
  <c r="Y1759" i="15"/>
  <c r="U1759" i="15"/>
  <c r="Q1759" i="15"/>
  <c r="P1759" i="15"/>
  <c r="M1759" i="15"/>
  <c r="AD1758" i="15"/>
  <c r="Y1758" i="15"/>
  <c r="U1758" i="15"/>
  <c r="Q1758" i="15"/>
  <c r="P1758" i="15"/>
  <c r="M1758" i="15"/>
  <c r="AD1757" i="15"/>
  <c r="Y1757" i="15"/>
  <c r="U1757" i="15"/>
  <c r="Q1757" i="15"/>
  <c r="P1757" i="15"/>
  <c r="M1757" i="15"/>
  <c r="AD1756" i="15"/>
  <c r="Y1756" i="15"/>
  <c r="U1756" i="15"/>
  <c r="Q1756" i="15"/>
  <c r="P1756" i="15"/>
  <c r="M1756" i="15"/>
  <c r="AD1755" i="15"/>
  <c r="Y1755" i="15"/>
  <c r="U1755" i="15"/>
  <c r="Q1755" i="15"/>
  <c r="P1755" i="15"/>
  <c r="M1755" i="15"/>
  <c r="AD1754" i="15"/>
  <c r="Y1754" i="15"/>
  <c r="U1754" i="15"/>
  <c r="Q1754" i="15"/>
  <c r="P1754" i="15"/>
  <c r="M1754" i="15"/>
  <c r="AD1753" i="15"/>
  <c r="Y1753" i="15"/>
  <c r="U1753" i="15"/>
  <c r="Q1753" i="15"/>
  <c r="P1753" i="15"/>
  <c r="M1753" i="15"/>
  <c r="AD1752" i="15"/>
  <c r="Y1752" i="15"/>
  <c r="U1752" i="15"/>
  <c r="Q1752" i="15"/>
  <c r="P1752" i="15"/>
  <c r="M1752" i="15"/>
  <c r="AD1751" i="15"/>
  <c r="Y1751" i="15"/>
  <c r="U1751" i="15"/>
  <c r="Q1751" i="15"/>
  <c r="P1751" i="15"/>
  <c r="M1751" i="15"/>
  <c r="AD1750" i="15"/>
  <c r="Y1750" i="15"/>
  <c r="U1750" i="15"/>
  <c r="Q1750" i="15"/>
  <c r="P1750" i="15"/>
  <c r="M1750" i="15"/>
  <c r="AD1749" i="15"/>
  <c r="Y1749" i="15"/>
  <c r="U1749" i="15"/>
  <c r="Q1749" i="15"/>
  <c r="P1749" i="15"/>
  <c r="M1749" i="15"/>
  <c r="AD1748" i="15"/>
  <c r="Y1748" i="15"/>
  <c r="U1748" i="15"/>
  <c r="Q1748" i="15"/>
  <c r="P1748" i="15"/>
  <c r="M1748" i="15"/>
  <c r="AD1747" i="15"/>
  <c r="Y1747" i="15"/>
  <c r="U1747" i="15"/>
  <c r="Q1747" i="15"/>
  <c r="P1747" i="15"/>
  <c r="M1747" i="15"/>
  <c r="AD1746" i="15"/>
  <c r="Y1746" i="15"/>
  <c r="U1746" i="15"/>
  <c r="Q1746" i="15"/>
  <c r="P1746" i="15"/>
  <c r="M1746" i="15"/>
  <c r="AD1745" i="15"/>
  <c r="Y1745" i="15"/>
  <c r="U1745" i="15"/>
  <c r="Q1745" i="15"/>
  <c r="P1745" i="15"/>
  <c r="M1745" i="15"/>
  <c r="AD1744" i="15"/>
  <c r="Y1744" i="15"/>
  <c r="U1744" i="15"/>
  <c r="Q1744" i="15"/>
  <c r="P1744" i="15"/>
  <c r="M1744" i="15"/>
  <c r="AD1743" i="15"/>
  <c r="Y1743" i="15"/>
  <c r="U1743" i="15"/>
  <c r="Q1743" i="15"/>
  <c r="P1743" i="15"/>
  <c r="M1743" i="15"/>
  <c r="AD1742" i="15"/>
  <c r="Y1742" i="15"/>
  <c r="U1742" i="15"/>
  <c r="Q1742" i="15"/>
  <c r="P1742" i="15"/>
  <c r="M1742" i="15"/>
  <c r="AD1741" i="15"/>
  <c r="Y1741" i="15"/>
  <c r="U1741" i="15"/>
  <c r="Q1741" i="15"/>
  <c r="P1741" i="15"/>
  <c r="M1741" i="15"/>
  <c r="AD1740" i="15"/>
  <c r="Y1740" i="15"/>
  <c r="U1740" i="15"/>
  <c r="Q1740" i="15"/>
  <c r="P1740" i="15"/>
  <c r="M1740" i="15"/>
  <c r="AD1739" i="15"/>
  <c r="Y1739" i="15"/>
  <c r="U1739" i="15"/>
  <c r="Q1739" i="15"/>
  <c r="P1739" i="15"/>
  <c r="M1739" i="15"/>
  <c r="AD1738" i="15"/>
  <c r="Y1738" i="15"/>
  <c r="U1738" i="15"/>
  <c r="Q1738" i="15"/>
  <c r="P1738" i="15"/>
  <c r="M1738" i="15"/>
  <c r="AD1737" i="15"/>
  <c r="Y1737" i="15"/>
  <c r="U1737" i="15"/>
  <c r="Q1737" i="15"/>
  <c r="P1737" i="15"/>
  <c r="M1737" i="15"/>
  <c r="AD1736" i="15"/>
  <c r="Y1736" i="15"/>
  <c r="U1736" i="15"/>
  <c r="Q1736" i="15"/>
  <c r="P1736" i="15"/>
  <c r="M1736" i="15"/>
  <c r="AD1735" i="15"/>
  <c r="Y1735" i="15"/>
  <c r="U1735" i="15"/>
  <c r="Q1735" i="15"/>
  <c r="P1735" i="15"/>
  <c r="M1735" i="15"/>
  <c r="AD1734" i="15"/>
  <c r="Y1734" i="15"/>
  <c r="U1734" i="15"/>
  <c r="Q1734" i="15"/>
  <c r="P1734" i="15"/>
  <c r="M1734" i="15"/>
  <c r="AD1733" i="15"/>
  <c r="Y1733" i="15"/>
  <c r="U1733" i="15"/>
  <c r="Q1733" i="15"/>
  <c r="P1733" i="15"/>
  <c r="M1733" i="15"/>
  <c r="AD1732" i="15"/>
  <c r="Y1732" i="15"/>
  <c r="U1732" i="15"/>
  <c r="Q1732" i="15"/>
  <c r="P1732" i="15"/>
  <c r="M1732" i="15"/>
  <c r="AD1731" i="15"/>
  <c r="Y1731" i="15"/>
  <c r="U1731" i="15"/>
  <c r="Q1731" i="15"/>
  <c r="P1731" i="15"/>
  <c r="M1731" i="15"/>
  <c r="AD1730" i="15"/>
  <c r="Y1730" i="15"/>
  <c r="U1730" i="15"/>
  <c r="Q1730" i="15"/>
  <c r="P1730" i="15"/>
  <c r="M1730" i="15"/>
  <c r="AD1729" i="15"/>
  <c r="Y1729" i="15"/>
  <c r="U1729" i="15"/>
  <c r="Q1729" i="15"/>
  <c r="P1729" i="15"/>
  <c r="M1729" i="15"/>
  <c r="AD1728" i="15"/>
  <c r="Y1728" i="15"/>
  <c r="U1728" i="15"/>
  <c r="Q1728" i="15"/>
  <c r="P1728" i="15"/>
  <c r="M1728" i="15"/>
  <c r="AD1727" i="15"/>
  <c r="Y1727" i="15"/>
  <c r="U1727" i="15"/>
  <c r="Q1727" i="15"/>
  <c r="P1727" i="15"/>
  <c r="M1727" i="15"/>
  <c r="AD1726" i="15"/>
  <c r="Y1726" i="15"/>
  <c r="U1726" i="15"/>
  <c r="Q1726" i="15"/>
  <c r="P1726" i="15"/>
  <c r="M1726" i="15"/>
  <c r="AD1725" i="15"/>
  <c r="Y1725" i="15"/>
  <c r="U1725" i="15"/>
  <c r="Q1725" i="15"/>
  <c r="P1725" i="15"/>
  <c r="M1725" i="15"/>
  <c r="AD1724" i="15"/>
  <c r="Y1724" i="15"/>
  <c r="U1724" i="15"/>
  <c r="Q1724" i="15"/>
  <c r="P1724" i="15"/>
  <c r="M1724" i="15"/>
  <c r="AD1723" i="15"/>
  <c r="Y1723" i="15"/>
  <c r="U1723" i="15"/>
  <c r="Q1723" i="15"/>
  <c r="P1723" i="15"/>
  <c r="M1723" i="15"/>
  <c r="AD1722" i="15"/>
  <c r="Y1722" i="15"/>
  <c r="U1722" i="15"/>
  <c r="Q1722" i="15"/>
  <c r="P1722" i="15"/>
  <c r="M1722" i="15"/>
  <c r="AD1721" i="15"/>
  <c r="Y1721" i="15"/>
  <c r="U1721" i="15"/>
  <c r="Q1721" i="15"/>
  <c r="P1721" i="15"/>
  <c r="M1721" i="15"/>
  <c r="AD1720" i="15"/>
  <c r="Y1720" i="15"/>
  <c r="U1720" i="15"/>
  <c r="Q1720" i="15"/>
  <c r="P1720" i="15"/>
  <c r="M1720" i="15"/>
  <c r="AD1719" i="15"/>
  <c r="Y1719" i="15"/>
  <c r="U1719" i="15"/>
  <c r="Q1719" i="15"/>
  <c r="P1719" i="15"/>
  <c r="M1719" i="15"/>
  <c r="AD1718" i="15"/>
  <c r="Y1718" i="15"/>
  <c r="U1718" i="15"/>
  <c r="Q1718" i="15"/>
  <c r="P1718" i="15"/>
  <c r="M1718" i="15"/>
  <c r="AD1717" i="15"/>
  <c r="Y1717" i="15"/>
  <c r="U1717" i="15"/>
  <c r="Q1717" i="15"/>
  <c r="P1717" i="15"/>
  <c r="M1717" i="15"/>
  <c r="AD1716" i="15"/>
  <c r="Y1716" i="15"/>
  <c r="U1716" i="15"/>
  <c r="Q1716" i="15"/>
  <c r="P1716" i="15"/>
  <c r="M1716" i="15"/>
  <c r="AD1715" i="15"/>
  <c r="Y1715" i="15"/>
  <c r="U1715" i="15"/>
  <c r="Q1715" i="15"/>
  <c r="P1715" i="15"/>
  <c r="M1715" i="15"/>
  <c r="AD1714" i="15"/>
  <c r="Y1714" i="15"/>
  <c r="U1714" i="15"/>
  <c r="Q1714" i="15"/>
  <c r="P1714" i="15"/>
  <c r="M1714" i="15"/>
  <c r="AD1713" i="15"/>
  <c r="Y1713" i="15"/>
  <c r="U1713" i="15"/>
  <c r="Q1713" i="15"/>
  <c r="P1713" i="15"/>
  <c r="M1713" i="15"/>
  <c r="AD1712" i="15"/>
  <c r="Y1712" i="15"/>
  <c r="U1712" i="15"/>
  <c r="Q1712" i="15"/>
  <c r="P1712" i="15"/>
  <c r="M1712" i="15"/>
  <c r="AD1711" i="15"/>
  <c r="Y1711" i="15"/>
  <c r="U1711" i="15"/>
  <c r="Q1711" i="15"/>
  <c r="P1711" i="15"/>
  <c r="M1711" i="15"/>
  <c r="AD1710" i="15"/>
  <c r="Y1710" i="15"/>
  <c r="U1710" i="15"/>
  <c r="Q1710" i="15"/>
  <c r="P1710" i="15"/>
  <c r="M1710" i="15"/>
  <c r="AD1709" i="15"/>
  <c r="Y1709" i="15"/>
  <c r="U1709" i="15"/>
  <c r="Q1709" i="15"/>
  <c r="P1709" i="15"/>
  <c r="M1709" i="15"/>
  <c r="AD1708" i="15"/>
  <c r="Y1708" i="15"/>
  <c r="U1708" i="15"/>
  <c r="Q1708" i="15"/>
  <c r="P1708" i="15"/>
  <c r="M1708" i="15"/>
  <c r="AD1707" i="15"/>
  <c r="Y1707" i="15"/>
  <c r="U1707" i="15"/>
  <c r="Q1707" i="15"/>
  <c r="P1707" i="15"/>
  <c r="M1707" i="15"/>
  <c r="AD1706" i="15"/>
  <c r="Y1706" i="15"/>
  <c r="U1706" i="15"/>
  <c r="Q1706" i="15"/>
  <c r="P1706" i="15"/>
  <c r="M1706" i="15"/>
  <c r="AD1705" i="15"/>
  <c r="Y1705" i="15"/>
  <c r="U1705" i="15"/>
  <c r="Q1705" i="15"/>
  <c r="P1705" i="15"/>
  <c r="M1705" i="15"/>
  <c r="AD1704" i="15"/>
  <c r="Y1704" i="15"/>
  <c r="U1704" i="15"/>
  <c r="Q1704" i="15"/>
  <c r="P1704" i="15"/>
  <c r="M1704" i="15"/>
  <c r="AD1703" i="15"/>
  <c r="Y1703" i="15"/>
  <c r="U1703" i="15"/>
  <c r="Q1703" i="15"/>
  <c r="P1703" i="15"/>
  <c r="M1703" i="15"/>
  <c r="AD1702" i="15"/>
  <c r="Y1702" i="15"/>
  <c r="U1702" i="15"/>
  <c r="Q1702" i="15"/>
  <c r="P1702" i="15"/>
  <c r="M1702" i="15"/>
  <c r="AD1701" i="15"/>
  <c r="Y1701" i="15"/>
  <c r="U1701" i="15"/>
  <c r="Q1701" i="15"/>
  <c r="P1701" i="15"/>
  <c r="M1701" i="15"/>
  <c r="AD1700" i="15"/>
  <c r="Y1700" i="15"/>
  <c r="U1700" i="15"/>
  <c r="Q1700" i="15"/>
  <c r="P1700" i="15"/>
  <c r="M1700" i="15"/>
  <c r="AD1699" i="15"/>
  <c r="Y1699" i="15"/>
  <c r="U1699" i="15"/>
  <c r="Q1699" i="15"/>
  <c r="P1699" i="15"/>
  <c r="M1699" i="15"/>
  <c r="AD1698" i="15"/>
  <c r="Y1698" i="15"/>
  <c r="U1698" i="15"/>
  <c r="Q1698" i="15"/>
  <c r="P1698" i="15"/>
  <c r="M1698" i="15"/>
  <c r="AD1697" i="15"/>
  <c r="Y1697" i="15"/>
  <c r="U1697" i="15"/>
  <c r="Q1697" i="15"/>
  <c r="P1697" i="15"/>
  <c r="M1697" i="15"/>
  <c r="AD1696" i="15"/>
  <c r="Y1696" i="15"/>
  <c r="U1696" i="15"/>
  <c r="Q1696" i="15"/>
  <c r="P1696" i="15"/>
  <c r="M1696" i="15"/>
  <c r="AD1695" i="15"/>
  <c r="Y1695" i="15"/>
  <c r="U1695" i="15"/>
  <c r="Q1695" i="15"/>
  <c r="P1695" i="15"/>
  <c r="M1695" i="15"/>
  <c r="AD1694" i="15"/>
  <c r="Y1694" i="15"/>
  <c r="U1694" i="15"/>
  <c r="Q1694" i="15"/>
  <c r="P1694" i="15"/>
  <c r="M1694" i="15"/>
  <c r="AD1693" i="15"/>
  <c r="Y1693" i="15"/>
  <c r="U1693" i="15"/>
  <c r="Q1693" i="15"/>
  <c r="P1693" i="15"/>
  <c r="M1693" i="15"/>
  <c r="AD1692" i="15"/>
  <c r="Y1692" i="15"/>
  <c r="U1692" i="15"/>
  <c r="Q1692" i="15"/>
  <c r="P1692" i="15"/>
  <c r="M1692" i="15"/>
  <c r="AD1691" i="15"/>
  <c r="Y1691" i="15"/>
  <c r="U1691" i="15"/>
  <c r="Q1691" i="15"/>
  <c r="P1691" i="15"/>
  <c r="M1691" i="15"/>
  <c r="AD1690" i="15"/>
  <c r="Y1690" i="15"/>
  <c r="U1690" i="15"/>
  <c r="Q1690" i="15"/>
  <c r="P1690" i="15"/>
  <c r="M1690" i="15"/>
  <c r="AD1689" i="15"/>
  <c r="Y1689" i="15"/>
  <c r="U1689" i="15"/>
  <c r="Q1689" i="15"/>
  <c r="P1689" i="15"/>
  <c r="M1689" i="15"/>
  <c r="AD1688" i="15"/>
  <c r="Y1688" i="15"/>
  <c r="U1688" i="15"/>
  <c r="Q1688" i="15"/>
  <c r="P1688" i="15"/>
  <c r="M1688" i="15"/>
  <c r="AD1687" i="15"/>
  <c r="Y1687" i="15"/>
  <c r="U1687" i="15"/>
  <c r="Q1687" i="15"/>
  <c r="P1687" i="15"/>
  <c r="M1687" i="15"/>
  <c r="AD1686" i="15"/>
  <c r="Y1686" i="15"/>
  <c r="U1686" i="15"/>
  <c r="Q1686" i="15"/>
  <c r="P1686" i="15"/>
  <c r="M1686" i="15"/>
  <c r="AD1685" i="15"/>
  <c r="Y1685" i="15"/>
  <c r="U1685" i="15"/>
  <c r="Q1685" i="15"/>
  <c r="P1685" i="15"/>
  <c r="M1685" i="15"/>
  <c r="AD1684" i="15"/>
  <c r="Y1684" i="15"/>
  <c r="U1684" i="15"/>
  <c r="Q1684" i="15"/>
  <c r="P1684" i="15"/>
  <c r="M1684" i="15"/>
  <c r="AD1683" i="15"/>
  <c r="Y1683" i="15"/>
  <c r="U1683" i="15"/>
  <c r="Q1683" i="15"/>
  <c r="P1683" i="15"/>
  <c r="M1683" i="15"/>
  <c r="AD1682" i="15"/>
  <c r="Y1682" i="15"/>
  <c r="U1682" i="15"/>
  <c r="Q1682" i="15"/>
  <c r="P1682" i="15"/>
  <c r="M1682" i="15"/>
  <c r="AD1681" i="15"/>
  <c r="Y1681" i="15"/>
  <c r="U1681" i="15"/>
  <c r="Q1681" i="15"/>
  <c r="P1681" i="15"/>
  <c r="M1681" i="15"/>
  <c r="AD1680" i="15"/>
  <c r="Y1680" i="15"/>
  <c r="U1680" i="15"/>
  <c r="Q1680" i="15"/>
  <c r="P1680" i="15"/>
  <c r="M1680" i="15"/>
  <c r="AD1679" i="15"/>
  <c r="Y1679" i="15"/>
  <c r="U1679" i="15"/>
  <c r="Q1679" i="15"/>
  <c r="P1679" i="15"/>
  <c r="M1679" i="15"/>
  <c r="AD1678" i="15"/>
  <c r="Y1678" i="15"/>
  <c r="U1678" i="15"/>
  <c r="Q1678" i="15"/>
  <c r="P1678" i="15"/>
  <c r="M1678" i="15"/>
  <c r="AD1677" i="15"/>
  <c r="Y1677" i="15"/>
  <c r="U1677" i="15"/>
  <c r="Q1677" i="15"/>
  <c r="P1677" i="15"/>
  <c r="M1677" i="15"/>
  <c r="AD1676" i="15"/>
  <c r="Y1676" i="15"/>
  <c r="U1676" i="15"/>
  <c r="Q1676" i="15"/>
  <c r="P1676" i="15"/>
  <c r="M1676" i="15"/>
  <c r="AD1675" i="15"/>
  <c r="Y1675" i="15"/>
  <c r="U1675" i="15"/>
  <c r="Q1675" i="15"/>
  <c r="P1675" i="15"/>
  <c r="M1675" i="15"/>
  <c r="AD1674" i="15"/>
  <c r="Y1674" i="15"/>
  <c r="U1674" i="15"/>
  <c r="Q1674" i="15"/>
  <c r="P1674" i="15"/>
  <c r="M1674" i="15"/>
  <c r="AD1673" i="15"/>
  <c r="Y1673" i="15"/>
  <c r="U1673" i="15"/>
  <c r="Q1673" i="15"/>
  <c r="P1673" i="15"/>
  <c r="M1673" i="15"/>
  <c r="AD1672" i="15"/>
  <c r="Y1672" i="15"/>
  <c r="U1672" i="15"/>
  <c r="Q1672" i="15"/>
  <c r="P1672" i="15"/>
  <c r="M1672" i="15"/>
  <c r="AD1671" i="15"/>
  <c r="Y1671" i="15"/>
  <c r="U1671" i="15"/>
  <c r="Q1671" i="15"/>
  <c r="P1671" i="15"/>
  <c r="M1671" i="15"/>
  <c r="AD1670" i="15"/>
  <c r="Y1670" i="15"/>
  <c r="U1670" i="15"/>
  <c r="Q1670" i="15"/>
  <c r="P1670" i="15"/>
  <c r="M1670" i="15"/>
  <c r="AD1669" i="15"/>
  <c r="Y1669" i="15"/>
  <c r="U1669" i="15"/>
  <c r="Q1669" i="15"/>
  <c r="P1669" i="15"/>
  <c r="M1669" i="15"/>
  <c r="AD1668" i="15"/>
  <c r="Y1668" i="15"/>
  <c r="U1668" i="15"/>
  <c r="Q1668" i="15"/>
  <c r="P1668" i="15"/>
  <c r="M1668" i="15"/>
  <c r="AD1667" i="15"/>
  <c r="Y1667" i="15"/>
  <c r="U1667" i="15"/>
  <c r="Q1667" i="15"/>
  <c r="P1667" i="15"/>
  <c r="M1667" i="15"/>
  <c r="AD1666" i="15"/>
  <c r="Y1666" i="15"/>
  <c r="U1666" i="15"/>
  <c r="Q1666" i="15"/>
  <c r="P1666" i="15"/>
  <c r="M1666" i="15"/>
  <c r="AD1665" i="15"/>
  <c r="Y1665" i="15"/>
  <c r="U1665" i="15"/>
  <c r="Q1665" i="15"/>
  <c r="P1665" i="15"/>
  <c r="M1665" i="15"/>
  <c r="AD1664" i="15"/>
  <c r="Y1664" i="15"/>
  <c r="U1664" i="15"/>
  <c r="Q1664" i="15"/>
  <c r="P1664" i="15"/>
  <c r="M1664" i="15"/>
  <c r="AD1663" i="15"/>
  <c r="Y1663" i="15"/>
  <c r="U1663" i="15"/>
  <c r="Q1663" i="15"/>
  <c r="P1663" i="15"/>
  <c r="M1663" i="15"/>
  <c r="AD1662" i="15"/>
  <c r="Y1662" i="15"/>
  <c r="U1662" i="15"/>
  <c r="Q1662" i="15"/>
  <c r="P1662" i="15"/>
  <c r="M1662" i="15"/>
  <c r="AD1661" i="15"/>
  <c r="Y1661" i="15"/>
  <c r="U1661" i="15"/>
  <c r="Q1661" i="15"/>
  <c r="P1661" i="15"/>
  <c r="M1661" i="15"/>
  <c r="AD1660" i="15"/>
  <c r="Y1660" i="15"/>
  <c r="U1660" i="15"/>
  <c r="Q1660" i="15"/>
  <c r="P1660" i="15"/>
  <c r="M1660" i="15"/>
  <c r="AD1659" i="15"/>
  <c r="Y1659" i="15"/>
  <c r="U1659" i="15"/>
  <c r="Q1659" i="15"/>
  <c r="P1659" i="15"/>
  <c r="M1659" i="15"/>
  <c r="AD1658" i="15"/>
  <c r="Y1658" i="15"/>
  <c r="U1658" i="15"/>
  <c r="Q1658" i="15"/>
  <c r="P1658" i="15"/>
  <c r="M1658" i="15"/>
  <c r="AD1657" i="15"/>
  <c r="Y1657" i="15"/>
  <c r="U1657" i="15"/>
  <c r="Q1657" i="15"/>
  <c r="P1657" i="15"/>
  <c r="M1657" i="15"/>
  <c r="AD1656" i="15"/>
  <c r="Y1656" i="15"/>
  <c r="U1656" i="15"/>
  <c r="Q1656" i="15"/>
  <c r="P1656" i="15"/>
  <c r="M1656" i="15"/>
  <c r="AD1655" i="15"/>
  <c r="Y1655" i="15"/>
  <c r="U1655" i="15"/>
  <c r="Q1655" i="15"/>
  <c r="P1655" i="15"/>
  <c r="M1655" i="15"/>
  <c r="AD1654" i="15"/>
  <c r="Y1654" i="15"/>
  <c r="U1654" i="15"/>
  <c r="Q1654" i="15"/>
  <c r="P1654" i="15"/>
  <c r="M1654" i="15"/>
  <c r="AD1653" i="15"/>
  <c r="Y1653" i="15"/>
  <c r="U1653" i="15"/>
  <c r="Q1653" i="15"/>
  <c r="P1653" i="15"/>
  <c r="M1653" i="15"/>
  <c r="AD1652" i="15"/>
  <c r="Y1652" i="15"/>
  <c r="U1652" i="15"/>
  <c r="Q1652" i="15"/>
  <c r="P1652" i="15"/>
  <c r="M1652" i="15"/>
  <c r="AD1651" i="15"/>
  <c r="Y1651" i="15"/>
  <c r="U1651" i="15"/>
  <c r="Q1651" i="15"/>
  <c r="P1651" i="15"/>
  <c r="M1651" i="15"/>
  <c r="AD1650" i="15"/>
  <c r="Y1650" i="15"/>
  <c r="U1650" i="15"/>
  <c r="Q1650" i="15"/>
  <c r="P1650" i="15"/>
  <c r="M1650" i="15"/>
  <c r="AD1649" i="15"/>
  <c r="Y1649" i="15"/>
  <c r="U1649" i="15"/>
  <c r="Q1649" i="15"/>
  <c r="P1649" i="15"/>
  <c r="M1649" i="15"/>
  <c r="AD1648" i="15"/>
  <c r="Y1648" i="15"/>
  <c r="U1648" i="15"/>
  <c r="Q1648" i="15"/>
  <c r="P1648" i="15"/>
  <c r="M1648" i="15"/>
  <c r="AD1647" i="15"/>
  <c r="Y1647" i="15"/>
  <c r="U1647" i="15"/>
  <c r="Q1647" i="15"/>
  <c r="P1647" i="15"/>
  <c r="M1647" i="15"/>
  <c r="AD1646" i="15"/>
  <c r="Y1646" i="15"/>
  <c r="U1646" i="15"/>
  <c r="Q1646" i="15"/>
  <c r="P1646" i="15"/>
  <c r="M1646" i="15"/>
  <c r="AD1645" i="15"/>
  <c r="Y1645" i="15"/>
  <c r="U1645" i="15"/>
  <c r="Q1645" i="15"/>
  <c r="P1645" i="15"/>
  <c r="M1645" i="15"/>
  <c r="AD1644" i="15"/>
  <c r="Y1644" i="15"/>
  <c r="U1644" i="15"/>
  <c r="Q1644" i="15"/>
  <c r="P1644" i="15"/>
  <c r="M1644" i="15"/>
  <c r="AD1643" i="15"/>
  <c r="Y1643" i="15"/>
  <c r="U1643" i="15"/>
  <c r="Q1643" i="15"/>
  <c r="P1643" i="15"/>
  <c r="M1643" i="15"/>
  <c r="AD1642" i="15"/>
  <c r="Y1642" i="15"/>
  <c r="U1642" i="15"/>
  <c r="Q1642" i="15"/>
  <c r="P1642" i="15"/>
  <c r="M1642" i="15"/>
  <c r="AD1641" i="15"/>
  <c r="Y1641" i="15"/>
  <c r="U1641" i="15"/>
  <c r="Q1641" i="15"/>
  <c r="P1641" i="15"/>
  <c r="M1641" i="15"/>
  <c r="AD1640" i="15"/>
  <c r="Y1640" i="15"/>
  <c r="U1640" i="15"/>
  <c r="Q1640" i="15"/>
  <c r="P1640" i="15"/>
  <c r="M1640" i="15"/>
  <c r="AD1639" i="15"/>
  <c r="Y1639" i="15"/>
  <c r="U1639" i="15"/>
  <c r="Q1639" i="15"/>
  <c r="P1639" i="15"/>
  <c r="M1639" i="15"/>
  <c r="AD1638" i="15"/>
  <c r="Y1638" i="15"/>
  <c r="U1638" i="15"/>
  <c r="Q1638" i="15"/>
  <c r="P1638" i="15"/>
  <c r="M1638" i="15"/>
  <c r="AD1637" i="15"/>
  <c r="Y1637" i="15"/>
  <c r="U1637" i="15"/>
  <c r="Q1637" i="15"/>
  <c r="P1637" i="15"/>
  <c r="M1637" i="15"/>
  <c r="AD1636" i="15"/>
  <c r="Y1636" i="15"/>
  <c r="U1636" i="15"/>
  <c r="Q1636" i="15"/>
  <c r="P1636" i="15"/>
  <c r="M1636" i="15"/>
  <c r="AD1635" i="15"/>
  <c r="Y1635" i="15"/>
  <c r="U1635" i="15"/>
  <c r="Q1635" i="15"/>
  <c r="P1635" i="15"/>
  <c r="M1635" i="15"/>
  <c r="AD1634" i="15"/>
  <c r="Y1634" i="15"/>
  <c r="U1634" i="15"/>
  <c r="Q1634" i="15"/>
  <c r="P1634" i="15"/>
  <c r="M1634" i="15"/>
  <c r="AD1633" i="15"/>
  <c r="Y1633" i="15"/>
  <c r="U1633" i="15"/>
  <c r="Q1633" i="15"/>
  <c r="P1633" i="15"/>
  <c r="M1633" i="15"/>
  <c r="AD1632" i="15"/>
  <c r="Y1632" i="15"/>
  <c r="U1632" i="15"/>
  <c r="Q1632" i="15"/>
  <c r="P1632" i="15"/>
  <c r="M1632" i="15"/>
  <c r="AD1631" i="15"/>
  <c r="Y1631" i="15"/>
  <c r="U1631" i="15"/>
  <c r="Q1631" i="15"/>
  <c r="P1631" i="15"/>
  <c r="M1631" i="15"/>
  <c r="AD1630" i="15"/>
  <c r="Y1630" i="15"/>
  <c r="U1630" i="15"/>
  <c r="Q1630" i="15"/>
  <c r="P1630" i="15"/>
  <c r="M1630" i="15"/>
  <c r="AD1629" i="15"/>
  <c r="Y1629" i="15"/>
  <c r="U1629" i="15"/>
  <c r="Q1629" i="15"/>
  <c r="P1629" i="15"/>
  <c r="M1629" i="15"/>
  <c r="AD1628" i="15"/>
  <c r="Y1628" i="15"/>
  <c r="U1628" i="15"/>
  <c r="Q1628" i="15"/>
  <c r="P1628" i="15"/>
  <c r="M1628" i="15"/>
  <c r="AD1627" i="15"/>
  <c r="Y1627" i="15"/>
  <c r="U1627" i="15"/>
  <c r="Q1627" i="15"/>
  <c r="P1627" i="15"/>
  <c r="M1627" i="15"/>
  <c r="AD1626" i="15"/>
  <c r="Y1626" i="15"/>
  <c r="U1626" i="15"/>
  <c r="Q1626" i="15"/>
  <c r="P1626" i="15"/>
  <c r="M1626" i="15"/>
  <c r="AD1625" i="15"/>
  <c r="Y1625" i="15"/>
  <c r="U1625" i="15"/>
  <c r="Q1625" i="15"/>
  <c r="P1625" i="15"/>
  <c r="M1625" i="15"/>
  <c r="AD1624" i="15"/>
  <c r="Y1624" i="15"/>
  <c r="U1624" i="15"/>
  <c r="Q1624" i="15"/>
  <c r="P1624" i="15"/>
  <c r="M1624" i="15"/>
  <c r="AD1623" i="15"/>
  <c r="Y1623" i="15"/>
  <c r="U1623" i="15"/>
  <c r="Q1623" i="15"/>
  <c r="P1623" i="15"/>
  <c r="M1623" i="15"/>
  <c r="AD1622" i="15"/>
  <c r="Y1622" i="15"/>
  <c r="U1622" i="15"/>
  <c r="Q1622" i="15"/>
  <c r="P1622" i="15"/>
  <c r="M1622" i="15"/>
  <c r="AD1621" i="15"/>
  <c r="Y1621" i="15"/>
  <c r="U1621" i="15"/>
  <c r="Q1621" i="15"/>
  <c r="P1621" i="15"/>
  <c r="M1621" i="15"/>
  <c r="AD1620" i="15"/>
  <c r="Y1620" i="15"/>
  <c r="U1620" i="15"/>
  <c r="Q1620" i="15"/>
  <c r="P1620" i="15"/>
  <c r="M1620" i="15"/>
  <c r="AD1619" i="15"/>
  <c r="Y1619" i="15"/>
  <c r="U1619" i="15"/>
  <c r="Q1619" i="15"/>
  <c r="P1619" i="15"/>
  <c r="M1619" i="15"/>
  <c r="AD1618" i="15"/>
  <c r="Y1618" i="15"/>
  <c r="U1618" i="15"/>
  <c r="Q1618" i="15"/>
  <c r="P1618" i="15"/>
  <c r="M1618" i="15"/>
  <c r="AD1617" i="15"/>
  <c r="Y1617" i="15"/>
  <c r="U1617" i="15"/>
  <c r="Q1617" i="15"/>
  <c r="P1617" i="15"/>
  <c r="M1617" i="15"/>
  <c r="AD1616" i="15"/>
  <c r="Y1616" i="15"/>
  <c r="U1616" i="15"/>
  <c r="Q1616" i="15"/>
  <c r="P1616" i="15"/>
  <c r="M1616" i="15"/>
  <c r="AD1615" i="15"/>
  <c r="Y1615" i="15"/>
  <c r="U1615" i="15"/>
  <c r="Q1615" i="15"/>
  <c r="P1615" i="15"/>
  <c r="M1615" i="15"/>
  <c r="AD1614" i="15"/>
  <c r="Y1614" i="15"/>
  <c r="U1614" i="15"/>
  <c r="Q1614" i="15"/>
  <c r="P1614" i="15"/>
  <c r="M1614" i="15"/>
  <c r="AD1613" i="15"/>
  <c r="Y1613" i="15"/>
  <c r="U1613" i="15"/>
  <c r="Q1613" i="15"/>
  <c r="P1613" i="15"/>
  <c r="M1613" i="15"/>
  <c r="AD1612" i="15"/>
  <c r="Y1612" i="15"/>
  <c r="U1612" i="15"/>
  <c r="Q1612" i="15"/>
  <c r="P1612" i="15"/>
  <c r="M1612" i="15"/>
  <c r="AD1611" i="15"/>
  <c r="Y1611" i="15"/>
  <c r="U1611" i="15"/>
  <c r="Q1611" i="15"/>
  <c r="P1611" i="15"/>
  <c r="M1611" i="15"/>
  <c r="AD1610" i="15"/>
  <c r="Y1610" i="15"/>
  <c r="U1610" i="15"/>
  <c r="Q1610" i="15"/>
  <c r="P1610" i="15"/>
  <c r="M1610" i="15"/>
  <c r="AD1609" i="15"/>
  <c r="Y1609" i="15"/>
  <c r="U1609" i="15"/>
  <c r="Q1609" i="15"/>
  <c r="P1609" i="15"/>
  <c r="M1609" i="15"/>
  <c r="AD1608" i="15"/>
  <c r="Y1608" i="15"/>
  <c r="U1608" i="15"/>
  <c r="Q1608" i="15"/>
  <c r="P1608" i="15"/>
  <c r="M1608" i="15"/>
  <c r="AD1607" i="15"/>
  <c r="Y1607" i="15"/>
  <c r="U1607" i="15"/>
  <c r="Q1607" i="15"/>
  <c r="P1607" i="15"/>
  <c r="M1607" i="15"/>
  <c r="AD1606" i="15"/>
  <c r="Y1606" i="15"/>
  <c r="U1606" i="15"/>
  <c r="Q1606" i="15"/>
  <c r="P1606" i="15"/>
  <c r="M1606" i="15"/>
  <c r="AD1605" i="15"/>
  <c r="Y1605" i="15"/>
  <c r="U1605" i="15"/>
  <c r="Q1605" i="15"/>
  <c r="P1605" i="15"/>
  <c r="M1605" i="15"/>
  <c r="AD1604" i="15"/>
  <c r="Y1604" i="15"/>
  <c r="U1604" i="15"/>
  <c r="Q1604" i="15"/>
  <c r="P1604" i="15"/>
  <c r="M1604" i="15"/>
  <c r="AD1603" i="15"/>
  <c r="Y1603" i="15"/>
  <c r="U1603" i="15"/>
  <c r="Q1603" i="15"/>
  <c r="P1603" i="15"/>
  <c r="M1603" i="15"/>
  <c r="AD1602" i="15"/>
  <c r="Y1602" i="15"/>
  <c r="U1602" i="15"/>
  <c r="Q1602" i="15"/>
  <c r="P1602" i="15"/>
  <c r="M1602" i="15"/>
  <c r="AD1601" i="15"/>
  <c r="Y1601" i="15"/>
  <c r="U1601" i="15"/>
  <c r="Q1601" i="15"/>
  <c r="P1601" i="15"/>
  <c r="M1601" i="15"/>
  <c r="AD1600" i="15"/>
  <c r="Y1600" i="15"/>
  <c r="U1600" i="15"/>
  <c r="Q1600" i="15"/>
  <c r="P1600" i="15"/>
  <c r="M1600" i="15"/>
  <c r="AD1599" i="15"/>
  <c r="Y1599" i="15"/>
  <c r="U1599" i="15"/>
  <c r="Q1599" i="15"/>
  <c r="P1599" i="15"/>
  <c r="M1599" i="15"/>
  <c r="AD1598" i="15"/>
  <c r="Y1598" i="15"/>
  <c r="U1598" i="15"/>
  <c r="Q1598" i="15"/>
  <c r="P1598" i="15"/>
  <c r="M1598" i="15"/>
  <c r="AD1597" i="15"/>
  <c r="Y1597" i="15"/>
  <c r="U1597" i="15"/>
  <c r="Q1597" i="15"/>
  <c r="P1597" i="15"/>
  <c r="M1597" i="15"/>
  <c r="AD1596" i="15"/>
  <c r="Y1596" i="15"/>
  <c r="U1596" i="15"/>
  <c r="Q1596" i="15"/>
  <c r="P1596" i="15"/>
  <c r="M1596" i="15"/>
  <c r="AD1595" i="15"/>
  <c r="Y1595" i="15"/>
  <c r="U1595" i="15"/>
  <c r="Q1595" i="15"/>
  <c r="P1595" i="15"/>
  <c r="M1595" i="15"/>
  <c r="AD1594" i="15"/>
  <c r="Y1594" i="15"/>
  <c r="U1594" i="15"/>
  <c r="Q1594" i="15"/>
  <c r="P1594" i="15"/>
  <c r="M1594" i="15"/>
  <c r="AD1593" i="15"/>
  <c r="Y1593" i="15"/>
  <c r="U1593" i="15"/>
  <c r="Q1593" i="15"/>
  <c r="P1593" i="15"/>
  <c r="M1593" i="15"/>
  <c r="AD1592" i="15"/>
  <c r="Y1592" i="15"/>
  <c r="U1592" i="15"/>
  <c r="Q1592" i="15"/>
  <c r="P1592" i="15"/>
  <c r="M1592" i="15"/>
  <c r="AD1591" i="15"/>
  <c r="Y1591" i="15"/>
  <c r="U1591" i="15"/>
  <c r="Q1591" i="15"/>
  <c r="P1591" i="15"/>
  <c r="M1591" i="15"/>
  <c r="AD1590" i="15"/>
  <c r="Y1590" i="15"/>
  <c r="U1590" i="15"/>
  <c r="Q1590" i="15"/>
  <c r="P1590" i="15"/>
  <c r="M1590" i="15"/>
  <c r="AD1589" i="15"/>
  <c r="Y1589" i="15"/>
  <c r="U1589" i="15"/>
  <c r="Q1589" i="15"/>
  <c r="P1589" i="15"/>
  <c r="M1589" i="15"/>
  <c r="AD1588" i="15"/>
  <c r="Y1588" i="15"/>
  <c r="U1588" i="15"/>
  <c r="Q1588" i="15"/>
  <c r="P1588" i="15"/>
  <c r="M1588" i="15"/>
  <c r="AD1587" i="15"/>
  <c r="Y1587" i="15"/>
  <c r="U1587" i="15"/>
  <c r="Q1587" i="15"/>
  <c r="P1587" i="15"/>
  <c r="M1587" i="15"/>
  <c r="AD1586" i="15"/>
  <c r="Y1586" i="15"/>
  <c r="U1586" i="15"/>
  <c r="Q1586" i="15"/>
  <c r="P1586" i="15"/>
  <c r="M1586" i="15"/>
  <c r="AD1585" i="15"/>
  <c r="Y1585" i="15"/>
  <c r="U1585" i="15"/>
  <c r="Q1585" i="15"/>
  <c r="P1585" i="15"/>
  <c r="M1585" i="15"/>
  <c r="AD1584" i="15"/>
  <c r="Y1584" i="15"/>
  <c r="U1584" i="15"/>
  <c r="Q1584" i="15"/>
  <c r="P1584" i="15"/>
  <c r="M1584" i="15"/>
  <c r="AD1583" i="15"/>
  <c r="Y1583" i="15"/>
  <c r="U1583" i="15"/>
  <c r="Q1583" i="15"/>
  <c r="P1583" i="15"/>
  <c r="M1583" i="15"/>
  <c r="AD1582" i="15"/>
  <c r="Y1582" i="15"/>
  <c r="U1582" i="15"/>
  <c r="Q1582" i="15"/>
  <c r="P1582" i="15"/>
  <c r="M1582" i="15"/>
  <c r="AD1581" i="15"/>
  <c r="Y1581" i="15"/>
  <c r="U1581" i="15"/>
  <c r="Q1581" i="15"/>
  <c r="P1581" i="15"/>
  <c r="M1581" i="15"/>
  <c r="AD1580" i="15"/>
  <c r="Y1580" i="15"/>
  <c r="U1580" i="15"/>
  <c r="Q1580" i="15"/>
  <c r="P1580" i="15"/>
  <c r="M1580" i="15"/>
  <c r="AD1579" i="15"/>
  <c r="Y1579" i="15"/>
  <c r="U1579" i="15"/>
  <c r="Q1579" i="15"/>
  <c r="P1579" i="15"/>
  <c r="M1579" i="15"/>
  <c r="AD1578" i="15"/>
  <c r="Y1578" i="15"/>
  <c r="U1578" i="15"/>
  <c r="Q1578" i="15"/>
  <c r="P1578" i="15"/>
  <c r="M1578" i="15"/>
  <c r="AD1577" i="15"/>
  <c r="Y1577" i="15"/>
  <c r="U1577" i="15"/>
  <c r="Q1577" i="15"/>
  <c r="P1577" i="15"/>
  <c r="M1577" i="15"/>
  <c r="AD1576" i="15"/>
  <c r="Y1576" i="15"/>
  <c r="U1576" i="15"/>
  <c r="Q1576" i="15"/>
  <c r="P1576" i="15"/>
  <c r="M1576" i="15"/>
  <c r="AD1575" i="15"/>
  <c r="Y1575" i="15"/>
  <c r="U1575" i="15"/>
  <c r="Q1575" i="15"/>
  <c r="P1575" i="15"/>
  <c r="M1575" i="15"/>
  <c r="AD1574" i="15"/>
  <c r="Y1574" i="15"/>
  <c r="U1574" i="15"/>
  <c r="Q1574" i="15"/>
  <c r="P1574" i="15"/>
  <c r="M1574" i="15"/>
  <c r="AD1573" i="15"/>
  <c r="Y1573" i="15"/>
  <c r="U1573" i="15"/>
  <c r="Q1573" i="15"/>
  <c r="P1573" i="15"/>
  <c r="M1573" i="15"/>
  <c r="AD1572" i="15"/>
  <c r="Y1572" i="15"/>
  <c r="U1572" i="15"/>
  <c r="Q1572" i="15"/>
  <c r="P1572" i="15"/>
  <c r="M1572" i="15"/>
  <c r="AD1571" i="15"/>
  <c r="Y1571" i="15"/>
  <c r="U1571" i="15"/>
  <c r="Q1571" i="15"/>
  <c r="P1571" i="15"/>
  <c r="M1571" i="15"/>
  <c r="AD1570" i="15"/>
  <c r="Y1570" i="15"/>
  <c r="U1570" i="15"/>
  <c r="Q1570" i="15"/>
  <c r="P1570" i="15"/>
  <c r="M1570" i="15"/>
  <c r="AD1569" i="15"/>
  <c r="Y1569" i="15"/>
  <c r="U1569" i="15"/>
  <c r="Q1569" i="15"/>
  <c r="P1569" i="15"/>
  <c r="M1569" i="15"/>
  <c r="AD1568" i="15"/>
  <c r="Y1568" i="15"/>
  <c r="U1568" i="15"/>
  <c r="Q1568" i="15"/>
  <c r="P1568" i="15"/>
  <c r="M1568" i="15"/>
  <c r="AD1567" i="15"/>
  <c r="Y1567" i="15"/>
  <c r="U1567" i="15"/>
  <c r="Q1567" i="15"/>
  <c r="P1567" i="15"/>
  <c r="M1567" i="15"/>
  <c r="AD1566" i="15"/>
  <c r="Y1566" i="15"/>
  <c r="U1566" i="15"/>
  <c r="Q1566" i="15"/>
  <c r="P1566" i="15"/>
  <c r="M1566" i="15"/>
  <c r="AD1565" i="15"/>
  <c r="Y1565" i="15"/>
  <c r="U1565" i="15"/>
  <c r="Q1565" i="15"/>
  <c r="P1565" i="15"/>
  <c r="M1565" i="15"/>
  <c r="AD1564" i="15"/>
  <c r="Y1564" i="15"/>
  <c r="U1564" i="15"/>
  <c r="Q1564" i="15"/>
  <c r="P1564" i="15"/>
  <c r="M1564" i="15"/>
  <c r="AD1563" i="15"/>
  <c r="Y1563" i="15"/>
  <c r="U1563" i="15"/>
  <c r="Q1563" i="15"/>
  <c r="P1563" i="15"/>
  <c r="M1563" i="15"/>
  <c r="AD1562" i="15"/>
  <c r="Y1562" i="15"/>
  <c r="U1562" i="15"/>
  <c r="Q1562" i="15"/>
  <c r="P1562" i="15"/>
  <c r="M1562" i="15"/>
  <c r="AD1561" i="15"/>
  <c r="Y1561" i="15"/>
  <c r="U1561" i="15"/>
  <c r="Q1561" i="15"/>
  <c r="P1561" i="15"/>
  <c r="M1561" i="15"/>
  <c r="AD1560" i="15"/>
  <c r="Y1560" i="15"/>
  <c r="U1560" i="15"/>
  <c r="Q1560" i="15"/>
  <c r="P1560" i="15"/>
  <c r="M1560" i="15"/>
  <c r="AD1559" i="15"/>
  <c r="Y1559" i="15"/>
  <c r="U1559" i="15"/>
  <c r="Q1559" i="15"/>
  <c r="P1559" i="15"/>
  <c r="M1559" i="15"/>
  <c r="AD1558" i="15"/>
  <c r="Y1558" i="15"/>
  <c r="U1558" i="15"/>
  <c r="Q1558" i="15"/>
  <c r="P1558" i="15"/>
  <c r="M1558" i="15"/>
  <c r="AD1557" i="15"/>
  <c r="Y1557" i="15"/>
  <c r="U1557" i="15"/>
  <c r="Q1557" i="15"/>
  <c r="P1557" i="15"/>
  <c r="M1557" i="15"/>
  <c r="AD1556" i="15"/>
  <c r="Y1556" i="15"/>
  <c r="U1556" i="15"/>
  <c r="Q1556" i="15"/>
  <c r="P1556" i="15"/>
  <c r="M1556" i="15"/>
  <c r="AD1555" i="15"/>
  <c r="Y1555" i="15"/>
  <c r="U1555" i="15"/>
  <c r="Q1555" i="15"/>
  <c r="P1555" i="15"/>
  <c r="M1555" i="15"/>
  <c r="AD1554" i="15"/>
  <c r="Y1554" i="15"/>
  <c r="U1554" i="15"/>
  <c r="Q1554" i="15"/>
  <c r="P1554" i="15"/>
  <c r="M1554" i="15"/>
  <c r="AD1553" i="15"/>
  <c r="Y1553" i="15"/>
  <c r="U1553" i="15"/>
  <c r="Q1553" i="15"/>
  <c r="P1553" i="15"/>
  <c r="M1553" i="15"/>
  <c r="AD1552" i="15"/>
  <c r="Y1552" i="15"/>
  <c r="U1552" i="15"/>
  <c r="Q1552" i="15"/>
  <c r="P1552" i="15"/>
  <c r="M1552" i="15"/>
  <c r="AD1551" i="15"/>
  <c r="Y1551" i="15"/>
  <c r="U1551" i="15"/>
  <c r="Q1551" i="15"/>
  <c r="P1551" i="15"/>
  <c r="M1551" i="15"/>
  <c r="AD1550" i="15"/>
  <c r="Y1550" i="15"/>
  <c r="U1550" i="15"/>
  <c r="Q1550" i="15"/>
  <c r="P1550" i="15"/>
  <c r="M1550" i="15"/>
  <c r="AD1549" i="15"/>
  <c r="Y1549" i="15"/>
  <c r="U1549" i="15"/>
  <c r="Q1549" i="15"/>
  <c r="P1549" i="15"/>
  <c r="M1549" i="15"/>
  <c r="AD1548" i="15"/>
  <c r="Y1548" i="15"/>
  <c r="U1548" i="15"/>
  <c r="Q1548" i="15"/>
  <c r="P1548" i="15"/>
  <c r="M1548" i="15"/>
  <c r="AD1547" i="15"/>
  <c r="Y1547" i="15"/>
  <c r="U1547" i="15"/>
  <c r="Q1547" i="15"/>
  <c r="P1547" i="15"/>
  <c r="M1547" i="15"/>
  <c r="AD1546" i="15"/>
  <c r="Y1546" i="15"/>
  <c r="U1546" i="15"/>
  <c r="Q1546" i="15"/>
  <c r="P1546" i="15"/>
  <c r="M1546" i="15"/>
  <c r="AD1545" i="15"/>
  <c r="Y1545" i="15"/>
  <c r="U1545" i="15"/>
  <c r="Q1545" i="15"/>
  <c r="P1545" i="15"/>
  <c r="M1545" i="15"/>
  <c r="AD1544" i="15"/>
  <c r="Y1544" i="15"/>
  <c r="U1544" i="15"/>
  <c r="Q1544" i="15"/>
  <c r="P1544" i="15"/>
  <c r="M1544" i="15"/>
  <c r="AD1543" i="15"/>
  <c r="Y1543" i="15"/>
  <c r="U1543" i="15"/>
  <c r="Q1543" i="15"/>
  <c r="P1543" i="15"/>
  <c r="M1543" i="15"/>
  <c r="AD1542" i="15"/>
  <c r="Y1542" i="15"/>
  <c r="U1542" i="15"/>
  <c r="Q1542" i="15"/>
  <c r="P1542" i="15"/>
  <c r="M1542" i="15"/>
  <c r="AD1541" i="15"/>
  <c r="Y1541" i="15"/>
  <c r="U1541" i="15"/>
  <c r="Q1541" i="15"/>
  <c r="P1541" i="15"/>
  <c r="M1541" i="15"/>
  <c r="AD1540" i="15"/>
  <c r="Y1540" i="15"/>
  <c r="U1540" i="15"/>
  <c r="Q1540" i="15"/>
  <c r="P1540" i="15"/>
  <c r="M1540" i="15"/>
  <c r="AD1539" i="15"/>
  <c r="Y1539" i="15"/>
  <c r="U1539" i="15"/>
  <c r="Q1539" i="15"/>
  <c r="P1539" i="15"/>
  <c r="M1539" i="15"/>
  <c r="AD1538" i="15"/>
  <c r="Y1538" i="15"/>
  <c r="U1538" i="15"/>
  <c r="Q1538" i="15"/>
  <c r="P1538" i="15"/>
  <c r="M1538" i="15"/>
  <c r="AD1537" i="15"/>
  <c r="Y1537" i="15"/>
  <c r="U1537" i="15"/>
  <c r="Q1537" i="15"/>
  <c r="P1537" i="15"/>
  <c r="M1537" i="15"/>
  <c r="AD1536" i="15"/>
  <c r="Y1536" i="15"/>
  <c r="U1536" i="15"/>
  <c r="Q1536" i="15"/>
  <c r="P1536" i="15"/>
  <c r="M1536" i="15"/>
  <c r="AD1535" i="15"/>
  <c r="Y1535" i="15"/>
  <c r="U1535" i="15"/>
  <c r="Q1535" i="15"/>
  <c r="P1535" i="15"/>
  <c r="M1535" i="15"/>
  <c r="AD1534" i="15"/>
  <c r="Y1534" i="15"/>
  <c r="U1534" i="15"/>
  <c r="Q1534" i="15"/>
  <c r="P1534" i="15"/>
  <c r="M1534" i="15"/>
  <c r="AD1533" i="15"/>
  <c r="Y1533" i="15"/>
  <c r="U1533" i="15"/>
  <c r="Q1533" i="15"/>
  <c r="P1533" i="15"/>
  <c r="M1533" i="15"/>
  <c r="AD1532" i="15"/>
  <c r="Y1532" i="15"/>
  <c r="U1532" i="15"/>
  <c r="Q1532" i="15"/>
  <c r="P1532" i="15"/>
  <c r="M1532" i="15"/>
  <c r="AD1531" i="15"/>
  <c r="Y1531" i="15"/>
  <c r="U1531" i="15"/>
  <c r="Q1531" i="15"/>
  <c r="P1531" i="15"/>
  <c r="M1531" i="15"/>
  <c r="AD1530" i="15"/>
  <c r="Y1530" i="15"/>
  <c r="U1530" i="15"/>
  <c r="Q1530" i="15"/>
  <c r="P1530" i="15"/>
  <c r="M1530" i="15"/>
  <c r="AD1529" i="15"/>
  <c r="Y1529" i="15"/>
  <c r="U1529" i="15"/>
  <c r="Q1529" i="15"/>
  <c r="P1529" i="15"/>
  <c r="M1529" i="15"/>
  <c r="AD1528" i="15"/>
  <c r="Y1528" i="15"/>
  <c r="U1528" i="15"/>
  <c r="Q1528" i="15"/>
  <c r="P1528" i="15"/>
  <c r="M1528" i="15"/>
  <c r="AD1527" i="15"/>
  <c r="Y1527" i="15"/>
  <c r="U1527" i="15"/>
  <c r="Q1527" i="15"/>
  <c r="P1527" i="15"/>
  <c r="M1527" i="15"/>
  <c r="AD1526" i="15"/>
  <c r="Y1526" i="15"/>
  <c r="U1526" i="15"/>
  <c r="Q1526" i="15"/>
  <c r="P1526" i="15"/>
  <c r="M1526" i="15"/>
  <c r="AD1525" i="15"/>
  <c r="Y1525" i="15"/>
  <c r="U1525" i="15"/>
  <c r="Q1525" i="15"/>
  <c r="P1525" i="15"/>
  <c r="M1525" i="15"/>
  <c r="AD1524" i="15"/>
  <c r="Y1524" i="15"/>
  <c r="U1524" i="15"/>
  <c r="Q1524" i="15"/>
  <c r="P1524" i="15"/>
  <c r="M1524" i="15"/>
  <c r="AD1523" i="15"/>
  <c r="Y1523" i="15"/>
  <c r="U1523" i="15"/>
  <c r="Q1523" i="15"/>
  <c r="P1523" i="15"/>
  <c r="M1523" i="15"/>
  <c r="AD1522" i="15"/>
  <c r="Y1522" i="15"/>
  <c r="U1522" i="15"/>
  <c r="Q1522" i="15"/>
  <c r="P1522" i="15"/>
  <c r="M1522" i="15"/>
  <c r="AD1521" i="15"/>
  <c r="Y1521" i="15"/>
  <c r="U1521" i="15"/>
  <c r="Q1521" i="15"/>
  <c r="P1521" i="15"/>
  <c r="M1521" i="15"/>
  <c r="AD1520" i="15"/>
  <c r="Y1520" i="15"/>
  <c r="U1520" i="15"/>
  <c r="Q1520" i="15"/>
  <c r="P1520" i="15"/>
  <c r="M1520" i="15"/>
  <c r="AD1519" i="15"/>
  <c r="Y1519" i="15"/>
  <c r="U1519" i="15"/>
  <c r="Q1519" i="15"/>
  <c r="P1519" i="15"/>
  <c r="M1519" i="15"/>
  <c r="AD1518" i="15"/>
  <c r="Y1518" i="15"/>
  <c r="U1518" i="15"/>
  <c r="Q1518" i="15"/>
  <c r="P1518" i="15"/>
  <c r="M1518" i="15"/>
  <c r="AD1517" i="15"/>
  <c r="Y1517" i="15"/>
  <c r="U1517" i="15"/>
  <c r="Q1517" i="15"/>
  <c r="P1517" i="15"/>
  <c r="M1517" i="15"/>
  <c r="AD1516" i="15"/>
  <c r="Y1516" i="15"/>
  <c r="U1516" i="15"/>
  <c r="Q1516" i="15"/>
  <c r="P1516" i="15"/>
  <c r="M1516" i="15"/>
  <c r="AD1515" i="15"/>
  <c r="Y1515" i="15"/>
  <c r="U1515" i="15"/>
  <c r="Q1515" i="15"/>
  <c r="P1515" i="15"/>
  <c r="M1515" i="15"/>
  <c r="AD1514" i="15"/>
  <c r="Y1514" i="15"/>
  <c r="U1514" i="15"/>
  <c r="Q1514" i="15"/>
  <c r="P1514" i="15"/>
  <c r="M1514" i="15"/>
  <c r="AD1513" i="15"/>
  <c r="Y1513" i="15"/>
  <c r="U1513" i="15"/>
  <c r="Q1513" i="15"/>
  <c r="P1513" i="15"/>
  <c r="M1513" i="15"/>
  <c r="AD1512" i="15"/>
  <c r="Y1512" i="15"/>
  <c r="U1512" i="15"/>
  <c r="Q1512" i="15"/>
  <c r="P1512" i="15"/>
  <c r="M1512" i="15"/>
  <c r="AD1511" i="15"/>
  <c r="Y1511" i="15"/>
  <c r="U1511" i="15"/>
  <c r="Q1511" i="15"/>
  <c r="P1511" i="15"/>
  <c r="M1511" i="15"/>
  <c r="AD1510" i="15"/>
  <c r="Y1510" i="15"/>
  <c r="U1510" i="15"/>
  <c r="Q1510" i="15"/>
  <c r="P1510" i="15"/>
  <c r="M1510" i="15"/>
  <c r="AD1509" i="15"/>
  <c r="Y1509" i="15"/>
  <c r="U1509" i="15"/>
  <c r="Q1509" i="15"/>
  <c r="P1509" i="15"/>
  <c r="M1509" i="15"/>
  <c r="AD1508" i="15"/>
  <c r="Y1508" i="15"/>
  <c r="U1508" i="15"/>
  <c r="Q1508" i="15"/>
  <c r="P1508" i="15"/>
  <c r="M1508" i="15"/>
  <c r="AD1507" i="15"/>
  <c r="Y1507" i="15"/>
  <c r="U1507" i="15"/>
  <c r="Q1507" i="15"/>
  <c r="P1507" i="15"/>
  <c r="M1507" i="15"/>
  <c r="AD1506" i="15"/>
  <c r="Y1506" i="15"/>
  <c r="U1506" i="15"/>
  <c r="Q1506" i="15"/>
  <c r="P1506" i="15"/>
  <c r="M1506" i="15"/>
  <c r="AD1505" i="15"/>
  <c r="Y1505" i="15"/>
  <c r="U1505" i="15"/>
  <c r="Q1505" i="15"/>
  <c r="P1505" i="15"/>
  <c r="M1505" i="15"/>
  <c r="AD1504" i="15"/>
  <c r="Y1504" i="15"/>
  <c r="U1504" i="15"/>
  <c r="Q1504" i="15"/>
  <c r="P1504" i="15"/>
  <c r="M1504" i="15"/>
  <c r="AD1503" i="15"/>
  <c r="Y1503" i="15"/>
  <c r="U1503" i="15"/>
  <c r="Q1503" i="15"/>
  <c r="P1503" i="15"/>
  <c r="M1503" i="15"/>
  <c r="AD1502" i="15"/>
  <c r="Y1502" i="15"/>
  <c r="U1502" i="15"/>
  <c r="Q1502" i="15"/>
  <c r="P1502" i="15"/>
  <c r="M1502" i="15"/>
  <c r="AD1501" i="15"/>
  <c r="Y1501" i="15"/>
  <c r="U1501" i="15"/>
  <c r="Q1501" i="15"/>
  <c r="P1501" i="15"/>
  <c r="M1501" i="15"/>
  <c r="AD1500" i="15"/>
  <c r="Y1500" i="15"/>
  <c r="U1500" i="15"/>
  <c r="Q1500" i="15"/>
  <c r="P1500" i="15"/>
  <c r="M1500" i="15"/>
  <c r="AD1499" i="15"/>
  <c r="Y1499" i="15"/>
  <c r="U1499" i="15"/>
  <c r="Q1499" i="15"/>
  <c r="P1499" i="15"/>
  <c r="M1499" i="15"/>
  <c r="AD1498" i="15"/>
  <c r="Y1498" i="15"/>
  <c r="U1498" i="15"/>
  <c r="Q1498" i="15"/>
  <c r="P1498" i="15"/>
  <c r="M1498" i="15"/>
  <c r="AD1497" i="15"/>
  <c r="Y1497" i="15"/>
  <c r="U1497" i="15"/>
  <c r="Q1497" i="15"/>
  <c r="P1497" i="15"/>
  <c r="M1497" i="15"/>
  <c r="AD1496" i="15"/>
  <c r="Y1496" i="15"/>
  <c r="U1496" i="15"/>
  <c r="Q1496" i="15"/>
  <c r="P1496" i="15"/>
  <c r="M1496" i="15"/>
  <c r="AD1495" i="15"/>
  <c r="Y1495" i="15"/>
  <c r="U1495" i="15"/>
  <c r="Q1495" i="15"/>
  <c r="P1495" i="15"/>
  <c r="M1495" i="15"/>
  <c r="AD1494" i="15"/>
  <c r="Y1494" i="15"/>
  <c r="U1494" i="15"/>
  <c r="Q1494" i="15"/>
  <c r="P1494" i="15"/>
  <c r="M1494" i="15"/>
  <c r="AD1493" i="15"/>
  <c r="Y1493" i="15"/>
  <c r="U1493" i="15"/>
  <c r="Q1493" i="15"/>
  <c r="P1493" i="15"/>
  <c r="M1493" i="15"/>
  <c r="AD1492" i="15"/>
  <c r="Y1492" i="15"/>
  <c r="U1492" i="15"/>
  <c r="Q1492" i="15"/>
  <c r="P1492" i="15"/>
  <c r="M1492" i="15"/>
  <c r="AD1491" i="15"/>
  <c r="Y1491" i="15"/>
  <c r="U1491" i="15"/>
  <c r="Q1491" i="15"/>
  <c r="P1491" i="15"/>
  <c r="M1491" i="15"/>
  <c r="AD1490" i="15"/>
  <c r="Y1490" i="15"/>
  <c r="U1490" i="15"/>
  <c r="Q1490" i="15"/>
  <c r="P1490" i="15"/>
  <c r="M1490" i="15"/>
  <c r="AD1489" i="15"/>
  <c r="Y1489" i="15"/>
  <c r="U1489" i="15"/>
  <c r="Q1489" i="15"/>
  <c r="P1489" i="15"/>
  <c r="M1489" i="15"/>
  <c r="AD1488" i="15"/>
  <c r="Y1488" i="15"/>
  <c r="U1488" i="15"/>
  <c r="Q1488" i="15"/>
  <c r="P1488" i="15"/>
  <c r="M1488" i="15"/>
  <c r="AD1487" i="15"/>
  <c r="Y1487" i="15"/>
  <c r="U1487" i="15"/>
  <c r="Q1487" i="15"/>
  <c r="P1487" i="15"/>
  <c r="M1487" i="15"/>
  <c r="AD1486" i="15"/>
  <c r="Y1486" i="15"/>
  <c r="U1486" i="15"/>
  <c r="Q1486" i="15"/>
  <c r="P1486" i="15"/>
  <c r="M1486" i="15"/>
  <c r="AD1485" i="15"/>
  <c r="Y1485" i="15"/>
  <c r="U1485" i="15"/>
  <c r="Q1485" i="15"/>
  <c r="P1485" i="15"/>
  <c r="M1485" i="15"/>
  <c r="AD1484" i="15"/>
  <c r="Y1484" i="15"/>
  <c r="U1484" i="15"/>
  <c r="Q1484" i="15"/>
  <c r="P1484" i="15"/>
  <c r="M1484" i="15"/>
  <c r="AD1483" i="15"/>
  <c r="Y1483" i="15"/>
  <c r="U1483" i="15"/>
  <c r="Q1483" i="15"/>
  <c r="P1483" i="15"/>
  <c r="M1483" i="15"/>
  <c r="AD1482" i="15"/>
  <c r="Y1482" i="15"/>
  <c r="U1482" i="15"/>
  <c r="Q1482" i="15"/>
  <c r="P1482" i="15"/>
  <c r="M1482" i="15"/>
  <c r="AD1481" i="15"/>
  <c r="Y1481" i="15"/>
  <c r="U1481" i="15"/>
  <c r="Q1481" i="15"/>
  <c r="P1481" i="15"/>
  <c r="M1481" i="15"/>
  <c r="AD1480" i="15"/>
  <c r="Y1480" i="15"/>
  <c r="U1480" i="15"/>
  <c r="Q1480" i="15"/>
  <c r="P1480" i="15"/>
  <c r="M1480" i="15"/>
  <c r="AD1479" i="15"/>
  <c r="Y1479" i="15"/>
  <c r="U1479" i="15"/>
  <c r="Q1479" i="15"/>
  <c r="P1479" i="15"/>
  <c r="M1479" i="15"/>
  <c r="AD1478" i="15"/>
  <c r="Y1478" i="15"/>
  <c r="U1478" i="15"/>
  <c r="Q1478" i="15"/>
  <c r="P1478" i="15"/>
  <c r="M1478" i="15"/>
  <c r="AD1477" i="15"/>
  <c r="Y1477" i="15"/>
  <c r="U1477" i="15"/>
  <c r="Q1477" i="15"/>
  <c r="P1477" i="15"/>
  <c r="M1477" i="15"/>
  <c r="AD1476" i="15"/>
  <c r="Y1476" i="15"/>
  <c r="U1476" i="15"/>
  <c r="Q1476" i="15"/>
  <c r="P1476" i="15"/>
  <c r="M1476" i="15"/>
  <c r="AD1475" i="15"/>
  <c r="Y1475" i="15"/>
  <c r="U1475" i="15"/>
  <c r="Q1475" i="15"/>
  <c r="P1475" i="15"/>
  <c r="M1475" i="15"/>
  <c r="AD1474" i="15"/>
  <c r="Y1474" i="15"/>
  <c r="U1474" i="15"/>
  <c r="Q1474" i="15"/>
  <c r="P1474" i="15"/>
  <c r="M1474" i="15"/>
  <c r="AD1473" i="15"/>
  <c r="Y1473" i="15"/>
  <c r="U1473" i="15"/>
  <c r="Q1473" i="15"/>
  <c r="P1473" i="15"/>
  <c r="M1473" i="15"/>
  <c r="AD1472" i="15"/>
  <c r="Y1472" i="15"/>
  <c r="U1472" i="15"/>
  <c r="Q1472" i="15"/>
  <c r="P1472" i="15"/>
  <c r="M1472" i="15"/>
  <c r="AD1471" i="15"/>
  <c r="Y1471" i="15"/>
  <c r="U1471" i="15"/>
  <c r="Q1471" i="15"/>
  <c r="P1471" i="15"/>
  <c r="M1471" i="15"/>
  <c r="AD1470" i="15"/>
  <c r="Y1470" i="15"/>
  <c r="U1470" i="15"/>
  <c r="Q1470" i="15"/>
  <c r="P1470" i="15"/>
  <c r="M1470" i="15"/>
  <c r="AD1469" i="15"/>
  <c r="Y1469" i="15"/>
  <c r="U1469" i="15"/>
  <c r="Q1469" i="15"/>
  <c r="P1469" i="15"/>
  <c r="M1469" i="15"/>
  <c r="AD1468" i="15"/>
  <c r="Y1468" i="15"/>
  <c r="U1468" i="15"/>
  <c r="Q1468" i="15"/>
  <c r="P1468" i="15"/>
  <c r="M1468" i="15"/>
  <c r="AD1467" i="15"/>
  <c r="Y1467" i="15"/>
  <c r="U1467" i="15"/>
  <c r="Q1467" i="15"/>
  <c r="P1467" i="15"/>
  <c r="M1467" i="15"/>
  <c r="AD1466" i="15"/>
  <c r="Y1466" i="15"/>
  <c r="U1466" i="15"/>
  <c r="Q1466" i="15"/>
  <c r="P1466" i="15"/>
  <c r="M1466" i="15"/>
  <c r="AD1465" i="15"/>
  <c r="Y1465" i="15"/>
  <c r="U1465" i="15"/>
  <c r="Q1465" i="15"/>
  <c r="P1465" i="15"/>
  <c r="M1465" i="15"/>
  <c r="AD1464" i="15"/>
  <c r="Y1464" i="15"/>
  <c r="U1464" i="15"/>
  <c r="Q1464" i="15"/>
  <c r="P1464" i="15"/>
  <c r="M1464" i="15"/>
  <c r="AD1463" i="15"/>
  <c r="Y1463" i="15"/>
  <c r="U1463" i="15"/>
  <c r="Q1463" i="15"/>
  <c r="P1463" i="15"/>
  <c r="M1463" i="15"/>
  <c r="AD1462" i="15"/>
  <c r="Y1462" i="15"/>
  <c r="U1462" i="15"/>
  <c r="Q1462" i="15"/>
  <c r="P1462" i="15"/>
  <c r="M1462" i="15"/>
  <c r="AD1461" i="15"/>
  <c r="Y1461" i="15"/>
  <c r="U1461" i="15"/>
  <c r="Q1461" i="15"/>
  <c r="P1461" i="15"/>
  <c r="M1461" i="15"/>
  <c r="AD1460" i="15"/>
  <c r="Y1460" i="15"/>
  <c r="U1460" i="15"/>
  <c r="Q1460" i="15"/>
  <c r="P1460" i="15"/>
  <c r="M1460" i="15"/>
  <c r="AD1459" i="15"/>
  <c r="Y1459" i="15"/>
  <c r="U1459" i="15"/>
  <c r="Q1459" i="15"/>
  <c r="P1459" i="15"/>
  <c r="M1459" i="15"/>
  <c r="AD1458" i="15"/>
  <c r="Y1458" i="15"/>
  <c r="U1458" i="15"/>
  <c r="Q1458" i="15"/>
  <c r="P1458" i="15"/>
  <c r="M1458" i="15"/>
  <c r="AD1457" i="15"/>
  <c r="Y1457" i="15"/>
  <c r="U1457" i="15"/>
  <c r="Q1457" i="15"/>
  <c r="P1457" i="15"/>
  <c r="M1457" i="15"/>
  <c r="AD1456" i="15"/>
  <c r="Y1456" i="15"/>
  <c r="U1456" i="15"/>
  <c r="Q1456" i="15"/>
  <c r="P1456" i="15"/>
  <c r="M1456" i="15"/>
  <c r="AD1455" i="15"/>
  <c r="Y1455" i="15"/>
  <c r="U1455" i="15"/>
  <c r="Q1455" i="15"/>
  <c r="P1455" i="15"/>
  <c r="M1455" i="15"/>
  <c r="AD1454" i="15"/>
  <c r="Y1454" i="15"/>
  <c r="U1454" i="15"/>
  <c r="Q1454" i="15"/>
  <c r="P1454" i="15"/>
  <c r="M1454" i="15"/>
  <c r="AD1453" i="15"/>
  <c r="Y1453" i="15"/>
  <c r="U1453" i="15"/>
  <c r="Q1453" i="15"/>
  <c r="P1453" i="15"/>
  <c r="M1453" i="15"/>
  <c r="AD1452" i="15"/>
  <c r="Y1452" i="15"/>
  <c r="U1452" i="15"/>
  <c r="Q1452" i="15"/>
  <c r="P1452" i="15"/>
  <c r="M1452" i="15"/>
  <c r="AD1451" i="15"/>
  <c r="Y1451" i="15"/>
  <c r="U1451" i="15"/>
  <c r="Q1451" i="15"/>
  <c r="P1451" i="15"/>
  <c r="M1451" i="15"/>
  <c r="AD1450" i="15"/>
  <c r="Y1450" i="15"/>
  <c r="U1450" i="15"/>
  <c r="Q1450" i="15"/>
  <c r="P1450" i="15"/>
  <c r="M1450" i="15"/>
  <c r="AD1449" i="15"/>
  <c r="Y1449" i="15"/>
  <c r="U1449" i="15"/>
  <c r="Q1449" i="15"/>
  <c r="P1449" i="15"/>
  <c r="M1449" i="15"/>
  <c r="AD1448" i="15"/>
  <c r="Y1448" i="15"/>
  <c r="U1448" i="15"/>
  <c r="Q1448" i="15"/>
  <c r="P1448" i="15"/>
  <c r="M1448" i="15"/>
  <c r="AD1447" i="15"/>
  <c r="Y1447" i="15"/>
  <c r="U1447" i="15"/>
  <c r="Q1447" i="15"/>
  <c r="P1447" i="15"/>
  <c r="M1447" i="15"/>
  <c r="AD1446" i="15"/>
  <c r="Y1446" i="15"/>
  <c r="U1446" i="15"/>
  <c r="Q1446" i="15"/>
  <c r="P1446" i="15"/>
  <c r="M1446" i="15"/>
  <c r="AD1445" i="15"/>
  <c r="Y1445" i="15"/>
  <c r="U1445" i="15"/>
  <c r="Q1445" i="15"/>
  <c r="P1445" i="15"/>
  <c r="M1445" i="15"/>
  <c r="AD1444" i="15"/>
  <c r="Y1444" i="15"/>
  <c r="U1444" i="15"/>
  <c r="Q1444" i="15"/>
  <c r="P1444" i="15"/>
  <c r="M1444" i="15"/>
  <c r="AD1443" i="15"/>
  <c r="Y1443" i="15"/>
  <c r="U1443" i="15"/>
  <c r="Q1443" i="15"/>
  <c r="P1443" i="15"/>
  <c r="M1443" i="15"/>
  <c r="AD1442" i="15"/>
  <c r="Y1442" i="15"/>
  <c r="U1442" i="15"/>
  <c r="Q1442" i="15"/>
  <c r="P1442" i="15"/>
  <c r="M1442" i="15"/>
  <c r="AD1441" i="15"/>
  <c r="Y1441" i="15"/>
  <c r="U1441" i="15"/>
  <c r="Q1441" i="15"/>
  <c r="P1441" i="15"/>
  <c r="M1441" i="15"/>
  <c r="AD1440" i="15"/>
  <c r="Y1440" i="15"/>
  <c r="U1440" i="15"/>
  <c r="Q1440" i="15"/>
  <c r="P1440" i="15"/>
  <c r="M1440" i="15"/>
  <c r="AD1439" i="15"/>
  <c r="Y1439" i="15"/>
  <c r="U1439" i="15"/>
  <c r="Q1439" i="15"/>
  <c r="P1439" i="15"/>
  <c r="M1439" i="15"/>
  <c r="AD1438" i="15"/>
  <c r="Y1438" i="15"/>
  <c r="U1438" i="15"/>
  <c r="Q1438" i="15"/>
  <c r="P1438" i="15"/>
  <c r="M1438" i="15"/>
  <c r="AD1437" i="15"/>
  <c r="Y1437" i="15"/>
  <c r="U1437" i="15"/>
  <c r="Q1437" i="15"/>
  <c r="P1437" i="15"/>
  <c r="M1437" i="15"/>
  <c r="AD1436" i="15"/>
  <c r="Y1436" i="15"/>
  <c r="U1436" i="15"/>
  <c r="Q1436" i="15"/>
  <c r="P1436" i="15"/>
  <c r="M1436" i="15"/>
  <c r="AD1435" i="15"/>
  <c r="Y1435" i="15"/>
  <c r="U1435" i="15"/>
  <c r="Q1435" i="15"/>
  <c r="P1435" i="15"/>
  <c r="M1435" i="15"/>
  <c r="AD1434" i="15"/>
  <c r="Y1434" i="15"/>
  <c r="U1434" i="15"/>
  <c r="Q1434" i="15"/>
  <c r="P1434" i="15"/>
  <c r="M1434" i="15"/>
  <c r="AD1433" i="15"/>
  <c r="Y1433" i="15"/>
  <c r="U1433" i="15"/>
  <c r="Q1433" i="15"/>
  <c r="P1433" i="15"/>
  <c r="M1433" i="15"/>
  <c r="AD1432" i="15"/>
  <c r="Y1432" i="15"/>
  <c r="U1432" i="15"/>
  <c r="Q1432" i="15"/>
  <c r="P1432" i="15"/>
  <c r="M1432" i="15"/>
  <c r="AD1431" i="15"/>
  <c r="Y1431" i="15"/>
  <c r="U1431" i="15"/>
  <c r="Q1431" i="15"/>
  <c r="P1431" i="15"/>
  <c r="M1431" i="15"/>
  <c r="AD1430" i="15"/>
  <c r="Y1430" i="15"/>
  <c r="U1430" i="15"/>
  <c r="Q1430" i="15"/>
  <c r="P1430" i="15"/>
  <c r="M1430" i="15"/>
  <c r="AD1429" i="15"/>
  <c r="Y1429" i="15"/>
  <c r="U1429" i="15"/>
  <c r="Q1429" i="15"/>
  <c r="P1429" i="15"/>
  <c r="M1429" i="15"/>
  <c r="AD1428" i="15"/>
  <c r="Y1428" i="15"/>
  <c r="U1428" i="15"/>
  <c r="Q1428" i="15"/>
  <c r="P1428" i="15"/>
  <c r="M1428" i="15"/>
  <c r="AD1427" i="15"/>
  <c r="Y1427" i="15"/>
  <c r="U1427" i="15"/>
  <c r="Q1427" i="15"/>
  <c r="P1427" i="15"/>
  <c r="M1427" i="15"/>
  <c r="AD1426" i="15"/>
  <c r="Y1426" i="15"/>
  <c r="U1426" i="15"/>
  <c r="Q1426" i="15"/>
  <c r="P1426" i="15"/>
  <c r="M1426" i="15"/>
  <c r="AD1425" i="15"/>
  <c r="Y1425" i="15"/>
  <c r="U1425" i="15"/>
  <c r="Q1425" i="15"/>
  <c r="P1425" i="15"/>
  <c r="M1425" i="15"/>
  <c r="AD1424" i="15"/>
  <c r="Y1424" i="15"/>
  <c r="U1424" i="15"/>
  <c r="Q1424" i="15"/>
  <c r="P1424" i="15"/>
  <c r="M1424" i="15"/>
  <c r="AD1423" i="15"/>
  <c r="Y1423" i="15"/>
  <c r="U1423" i="15"/>
  <c r="Q1423" i="15"/>
  <c r="P1423" i="15"/>
  <c r="M1423" i="15"/>
  <c r="AD1422" i="15"/>
  <c r="Y1422" i="15"/>
  <c r="U1422" i="15"/>
  <c r="Q1422" i="15"/>
  <c r="P1422" i="15"/>
  <c r="M1422" i="15"/>
  <c r="AD1421" i="15"/>
  <c r="Y1421" i="15"/>
  <c r="U1421" i="15"/>
  <c r="Q1421" i="15"/>
  <c r="P1421" i="15"/>
  <c r="M1421" i="15"/>
  <c r="AD1420" i="15"/>
  <c r="Y1420" i="15"/>
  <c r="U1420" i="15"/>
  <c r="Q1420" i="15"/>
  <c r="P1420" i="15"/>
  <c r="M1420" i="15"/>
  <c r="AD1419" i="15"/>
  <c r="Y1419" i="15"/>
  <c r="U1419" i="15"/>
  <c r="Q1419" i="15"/>
  <c r="P1419" i="15"/>
  <c r="M1419" i="15"/>
  <c r="AD1418" i="15"/>
  <c r="Y1418" i="15"/>
  <c r="U1418" i="15"/>
  <c r="Q1418" i="15"/>
  <c r="P1418" i="15"/>
  <c r="M1418" i="15"/>
  <c r="AD1417" i="15"/>
  <c r="Y1417" i="15"/>
  <c r="U1417" i="15"/>
  <c r="Q1417" i="15"/>
  <c r="P1417" i="15"/>
  <c r="M1417" i="15"/>
  <c r="AD1416" i="15"/>
  <c r="Y1416" i="15"/>
  <c r="U1416" i="15"/>
  <c r="Q1416" i="15"/>
  <c r="P1416" i="15"/>
  <c r="M1416" i="15"/>
  <c r="AD1415" i="15"/>
  <c r="Y1415" i="15"/>
  <c r="U1415" i="15"/>
  <c r="Q1415" i="15"/>
  <c r="P1415" i="15"/>
  <c r="M1415" i="15"/>
  <c r="AD1414" i="15"/>
  <c r="Y1414" i="15"/>
  <c r="U1414" i="15"/>
  <c r="Q1414" i="15"/>
  <c r="P1414" i="15"/>
  <c r="M1414" i="15"/>
  <c r="AD1413" i="15"/>
  <c r="Y1413" i="15"/>
  <c r="U1413" i="15"/>
  <c r="Q1413" i="15"/>
  <c r="P1413" i="15"/>
  <c r="M1413" i="15"/>
  <c r="AD1412" i="15"/>
  <c r="Y1412" i="15"/>
  <c r="U1412" i="15"/>
  <c r="Q1412" i="15"/>
  <c r="P1412" i="15"/>
  <c r="M1412" i="15"/>
  <c r="AD1411" i="15"/>
  <c r="Y1411" i="15"/>
  <c r="U1411" i="15"/>
  <c r="Q1411" i="15"/>
  <c r="P1411" i="15"/>
  <c r="M1411" i="15"/>
  <c r="AD1410" i="15"/>
  <c r="Y1410" i="15"/>
  <c r="U1410" i="15"/>
  <c r="Q1410" i="15"/>
  <c r="P1410" i="15"/>
  <c r="M1410" i="15"/>
  <c r="AD1409" i="15"/>
  <c r="Y1409" i="15"/>
  <c r="U1409" i="15"/>
  <c r="Q1409" i="15"/>
  <c r="P1409" i="15"/>
  <c r="M1409" i="15"/>
  <c r="AD1408" i="15"/>
  <c r="Y1408" i="15"/>
  <c r="U1408" i="15"/>
  <c r="Q1408" i="15"/>
  <c r="P1408" i="15"/>
  <c r="M1408" i="15"/>
  <c r="AD1407" i="15"/>
  <c r="Y1407" i="15"/>
  <c r="U1407" i="15"/>
  <c r="Q1407" i="15"/>
  <c r="P1407" i="15"/>
  <c r="M1407" i="15"/>
  <c r="AD1406" i="15"/>
  <c r="Y1406" i="15"/>
  <c r="U1406" i="15"/>
  <c r="Q1406" i="15"/>
  <c r="P1406" i="15"/>
  <c r="M1406" i="15"/>
  <c r="AD1405" i="15"/>
  <c r="Y1405" i="15"/>
  <c r="U1405" i="15"/>
  <c r="Q1405" i="15"/>
  <c r="P1405" i="15"/>
  <c r="M1405" i="15"/>
  <c r="AD1404" i="15"/>
  <c r="Y1404" i="15"/>
  <c r="U1404" i="15"/>
  <c r="Q1404" i="15"/>
  <c r="P1404" i="15"/>
  <c r="M1404" i="15"/>
  <c r="AD1403" i="15"/>
  <c r="Y1403" i="15"/>
  <c r="U1403" i="15"/>
  <c r="Q1403" i="15"/>
  <c r="P1403" i="15"/>
  <c r="M1403" i="15"/>
  <c r="AD1402" i="15"/>
  <c r="Y1402" i="15"/>
  <c r="U1402" i="15"/>
  <c r="Q1402" i="15"/>
  <c r="P1402" i="15"/>
  <c r="M1402" i="15"/>
  <c r="AD1401" i="15"/>
  <c r="Y1401" i="15"/>
  <c r="U1401" i="15"/>
  <c r="Q1401" i="15"/>
  <c r="P1401" i="15"/>
  <c r="M1401" i="15"/>
  <c r="AD1400" i="15"/>
  <c r="Y1400" i="15"/>
  <c r="U1400" i="15"/>
  <c r="Q1400" i="15"/>
  <c r="P1400" i="15"/>
  <c r="M1400" i="15"/>
  <c r="AD1399" i="15"/>
  <c r="Y1399" i="15"/>
  <c r="U1399" i="15"/>
  <c r="Q1399" i="15"/>
  <c r="P1399" i="15"/>
  <c r="M1399" i="15"/>
  <c r="AD1398" i="15"/>
  <c r="Y1398" i="15"/>
  <c r="U1398" i="15"/>
  <c r="Q1398" i="15"/>
  <c r="P1398" i="15"/>
  <c r="M1398" i="15"/>
  <c r="AD1397" i="15"/>
  <c r="Y1397" i="15"/>
  <c r="U1397" i="15"/>
  <c r="Q1397" i="15"/>
  <c r="P1397" i="15"/>
  <c r="M1397" i="15"/>
  <c r="AD1396" i="15"/>
  <c r="Y1396" i="15"/>
  <c r="U1396" i="15"/>
  <c r="Q1396" i="15"/>
  <c r="P1396" i="15"/>
  <c r="M1396" i="15"/>
  <c r="AD1395" i="15"/>
  <c r="Y1395" i="15"/>
  <c r="U1395" i="15"/>
  <c r="Q1395" i="15"/>
  <c r="P1395" i="15"/>
  <c r="M1395" i="15"/>
  <c r="AD1394" i="15"/>
  <c r="Y1394" i="15"/>
  <c r="U1394" i="15"/>
  <c r="Q1394" i="15"/>
  <c r="P1394" i="15"/>
  <c r="M1394" i="15"/>
  <c r="AD1393" i="15"/>
  <c r="Y1393" i="15"/>
  <c r="U1393" i="15"/>
  <c r="Q1393" i="15"/>
  <c r="P1393" i="15"/>
  <c r="M1393" i="15"/>
  <c r="AD1392" i="15"/>
  <c r="Y1392" i="15"/>
  <c r="U1392" i="15"/>
  <c r="Q1392" i="15"/>
  <c r="P1392" i="15"/>
  <c r="M1392" i="15"/>
  <c r="AD1391" i="15"/>
  <c r="Y1391" i="15"/>
  <c r="U1391" i="15"/>
  <c r="Q1391" i="15"/>
  <c r="P1391" i="15"/>
  <c r="M1391" i="15"/>
  <c r="AD1390" i="15"/>
  <c r="Y1390" i="15"/>
  <c r="U1390" i="15"/>
  <c r="Q1390" i="15"/>
  <c r="P1390" i="15"/>
  <c r="M1390" i="15"/>
  <c r="AD1389" i="15"/>
  <c r="Y1389" i="15"/>
  <c r="U1389" i="15"/>
  <c r="Q1389" i="15"/>
  <c r="P1389" i="15"/>
  <c r="M1389" i="15"/>
  <c r="AD1388" i="15"/>
  <c r="Y1388" i="15"/>
  <c r="U1388" i="15"/>
  <c r="Q1388" i="15"/>
  <c r="P1388" i="15"/>
  <c r="M1388" i="15"/>
  <c r="AD1387" i="15"/>
  <c r="Y1387" i="15"/>
  <c r="U1387" i="15"/>
  <c r="Q1387" i="15"/>
  <c r="P1387" i="15"/>
  <c r="M1387" i="15"/>
  <c r="AD1386" i="15"/>
  <c r="Y1386" i="15"/>
  <c r="U1386" i="15"/>
  <c r="Q1386" i="15"/>
  <c r="P1386" i="15"/>
  <c r="M1386" i="15"/>
  <c r="AD1385" i="15"/>
  <c r="Y1385" i="15"/>
  <c r="U1385" i="15"/>
  <c r="Q1385" i="15"/>
  <c r="P1385" i="15"/>
  <c r="M1385" i="15"/>
  <c r="AD1384" i="15"/>
  <c r="Y1384" i="15"/>
  <c r="U1384" i="15"/>
  <c r="Q1384" i="15"/>
  <c r="P1384" i="15"/>
  <c r="M1384" i="15"/>
  <c r="AD1383" i="15"/>
  <c r="Y1383" i="15"/>
  <c r="U1383" i="15"/>
  <c r="Q1383" i="15"/>
  <c r="P1383" i="15"/>
  <c r="M1383" i="15"/>
  <c r="AD1382" i="15"/>
  <c r="Y1382" i="15"/>
  <c r="U1382" i="15"/>
  <c r="Q1382" i="15"/>
  <c r="P1382" i="15"/>
  <c r="M1382" i="15"/>
  <c r="AD1381" i="15"/>
  <c r="Y1381" i="15"/>
  <c r="U1381" i="15"/>
  <c r="Q1381" i="15"/>
  <c r="P1381" i="15"/>
  <c r="M1381" i="15"/>
  <c r="AD1380" i="15"/>
  <c r="Y1380" i="15"/>
  <c r="U1380" i="15"/>
  <c r="Q1380" i="15"/>
  <c r="P1380" i="15"/>
  <c r="M1380" i="15"/>
  <c r="AD1379" i="15"/>
  <c r="Y1379" i="15"/>
  <c r="U1379" i="15"/>
  <c r="Q1379" i="15"/>
  <c r="P1379" i="15"/>
  <c r="M1379" i="15"/>
  <c r="AD1378" i="15"/>
  <c r="Y1378" i="15"/>
  <c r="U1378" i="15"/>
  <c r="Q1378" i="15"/>
  <c r="P1378" i="15"/>
  <c r="M1378" i="15"/>
  <c r="AD1377" i="15"/>
  <c r="Y1377" i="15"/>
  <c r="U1377" i="15"/>
  <c r="Q1377" i="15"/>
  <c r="P1377" i="15"/>
  <c r="M1377" i="15"/>
  <c r="AD1376" i="15"/>
  <c r="Y1376" i="15"/>
  <c r="U1376" i="15"/>
  <c r="Q1376" i="15"/>
  <c r="P1376" i="15"/>
  <c r="M1376" i="15"/>
  <c r="AD1375" i="15"/>
  <c r="Y1375" i="15"/>
  <c r="U1375" i="15"/>
  <c r="Q1375" i="15"/>
  <c r="P1375" i="15"/>
  <c r="M1375" i="15"/>
  <c r="AD1374" i="15"/>
  <c r="Y1374" i="15"/>
  <c r="U1374" i="15"/>
  <c r="Q1374" i="15"/>
  <c r="P1374" i="15"/>
  <c r="M1374" i="15"/>
  <c r="AD1373" i="15"/>
  <c r="Y1373" i="15"/>
  <c r="U1373" i="15"/>
  <c r="Q1373" i="15"/>
  <c r="P1373" i="15"/>
  <c r="M1373" i="15"/>
  <c r="AD1372" i="15"/>
  <c r="Y1372" i="15"/>
  <c r="U1372" i="15"/>
  <c r="Q1372" i="15"/>
  <c r="P1372" i="15"/>
  <c r="M1372" i="15"/>
  <c r="AD1371" i="15"/>
  <c r="Y1371" i="15"/>
  <c r="U1371" i="15"/>
  <c r="Q1371" i="15"/>
  <c r="P1371" i="15"/>
  <c r="M1371" i="15"/>
  <c r="AD1370" i="15"/>
  <c r="Y1370" i="15"/>
  <c r="U1370" i="15"/>
  <c r="Q1370" i="15"/>
  <c r="P1370" i="15"/>
  <c r="M1370" i="15"/>
  <c r="AD1369" i="15"/>
  <c r="Y1369" i="15"/>
  <c r="U1369" i="15"/>
  <c r="Q1369" i="15"/>
  <c r="P1369" i="15"/>
  <c r="M1369" i="15"/>
  <c r="AD1368" i="15"/>
  <c r="Y1368" i="15"/>
  <c r="U1368" i="15"/>
  <c r="Q1368" i="15"/>
  <c r="P1368" i="15"/>
  <c r="M1368" i="15"/>
  <c r="AD1367" i="15"/>
  <c r="Y1367" i="15"/>
  <c r="U1367" i="15"/>
  <c r="Q1367" i="15"/>
  <c r="P1367" i="15"/>
  <c r="M1367" i="15"/>
  <c r="AD1366" i="15"/>
  <c r="Y1366" i="15"/>
  <c r="U1366" i="15"/>
  <c r="Q1366" i="15"/>
  <c r="P1366" i="15"/>
  <c r="M1366" i="15"/>
  <c r="AD1365" i="15"/>
  <c r="Y1365" i="15"/>
  <c r="U1365" i="15"/>
  <c r="Q1365" i="15"/>
  <c r="P1365" i="15"/>
  <c r="M1365" i="15"/>
  <c r="AD1364" i="15"/>
  <c r="Y1364" i="15"/>
  <c r="U1364" i="15"/>
  <c r="Q1364" i="15"/>
  <c r="P1364" i="15"/>
  <c r="M1364" i="15"/>
  <c r="AD1363" i="15"/>
  <c r="Y1363" i="15"/>
  <c r="U1363" i="15"/>
  <c r="Q1363" i="15"/>
  <c r="P1363" i="15"/>
  <c r="M1363" i="15"/>
  <c r="AD1362" i="15"/>
  <c r="Y1362" i="15"/>
  <c r="U1362" i="15"/>
  <c r="Q1362" i="15"/>
  <c r="P1362" i="15"/>
  <c r="M1362" i="15"/>
  <c r="AD1361" i="15"/>
  <c r="Y1361" i="15"/>
  <c r="U1361" i="15"/>
  <c r="Q1361" i="15"/>
  <c r="P1361" i="15"/>
  <c r="M1361" i="15"/>
  <c r="AD1360" i="15"/>
  <c r="Y1360" i="15"/>
  <c r="U1360" i="15"/>
  <c r="Q1360" i="15"/>
  <c r="P1360" i="15"/>
  <c r="M1360" i="15"/>
  <c r="AD1359" i="15"/>
  <c r="Y1359" i="15"/>
  <c r="U1359" i="15"/>
  <c r="Q1359" i="15"/>
  <c r="P1359" i="15"/>
  <c r="M1359" i="15"/>
  <c r="AD1358" i="15"/>
  <c r="Y1358" i="15"/>
  <c r="U1358" i="15"/>
  <c r="Q1358" i="15"/>
  <c r="P1358" i="15"/>
  <c r="M1358" i="15"/>
  <c r="AD1357" i="15"/>
  <c r="Y1357" i="15"/>
  <c r="U1357" i="15"/>
  <c r="Q1357" i="15"/>
  <c r="P1357" i="15"/>
  <c r="M1357" i="15"/>
  <c r="AD1356" i="15"/>
  <c r="Y1356" i="15"/>
  <c r="U1356" i="15"/>
  <c r="Q1356" i="15"/>
  <c r="P1356" i="15"/>
  <c r="M1356" i="15"/>
  <c r="AD1355" i="15"/>
  <c r="Y1355" i="15"/>
  <c r="U1355" i="15"/>
  <c r="Q1355" i="15"/>
  <c r="P1355" i="15"/>
  <c r="M1355" i="15"/>
  <c r="AD1354" i="15"/>
  <c r="Y1354" i="15"/>
  <c r="U1354" i="15"/>
  <c r="Q1354" i="15"/>
  <c r="P1354" i="15"/>
  <c r="M1354" i="15"/>
  <c r="AD1353" i="15"/>
  <c r="Y1353" i="15"/>
  <c r="U1353" i="15"/>
  <c r="Q1353" i="15"/>
  <c r="P1353" i="15"/>
  <c r="M1353" i="15"/>
  <c r="AD1352" i="15"/>
  <c r="Y1352" i="15"/>
  <c r="U1352" i="15"/>
  <c r="Q1352" i="15"/>
  <c r="P1352" i="15"/>
  <c r="M1352" i="15"/>
  <c r="AD1351" i="15"/>
  <c r="Y1351" i="15"/>
  <c r="U1351" i="15"/>
  <c r="Q1351" i="15"/>
  <c r="P1351" i="15"/>
  <c r="M1351" i="15"/>
  <c r="AD1350" i="15"/>
  <c r="Y1350" i="15"/>
  <c r="U1350" i="15"/>
  <c r="Q1350" i="15"/>
  <c r="P1350" i="15"/>
  <c r="M1350" i="15"/>
  <c r="AD1349" i="15"/>
  <c r="Y1349" i="15"/>
  <c r="U1349" i="15"/>
  <c r="Q1349" i="15"/>
  <c r="P1349" i="15"/>
  <c r="M1349" i="15"/>
  <c r="AD1348" i="15"/>
  <c r="Y1348" i="15"/>
  <c r="U1348" i="15"/>
  <c r="Q1348" i="15"/>
  <c r="P1348" i="15"/>
  <c r="M1348" i="15"/>
  <c r="AD1347" i="15"/>
  <c r="Y1347" i="15"/>
  <c r="U1347" i="15"/>
  <c r="Q1347" i="15"/>
  <c r="P1347" i="15"/>
  <c r="M1347" i="15"/>
  <c r="AD1346" i="15"/>
  <c r="Y1346" i="15"/>
  <c r="U1346" i="15"/>
  <c r="Q1346" i="15"/>
  <c r="P1346" i="15"/>
  <c r="M1346" i="15"/>
  <c r="AD1345" i="15"/>
  <c r="Y1345" i="15"/>
  <c r="U1345" i="15"/>
  <c r="Q1345" i="15"/>
  <c r="P1345" i="15"/>
  <c r="M1345" i="15"/>
  <c r="AD1344" i="15"/>
  <c r="Y1344" i="15"/>
  <c r="U1344" i="15"/>
  <c r="Q1344" i="15"/>
  <c r="P1344" i="15"/>
  <c r="M1344" i="15"/>
  <c r="AD1343" i="15"/>
  <c r="Y1343" i="15"/>
  <c r="U1343" i="15"/>
  <c r="Q1343" i="15"/>
  <c r="P1343" i="15"/>
  <c r="M1343" i="15"/>
  <c r="AD1342" i="15"/>
  <c r="Y1342" i="15"/>
  <c r="U1342" i="15"/>
  <c r="Q1342" i="15"/>
  <c r="P1342" i="15"/>
  <c r="M1342" i="15"/>
  <c r="AD1341" i="15"/>
  <c r="Y1341" i="15"/>
  <c r="U1341" i="15"/>
  <c r="Q1341" i="15"/>
  <c r="P1341" i="15"/>
  <c r="M1341" i="15"/>
  <c r="AD1340" i="15"/>
  <c r="Y1340" i="15"/>
  <c r="U1340" i="15"/>
  <c r="Q1340" i="15"/>
  <c r="P1340" i="15"/>
  <c r="M1340" i="15"/>
  <c r="AD1339" i="15"/>
  <c r="Y1339" i="15"/>
  <c r="U1339" i="15"/>
  <c r="Q1339" i="15"/>
  <c r="P1339" i="15"/>
  <c r="M1339" i="15"/>
  <c r="AD1338" i="15"/>
  <c r="Y1338" i="15"/>
  <c r="U1338" i="15"/>
  <c r="Q1338" i="15"/>
  <c r="P1338" i="15"/>
  <c r="M1338" i="15"/>
  <c r="AD1337" i="15"/>
  <c r="Y1337" i="15"/>
  <c r="U1337" i="15"/>
  <c r="Q1337" i="15"/>
  <c r="P1337" i="15"/>
  <c r="M1337" i="15"/>
  <c r="AD1336" i="15"/>
  <c r="Y1336" i="15"/>
  <c r="U1336" i="15"/>
  <c r="Q1336" i="15"/>
  <c r="P1336" i="15"/>
  <c r="M1336" i="15"/>
  <c r="AD1335" i="15"/>
  <c r="Y1335" i="15"/>
  <c r="U1335" i="15"/>
  <c r="Q1335" i="15"/>
  <c r="P1335" i="15"/>
  <c r="M1335" i="15"/>
  <c r="AD1334" i="15"/>
  <c r="Y1334" i="15"/>
  <c r="U1334" i="15"/>
  <c r="Q1334" i="15"/>
  <c r="P1334" i="15"/>
  <c r="M1334" i="15"/>
  <c r="AD1333" i="15"/>
  <c r="Y1333" i="15"/>
  <c r="U1333" i="15"/>
  <c r="Q1333" i="15"/>
  <c r="P1333" i="15"/>
  <c r="M1333" i="15"/>
  <c r="AD1332" i="15"/>
  <c r="Y1332" i="15"/>
  <c r="U1332" i="15"/>
  <c r="Q1332" i="15"/>
  <c r="P1332" i="15"/>
  <c r="M1332" i="15"/>
  <c r="AD1331" i="15"/>
  <c r="Y1331" i="15"/>
  <c r="U1331" i="15"/>
  <c r="Q1331" i="15"/>
  <c r="P1331" i="15"/>
  <c r="M1331" i="15"/>
  <c r="AD1330" i="15"/>
  <c r="Y1330" i="15"/>
  <c r="U1330" i="15"/>
  <c r="Q1330" i="15"/>
  <c r="P1330" i="15"/>
  <c r="M1330" i="15"/>
  <c r="AD1329" i="15"/>
  <c r="Y1329" i="15"/>
  <c r="U1329" i="15"/>
  <c r="Q1329" i="15"/>
  <c r="P1329" i="15"/>
  <c r="M1329" i="15"/>
  <c r="AD1328" i="15"/>
  <c r="Y1328" i="15"/>
  <c r="U1328" i="15"/>
  <c r="Q1328" i="15"/>
  <c r="P1328" i="15"/>
  <c r="M1328" i="15"/>
  <c r="AD1327" i="15"/>
  <c r="Y1327" i="15"/>
  <c r="U1327" i="15"/>
  <c r="Q1327" i="15"/>
  <c r="P1327" i="15"/>
  <c r="M1327" i="15"/>
  <c r="AD1326" i="15"/>
  <c r="Y1326" i="15"/>
  <c r="U1326" i="15"/>
  <c r="Q1326" i="15"/>
  <c r="P1326" i="15"/>
  <c r="M1326" i="15"/>
  <c r="AD1325" i="15"/>
  <c r="Y1325" i="15"/>
  <c r="U1325" i="15"/>
  <c r="Q1325" i="15"/>
  <c r="P1325" i="15"/>
  <c r="M1325" i="15"/>
  <c r="AD1324" i="15"/>
  <c r="Y1324" i="15"/>
  <c r="U1324" i="15"/>
  <c r="Q1324" i="15"/>
  <c r="P1324" i="15"/>
  <c r="M1324" i="15"/>
  <c r="AD1323" i="15"/>
  <c r="Y1323" i="15"/>
  <c r="U1323" i="15"/>
  <c r="Q1323" i="15"/>
  <c r="P1323" i="15"/>
  <c r="M1323" i="15"/>
  <c r="AD1322" i="15"/>
  <c r="Y1322" i="15"/>
  <c r="U1322" i="15"/>
  <c r="Q1322" i="15"/>
  <c r="P1322" i="15"/>
  <c r="M1322" i="15"/>
  <c r="AD1321" i="15"/>
  <c r="Y1321" i="15"/>
  <c r="U1321" i="15"/>
  <c r="Q1321" i="15"/>
  <c r="P1321" i="15"/>
  <c r="M1321" i="15"/>
  <c r="AD1320" i="15"/>
  <c r="Y1320" i="15"/>
  <c r="U1320" i="15"/>
  <c r="Q1320" i="15"/>
  <c r="P1320" i="15"/>
  <c r="M1320" i="15"/>
  <c r="AD1319" i="15"/>
  <c r="Y1319" i="15"/>
  <c r="U1319" i="15"/>
  <c r="Q1319" i="15"/>
  <c r="P1319" i="15"/>
  <c r="M1319" i="15"/>
  <c r="AD1318" i="15"/>
  <c r="Y1318" i="15"/>
  <c r="U1318" i="15"/>
  <c r="Q1318" i="15"/>
  <c r="P1318" i="15"/>
  <c r="M1318" i="15"/>
  <c r="AD1317" i="15"/>
  <c r="Y1317" i="15"/>
  <c r="U1317" i="15"/>
  <c r="Q1317" i="15"/>
  <c r="P1317" i="15"/>
  <c r="M1317" i="15"/>
  <c r="AD1316" i="15"/>
  <c r="Y1316" i="15"/>
  <c r="U1316" i="15"/>
  <c r="Q1316" i="15"/>
  <c r="P1316" i="15"/>
  <c r="M1316" i="15"/>
  <c r="AD1315" i="15"/>
  <c r="Y1315" i="15"/>
  <c r="U1315" i="15"/>
  <c r="Q1315" i="15"/>
  <c r="P1315" i="15"/>
  <c r="M1315" i="15"/>
  <c r="AD1314" i="15"/>
  <c r="Y1314" i="15"/>
  <c r="U1314" i="15"/>
  <c r="Q1314" i="15"/>
  <c r="P1314" i="15"/>
  <c r="M1314" i="15"/>
  <c r="AD1313" i="15"/>
  <c r="Y1313" i="15"/>
  <c r="U1313" i="15"/>
  <c r="Q1313" i="15"/>
  <c r="P1313" i="15"/>
  <c r="M1313" i="15"/>
  <c r="AD1312" i="15"/>
  <c r="Y1312" i="15"/>
  <c r="U1312" i="15"/>
  <c r="Q1312" i="15"/>
  <c r="P1312" i="15"/>
  <c r="M1312" i="15"/>
  <c r="AD1311" i="15"/>
  <c r="Y1311" i="15"/>
  <c r="U1311" i="15"/>
  <c r="Q1311" i="15"/>
  <c r="P1311" i="15"/>
  <c r="M1311" i="15"/>
  <c r="AD1310" i="15"/>
  <c r="Y1310" i="15"/>
  <c r="U1310" i="15"/>
  <c r="Q1310" i="15"/>
  <c r="P1310" i="15"/>
  <c r="M1310" i="15"/>
  <c r="AD1309" i="15"/>
  <c r="Y1309" i="15"/>
  <c r="U1309" i="15"/>
  <c r="Q1309" i="15"/>
  <c r="P1309" i="15"/>
  <c r="M1309" i="15"/>
  <c r="AD1308" i="15"/>
  <c r="Y1308" i="15"/>
  <c r="U1308" i="15"/>
  <c r="Q1308" i="15"/>
  <c r="P1308" i="15"/>
  <c r="M1308" i="15"/>
  <c r="AD1307" i="15"/>
  <c r="Y1307" i="15"/>
  <c r="U1307" i="15"/>
  <c r="Q1307" i="15"/>
  <c r="P1307" i="15"/>
  <c r="M1307" i="15"/>
  <c r="AD1306" i="15"/>
  <c r="Y1306" i="15"/>
  <c r="U1306" i="15"/>
  <c r="Q1306" i="15"/>
  <c r="P1306" i="15"/>
  <c r="M1306" i="15"/>
  <c r="AD1305" i="15"/>
  <c r="Y1305" i="15"/>
  <c r="U1305" i="15"/>
  <c r="Q1305" i="15"/>
  <c r="P1305" i="15"/>
  <c r="M1305" i="15"/>
  <c r="AD1304" i="15"/>
  <c r="Y1304" i="15"/>
  <c r="U1304" i="15"/>
  <c r="Q1304" i="15"/>
  <c r="P1304" i="15"/>
  <c r="M1304" i="15"/>
  <c r="AD1303" i="15"/>
  <c r="Y1303" i="15"/>
  <c r="U1303" i="15"/>
  <c r="Q1303" i="15"/>
  <c r="P1303" i="15"/>
  <c r="M1303" i="15"/>
  <c r="AD1302" i="15"/>
  <c r="Y1302" i="15"/>
  <c r="U1302" i="15"/>
  <c r="Q1302" i="15"/>
  <c r="P1302" i="15"/>
  <c r="M1302" i="15"/>
  <c r="AD1301" i="15"/>
  <c r="Y1301" i="15"/>
  <c r="U1301" i="15"/>
  <c r="Q1301" i="15"/>
  <c r="P1301" i="15"/>
  <c r="M1301" i="15"/>
  <c r="AD1300" i="15"/>
  <c r="Y1300" i="15"/>
  <c r="U1300" i="15"/>
  <c r="Q1300" i="15"/>
  <c r="P1300" i="15"/>
  <c r="M1300" i="15"/>
  <c r="AD1299" i="15"/>
  <c r="Y1299" i="15"/>
  <c r="U1299" i="15"/>
  <c r="Q1299" i="15"/>
  <c r="P1299" i="15"/>
  <c r="M1299" i="15"/>
  <c r="AD1298" i="15"/>
  <c r="Y1298" i="15"/>
  <c r="U1298" i="15"/>
  <c r="Q1298" i="15"/>
  <c r="P1298" i="15"/>
  <c r="M1298" i="15"/>
  <c r="AD1297" i="15"/>
  <c r="Y1297" i="15"/>
  <c r="U1297" i="15"/>
  <c r="Q1297" i="15"/>
  <c r="P1297" i="15"/>
  <c r="M1297" i="15"/>
  <c r="AD1296" i="15"/>
  <c r="Y1296" i="15"/>
  <c r="U1296" i="15"/>
  <c r="Q1296" i="15"/>
  <c r="P1296" i="15"/>
  <c r="M1296" i="15"/>
  <c r="AD1295" i="15"/>
  <c r="Y1295" i="15"/>
  <c r="U1295" i="15"/>
  <c r="Q1295" i="15"/>
  <c r="P1295" i="15"/>
  <c r="M1295" i="15"/>
  <c r="AD1294" i="15"/>
  <c r="Y1294" i="15"/>
  <c r="U1294" i="15"/>
  <c r="Q1294" i="15"/>
  <c r="P1294" i="15"/>
  <c r="M1294" i="15"/>
  <c r="AD1293" i="15"/>
  <c r="Y1293" i="15"/>
  <c r="U1293" i="15"/>
  <c r="Q1293" i="15"/>
  <c r="P1293" i="15"/>
  <c r="M1293" i="15"/>
  <c r="AD1292" i="15"/>
  <c r="Y1292" i="15"/>
  <c r="U1292" i="15"/>
  <c r="Q1292" i="15"/>
  <c r="P1292" i="15"/>
  <c r="M1292" i="15"/>
  <c r="AD1291" i="15"/>
  <c r="Y1291" i="15"/>
  <c r="U1291" i="15"/>
  <c r="Q1291" i="15"/>
  <c r="P1291" i="15"/>
  <c r="M1291" i="15"/>
  <c r="AD1290" i="15"/>
  <c r="Y1290" i="15"/>
  <c r="U1290" i="15"/>
  <c r="Q1290" i="15"/>
  <c r="P1290" i="15"/>
  <c r="M1290" i="15"/>
  <c r="AD1289" i="15"/>
  <c r="Y1289" i="15"/>
  <c r="U1289" i="15"/>
  <c r="Q1289" i="15"/>
  <c r="P1289" i="15"/>
  <c r="M1289" i="15"/>
  <c r="AD1288" i="15"/>
  <c r="Y1288" i="15"/>
  <c r="U1288" i="15"/>
  <c r="Q1288" i="15"/>
  <c r="P1288" i="15"/>
  <c r="M1288" i="15"/>
  <c r="AD1287" i="15"/>
  <c r="Y1287" i="15"/>
  <c r="U1287" i="15"/>
  <c r="Q1287" i="15"/>
  <c r="P1287" i="15"/>
  <c r="M1287" i="15"/>
  <c r="AD1286" i="15"/>
  <c r="Y1286" i="15"/>
  <c r="U1286" i="15"/>
  <c r="Q1286" i="15"/>
  <c r="P1286" i="15"/>
  <c r="M1286" i="15"/>
  <c r="AD1285" i="15"/>
  <c r="Y1285" i="15"/>
  <c r="U1285" i="15"/>
  <c r="Q1285" i="15"/>
  <c r="P1285" i="15"/>
  <c r="M1285" i="15"/>
  <c r="AD1284" i="15"/>
  <c r="Y1284" i="15"/>
  <c r="U1284" i="15"/>
  <c r="Q1284" i="15"/>
  <c r="P1284" i="15"/>
  <c r="M1284" i="15"/>
  <c r="AD1283" i="15"/>
  <c r="Y1283" i="15"/>
  <c r="U1283" i="15"/>
  <c r="Q1283" i="15"/>
  <c r="P1283" i="15"/>
  <c r="M1283" i="15"/>
  <c r="AD1282" i="15"/>
  <c r="Y1282" i="15"/>
  <c r="U1282" i="15"/>
  <c r="Q1282" i="15"/>
  <c r="P1282" i="15"/>
  <c r="M1282" i="15"/>
  <c r="AD1281" i="15"/>
  <c r="Y1281" i="15"/>
  <c r="U1281" i="15"/>
  <c r="Q1281" i="15"/>
  <c r="P1281" i="15"/>
  <c r="M1281" i="15"/>
  <c r="AD1280" i="15"/>
  <c r="Y1280" i="15"/>
  <c r="U1280" i="15"/>
  <c r="Q1280" i="15"/>
  <c r="P1280" i="15"/>
  <c r="M1280" i="15"/>
  <c r="AD1279" i="15"/>
  <c r="Y1279" i="15"/>
  <c r="U1279" i="15"/>
  <c r="Q1279" i="15"/>
  <c r="P1279" i="15"/>
  <c r="M1279" i="15"/>
  <c r="AD1278" i="15"/>
  <c r="Y1278" i="15"/>
  <c r="U1278" i="15"/>
  <c r="Q1278" i="15"/>
  <c r="P1278" i="15"/>
  <c r="M1278" i="15"/>
  <c r="AD1277" i="15"/>
  <c r="Y1277" i="15"/>
  <c r="U1277" i="15"/>
  <c r="Q1277" i="15"/>
  <c r="P1277" i="15"/>
  <c r="M1277" i="15"/>
  <c r="AD1276" i="15"/>
  <c r="Y1276" i="15"/>
  <c r="U1276" i="15"/>
  <c r="Q1276" i="15"/>
  <c r="P1276" i="15"/>
  <c r="M1276" i="15"/>
  <c r="AD1275" i="15"/>
  <c r="Y1275" i="15"/>
  <c r="U1275" i="15"/>
  <c r="Q1275" i="15"/>
  <c r="P1275" i="15"/>
  <c r="M1275" i="15"/>
  <c r="AD1274" i="15"/>
  <c r="Y1274" i="15"/>
  <c r="U1274" i="15"/>
  <c r="Q1274" i="15"/>
  <c r="P1274" i="15"/>
  <c r="M1274" i="15"/>
  <c r="AD1273" i="15"/>
  <c r="Y1273" i="15"/>
  <c r="U1273" i="15"/>
  <c r="Q1273" i="15"/>
  <c r="P1273" i="15"/>
  <c r="M1273" i="15"/>
  <c r="AD1272" i="15"/>
  <c r="Y1272" i="15"/>
  <c r="U1272" i="15"/>
  <c r="Q1272" i="15"/>
  <c r="P1272" i="15"/>
  <c r="M1272" i="15"/>
  <c r="AD1271" i="15"/>
  <c r="Y1271" i="15"/>
  <c r="U1271" i="15"/>
  <c r="Q1271" i="15"/>
  <c r="P1271" i="15"/>
  <c r="M1271" i="15"/>
  <c r="AD1270" i="15"/>
  <c r="Y1270" i="15"/>
  <c r="U1270" i="15"/>
  <c r="Q1270" i="15"/>
  <c r="P1270" i="15"/>
  <c r="M1270" i="15"/>
  <c r="AD1269" i="15"/>
  <c r="Y1269" i="15"/>
  <c r="U1269" i="15"/>
  <c r="Q1269" i="15"/>
  <c r="P1269" i="15"/>
  <c r="M1269" i="15"/>
  <c r="AD1268" i="15"/>
  <c r="Y1268" i="15"/>
  <c r="U1268" i="15"/>
  <c r="Q1268" i="15"/>
  <c r="P1268" i="15"/>
  <c r="M1268" i="15"/>
  <c r="AD1267" i="15"/>
  <c r="Y1267" i="15"/>
  <c r="U1267" i="15"/>
  <c r="Q1267" i="15"/>
  <c r="P1267" i="15"/>
  <c r="M1267" i="15"/>
  <c r="AD1266" i="15"/>
  <c r="Y1266" i="15"/>
  <c r="U1266" i="15"/>
  <c r="Q1266" i="15"/>
  <c r="P1266" i="15"/>
  <c r="M1266" i="15"/>
  <c r="AD1265" i="15"/>
  <c r="Y1265" i="15"/>
  <c r="U1265" i="15"/>
  <c r="Q1265" i="15"/>
  <c r="P1265" i="15"/>
  <c r="M1265" i="15"/>
  <c r="AD1264" i="15"/>
  <c r="Y1264" i="15"/>
  <c r="U1264" i="15"/>
  <c r="Q1264" i="15"/>
  <c r="P1264" i="15"/>
  <c r="M1264" i="15"/>
  <c r="AD1263" i="15"/>
  <c r="Y1263" i="15"/>
  <c r="U1263" i="15"/>
  <c r="Q1263" i="15"/>
  <c r="P1263" i="15"/>
  <c r="M1263" i="15"/>
  <c r="AD1262" i="15"/>
  <c r="Y1262" i="15"/>
  <c r="U1262" i="15"/>
  <c r="Q1262" i="15"/>
  <c r="P1262" i="15"/>
  <c r="M1262" i="15"/>
  <c r="AD1261" i="15"/>
  <c r="Y1261" i="15"/>
  <c r="U1261" i="15"/>
  <c r="Q1261" i="15"/>
  <c r="P1261" i="15"/>
  <c r="M1261" i="15"/>
  <c r="AD1260" i="15"/>
  <c r="Y1260" i="15"/>
  <c r="U1260" i="15"/>
  <c r="Q1260" i="15"/>
  <c r="P1260" i="15"/>
  <c r="M1260" i="15"/>
  <c r="AD1259" i="15"/>
  <c r="Y1259" i="15"/>
  <c r="U1259" i="15"/>
  <c r="Q1259" i="15"/>
  <c r="P1259" i="15"/>
  <c r="M1259" i="15"/>
  <c r="AD1258" i="15"/>
  <c r="Y1258" i="15"/>
  <c r="U1258" i="15"/>
  <c r="Q1258" i="15"/>
  <c r="P1258" i="15"/>
  <c r="M1258" i="15"/>
  <c r="AD1257" i="15"/>
  <c r="Y1257" i="15"/>
  <c r="U1257" i="15"/>
  <c r="Q1257" i="15"/>
  <c r="P1257" i="15"/>
  <c r="M1257" i="15"/>
  <c r="AD1256" i="15"/>
  <c r="Y1256" i="15"/>
  <c r="U1256" i="15"/>
  <c r="Q1256" i="15"/>
  <c r="P1256" i="15"/>
  <c r="M1256" i="15"/>
  <c r="AD1255" i="15"/>
  <c r="Y1255" i="15"/>
  <c r="U1255" i="15"/>
  <c r="Q1255" i="15"/>
  <c r="P1255" i="15"/>
  <c r="M1255" i="15"/>
  <c r="AD1254" i="15"/>
  <c r="Y1254" i="15"/>
  <c r="U1254" i="15"/>
  <c r="Q1254" i="15"/>
  <c r="P1254" i="15"/>
  <c r="M1254" i="15"/>
  <c r="AD1253" i="15"/>
  <c r="Y1253" i="15"/>
  <c r="U1253" i="15"/>
  <c r="Q1253" i="15"/>
  <c r="P1253" i="15"/>
  <c r="M1253" i="15"/>
  <c r="AD1252" i="15"/>
  <c r="Y1252" i="15"/>
  <c r="U1252" i="15"/>
  <c r="Q1252" i="15"/>
  <c r="P1252" i="15"/>
  <c r="M1252" i="15"/>
  <c r="AD1251" i="15"/>
  <c r="Y1251" i="15"/>
  <c r="U1251" i="15"/>
  <c r="Q1251" i="15"/>
  <c r="P1251" i="15"/>
  <c r="M1251" i="15"/>
  <c r="AD1250" i="15"/>
  <c r="Y1250" i="15"/>
  <c r="U1250" i="15"/>
  <c r="Q1250" i="15"/>
  <c r="P1250" i="15"/>
  <c r="M1250" i="15"/>
  <c r="AD1249" i="15"/>
  <c r="Y1249" i="15"/>
  <c r="U1249" i="15"/>
  <c r="Q1249" i="15"/>
  <c r="P1249" i="15"/>
  <c r="M1249" i="15"/>
  <c r="AD1248" i="15"/>
  <c r="Y1248" i="15"/>
  <c r="U1248" i="15"/>
  <c r="Q1248" i="15"/>
  <c r="P1248" i="15"/>
  <c r="M1248" i="15"/>
  <c r="AD1247" i="15"/>
  <c r="Y1247" i="15"/>
  <c r="U1247" i="15"/>
  <c r="Q1247" i="15"/>
  <c r="P1247" i="15"/>
  <c r="M1247" i="15"/>
  <c r="AD1246" i="15"/>
  <c r="Y1246" i="15"/>
  <c r="U1246" i="15"/>
  <c r="Q1246" i="15"/>
  <c r="P1246" i="15"/>
  <c r="M1246" i="15"/>
  <c r="AD1245" i="15"/>
  <c r="Y1245" i="15"/>
  <c r="U1245" i="15"/>
  <c r="Q1245" i="15"/>
  <c r="P1245" i="15"/>
  <c r="M1245" i="15"/>
  <c r="AD1244" i="15"/>
  <c r="Y1244" i="15"/>
  <c r="U1244" i="15"/>
  <c r="Q1244" i="15"/>
  <c r="P1244" i="15"/>
  <c r="M1244" i="15"/>
  <c r="AD1243" i="15"/>
  <c r="Y1243" i="15"/>
  <c r="U1243" i="15"/>
  <c r="Q1243" i="15"/>
  <c r="P1243" i="15"/>
  <c r="M1243" i="15"/>
  <c r="AD1242" i="15"/>
  <c r="Y1242" i="15"/>
  <c r="U1242" i="15"/>
  <c r="Q1242" i="15"/>
  <c r="P1242" i="15"/>
  <c r="M1242" i="15"/>
  <c r="AD1241" i="15"/>
  <c r="Y1241" i="15"/>
  <c r="U1241" i="15"/>
  <c r="Q1241" i="15"/>
  <c r="P1241" i="15"/>
  <c r="M1241" i="15"/>
  <c r="AD1240" i="15"/>
  <c r="Y1240" i="15"/>
  <c r="U1240" i="15"/>
  <c r="Q1240" i="15"/>
  <c r="P1240" i="15"/>
  <c r="M1240" i="15"/>
  <c r="AD1239" i="15"/>
  <c r="Y1239" i="15"/>
  <c r="U1239" i="15"/>
  <c r="Q1239" i="15"/>
  <c r="P1239" i="15"/>
  <c r="M1239" i="15"/>
  <c r="AD1238" i="15"/>
  <c r="Y1238" i="15"/>
  <c r="U1238" i="15"/>
  <c r="Q1238" i="15"/>
  <c r="P1238" i="15"/>
  <c r="M1238" i="15"/>
  <c r="AD1237" i="15"/>
  <c r="Y1237" i="15"/>
  <c r="U1237" i="15"/>
  <c r="Q1237" i="15"/>
  <c r="P1237" i="15"/>
  <c r="M1237" i="15"/>
  <c r="AD1236" i="15"/>
  <c r="Y1236" i="15"/>
  <c r="U1236" i="15"/>
  <c r="Q1236" i="15"/>
  <c r="P1236" i="15"/>
  <c r="M1236" i="15"/>
  <c r="AD1235" i="15"/>
  <c r="Y1235" i="15"/>
  <c r="U1235" i="15"/>
  <c r="Q1235" i="15"/>
  <c r="P1235" i="15"/>
  <c r="M1235" i="15"/>
  <c r="AD1234" i="15"/>
  <c r="Y1234" i="15"/>
  <c r="U1234" i="15"/>
  <c r="Q1234" i="15"/>
  <c r="P1234" i="15"/>
  <c r="M1234" i="15"/>
  <c r="AD1233" i="15"/>
  <c r="Y1233" i="15"/>
  <c r="U1233" i="15"/>
  <c r="Q1233" i="15"/>
  <c r="P1233" i="15"/>
  <c r="M1233" i="15"/>
  <c r="AD1232" i="15"/>
  <c r="Y1232" i="15"/>
  <c r="U1232" i="15"/>
  <c r="Q1232" i="15"/>
  <c r="P1232" i="15"/>
  <c r="M1232" i="15"/>
  <c r="AD1231" i="15"/>
  <c r="Y1231" i="15"/>
  <c r="U1231" i="15"/>
  <c r="Q1231" i="15"/>
  <c r="P1231" i="15"/>
  <c r="M1231" i="15"/>
  <c r="AD1230" i="15"/>
  <c r="Y1230" i="15"/>
  <c r="U1230" i="15"/>
  <c r="Q1230" i="15"/>
  <c r="P1230" i="15"/>
  <c r="M1230" i="15"/>
  <c r="AD1229" i="15"/>
  <c r="Y1229" i="15"/>
  <c r="U1229" i="15"/>
  <c r="Q1229" i="15"/>
  <c r="P1229" i="15"/>
  <c r="M1229" i="15"/>
  <c r="AD1228" i="15"/>
  <c r="Y1228" i="15"/>
  <c r="U1228" i="15"/>
  <c r="Q1228" i="15"/>
  <c r="P1228" i="15"/>
  <c r="M1228" i="15"/>
  <c r="AD1227" i="15"/>
  <c r="Y1227" i="15"/>
  <c r="U1227" i="15"/>
  <c r="Q1227" i="15"/>
  <c r="P1227" i="15"/>
  <c r="M1227" i="15"/>
  <c r="AD1226" i="15"/>
  <c r="Y1226" i="15"/>
  <c r="U1226" i="15"/>
  <c r="Q1226" i="15"/>
  <c r="P1226" i="15"/>
  <c r="M1226" i="15"/>
  <c r="AD1225" i="15"/>
  <c r="Y1225" i="15"/>
  <c r="U1225" i="15"/>
  <c r="Q1225" i="15"/>
  <c r="P1225" i="15"/>
  <c r="M1225" i="15"/>
  <c r="AD1224" i="15"/>
  <c r="Y1224" i="15"/>
  <c r="U1224" i="15"/>
  <c r="Q1224" i="15"/>
  <c r="P1224" i="15"/>
  <c r="M1224" i="15"/>
  <c r="AD1223" i="15"/>
  <c r="Y1223" i="15"/>
  <c r="U1223" i="15"/>
  <c r="Q1223" i="15"/>
  <c r="P1223" i="15"/>
  <c r="M1223" i="15"/>
  <c r="AD1222" i="15"/>
  <c r="Y1222" i="15"/>
  <c r="U1222" i="15"/>
  <c r="Q1222" i="15"/>
  <c r="P1222" i="15"/>
  <c r="M1222" i="15"/>
  <c r="AD1221" i="15"/>
  <c r="Y1221" i="15"/>
  <c r="U1221" i="15"/>
  <c r="Q1221" i="15"/>
  <c r="P1221" i="15"/>
  <c r="M1221" i="15"/>
  <c r="AD1220" i="15"/>
  <c r="Y1220" i="15"/>
  <c r="U1220" i="15"/>
  <c r="Q1220" i="15"/>
  <c r="P1220" i="15"/>
  <c r="M1220" i="15"/>
  <c r="AD1219" i="15"/>
  <c r="Y1219" i="15"/>
  <c r="U1219" i="15"/>
  <c r="Q1219" i="15"/>
  <c r="P1219" i="15"/>
  <c r="M1219" i="15"/>
  <c r="AD1218" i="15"/>
  <c r="Y1218" i="15"/>
  <c r="U1218" i="15"/>
  <c r="Q1218" i="15"/>
  <c r="P1218" i="15"/>
  <c r="M1218" i="15"/>
  <c r="AD1217" i="15"/>
  <c r="Y1217" i="15"/>
  <c r="U1217" i="15"/>
  <c r="Q1217" i="15"/>
  <c r="P1217" i="15"/>
  <c r="M1217" i="15"/>
  <c r="AD1216" i="15"/>
  <c r="Y1216" i="15"/>
  <c r="U1216" i="15"/>
  <c r="Q1216" i="15"/>
  <c r="P1216" i="15"/>
  <c r="M1216" i="15"/>
  <c r="AD1215" i="15"/>
  <c r="Y1215" i="15"/>
  <c r="U1215" i="15"/>
  <c r="Q1215" i="15"/>
  <c r="P1215" i="15"/>
  <c r="M1215" i="15"/>
  <c r="AD1214" i="15"/>
  <c r="Y1214" i="15"/>
  <c r="U1214" i="15"/>
  <c r="Q1214" i="15"/>
  <c r="P1214" i="15"/>
  <c r="M1214" i="15"/>
  <c r="AD1213" i="15"/>
  <c r="Y1213" i="15"/>
  <c r="U1213" i="15"/>
  <c r="Q1213" i="15"/>
  <c r="P1213" i="15"/>
  <c r="M1213" i="15"/>
  <c r="AD1212" i="15"/>
  <c r="Y1212" i="15"/>
  <c r="U1212" i="15"/>
  <c r="Q1212" i="15"/>
  <c r="P1212" i="15"/>
  <c r="M1212" i="15"/>
  <c r="AD1211" i="15"/>
  <c r="Y1211" i="15"/>
  <c r="U1211" i="15"/>
  <c r="Q1211" i="15"/>
  <c r="P1211" i="15"/>
  <c r="M1211" i="15"/>
  <c r="AD1210" i="15"/>
  <c r="Y1210" i="15"/>
  <c r="U1210" i="15"/>
  <c r="Q1210" i="15"/>
  <c r="P1210" i="15"/>
  <c r="M1210" i="15"/>
  <c r="AD1209" i="15"/>
  <c r="Y1209" i="15"/>
  <c r="U1209" i="15"/>
  <c r="Q1209" i="15"/>
  <c r="P1209" i="15"/>
  <c r="M1209" i="15"/>
  <c r="AD1208" i="15"/>
  <c r="Y1208" i="15"/>
  <c r="U1208" i="15"/>
  <c r="Q1208" i="15"/>
  <c r="P1208" i="15"/>
  <c r="M1208" i="15"/>
  <c r="AD1207" i="15"/>
  <c r="Y1207" i="15"/>
  <c r="U1207" i="15"/>
  <c r="Q1207" i="15"/>
  <c r="P1207" i="15"/>
  <c r="M1207" i="15"/>
  <c r="AD1206" i="15"/>
  <c r="Y1206" i="15"/>
  <c r="U1206" i="15"/>
  <c r="Q1206" i="15"/>
  <c r="P1206" i="15"/>
  <c r="M1206" i="15"/>
  <c r="AD1205" i="15"/>
  <c r="Y1205" i="15"/>
  <c r="U1205" i="15"/>
  <c r="Q1205" i="15"/>
  <c r="P1205" i="15"/>
  <c r="M1205" i="15"/>
  <c r="AD1204" i="15"/>
  <c r="Y1204" i="15"/>
  <c r="U1204" i="15"/>
  <c r="Q1204" i="15"/>
  <c r="P1204" i="15"/>
  <c r="M1204" i="15"/>
  <c r="AD1203" i="15"/>
  <c r="Y1203" i="15"/>
  <c r="U1203" i="15"/>
  <c r="Q1203" i="15"/>
  <c r="P1203" i="15"/>
  <c r="M1203" i="15"/>
  <c r="AD1202" i="15"/>
  <c r="Y1202" i="15"/>
  <c r="U1202" i="15"/>
  <c r="Q1202" i="15"/>
  <c r="P1202" i="15"/>
  <c r="M1202" i="15"/>
  <c r="AD1201" i="15"/>
  <c r="Y1201" i="15"/>
  <c r="U1201" i="15"/>
  <c r="Q1201" i="15"/>
  <c r="P1201" i="15"/>
  <c r="M1201" i="15"/>
  <c r="AD1200" i="15"/>
  <c r="Y1200" i="15"/>
  <c r="U1200" i="15"/>
  <c r="Q1200" i="15"/>
  <c r="P1200" i="15"/>
  <c r="M1200" i="15"/>
  <c r="AD1199" i="15"/>
  <c r="Y1199" i="15"/>
  <c r="U1199" i="15"/>
  <c r="Q1199" i="15"/>
  <c r="P1199" i="15"/>
  <c r="M1199" i="15"/>
  <c r="AD1198" i="15"/>
  <c r="Y1198" i="15"/>
  <c r="U1198" i="15"/>
  <c r="Q1198" i="15"/>
  <c r="P1198" i="15"/>
  <c r="M1198" i="15"/>
  <c r="AD1197" i="15"/>
  <c r="Y1197" i="15"/>
  <c r="U1197" i="15"/>
  <c r="Q1197" i="15"/>
  <c r="P1197" i="15"/>
  <c r="M1197" i="15"/>
  <c r="AD1196" i="15"/>
  <c r="Y1196" i="15"/>
  <c r="U1196" i="15"/>
  <c r="Q1196" i="15"/>
  <c r="P1196" i="15"/>
  <c r="M1196" i="15"/>
  <c r="AD1195" i="15"/>
  <c r="Y1195" i="15"/>
  <c r="U1195" i="15"/>
  <c r="Q1195" i="15"/>
  <c r="P1195" i="15"/>
  <c r="M1195" i="15"/>
  <c r="AD1194" i="15"/>
  <c r="Y1194" i="15"/>
  <c r="U1194" i="15"/>
  <c r="Q1194" i="15"/>
  <c r="P1194" i="15"/>
  <c r="M1194" i="15"/>
  <c r="AD1193" i="15"/>
  <c r="Y1193" i="15"/>
  <c r="U1193" i="15"/>
  <c r="Q1193" i="15"/>
  <c r="P1193" i="15"/>
  <c r="M1193" i="15"/>
  <c r="AD1192" i="15"/>
  <c r="Y1192" i="15"/>
  <c r="U1192" i="15"/>
  <c r="Q1192" i="15"/>
  <c r="P1192" i="15"/>
  <c r="M1192" i="15"/>
  <c r="AD1191" i="15"/>
  <c r="Y1191" i="15"/>
  <c r="U1191" i="15"/>
  <c r="Q1191" i="15"/>
  <c r="P1191" i="15"/>
  <c r="M1191" i="15"/>
  <c r="AD1190" i="15"/>
  <c r="Y1190" i="15"/>
  <c r="U1190" i="15"/>
  <c r="Q1190" i="15"/>
  <c r="P1190" i="15"/>
  <c r="M1190" i="15"/>
  <c r="AD1189" i="15"/>
  <c r="Y1189" i="15"/>
  <c r="U1189" i="15"/>
  <c r="Q1189" i="15"/>
  <c r="P1189" i="15"/>
  <c r="M1189" i="15"/>
  <c r="AD1188" i="15"/>
  <c r="Y1188" i="15"/>
  <c r="U1188" i="15"/>
  <c r="Q1188" i="15"/>
  <c r="P1188" i="15"/>
  <c r="M1188" i="15"/>
  <c r="AD1187" i="15"/>
  <c r="Y1187" i="15"/>
  <c r="U1187" i="15"/>
  <c r="Q1187" i="15"/>
  <c r="P1187" i="15"/>
  <c r="M1187" i="15"/>
  <c r="AD1186" i="15"/>
  <c r="Y1186" i="15"/>
  <c r="U1186" i="15"/>
  <c r="Q1186" i="15"/>
  <c r="P1186" i="15"/>
  <c r="M1186" i="15"/>
  <c r="AD1185" i="15"/>
  <c r="Y1185" i="15"/>
  <c r="U1185" i="15"/>
  <c r="Q1185" i="15"/>
  <c r="P1185" i="15"/>
  <c r="M1185" i="15"/>
  <c r="AD1184" i="15"/>
  <c r="Y1184" i="15"/>
  <c r="U1184" i="15"/>
  <c r="Q1184" i="15"/>
  <c r="P1184" i="15"/>
  <c r="M1184" i="15"/>
  <c r="AD1183" i="15"/>
  <c r="Y1183" i="15"/>
  <c r="U1183" i="15"/>
  <c r="Q1183" i="15"/>
  <c r="P1183" i="15"/>
  <c r="M1183" i="15"/>
  <c r="AD1182" i="15"/>
  <c r="Y1182" i="15"/>
  <c r="U1182" i="15"/>
  <c r="Q1182" i="15"/>
  <c r="P1182" i="15"/>
  <c r="M1182" i="15"/>
  <c r="AD1181" i="15"/>
  <c r="Y1181" i="15"/>
  <c r="U1181" i="15"/>
  <c r="Q1181" i="15"/>
  <c r="P1181" i="15"/>
  <c r="M1181" i="15"/>
  <c r="AD1180" i="15"/>
  <c r="Y1180" i="15"/>
  <c r="U1180" i="15"/>
  <c r="Q1180" i="15"/>
  <c r="P1180" i="15"/>
  <c r="M1180" i="15"/>
  <c r="AD1179" i="15"/>
  <c r="Y1179" i="15"/>
  <c r="U1179" i="15"/>
  <c r="Q1179" i="15"/>
  <c r="P1179" i="15"/>
  <c r="M1179" i="15"/>
  <c r="AD1178" i="15"/>
  <c r="Y1178" i="15"/>
  <c r="U1178" i="15"/>
  <c r="Q1178" i="15"/>
  <c r="P1178" i="15"/>
  <c r="M1178" i="15"/>
  <c r="AD1177" i="15"/>
  <c r="Y1177" i="15"/>
  <c r="U1177" i="15"/>
  <c r="Q1177" i="15"/>
  <c r="P1177" i="15"/>
  <c r="M1177" i="15"/>
  <c r="AD1176" i="15"/>
  <c r="Y1176" i="15"/>
  <c r="U1176" i="15"/>
  <c r="Q1176" i="15"/>
  <c r="P1176" i="15"/>
  <c r="M1176" i="15"/>
  <c r="AD1175" i="15"/>
  <c r="Y1175" i="15"/>
  <c r="U1175" i="15"/>
  <c r="Q1175" i="15"/>
  <c r="P1175" i="15"/>
  <c r="M1175" i="15"/>
  <c r="AD1174" i="15"/>
  <c r="Y1174" i="15"/>
  <c r="U1174" i="15"/>
  <c r="Q1174" i="15"/>
  <c r="P1174" i="15"/>
  <c r="M1174" i="15"/>
  <c r="AD1173" i="15"/>
  <c r="Y1173" i="15"/>
  <c r="U1173" i="15"/>
  <c r="Q1173" i="15"/>
  <c r="P1173" i="15"/>
  <c r="M1173" i="15"/>
  <c r="AD1172" i="15"/>
  <c r="Y1172" i="15"/>
  <c r="U1172" i="15"/>
  <c r="Q1172" i="15"/>
  <c r="P1172" i="15"/>
  <c r="M1172" i="15"/>
  <c r="AD1171" i="15"/>
  <c r="Y1171" i="15"/>
  <c r="U1171" i="15"/>
  <c r="Q1171" i="15"/>
  <c r="P1171" i="15"/>
  <c r="M1171" i="15"/>
  <c r="AD1170" i="15"/>
  <c r="Y1170" i="15"/>
  <c r="U1170" i="15"/>
  <c r="Q1170" i="15"/>
  <c r="P1170" i="15"/>
  <c r="M1170" i="15"/>
  <c r="AD1169" i="15"/>
  <c r="Y1169" i="15"/>
  <c r="U1169" i="15"/>
  <c r="Q1169" i="15"/>
  <c r="P1169" i="15"/>
  <c r="M1169" i="15"/>
  <c r="AD1168" i="15"/>
  <c r="Y1168" i="15"/>
  <c r="U1168" i="15"/>
  <c r="Q1168" i="15"/>
  <c r="P1168" i="15"/>
  <c r="M1168" i="15"/>
  <c r="AD1167" i="15"/>
  <c r="Y1167" i="15"/>
  <c r="U1167" i="15"/>
  <c r="Q1167" i="15"/>
  <c r="P1167" i="15"/>
  <c r="M1167" i="15"/>
  <c r="AD1166" i="15"/>
  <c r="Y1166" i="15"/>
  <c r="U1166" i="15"/>
  <c r="Q1166" i="15"/>
  <c r="P1166" i="15"/>
  <c r="M1166" i="15"/>
  <c r="AD1165" i="15"/>
  <c r="Y1165" i="15"/>
  <c r="U1165" i="15"/>
  <c r="Q1165" i="15"/>
  <c r="P1165" i="15"/>
  <c r="M1165" i="15"/>
  <c r="AD1164" i="15"/>
  <c r="Y1164" i="15"/>
  <c r="U1164" i="15"/>
  <c r="Q1164" i="15"/>
  <c r="P1164" i="15"/>
  <c r="M1164" i="15"/>
  <c r="AD1163" i="15"/>
  <c r="Y1163" i="15"/>
  <c r="U1163" i="15"/>
  <c r="Q1163" i="15"/>
  <c r="P1163" i="15"/>
  <c r="M1163" i="15"/>
  <c r="AD1162" i="15"/>
  <c r="Y1162" i="15"/>
  <c r="U1162" i="15"/>
  <c r="Q1162" i="15"/>
  <c r="P1162" i="15"/>
  <c r="M1162" i="15"/>
  <c r="AD1161" i="15"/>
  <c r="Y1161" i="15"/>
  <c r="U1161" i="15"/>
  <c r="Q1161" i="15"/>
  <c r="P1161" i="15"/>
  <c r="M1161" i="15"/>
  <c r="AD1160" i="15"/>
  <c r="Y1160" i="15"/>
  <c r="U1160" i="15"/>
  <c r="Q1160" i="15"/>
  <c r="P1160" i="15"/>
  <c r="M1160" i="15"/>
  <c r="AD1159" i="15"/>
  <c r="Y1159" i="15"/>
  <c r="U1159" i="15"/>
  <c r="Q1159" i="15"/>
  <c r="P1159" i="15"/>
  <c r="M1159" i="15"/>
  <c r="AD1158" i="15"/>
  <c r="Y1158" i="15"/>
  <c r="U1158" i="15"/>
  <c r="Q1158" i="15"/>
  <c r="P1158" i="15"/>
  <c r="M1158" i="15"/>
  <c r="AD1157" i="15"/>
  <c r="Y1157" i="15"/>
  <c r="U1157" i="15"/>
  <c r="Q1157" i="15"/>
  <c r="P1157" i="15"/>
  <c r="M1157" i="15"/>
  <c r="AD1156" i="15"/>
  <c r="Y1156" i="15"/>
  <c r="U1156" i="15"/>
  <c r="Q1156" i="15"/>
  <c r="P1156" i="15"/>
  <c r="M1156" i="15"/>
  <c r="AD1155" i="15"/>
  <c r="Y1155" i="15"/>
  <c r="U1155" i="15"/>
  <c r="Q1155" i="15"/>
  <c r="P1155" i="15"/>
  <c r="M1155" i="15"/>
  <c r="AD1154" i="15"/>
  <c r="Y1154" i="15"/>
  <c r="U1154" i="15"/>
  <c r="Q1154" i="15"/>
  <c r="P1154" i="15"/>
  <c r="M1154" i="15"/>
  <c r="AD1153" i="15"/>
  <c r="Y1153" i="15"/>
  <c r="U1153" i="15"/>
  <c r="Q1153" i="15"/>
  <c r="P1153" i="15"/>
  <c r="M1153" i="15"/>
  <c r="AD1152" i="15"/>
  <c r="Y1152" i="15"/>
  <c r="U1152" i="15"/>
  <c r="Q1152" i="15"/>
  <c r="P1152" i="15"/>
  <c r="M1152" i="15"/>
  <c r="AD1151" i="15"/>
  <c r="Y1151" i="15"/>
  <c r="U1151" i="15"/>
  <c r="Q1151" i="15"/>
  <c r="P1151" i="15"/>
  <c r="M1151" i="15"/>
  <c r="AD1150" i="15"/>
  <c r="Y1150" i="15"/>
  <c r="U1150" i="15"/>
  <c r="Q1150" i="15"/>
  <c r="P1150" i="15"/>
  <c r="M1150" i="15"/>
  <c r="AD1149" i="15"/>
  <c r="Y1149" i="15"/>
  <c r="U1149" i="15"/>
  <c r="Q1149" i="15"/>
  <c r="P1149" i="15"/>
  <c r="M1149" i="15"/>
  <c r="AD1148" i="15"/>
  <c r="Y1148" i="15"/>
  <c r="U1148" i="15"/>
  <c r="Q1148" i="15"/>
  <c r="P1148" i="15"/>
  <c r="M1148" i="15"/>
  <c r="AD1147" i="15"/>
  <c r="Y1147" i="15"/>
  <c r="U1147" i="15"/>
  <c r="Q1147" i="15"/>
  <c r="P1147" i="15"/>
  <c r="M1147" i="15"/>
  <c r="AD1146" i="15"/>
  <c r="Y1146" i="15"/>
  <c r="U1146" i="15"/>
  <c r="Q1146" i="15"/>
  <c r="P1146" i="15"/>
  <c r="M1146" i="15"/>
  <c r="AD1145" i="15"/>
  <c r="Y1145" i="15"/>
  <c r="U1145" i="15"/>
  <c r="Q1145" i="15"/>
  <c r="P1145" i="15"/>
  <c r="M1145" i="15"/>
  <c r="AD1144" i="15"/>
  <c r="Y1144" i="15"/>
  <c r="U1144" i="15"/>
  <c r="Q1144" i="15"/>
  <c r="P1144" i="15"/>
  <c r="M1144" i="15"/>
  <c r="AD1143" i="15"/>
  <c r="Y1143" i="15"/>
  <c r="U1143" i="15"/>
  <c r="Q1143" i="15"/>
  <c r="P1143" i="15"/>
  <c r="M1143" i="15"/>
  <c r="AD1142" i="15"/>
  <c r="Y1142" i="15"/>
  <c r="U1142" i="15"/>
  <c r="Q1142" i="15"/>
  <c r="P1142" i="15"/>
  <c r="M1142" i="15"/>
  <c r="AD1141" i="15"/>
  <c r="Y1141" i="15"/>
  <c r="U1141" i="15"/>
  <c r="Q1141" i="15"/>
  <c r="P1141" i="15"/>
  <c r="M1141" i="15"/>
  <c r="AD1140" i="15"/>
  <c r="Y1140" i="15"/>
  <c r="U1140" i="15"/>
  <c r="Q1140" i="15"/>
  <c r="P1140" i="15"/>
  <c r="M1140" i="15"/>
  <c r="AD1139" i="15"/>
  <c r="Y1139" i="15"/>
  <c r="U1139" i="15"/>
  <c r="Q1139" i="15"/>
  <c r="P1139" i="15"/>
  <c r="M1139" i="15"/>
  <c r="AD1138" i="15"/>
  <c r="Y1138" i="15"/>
  <c r="U1138" i="15"/>
  <c r="Q1138" i="15"/>
  <c r="P1138" i="15"/>
  <c r="M1138" i="15"/>
  <c r="AD1137" i="15"/>
  <c r="Y1137" i="15"/>
  <c r="U1137" i="15"/>
  <c r="Q1137" i="15"/>
  <c r="P1137" i="15"/>
  <c r="M1137" i="15"/>
  <c r="AD1136" i="15"/>
  <c r="Y1136" i="15"/>
  <c r="U1136" i="15"/>
  <c r="Q1136" i="15"/>
  <c r="P1136" i="15"/>
  <c r="M1136" i="15"/>
  <c r="AD1135" i="15"/>
  <c r="Y1135" i="15"/>
  <c r="U1135" i="15"/>
  <c r="Q1135" i="15"/>
  <c r="P1135" i="15"/>
  <c r="M1135" i="15"/>
  <c r="AD1134" i="15"/>
  <c r="Y1134" i="15"/>
  <c r="U1134" i="15"/>
  <c r="Q1134" i="15"/>
  <c r="P1134" i="15"/>
  <c r="M1134" i="15"/>
  <c r="AD1133" i="15"/>
  <c r="Y1133" i="15"/>
  <c r="U1133" i="15"/>
  <c r="Q1133" i="15"/>
  <c r="P1133" i="15"/>
  <c r="M1133" i="15"/>
  <c r="AD1132" i="15"/>
  <c r="Y1132" i="15"/>
  <c r="U1132" i="15"/>
  <c r="Q1132" i="15"/>
  <c r="P1132" i="15"/>
  <c r="M1132" i="15"/>
  <c r="AD1131" i="15"/>
  <c r="Y1131" i="15"/>
  <c r="U1131" i="15"/>
  <c r="Q1131" i="15"/>
  <c r="P1131" i="15"/>
  <c r="M1131" i="15"/>
  <c r="AD1130" i="15"/>
  <c r="Y1130" i="15"/>
  <c r="U1130" i="15"/>
  <c r="Q1130" i="15"/>
  <c r="P1130" i="15"/>
  <c r="M1130" i="15"/>
  <c r="AD1129" i="15"/>
  <c r="Y1129" i="15"/>
  <c r="U1129" i="15"/>
  <c r="Q1129" i="15"/>
  <c r="P1129" i="15"/>
  <c r="M1129" i="15"/>
  <c r="AD1128" i="15"/>
  <c r="Y1128" i="15"/>
  <c r="U1128" i="15"/>
  <c r="Q1128" i="15"/>
  <c r="P1128" i="15"/>
  <c r="M1128" i="15"/>
  <c r="AD1127" i="15"/>
  <c r="Y1127" i="15"/>
  <c r="U1127" i="15"/>
  <c r="Q1127" i="15"/>
  <c r="P1127" i="15"/>
  <c r="M1127" i="15"/>
  <c r="AD1126" i="15"/>
  <c r="Y1126" i="15"/>
  <c r="U1126" i="15"/>
  <c r="Q1126" i="15"/>
  <c r="P1126" i="15"/>
  <c r="M1126" i="15"/>
  <c r="AD1125" i="15"/>
  <c r="Y1125" i="15"/>
  <c r="U1125" i="15"/>
  <c r="Q1125" i="15"/>
  <c r="P1125" i="15"/>
  <c r="M1125" i="15"/>
  <c r="AD1124" i="15"/>
  <c r="Y1124" i="15"/>
  <c r="U1124" i="15"/>
  <c r="Q1124" i="15"/>
  <c r="P1124" i="15"/>
  <c r="M1124" i="15"/>
  <c r="AD1123" i="15"/>
  <c r="Y1123" i="15"/>
  <c r="U1123" i="15"/>
  <c r="Q1123" i="15"/>
  <c r="P1123" i="15"/>
  <c r="M1123" i="15"/>
  <c r="AD1122" i="15"/>
  <c r="Y1122" i="15"/>
  <c r="U1122" i="15"/>
  <c r="Q1122" i="15"/>
  <c r="P1122" i="15"/>
  <c r="M1122" i="15"/>
  <c r="AD1121" i="15"/>
  <c r="Y1121" i="15"/>
  <c r="U1121" i="15"/>
  <c r="Q1121" i="15"/>
  <c r="P1121" i="15"/>
  <c r="M1121" i="15"/>
  <c r="AD1120" i="15"/>
  <c r="Y1120" i="15"/>
  <c r="U1120" i="15"/>
  <c r="Q1120" i="15"/>
  <c r="P1120" i="15"/>
  <c r="M1120" i="15"/>
  <c r="AD1119" i="15"/>
  <c r="Y1119" i="15"/>
  <c r="U1119" i="15"/>
  <c r="Q1119" i="15"/>
  <c r="P1119" i="15"/>
  <c r="M1119" i="15"/>
  <c r="AD1118" i="15"/>
  <c r="Y1118" i="15"/>
  <c r="U1118" i="15"/>
  <c r="Q1118" i="15"/>
  <c r="P1118" i="15"/>
  <c r="M1118" i="15"/>
  <c r="AD1117" i="15"/>
  <c r="Y1117" i="15"/>
  <c r="U1117" i="15"/>
  <c r="Q1117" i="15"/>
  <c r="P1117" i="15"/>
  <c r="M1117" i="15"/>
  <c r="AD1116" i="15"/>
  <c r="Y1116" i="15"/>
  <c r="U1116" i="15"/>
  <c r="Q1116" i="15"/>
  <c r="P1116" i="15"/>
  <c r="M1116" i="15"/>
  <c r="AD1115" i="15"/>
  <c r="Y1115" i="15"/>
  <c r="U1115" i="15"/>
  <c r="Q1115" i="15"/>
  <c r="P1115" i="15"/>
  <c r="M1115" i="15"/>
  <c r="AD1114" i="15"/>
  <c r="Y1114" i="15"/>
  <c r="U1114" i="15"/>
  <c r="Q1114" i="15"/>
  <c r="P1114" i="15"/>
  <c r="M1114" i="15"/>
  <c r="AD1113" i="15"/>
  <c r="Y1113" i="15"/>
  <c r="U1113" i="15"/>
  <c r="Q1113" i="15"/>
  <c r="P1113" i="15"/>
  <c r="M1113" i="15"/>
  <c r="AD1112" i="15"/>
  <c r="Y1112" i="15"/>
  <c r="U1112" i="15"/>
  <c r="Q1112" i="15"/>
  <c r="P1112" i="15"/>
  <c r="M1112" i="15"/>
  <c r="AD1111" i="15"/>
  <c r="Y1111" i="15"/>
  <c r="U1111" i="15"/>
  <c r="Q1111" i="15"/>
  <c r="P1111" i="15"/>
  <c r="M1111" i="15"/>
  <c r="AD1110" i="15"/>
  <c r="Y1110" i="15"/>
  <c r="U1110" i="15"/>
  <c r="Q1110" i="15"/>
  <c r="P1110" i="15"/>
  <c r="M1110" i="15"/>
  <c r="AD1109" i="15"/>
  <c r="Y1109" i="15"/>
  <c r="U1109" i="15"/>
  <c r="Q1109" i="15"/>
  <c r="P1109" i="15"/>
  <c r="M1109" i="15"/>
  <c r="AD1108" i="15"/>
  <c r="Y1108" i="15"/>
  <c r="U1108" i="15"/>
  <c r="Q1108" i="15"/>
  <c r="P1108" i="15"/>
  <c r="M1108" i="15"/>
  <c r="AD1107" i="15"/>
  <c r="Y1107" i="15"/>
  <c r="U1107" i="15"/>
  <c r="Q1107" i="15"/>
  <c r="P1107" i="15"/>
  <c r="M1107" i="15"/>
  <c r="AD1106" i="15"/>
  <c r="Y1106" i="15"/>
  <c r="U1106" i="15"/>
  <c r="Q1106" i="15"/>
  <c r="P1106" i="15"/>
  <c r="M1106" i="15"/>
  <c r="AD1105" i="15"/>
  <c r="Y1105" i="15"/>
  <c r="U1105" i="15"/>
  <c r="Q1105" i="15"/>
  <c r="P1105" i="15"/>
  <c r="M1105" i="15"/>
  <c r="AD1104" i="15"/>
  <c r="Y1104" i="15"/>
  <c r="U1104" i="15"/>
  <c r="Q1104" i="15"/>
  <c r="P1104" i="15"/>
  <c r="M1104" i="15"/>
  <c r="AD1103" i="15"/>
  <c r="Y1103" i="15"/>
  <c r="U1103" i="15"/>
  <c r="Q1103" i="15"/>
  <c r="P1103" i="15"/>
  <c r="M1103" i="15"/>
  <c r="AD1102" i="15"/>
  <c r="Y1102" i="15"/>
  <c r="U1102" i="15"/>
  <c r="Q1102" i="15"/>
  <c r="P1102" i="15"/>
  <c r="M1102" i="15"/>
  <c r="AD1101" i="15"/>
  <c r="Y1101" i="15"/>
  <c r="U1101" i="15"/>
  <c r="Q1101" i="15"/>
  <c r="P1101" i="15"/>
  <c r="M1101" i="15"/>
  <c r="AD1100" i="15"/>
  <c r="Y1100" i="15"/>
  <c r="U1100" i="15"/>
  <c r="Q1100" i="15"/>
  <c r="P1100" i="15"/>
  <c r="M1100" i="15"/>
  <c r="AD1099" i="15"/>
  <c r="Y1099" i="15"/>
  <c r="U1099" i="15"/>
  <c r="Q1099" i="15"/>
  <c r="P1099" i="15"/>
  <c r="M1099" i="15"/>
  <c r="AD1098" i="15"/>
  <c r="Y1098" i="15"/>
  <c r="U1098" i="15"/>
  <c r="Q1098" i="15"/>
  <c r="P1098" i="15"/>
  <c r="M1098" i="15"/>
  <c r="AD1097" i="15"/>
  <c r="Y1097" i="15"/>
  <c r="U1097" i="15"/>
  <c r="Q1097" i="15"/>
  <c r="P1097" i="15"/>
  <c r="M1097" i="15"/>
  <c r="AD1096" i="15"/>
  <c r="Y1096" i="15"/>
  <c r="U1096" i="15"/>
  <c r="Q1096" i="15"/>
  <c r="P1096" i="15"/>
  <c r="M1096" i="15"/>
  <c r="AD1095" i="15"/>
  <c r="Y1095" i="15"/>
  <c r="U1095" i="15"/>
  <c r="Q1095" i="15"/>
  <c r="P1095" i="15"/>
  <c r="M1095" i="15"/>
  <c r="AD1094" i="15"/>
  <c r="Y1094" i="15"/>
  <c r="U1094" i="15"/>
  <c r="Q1094" i="15"/>
  <c r="P1094" i="15"/>
  <c r="M1094" i="15"/>
  <c r="AD1093" i="15"/>
  <c r="Y1093" i="15"/>
  <c r="U1093" i="15"/>
  <c r="Q1093" i="15"/>
  <c r="P1093" i="15"/>
  <c r="M1093" i="15"/>
  <c r="AD1092" i="15"/>
  <c r="Y1092" i="15"/>
  <c r="U1092" i="15"/>
  <c r="Q1092" i="15"/>
  <c r="P1092" i="15"/>
  <c r="M1092" i="15"/>
  <c r="AD1091" i="15"/>
  <c r="Y1091" i="15"/>
  <c r="U1091" i="15"/>
  <c r="Q1091" i="15"/>
  <c r="P1091" i="15"/>
  <c r="M1091" i="15"/>
  <c r="AD1090" i="15"/>
  <c r="Y1090" i="15"/>
  <c r="U1090" i="15"/>
  <c r="Q1090" i="15"/>
  <c r="P1090" i="15"/>
  <c r="M1090" i="15"/>
  <c r="AD1089" i="15"/>
  <c r="Y1089" i="15"/>
  <c r="U1089" i="15"/>
  <c r="Q1089" i="15"/>
  <c r="P1089" i="15"/>
  <c r="M1089" i="15"/>
  <c r="AD1088" i="15"/>
  <c r="Y1088" i="15"/>
  <c r="U1088" i="15"/>
  <c r="Q1088" i="15"/>
  <c r="P1088" i="15"/>
  <c r="M1088" i="15"/>
  <c r="AD1087" i="15"/>
  <c r="Y1087" i="15"/>
  <c r="U1087" i="15"/>
  <c r="Q1087" i="15"/>
  <c r="P1087" i="15"/>
  <c r="M1087" i="15"/>
  <c r="AD1086" i="15"/>
  <c r="Y1086" i="15"/>
  <c r="U1086" i="15"/>
  <c r="Q1086" i="15"/>
  <c r="P1086" i="15"/>
  <c r="M1086" i="15"/>
  <c r="AD1085" i="15"/>
  <c r="Y1085" i="15"/>
  <c r="U1085" i="15"/>
  <c r="Q1085" i="15"/>
  <c r="P1085" i="15"/>
  <c r="M1085" i="15"/>
  <c r="AD1084" i="15"/>
  <c r="Y1084" i="15"/>
  <c r="U1084" i="15"/>
  <c r="Q1084" i="15"/>
  <c r="P1084" i="15"/>
  <c r="M1084" i="15"/>
  <c r="AD1083" i="15"/>
  <c r="Y1083" i="15"/>
  <c r="U1083" i="15"/>
  <c r="Q1083" i="15"/>
  <c r="P1083" i="15"/>
  <c r="M1083" i="15"/>
  <c r="AD1082" i="15"/>
  <c r="Y1082" i="15"/>
  <c r="U1082" i="15"/>
  <c r="Q1082" i="15"/>
  <c r="P1082" i="15"/>
  <c r="M1082" i="15"/>
  <c r="AD1081" i="15"/>
  <c r="Y1081" i="15"/>
  <c r="U1081" i="15"/>
  <c r="Q1081" i="15"/>
  <c r="P1081" i="15"/>
  <c r="M1081" i="15"/>
  <c r="AD1080" i="15"/>
  <c r="Y1080" i="15"/>
  <c r="U1080" i="15"/>
  <c r="Q1080" i="15"/>
  <c r="P1080" i="15"/>
  <c r="M1080" i="15"/>
  <c r="AD1079" i="15"/>
  <c r="Y1079" i="15"/>
  <c r="U1079" i="15"/>
  <c r="Q1079" i="15"/>
  <c r="P1079" i="15"/>
  <c r="M1079" i="15"/>
  <c r="AD1078" i="15"/>
  <c r="Y1078" i="15"/>
  <c r="U1078" i="15"/>
  <c r="Q1078" i="15"/>
  <c r="P1078" i="15"/>
  <c r="M1078" i="15"/>
  <c r="AD1077" i="15"/>
  <c r="Y1077" i="15"/>
  <c r="U1077" i="15"/>
  <c r="Q1077" i="15"/>
  <c r="P1077" i="15"/>
  <c r="M1077" i="15"/>
  <c r="AD1076" i="15"/>
  <c r="Y1076" i="15"/>
  <c r="U1076" i="15"/>
  <c r="Q1076" i="15"/>
  <c r="P1076" i="15"/>
  <c r="M1076" i="15"/>
  <c r="AD1075" i="15"/>
  <c r="Y1075" i="15"/>
  <c r="U1075" i="15"/>
  <c r="Q1075" i="15"/>
  <c r="P1075" i="15"/>
  <c r="M1075" i="15"/>
  <c r="AD1074" i="15"/>
  <c r="Y1074" i="15"/>
  <c r="U1074" i="15"/>
  <c r="Q1074" i="15"/>
  <c r="P1074" i="15"/>
  <c r="M1074" i="15"/>
  <c r="AD1073" i="15"/>
  <c r="Y1073" i="15"/>
  <c r="U1073" i="15"/>
  <c r="Q1073" i="15"/>
  <c r="P1073" i="15"/>
  <c r="M1073" i="15"/>
  <c r="AD1072" i="15"/>
  <c r="Y1072" i="15"/>
  <c r="U1072" i="15"/>
  <c r="Q1072" i="15"/>
  <c r="P1072" i="15"/>
  <c r="M1072" i="15"/>
  <c r="AD1071" i="15"/>
  <c r="Y1071" i="15"/>
  <c r="U1071" i="15"/>
  <c r="Q1071" i="15"/>
  <c r="P1071" i="15"/>
  <c r="M1071" i="15"/>
  <c r="AD1070" i="15"/>
  <c r="Y1070" i="15"/>
  <c r="U1070" i="15"/>
  <c r="Q1070" i="15"/>
  <c r="P1070" i="15"/>
  <c r="M1070" i="15"/>
  <c r="AD1069" i="15"/>
  <c r="Y1069" i="15"/>
  <c r="U1069" i="15"/>
  <c r="Q1069" i="15"/>
  <c r="P1069" i="15"/>
  <c r="M1069" i="15"/>
  <c r="AD1068" i="15"/>
  <c r="Y1068" i="15"/>
  <c r="U1068" i="15"/>
  <c r="Q1068" i="15"/>
  <c r="P1068" i="15"/>
  <c r="M1068" i="15"/>
  <c r="AD1067" i="15"/>
  <c r="Y1067" i="15"/>
  <c r="U1067" i="15"/>
  <c r="Q1067" i="15"/>
  <c r="P1067" i="15"/>
  <c r="M1067" i="15"/>
  <c r="AD1066" i="15"/>
  <c r="Y1066" i="15"/>
  <c r="U1066" i="15"/>
  <c r="Q1066" i="15"/>
  <c r="P1066" i="15"/>
  <c r="M1066" i="15"/>
  <c r="AD1065" i="15"/>
  <c r="Y1065" i="15"/>
  <c r="U1065" i="15"/>
  <c r="Q1065" i="15"/>
  <c r="P1065" i="15"/>
  <c r="M1065" i="15"/>
  <c r="AD1064" i="15"/>
  <c r="Y1064" i="15"/>
  <c r="U1064" i="15"/>
  <c r="Q1064" i="15"/>
  <c r="P1064" i="15"/>
  <c r="M1064" i="15"/>
  <c r="AD1063" i="15"/>
  <c r="Y1063" i="15"/>
  <c r="U1063" i="15"/>
  <c r="Q1063" i="15"/>
  <c r="P1063" i="15"/>
  <c r="M1063" i="15"/>
  <c r="AD1062" i="15"/>
  <c r="Y1062" i="15"/>
  <c r="U1062" i="15"/>
  <c r="Q1062" i="15"/>
  <c r="P1062" i="15"/>
  <c r="M1062" i="15"/>
  <c r="AD1061" i="15"/>
  <c r="Y1061" i="15"/>
  <c r="U1061" i="15"/>
  <c r="Q1061" i="15"/>
  <c r="P1061" i="15"/>
  <c r="M1061" i="15"/>
  <c r="AD1060" i="15"/>
  <c r="Y1060" i="15"/>
  <c r="U1060" i="15"/>
  <c r="Q1060" i="15"/>
  <c r="P1060" i="15"/>
  <c r="M1060" i="15"/>
  <c r="AD1059" i="15"/>
  <c r="Y1059" i="15"/>
  <c r="U1059" i="15"/>
  <c r="Q1059" i="15"/>
  <c r="P1059" i="15"/>
  <c r="M1059" i="15"/>
  <c r="AD1058" i="15"/>
  <c r="Y1058" i="15"/>
  <c r="U1058" i="15"/>
  <c r="Q1058" i="15"/>
  <c r="P1058" i="15"/>
  <c r="M1058" i="15"/>
  <c r="AD1057" i="15"/>
  <c r="Y1057" i="15"/>
  <c r="U1057" i="15"/>
  <c r="Q1057" i="15"/>
  <c r="P1057" i="15"/>
  <c r="M1057" i="15"/>
  <c r="AD1056" i="15"/>
  <c r="Y1056" i="15"/>
  <c r="U1056" i="15"/>
  <c r="Q1056" i="15"/>
  <c r="P1056" i="15"/>
  <c r="M1056" i="15"/>
  <c r="AD1055" i="15"/>
  <c r="Y1055" i="15"/>
  <c r="U1055" i="15"/>
  <c r="Q1055" i="15"/>
  <c r="P1055" i="15"/>
  <c r="M1055" i="15"/>
  <c r="AD1054" i="15"/>
  <c r="Y1054" i="15"/>
  <c r="U1054" i="15"/>
  <c r="Q1054" i="15"/>
  <c r="P1054" i="15"/>
  <c r="M1054" i="15"/>
  <c r="AD1053" i="15"/>
  <c r="Y1053" i="15"/>
  <c r="U1053" i="15"/>
  <c r="Q1053" i="15"/>
  <c r="P1053" i="15"/>
  <c r="M1053" i="15"/>
  <c r="AD1052" i="15"/>
  <c r="Y1052" i="15"/>
  <c r="U1052" i="15"/>
  <c r="Q1052" i="15"/>
  <c r="P1052" i="15"/>
  <c r="M1052" i="15"/>
  <c r="AD1051" i="15"/>
  <c r="Y1051" i="15"/>
  <c r="U1051" i="15"/>
  <c r="Q1051" i="15"/>
  <c r="P1051" i="15"/>
  <c r="M1051" i="15"/>
  <c r="AD1050" i="15"/>
  <c r="Y1050" i="15"/>
  <c r="U1050" i="15"/>
  <c r="Q1050" i="15"/>
  <c r="P1050" i="15"/>
  <c r="M1050" i="15"/>
  <c r="AD1049" i="15"/>
  <c r="Y1049" i="15"/>
  <c r="U1049" i="15"/>
  <c r="Q1049" i="15"/>
  <c r="P1049" i="15"/>
  <c r="M1049" i="15"/>
  <c r="AD1048" i="15"/>
  <c r="Y1048" i="15"/>
  <c r="U1048" i="15"/>
  <c r="Q1048" i="15"/>
  <c r="P1048" i="15"/>
  <c r="M1048" i="15"/>
  <c r="AD1047" i="15"/>
  <c r="Y1047" i="15"/>
  <c r="U1047" i="15"/>
  <c r="Q1047" i="15"/>
  <c r="P1047" i="15"/>
  <c r="M1047" i="15"/>
  <c r="AD1046" i="15"/>
  <c r="Y1046" i="15"/>
  <c r="U1046" i="15"/>
  <c r="Q1046" i="15"/>
  <c r="P1046" i="15"/>
  <c r="M1046" i="15"/>
  <c r="AD1045" i="15"/>
  <c r="Y1045" i="15"/>
  <c r="U1045" i="15"/>
  <c r="Q1045" i="15"/>
  <c r="P1045" i="15"/>
  <c r="M1045" i="15"/>
  <c r="AD1044" i="15"/>
  <c r="Y1044" i="15"/>
  <c r="U1044" i="15"/>
  <c r="Q1044" i="15"/>
  <c r="P1044" i="15"/>
  <c r="M1044" i="15"/>
  <c r="AD1043" i="15"/>
  <c r="Y1043" i="15"/>
  <c r="U1043" i="15"/>
  <c r="Q1043" i="15"/>
  <c r="P1043" i="15"/>
  <c r="M1043" i="15"/>
  <c r="AD1042" i="15"/>
  <c r="Y1042" i="15"/>
  <c r="U1042" i="15"/>
  <c r="Q1042" i="15"/>
  <c r="P1042" i="15"/>
  <c r="M1042" i="15"/>
  <c r="AD1041" i="15"/>
  <c r="Y1041" i="15"/>
  <c r="U1041" i="15"/>
  <c r="Q1041" i="15"/>
  <c r="P1041" i="15"/>
  <c r="M1041" i="15"/>
  <c r="AD1040" i="15"/>
  <c r="Y1040" i="15"/>
  <c r="U1040" i="15"/>
  <c r="Q1040" i="15"/>
  <c r="P1040" i="15"/>
  <c r="M1040" i="15"/>
  <c r="AD1039" i="15"/>
  <c r="Y1039" i="15"/>
  <c r="U1039" i="15"/>
  <c r="Q1039" i="15"/>
  <c r="P1039" i="15"/>
  <c r="M1039" i="15"/>
  <c r="AD1038" i="15"/>
  <c r="Y1038" i="15"/>
  <c r="U1038" i="15"/>
  <c r="Q1038" i="15"/>
  <c r="P1038" i="15"/>
  <c r="M1038" i="15"/>
  <c r="AD1037" i="15"/>
  <c r="Y1037" i="15"/>
  <c r="U1037" i="15"/>
  <c r="Q1037" i="15"/>
  <c r="P1037" i="15"/>
  <c r="M1037" i="15"/>
  <c r="AD1036" i="15"/>
  <c r="Y1036" i="15"/>
  <c r="U1036" i="15"/>
  <c r="Q1036" i="15"/>
  <c r="P1036" i="15"/>
  <c r="M1036" i="15"/>
  <c r="AD1035" i="15"/>
  <c r="Y1035" i="15"/>
  <c r="U1035" i="15"/>
  <c r="Q1035" i="15"/>
  <c r="P1035" i="15"/>
  <c r="M1035" i="15"/>
  <c r="AD1034" i="15"/>
  <c r="Y1034" i="15"/>
  <c r="U1034" i="15"/>
  <c r="Q1034" i="15"/>
  <c r="P1034" i="15"/>
  <c r="M1034" i="15"/>
  <c r="AD1033" i="15"/>
  <c r="Y1033" i="15"/>
  <c r="U1033" i="15"/>
  <c r="Q1033" i="15"/>
  <c r="P1033" i="15"/>
  <c r="M1033" i="15"/>
  <c r="AD1032" i="15"/>
  <c r="Y1032" i="15"/>
  <c r="U1032" i="15"/>
  <c r="Q1032" i="15"/>
  <c r="P1032" i="15"/>
  <c r="M1032" i="15"/>
  <c r="AD1031" i="15"/>
  <c r="Y1031" i="15"/>
  <c r="U1031" i="15"/>
  <c r="Q1031" i="15"/>
  <c r="P1031" i="15"/>
  <c r="M1031" i="15"/>
  <c r="AD1030" i="15"/>
  <c r="Y1030" i="15"/>
  <c r="U1030" i="15"/>
  <c r="Q1030" i="15"/>
  <c r="P1030" i="15"/>
  <c r="M1030" i="15"/>
  <c r="AD1029" i="15"/>
  <c r="Y1029" i="15"/>
  <c r="U1029" i="15"/>
  <c r="Q1029" i="15"/>
  <c r="P1029" i="15"/>
  <c r="M1029" i="15"/>
  <c r="AD1028" i="15"/>
  <c r="Y1028" i="15"/>
  <c r="U1028" i="15"/>
  <c r="Q1028" i="15"/>
  <c r="P1028" i="15"/>
  <c r="M1028" i="15"/>
  <c r="AD1027" i="15"/>
  <c r="Y1027" i="15"/>
  <c r="U1027" i="15"/>
  <c r="Q1027" i="15"/>
  <c r="P1027" i="15"/>
  <c r="M1027" i="15"/>
  <c r="AD1026" i="15"/>
  <c r="Y1026" i="15"/>
  <c r="U1026" i="15"/>
  <c r="Q1026" i="15"/>
  <c r="P1026" i="15"/>
  <c r="M1026" i="15"/>
  <c r="AD1025" i="15"/>
  <c r="Y1025" i="15"/>
  <c r="U1025" i="15"/>
  <c r="Q1025" i="15"/>
  <c r="P1025" i="15"/>
  <c r="M1025" i="15"/>
  <c r="AD1024" i="15"/>
  <c r="Y1024" i="15"/>
  <c r="U1024" i="15"/>
  <c r="Q1024" i="15"/>
  <c r="P1024" i="15"/>
  <c r="M1024" i="15"/>
  <c r="AD1023" i="15"/>
  <c r="Y1023" i="15"/>
  <c r="U1023" i="15"/>
  <c r="Q1023" i="15"/>
  <c r="P1023" i="15"/>
  <c r="M1023" i="15"/>
  <c r="AD1022" i="15"/>
  <c r="Y1022" i="15"/>
  <c r="U1022" i="15"/>
  <c r="Q1022" i="15"/>
  <c r="P1022" i="15"/>
  <c r="M1022" i="15"/>
  <c r="AD1021" i="15"/>
  <c r="Y1021" i="15"/>
  <c r="U1021" i="15"/>
  <c r="Q1021" i="15"/>
  <c r="P1021" i="15"/>
  <c r="M1021" i="15"/>
  <c r="AD1020" i="15"/>
  <c r="Y1020" i="15"/>
  <c r="U1020" i="15"/>
  <c r="Q1020" i="15"/>
  <c r="P1020" i="15"/>
  <c r="M1020" i="15"/>
  <c r="AD1019" i="15"/>
  <c r="Y1019" i="15"/>
  <c r="U1019" i="15"/>
  <c r="Q1019" i="15"/>
  <c r="P1019" i="15"/>
  <c r="M1019" i="15"/>
  <c r="AD1018" i="15"/>
  <c r="Y1018" i="15"/>
  <c r="U1018" i="15"/>
  <c r="Q1018" i="15"/>
  <c r="P1018" i="15"/>
  <c r="M1018" i="15"/>
  <c r="AD1017" i="15"/>
  <c r="Y1017" i="15"/>
  <c r="U1017" i="15"/>
  <c r="Q1017" i="15"/>
  <c r="P1017" i="15"/>
  <c r="M1017" i="15"/>
  <c r="AD1016" i="15"/>
  <c r="Y1016" i="15"/>
  <c r="U1016" i="15"/>
  <c r="Q1016" i="15"/>
  <c r="P1016" i="15"/>
  <c r="M1016" i="15"/>
  <c r="AD1015" i="15"/>
  <c r="Y1015" i="15"/>
  <c r="U1015" i="15"/>
  <c r="Q1015" i="15"/>
  <c r="P1015" i="15"/>
  <c r="M1015" i="15"/>
  <c r="AD1014" i="15"/>
  <c r="Y1014" i="15"/>
  <c r="U1014" i="15"/>
  <c r="Q1014" i="15"/>
  <c r="P1014" i="15"/>
  <c r="M1014" i="15"/>
  <c r="AD1013" i="15"/>
  <c r="Y1013" i="15"/>
  <c r="U1013" i="15"/>
  <c r="Q1013" i="15"/>
  <c r="P1013" i="15"/>
  <c r="M1013" i="15"/>
  <c r="AD1012" i="15"/>
  <c r="Y1012" i="15"/>
  <c r="U1012" i="15"/>
  <c r="Q1012" i="15"/>
  <c r="P1012" i="15"/>
  <c r="M1012" i="15"/>
  <c r="AD1011" i="15"/>
  <c r="Y1011" i="15"/>
  <c r="U1011" i="15"/>
  <c r="Q1011" i="15"/>
  <c r="P1011" i="15"/>
  <c r="M1011" i="15"/>
  <c r="AD1010" i="15"/>
  <c r="Y1010" i="15"/>
  <c r="U1010" i="15"/>
  <c r="Q1010" i="15"/>
  <c r="P1010" i="15"/>
  <c r="M1010" i="15"/>
  <c r="AD1009" i="15"/>
  <c r="Y1009" i="15"/>
  <c r="U1009" i="15"/>
  <c r="Q1009" i="15"/>
  <c r="P1009" i="15"/>
  <c r="M1009" i="15"/>
  <c r="AD1008" i="15"/>
  <c r="Y1008" i="15"/>
  <c r="U1008" i="15"/>
  <c r="Q1008" i="15"/>
  <c r="P1008" i="15"/>
  <c r="M1008" i="15"/>
  <c r="AD1007" i="15"/>
  <c r="Y1007" i="15"/>
  <c r="U1007" i="15"/>
  <c r="Q1007" i="15"/>
  <c r="P1007" i="15"/>
  <c r="M1007" i="15"/>
  <c r="AD1006" i="15"/>
  <c r="Y1006" i="15"/>
  <c r="U1006" i="15"/>
  <c r="Q1006" i="15"/>
  <c r="P1006" i="15"/>
  <c r="M1006" i="15"/>
  <c r="AD1005" i="15"/>
  <c r="Y1005" i="15"/>
  <c r="U1005" i="15"/>
  <c r="Q1005" i="15"/>
  <c r="P1005" i="15"/>
  <c r="M1005" i="15"/>
  <c r="AD1004" i="15"/>
  <c r="Y1004" i="15"/>
  <c r="U1004" i="15"/>
  <c r="Q1004" i="15"/>
  <c r="P1004" i="15"/>
  <c r="M1004" i="15"/>
  <c r="AD1003" i="15"/>
  <c r="Y1003" i="15"/>
  <c r="U1003" i="15"/>
  <c r="Q1003" i="15"/>
  <c r="P1003" i="15"/>
  <c r="M1003" i="15"/>
  <c r="AD1002" i="15"/>
  <c r="Y1002" i="15"/>
  <c r="U1002" i="15"/>
  <c r="Q1002" i="15"/>
  <c r="P1002" i="15"/>
  <c r="M1002" i="15"/>
  <c r="AD1001" i="15"/>
  <c r="Y1001" i="15"/>
  <c r="U1001" i="15"/>
  <c r="Q1001" i="15"/>
  <c r="P1001" i="15"/>
  <c r="M1001" i="15"/>
  <c r="AD1000" i="15"/>
  <c r="Y1000" i="15"/>
  <c r="U1000" i="15"/>
  <c r="Q1000" i="15"/>
  <c r="P1000" i="15"/>
  <c r="M1000" i="15"/>
  <c r="AD999" i="15"/>
  <c r="Y999" i="15"/>
  <c r="U999" i="15"/>
  <c r="Q999" i="15"/>
  <c r="P999" i="15"/>
  <c r="M999" i="15"/>
  <c r="AD998" i="15"/>
  <c r="Y998" i="15"/>
  <c r="U998" i="15"/>
  <c r="Q998" i="15"/>
  <c r="P998" i="15"/>
  <c r="M998" i="15"/>
  <c r="AD997" i="15"/>
  <c r="Y997" i="15"/>
  <c r="U997" i="15"/>
  <c r="Q997" i="15"/>
  <c r="P997" i="15"/>
  <c r="M997" i="15"/>
  <c r="AD996" i="15"/>
  <c r="Y996" i="15"/>
  <c r="U996" i="15"/>
  <c r="Q996" i="15"/>
  <c r="P996" i="15"/>
  <c r="M996" i="15"/>
  <c r="AD995" i="15"/>
  <c r="Y995" i="15"/>
  <c r="U995" i="15"/>
  <c r="Q995" i="15"/>
  <c r="P995" i="15"/>
  <c r="M995" i="15"/>
  <c r="AD994" i="15"/>
  <c r="Y994" i="15"/>
  <c r="U994" i="15"/>
  <c r="Q994" i="15"/>
  <c r="P994" i="15"/>
  <c r="M994" i="15"/>
  <c r="AD993" i="15"/>
  <c r="Y993" i="15"/>
  <c r="U993" i="15"/>
  <c r="Q993" i="15"/>
  <c r="P993" i="15"/>
  <c r="M993" i="15"/>
  <c r="AD992" i="15"/>
  <c r="Y992" i="15"/>
  <c r="U992" i="15"/>
  <c r="Q992" i="15"/>
  <c r="P992" i="15"/>
  <c r="M992" i="15"/>
  <c r="AD991" i="15"/>
  <c r="Y991" i="15"/>
  <c r="U991" i="15"/>
  <c r="Q991" i="15"/>
  <c r="P991" i="15"/>
  <c r="M991" i="15"/>
  <c r="AD990" i="15"/>
  <c r="Y990" i="15"/>
  <c r="U990" i="15"/>
  <c r="Q990" i="15"/>
  <c r="P990" i="15"/>
  <c r="M990" i="15"/>
  <c r="AD989" i="15"/>
  <c r="Y989" i="15"/>
  <c r="U989" i="15"/>
  <c r="Q989" i="15"/>
  <c r="P989" i="15"/>
  <c r="M989" i="15"/>
  <c r="AD988" i="15"/>
  <c r="Y988" i="15"/>
  <c r="U988" i="15"/>
  <c r="Q988" i="15"/>
  <c r="P988" i="15"/>
  <c r="M988" i="15"/>
  <c r="AD987" i="15"/>
  <c r="Y987" i="15"/>
  <c r="U987" i="15"/>
  <c r="Q987" i="15"/>
  <c r="P987" i="15"/>
  <c r="M987" i="15"/>
  <c r="AD986" i="15"/>
  <c r="Y986" i="15"/>
  <c r="U986" i="15"/>
  <c r="Q986" i="15"/>
  <c r="P986" i="15"/>
  <c r="M986" i="15"/>
  <c r="AD985" i="15"/>
  <c r="Y985" i="15"/>
  <c r="U985" i="15"/>
  <c r="Q985" i="15"/>
  <c r="P985" i="15"/>
  <c r="M985" i="15"/>
  <c r="AD984" i="15"/>
  <c r="Y984" i="15"/>
  <c r="U984" i="15"/>
  <c r="Q984" i="15"/>
  <c r="P984" i="15"/>
  <c r="M984" i="15"/>
  <c r="AD983" i="15"/>
  <c r="Y983" i="15"/>
  <c r="U983" i="15"/>
  <c r="Q983" i="15"/>
  <c r="P983" i="15"/>
  <c r="M983" i="15"/>
  <c r="AD982" i="15"/>
  <c r="Y982" i="15"/>
  <c r="U982" i="15"/>
  <c r="Q982" i="15"/>
  <c r="P982" i="15"/>
  <c r="M982" i="15"/>
  <c r="AD981" i="15"/>
  <c r="Y981" i="15"/>
  <c r="U981" i="15"/>
  <c r="Q981" i="15"/>
  <c r="P981" i="15"/>
  <c r="M981" i="15"/>
  <c r="AD980" i="15"/>
  <c r="Y980" i="15"/>
  <c r="U980" i="15"/>
  <c r="Q980" i="15"/>
  <c r="P980" i="15"/>
  <c r="M980" i="15"/>
  <c r="AD979" i="15"/>
  <c r="Y979" i="15"/>
  <c r="U979" i="15"/>
  <c r="Q979" i="15"/>
  <c r="P979" i="15"/>
  <c r="M979" i="15"/>
  <c r="AD978" i="15"/>
  <c r="Y978" i="15"/>
  <c r="U978" i="15"/>
  <c r="Q978" i="15"/>
  <c r="P978" i="15"/>
  <c r="M978" i="15"/>
  <c r="AD977" i="15"/>
  <c r="Y977" i="15"/>
  <c r="U977" i="15"/>
  <c r="Q977" i="15"/>
  <c r="P977" i="15"/>
  <c r="M977" i="15"/>
  <c r="AD976" i="15"/>
  <c r="Y976" i="15"/>
  <c r="U976" i="15"/>
  <c r="Q976" i="15"/>
  <c r="P976" i="15"/>
  <c r="M976" i="15"/>
  <c r="AD975" i="15"/>
  <c r="Y975" i="15"/>
  <c r="U975" i="15"/>
  <c r="Q975" i="15"/>
  <c r="P975" i="15"/>
  <c r="M975" i="15"/>
  <c r="AD974" i="15"/>
  <c r="Y974" i="15"/>
  <c r="U974" i="15"/>
  <c r="Q974" i="15"/>
  <c r="P974" i="15"/>
  <c r="M974" i="15"/>
  <c r="AD973" i="15"/>
  <c r="Y973" i="15"/>
  <c r="U973" i="15"/>
  <c r="Q973" i="15"/>
  <c r="P973" i="15"/>
  <c r="M973" i="15"/>
  <c r="AD972" i="15"/>
  <c r="Y972" i="15"/>
  <c r="U972" i="15"/>
  <c r="Q972" i="15"/>
  <c r="P972" i="15"/>
  <c r="M972" i="15"/>
  <c r="AD971" i="15"/>
  <c r="Y971" i="15"/>
  <c r="U971" i="15"/>
  <c r="Q971" i="15"/>
  <c r="P971" i="15"/>
  <c r="M971" i="15"/>
  <c r="AD970" i="15"/>
  <c r="Y970" i="15"/>
  <c r="U970" i="15"/>
  <c r="Q970" i="15"/>
  <c r="P970" i="15"/>
  <c r="M970" i="15"/>
  <c r="AD969" i="15"/>
  <c r="Y969" i="15"/>
  <c r="U969" i="15"/>
  <c r="Q969" i="15"/>
  <c r="P969" i="15"/>
  <c r="M969" i="15"/>
  <c r="AD968" i="15"/>
  <c r="Y968" i="15"/>
  <c r="U968" i="15"/>
  <c r="Q968" i="15"/>
  <c r="P968" i="15"/>
  <c r="M968" i="15"/>
  <c r="AD967" i="15"/>
  <c r="Y967" i="15"/>
  <c r="U967" i="15"/>
  <c r="Q967" i="15"/>
  <c r="P967" i="15"/>
  <c r="M967" i="15"/>
  <c r="AD966" i="15"/>
  <c r="Y966" i="15"/>
  <c r="U966" i="15"/>
  <c r="Q966" i="15"/>
  <c r="P966" i="15"/>
  <c r="M966" i="15"/>
  <c r="AD965" i="15"/>
  <c r="Y965" i="15"/>
  <c r="U965" i="15"/>
  <c r="Q965" i="15"/>
  <c r="P965" i="15"/>
  <c r="M965" i="15"/>
  <c r="AD964" i="15"/>
  <c r="Y964" i="15"/>
  <c r="U964" i="15"/>
  <c r="Q964" i="15"/>
  <c r="P964" i="15"/>
  <c r="M964" i="15"/>
  <c r="AD963" i="15"/>
  <c r="Y963" i="15"/>
  <c r="U963" i="15"/>
  <c r="Q963" i="15"/>
  <c r="P963" i="15"/>
  <c r="M963" i="15"/>
  <c r="AD962" i="15"/>
  <c r="Y962" i="15"/>
  <c r="U962" i="15"/>
  <c r="Q962" i="15"/>
  <c r="P962" i="15"/>
  <c r="M962" i="15"/>
  <c r="AD961" i="15"/>
  <c r="Y961" i="15"/>
  <c r="U961" i="15"/>
  <c r="Q961" i="15"/>
  <c r="P961" i="15"/>
  <c r="M961" i="15"/>
  <c r="AD960" i="15"/>
  <c r="Y960" i="15"/>
  <c r="U960" i="15"/>
  <c r="Q960" i="15"/>
  <c r="P960" i="15"/>
  <c r="M960" i="15"/>
  <c r="AD959" i="15"/>
  <c r="Y959" i="15"/>
  <c r="U959" i="15"/>
  <c r="Q959" i="15"/>
  <c r="P959" i="15"/>
  <c r="M959" i="15"/>
  <c r="AD958" i="15"/>
  <c r="Y958" i="15"/>
  <c r="U958" i="15"/>
  <c r="Q958" i="15"/>
  <c r="P958" i="15"/>
  <c r="M958" i="15"/>
  <c r="AD957" i="15"/>
  <c r="Y957" i="15"/>
  <c r="U957" i="15"/>
  <c r="Q957" i="15"/>
  <c r="P957" i="15"/>
  <c r="M957" i="15"/>
  <c r="AD956" i="15"/>
  <c r="Y956" i="15"/>
  <c r="U956" i="15"/>
  <c r="Q956" i="15"/>
  <c r="P956" i="15"/>
  <c r="M956" i="15"/>
  <c r="AD955" i="15"/>
  <c r="Y955" i="15"/>
  <c r="U955" i="15"/>
  <c r="Q955" i="15"/>
  <c r="P955" i="15"/>
  <c r="M955" i="15"/>
  <c r="AD954" i="15"/>
  <c r="Y954" i="15"/>
  <c r="U954" i="15"/>
  <c r="Q954" i="15"/>
  <c r="P954" i="15"/>
  <c r="M954" i="15"/>
  <c r="AD953" i="15"/>
  <c r="Y953" i="15"/>
  <c r="U953" i="15"/>
  <c r="Q953" i="15"/>
  <c r="P953" i="15"/>
  <c r="M953" i="15"/>
  <c r="AD952" i="15"/>
  <c r="Y952" i="15"/>
  <c r="U952" i="15"/>
  <c r="Q952" i="15"/>
  <c r="P952" i="15"/>
  <c r="M952" i="15"/>
  <c r="AD951" i="15"/>
  <c r="Y951" i="15"/>
  <c r="U951" i="15"/>
  <c r="Q951" i="15"/>
  <c r="P951" i="15"/>
  <c r="M951" i="15"/>
  <c r="AD950" i="15"/>
  <c r="Y950" i="15"/>
  <c r="U950" i="15"/>
  <c r="Q950" i="15"/>
  <c r="P950" i="15"/>
  <c r="M950" i="15"/>
  <c r="AD949" i="15"/>
  <c r="Y949" i="15"/>
  <c r="U949" i="15"/>
  <c r="Q949" i="15"/>
  <c r="P949" i="15"/>
  <c r="M949" i="15"/>
  <c r="AD948" i="15"/>
  <c r="Y948" i="15"/>
  <c r="U948" i="15"/>
  <c r="Q948" i="15"/>
  <c r="P948" i="15"/>
  <c r="M948" i="15"/>
  <c r="AD947" i="15"/>
  <c r="Y947" i="15"/>
  <c r="U947" i="15"/>
  <c r="Q947" i="15"/>
  <c r="P947" i="15"/>
  <c r="M947" i="15"/>
  <c r="AD946" i="15"/>
  <c r="Y946" i="15"/>
  <c r="U946" i="15"/>
  <c r="Q946" i="15"/>
  <c r="P946" i="15"/>
  <c r="M946" i="15"/>
  <c r="AD945" i="15"/>
  <c r="Y945" i="15"/>
  <c r="U945" i="15"/>
  <c r="Q945" i="15"/>
  <c r="P945" i="15"/>
  <c r="M945" i="15"/>
  <c r="AD944" i="15"/>
  <c r="Y944" i="15"/>
  <c r="U944" i="15"/>
  <c r="Q944" i="15"/>
  <c r="P944" i="15"/>
  <c r="M944" i="15"/>
  <c r="AD943" i="15"/>
  <c r="Y943" i="15"/>
  <c r="U943" i="15"/>
  <c r="Q943" i="15"/>
  <c r="P943" i="15"/>
  <c r="M943" i="15"/>
  <c r="AD942" i="15"/>
  <c r="Y942" i="15"/>
  <c r="U942" i="15"/>
  <c r="Q942" i="15"/>
  <c r="P942" i="15"/>
  <c r="M942" i="15"/>
  <c r="AD941" i="15"/>
  <c r="Y941" i="15"/>
  <c r="U941" i="15"/>
  <c r="Q941" i="15"/>
  <c r="P941" i="15"/>
  <c r="M941" i="15"/>
  <c r="AD940" i="15"/>
  <c r="Y940" i="15"/>
  <c r="U940" i="15"/>
  <c r="Q940" i="15"/>
  <c r="P940" i="15"/>
  <c r="M940" i="15"/>
  <c r="AD939" i="15"/>
  <c r="Y939" i="15"/>
  <c r="U939" i="15"/>
  <c r="Q939" i="15"/>
  <c r="P939" i="15"/>
  <c r="M939" i="15"/>
  <c r="AD938" i="15"/>
  <c r="Y938" i="15"/>
  <c r="U938" i="15"/>
  <c r="Q938" i="15"/>
  <c r="P938" i="15"/>
  <c r="M938" i="15"/>
  <c r="AD937" i="15"/>
  <c r="Y937" i="15"/>
  <c r="U937" i="15"/>
  <c r="Q937" i="15"/>
  <c r="P937" i="15"/>
  <c r="M937" i="15"/>
  <c r="AD936" i="15"/>
  <c r="Y936" i="15"/>
  <c r="U936" i="15"/>
  <c r="Q936" i="15"/>
  <c r="P936" i="15"/>
  <c r="M936" i="15"/>
  <c r="AD935" i="15"/>
  <c r="Y935" i="15"/>
  <c r="U935" i="15"/>
  <c r="Q935" i="15"/>
  <c r="P935" i="15"/>
  <c r="M935" i="15"/>
  <c r="AD934" i="15"/>
  <c r="Y934" i="15"/>
  <c r="U934" i="15"/>
  <c r="Q934" i="15"/>
  <c r="P934" i="15"/>
  <c r="M934" i="15"/>
  <c r="AD933" i="15"/>
  <c r="Y933" i="15"/>
  <c r="U933" i="15"/>
  <c r="Q933" i="15"/>
  <c r="P933" i="15"/>
  <c r="M933" i="15"/>
  <c r="AD932" i="15"/>
  <c r="Y932" i="15"/>
  <c r="U932" i="15"/>
  <c r="Q932" i="15"/>
  <c r="P932" i="15"/>
  <c r="M932" i="15"/>
  <c r="AD931" i="15"/>
  <c r="Y931" i="15"/>
  <c r="U931" i="15"/>
  <c r="Q931" i="15"/>
  <c r="P931" i="15"/>
  <c r="M931" i="15"/>
  <c r="AD930" i="15"/>
  <c r="Y930" i="15"/>
  <c r="U930" i="15"/>
  <c r="Q930" i="15"/>
  <c r="P930" i="15"/>
  <c r="M930" i="15"/>
  <c r="AD929" i="15"/>
  <c r="Y929" i="15"/>
  <c r="U929" i="15"/>
  <c r="Q929" i="15"/>
  <c r="P929" i="15"/>
  <c r="M929" i="15"/>
  <c r="AD928" i="15"/>
  <c r="Y928" i="15"/>
  <c r="U928" i="15"/>
  <c r="Q928" i="15"/>
  <c r="P928" i="15"/>
  <c r="M928" i="15"/>
  <c r="AD927" i="15"/>
  <c r="Y927" i="15"/>
  <c r="U927" i="15"/>
  <c r="Q927" i="15"/>
  <c r="P927" i="15"/>
  <c r="M927" i="15"/>
  <c r="AD926" i="15"/>
  <c r="Y926" i="15"/>
  <c r="U926" i="15"/>
  <c r="Q926" i="15"/>
  <c r="P926" i="15"/>
  <c r="M926" i="15"/>
  <c r="AD925" i="15"/>
  <c r="Y925" i="15"/>
  <c r="U925" i="15"/>
  <c r="Q925" i="15"/>
  <c r="P925" i="15"/>
  <c r="M925" i="15"/>
  <c r="AD924" i="15"/>
  <c r="Y924" i="15"/>
  <c r="U924" i="15"/>
  <c r="Q924" i="15"/>
  <c r="P924" i="15"/>
  <c r="M924" i="15"/>
  <c r="AD923" i="15"/>
  <c r="Y923" i="15"/>
  <c r="U923" i="15"/>
  <c r="Q923" i="15"/>
  <c r="P923" i="15"/>
  <c r="M923" i="15"/>
  <c r="AD922" i="15"/>
  <c r="Y922" i="15"/>
  <c r="U922" i="15"/>
  <c r="Q922" i="15"/>
  <c r="P922" i="15"/>
  <c r="M922" i="15"/>
  <c r="AD921" i="15"/>
  <c r="Y921" i="15"/>
  <c r="U921" i="15"/>
  <c r="Q921" i="15"/>
  <c r="P921" i="15"/>
  <c r="M921" i="15"/>
  <c r="AD920" i="15"/>
  <c r="Y920" i="15"/>
  <c r="U920" i="15"/>
  <c r="Q920" i="15"/>
  <c r="P920" i="15"/>
  <c r="M920" i="15"/>
  <c r="AD919" i="15"/>
  <c r="Y919" i="15"/>
  <c r="U919" i="15"/>
  <c r="Q919" i="15"/>
  <c r="P919" i="15"/>
  <c r="M919" i="15"/>
  <c r="AD918" i="15"/>
  <c r="Y918" i="15"/>
  <c r="U918" i="15"/>
  <c r="Q918" i="15"/>
  <c r="P918" i="15"/>
  <c r="M918" i="15"/>
  <c r="AD917" i="15"/>
  <c r="Y917" i="15"/>
  <c r="U917" i="15"/>
  <c r="Q917" i="15"/>
  <c r="P917" i="15"/>
  <c r="M917" i="15"/>
  <c r="AD916" i="15"/>
  <c r="Y916" i="15"/>
  <c r="U916" i="15"/>
  <c r="Q916" i="15"/>
  <c r="P916" i="15"/>
  <c r="M916" i="15"/>
  <c r="AD915" i="15"/>
  <c r="Y915" i="15"/>
  <c r="U915" i="15"/>
  <c r="Q915" i="15"/>
  <c r="P915" i="15"/>
  <c r="M915" i="15"/>
  <c r="AD914" i="15"/>
  <c r="Y914" i="15"/>
  <c r="U914" i="15"/>
  <c r="Q914" i="15"/>
  <c r="P914" i="15"/>
  <c r="M914" i="15"/>
  <c r="AD913" i="15"/>
  <c r="Y913" i="15"/>
  <c r="U913" i="15"/>
  <c r="Q913" i="15"/>
  <c r="P913" i="15"/>
  <c r="M913" i="15"/>
  <c r="AD912" i="15"/>
  <c r="Y912" i="15"/>
  <c r="U912" i="15"/>
  <c r="Q912" i="15"/>
  <c r="P912" i="15"/>
  <c r="M912" i="15"/>
  <c r="AD911" i="15"/>
  <c r="Y911" i="15"/>
  <c r="U911" i="15"/>
  <c r="Q911" i="15"/>
  <c r="P911" i="15"/>
  <c r="M911" i="15"/>
  <c r="AD910" i="15"/>
  <c r="Y910" i="15"/>
  <c r="U910" i="15"/>
  <c r="Q910" i="15"/>
  <c r="P910" i="15"/>
  <c r="M910" i="15"/>
  <c r="AD909" i="15"/>
  <c r="Y909" i="15"/>
  <c r="U909" i="15"/>
  <c r="Q909" i="15"/>
  <c r="P909" i="15"/>
  <c r="M909" i="15"/>
  <c r="AD908" i="15"/>
  <c r="Y908" i="15"/>
  <c r="U908" i="15"/>
  <c r="Q908" i="15"/>
  <c r="P908" i="15"/>
  <c r="M908" i="15"/>
  <c r="AD907" i="15"/>
  <c r="Y907" i="15"/>
  <c r="U907" i="15"/>
  <c r="Q907" i="15"/>
  <c r="P907" i="15"/>
  <c r="M907" i="15"/>
  <c r="AD906" i="15"/>
  <c r="Y906" i="15"/>
  <c r="U906" i="15"/>
  <c r="Q906" i="15"/>
  <c r="P906" i="15"/>
  <c r="M906" i="15"/>
  <c r="AD905" i="15"/>
  <c r="Y905" i="15"/>
  <c r="U905" i="15"/>
  <c r="Q905" i="15"/>
  <c r="P905" i="15"/>
  <c r="M905" i="15"/>
  <c r="AD904" i="15"/>
  <c r="Y904" i="15"/>
  <c r="U904" i="15"/>
  <c r="Q904" i="15"/>
  <c r="P904" i="15"/>
  <c r="M904" i="15"/>
  <c r="AD903" i="15"/>
  <c r="Y903" i="15"/>
  <c r="U903" i="15"/>
  <c r="Q903" i="15"/>
  <c r="P903" i="15"/>
  <c r="M903" i="15"/>
  <c r="AD902" i="15"/>
  <c r="Y902" i="15"/>
  <c r="U902" i="15"/>
  <c r="Q902" i="15"/>
  <c r="P902" i="15"/>
  <c r="M902" i="15"/>
  <c r="AD901" i="15"/>
  <c r="Y901" i="15"/>
  <c r="U901" i="15"/>
  <c r="Q901" i="15"/>
  <c r="P901" i="15"/>
  <c r="M901" i="15"/>
  <c r="AD900" i="15"/>
  <c r="Y900" i="15"/>
  <c r="U900" i="15"/>
  <c r="Q900" i="15"/>
  <c r="P900" i="15"/>
  <c r="M900" i="15"/>
  <c r="AD899" i="15"/>
  <c r="Y899" i="15"/>
  <c r="U899" i="15"/>
  <c r="Q899" i="15"/>
  <c r="P899" i="15"/>
  <c r="M899" i="15"/>
  <c r="AD898" i="15"/>
  <c r="Y898" i="15"/>
  <c r="U898" i="15"/>
  <c r="Q898" i="15"/>
  <c r="P898" i="15"/>
  <c r="M898" i="15"/>
  <c r="AD897" i="15"/>
  <c r="Y897" i="15"/>
  <c r="U897" i="15"/>
  <c r="Q897" i="15"/>
  <c r="P897" i="15"/>
  <c r="M897" i="15"/>
  <c r="AD896" i="15"/>
  <c r="Y896" i="15"/>
  <c r="U896" i="15"/>
  <c r="Q896" i="15"/>
  <c r="P896" i="15"/>
  <c r="M896" i="15"/>
  <c r="AD895" i="15"/>
  <c r="Y895" i="15"/>
  <c r="U895" i="15"/>
  <c r="Q895" i="15"/>
  <c r="P895" i="15"/>
  <c r="M895" i="15"/>
  <c r="AD894" i="15"/>
  <c r="Y894" i="15"/>
  <c r="U894" i="15"/>
  <c r="Q894" i="15"/>
  <c r="P894" i="15"/>
  <c r="M894" i="15"/>
  <c r="AD893" i="15"/>
  <c r="Y893" i="15"/>
  <c r="U893" i="15"/>
  <c r="Q893" i="15"/>
  <c r="P893" i="15"/>
  <c r="M893" i="15"/>
  <c r="AD892" i="15"/>
  <c r="Y892" i="15"/>
  <c r="U892" i="15"/>
  <c r="Q892" i="15"/>
  <c r="P892" i="15"/>
  <c r="M892" i="15"/>
  <c r="AD891" i="15"/>
  <c r="Y891" i="15"/>
  <c r="U891" i="15"/>
  <c r="Q891" i="15"/>
  <c r="P891" i="15"/>
  <c r="M891" i="15"/>
  <c r="AD890" i="15"/>
  <c r="Y890" i="15"/>
  <c r="U890" i="15"/>
  <c r="Q890" i="15"/>
  <c r="P890" i="15"/>
  <c r="M890" i="15"/>
  <c r="AD889" i="15"/>
  <c r="Y889" i="15"/>
  <c r="U889" i="15"/>
  <c r="Q889" i="15"/>
  <c r="P889" i="15"/>
  <c r="M889" i="15"/>
  <c r="AD888" i="15"/>
  <c r="Y888" i="15"/>
  <c r="U888" i="15"/>
  <c r="Q888" i="15"/>
  <c r="P888" i="15"/>
  <c r="M888" i="15"/>
  <c r="AD887" i="15"/>
  <c r="Y887" i="15"/>
  <c r="U887" i="15"/>
  <c r="Q887" i="15"/>
  <c r="P887" i="15"/>
  <c r="M887" i="15"/>
  <c r="AD886" i="15"/>
  <c r="Y886" i="15"/>
  <c r="U886" i="15"/>
  <c r="Q886" i="15"/>
  <c r="P886" i="15"/>
  <c r="M886" i="15"/>
  <c r="AD885" i="15"/>
  <c r="Y885" i="15"/>
  <c r="U885" i="15"/>
  <c r="Q885" i="15"/>
  <c r="P885" i="15"/>
  <c r="M885" i="15"/>
  <c r="AD884" i="15"/>
  <c r="Y884" i="15"/>
  <c r="U884" i="15"/>
  <c r="Q884" i="15"/>
  <c r="P884" i="15"/>
  <c r="M884" i="15"/>
  <c r="AD883" i="15"/>
  <c r="Y883" i="15"/>
  <c r="U883" i="15"/>
  <c r="Q883" i="15"/>
  <c r="P883" i="15"/>
  <c r="M883" i="15"/>
  <c r="AD882" i="15"/>
  <c r="Y882" i="15"/>
  <c r="U882" i="15"/>
  <c r="Q882" i="15"/>
  <c r="P882" i="15"/>
  <c r="M882" i="15"/>
  <c r="AD881" i="15"/>
  <c r="Y881" i="15"/>
  <c r="U881" i="15"/>
  <c r="Q881" i="15"/>
  <c r="P881" i="15"/>
  <c r="M881" i="15"/>
  <c r="AD880" i="15"/>
  <c r="Y880" i="15"/>
  <c r="U880" i="15"/>
  <c r="Q880" i="15"/>
  <c r="P880" i="15"/>
  <c r="M880" i="15"/>
  <c r="AD879" i="15"/>
  <c r="Y879" i="15"/>
  <c r="U879" i="15"/>
  <c r="Q879" i="15"/>
  <c r="P879" i="15"/>
  <c r="M879" i="15"/>
  <c r="AD878" i="15"/>
  <c r="Y878" i="15"/>
  <c r="U878" i="15"/>
  <c r="Q878" i="15"/>
  <c r="P878" i="15"/>
  <c r="M878" i="15"/>
  <c r="AD877" i="15"/>
  <c r="Y877" i="15"/>
  <c r="U877" i="15"/>
  <c r="Q877" i="15"/>
  <c r="P877" i="15"/>
  <c r="M877" i="15"/>
  <c r="AD876" i="15"/>
  <c r="Y876" i="15"/>
  <c r="U876" i="15"/>
  <c r="Q876" i="15"/>
  <c r="P876" i="15"/>
  <c r="M876" i="15"/>
  <c r="AD875" i="15"/>
  <c r="Y875" i="15"/>
  <c r="U875" i="15"/>
  <c r="Q875" i="15"/>
  <c r="P875" i="15"/>
  <c r="M875" i="15"/>
  <c r="AD874" i="15"/>
  <c r="Y874" i="15"/>
  <c r="U874" i="15"/>
  <c r="Q874" i="15"/>
  <c r="P874" i="15"/>
  <c r="M874" i="15"/>
  <c r="AD873" i="15"/>
  <c r="Y873" i="15"/>
  <c r="U873" i="15"/>
  <c r="Q873" i="15"/>
  <c r="P873" i="15"/>
  <c r="M873" i="15"/>
  <c r="AD872" i="15"/>
  <c r="Y872" i="15"/>
  <c r="U872" i="15"/>
  <c r="Q872" i="15"/>
  <c r="P872" i="15"/>
  <c r="M872" i="15"/>
  <c r="AD871" i="15"/>
  <c r="Y871" i="15"/>
  <c r="U871" i="15"/>
  <c r="Q871" i="15"/>
  <c r="P871" i="15"/>
  <c r="M871" i="15"/>
  <c r="AD870" i="15"/>
  <c r="Y870" i="15"/>
  <c r="U870" i="15"/>
  <c r="Q870" i="15"/>
  <c r="P870" i="15"/>
  <c r="M870" i="15"/>
  <c r="AD869" i="15"/>
  <c r="Y869" i="15"/>
  <c r="U869" i="15"/>
  <c r="Q869" i="15"/>
  <c r="P869" i="15"/>
  <c r="M869" i="15"/>
  <c r="AD868" i="15"/>
  <c r="Y868" i="15"/>
  <c r="U868" i="15"/>
  <c r="Q868" i="15"/>
  <c r="P868" i="15"/>
  <c r="M868" i="15"/>
  <c r="AD867" i="15"/>
  <c r="Y867" i="15"/>
  <c r="U867" i="15"/>
  <c r="Q867" i="15"/>
  <c r="P867" i="15"/>
  <c r="M867" i="15"/>
  <c r="AD866" i="15"/>
  <c r="Y866" i="15"/>
  <c r="U866" i="15"/>
  <c r="Q866" i="15"/>
  <c r="P866" i="15"/>
  <c r="M866" i="15"/>
  <c r="AD865" i="15"/>
  <c r="Y865" i="15"/>
  <c r="U865" i="15"/>
  <c r="Q865" i="15"/>
  <c r="P865" i="15"/>
  <c r="M865" i="15"/>
  <c r="AD864" i="15"/>
  <c r="Y864" i="15"/>
  <c r="U864" i="15"/>
  <c r="Q864" i="15"/>
  <c r="P864" i="15"/>
  <c r="M864" i="15"/>
  <c r="AD863" i="15"/>
  <c r="Y863" i="15"/>
  <c r="U863" i="15"/>
  <c r="Q863" i="15"/>
  <c r="P863" i="15"/>
  <c r="M863" i="15"/>
  <c r="AD862" i="15"/>
  <c r="Y862" i="15"/>
  <c r="U862" i="15"/>
  <c r="Q862" i="15"/>
  <c r="P862" i="15"/>
  <c r="M862" i="15"/>
  <c r="AD861" i="15"/>
  <c r="Y861" i="15"/>
  <c r="U861" i="15"/>
  <c r="Q861" i="15"/>
  <c r="P861" i="15"/>
  <c r="M861" i="15"/>
  <c r="AD860" i="15"/>
  <c r="Y860" i="15"/>
  <c r="U860" i="15"/>
  <c r="Q860" i="15"/>
  <c r="P860" i="15"/>
  <c r="M860" i="15"/>
  <c r="AD859" i="15"/>
  <c r="Y859" i="15"/>
  <c r="U859" i="15"/>
  <c r="Q859" i="15"/>
  <c r="P859" i="15"/>
  <c r="M859" i="15"/>
  <c r="AD858" i="15"/>
  <c r="Y858" i="15"/>
  <c r="U858" i="15"/>
  <c r="Q858" i="15"/>
  <c r="P858" i="15"/>
  <c r="M858" i="15"/>
  <c r="AD857" i="15"/>
  <c r="Y857" i="15"/>
  <c r="U857" i="15"/>
  <c r="Q857" i="15"/>
  <c r="P857" i="15"/>
  <c r="M857" i="15"/>
  <c r="AD856" i="15"/>
  <c r="Y856" i="15"/>
  <c r="U856" i="15"/>
  <c r="Q856" i="15"/>
  <c r="P856" i="15"/>
  <c r="M856" i="15"/>
  <c r="AD855" i="15"/>
  <c r="Y855" i="15"/>
  <c r="U855" i="15"/>
  <c r="Q855" i="15"/>
  <c r="P855" i="15"/>
  <c r="M855" i="15"/>
  <c r="AD854" i="15"/>
  <c r="Y854" i="15"/>
  <c r="U854" i="15"/>
  <c r="Q854" i="15"/>
  <c r="P854" i="15"/>
  <c r="M854" i="15"/>
  <c r="AD853" i="15"/>
  <c r="Y853" i="15"/>
  <c r="U853" i="15"/>
  <c r="Q853" i="15"/>
  <c r="P853" i="15"/>
  <c r="M853" i="15"/>
  <c r="AD852" i="15"/>
  <c r="Y852" i="15"/>
  <c r="U852" i="15"/>
  <c r="Q852" i="15"/>
  <c r="P852" i="15"/>
  <c r="M852" i="15"/>
  <c r="AD851" i="15"/>
  <c r="Y851" i="15"/>
  <c r="U851" i="15"/>
  <c r="Q851" i="15"/>
  <c r="P851" i="15"/>
  <c r="M851" i="15"/>
  <c r="AD850" i="15"/>
  <c r="Y850" i="15"/>
  <c r="U850" i="15"/>
  <c r="Q850" i="15"/>
  <c r="P850" i="15"/>
  <c r="M850" i="15"/>
  <c r="AD849" i="15"/>
  <c r="Y849" i="15"/>
  <c r="U849" i="15"/>
  <c r="Q849" i="15"/>
  <c r="P849" i="15"/>
  <c r="M849" i="15"/>
  <c r="AD848" i="15"/>
  <c r="Y848" i="15"/>
  <c r="U848" i="15"/>
  <c r="Q848" i="15"/>
  <c r="P848" i="15"/>
  <c r="M848" i="15"/>
  <c r="AD847" i="15"/>
  <c r="Y847" i="15"/>
  <c r="U847" i="15"/>
  <c r="Q847" i="15"/>
  <c r="P847" i="15"/>
  <c r="M847" i="15"/>
  <c r="AD846" i="15"/>
  <c r="Y846" i="15"/>
  <c r="U846" i="15"/>
  <c r="Q846" i="15"/>
  <c r="P846" i="15"/>
  <c r="M846" i="15"/>
  <c r="AD845" i="15"/>
  <c r="Y845" i="15"/>
  <c r="U845" i="15"/>
  <c r="Q845" i="15"/>
  <c r="P845" i="15"/>
  <c r="M845" i="15"/>
  <c r="AD844" i="15"/>
  <c r="Y844" i="15"/>
  <c r="U844" i="15"/>
  <c r="Q844" i="15"/>
  <c r="P844" i="15"/>
  <c r="M844" i="15"/>
  <c r="AD843" i="15"/>
  <c r="Y843" i="15"/>
  <c r="U843" i="15"/>
  <c r="Q843" i="15"/>
  <c r="P843" i="15"/>
  <c r="M843" i="15"/>
  <c r="AD842" i="15"/>
  <c r="Y842" i="15"/>
  <c r="U842" i="15"/>
  <c r="Q842" i="15"/>
  <c r="P842" i="15"/>
  <c r="M842" i="15"/>
  <c r="AD841" i="15"/>
  <c r="Y841" i="15"/>
  <c r="U841" i="15"/>
  <c r="Q841" i="15"/>
  <c r="P841" i="15"/>
  <c r="M841" i="15"/>
  <c r="AD840" i="15"/>
  <c r="Y840" i="15"/>
  <c r="U840" i="15"/>
  <c r="Q840" i="15"/>
  <c r="P840" i="15"/>
  <c r="M840" i="15"/>
  <c r="AD839" i="15"/>
  <c r="Y839" i="15"/>
  <c r="U839" i="15"/>
  <c r="Q839" i="15"/>
  <c r="P839" i="15"/>
  <c r="M839" i="15"/>
  <c r="AD838" i="15"/>
  <c r="Y838" i="15"/>
  <c r="U838" i="15"/>
  <c r="Q838" i="15"/>
  <c r="P838" i="15"/>
  <c r="M838" i="15"/>
  <c r="AD837" i="15"/>
  <c r="Y837" i="15"/>
  <c r="U837" i="15"/>
  <c r="Q837" i="15"/>
  <c r="P837" i="15"/>
  <c r="M837" i="15"/>
  <c r="AD836" i="15"/>
  <c r="Y836" i="15"/>
  <c r="U836" i="15"/>
  <c r="Q836" i="15"/>
  <c r="P836" i="15"/>
  <c r="M836" i="15"/>
  <c r="AD835" i="15"/>
  <c r="Y835" i="15"/>
  <c r="U835" i="15"/>
  <c r="Q835" i="15"/>
  <c r="P835" i="15"/>
  <c r="M835" i="15"/>
  <c r="AD834" i="15"/>
  <c r="Y834" i="15"/>
  <c r="U834" i="15"/>
  <c r="Q834" i="15"/>
  <c r="P834" i="15"/>
  <c r="M834" i="15"/>
  <c r="AD833" i="15"/>
  <c r="Y833" i="15"/>
  <c r="U833" i="15"/>
  <c r="Q833" i="15"/>
  <c r="P833" i="15"/>
  <c r="M833" i="15"/>
  <c r="AD832" i="15"/>
  <c r="Y832" i="15"/>
  <c r="U832" i="15"/>
  <c r="Q832" i="15"/>
  <c r="P832" i="15"/>
  <c r="M832" i="15"/>
  <c r="AD831" i="15"/>
  <c r="Y831" i="15"/>
  <c r="U831" i="15"/>
  <c r="Q831" i="15"/>
  <c r="P831" i="15"/>
  <c r="M831" i="15"/>
  <c r="AD830" i="15"/>
  <c r="Y830" i="15"/>
  <c r="U830" i="15"/>
  <c r="Q830" i="15"/>
  <c r="P830" i="15"/>
  <c r="M830" i="15"/>
  <c r="AD829" i="15"/>
  <c r="Y829" i="15"/>
  <c r="U829" i="15"/>
  <c r="Q829" i="15"/>
  <c r="P829" i="15"/>
  <c r="M829" i="15"/>
  <c r="AD828" i="15"/>
  <c r="Y828" i="15"/>
  <c r="U828" i="15"/>
  <c r="Q828" i="15"/>
  <c r="P828" i="15"/>
  <c r="M828" i="15"/>
  <c r="AD827" i="15"/>
  <c r="Y827" i="15"/>
  <c r="U827" i="15"/>
  <c r="Q827" i="15"/>
  <c r="P827" i="15"/>
  <c r="M827" i="15"/>
  <c r="AD826" i="15"/>
  <c r="Y826" i="15"/>
  <c r="U826" i="15"/>
  <c r="Q826" i="15"/>
  <c r="P826" i="15"/>
  <c r="M826" i="15"/>
  <c r="AD825" i="15"/>
  <c r="Y825" i="15"/>
  <c r="U825" i="15"/>
  <c r="Q825" i="15"/>
  <c r="P825" i="15"/>
  <c r="M825" i="15"/>
  <c r="AD824" i="15"/>
  <c r="Y824" i="15"/>
  <c r="U824" i="15"/>
  <c r="Q824" i="15"/>
  <c r="P824" i="15"/>
  <c r="M824" i="15"/>
  <c r="AD823" i="15"/>
  <c r="Y823" i="15"/>
  <c r="U823" i="15"/>
  <c r="Q823" i="15"/>
  <c r="P823" i="15"/>
  <c r="M823" i="15"/>
  <c r="AD822" i="15"/>
  <c r="Y822" i="15"/>
  <c r="U822" i="15"/>
  <c r="Q822" i="15"/>
  <c r="P822" i="15"/>
  <c r="M822" i="15"/>
  <c r="AD821" i="15"/>
  <c r="Y821" i="15"/>
  <c r="U821" i="15"/>
  <c r="Q821" i="15"/>
  <c r="P821" i="15"/>
  <c r="M821" i="15"/>
  <c r="AD820" i="15"/>
  <c r="Y820" i="15"/>
  <c r="U820" i="15"/>
  <c r="Q820" i="15"/>
  <c r="P820" i="15"/>
  <c r="M820" i="15"/>
  <c r="AD819" i="15"/>
  <c r="Y819" i="15"/>
  <c r="U819" i="15"/>
  <c r="Q819" i="15"/>
  <c r="P819" i="15"/>
  <c r="M819" i="15"/>
  <c r="AD818" i="15"/>
  <c r="Y818" i="15"/>
  <c r="U818" i="15"/>
  <c r="Q818" i="15"/>
  <c r="P818" i="15"/>
  <c r="M818" i="15"/>
  <c r="AD817" i="15"/>
  <c r="Y817" i="15"/>
  <c r="U817" i="15"/>
  <c r="Q817" i="15"/>
  <c r="P817" i="15"/>
  <c r="M817" i="15"/>
  <c r="AD816" i="15"/>
  <c r="Y816" i="15"/>
  <c r="U816" i="15"/>
  <c r="Q816" i="15"/>
  <c r="P816" i="15"/>
  <c r="M816" i="15"/>
  <c r="AD815" i="15"/>
  <c r="Y815" i="15"/>
  <c r="U815" i="15"/>
  <c r="Q815" i="15"/>
  <c r="P815" i="15"/>
  <c r="M815" i="15"/>
  <c r="AD814" i="15"/>
  <c r="Y814" i="15"/>
  <c r="U814" i="15"/>
  <c r="Q814" i="15"/>
  <c r="P814" i="15"/>
  <c r="M814" i="15"/>
  <c r="AD813" i="15"/>
  <c r="Y813" i="15"/>
  <c r="U813" i="15"/>
  <c r="Q813" i="15"/>
  <c r="P813" i="15"/>
  <c r="M813" i="15"/>
  <c r="AD812" i="15"/>
  <c r="Y812" i="15"/>
  <c r="U812" i="15"/>
  <c r="Q812" i="15"/>
  <c r="P812" i="15"/>
  <c r="M812" i="15"/>
  <c r="AD811" i="15"/>
  <c r="Y811" i="15"/>
  <c r="U811" i="15"/>
  <c r="Q811" i="15"/>
  <c r="P811" i="15"/>
  <c r="M811" i="15"/>
  <c r="AD810" i="15"/>
  <c r="Y810" i="15"/>
  <c r="U810" i="15"/>
  <c r="Q810" i="15"/>
  <c r="P810" i="15"/>
  <c r="M810" i="15"/>
  <c r="AD809" i="15"/>
  <c r="Y809" i="15"/>
  <c r="U809" i="15"/>
  <c r="Q809" i="15"/>
  <c r="P809" i="15"/>
  <c r="M809" i="15"/>
  <c r="AD808" i="15"/>
  <c r="Y808" i="15"/>
  <c r="U808" i="15"/>
  <c r="Q808" i="15"/>
  <c r="P808" i="15"/>
  <c r="M808" i="15"/>
  <c r="AD807" i="15"/>
  <c r="Y807" i="15"/>
  <c r="U807" i="15"/>
  <c r="Q807" i="15"/>
  <c r="P807" i="15"/>
  <c r="M807" i="15"/>
  <c r="AD806" i="15"/>
  <c r="Y806" i="15"/>
  <c r="U806" i="15"/>
  <c r="Q806" i="15"/>
  <c r="P806" i="15"/>
  <c r="M806" i="15"/>
  <c r="AD805" i="15"/>
  <c r="Y805" i="15"/>
  <c r="U805" i="15"/>
  <c r="Q805" i="15"/>
  <c r="P805" i="15"/>
  <c r="M805" i="15"/>
  <c r="AD804" i="15"/>
  <c r="Y804" i="15"/>
  <c r="U804" i="15"/>
  <c r="Q804" i="15"/>
  <c r="P804" i="15"/>
  <c r="M804" i="15"/>
  <c r="AD803" i="15"/>
  <c r="Y803" i="15"/>
  <c r="U803" i="15"/>
  <c r="Q803" i="15"/>
  <c r="P803" i="15"/>
  <c r="M803" i="15"/>
  <c r="AD802" i="15"/>
  <c r="Y802" i="15"/>
  <c r="U802" i="15"/>
  <c r="Q802" i="15"/>
  <c r="P802" i="15"/>
  <c r="M802" i="15"/>
  <c r="AD801" i="15"/>
  <c r="Y801" i="15"/>
  <c r="U801" i="15"/>
  <c r="Q801" i="15"/>
  <c r="P801" i="15"/>
  <c r="M801" i="15"/>
  <c r="AD800" i="15"/>
  <c r="Y800" i="15"/>
  <c r="U800" i="15"/>
  <c r="Q800" i="15"/>
  <c r="P800" i="15"/>
  <c r="M800" i="15"/>
  <c r="AD799" i="15"/>
  <c r="Y799" i="15"/>
  <c r="U799" i="15"/>
  <c r="Q799" i="15"/>
  <c r="P799" i="15"/>
  <c r="M799" i="15"/>
  <c r="AD798" i="15"/>
  <c r="Y798" i="15"/>
  <c r="U798" i="15"/>
  <c r="Q798" i="15"/>
  <c r="P798" i="15"/>
  <c r="M798" i="15"/>
  <c r="AD797" i="15"/>
  <c r="Y797" i="15"/>
  <c r="U797" i="15"/>
  <c r="Q797" i="15"/>
  <c r="P797" i="15"/>
  <c r="M797" i="15"/>
  <c r="AD796" i="15"/>
  <c r="Y796" i="15"/>
  <c r="U796" i="15"/>
  <c r="Q796" i="15"/>
  <c r="P796" i="15"/>
  <c r="M796" i="15"/>
  <c r="AD795" i="15"/>
  <c r="Y795" i="15"/>
  <c r="U795" i="15"/>
  <c r="Q795" i="15"/>
  <c r="P795" i="15"/>
  <c r="M795" i="15"/>
  <c r="AD794" i="15"/>
  <c r="Y794" i="15"/>
  <c r="U794" i="15"/>
  <c r="Q794" i="15"/>
  <c r="P794" i="15"/>
  <c r="M794" i="15"/>
  <c r="AD793" i="15"/>
  <c r="Y793" i="15"/>
  <c r="U793" i="15"/>
  <c r="Q793" i="15"/>
  <c r="P793" i="15"/>
  <c r="M793" i="15"/>
  <c r="AD792" i="15"/>
  <c r="Y792" i="15"/>
  <c r="U792" i="15"/>
  <c r="Q792" i="15"/>
  <c r="P792" i="15"/>
  <c r="M792" i="15"/>
  <c r="AD791" i="15"/>
  <c r="Y791" i="15"/>
  <c r="U791" i="15"/>
  <c r="Q791" i="15"/>
  <c r="P791" i="15"/>
  <c r="M791" i="15"/>
  <c r="AD790" i="15"/>
  <c r="Y790" i="15"/>
  <c r="U790" i="15"/>
  <c r="Q790" i="15"/>
  <c r="P790" i="15"/>
  <c r="M790" i="15"/>
  <c r="AD789" i="15"/>
  <c r="Y789" i="15"/>
  <c r="U789" i="15"/>
  <c r="Q789" i="15"/>
  <c r="P789" i="15"/>
  <c r="M789" i="15"/>
  <c r="AD788" i="15"/>
  <c r="Y788" i="15"/>
  <c r="U788" i="15"/>
  <c r="Q788" i="15"/>
  <c r="P788" i="15"/>
  <c r="M788" i="15"/>
  <c r="AD787" i="15"/>
  <c r="Y787" i="15"/>
  <c r="U787" i="15"/>
  <c r="Q787" i="15"/>
  <c r="P787" i="15"/>
  <c r="M787" i="15"/>
  <c r="AD786" i="15"/>
  <c r="Y786" i="15"/>
  <c r="U786" i="15"/>
  <c r="Q786" i="15"/>
  <c r="P786" i="15"/>
  <c r="M786" i="15"/>
  <c r="AD785" i="15"/>
  <c r="Y785" i="15"/>
  <c r="U785" i="15"/>
  <c r="Q785" i="15"/>
  <c r="P785" i="15"/>
  <c r="M785" i="15"/>
  <c r="AD784" i="15"/>
  <c r="Y784" i="15"/>
  <c r="U784" i="15"/>
  <c r="Q784" i="15"/>
  <c r="P784" i="15"/>
  <c r="M784" i="15"/>
  <c r="AD783" i="15"/>
  <c r="Y783" i="15"/>
  <c r="U783" i="15"/>
  <c r="Q783" i="15"/>
  <c r="P783" i="15"/>
  <c r="M783" i="15"/>
  <c r="AD782" i="15"/>
  <c r="Y782" i="15"/>
  <c r="U782" i="15"/>
  <c r="Q782" i="15"/>
  <c r="P782" i="15"/>
  <c r="M782" i="15"/>
  <c r="AD781" i="15"/>
  <c r="Y781" i="15"/>
  <c r="U781" i="15"/>
  <c r="Q781" i="15"/>
  <c r="P781" i="15"/>
  <c r="M781" i="15"/>
  <c r="AD780" i="15"/>
  <c r="Y780" i="15"/>
  <c r="U780" i="15"/>
  <c r="Q780" i="15"/>
  <c r="P780" i="15"/>
  <c r="M780" i="15"/>
  <c r="AD779" i="15"/>
  <c r="Y779" i="15"/>
  <c r="U779" i="15"/>
  <c r="Q779" i="15"/>
  <c r="P779" i="15"/>
  <c r="M779" i="15"/>
  <c r="AD778" i="15"/>
  <c r="Y778" i="15"/>
  <c r="U778" i="15"/>
  <c r="Q778" i="15"/>
  <c r="P778" i="15"/>
  <c r="M778" i="15"/>
  <c r="AD777" i="15"/>
  <c r="Y777" i="15"/>
  <c r="U777" i="15"/>
  <c r="Q777" i="15"/>
  <c r="P777" i="15"/>
  <c r="M777" i="15"/>
  <c r="AD776" i="15"/>
  <c r="Y776" i="15"/>
  <c r="U776" i="15"/>
  <c r="Q776" i="15"/>
  <c r="P776" i="15"/>
  <c r="M776" i="15"/>
  <c r="AD775" i="15"/>
  <c r="Y775" i="15"/>
  <c r="U775" i="15"/>
  <c r="Q775" i="15"/>
  <c r="P775" i="15"/>
  <c r="M775" i="15"/>
  <c r="AD774" i="15"/>
  <c r="Y774" i="15"/>
  <c r="U774" i="15"/>
  <c r="Q774" i="15"/>
  <c r="P774" i="15"/>
  <c r="M774" i="15"/>
  <c r="AD773" i="15"/>
  <c r="Y773" i="15"/>
  <c r="U773" i="15"/>
  <c r="Q773" i="15"/>
  <c r="P773" i="15"/>
  <c r="M773" i="15"/>
  <c r="AD772" i="15"/>
  <c r="Y772" i="15"/>
  <c r="U772" i="15"/>
  <c r="Q772" i="15"/>
  <c r="P772" i="15"/>
  <c r="M772" i="15"/>
  <c r="AD771" i="15"/>
  <c r="Y771" i="15"/>
  <c r="U771" i="15"/>
  <c r="Q771" i="15"/>
  <c r="P771" i="15"/>
  <c r="M771" i="15"/>
  <c r="AD770" i="15"/>
  <c r="Y770" i="15"/>
  <c r="U770" i="15"/>
  <c r="Q770" i="15"/>
  <c r="P770" i="15"/>
  <c r="M770" i="15"/>
  <c r="AD769" i="15"/>
  <c r="Y769" i="15"/>
  <c r="U769" i="15"/>
  <c r="Q769" i="15"/>
  <c r="P769" i="15"/>
  <c r="M769" i="15"/>
  <c r="AD768" i="15"/>
  <c r="Y768" i="15"/>
  <c r="U768" i="15"/>
  <c r="Q768" i="15"/>
  <c r="P768" i="15"/>
  <c r="M768" i="15"/>
  <c r="AD767" i="15"/>
  <c r="Y767" i="15"/>
  <c r="U767" i="15"/>
  <c r="Q767" i="15"/>
  <c r="P767" i="15"/>
  <c r="M767" i="15"/>
  <c r="AD766" i="15"/>
  <c r="Y766" i="15"/>
  <c r="U766" i="15"/>
  <c r="Q766" i="15"/>
  <c r="P766" i="15"/>
  <c r="M766" i="15"/>
  <c r="AD765" i="15"/>
  <c r="Y765" i="15"/>
  <c r="U765" i="15"/>
  <c r="Q765" i="15"/>
  <c r="P765" i="15"/>
  <c r="M765" i="15"/>
  <c r="AD764" i="15"/>
  <c r="Y764" i="15"/>
  <c r="U764" i="15"/>
  <c r="Q764" i="15"/>
  <c r="P764" i="15"/>
  <c r="M764" i="15"/>
  <c r="AD763" i="15"/>
  <c r="Y763" i="15"/>
  <c r="U763" i="15"/>
  <c r="Q763" i="15"/>
  <c r="P763" i="15"/>
  <c r="M763" i="15"/>
  <c r="AD762" i="15"/>
  <c r="Y762" i="15"/>
  <c r="U762" i="15"/>
  <c r="Q762" i="15"/>
  <c r="P762" i="15"/>
  <c r="M762" i="15"/>
  <c r="AD761" i="15"/>
  <c r="Y761" i="15"/>
  <c r="U761" i="15"/>
  <c r="Q761" i="15"/>
  <c r="P761" i="15"/>
  <c r="M761" i="15"/>
  <c r="AD760" i="15"/>
  <c r="Y760" i="15"/>
  <c r="U760" i="15"/>
  <c r="Q760" i="15"/>
  <c r="P760" i="15"/>
  <c r="M760" i="15"/>
  <c r="AD759" i="15"/>
  <c r="Y759" i="15"/>
  <c r="U759" i="15"/>
  <c r="Q759" i="15"/>
  <c r="P759" i="15"/>
  <c r="M759" i="15"/>
  <c r="AD758" i="15"/>
  <c r="Y758" i="15"/>
  <c r="U758" i="15"/>
  <c r="Q758" i="15"/>
  <c r="P758" i="15"/>
  <c r="M758" i="15"/>
  <c r="AD757" i="15"/>
  <c r="Y757" i="15"/>
  <c r="U757" i="15"/>
  <c r="Q757" i="15"/>
  <c r="P757" i="15"/>
  <c r="M757" i="15"/>
  <c r="AD756" i="15"/>
  <c r="Y756" i="15"/>
  <c r="U756" i="15"/>
  <c r="Q756" i="15"/>
  <c r="P756" i="15"/>
  <c r="M756" i="15"/>
  <c r="AD755" i="15"/>
  <c r="Y755" i="15"/>
  <c r="U755" i="15"/>
  <c r="Q755" i="15"/>
  <c r="P755" i="15"/>
  <c r="M755" i="15"/>
  <c r="AD754" i="15"/>
  <c r="Y754" i="15"/>
  <c r="U754" i="15"/>
  <c r="Q754" i="15"/>
  <c r="P754" i="15"/>
  <c r="M754" i="15"/>
  <c r="AD753" i="15"/>
  <c r="Y753" i="15"/>
  <c r="U753" i="15"/>
  <c r="Q753" i="15"/>
  <c r="P753" i="15"/>
  <c r="M753" i="15"/>
  <c r="AD752" i="15"/>
  <c r="Y752" i="15"/>
  <c r="U752" i="15"/>
  <c r="Q752" i="15"/>
  <c r="P752" i="15"/>
  <c r="M752" i="15"/>
  <c r="AD751" i="15"/>
  <c r="Y751" i="15"/>
  <c r="U751" i="15"/>
  <c r="Q751" i="15"/>
  <c r="P751" i="15"/>
  <c r="M751" i="15"/>
  <c r="AD750" i="15"/>
  <c r="Y750" i="15"/>
  <c r="U750" i="15"/>
  <c r="Q750" i="15"/>
  <c r="P750" i="15"/>
  <c r="M750" i="15"/>
  <c r="AD749" i="15"/>
  <c r="Y749" i="15"/>
  <c r="U749" i="15"/>
  <c r="Q749" i="15"/>
  <c r="P749" i="15"/>
  <c r="M749" i="15"/>
  <c r="AD748" i="15"/>
  <c r="Y748" i="15"/>
  <c r="U748" i="15"/>
  <c r="Q748" i="15"/>
  <c r="P748" i="15"/>
  <c r="M748" i="15"/>
  <c r="AD747" i="15"/>
  <c r="Y747" i="15"/>
  <c r="U747" i="15"/>
  <c r="Q747" i="15"/>
  <c r="P747" i="15"/>
  <c r="M747" i="15"/>
  <c r="AD746" i="15"/>
  <c r="Y746" i="15"/>
  <c r="U746" i="15"/>
  <c r="Q746" i="15"/>
  <c r="P746" i="15"/>
  <c r="M746" i="15"/>
  <c r="AD745" i="15"/>
  <c r="Y745" i="15"/>
  <c r="U745" i="15"/>
  <c r="Q745" i="15"/>
  <c r="P745" i="15"/>
  <c r="M745" i="15"/>
  <c r="AD744" i="15"/>
  <c r="Y744" i="15"/>
  <c r="U744" i="15"/>
  <c r="Q744" i="15"/>
  <c r="P744" i="15"/>
  <c r="M744" i="15"/>
  <c r="AD743" i="15"/>
  <c r="Y743" i="15"/>
  <c r="U743" i="15"/>
  <c r="Q743" i="15"/>
  <c r="P743" i="15"/>
  <c r="M743" i="15"/>
  <c r="AD742" i="15"/>
  <c r="Y742" i="15"/>
  <c r="U742" i="15"/>
  <c r="Q742" i="15"/>
  <c r="P742" i="15"/>
  <c r="M742" i="15"/>
  <c r="AD741" i="15"/>
  <c r="Y741" i="15"/>
  <c r="U741" i="15"/>
  <c r="Q741" i="15"/>
  <c r="P741" i="15"/>
  <c r="M741" i="15"/>
  <c r="AD740" i="15"/>
  <c r="Y740" i="15"/>
  <c r="U740" i="15"/>
  <c r="Q740" i="15"/>
  <c r="P740" i="15"/>
  <c r="M740" i="15"/>
  <c r="AD739" i="15"/>
  <c r="Y739" i="15"/>
  <c r="U739" i="15"/>
  <c r="Q739" i="15"/>
  <c r="P739" i="15"/>
  <c r="M739" i="15"/>
  <c r="AD738" i="15"/>
  <c r="Y738" i="15"/>
  <c r="U738" i="15"/>
  <c r="Q738" i="15"/>
  <c r="P738" i="15"/>
  <c r="M738" i="15"/>
  <c r="AD737" i="15"/>
  <c r="Y737" i="15"/>
  <c r="U737" i="15"/>
  <c r="Q737" i="15"/>
  <c r="P737" i="15"/>
  <c r="M737" i="15"/>
  <c r="AD736" i="15"/>
  <c r="Y736" i="15"/>
  <c r="U736" i="15"/>
  <c r="Q736" i="15"/>
  <c r="P736" i="15"/>
  <c r="M736" i="15"/>
  <c r="AD735" i="15"/>
  <c r="Y735" i="15"/>
  <c r="U735" i="15"/>
  <c r="Q735" i="15"/>
  <c r="P735" i="15"/>
  <c r="M735" i="15"/>
  <c r="AD734" i="15"/>
  <c r="Y734" i="15"/>
  <c r="U734" i="15"/>
  <c r="Q734" i="15"/>
  <c r="P734" i="15"/>
  <c r="M734" i="15"/>
  <c r="AD733" i="15"/>
  <c r="Y733" i="15"/>
  <c r="U733" i="15"/>
  <c r="Q733" i="15"/>
  <c r="P733" i="15"/>
  <c r="M733" i="15"/>
  <c r="AD732" i="15"/>
  <c r="Y732" i="15"/>
  <c r="U732" i="15"/>
  <c r="Q732" i="15"/>
  <c r="P732" i="15"/>
  <c r="M732" i="15"/>
  <c r="AD731" i="15"/>
  <c r="Y731" i="15"/>
  <c r="U731" i="15"/>
  <c r="Q731" i="15"/>
  <c r="P731" i="15"/>
  <c r="M731" i="15"/>
  <c r="AD730" i="15"/>
  <c r="Y730" i="15"/>
  <c r="U730" i="15"/>
  <c r="Q730" i="15"/>
  <c r="P730" i="15"/>
  <c r="M730" i="15"/>
  <c r="AD729" i="15"/>
  <c r="Y729" i="15"/>
  <c r="U729" i="15"/>
  <c r="Q729" i="15"/>
  <c r="P729" i="15"/>
  <c r="M729" i="15"/>
  <c r="AD728" i="15"/>
  <c r="Y728" i="15"/>
  <c r="U728" i="15"/>
  <c r="Q728" i="15"/>
  <c r="P728" i="15"/>
  <c r="M728" i="15"/>
  <c r="AD727" i="15"/>
  <c r="Y727" i="15"/>
  <c r="U727" i="15"/>
  <c r="Q727" i="15"/>
  <c r="P727" i="15"/>
  <c r="M727" i="15"/>
  <c r="AD726" i="15"/>
  <c r="Y726" i="15"/>
  <c r="U726" i="15"/>
  <c r="Q726" i="15"/>
  <c r="P726" i="15"/>
  <c r="M726" i="15"/>
  <c r="AD725" i="15"/>
  <c r="Y725" i="15"/>
  <c r="U725" i="15"/>
  <c r="Q725" i="15"/>
  <c r="P725" i="15"/>
  <c r="M725" i="15"/>
  <c r="AD724" i="15"/>
  <c r="Y724" i="15"/>
  <c r="U724" i="15"/>
  <c r="Q724" i="15"/>
  <c r="P724" i="15"/>
  <c r="M724" i="15"/>
  <c r="AD723" i="15"/>
  <c r="Y723" i="15"/>
  <c r="U723" i="15"/>
  <c r="Q723" i="15"/>
  <c r="P723" i="15"/>
  <c r="M723" i="15"/>
  <c r="AD722" i="15"/>
  <c r="Y722" i="15"/>
  <c r="U722" i="15"/>
  <c r="Q722" i="15"/>
  <c r="P722" i="15"/>
  <c r="M722" i="15"/>
  <c r="AD721" i="15"/>
  <c r="Y721" i="15"/>
  <c r="U721" i="15"/>
  <c r="Q721" i="15"/>
  <c r="P721" i="15"/>
  <c r="M721" i="15"/>
  <c r="AD720" i="15"/>
  <c r="Y720" i="15"/>
  <c r="U720" i="15"/>
  <c r="Q720" i="15"/>
  <c r="P720" i="15"/>
  <c r="M720" i="15"/>
  <c r="AD719" i="15"/>
  <c r="Y719" i="15"/>
  <c r="U719" i="15"/>
  <c r="Q719" i="15"/>
  <c r="P719" i="15"/>
  <c r="M719" i="15"/>
  <c r="AD718" i="15"/>
  <c r="Y718" i="15"/>
  <c r="U718" i="15"/>
  <c r="Q718" i="15"/>
  <c r="P718" i="15"/>
  <c r="M718" i="15"/>
  <c r="AD717" i="15"/>
  <c r="Y717" i="15"/>
  <c r="U717" i="15"/>
  <c r="Q717" i="15"/>
  <c r="P717" i="15"/>
  <c r="M717" i="15"/>
  <c r="AD716" i="15"/>
  <c r="Y716" i="15"/>
  <c r="U716" i="15"/>
  <c r="Q716" i="15"/>
  <c r="P716" i="15"/>
  <c r="M716" i="15"/>
  <c r="AD715" i="15"/>
  <c r="Y715" i="15"/>
  <c r="U715" i="15"/>
  <c r="Q715" i="15"/>
  <c r="P715" i="15"/>
  <c r="M715" i="15"/>
  <c r="AD714" i="15"/>
  <c r="Y714" i="15"/>
  <c r="U714" i="15"/>
  <c r="Q714" i="15"/>
  <c r="P714" i="15"/>
  <c r="M714" i="15"/>
  <c r="AD713" i="15"/>
  <c r="Y713" i="15"/>
  <c r="U713" i="15"/>
  <c r="Q713" i="15"/>
  <c r="P713" i="15"/>
  <c r="M713" i="15"/>
  <c r="AD712" i="15"/>
  <c r="Y712" i="15"/>
  <c r="U712" i="15"/>
  <c r="Q712" i="15"/>
  <c r="P712" i="15"/>
  <c r="M712" i="15"/>
  <c r="AD711" i="15"/>
  <c r="Y711" i="15"/>
  <c r="U711" i="15"/>
  <c r="Q711" i="15"/>
  <c r="P711" i="15"/>
  <c r="M711" i="15"/>
  <c r="AD710" i="15"/>
  <c r="Y710" i="15"/>
  <c r="U710" i="15"/>
  <c r="Q710" i="15"/>
  <c r="P710" i="15"/>
  <c r="M710" i="15"/>
  <c r="AD709" i="15"/>
  <c r="Y709" i="15"/>
  <c r="U709" i="15"/>
  <c r="Q709" i="15"/>
  <c r="P709" i="15"/>
  <c r="M709" i="15"/>
  <c r="AD708" i="15"/>
  <c r="Y708" i="15"/>
  <c r="U708" i="15"/>
  <c r="Q708" i="15"/>
  <c r="P708" i="15"/>
  <c r="M708" i="15"/>
  <c r="AD707" i="15"/>
  <c r="Y707" i="15"/>
  <c r="U707" i="15"/>
  <c r="Q707" i="15"/>
  <c r="P707" i="15"/>
  <c r="M707" i="15"/>
  <c r="AD706" i="15"/>
  <c r="Y706" i="15"/>
  <c r="U706" i="15"/>
  <c r="Q706" i="15"/>
  <c r="P706" i="15"/>
  <c r="M706" i="15"/>
  <c r="AD705" i="15"/>
  <c r="Y705" i="15"/>
  <c r="U705" i="15"/>
  <c r="Q705" i="15"/>
  <c r="P705" i="15"/>
  <c r="M705" i="15"/>
  <c r="AD704" i="15"/>
  <c r="Y704" i="15"/>
  <c r="U704" i="15"/>
  <c r="Q704" i="15"/>
  <c r="P704" i="15"/>
  <c r="M704" i="15"/>
  <c r="AD703" i="15"/>
  <c r="Y703" i="15"/>
  <c r="U703" i="15"/>
  <c r="Q703" i="15"/>
  <c r="P703" i="15"/>
  <c r="M703" i="15"/>
  <c r="AD702" i="15"/>
  <c r="Y702" i="15"/>
  <c r="U702" i="15"/>
  <c r="Q702" i="15"/>
  <c r="P702" i="15"/>
  <c r="M702" i="15"/>
  <c r="AD701" i="15"/>
  <c r="Y701" i="15"/>
  <c r="U701" i="15"/>
  <c r="Q701" i="15"/>
  <c r="P701" i="15"/>
  <c r="M701" i="15"/>
  <c r="AD700" i="15"/>
  <c r="Y700" i="15"/>
  <c r="U700" i="15"/>
  <c r="Q700" i="15"/>
  <c r="P700" i="15"/>
  <c r="M700" i="15"/>
  <c r="AD699" i="15"/>
  <c r="Y699" i="15"/>
  <c r="U699" i="15"/>
  <c r="Q699" i="15"/>
  <c r="P699" i="15"/>
  <c r="M699" i="15"/>
  <c r="AD698" i="15"/>
  <c r="Y698" i="15"/>
  <c r="U698" i="15"/>
  <c r="Q698" i="15"/>
  <c r="P698" i="15"/>
  <c r="M698" i="15"/>
  <c r="AD697" i="15"/>
  <c r="Y697" i="15"/>
  <c r="U697" i="15"/>
  <c r="Q697" i="15"/>
  <c r="P697" i="15"/>
  <c r="M697" i="15"/>
  <c r="AD696" i="15"/>
  <c r="Y696" i="15"/>
  <c r="U696" i="15"/>
  <c r="Q696" i="15"/>
  <c r="P696" i="15"/>
  <c r="M696" i="15"/>
  <c r="AD695" i="15"/>
  <c r="Y695" i="15"/>
  <c r="U695" i="15"/>
  <c r="Q695" i="15"/>
  <c r="P695" i="15"/>
  <c r="M695" i="15"/>
  <c r="AD694" i="15"/>
  <c r="Y694" i="15"/>
  <c r="U694" i="15"/>
  <c r="Q694" i="15"/>
  <c r="P694" i="15"/>
  <c r="M694" i="15"/>
  <c r="AD693" i="15"/>
  <c r="Y693" i="15"/>
  <c r="U693" i="15"/>
  <c r="Q693" i="15"/>
  <c r="P693" i="15"/>
  <c r="M693" i="15"/>
  <c r="AD692" i="15"/>
  <c r="Y692" i="15"/>
  <c r="U692" i="15"/>
  <c r="Q692" i="15"/>
  <c r="P692" i="15"/>
  <c r="M692" i="15"/>
  <c r="AD691" i="15"/>
  <c r="Y691" i="15"/>
  <c r="U691" i="15"/>
  <c r="Q691" i="15"/>
  <c r="P691" i="15"/>
  <c r="M691" i="15"/>
  <c r="AD690" i="15"/>
  <c r="Y690" i="15"/>
  <c r="U690" i="15"/>
  <c r="Q690" i="15"/>
  <c r="P690" i="15"/>
  <c r="M690" i="15"/>
  <c r="AD689" i="15"/>
  <c r="Y689" i="15"/>
  <c r="U689" i="15"/>
  <c r="Q689" i="15"/>
  <c r="P689" i="15"/>
  <c r="M689" i="15"/>
  <c r="AD688" i="15"/>
  <c r="Y688" i="15"/>
  <c r="U688" i="15"/>
  <c r="Q688" i="15"/>
  <c r="P688" i="15"/>
  <c r="M688" i="15"/>
  <c r="AD687" i="15"/>
  <c r="Y687" i="15"/>
  <c r="U687" i="15"/>
  <c r="Q687" i="15"/>
  <c r="P687" i="15"/>
  <c r="M687" i="15"/>
  <c r="AD686" i="15"/>
  <c r="Y686" i="15"/>
  <c r="U686" i="15"/>
  <c r="Q686" i="15"/>
  <c r="P686" i="15"/>
  <c r="M686" i="15"/>
  <c r="AD685" i="15"/>
  <c r="Y685" i="15"/>
  <c r="U685" i="15"/>
  <c r="Q685" i="15"/>
  <c r="P685" i="15"/>
  <c r="M685" i="15"/>
  <c r="AD684" i="15"/>
  <c r="Y684" i="15"/>
  <c r="U684" i="15"/>
  <c r="Q684" i="15"/>
  <c r="P684" i="15"/>
  <c r="M684" i="15"/>
  <c r="AD683" i="15"/>
  <c r="Y683" i="15"/>
  <c r="U683" i="15"/>
  <c r="Q683" i="15"/>
  <c r="P683" i="15"/>
  <c r="M683" i="15"/>
  <c r="AD682" i="15"/>
  <c r="Y682" i="15"/>
  <c r="U682" i="15"/>
  <c r="Q682" i="15"/>
  <c r="P682" i="15"/>
  <c r="M682" i="15"/>
  <c r="AD681" i="15"/>
  <c r="Y681" i="15"/>
  <c r="U681" i="15"/>
  <c r="Q681" i="15"/>
  <c r="P681" i="15"/>
  <c r="M681" i="15"/>
  <c r="AD680" i="15"/>
  <c r="Y680" i="15"/>
  <c r="U680" i="15"/>
  <c r="Q680" i="15"/>
  <c r="P680" i="15"/>
  <c r="M680" i="15"/>
  <c r="AD679" i="15"/>
  <c r="Y679" i="15"/>
  <c r="U679" i="15"/>
  <c r="Q679" i="15"/>
  <c r="P679" i="15"/>
  <c r="M679" i="15"/>
  <c r="AD678" i="15"/>
  <c r="Y678" i="15"/>
  <c r="U678" i="15"/>
  <c r="Q678" i="15"/>
  <c r="P678" i="15"/>
  <c r="M678" i="15"/>
  <c r="AD677" i="15"/>
  <c r="Y677" i="15"/>
  <c r="U677" i="15"/>
  <c r="Q677" i="15"/>
  <c r="P677" i="15"/>
  <c r="M677" i="15"/>
  <c r="AD676" i="15"/>
  <c r="Y676" i="15"/>
  <c r="U676" i="15"/>
  <c r="Q676" i="15"/>
  <c r="P676" i="15"/>
  <c r="M676" i="15"/>
  <c r="AD675" i="15"/>
  <c r="Y675" i="15"/>
  <c r="U675" i="15"/>
  <c r="Q675" i="15"/>
  <c r="P675" i="15"/>
  <c r="M675" i="15"/>
  <c r="AD674" i="15"/>
  <c r="Y674" i="15"/>
  <c r="U674" i="15"/>
  <c r="Q674" i="15"/>
  <c r="P674" i="15"/>
  <c r="M674" i="15"/>
  <c r="AD673" i="15"/>
  <c r="Y673" i="15"/>
  <c r="U673" i="15"/>
  <c r="Q673" i="15"/>
  <c r="P673" i="15"/>
  <c r="M673" i="15"/>
  <c r="AD672" i="15"/>
  <c r="Y672" i="15"/>
  <c r="U672" i="15"/>
  <c r="Q672" i="15"/>
  <c r="P672" i="15"/>
  <c r="M672" i="15"/>
  <c r="AD671" i="15"/>
  <c r="Y671" i="15"/>
  <c r="U671" i="15"/>
  <c r="Q671" i="15"/>
  <c r="P671" i="15"/>
  <c r="M671" i="15"/>
  <c r="AD670" i="15"/>
  <c r="Y670" i="15"/>
  <c r="U670" i="15"/>
  <c r="Q670" i="15"/>
  <c r="P670" i="15"/>
  <c r="M670" i="15"/>
  <c r="AD669" i="15"/>
  <c r="Y669" i="15"/>
  <c r="U669" i="15"/>
  <c r="Q669" i="15"/>
  <c r="P669" i="15"/>
  <c r="M669" i="15"/>
  <c r="AD668" i="15"/>
  <c r="Y668" i="15"/>
  <c r="U668" i="15"/>
  <c r="Q668" i="15"/>
  <c r="P668" i="15"/>
  <c r="M668" i="15"/>
  <c r="AD667" i="15"/>
  <c r="Y667" i="15"/>
  <c r="U667" i="15"/>
  <c r="Q667" i="15"/>
  <c r="P667" i="15"/>
  <c r="M667" i="15"/>
  <c r="AD666" i="15"/>
  <c r="Y666" i="15"/>
  <c r="U666" i="15"/>
  <c r="Q666" i="15"/>
  <c r="P666" i="15"/>
  <c r="M666" i="15"/>
  <c r="AD665" i="15"/>
  <c r="Y665" i="15"/>
  <c r="U665" i="15"/>
  <c r="Q665" i="15"/>
  <c r="P665" i="15"/>
  <c r="M665" i="15"/>
  <c r="AD664" i="15"/>
  <c r="Y664" i="15"/>
  <c r="U664" i="15"/>
  <c r="Q664" i="15"/>
  <c r="P664" i="15"/>
  <c r="M664" i="15"/>
  <c r="AD663" i="15"/>
  <c r="Y663" i="15"/>
  <c r="U663" i="15"/>
  <c r="Q663" i="15"/>
  <c r="P663" i="15"/>
  <c r="M663" i="15"/>
  <c r="AD662" i="15"/>
  <c r="Y662" i="15"/>
  <c r="U662" i="15"/>
  <c r="Q662" i="15"/>
  <c r="P662" i="15"/>
  <c r="M662" i="15"/>
  <c r="AD661" i="15"/>
  <c r="Y661" i="15"/>
  <c r="U661" i="15"/>
  <c r="Q661" i="15"/>
  <c r="P661" i="15"/>
  <c r="M661" i="15"/>
  <c r="AD660" i="15"/>
  <c r="Y660" i="15"/>
  <c r="U660" i="15"/>
  <c r="Q660" i="15"/>
  <c r="P660" i="15"/>
  <c r="M660" i="15"/>
  <c r="AD659" i="15"/>
  <c r="Y659" i="15"/>
  <c r="U659" i="15"/>
  <c r="Q659" i="15"/>
  <c r="P659" i="15"/>
  <c r="M659" i="15"/>
  <c r="AD658" i="15"/>
  <c r="Y658" i="15"/>
  <c r="U658" i="15"/>
  <c r="Q658" i="15"/>
  <c r="P658" i="15"/>
  <c r="M658" i="15"/>
  <c r="AD657" i="15"/>
  <c r="Y657" i="15"/>
  <c r="U657" i="15"/>
  <c r="Q657" i="15"/>
  <c r="P657" i="15"/>
  <c r="M657" i="15"/>
  <c r="AD656" i="15"/>
  <c r="Y656" i="15"/>
  <c r="U656" i="15"/>
  <c r="Q656" i="15"/>
  <c r="P656" i="15"/>
  <c r="M656" i="15"/>
  <c r="AD655" i="15"/>
  <c r="Y655" i="15"/>
  <c r="U655" i="15"/>
  <c r="Q655" i="15"/>
  <c r="P655" i="15"/>
  <c r="M655" i="15"/>
  <c r="AD654" i="15"/>
  <c r="Y654" i="15"/>
  <c r="U654" i="15"/>
  <c r="Q654" i="15"/>
  <c r="P654" i="15"/>
  <c r="M654" i="15"/>
  <c r="AD653" i="15"/>
  <c r="Y653" i="15"/>
  <c r="U653" i="15"/>
  <c r="Q653" i="15"/>
  <c r="P653" i="15"/>
  <c r="M653" i="15"/>
  <c r="AD652" i="15"/>
  <c r="Y652" i="15"/>
  <c r="U652" i="15"/>
  <c r="Q652" i="15"/>
  <c r="P652" i="15"/>
  <c r="M652" i="15"/>
  <c r="AD651" i="15"/>
  <c r="Y651" i="15"/>
  <c r="U651" i="15"/>
  <c r="Q651" i="15"/>
  <c r="P651" i="15"/>
  <c r="M651" i="15"/>
  <c r="AD650" i="15"/>
  <c r="Y650" i="15"/>
  <c r="U650" i="15"/>
  <c r="Q650" i="15"/>
  <c r="P650" i="15"/>
  <c r="M650" i="15"/>
  <c r="AD649" i="15"/>
  <c r="Y649" i="15"/>
  <c r="U649" i="15"/>
  <c r="Q649" i="15"/>
  <c r="P649" i="15"/>
  <c r="M649" i="15"/>
  <c r="AD648" i="15"/>
  <c r="Y648" i="15"/>
  <c r="U648" i="15"/>
  <c r="Q648" i="15"/>
  <c r="P648" i="15"/>
  <c r="M648" i="15"/>
  <c r="AD647" i="15"/>
  <c r="Y647" i="15"/>
  <c r="U647" i="15"/>
  <c r="Q647" i="15"/>
  <c r="P647" i="15"/>
  <c r="M647" i="15"/>
  <c r="AD646" i="15"/>
  <c r="Y646" i="15"/>
  <c r="U646" i="15"/>
  <c r="Q646" i="15"/>
  <c r="P646" i="15"/>
  <c r="M646" i="15"/>
  <c r="AD645" i="15"/>
  <c r="Y645" i="15"/>
  <c r="U645" i="15"/>
  <c r="Q645" i="15"/>
  <c r="P645" i="15"/>
  <c r="M645" i="15"/>
  <c r="AD644" i="15"/>
  <c r="Y644" i="15"/>
  <c r="U644" i="15"/>
  <c r="Q644" i="15"/>
  <c r="P644" i="15"/>
  <c r="M644" i="15"/>
  <c r="AD643" i="15"/>
  <c r="Y643" i="15"/>
  <c r="U643" i="15"/>
  <c r="Q643" i="15"/>
  <c r="P643" i="15"/>
  <c r="M643" i="15"/>
  <c r="AD642" i="15"/>
  <c r="Y642" i="15"/>
  <c r="U642" i="15"/>
  <c r="Q642" i="15"/>
  <c r="P642" i="15"/>
  <c r="M642" i="15"/>
  <c r="AD641" i="15"/>
  <c r="Y641" i="15"/>
  <c r="U641" i="15"/>
  <c r="Q641" i="15"/>
  <c r="P641" i="15"/>
  <c r="M641" i="15"/>
  <c r="AD640" i="15"/>
  <c r="Y640" i="15"/>
  <c r="U640" i="15"/>
  <c r="Q640" i="15"/>
  <c r="P640" i="15"/>
  <c r="M640" i="15"/>
  <c r="AD639" i="15"/>
  <c r="Y639" i="15"/>
  <c r="U639" i="15"/>
  <c r="Q639" i="15"/>
  <c r="P639" i="15"/>
  <c r="M639" i="15"/>
  <c r="AD638" i="15"/>
  <c r="Y638" i="15"/>
  <c r="U638" i="15"/>
  <c r="Q638" i="15"/>
  <c r="P638" i="15"/>
  <c r="M638" i="15"/>
  <c r="AD637" i="15"/>
  <c r="Y637" i="15"/>
  <c r="U637" i="15"/>
  <c r="Q637" i="15"/>
  <c r="P637" i="15"/>
  <c r="M637" i="15"/>
  <c r="AD636" i="15"/>
  <c r="Y636" i="15"/>
  <c r="U636" i="15"/>
  <c r="Q636" i="15"/>
  <c r="P636" i="15"/>
  <c r="M636" i="15"/>
  <c r="AD635" i="15"/>
  <c r="Y635" i="15"/>
  <c r="U635" i="15"/>
  <c r="Q635" i="15"/>
  <c r="P635" i="15"/>
  <c r="M635" i="15"/>
  <c r="AD634" i="15"/>
  <c r="Y634" i="15"/>
  <c r="U634" i="15"/>
  <c r="Q634" i="15"/>
  <c r="P634" i="15"/>
  <c r="M634" i="15"/>
  <c r="AD633" i="15"/>
  <c r="Y633" i="15"/>
  <c r="U633" i="15"/>
  <c r="Q633" i="15"/>
  <c r="P633" i="15"/>
  <c r="M633" i="15"/>
  <c r="AD632" i="15"/>
  <c r="Y632" i="15"/>
  <c r="U632" i="15"/>
  <c r="Q632" i="15"/>
  <c r="P632" i="15"/>
  <c r="M632" i="15"/>
  <c r="AD631" i="15"/>
  <c r="Y631" i="15"/>
  <c r="U631" i="15"/>
  <c r="Q631" i="15"/>
  <c r="P631" i="15"/>
  <c r="M631" i="15"/>
  <c r="AD630" i="15"/>
  <c r="Y630" i="15"/>
  <c r="U630" i="15"/>
  <c r="Q630" i="15"/>
  <c r="P630" i="15"/>
  <c r="M630" i="15"/>
  <c r="AD629" i="15"/>
  <c r="Y629" i="15"/>
  <c r="U629" i="15"/>
  <c r="Q629" i="15"/>
  <c r="P629" i="15"/>
  <c r="M629" i="15"/>
  <c r="AD628" i="15"/>
  <c r="Y628" i="15"/>
  <c r="U628" i="15"/>
  <c r="Q628" i="15"/>
  <c r="P628" i="15"/>
  <c r="M628" i="15"/>
  <c r="AD627" i="15"/>
  <c r="Y627" i="15"/>
  <c r="U627" i="15"/>
  <c r="Q627" i="15"/>
  <c r="P627" i="15"/>
  <c r="M627" i="15"/>
  <c r="AD626" i="15"/>
  <c r="Y626" i="15"/>
  <c r="U626" i="15"/>
  <c r="Q626" i="15"/>
  <c r="P626" i="15"/>
  <c r="M626" i="15"/>
  <c r="AD625" i="15"/>
  <c r="Y625" i="15"/>
  <c r="U625" i="15"/>
  <c r="Q625" i="15"/>
  <c r="P625" i="15"/>
  <c r="M625" i="15"/>
  <c r="AD624" i="15"/>
  <c r="Y624" i="15"/>
  <c r="U624" i="15"/>
  <c r="Q624" i="15"/>
  <c r="P624" i="15"/>
  <c r="M624" i="15"/>
  <c r="AD623" i="15"/>
  <c r="Y623" i="15"/>
  <c r="U623" i="15"/>
  <c r="Q623" i="15"/>
  <c r="P623" i="15"/>
  <c r="M623" i="15"/>
  <c r="AD622" i="15"/>
  <c r="Y622" i="15"/>
  <c r="U622" i="15"/>
  <c r="Q622" i="15"/>
  <c r="P622" i="15"/>
  <c r="M622" i="15"/>
  <c r="AD621" i="15"/>
  <c r="Y621" i="15"/>
  <c r="U621" i="15"/>
  <c r="Q621" i="15"/>
  <c r="P621" i="15"/>
  <c r="M621" i="15"/>
  <c r="AD620" i="15"/>
  <c r="Y620" i="15"/>
  <c r="U620" i="15"/>
  <c r="Q620" i="15"/>
  <c r="P620" i="15"/>
  <c r="M620" i="15"/>
  <c r="AD619" i="15"/>
  <c r="Y619" i="15"/>
  <c r="U619" i="15"/>
  <c r="Q619" i="15"/>
  <c r="P619" i="15"/>
  <c r="M619" i="15"/>
  <c r="AD618" i="15"/>
  <c r="Y618" i="15"/>
  <c r="U618" i="15"/>
  <c r="Q618" i="15"/>
  <c r="P618" i="15"/>
  <c r="M618" i="15"/>
  <c r="AD617" i="15"/>
  <c r="Y617" i="15"/>
  <c r="U617" i="15"/>
  <c r="Q617" i="15"/>
  <c r="P617" i="15"/>
  <c r="M617" i="15"/>
  <c r="AD616" i="15"/>
  <c r="Y616" i="15"/>
  <c r="U616" i="15"/>
  <c r="Q616" i="15"/>
  <c r="P616" i="15"/>
  <c r="M616" i="15"/>
  <c r="AD615" i="15"/>
  <c r="Y615" i="15"/>
  <c r="U615" i="15"/>
  <c r="Q615" i="15"/>
  <c r="P615" i="15"/>
  <c r="M615" i="15"/>
  <c r="AD614" i="15"/>
  <c r="Y614" i="15"/>
  <c r="U614" i="15"/>
  <c r="Q614" i="15"/>
  <c r="P614" i="15"/>
  <c r="M614" i="15"/>
  <c r="AD613" i="15"/>
  <c r="Y613" i="15"/>
  <c r="U613" i="15"/>
  <c r="Q613" i="15"/>
  <c r="P613" i="15"/>
  <c r="M613" i="15"/>
  <c r="AD612" i="15"/>
  <c r="Y612" i="15"/>
  <c r="U612" i="15"/>
  <c r="Q612" i="15"/>
  <c r="P612" i="15"/>
  <c r="M612" i="15"/>
  <c r="AD611" i="15"/>
  <c r="Y611" i="15"/>
  <c r="U611" i="15"/>
  <c r="Q611" i="15"/>
  <c r="P611" i="15"/>
  <c r="M611" i="15"/>
  <c r="AD610" i="15"/>
  <c r="Y610" i="15"/>
  <c r="U610" i="15"/>
  <c r="Q610" i="15"/>
  <c r="P610" i="15"/>
  <c r="M610" i="15"/>
  <c r="AD609" i="15"/>
  <c r="Y609" i="15"/>
  <c r="U609" i="15"/>
  <c r="Q609" i="15"/>
  <c r="P609" i="15"/>
  <c r="M609" i="15"/>
  <c r="AD608" i="15"/>
  <c r="Y608" i="15"/>
  <c r="U608" i="15"/>
  <c r="Q608" i="15"/>
  <c r="P608" i="15"/>
  <c r="M608" i="15"/>
  <c r="AD607" i="15"/>
  <c r="Y607" i="15"/>
  <c r="U607" i="15"/>
  <c r="Q607" i="15"/>
  <c r="P607" i="15"/>
  <c r="M607" i="15"/>
  <c r="AD606" i="15"/>
  <c r="Y606" i="15"/>
  <c r="U606" i="15"/>
  <c r="Q606" i="15"/>
  <c r="P606" i="15"/>
  <c r="M606" i="15"/>
  <c r="AD605" i="15"/>
  <c r="Y605" i="15"/>
  <c r="U605" i="15"/>
  <c r="Q605" i="15"/>
  <c r="P605" i="15"/>
  <c r="M605" i="15"/>
  <c r="AD604" i="15"/>
  <c r="Y604" i="15"/>
  <c r="U604" i="15"/>
  <c r="Q604" i="15"/>
  <c r="P604" i="15"/>
  <c r="M604" i="15"/>
  <c r="AD603" i="15"/>
  <c r="Y603" i="15"/>
  <c r="U603" i="15"/>
  <c r="Q603" i="15"/>
  <c r="P603" i="15"/>
  <c r="M603" i="15"/>
  <c r="AD602" i="15"/>
  <c r="Y602" i="15"/>
  <c r="U602" i="15"/>
  <c r="Q602" i="15"/>
  <c r="P602" i="15"/>
  <c r="M602" i="15"/>
  <c r="AD601" i="15"/>
  <c r="Y601" i="15"/>
  <c r="U601" i="15"/>
  <c r="Q601" i="15"/>
  <c r="P601" i="15"/>
  <c r="M601" i="15"/>
  <c r="AD600" i="15"/>
  <c r="Y600" i="15"/>
  <c r="U600" i="15"/>
  <c r="Q600" i="15"/>
  <c r="P600" i="15"/>
  <c r="M600" i="15"/>
  <c r="AD599" i="15"/>
  <c r="Y599" i="15"/>
  <c r="U599" i="15"/>
  <c r="Q599" i="15"/>
  <c r="P599" i="15"/>
  <c r="M599" i="15"/>
  <c r="AD598" i="15"/>
  <c r="Y598" i="15"/>
  <c r="U598" i="15"/>
  <c r="Q598" i="15"/>
  <c r="P598" i="15"/>
  <c r="M598" i="15"/>
  <c r="AD597" i="15"/>
  <c r="Y597" i="15"/>
  <c r="U597" i="15"/>
  <c r="Q597" i="15"/>
  <c r="P597" i="15"/>
  <c r="M597" i="15"/>
  <c r="AD596" i="15"/>
  <c r="Y596" i="15"/>
  <c r="U596" i="15"/>
  <c r="Q596" i="15"/>
  <c r="P596" i="15"/>
  <c r="M596" i="15"/>
  <c r="AD595" i="15"/>
  <c r="Y595" i="15"/>
  <c r="U595" i="15"/>
  <c r="Q595" i="15"/>
  <c r="P595" i="15"/>
  <c r="M595" i="15"/>
  <c r="AD594" i="15"/>
  <c r="Y594" i="15"/>
  <c r="U594" i="15"/>
  <c r="Q594" i="15"/>
  <c r="P594" i="15"/>
  <c r="M594" i="15"/>
  <c r="AD593" i="15"/>
  <c r="Y593" i="15"/>
  <c r="U593" i="15"/>
  <c r="Q593" i="15"/>
  <c r="P593" i="15"/>
  <c r="M593" i="15"/>
  <c r="AD592" i="15"/>
  <c r="Y592" i="15"/>
  <c r="U592" i="15"/>
  <c r="Q592" i="15"/>
  <c r="P592" i="15"/>
  <c r="M592" i="15"/>
  <c r="AD591" i="15"/>
  <c r="Y591" i="15"/>
  <c r="U591" i="15"/>
  <c r="Q591" i="15"/>
  <c r="P591" i="15"/>
  <c r="M591" i="15"/>
  <c r="AD590" i="15"/>
  <c r="Y590" i="15"/>
  <c r="U590" i="15"/>
  <c r="Q590" i="15"/>
  <c r="P590" i="15"/>
  <c r="M590" i="15"/>
  <c r="AD589" i="15"/>
  <c r="Y589" i="15"/>
  <c r="U589" i="15"/>
  <c r="Q589" i="15"/>
  <c r="P589" i="15"/>
  <c r="M589" i="15"/>
  <c r="AD588" i="15"/>
  <c r="Y588" i="15"/>
  <c r="U588" i="15"/>
  <c r="Q588" i="15"/>
  <c r="P588" i="15"/>
  <c r="M588" i="15"/>
  <c r="AD587" i="15"/>
  <c r="Y587" i="15"/>
  <c r="U587" i="15"/>
  <c r="Q587" i="15"/>
  <c r="P587" i="15"/>
  <c r="M587" i="15"/>
  <c r="AD586" i="15"/>
  <c r="Y586" i="15"/>
  <c r="U586" i="15"/>
  <c r="Q586" i="15"/>
  <c r="P586" i="15"/>
  <c r="M586" i="15"/>
  <c r="AD585" i="15"/>
  <c r="Y585" i="15"/>
  <c r="U585" i="15"/>
  <c r="Q585" i="15"/>
  <c r="P585" i="15"/>
  <c r="M585" i="15"/>
  <c r="AD584" i="15"/>
  <c r="Y584" i="15"/>
  <c r="U584" i="15"/>
  <c r="Q584" i="15"/>
  <c r="P584" i="15"/>
  <c r="M584" i="15"/>
  <c r="AD583" i="15"/>
  <c r="Y583" i="15"/>
  <c r="U583" i="15"/>
  <c r="Q583" i="15"/>
  <c r="P583" i="15"/>
  <c r="M583" i="15"/>
  <c r="AD582" i="15"/>
  <c r="Y582" i="15"/>
  <c r="U582" i="15"/>
  <c r="Q582" i="15"/>
  <c r="P582" i="15"/>
  <c r="M582" i="15"/>
  <c r="AD581" i="15"/>
  <c r="Y581" i="15"/>
  <c r="U581" i="15"/>
  <c r="Q581" i="15"/>
  <c r="P581" i="15"/>
  <c r="M581" i="15"/>
  <c r="AD580" i="15"/>
  <c r="Y580" i="15"/>
  <c r="U580" i="15"/>
  <c r="Q580" i="15"/>
  <c r="P580" i="15"/>
  <c r="M580" i="15"/>
  <c r="AD579" i="15"/>
  <c r="Y579" i="15"/>
  <c r="U579" i="15"/>
  <c r="Q579" i="15"/>
  <c r="P579" i="15"/>
  <c r="M579" i="15"/>
  <c r="AD578" i="15"/>
  <c r="Y578" i="15"/>
  <c r="U578" i="15"/>
  <c r="Q578" i="15"/>
  <c r="P578" i="15"/>
  <c r="M578" i="15"/>
  <c r="AD577" i="15"/>
  <c r="Y577" i="15"/>
  <c r="U577" i="15"/>
  <c r="Q577" i="15"/>
  <c r="P577" i="15"/>
  <c r="M577" i="15"/>
  <c r="AD576" i="15"/>
  <c r="Y576" i="15"/>
  <c r="U576" i="15"/>
  <c r="Q576" i="15"/>
  <c r="P576" i="15"/>
  <c r="M576" i="15"/>
  <c r="AD575" i="15"/>
  <c r="Y575" i="15"/>
  <c r="U575" i="15"/>
  <c r="Q575" i="15"/>
  <c r="P575" i="15"/>
  <c r="M575" i="15"/>
  <c r="AD574" i="15"/>
  <c r="Y574" i="15"/>
  <c r="U574" i="15"/>
  <c r="Q574" i="15"/>
  <c r="P574" i="15"/>
  <c r="M574" i="15"/>
  <c r="AD573" i="15"/>
  <c r="Y573" i="15"/>
  <c r="U573" i="15"/>
  <c r="Q573" i="15"/>
  <c r="P573" i="15"/>
  <c r="M573" i="15"/>
  <c r="AD572" i="15"/>
  <c r="Y572" i="15"/>
  <c r="U572" i="15"/>
  <c r="Q572" i="15"/>
  <c r="P572" i="15"/>
  <c r="M572" i="15"/>
  <c r="AD571" i="15"/>
  <c r="Y571" i="15"/>
  <c r="U571" i="15"/>
  <c r="Q571" i="15"/>
  <c r="P571" i="15"/>
  <c r="M571" i="15"/>
  <c r="AD570" i="15"/>
  <c r="Y570" i="15"/>
  <c r="U570" i="15"/>
  <c r="Q570" i="15"/>
  <c r="P570" i="15"/>
  <c r="M570" i="15"/>
  <c r="AD569" i="15"/>
  <c r="Y569" i="15"/>
  <c r="U569" i="15"/>
  <c r="Q569" i="15"/>
  <c r="P569" i="15"/>
  <c r="M569" i="15"/>
  <c r="AD568" i="15"/>
  <c r="Y568" i="15"/>
  <c r="U568" i="15"/>
  <c r="Q568" i="15"/>
  <c r="P568" i="15"/>
  <c r="M568" i="15"/>
  <c r="AD567" i="15"/>
  <c r="Y567" i="15"/>
  <c r="U567" i="15"/>
  <c r="Q567" i="15"/>
  <c r="P567" i="15"/>
  <c r="M567" i="15"/>
  <c r="AD566" i="15"/>
  <c r="Y566" i="15"/>
  <c r="U566" i="15"/>
  <c r="Q566" i="15"/>
  <c r="P566" i="15"/>
  <c r="M566" i="15"/>
  <c r="AD565" i="15"/>
  <c r="Y565" i="15"/>
  <c r="U565" i="15"/>
  <c r="Q565" i="15"/>
  <c r="P565" i="15"/>
  <c r="M565" i="15"/>
  <c r="AD564" i="15"/>
  <c r="Y564" i="15"/>
  <c r="U564" i="15"/>
  <c r="Q564" i="15"/>
  <c r="P564" i="15"/>
  <c r="M564" i="15"/>
  <c r="AD563" i="15"/>
  <c r="Y563" i="15"/>
  <c r="U563" i="15"/>
  <c r="Q563" i="15"/>
  <c r="P563" i="15"/>
  <c r="M563" i="15"/>
  <c r="AD562" i="15"/>
  <c r="Y562" i="15"/>
  <c r="U562" i="15"/>
  <c r="Q562" i="15"/>
  <c r="P562" i="15"/>
  <c r="M562" i="15"/>
  <c r="AD561" i="15"/>
  <c r="Y561" i="15"/>
  <c r="U561" i="15"/>
  <c r="Q561" i="15"/>
  <c r="P561" i="15"/>
  <c r="M561" i="15"/>
  <c r="AD560" i="15"/>
  <c r="Y560" i="15"/>
  <c r="U560" i="15"/>
  <c r="Q560" i="15"/>
  <c r="P560" i="15"/>
  <c r="M560" i="15"/>
  <c r="AD559" i="15"/>
  <c r="Y559" i="15"/>
  <c r="U559" i="15"/>
  <c r="Q559" i="15"/>
  <c r="P559" i="15"/>
  <c r="M559" i="15"/>
  <c r="AD558" i="15"/>
  <c r="Y558" i="15"/>
  <c r="U558" i="15"/>
  <c r="Q558" i="15"/>
  <c r="P558" i="15"/>
  <c r="M558" i="15"/>
  <c r="AD557" i="15"/>
  <c r="Y557" i="15"/>
  <c r="U557" i="15"/>
  <c r="Q557" i="15"/>
  <c r="P557" i="15"/>
  <c r="M557" i="15"/>
  <c r="AD556" i="15"/>
  <c r="Y556" i="15"/>
  <c r="U556" i="15"/>
  <c r="Q556" i="15"/>
  <c r="P556" i="15"/>
  <c r="M556" i="15"/>
  <c r="AD555" i="15"/>
  <c r="Y555" i="15"/>
  <c r="U555" i="15"/>
  <c r="Q555" i="15"/>
  <c r="P555" i="15"/>
  <c r="M555" i="15"/>
  <c r="AD554" i="15"/>
  <c r="Y554" i="15"/>
  <c r="U554" i="15"/>
  <c r="Q554" i="15"/>
  <c r="P554" i="15"/>
  <c r="M554" i="15"/>
  <c r="AD553" i="15"/>
  <c r="Y553" i="15"/>
  <c r="U553" i="15"/>
  <c r="Q553" i="15"/>
  <c r="P553" i="15"/>
  <c r="M553" i="15"/>
  <c r="AD552" i="15"/>
  <c r="Y552" i="15"/>
  <c r="U552" i="15"/>
  <c r="Q552" i="15"/>
  <c r="P552" i="15"/>
  <c r="M552" i="15"/>
  <c r="AD551" i="15"/>
  <c r="Y551" i="15"/>
  <c r="U551" i="15"/>
  <c r="Q551" i="15"/>
  <c r="P551" i="15"/>
  <c r="M551" i="15"/>
  <c r="AD550" i="15"/>
  <c r="Y550" i="15"/>
  <c r="U550" i="15"/>
  <c r="Q550" i="15"/>
  <c r="P550" i="15"/>
  <c r="M550" i="15"/>
  <c r="AD549" i="15"/>
  <c r="Y549" i="15"/>
  <c r="U549" i="15"/>
  <c r="Q549" i="15"/>
  <c r="P549" i="15"/>
  <c r="M549" i="15"/>
  <c r="AD548" i="15"/>
  <c r="Y548" i="15"/>
  <c r="U548" i="15"/>
  <c r="Q548" i="15"/>
  <c r="P548" i="15"/>
  <c r="M548" i="15"/>
  <c r="AD547" i="15"/>
  <c r="Y547" i="15"/>
  <c r="U547" i="15"/>
  <c r="Q547" i="15"/>
  <c r="P547" i="15"/>
  <c r="M547" i="15"/>
  <c r="AD546" i="15"/>
  <c r="Y546" i="15"/>
  <c r="U546" i="15"/>
  <c r="Q546" i="15"/>
  <c r="P546" i="15"/>
  <c r="M546" i="15"/>
  <c r="AD545" i="15"/>
  <c r="Y545" i="15"/>
  <c r="U545" i="15"/>
  <c r="Q545" i="15"/>
  <c r="P545" i="15"/>
  <c r="M545" i="15"/>
  <c r="AD544" i="15"/>
  <c r="Y544" i="15"/>
  <c r="U544" i="15"/>
  <c r="Q544" i="15"/>
  <c r="P544" i="15"/>
  <c r="M544" i="15"/>
  <c r="AD543" i="15"/>
  <c r="Y543" i="15"/>
  <c r="U543" i="15"/>
  <c r="Q543" i="15"/>
  <c r="P543" i="15"/>
  <c r="M543" i="15"/>
  <c r="AD542" i="15"/>
  <c r="Y542" i="15"/>
  <c r="U542" i="15"/>
  <c r="Q542" i="15"/>
  <c r="P542" i="15"/>
  <c r="M542" i="15"/>
  <c r="AD541" i="15"/>
  <c r="Y541" i="15"/>
  <c r="U541" i="15"/>
  <c r="Q541" i="15"/>
  <c r="P541" i="15"/>
  <c r="M541" i="15"/>
  <c r="AD540" i="15"/>
  <c r="Y540" i="15"/>
  <c r="U540" i="15"/>
  <c r="Q540" i="15"/>
  <c r="P540" i="15"/>
  <c r="M540" i="15"/>
  <c r="AD539" i="15"/>
  <c r="Y539" i="15"/>
  <c r="U539" i="15"/>
  <c r="Q539" i="15"/>
  <c r="P539" i="15"/>
  <c r="M539" i="15"/>
  <c r="AD538" i="15"/>
  <c r="Y538" i="15"/>
  <c r="U538" i="15"/>
  <c r="Q538" i="15"/>
  <c r="P538" i="15"/>
  <c r="M538" i="15"/>
  <c r="AD537" i="15"/>
  <c r="Y537" i="15"/>
  <c r="U537" i="15"/>
  <c r="Q537" i="15"/>
  <c r="P537" i="15"/>
  <c r="M537" i="15"/>
  <c r="AD536" i="15"/>
  <c r="Y536" i="15"/>
  <c r="U536" i="15"/>
  <c r="Q536" i="15"/>
  <c r="P536" i="15"/>
  <c r="M536" i="15"/>
  <c r="AD535" i="15"/>
  <c r="Y535" i="15"/>
  <c r="U535" i="15"/>
  <c r="Q535" i="15"/>
  <c r="P535" i="15"/>
  <c r="M535" i="15"/>
  <c r="AD534" i="15"/>
  <c r="Y534" i="15"/>
  <c r="U534" i="15"/>
  <c r="Q534" i="15"/>
  <c r="P534" i="15"/>
  <c r="M534" i="15"/>
  <c r="AD533" i="15"/>
  <c r="Y533" i="15"/>
  <c r="U533" i="15"/>
  <c r="Q533" i="15"/>
  <c r="P533" i="15"/>
  <c r="M533" i="15"/>
  <c r="AD532" i="15"/>
  <c r="Y532" i="15"/>
  <c r="U532" i="15"/>
  <c r="Q532" i="15"/>
  <c r="P532" i="15"/>
  <c r="M532" i="15"/>
  <c r="AD531" i="15"/>
  <c r="Y531" i="15"/>
  <c r="U531" i="15"/>
  <c r="Q531" i="15"/>
  <c r="P531" i="15"/>
  <c r="M531" i="15"/>
  <c r="AD530" i="15"/>
  <c r="Y530" i="15"/>
  <c r="U530" i="15"/>
  <c r="Q530" i="15"/>
  <c r="P530" i="15"/>
  <c r="M530" i="15"/>
  <c r="AD529" i="15"/>
  <c r="Y529" i="15"/>
  <c r="U529" i="15"/>
  <c r="Q529" i="15"/>
  <c r="P529" i="15"/>
  <c r="M529" i="15"/>
  <c r="AD528" i="15"/>
  <c r="Y528" i="15"/>
  <c r="U528" i="15"/>
  <c r="Q528" i="15"/>
  <c r="P528" i="15"/>
  <c r="M528" i="15"/>
  <c r="AD527" i="15"/>
  <c r="Y527" i="15"/>
  <c r="U527" i="15"/>
  <c r="Q527" i="15"/>
  <c r="P527" i="15"/>
  <c r="M527" i="15"/>
  <c r="AD526" i="15"/>
  <c r="Y526" i="15"/>
  <c r="U526" i="15"/>
  <c r="Q526" i="15"/>
  <c r="P526" i="15"/>
  <c r="M526" i="15"/>
  <c r="AD525" i="15"/>
  <c r="Y525" i="15"/>
  <c r="U525" i="15"/>
  <c r="Q525" i="15"/>
  <c r="P525" i="15"/>
  <c r="M525" i="15"/>
  <c r="AD524" i="15"/>
  <c r="Y524" i="15"/>
  <c r="U524" i="15"/>
  <c r="Q524" i="15"/>
  <c r="P524" i="15"/>
  <c r="M524" i="15"/>
  <c r="AD523" i="15"/>
  <c r="Y523" i="15"/>
  <c r="U523" i="15"/>
  <c r="Q523" i="15"/>
  <c r="P523" i="15"/>
  <c r="M523" i="15"/>
  <c r="AD522" i="15"/>
  <c r="Y522" i="15"/>
  <c r="U522" i="15"/>
  <c r="Q522" i="15"/>
  <c r="P522" i="15"/>
  <c r="M522" i="15"/>
  <c r="AD521" i="15"/>
  <c r="Y521" i="15"/>
  <c r="U521" i="15"/>
  <c r="Q521" i="15"/>
  <c r="P521" i="15"/>
  <c r="M521" i="15"/>
  <c r="AD520" i="15"/>
  <c r="Y520" i="15"/>
  <c r="U520" i="15"/>
  <c r="Q520" i="15"/>
  <c r="P520" i="15"/>
  <c r="M520" i="15"/>
  <c r="AD519" i="15"/>
  <c r="Y519" i="15"/>
  <c r="U519" i="15"/>
  <c r="Q519" i="15"/>
  <c r="P519" i="15"/>
  <c r="M519" i="15"/>
  <c r="AD518" i="15"/>
  <c r="Y518" i="15"/>
  <c r="U518" i="15"/>
  <c r="Q518" i="15"/>
  <c r="P518" i="15"/>
  <c r="M518" i="15"/>
  <c r="AD517" i="15"/>
  <c r="Y517" i="15"/>
  <c r="U517" i="15"/>
  <c r="Q517" i="15"/>
  <c r="P517" i="15"/>
  <c r="M517" i="15"/>
  <c r="AD516" i="15"/>
  <c r="Y516" i="15"/>
  <c r="U516" i="15"/>
  <c r="Q516" i="15"/>
  <c r="P516" i="15"/>
  <c r="M516" i="15"/>
  <c r="AD515" i="15"/>
  <c r="Y515" i="15"/>
  <c r="U515" i="15"/>
  <c r="Q515" i="15"/>
  <c r="P515" i="15"/>
  <c r="M515" i="15"/>
  <c r="AD514" i="15"/>
  <c r="Y514" i="15"/>
  <c r="U514" i="15"/>
  <c r="Q514" i="15"/>
  <c r="P514" i="15"/>
  <c r="M514" i="15"/>
  <c r="AD513" i="15"/>
  <c r="Y513" i="15"/>
  <c r="U513" i="15"/>
  <c r="Q513" i="15"/>
  <c r="P513" i="15"/>
  <c r="M513" i="15"/>
  <c r="AD512" i="15"/>
  <c r="Y512" i="15"/>
  <c r="U512" i="15"/>
  <c r="Q512" i="15"/>
  <c r="P512" i="15"/>
  <c r="M512" i="15"/>
  <c r="AD511" i="15"/>
  <c r="Y511" i="15"/>
  <c r="U511" i="15"/>
  <c r="Q511" i="15"/>
  <c r="P511" i="15"/>
  <c r="M511" i="15"/>
  <c r="AD510" i="15"/>
  <c r="Y510" i="15"/>
  <c r="U510" i="15"/>
  <c r="Q510" i="15"/>
  <c r="P510" i="15"/>
  <c r="M510" i="15"/>
  <c r="AD509" i="15"/>
  <c r="Y509" i="15"/>
  <c r="U509" i="15"/>
  <c r="Q509" i="15"/>
  <c r="P509" i="15"/>
  <c r="M509" i="15"/>
  <c r="AD508" i="15"/>
  <c r="Y508" i="15"/>
  <c r="U508" i="15"/>
  <c r="Q508" i="15"/>
  <c r="P508" i="15"/>
  <c r="M508" i="15"/>
  <c r="AD507" i="15"/>
  <c r="Y507" i="15"/>
  <c r="U507" i="15"/>
  <c r="Q507" i="15"/>
  <c r="P507" i="15"/>
  <c r="M507" i="15"/>
  <c r="AD506" i="15"/>
  <c r="Y506" i="15"/>
  <c r="U506" i="15"/>
  <c r="Q506" i="15"/>
  <c r="P506" i="15"/>
  <c r="M506" i="15"/>
  <c r="AD505" i="15"/>
  <c r="Y505" i="15"/>
  <c r="U505" i="15"/>
  <c r="Q505" i="15"/>
  <c r="P505" i="15"/>
  <c r="M505" i="15"/>
  <c r="AD504" i="15"/>
  <c r="Y504" i="15"/>
  <c r="U504" i="15"/>
  <c r="Q504" i="15"/>
  <c r="P504" i="15"/>
  <c r="M504" i="15"/>
  <c r="AD503" i="15"/>
  <c r="Y503" i="15"/>
  <c r="U503" i="15"/>
  <c r="Q503" i="15"/>
  <c r="P503" i="15"/>
  <c r="M503" i="15"/>
  <c r="AD502" i="15"/>
  <c r="Y502" i="15"/>
  <c r="U502" i="15"/>
  <c r="Q502" i="15"/>
  <c r="P502" i="15"/>
  <c r="M502" i="15"/>
  <c r="AD501" i="15"/>
  <c r="Y501" i="15"/>
  <c r="U501" i="15"/>
  <c r="Q501" i="15"/>
  <c r="P501" i="15"/>
  <c r="M501" i="15"/>
  <c r="AD500" i="15"/>
  <c r="Y500" i="15"/>
  <c r="U500" i="15"/>
  <c r="Q500" i="15"/>
  <c r="P500" i="15"/>
  <c r="M500" i="15"/>
  <c r="AD499" i="15"/>
  <c r="Y499" i="15"/>
  <c r="U499" i="15"/>
  <c r="Q499" i="15"/>
  <c r="P499" i="15"/>
  <c r="M499" i="15"/>
  <c r="AD498" i="15"/>
  <c r="Y498" i="15"/>
  <c r="U498" i="15"/>
  <c r="Q498" i="15"/>
  <c r="P498" i="15"/>
  <c r="M498" i="15"/>
  <c r="AD497" i="15"/>
  <c r="Y497" i="15"/>
  <c r="U497" i="15"/>
  <c r="Q497" i="15"/>
  <c r="P497" i="15"/>
  <c r="M497" i="15"/>
  <c r="AD496" i="15"/>
  <c r="Y496" i="15"/>
  <c r="U496" i="15"/>
  <c r="Q496" i="15"/>
  <c r="P496" i="15"/>
  <c r="M496" i="15"/>
  <c r="AD495" i="15"/>
  <c r="Y495" i="15"/>
  <c r="U495" i="15"/>
  <c r="Q495" i="15"/>
  <c r="P495" i="15"/>
  <c r="M495" i="15"/>
  <c r="AD494" i="15"/>
  <c r="Y494" i="15"/>
  <c r="U494" i="15"/>
  <c r="Q494" i="15"/>
  <c r="P494" i="15"/>
  <c r="M494" i="15"/>
  <c r="AD493" i="15"/>
  <c r="Y493" i="15"/>
  <c r="U493" i="15"/>
  <c r="Q493" i="15"/>
  <c r="P493" i="15"/>
  <c r="M493" i="15"/>
  <c r="AD492" i="15"/>
  <c r="Y492" i="15"/>
  <c r="U492" i="15"/>
  <c r="Q492" i="15"/>
  <c r="P492" i="15"/>
  <c r="M492" i="15"/>
  <c r="AD491" i="15"/>
  <c r="Y491" i="15"/>
  <c r="U491" i="15"/>
  <c r="Q491" i="15"/>
  <c r="P491" i="15"/>
  <c r="M491" i="15"/>
  <c r="AD490" i="15"/>
  <c r="Y490" i="15"/>
  <c r="U490" i="15"/>
  <c r="Q490" i="15"/>
  <c r="P490" i="15"/>
  <c r="M490" i="15"/>
  <c r="AD489" i="15"/>
  <c r="Y489" i="15"/>
  <c r="U489" i="15"/>
  <c r="Q489" i="15"/>
  <c r="P489" i="15"/>
  <c r="M489" i="15"/>
  <c r="AD488" i="15"/>
  <c r="Y488" i="15"/>
  <c r="U488" i="15"/>
  <c r="Q488" i="15"/>
  <c r="P488" i="15"/>
  <c r="M488" i="15"/>
  <c r="AD487" i="15"/>
  <c r="Y487" i="15"/>
  <c r="U487" i="15"/>
  <c r="Q487" i="15"/>
  <c r="P487" i="15"/>
  <c r="M487" i="15"/>
  <c r="AD486" i="15"/>
  <c r="Y486" i="15"/>
  <c r="U486" i="15"/>
  <c r="Q486" i="15"/>
  <c r="P486" i="15"/>
  <c r="M486" i="15"/>
  <c r="AD485" i="15"/>
  <c r="Y485" i="15"/>
  <c r="U485" i="15"/>
  <c r="Q485" i="15"/>
  <c r="P485" i="15"/>
  <c r="M485" i="15"/>
  <c r="AD484" i="15"/>
  <c r="Y484" i="15"/>
  <c r="U484" i="15"/>
  <c r="Q484" i="15"/>
  <c r="P484" i="15"/>
  <c r="M484" i="15"/>
  <c r="AD483" i="15"/>
  <c r="Y483" i="15"/>
  <c r="U483" i="15"/>
  <c r="Q483" i="15"/>
  <c r="P483" i="15"/>
  <c r="M483" i="15"/>
  <c r="AD482" i="15"/>
  <c r="Y482" i="15"/>
  <c r="U482" i="15"/>
  <c r="Q482" i="15"/>
  <c r="P482" i="15"/>
  <c r="M482" i="15"/>
  <c r="AD481" i="15"/>
  <c r="Y481" i="15"/>
  <c r="U481" i="15"/>
  <c r="Q481" i="15"/>
  <c r="P481" i="15"/>
  <c r="M481" i="15"/>
  <c r="AD480" i="15"/>
  <c r="Y480" i="15"/>
  <c r="U480" i="15"/>
  <c r="Q480" i="15"/>
  <c r="P480" i="15"/>
  <c r="M480" i="15"/>
  <c r="AD479" i="15"/>
  <c r="Y479" i="15"/>
  <c r="U479" i="15"/>
  <c r="Q479" i="15"/>
  <c r="P479" i="15"/>
  <c r="M479" i="15"/>
  <c r="AD478" i="15"/>
  <c r="Y478" i="15"/>
  <c r="U478" i="15"/>
  <c r="Q478" i="15"/>
  <c r="P478" i="15"/>
  <c r="M478" i="15"/>
  <c r="AD477" i="15"/>
  <c r="Y477" i="15"/>
  <c r="U477" i="15"/>
  <c r="Q477" i="15"/>
  <c r="P477" i="15"/>
  <c r="M477" i="15"/>
  <c r="AD476" i="15"/>
  <c r="Y476" i="15"/>
  <c r="U476" i="15"/>
  <c r="Q476" i="15"/>
  <c r="P476" i="15"/>
  <c r="M476" i="15"/>
  <c r="AD475" i="15"/>
  <c r="Y475" i="15"/>
  <c r="U475" i="15"/>
  <c r="Q475" i="15"/>
  <c r="P475" i="15"/>
  <c r="M475" i="15"/>
  <c r="AD474" i="15"/>
  <c r="Y474" i="15"/>
  <c r="U474" i="15"/>
  <c r="Q474" i="15"/>
  <c r="P474" i="15"/>
  <c r="M474" i="15"/>
  <c r="AD473" i="15"/>
  <c r="Y473" i="15"/>
  <c r="U473" i="15"/>
  <c r="Q473" i="15"/>
  <c r="P473" i="15"/>
  <c r="M473" i="15"/>
  <c r="AD472" i="15"/>
  <c r="Y472" i="15"/>
  <c r="U472" i="15"/>
  <c r="Q472" i="15"/>
  <c r="P472" i="15"/>
  <c r="M472" i="15"/>
  <c r="AD471" i="15"/>
  <c r="Y471" i="15"/>
  <c r="U471" i="15"/>
  <c r="Q471" i="15"/>
  <c r="P471" i="15"/>
  <c r="M471" i="15"/>
  <c r="AD470" i="15"/>
  <c r="Y470" i="15"/>
  <c r="U470" i="15"/>
  <c r="Q470" i="15"/>
  <c r="P470" i="15"/>
  <c r="M470" i="15"/>
  <c r="AD469" i="15"/>
  <c r="Y469" i="15"/>
  <c r="U469" i="15"/>
  <c r="Q469" i="15"/>
  <c r="P469" i="15"/>
  <c r="M469" i="15"/>
  <c r="AD468" i="15"/>
  <c r="Y468" i="15"/>
  <c r="U468" i="15"/>
  <c r="Q468" i="15"/>
  <c r="P468" i="15"/>
  <c r="M468" i="15"/>
  <c r="AD467" i="15"/>
  <c r="Y467" i="15"/>
  <c r="U467" i="15"/>
  <c r="Q467" i="15"/>
  <c r="P467" i="15"/>
  <c r="M467" i="15"/>
  <c r="AD466" i="15"/>
  <c r="Y466" i="15"/>
  <c r="U466" i="15"/>
  <c r="Q466" i="15"/>
  <c r="P466" i="15"/>
  <c r="M466" i="15"/>
  <c r="AD465" i="15"/>
  <c r="Y465" i="15"/>
  <c r="U465" i="15"/>
  <c r="Q465" i="15"/>
  <c r="P465" i="15"/>
  <c r="M465" i="15"/>
  <c r="AD464" i="15"/>
  <c r="Y464" i="15"/>
  <c r="U464" i="15"/>
  <c r="Q464" i="15"/>
  <c r="P464" i="15"/>
  <c r="M464" i="15"/>
  <c r="AD463" i="15"/>
  <c r="Y463" i="15"/>
  <c r="U463" i="15"/>
  <c r="Q463" i="15"/>
  <c r="P463" i="15"/>
  <c r="M463" i="15"/>
  <c r="AD462" i="15"/>
  <c r="Y462" i="15"/>
  <c r="U462" i="15"/>
  <c r="Q462" i="15"/>
  <c r="P462" i="15"/>
  <c r="M462" i="15"/>
  <c r="AD461" i="15"/>
  <c r="Y461" i="15"/>
  <c r="U461" i="15"/>
  <c r="Q461" i="15"/>
  <c r="P461" i="15"/>
  <c r="M461" i="15"/>
  <c r="AD460" i="15"/>
  <c r="Y460" i="15"/>
  <c r="U460" i="15"/>
  <c r="Q460" i="15"/>
  <c r="P460" i="15"/>
  <c r="M460" i="15"/>
  <c r="AD459" i="15"/>
  <c r="Y459" i="15"/>
  <c r="U459" i="15"/>
  <c r="Q459" i="15"/>
  <c r="P459" i="15"/>
  <c r="M459" i="15"/>
  <c r="AD458" i="15"/>
  <c r="Y458" i="15"/>
  <c r="U458" i="15"/>
  <c r="Q458" i="15"/>
  <c r="P458" i="15"/>
  <c r="M458" i="15"/>
  <c r="AD457" i="15"/>
  <c r="Y457" i="15"/>
  <c r="U457" i="15"/>
  <c r="Q457" i="15"/>
  <c r="P457" i="15"/>
  <c r="M457" i="15"/>
  <c r="AD456" i="15"/>
  <c r="Y456" i="15"/>
  <c r="U456" i="15"/>
  <c r="Q456" i="15"/>
  <c r="P456" i="15"/>
  <c r="M456" i="15"/>
  <c r="AD455" i="15"/>
  <c r="Y455" i="15"/>
  <c r="U455" i="15"/>
  <c r="Q455" i="15"/>
  <c r="P455" i="15"/>
  <c r="M455" i="15"/>
  <c r="AD454" i="15"/>
  <c r="Y454" i="15"/>
  <c r="U454" i="15"/>
  <c r="Q454" i="15"/>
  <c r="P454" i="15"/>
  <c r="M454" i="15"/>
  <c r="AD453" i="15"/>
  <c r="Y453" i="15"/>
  <c r="U453" i="15"/>
  <c r="Q453" i="15"/>
  <c r="P453" i="15"/>
  <c r="M453" i="15"/>
  <c r="AD452" i="15"/>
  <c r="Y452" i="15"/>
  <c r="U452" i="15"/>
  <c r="Q452" i="15"/>
  <c r="P452" i="15"/>
  <c r="M452" i="15"/>
  <c r="AD451" i="15"/>
  <c r="Y451" i="15"/>
  <c r="U451" i="15"/>
  <c r="Q451" i="15"/>
  <c r="P451" i="15"/>
  <c r="M451" i="15"/>
  <c r="AD450" i="15"/>
  <c r="Y450" i="15"/>
  <c r="U450" i="15"/>
  <c r="Q450" i="15"/>
  <c r="P450" i="15"/>
  <c r="M450" i="15"/>
  <c r="AD449" i="15"/>
  <c r="Y449" i="15"/>
  <c r="U449" i="15"/>
  <c r="Q449" i="15"/>
  <c r="P449" i="15"/>
  <c r="M449" i="15"/>
  <c r="AD448" i="15"/>
  <c r="Y448" i="15"/>
  <c r="U448" i="15"/>
  <c r="Q448" i="15"/>
  <c r="P448" i="15"/>
  <c r="M448" i="15"/>
  <c r="AD447" i="15"/>
  <c r="Y447" i="15"/>
  <c r="U447" i="15"/>
  <c r="Q447" i="15"/>
  <c r="P447" i="15"/>
  <c r="M447" i="15"/>
  <c r="AD446" i="15"/>
  <c r="Y446" i="15"/>
  <c r="U446" i="15"/>
  <c r="Q446" i="15"/>
  <c r="P446" i="15"/>
  <c r="M446" i="15"/>
  <c r="AD445" i="15"/>
  <c r="Y445" i="15"/>
  <c r="U445" i="15"/>
  <c r="Q445" i="15"/>
  <c r="P445" i="15"/>
  <c r="M445" i="15"/>
  <c r="AD444" i="15"/>
  <c r="Y444" i="15"/>
  <c r="U444" i="15"/>
  <c r="Q444" i="15"/>
  <c r="P444" i="15"/>
  <c r="M444" i="15"/>
  <c r="AD443" i="15"/>
  <c r="Y443" i="15"/>
  <c r="U443" i="15"/>
  <c r="Q443" i="15"/>
  <c r="P443" i="15"/>
  <c r="M443" i="15"/>
  <c r="AD442" i="15"/>
  <c r="Y442" i="15"/>
  <c r="U442" i="15"/>
  <c r="Q442" i="15"/>
  <c r="P442" i="15"/>
  <c r="M442" i="15"/>
  <c r="AD441" i="15"/>
  <c r="Y441" i="15"/>
  <c r="U441" i="15"/>
  <c r="Q441" i="15"/>
  <c r="P441" i="15"/>
  <c r="M441" i="15"/>
  <c r="AD440" i="15"/>
  <c r="Y440" i="15"/>
  <c r="U440" i="15"/>
  <c r="Q440" i="15"/>
  <c r="P440" i="15"/>
  <c r="M440" i="15"/>
  <c r="AD439" i="15"/>
  <c r="Y439" i="15"/>
  <c r="U439" i="15"/>
  <c r="Q439" i="15"/>
  <c r="P439" i="15"/>
  <c r="M439" i="15"/>
  <c r="AD438" i="15"/>
  <c r="Y438" i="15"/>
  <c r="U438" i="15"/>
  <c r="Q438" i="15"/>
  <c r="P438" i="15"/>
  <c r="M438" i="15"/>
  <c r="AD437" i="15"/>
  <c r="Y437" i="15"/>
  <c r="U437" i="15"/>
  <c r="Q437" i="15"/>
  <c r="P437" i="15"/>
  <c r="M437" i="15"/>
  <c r="AD436" i="15"/>
  <c r="Y436" i="15"/>
  <c r="U436" i="15"/>
  <c r="Q436" i="15"/>
  <c r="P436" i="15"/>
  <c r="M436" i="15"/>
  <c r="AD435" i="15"/>
  <c r="Y435" i="15"/>
  <c r="U435" i="15"/>
  <c r="Q435" i="15"/>
  <c r="P435" i="15"/>
  <c r="M435" i="15"/>
  <c r="AD434" i="15"/>
  <c r="Y434" i="15"/>
  <c r="U434" i="15"/>
  <c r="Q434" i="15"/>
  <c r="P434" i="15"/>
  <c r="M434" i="15"/>
  <c r="AD433" i="15"/>
  <c r="Y433" i="15"/>
  <c r="U433" i="15"/>
  <c r="Q433" i="15"/>
  <c r="P433" i="15"/>
  <c r="M433" i="15"/>
  <c r="AD432" i="15"/>
  <c r="Y432" i="15"/>
  <c r="U432" i="15"/>
  <c r="Q432" i="15"/>
  <c r="P432" i="15"/>
  <c r="M432" i="15"/>
  <c r="AD431" i="15"/>
  <c r="Y431" i="15"/>
  <c r="U431" i="15"/>
  <c r="Q431" i="15"/>
  <c r="P431" i="15"/>
  <c r="M431" i="15"/>
  <c r="AD430" i="15"/>
  <c r="Y430" i="15"/>
  <c r="U430" i="15"/>
  <c r="Q430" i="15"/>
  <c r="P430" i="15"/>
  <c r="M430" i="15"/>
  <c r="AD429" i="15"/>
  <c r="Y429" i="15"/>
  <c r="U429" i="15"/>
  <c r="Q429" i="15"/>
  <c r="P429" i="15"/>
  <c r="M429" i="15"/>
  <c r="AD428" i="15"/>
  <c r="Y428" i="15"/>
  <c r="U428" i="15"/>
  <c r="Q428" i="15"/>
  <c r="P428" i="15"/>
  <c r="M428" i="15"/>
  <c r="AD427" i="15"/>
  <c r="Y427" i="15"/>
  <c r="U427" i="15"/>
  <c r="Q427" i="15"/>
  <c r="P427" i="15"/>
  <c r="M427" i="15"/>
  <c r="AD426" i="15"/>
  <c r="Y426" i="15"/>
  <c r="U426" i="15"/>
  <c r="Q426" i="15"/>
  <c r="P426" i="15"/>
  <c r="M426" i="15"/>
  <c r="AD425" i="15"/>
  <c r="Y425" i="15"/>
  <c r="U425" i="15"/>
  <c r="Q425" i="15"/>
  <c r="P425" i="15"/>
  <c r="M425" i="15"/>
  <c r="AD424" i="15"/>
  <c r="Y424" i="15"/>
  <c r="U424" i="15"/>
  <c r="Q424" i="15"/>
  <c r="P424" i="15"/>
  <c r="M424" i="15"/>
  <c r="AD423" i="15"/>
  <c r="Y423" i="15"/>
  <c r="U423" i="15"/>
  <c r="Q423" i="15"/>
  <c r="P423" i="15"/>
  <c r="M423" i="15"/>
  <c r="AD422" i="15"/>
  <c r="Y422" i="15"/>
  <c r="U422" i="15"/>
  <c r="Q422" i="15"/>
  <c r="P422" i="15"/>
  <c r="M422" i="15"/>
  <c r="AD421" i="15"/>
  <c r="Y421" i="15"/>
  <c r="U421" i="15"/>
  <c r="Q421" i="15"/>
  <c r="P421" i="15"/>
  <c r="M421" i="15"/>
  <c r="AD420" i="15"/>
  <c r="Y420" i="15"/>
  <c r="U420" i="15"/>
  <c r="Q420" i="15"/>
  <c r="P420" i="15"/>
  <c r="M420" i="15"/>
  <c r="AD419" i="15"/>
  <c r="Y419" i="15"/>
  <c r="U419" i="15"/>
  <c r="Q419" i="15"/>
  <c r="P419" i="15"/>
  <c r="M419" i="15"/>
  <c r="AD418" i="15"/>
  <c r="Y418" i="15"/>
  <c r="U418" i="15"/>
  <c r="Q418" i="15"/>
  <c r="P418" i="15"/>
  <c r="M418" i="15"/>
  <c r="AD417" i="15"/>
  <c r="Y417" i="15"/>
  <c r="U417" i="15"/>
  <c r="Q417" i="15"/>
  <c r="P417" i="15"/>
  <c r="M417" i="15"/>
  <c r="AD416" i="15"/>
  <c r="Y416" i="15"/>
  <c r="U416" i="15"/>
  <c r="Q416" i="15"/>
  <c r="P416" i="15"/>
  <c r="M416" i="15"/>
  <c r="AD415" i="15"/>
  <c r="Y415" i="15"/>
  <c r="U415" i="15"/>
  <c r="Q415" i="15"/>
  <c r="P415" i="15"/>
  <c r="M415" i="15"/>
  <c r="AD414" i="15"/>
  <c r="Y414" i="15"/>
  <c r="U414" i="15"/>
  <c r="Q414" i="15"/>
  <c r="P414" i="15"/>
  <c r="M414" i="15"/>
  <c r="AD413" i="15"/>
  <c r="Y413" i="15"/>
  <c r="U413" i="15"/>
  <c r="Q413" i="15"/>
  <c r="P413" i="15"/>
  <c r="M413" i="15"/>
  <c r="AD412" i="15"/>
  <c r="Y412" i="15"/>
  <c r="U412" i="15"/>
  <c r="Q412" i="15"/>
  <c r="P412" i="15"/>
  <c r="M412" i="15"/>
  <c r="AD411" i="15"/>
  <c r="Y411" i="15"/>
  <c r="U411" i="15"/>
  <c r="Q411" i="15"/>
  <c r="P411" i="15"/>
  <c r="M411" i="15"/>
  <c r="AD410" i="15"/>
  <c r="Y410" i="15"/>
  <c r="U410" i="15"/>
  <c r="Q410" i="15"/>
  <c r="P410" i="15"/>
  <c r="M410" i="15"/>
  <c r="AD409" i="15"/>
  <c r="Y409" i="15"/>
  <c r="U409" i="15"/>
  <c r="Q409" i="15"/>
  <c r="P409" i="15"/>
  <c r="M409" i="15"/>
  <c r="AD408" i="15"/>
  <c r="Y408" i="15"/>
  <c r="U408" i="15"/>
  <c r="Q408" i="15"/>
  <c r="P408" i="15"/>
  <c r="M408" i="15"/>
  <c r="AD407" i="15"/>
  <c r="Y407" i="15"/>
  <c r="U407" i="15"/>
  <c r="Q407" i="15"/>
  <c r="P407" i="15"/>
  <c r="M407" i="15"/>
  <c r="AD406" i="15"/>
  <c r="Y406" i="15"/>
  <c r="U406" i="15"/>
  <c r="Q406" i="15"/>
  <c r="P406" i="15"/>
  <c r="M406" i="15"/>
  <c r="AD405" i="15"/>
  <c r="Y405" i="15"/>
  <c r="U405" i="15"/>
  <c r="Q405" i="15"/>
  <c r="P405" i="15"/>
  <c r="M405" i="15"/>
  <c r="AD404" i="15"/>
  <c r="Y404" i="15"/>
  <c r="U404" i="15"/>
  <c r="Q404" i="15"/>
  <c r="P404" i="15"/>
  <c r="M404" i="15"/>
  <c r="AD403" i="15"/>
  <c r="Y403" i="15"/>
  <c r="U403" i="15"/>
  <c r="Q403" i="15"/>
  <c r="P403" i="15"/>
  <c r="M403" i="15"/>
  <c r="AD402" i="15"/>
  <c r="Y402" i="15"/>
  <c r="U402" i="15"/>
  <c r="Q402" i="15"/>
  <c r="P402" i="15"/>
  <c r="M402" i="15"/>
  <c r="AD401" i="15"/>
  <c r="Y401" i="15"/>
  <c r="U401" i="15"/>
  <c r="Q401" i="15"/>
  <c r="P401" i="15"/>
  <c r="M401" i="15"/>
  <c r="AD400" i="15"/>
  <c r="Y400" i="15"/>
  <c r="U400" i="15"/>
  <c r="Q400" i="15"/>
  <c r="P400" i="15"/>
  <c r="M400" i="15"/>
  <c r="AD399" i="15"/>
  <c r="Y399" i="15"/>
  <c r="U399" i="15"/>
  <c r="Q399" i="15"/>
  <c r="P399" i="15"/>
  <c r="M399" i="15"/>
  <c r="AD398" i="15"/>
  <c r="Y398" i="15"/>
  <c r="U398" i="15"/>
  <c r="Q398" i="15"/>
  <c r="P398" i="15"/>
  <c r="M398" i="15"/>
  <c r="AD397" i="15"/>
  <c r="Y397" i="15"/>
  <c r="U397" i="15"/>
  <c r="Q397" i="15"/>
  <c r="P397" i="15"/>
  <c r="M397" i="15"/>
  <c r="AD396" i="15"/>
  <c r="Y396" i="15"/>
  <c r="U396" i="15"/>
  <c r="Q396" i="15"/>
  <c r="P396" i="15"/>
  <c r="M396" i="15"/>
  <c r="AD395" i="15"/>
  <c r="Y395" i="15"/>
  <c r="U395" i="15"/>
  <c r="Q395" i="15"/>
  <c r="P395" i="15"/>
  <c r="M395" i="15"/>
  <c r="AD394" i="15"/>
  <c r="Y394" i="15"/>
  <c r="U394" i="15"/>
  <c r="Q394" i="15"/>
  <c r="P394" i="15"/>
  <c r="M394" i="15"/>
  <c r="AD393" i="15"/>
  <c r="Y393" i="15"/>
  <c r="U393" i="15"/>
  <c r="Q393" i="15"/>
  <c r="P393" i="15"/>
  <c r="M393" i="15"/>
  <c r="AD392" i="15"/>
  <c r="Y392" i="15"/>
  <c r="U392" i="15"/>
  <c r="Q392" i="15"/>
  <c r="P392" i="15"/>
  <c r="M392" i="15"/>
  <c r="AD391" i="15"/>
  <c r="Y391" i="15"/>
  <c r="U391" i="15"/>
  <c r="Q391" i="15"/>
  <c r="P391" i="15"/>
  <c r="M391" i="15"/>
  <c r="AD390" i="15"/>
  <c r="Y390" i="15"/>
  <c r="U390" i="15"/>
  <c r="Q390" i="15"/>
  <c r="P390" i="15"/>
  <c r="M390" i="15"/>
  <c r="AD389" i="15"/>
  <c r="Y389" i="15"/>
  <c r="U389" i="15"/>
  <c r="Q389" i="15"/>
  <c r="P389" i="15"/>
  <c r="M389" i="15"/>
  <c r="AD388" i="15"/>
  <c r="Y388" i="15"/>
  <c r="U388" i="15"/>
  <c r="Q388" i="15"/>
  <c r="P388" i="15"/>
  <c r="M388" i="15"/>
  <c r="AD387" i="15"/>
  <c r="Y387" i="15"/>
  <c r="U387" i="15"/>
  <c r="Q387" i="15"/>
  <c r="P387" i="15"/>
  <c r="M387" i="15"/>
  <c r="AD386" i="15"/>
  <c r="Y386" i="15"/>
  <c r="U386" i="15"/>
  <c r="Q386" i="15"/>
  <c r="P386" i="15"/>
  <c r="M386" i="15"/>
  <c r="AD385" i="15"/>
  <c r="Y385" i="15"/>
  <c r="U385" i="15"/>
  <c r="Q385" i="15"/>
  <c r="P385" i="15"/>
  <c r="M385" i="15"/>
  <c r="AD384" i="15"/>
  <c r="Y384" i="15"/>
  <c r="U384" i="15"/>
  <c r="Q384" i="15"/>
  <c r="P384" i="15"/>
  <c r="M384" i="15"/>
  <c r="AD383" i="15"/>
  <c r="Y383" i="15"/>
  <c r="U383" i="15"/>
  <c r="Q383" i="15"/>
  <c r="P383" i="15"/>
  <c r="M383" i="15"/>
  <c r="AD382" i="15"/>
  <c r="Y382" i="15"/>
  <c r="U382" i="15"/>
  <c r="Q382" i="15"/>
  <c r="P382" i="15"/>
  <c r="M382" i="15"/>
  <c r="AD381" i="15"/>
  <c r="Y381" i="15"/>
  <c r="U381" i="15"/>
  <c r="Q381" i="15"/>
  <c r="P381" i="15"/>
  <c r="M381" i="15"/>
  <c r="AD380" i="15"/>
  <c r="Y380" i="15"/>
  <c r="U380" i="15"/>
  <c r="Q380" i="15"/>
  <c r="P380" i="15"/>
  <c r="M380" i="15"/>
  <c r="AD379" i="15"/>
  <c r="Y379" i="15"/>
  <c r="U379" i="15"/>
  <c r="Q379" i="15"/>
  <c r="P379" i="15"/>
  <c r="M379" i="15"/>
  <c r="AD378" i="15"/>
  <c r="Y378" i="15"/>
  <c r="U378" i="15"/>
  <c r="Q378" i="15"/>
  <c r="P378" i="15"/>
  <c r="M378" i="15"/>
  <c r="AD377" i="15"/>
  <c r="Y377" i="15"/>
  <c r="U377" i="15"/>
  <c r="Q377" i="15"/>
  <c r="P377" i="15"/>
  <c r="M377" i="15"/>
  <c r="AD376" i="15"/>
  <c r="Y376" i="15"/>
  <c r="U376" i="15"/>
  <c r="Q376" i="15"/>
  <c r="P376" i="15"/>
  <c r="M376" i="15"/>
  <c r="AD375" i="15"/>
  <c r="Y375" i="15"/>
  <c r="U375" i="15"/>
  <c r="Q375" i="15"/>
  <c r="P375" i="15"/>
  <c r="M375" i="15"/>
  <c r="AD374" i="15"/>
  <c r="Y374" i="15"/>
  <c r="U374" i="15"/>
  <c r="Q374" i="15"/>
  <c r="P374" i="15"/>
  <c r="M374" i="15"/>
  <c r="AD373" i="15"/>
  <c r="Y373" i="15"/>
  <c r="U373" i="15"/>
  <c r="Q373" i="15"/>
  <c r="P373" i="15"/>
  <c r="M373" i="15"/>
  <c r="AD372" i="15"/>
  <c r="Y372" i="15"/>
  <c r="U372" i="15"/>
  <c r="Q372" i="15"/>
  <c r="P372" i="15"/>
  <c r="M372" i="15"/>
  <c r="AD371" i="15"/>
  <c r="Y371" i="15"/>
  <c r="U371" i="15"/>
  <c r="Q371" i="15"/>
  <c r="P371" i="15"/>
  <c r="M371" i="15"/>
  <c r="AD370" i="15"/>
  <c r="Y370" i="15"/>
  <c r="U370" i="15"/>
  <c r="Q370" i="15"/>
  <c r="P370" i="15"/>
  <c r="M370" i="15"/>
  <c r="AD369" i="15"/>
  <c r="Y369" i="15"/>
  <c r="U369" i="15"/>
  <c r="Q369" i="15"/>
  <c r="P369" i="15"/>
  <c r="M369" i="15"/>
  <c r="AD368" i="15"/>
  <c r="Y368" i="15"/>
  <c r="U368" i="15"/>
  <c r="Q368" i="15"/>
  <c r="P368" i="15"/>
  <c r="M368" i="15"/>
  <c r="AD367" i="15"/>
  <c r="Y367" i="15"/>
  <c r="U367" i="15"/>
  <c r="Q367" i="15"/>
  <c r="P367" i="15"/>
  <c r="M367" i="15"/>
  <c r="AD366" i="15"/>
  <c r="Y366" i="15"/>
  <c r="U366" i="15"/>
  <c r="Q366" i="15"/>
  <c r="P366" i="15"/>
  <c r="M366" i="15"/>
  <c r="AD365" i="15"/>
  <c r="Y365" i="15"/>
  <c r="U365" i="15"/>
  <c r="Q365" i="15"/>
  <c r="P365" i="15"/>
  <c r="M365" i="15"/>
  <c r="AD364" i="15"/>
  <c r="Y364" i="15"/>
  <c r="U364" i="15"/>
  <c r="Q364" i="15"/>
  <c r="P364" i="15"/>
  <c r="M364" i="15"/>
  <c r="AD363" i="15"/>
  <c r="Y363" i="15"/>
  <c r="U363" i="15"/>
  <c r="Q363" i="15"/>
  <c r="P363" i="15"/>
  <c r="M363" i="15"/>
  <c r="AD362" i="15"/>
  <c r="Y362" i="15"/>
  <c r="U362" i="15"/>
  <c r="Q362" i="15"/>
  <c r="P362" i="15"/>
  <c r="M362" i="15"/>
  <c r="AD361" i="15"/>
  <c r="Y361" i="15"/>
  <c r="U361" i="15"/>
  <c r="Q361" i="15"/>
  <c r="P361" i="15"/>
  <c r="M361" i="15"/>
  <c r="AD360" i="15"/>
  <c r="Y360" i="15"/>
  <c r="U360" i="15"/>
  <c r="Q360" i="15"/>
  <c r="P360" i="15"/>
  <c r="M360" i="15"/>
  <c r="AD359" i="15"/>
  <c r="Y359" i="15"/>
  <c r="U359" i="15"/>
  <c r="Q359" i="15"/>
  <c r="P359" i="15"/>
  <c r="M359" i="15"/>
  <c r="AD358" i="15"/>
  <c r="Y358" i="15"/>
  <c r="U358" i="15"/>
  <c r="Q358" i="15"/>
  <c r="P358" i="15"/>
  <c r="M358" i="15"/>
  <c r="AD357" i="15"/>
  <c r="Y357" i="15"/>
  <c r="U357" i="15"/>
  <c r="Q357" i="15"/>
  <c r="P357" i="15"/>
  <c r="M357" i="15"/>
  <c r="AD356" i="15"/>
  <c r="Y356" i="15"/>
  <c r="U356" i="15"/>
  <c r="Q356" i="15"/>
  <c r="P356" i="15"/>
  <c r="M356" i="15"/>
  <c r="AD355" i="15"/>
  <c r="Y355" i="15"/>
  <c r="U355" i="15"/>
  <c r="Q355" i="15"/>
  <c r="P355" i="15"/>
  <c r="M355" i="15"/>
  <c r="AD354" i="15"/>
  <c r="Y354" i="15"/>
  <c r="U354" i="15"/>
  <c r="Q354" i="15"/>
  <c r="P354" i="15"/>
  <c r="M354" i="15"/>
  <c r="AD353" i="15"/>
  <c r="Y353" i="15"/>
  <c r="U353" i="15"/>
  <c r="Q353" i="15"/>
  <c r="P353" i="15"/>
  <c r="M353" i="15"/>
  <c r="AD352" i="15"/>
  <c r="Y352" i="15"/>
  <c r="U352" i="15"/>
  <c r="Q352" i="15"/>
  <c r="P352" i="15"/>
  <c r="M352" i="15"/>
  <c r="AD351" i="15"/>
  <c r="Y351" i="15"/>
  <c r="U351" i="15"/>
  <c r="Q351" i="15"/>
  <c r="P351" i="15"/>
  <c r="M351" i="15"/>
  <c r="AD350" i="15"/>
  <c r="Y350" i="15"/>
  <c r="U350" i="15"/>
  <c r="Q350" i="15"/>
  <c r="P350" i="15"/>
  <c r="M350" i="15"/>
  <c r="AD349" i="15"/>
  <c r="Y349" i="15"/>
  <c r="U349" i="15"/>
  <c r="Q349" i="15"/>
  <c r="P349" i="15"/>
  <c r="M349" i="15"/>
  <c r="AD348" i="15"/>
  <c r="Y348" i="15"/>
  <c r="U348" i="15"/>
  <c r="Q348" i="15"/>
  <c r="P348" i="15"/>
  <c r="M348" i="15"/>
  <c r="AD347" i="15"/>
  <c r="Y347" i="15"/>
  <c r="U347" i="15"/>
  <c r="Q347" i="15"/>
  <c r="P347" i="15"/>
  <c r="M347" i="15"/>
  <c r="AD346" i="15"/>
  <c r="Y346" i="15"/>
  <c r="U346" i="15"/>
  <c r="Q346" i="15"/>
  <c r="P346" i="15"/>
  <c r="M346" i="15"/>
  <c r="AD345" i="15"/>
  <c r="Y345" i="15"/>
  <c r="U345" i="15"/>
  <c r="Q345" i="15"/>
  <c r="P345" i="15"/>
  <c r="M345" i="15"/>
  <c r="AD344" i="15"/>
  <c r="Y344" i="15"/>
  <c r="U344" i="15"/>
  <c r="Q344" i="15"/>
  <c r="P344" i="15"/>
  <c r="M344" i="15"/>
  <c r="AD343" i="15"/>
  <c r="Y343" i="15"/>
  <c r="U343" i="15"/>
  <c r="Q343" i="15"/>
  <c r="P343" i="15"/>
  <c r="M343" i="15"/>
  <c r="AD342" i="15"/>
  <c r="Y342" i="15"/>
  <c r="U342" i="15"/>
  <c r="Q342" i="15"/>
  <c r="P342" i="15"/>
  <c r="M342" i="15"/>
  <c r="AD341" i="15"/>
  <c r="Y341" i="15"/>
  <c r="U341" i="15"/>
  <c r="Q341" i="15"/>
  <c r="P341" i="15"/>
  <c r="M341" i="15"/>
  <c r="AD340" i="15"/>
  <c r="Y340" i="15"/>
  <c r="U340" i="15"/>
  <c r="Q340" i="15"/>
  <c r="P340" i="15"/>
  <c r="M340" i="15"/>
  <c r="AD339" i="15"/>
  <c r="Y339" i="15"/>
  <c r="U339" i="15"/>
  <c r="Q339" i="15"/>
  <c r="P339" i="15"/>
  <c r="M339" i="15"/>
  <c r="AD338" i="15"/>
  <c r="Y338" i="15"/>
  <c r="U338" i="15"/>
  <c r="Q338" i="15"/>
  <c r="P338" i="15"/>
  <c r="M338" i="15"/>
  <c r="AD337" i="15"/>
  <c r="Y337" i="15"/>
  <c r="U337" i="15"/>
  <c r="Q337" i="15"/>
  <c r="P337" i="15"/>
  <c r="M337" i="15"/>
  <c r="AD336" i="15"/>
  <c r="Y336" i="15"/>
  <c r="U336" i="15"/>
  <c r="Q336" i="15"/>
  <c r="P336" i="15"/>
  <c r="M336" i="15"/>
  <c r="AD335" i="15"/>
  <c r="Y335" i="15"/>
  <c r="U335" i="15"/>
  <c r="Q335" i="15"/>
  <c r="P335" i="15"/>
  <c r="M335" i="15"/>
  <c r="AD334" i="15"/>
  <c r="Y334" i="15"/>
  <c r="U334" i="15"/>
  <c r="Q334" i="15"/>
  <c r="P334" i="15"/>
  <c r="M334" i="15"/>
  <c r="AD333" i="15"/>
  <c r="Y333" i="15"/>
  <c r="U333" i="15"/>
  <c r="Q333" i="15"/>
  <c r="P333" i="15"/>
  <c r="M333" i="15"/>
  <c r="AD332" i="15"/>
  <c r="Y332" i="15"/>
  <c r="U332" i="15"/>
  <c r="Q332" i="15"/>
  <c r="P332" i="15"/>
  <c r="M332" i="15"/>
  <c r="AD331" i="15"/>
  <c r="Y331" i="15"/>
  <c r="U331" i="15"/>
  <c r="Q331" i="15"/>
  <c r="P331" i="15"/>
  <c r="M331" i="15"/>
  <c r="AD330" i="15"/>
  <c r="Y330" i="15"/>
  <c r="U330" i="15"/>
  <c r="Q330" i="15"/>
  <c r="P330" i="15"/>
  <c r="M330" i="15"/>
  <c r="AD329" i="15"/>
  <c r="Y329" i="15"/>
  <c r="U329" i="15"/>
  <c r="Q329" i="15"/>
  <c r="P329" i="15"/>
  <c r="M329" i="15"/>
  <c r="AD328" i="15"/>
  <c r="Y328" i="15"/>
  <c r="U328" i="15"/>
  <c r="Q328" i="15"/>
  <c r="P328" i="15"/>
  <c r="M328" i="15"/>
  <c r="AD327" i="15"/>
  <c r="Y327" i="15"/>
  <c r="U327" i="15"/>
  <c r="Q327" i="15"/>
  <c r="P327" i="15"/>
  <c r="M327" i="15"/>
  <c r="AD326" i="15"/>
  <c r="Y326" i="15"/>
  <c r="U326" i="15"/>
  <c r="Q326" i="15"/>
  <c r="P326" i="15"/>
  <c r="M326" i="15"/>
  <c r="AD325" i="15"/>
  <c r="Y325" i="15"/>
  <c r="U325" i="15"/>
  <c r="Q325" i="15"/>
  <c r="P325" i="15"/>
  <c r="M325" i="15"/>
  <c r="AD324" i="15"/>
  <c r="Y324" i="15"/>
  <c r="U324" i="15"/>
  <c r="Q324" i="15"/>
  <c r="P324" i="15"/>
  <c r="M324" i="15"/>
  <c r="AD323" i="15"/>
  <c r="Y323" i="15"/>
  <c r="U323" i="15"/>
  <c r="Q323" i="15"/>
  <c r="P323" i="15"/>
  <c r="M323" i="15"/>
  <c r="AD322" i="15"/>
  <c r="Y322" i="15"/>
  <c r="U322" i="15"/>
  <c r="Q322" i="15"/>
  <c r="P322" i="15"/>
  <c r="M322" i="15"/>
  <c r="AD321" i="15"/>
  <c r="Y321" i="15"/>
  <c r="U321" i="15"/>
  <c r="Q321" i="15"/>
  <c r="P321" i="15"/>
  <c r="M321" i="15"/>
  <c r="AD320" i="15"/>
  <c r="Y320" i="15"/>
  <c r="U320" i="15"/>
  <c r="Q320" i="15"/>
  <c r="P320" i="15"/>
  <c r="M320" i="15"/>
  <c r="AD319" i="15"/>
  <c r="Y319" i="15"/>
  <c r="U319" i="15"/>
  <c r="Q319" i="15"/>
  <c r="P319" i="15"/>
  <c r="M319" i="15"/>
  <c r="AD318" i="15"/>
  <c r="Y318" i="15"/>
  <c r="U318" i="15"/>
  <c r="Q318" i="15"/>
  <c r="P318" i="15"/>
  <c r="M318" i="15"/>
  <c r="AD317" i="15"/>
  <c r="Y317" i="15"/>
  <c r="U317" i="15"/>
  <c r="Q317" i="15"/>
  <c r="P317" i="15"/>
  <c r="M317" i="15"/>
  <c r="AD316" i="15"/>
  <c r="Y316" i="15"/>
  <c r="U316" i="15"/>
  <c r="Q316" i="15"/>
  <c r="P316" i="15"/>
  <c r="M316" i="15"/>
  <c r="AD315" i="15"/>
  <c r="Y315" i="15"/>
  <c r="U315" i="15"/>
  <c r="Q315" i="15"/>
  <c r="P315" i="15"/>
  <c r="M315" i="15"/>
  <c r="AD314" i="15"/>
  <c r="Y314" i="15"/>
  <c r="U314" i="15"/>
  <c r="Q314" i="15"/>
  <c r="P314" i="15"/>
  <c r="M314" i="15"/>
  <c r="AD313" i="15"/>
  <c r="Y313" i="15"/>
  <c r="U313" i="15"/>
  <c r="Q313" i="15"/>
  <c r="P313" i="15"/>
  <c r="M313" i="15"/>
  <c r="AD312" i="15"/>
  <c r="Y312" i="15"/>
  <c r="U312" i="15"/>
  <c r="Q312" i="15"/>
  <c r="P312" i="15"/>
  <c r="M312" i="15"/>
  <c r="AD311" i="15"/>
  <c r="Y311" i="15"/>
  <c r="U311" i="15"/>
  <c r="Q311" i="15"/>
  <c r="P311" i="15"/>
  <c r="M311" i="15"/>
  <c r="AD310" i="15"/>
  <c r="Y310" i="15"/>
  <c r="U310" i="15"/>
  <c r="Q310" i="15"/>
  <c r="P310" i="15"/>
  <c r="M310" i="15"/>
  <c r="AD309" i="15"/>
  <c r="Y309" i="15"/>
  <c r="U309" i="15"/>
  <c r="Q309" i="15"/>
  <c r="P309" i="15"/>
  <c r="M309" i="15"/>
  <c r="AD308" i="15"/>
  <c r="Y308" i="15"/>
  <c r="U308" i="15"/>
  <c r="Q308" i="15"/>
  <c r="P308" i="15"/>
  <c r="M308" i="15"/>
  <c r="AD307" i="15"/>
  <c r="Y307" i="15"/>
  <c r="U307" i="15"/>
  <c r="Q307" i="15"/>
  <c r="P307" i="15"/>
  <c r="M307" i="15"/>
  <c r="AD306" i="15"/>
  <c r="Y306" i="15"/>
  <c r="U306" i="15"/>
  <c r="Q306" i="15"/>
  <c r="P306" i="15"/>
  <c r="M306" i="15"/>
  <c r="AD305" i="15"/>
  <c r="Y305" i="15"/>
  <c r="U305" i="15"/>
  <c r="Q305" i="15"/>
  <c r="P305" i="15"/>
  <c r="M305" i="15"/>
  <c r="AD304" i="15"/>
  <c r="Y304" i="15"/>
  <c r="U304" i="15"/>
  <c r="Q304" i="15"/>
  <c r="P304" i="15"/>
  <c r="M304" i="15"/>
  <c r="AD303" i="15"/>
  <c r="Y303" i="15"/>
  <c r="U303" i="15"/>
  <c r="Q303" i="15"/>
  <c r="P303" i="15"/>
  <c r="M303" i="15"/>
  <c r="AD302" i="15"/>
  <c r="Y302" i="15"/>
  <c r="U302" i="15"/>
  <c r="Q302" i="15"/>
  <c r="P302" i="15"/>
  <c r="M302" i="15"/>
  <c r="AD301" i="15"/>
  <c r="Y301" i="15"/>
  <c r="U301" i="15"/>
  <c r="Q301" i="15"/>
  <c r="P301" i="15"/>
  <c r="M301" i="15"/>
  <c r="AD300" i="15"/>
  <c r="Y300" i="15"/>
  <c r="U300" i="15"/>
  <c r="Q300" i="15"/>
  <c r="P300" i="15"/>
  <c r="M300" i="15"/>
  <c r="AD299" i="15"/>
  <c r="Y299" i="15"/>
  <c r="U299" i="15"/>
  <c r="Q299" i="15"/>
  <c r="P299" i="15"/>
  <c r="M299" i="15"/>
  <c r="AD298" i="15"/>
  <c r="Y298" i="15"/>
  <c r="U298" i="15"/>
  <c r="Q298" i="15"/>
  <c r="P298" i="15"/>
  <c r="M298" i="15"/>
  <c r="AD297" i="15"/>
  <c r="Y297" i="15"/>
  <c r="U297" i="15"/>
  <c r="Q297" i="15"/>
  <c r="P297" i="15"/>
  <c r="M297" i="15"/>
  <c r="AD296" i="15"/>
  <c r="Y296" i="15"/>
  <c r="U296" i="15"/>
  <c r="Q296" i="15"/>
  <c r="P296" i="15"/>
  <c r="M296" i="15"/>
  <c r="AD295" i="15"/>
  <c r="Y295" i="15"/>
  <c r="U295" i="15"/>
  <c r="Q295" i="15"/>
  <c r="P295" i="15"/>
  <c r="M295" i="15"/>
  <c r="AD294" i="15"/>
  <c r="Y294" i="15"/>
  <c r="U294" i="15"/>
  <c r="Q294" i="15"/>
  <c r="P294" i="15"/>
  <c r="M294" i="15"/>
  <c r="AD293" i="15"/>
  <c r="Y293" i="15"/>
  <c r="U293" i="15"/>
  <c r="Q293" i="15"/>
  <c r="P293" i="15"/>
  <c r="M293" i="15"/>
  <c r="AD292" i="15"/>
  <c r="Y292" i="15"/>
  <c r="U292" i="15"/>
  <c r="Q292" i="15"/>
  <c r="P292" i="15"/>
  <c r="M292" i="15"/>
  <c r="AD291" i="15"/>
  <c r="Y291" i="15"/>
  <c r="U291" i="15"/>
  <c r="Q291" i="15"/>
  <c r="P291" i="15"/>
  <c r="M291" i="15"/>
  <c r="AD290" i="15"/>
  <c r="Y290" i="15"/>
  <c r="U290" i="15"/>
  <c r="Q290" i="15"/>
  <c r="P290" i="15"/>
  <c r="M290" i="15"/>
  <c r="AD289" i="15"/>
  <c r="Y289" i="15"/>
  <c r="U289" i="15"/>
  <c r="Q289" i="15"/>
  <c r="P289" i="15"/>
  <c r="M289" i="15"/>
  <c r="AD288" i="15"/>
  <c r="Y288" i="15"/>
  <c r="U288" i="15"/>
  <c r="Q288" i="15"/>
  <c r="P288" i="15"/>
  <c r="M288" i="15"/>
  <c r="AD287" i="15"/>
  <c r="Y287" i="15"/>
  <c r="U287" i="15"/>
  <c r="Q287" i="15"/>
  <c r="P287" i="15"/>
  <c r="M287" i="15"/>
  <c r="AD286" i="15"/>
  <c r="Y286" i="15"/>
  <c r="U286" i="15"/>
  <c r="Q286" i="15"/>
  <c r="P286" i="15"/>
  <c r="M286" i="15"/>
  <c r="AD285" i="15"/>
  <c r="Y285" i="15"/>
  <c r="U285" i="15"/>
  <c r="Q285" i="15"/>
  <c r="P285" i="15"/>
  <c r="M285" i="15"/>
  <c r="AD284" i="15"/>
  <c r="Y284" i="15"/>
  <c r="U284" i="15"/>
  <c r="Q284" i="15"/>
  <c r="P284" i="15"/>
  <c r="M284" i="15"/>
  <c r="AD283" i="15"/>
  <c r="Y283" i="15"/>
  <c r="U283" i="15"/>
  <c r="Q283" i="15"/>
  <c r="P283" i="15"/>
  <c r="M283" i="15"/>
  <c r="AD282" i="15"/>
  <c r="Y282" i="15"/>
  <c r="U282" i="15"/>
  <c r="Q282" i="15"/>
  <c r="P282" i="15"/>
  <c r="M282" i="15"/>
  <c r="AD281" i="15"/>
  <c r="Y281" i="15"/>
  <c r="U281" i="15"/>
  <c r="Q281" i="15"/>
  <c r="P281" i="15"/>
  <c r="M281" i="15"/>
  <c r="AD280" i="15"/>
  <c r="Y280" i="15"/>
  <c r="U280" i="15"/>
  <c r="Q280" i="15"/>
  <c r="P280" i="15"/>
  <c r="M280" i="15"/>
  <c r="AD279" i="15"/>
  <c r="Y279" i="15"/>
  <c r="U279" i="15"/>
  <c r="Q279" i="15"/>
  <c r="P279" i="15"/>
  <c r="M279" i="15"/>
  <c r="AD278" i="15"/>
  <c r="Y278" i="15"/>
  <c r="U278" i="15"/>
  <c r="Q278" i="15"/>
  <c r="P278" i="15"/>
  <c r="M278" i="15"/>
  <c r="AD277" i="15"/>
  <c r="Y277" i="15"/>
  <c r="U277" i="15"/>
  <c r="Q277" i="15"/>
  <c r="P277" i="15"/>
  <c r="M277" i="15"/>
  <c r="AD276" i="15"/>
  <c r="Y276" i="15"/>
  <c r="U276" i="15"/>
  <c r="Q276" i="15"/>
  <c r="P276" i="15"/>
  <c r="M276" i="15"/>
  <c r="AD275" i="15"/>
  <c r="Y275" i="15"/>
  <c r="U275" i="15"/>
  <c r="Q275" i="15"/>
  <c r="P275" i="15"/>
  <c r="M275" i="15"/>
  <c r="AD274" i="15"/>
  <c r="Y274" i="15"/>
  <c r="U274" i="15"/>
  <c r="Q274" i="15"/>
  <c r="P274" i="15"/>
  <c r="M274" i="15"/>
  <c r="AD273" i="15"/>
  <c r="Y273" i="15"/>
  <c r="U273" i="15"/>
  <c r="Q273" i="15"/>
  <c r="P273" i="15"/>
  <c r="M273" i="15"/>
  <c r="AD272" i="15"/>
  <c r="Y272" i="15"/>
  <c r="U272" i="15"/>
  <c r="Q272" i="15"/>
  <c r="P272" i="15"/>
  <c r="M272" i="15"/>
  <c r="AD271" i="15"/>
  <c r="Y271" i="15"/>
  <c r="U271" i="15"/>
  <c r="Q271" i="15"/>
  <c r="P271" i="15"/>
  <c r="M271" i="15"/>
  <c r="AD270" i="15"/>
  <c r="Y270" i="15"/>
  <c r="U270" i="15"/>
  <c r="Q270" i="15"/>
  <c r="P270" i="15"/>
  <c r="M270" i="15"/>
  <c r="AD269" i="15"/>
  <c r="Y269" i="15"/>
  <c r="U269" i="15"/>
  <c r="Q269" i="15"/>
  <c r="P269" i="15"/>
  <c r="M269" i="15"/>
  <c r="AD268" i="15"/>
  <c r="Y268" i="15"/>
  <c r="U268" i="15"/>
  <c r="Q268" i="15"/>
  <c r="P268" i="15"/>
  <c r="M268" i="15"/>
  <c r="AD267" i="15"/>
  <c r="Y267" i="15"/>
  <c r="U267" i="15"/>
  <c r="Q267" i="15"/>
  <c r="P267" i="15"/>
  <c r="M267" i="15"/>
  <c r="AD266" i="15"/>
  <c r="Y266" i="15"/>
  <c r="U266" i="15"/>
  <c r="Q266" i="15"/>
  <c r="P266" i="15"/>
  <c r="M266" i="15"/>
  <c r="AD265" i="15"/>
  <c r="Y265" i="15"/>
  <c r="U265" i="15"/>
  <c r="Q265" i="15"/>
  <c r="P265" i="15"/>
  <c r="M265" i="15"/>
  <c r="AD264" i="15"/>
  <c r="Y264" i="15"/>
  <c r="U264" i="15"/>
  <c r="Q264" i="15"/>
  <c r="P264" i="15"/>
  <c r="M264" i="15"/>
  <c r="AD263" i="15"/>
  <c r="Y263" i="15"/>
  <c r="U263" i="15"/>
  <c r="Q263" i="15"/>
  <c r="P263" i="15"/>
  <c r="M263" i="15"/>
  <c r="AD262" i="15"/>
  <c r="Y262" i="15"/>
  <c r="U262" i="15"/>
  <c r="Q262" i="15"/>
  <c r="P262" i="15"/>
  <c r="M262" i="15"/>
  <c r="AD261" i="15"/>
  <c r="Y261" i="15"/>
  <c r="U261" i="15"/>
  <c r="Q261" i="15"/>
  <c r="P261" i="15"/>
  <c r="M261" i="15"/>
  <c r="AD260" i="15"/>
  <c r="Y260" i="15"/>
  <c r="U260" i="15"/>
  <c r="Q260" i="15"/>
  <c r="P260" i="15"/>
  <c r="M260" i="15"/>
  <c r="AD259" i="15"/>
  <c r="Y259" i="15"/>
  <c r="U259" i="15"/>
  <c r="Q259" i="15"/>
  <c r="P259" i="15"/>
  <c r="M259" i="15"/>
  <c r="AD258" i="15"/>
  <c r="Y258" i="15"/>
  <c r="U258" i="15"/>
  <c r="Q258" i="15"/>
  <c r="P258" i="15"/>
  <c r="M258" i="15"/>
  <c r="AD257" i="15"/>
  <c r="Y257" i="15"/>
  <c r="U257" i="15"/>
  <c r="Q257" i="15"/>
  <c r="P257" i="15"/>
  <c r="M257" i="15"/>
  <c r="AD256" i="15"/>
  <c r="Y256" i="15"/>
  <c r="U256" i="15"/>
  <c r="Q256" i="15"/>
  <c r="P256" i="15"/>
  <c r="M256" i="15"/>
  <c r="AD255" i="15"/>
  <c r="Y255" i="15"/>
  <c r="U255" i="15"/>
  <c r="Q255" i="15"/>
  <c r="P255" i="15"/>
  <c r="M255" i="15"/>
  <c r="AD254" i="15"/>
  <c r="Y254" i="15"/>
  <c r="U254" i="15"/>
  <c r="Q254" i="15"/>
  <c r="P254" i="15"/>
  <c r="M254" i="15"/>
  <c r="AD253" i="15"/>
  <c r="Y253" i="15"/>
  <c r="U253" i="15"/>
  <c r="Q253" i="15"/>
  <c r="P253" i="15"/>
  <c r="M253" i="15"/>
  <c r="AD252" i="15"/>
  <c r="Y252" i="15"/>
  <c r="U252" i="15"/>
  <c r="Q252" i="15"/>
  <c r="P252" i="15"/>
  <c r="M252" i="15"/>
  <c r="AD251" i="15"/>
  <c r="Y251" i="15"/>
  <c r="U251" i="15"/>
  <c r="Q251" i="15"/>
  <c r="P251" i="15"/>
  <c r="M251" i="15"/>
  <c r="AD250" i="15"/>
  <c r="Y250" i="15"/>
  <c r="U250" i="15"/>
  <c r="Q250" i="15"/>
  <c r="P250" i="15"/>
  <c r="M250" i="15"/>
  <c r="AD249" i="15"/>
  <c r="Y249" i="15"/>
  <c r="U249" i="15"/>
  <c r="Q249" i="15"/>
  <c r="P249" i="15"/>
  <c r="M249" i="15"/>
  <c r="AD248" i="15"/>
  <c r="Y248" i="15"/>
  <c r="U248" i="15"/>
  <c r="Q248" i="15"/>
  <c r="P248" i="15"/>
  <c r="M248" i="15"/>
  <c r="AD247" i="15"/>
  <c r="Y247" i="15"/>
  <c r="U247" i="15"/>
  <c r="Q247" i="15"/>
  <c r="P247" i="15"/>
  <c r="M247" i="15"/>
  <c r="AD246" i="15"/>
  <c r="Y246" i="15"/>
  <c r="U246" i="15"/>
  <c r="Q246" i="15"/>
  <c r="P246" i="15"/>
  <c r="M246" i="15"/>
  <c r="AD245" i="15"/>
  <c r="Y245" i="15"/>
  <c r="U245" i="15"/>
  <c r="Q245" i="15"/>
  <c r="P245" i="15"/>
  <c r="M245" i="15"/>
  <c r="AD244" i="15"/>
  <c r="Y244" i="15"/>
  <c r="U244" i="15"/>
  <c r="Q244" i="15"/>
  <c r="P244" i="15"/>
  <c r="M244" i="15"/>
  <c r="AD243" i="15"/>
  <c r="Y243" i="15"/>
  <c r="U243" i="15"/>
  <c r="Q243" i="15"/>
  <c r="P243" i="15"/>
  <c r="M243" i="15"/>
  <c r="AD242" i="15"/>
  <c r="Y242" i="15"/>
  <c r="U242" i="15"/>
  <c r="Q242" i="15"/>
  <c r="P242" i="15"/>
  <c r="M242" i="15"/>
  <c r="AD241" i="15"/>
  <c r="Y241" i="15"/>
  <c r="U241" i="15"/>
  <c r="Q241" i="15"/>
  <c r="P241" i="15"/>
  <c r="M241" i="15"/>
  <c r="AD240" i="15"/>
  <c r="Y240" i="15"/>
  <c r="U240" i="15"/>
  <c r="Q240" i="15"/>
  <c r="P240" i="15"/>
  <c r="M240" i="15"/>
  <c r="AD239" i="15"/>
  <c r="Y239" i="15"/>
  <c r="U239" i="15"/>
  <c r="Q239" i="15"/>
  <c r="P239" i="15"/>
  <c r="M239" i="15"/>
  <c r="AD238" i="15"/>
  <c r="Y238" i="15"/>
  <c r="U238" i="15"/>
  <c r="Q238" i="15"/>
  <c r="P238" i="15"/>
  <c r="M238" i="15"/>
  <c r="AD237" i="15"/>
  <c r="Y237" i="15"/>
  <c r="U237" i="15"/>
  <c r="Q237" i="15"/>
  <c r="P237" i="15"/>
  <c r="M237" i="15"/>
  <c r="AD236" i="15"/>
  <c r="Y236" i="15"/>
  <c r="U236" i="15"/>
  <c r="Q236" i="15"/>
  <c r="P236" i="15"/>
  <c r="M236" i="15"/>
  <c r="AD235" i="15"/>
  <c r="Y235" i="15"/>
  <c r="U235" i="15"/>
  <c r="Q235" i="15"/>
  <c r="P235" i="15"/>
  <c r="M235" i="15"/>
  <c r="AD234" i="15"/>
  <c r="Y234" i="15"/>
  <c r="U234" i="15"/>
  <c r="Q234" i="15"/>
  <c r="P234" i="15"/>
  <c r="M234" i="15"/>
  <c r="AD233" i="15"/>
  <c r="Y233" i="15"/>
  <c r="U233" i="15"/>
  <c r="Q233" i="15"/>
  <c r="P233" i="15"/>
  <c r="M233" i="15"/>
  <c r="AD232" i="15"/>
  <c r="Y232" i="15"/>
  <c r="U232" i="15"/>
  <c r="Q232" i="15"/>
  <c r="P232" i="15"/>
  <c r="M232" i="15"/>
  <c r="AD231" i="15"/>
  <c r="Y231" i="15"/>
  <c r="U231" i="15"/>
  <c r="Q231" i="15"/>
  <c r="P231" i="15"/>
  <c r="M231" i="15"/>
  <c r="AD230" i="15"/>
  <c r="Y230" i="15"/>
  <c r="U230" i="15"/>
  <c r="Q230" i="15"/>
  <c r="P230" i="15"/>
  <c r="M230" i="15"/>
  <c r="AD229" i="15"/>
  <c r="Y229" i="15"/>
  <c r="U229" i="15"/>
  <c r="Q229" i="15"/>
  <c r="P229" i="15"/>
  <c r="M229" i="15"/>
  <c r="AD228" i="15"/>
  <c r="Y228" i="15"/>
  <c r="U228" i="15"/>
  <c r="Q228" i="15"/>
  <c r="P228" i="15"/>
  <c r="M228" i="15"/>
  <c r="AD227" i="15"/>
  <c r="Y227" i="15"/>
  <c r="U227" i="15"/>
  <c r="Q227" i="15"/>
  <c r="P227" i="15"/>
  <c r="M227" i="15"/>
  <c r="AD226" i="15"/>
  <c r="Y226" i="15"/>
  <c r="U226" i="15"/>
  <c r="Q226" i="15"/>
  <c r="P226" i="15"/>
  <c r="M226" i="15"/>
  <c r="AD225" i="15"/>
  <c r="Y225" i="15"/>
  <c r="U225" i="15"/>
  <c r="Q225" i="15"/>
  <c r="P225" i="15"/>
  <c r="M225" i="15"/>
  <c r="AD224" i="15"/>
  <c r="Y224" i="15"/>
  <c r="U224" i="15"/>
  <c r="Q224" i="15"/>
  <c r="P224" i="15"/>
  <c r="M224" i="15"/>
  <c r="AD223" i="15"/>
  <c r="Y223" i="15"/>
  <c r="U223" i="15"/>
  <c r="Q223" i="15"/>
  <c r="P223" i="15"/>
  <c r="M223" i="15"/>
  <c r="AD222" i="15"/>
  <c r="Y222" i="15"/>
  <c r="U222" i="15"/>
  <c r="Q222" i="15"/>
  <c r="P222" i="15"/>
  <c r="M222" i="15"/>
  <c r="AD221" i="15"/>
  <c r="Y221" i="15"/>
  <c r="U221" i="15"/>
  <c r="Q221" i="15"/>
  <c r="P221" i="15"/>
  <c r="M221" i="15"/>
  <c r="AD220" i="15"/>
  <c r="Y220" i="15"/>
  <c r="U220" i="15"/>
  <c r="Q220" i="15"/>
  <c r="P220" i="15"/>
  <c r="M220" i="15"/>
  <c r="AD219" i="15"/>
  <c r="Y219" i="15"/>
  <c r="U219" i="15"/>
  <c r="Q219" i="15"/>
  <c r="P219" i="15"/>
  <c r="M219" i="15"/>
  <c r="AD218" i="15"/>
  <c r="Y218" i="15"/>
  <c r="U218" i="15"/>
  <c r="Q218" i="15"/>
  <c r="P218" i="15"/>
  <c r="M218" i="15"/>
  <c r="AD217" i="15"/>
  <c r="Y217" i="15"/>
  <c r="U217" i="15"/>
  <c r="Q217" i="15"/>
  <c r="P217" i="15"/>
  <c r="M217" i="15"/>
  <c r="AD216" i="15"/>
  <c r="Y216" i="15"/>
  <c r="U216" i="15"/>
  <c r="Q216" i="15"/>
  <c r="P216" i="15"/>
  <c r="M216" i="15"/>
  <c r="AD215" i="15"/>
  <c r="Y215" i="15"/>
  <c r="U215" i="15"/>
  <c r="Q215" i="15"/>
  <c r="P215" i="15"/>
  <c r="M215" i="15"/>
  <c r="AD214" i="15"/>
  <c r="Y214" i="15"/>
  <c r="U214" i="15"/>
  <c r="Q214" i="15"/>
  <c r="P214" i="15"/>
  <c r="M214" i="15"/>
  <c r="AD213" i="15"/>
  <c r="Y213" i="15"/>
  <c r="U213" i="15"/>
  <c r="Q213" i="15"/>
  <c r="P213" i="15"/>
  <c r="M213" i="15"/>
  <c r="AD212" i="15"/>
  <c r="Y212" i="15"/>
  <c r="U212" i="15"/>
  <c r="Q212" i="15"/>
  <c r="P212" i="15"/>
  <c r="M212" i="15"/>
  <c r="AD211" i="15"/>
  <c r="Y211" i="15"/>
  <c r="U211" i="15"/>
  <c r="Q211" i="15"/>
  <c r="P211" i="15"/>
  <c r="M211" i="15"/>
  <c r="AD210" i="15"/>
  <c r="Y210" i="15"/>
  <c r="U210" i="15"/>
  <c r="Q210" i="15"/>
  <c r="P210" i="15"/>
  <c r="M210" i="15"/>
  <c r="AD209" i="15"/>
  <c r="Y209" i="15"/>
  <c r="U209" i="15"/>
  <c r="Q209" i="15"/>
  <c r="P209" i="15"/>
  <c r="M209" i="15"/>
  <c r="AD208" i="15"/>
  <c r="Y208" i="15"/>
  <c r="U208" i="15"/>
  <c r="Q208" i="15"/>
  <c r="P208" i="15"/>
  <c r="M208" i="15"/>
  <c r="AD207" i="15"/>
  <c r="Y207" i="15"/>
  <c r="U207" i="15"/>
  <c r="Q207" i="15"/>
  <c r="P207" i="15"/>
  <c r="M207" i="15"/>
  <c r="AD206" i="15"/>
  <c r="Y206" i="15"/>
  <c r="U206" i="15"/>
  <c r="Q206" i="15"/>
  <c r="P206" i="15"/>
  <c r="M206" i="15"/>
  <c r="AD205" i="15"/>
  <c r="Y205" i="15"/>
  <c r="U205" i="15"/>
  <c r="Q205" i="15"/>
  <c r="P205" i="15"/>
  <c r="M205" i="15"/>
  <c r="AD204" i="15"/>
  <c r="Y204" i="15"/>
  <c r="U204" i="15"/>
  <c r="Q204" i="15"/>
  <c r="P204" i="15"/>
  <c r="M204" i="15"/>
  <c r="AD203" i="15"/>
  <c r="Y203" i="15"/>
  <c r="U203" i="15"/>
  <c r="Q203" i="15"/>
  <c r="P203" i="15"/>
  <c r="M203" i="15"/>
  <c r="AD202" i="15"/>
  <c r="Y202" i="15"/>
  <c r="U202" i="15"/>
  <c r="Q202" i="15"/>
  <c r="P202" i="15"/>
  <c r="M202" i="15"/>
  <c r="AD201" i="15"/>
  <c r="Y201" i="15"/>
  <c r="U201" i="15"/>
  <c r="Q201" i="15"/>
  <c r="P201" i="15"/>
  <c r="M201" i="15"/>
  <c r="AD200" i="15"/>
  <c r="Y200" i="15"/>
  <c r="U200" i="15"/>
  <c r="Q200" i="15"/>
  <c r="P200" i="15"/>
  <c r="M200" i="15"/>
  <c r="AD199" i="15"/>
  <c r="Y199" i="15"/>
  <c r="U199" i="15"/>
  <c r="Q199" i="15"/>
  <c r="P199" i="15"/>
  <c r="M199" i="15"/>
  <c r="AD198" i="15"/>
  <c r="Y198" i="15"/>
  <c r="U198" i="15"/>
  <c r="Q198" i="15"/>
  <c r="P198" i="15"/>
  <c r="M198" i="15"/>
  <c r="AD197" i="15"/>
  <c r="Y197" i="15"/>
  <c r="U197" i="15"/>
  <c r="Q197" i="15"/>
  <c r="P197" i="15"/>
  <c r="M197" i="15"/>
  <c r="AD196" i="15"/>
  <c r="Y196" i="15"/>
  <c r="U196" i="15"/>
  <c r="Q196" i="15"/>
  <c r="P196" i="15"/>
  <c r="M196" i="15"/>
  <c r="AD195" i="15"/>
  <c r="Y195" i="15"/>
  <c r="U195" i="15"/>
  <c r="Q195" i="15"/>
  <c r="P195" i="15"/>
  <c r="M195" i="15"/>
  <c r="AD194" i="15"/>
  <c r="Y194" i="15"/>
  <c r="U194" i="15"/>
  <c r="Q194" i="15"/>
  <c r="P194" i="15"/>
  <c r="M194" i="15"/>
  <c r="AD193" i="15"/>
  <c r="Y193" i="15"/>
  <c r="U193" i="15"/>
  <c r="Q193" i="15"/>
  <c r="P193" i="15"/>
  <c r="M193" i="15"/>
  <c r="AD192" i="15"/>
  <c r="Y192" i="15"/>
  <c r="U192" i="15"/>
  <c r="Q192" i="15"/>
  <c r="P192" i="15"/>
  <c r="M192" i="15"/>
  <c r="AD191" i="15"/>
  <c r="Y191" i="15"/>
  <c r="U191" i="15"/>
  <c r="Q191" i="15"/>
  <c r="P191" i="15"/>
  <c r="M191" i="15"/>
  <c r="AD190" i="15"/>
  <c r="Y190" i="15"/>
  <c r="U190" i="15"/>
  <c r="Q190" i="15"/>
  <c r="P190" i="15"/>
  <c r="M190" i="15"/>
  <c r="AD189" i="15"/>
  <c r="Y189" i="15"/>
  <c r="U189" i="15"/>
  <c r="Q189" i="15"/>
  <c r="P189" i="15"/>
  <c r="M189" i="15"/>
  <c r="AD188" i="15"/>
  <c r="Y188" i="15"/>
  <c r="U188" i="15"/>
  <c r="Q188" i="15"/>
  <c r="P188" i="15"/>
  <c r="M188" i="15"/>
  <c r="AD187" i="15"/>
  <c r="Y187" i="15"/>
  <c r="U187" i="15"/>
  <c r="Q187" i="15"/>
  <c r="P187" i="15"/>
  <c r="M187" i="15"/>
  <c r="AD186" i="15"/>
  <c r="Y186" i="15"/>
  <c r="U186" i="15"/>
  <c r="Q186" i="15"/>
  <c r="P186" i="15"/>
  <c r="M186" i="15"/>
  <c r="AD185" i="15"/>
  <c r="Y185" i="15"/>
  <c r="U185" i="15"/>
  <c r="Q185" i="15"/>
  <c r="P185" i="15"/>
  <c r="M185" i="15"/>
  <c r="AD184" i="15"/>
  <c r="Y184" i="15"/>
  <c r="U184" i="15"/>
  <c r="Q184" i="15"/>
  <c r="P184" i="15"/>
  <c r="M184" i="15"/>
  <c r="AD183" i="15"/>
  <c r="Y183" i="15"/>
  <c r="U183" i="15"/>
  <c r="Q183" i="15"/>
  <c r="P183" i="15"/>
  <c r="M183" i="15"/>
  <c r="AD182" i="15"/>
  <c r="Y182" i="15"/>
  <c r="U182" i="15"/>
  <c r="Q182" i="15"/>
  <c r="P182" i="15"/>
  <c r="M182" i="15"/>
  <c r="AD181" i="15"/>
  <c r="Y181" i="15"/>
  <c r="U181" i="15"/>
  <c r="Q181" i="15"/>
  <c r="P181" i="15"/>
  <c r="M181" i="15"/>
  <c r="AD180" i="15"/>
  <c r="Y180" i="15"/>
  <c r="U180" i="15"/>
  <c r="Q180" i="15"/>
  <c r="P180" i="15"/>
  <c r="M180" i="15"/>
  <c r="AD179" i="15"/>
  <c r="Y179" i="15"/>
  <c r="U179" i="15"/>
  <c r="Q179" i="15"/>
  <c r="P179" i="15"/>
  <c r="M179" i="15"/>
  <c r="AD178" i="15"/>
  <c r="Y178" i="15"/>
  <c r="U178" i="15"/>
  <c r="Q178" i="15"/>
  <c r="P178" i="15"/>
  <c r="M178" i="15"/>
  <c r="AD177" i="15"/>
  <c r="Y177" i="15"/>
  <c r="U177" i="15"/>
  <c r="Q177" i="15"/>
  <c r="P177" i="15"/>
  <c r="M177" i="15"/>
  <c r="AD176" i="15"/>
  <c r="Y176" i="15"/>
  <c r="U176" i="15"/>
  <c r="Q176" i="15"/>
  <c r="P176" i="15"/>
  <c r="M176" i="15"/>
  <c r="AD175" i="15"/>
  <c r="Y175" i="15"/>
  <c r="U175" i="15"/>
  <c r="Q175" i="15"/>
  <c r="P175" i="15"/>
  <c r="M175" i="15"/>
  <c r="AD174" i="15"/>
  <c r="Y174" i="15"/>
  <c r="U174" i="15"/>
  <c r="Q174" i="15"/>
  <c r="P174" i="15"/>
  <c r="M174" i="15"/>
  <c r="AD173" i="15"/>
  <c r="Y173" i="15"/>
  <c r="U173" i="15"/>
  <c r="Q173" i="15"/>
  <c r="P173" i="15"/>
  <c r="M173" i="15"/>
  <c r="AD172" i="15"/>
  <c r="Y172" i="15"/>
  <c r="U172" i="15"/>
  <c r="Q172" i="15"/>
  <c r="P172" i="15"/>
  <c r="M172" i="15"/>
  <c r="AD171" i="15"/>
  <c r="Y171" i="15"/>
  <c r="U171" i="15"/>
  <c r="Q171" i="15"/>
  <c r="P171" i="15"/>
  <c r="M171" i="15"/>
  <c r="AD170" i="15"/>
  <c r="Y170" i="15"/>
  <c r="U170" i="15"/>
  <c r="Q170" i="15"/>
  <c r="P170" i="15"/>
  <c r="M170" i="15"/>
  <c r="AD169" i="15"/>
  <c r="Y169" i="15"/>
  <c r="U169" i="15"/>
  <c r="Q169" i="15"/>
  <c r="P169" i="15"/>
  <c r="M169" i="15"/>
  <c r="AD168" i="15"/>
  <c r="Y168" i="15"/>
  <c r="U168" i="15"/>
  <c r="Q168" i="15"/>
  <c r="P168" i="15"/>
  <c r="M168" i="15"/>
  <c r="AD167" i="15"/>
  <c r="Y167" i="15"/>
  <c r="U167" i="15"/>
  <c r="Q167" i="15"/>
  <c r="P167" i="15"/>
  <c r="M167" i="15"/>
  <c r="AD166" i="15"/>
  <c r="Y166" i="15"/>
  <c r="U166" i="15"/>
  <c r="Q166" i="15"/>
  <c r="P166" i="15"/>
  <c r="M166" i="15"/>
  <c r="AD165" i="15"/>
  <c r="Y165" i="15"/>
  <c r="U165" i="15"/>
  <c r="Q165" i="15"/>
  <c r="P165" i="15"/>
  <c r="M165" i="15"/>
  <c r="AD164" i="15"/>
  <c r="Y164" i="15"/>
  <c r="U164" i="15"/>
  <c r="Q164" i="15"/>
  <c r="P164" i="15"/>
  <c r="M164" i="15"/>
  <c r="AD163" i="15"/>
  <c r="Y163" i="15"/>
  <c r="U163" i="15"/>
  <c r="Q163" i="15"/>
  <c r="P163" i="15"/>
  <c r="M163" i="15"/>
  <c r="AD162" i="15"/>
  <c r="Y162" i="15"/>
  <c r="U162" i="15"/>
  <c r="Q162" i="15"/>
  <c r="P162" i="15"/>
  <c r="M162" i="15"/>
  <c r="AD161" i="15"/>
  <c r="Y161" i="15"/>
  <c r="U161" i="15"/>
  <c r="Q161" i="15"/>
  <c r="P161" i="15"/>
  <c r="M161" i="15"/>
  <c r="AD160" i="15"/>
  <c r="Y160" i="15"/>
  <c r="U160" i="15"/>
  <c r="Q160" i="15"/>
  <c r="P160" i="15"/>
  <c r="M160" i="15"/>
  <c r="AD159" i="15"/>
  <c r="Y159" i="15"/>
  <c r="U159" i="15"/>
  <c r="Q159" i="15"/>
  <c r="P159" i="15"/>
  <c r="M159" i="15"/>
  <c r="AD158" i="15"/>
  <c r="Y158" i="15"/>
  <c r="U158" i="15"/>
  <c r="Q158" i="15"/>
  <c r="P158" i="15"/>
  <c r="M158" i="15"/>
  <c r="AD157" i="15"/>
  <c r="Y157" i="15"/>
  <c r="U157" i="15"/>
  <c r="Q157" i="15"/>
  <c r="P157" i="15"/>
  <c r="M157" i="15"/>
  <c r="AD156" i="15"/>
  <c r="Y156" i="15"/>
  <c r="U156" i="15"/>
  <c r="Q156" i="15"/>
  <c r="P156" i="15"/>
  <c r="M156" i="15"/>
  <c r="AD155" i="15"/>
  <c r="Y155" i="15"/>
  <c r="U155" i="15"/>
  <c r="Q155" i="15"/>
  <c r="P155" i="15"/>
  <c r="M155" i="15"/>
  <c r="AD154" i="15"/>
  <c r="Y154" i="15"/>
  <c r="U154" i="15"/>
  <c r="Q154" i="15"/>
  <c r="P154" i="15"/>
  <c r="M154" i="15"/>
  <c r="AD153" i="15"/>
  <c r="Y153" i="15"/>
  <c r="U153" i="15"/>
  <c r="Q153" i="15"/>
  <c r="P153" i="15"/>
  <c r="M153" i="15"/>
  <c r="AD152" i="15"/>
  <c r="Y152" i="15"/>
  <c r="U152" i="15"/>
  <c r="Q152" i="15"/>
  <c r="P152" i="15"/>
  <c r="M152" i="15"/>
  <c r="AD151" i="15"/>
  <c r="Y151" i="15"/>
  <c r="U151" i="15"/>
  <c r="Q151" i="15"/>
  <c r="P151" i="15"/>
  <c r="M151" i="15"/>
  <c r="AD150" i="15"/>
  <c r="Y150" i="15"/>
  <c r="U150" i="15"/>
  <c r="Q150" i="15"/>
  <c r="P150" i="15"/>
  <c r="M150" i="15"/>
  <c r="AD149" i="15"/>
  <c r="Y149" i="15"/>
  <c r="U149" i="15"/>
  <c r="Q149" i="15"/>
  <c r="P149" i="15"/>
  <c r="M149" i="15"/>
  <c r="AD148" i="15"/>
  <c r="Y148" i="15"/>
  <c r="U148" i="15"/>
  <c r="Q148" i="15"/>
  <c r="P148" i="15"/>
  <c r="M148" i="15"/>
  <c r="AD147" i="15"/>
  <c r="Y147" i="15"/>
  <c r="U147" i="15"/>
  <c r="Q147" i="15"/>
  <c r="P147" i="15"/>
  <c r="M147" i="15"/>
  <c r="AD146" i="15"/>
  <c r="Y146" i="15"/>
  <c r="U146" i="15"/>
  <c r="Q146" i="15"/>
  <c r="P146" i="15"/>
  <c r="M146" i="15"/>
  <c r="AD145" i="15"/>
  <c r="Y145" i="15"/>
  <c r="U145" i="15"/>
  <c r="Q145" i="15"/>
  <c r="P145" i="15"/>
  <c r="M145" i="15"/>
  <c r="AD144" i="15"/>
  <c r="Y144" i="15"/>
  <c r="U144" i="15"/>
  <c r="Q144" i="15"/>
  <c r="P144" i="15"/>
  <c r="M144" i="15"/>
  <c r="AD143" i="15"/>
  <c r="Y143" i="15"/>
  <c r="U143" i="15"/>
  <c r="Q143" i="15"/>
  <c r="P143" i="15"/>
  <c r="M143" i="15"/>
  <c r="AD142" i="15"/>
  <c r="Y142" i="15"/>
  <c r="U142" i="15"/>
  <c r="Q142" i="15"/>
  <c r="P142" i="15"/>
  <c r="M142" i="15"/>
  <c r="AD141" i="15"/>
  <c r="Y141" i="15"/>
  <c r="U141" i="15"/>
  <c r="Q141" i="15"/>
  <c r="P141" i="15"/>
  <c r="M141" i="15"/>
  <c r="AD140" i="15"/>
  <c r="Y140" i="15"/>
  <c r="U140" i="15"/>
  <c r="Q140" i="15"/>
  <c r="P140" i="15"/>
  <c r="M140" i="15"/>
  <c r="AD139" i="15"/>
  <c r="Y139" i="15"/>
  <c r="U139" i="15"/>
  <c r="Q139" i="15"/>
  <c r="P139" i="15"/>
  <c r="M139" i="15"/>
  <c r="AD138" i="15"/>
  <c r="Y138" i="15"/>
  <c r="U138" i="15"/>
  <c r="Q138" i="15"/>
  <c r="P138" i="15"/>
  <c r="M138" i="15"/>
  <c r="AD137" i="15"/>
  <c r="Y137" i="15"/>
  <c r="U137" i="15"/>
  <c r="Q137" i="15"/>
  <c r="P137" i="15"/>
  <c r="M137" i="15"/>
  <c r="AD136" i="15"/>
  <c r="Y136" i="15"/>
  <c r="U136" i="15"/>
  <c r="Q136" i="15"/>
  <c r="P136" i="15"/>
  <c r="M136" i="15"/>
  <c r="AD135" i="15"/>
  <c r="Y135" i="15"/>
  <c r="U135" i="15"/>
  <c r="Q135" i="15"/>
  <c r="P135" i="15"/>
  <c r="M135" i="15"/>
  <c r="AD134" i="15"/>
  <c r="Y134" i="15"/>
  <c r="U134" i="15"/>
  <c r="Q134" i="15"/>
  <c r="P134" i="15"/>
  <c r="M134" i="15"/>
  <c r="AD133" i="15"/>
  <c r="Y133" i="15"/>
  <c r="U133" i="15"/>
  <c r="Q133" i="15"/>
  <c r="P133" i="15"/>
  <c r="M133" i="15"/>
  <c r="AD132" i="15"/>
  <c r="Y132" i="15"/>
  <c r="U132" i="15"/>
  <c r="Q132" i="15"/>
  <c r="P132" i="15"/>
  <c r="M132" i="15"/>
  <c r="AD131" i="15"/>
  <c r="Y131" i="15"/>
  <c r="U131" i="15"/>
  <c r="Q131" i="15"/>
  <c r="P131" i="15"/>
  <c r="M131" i="15"/>
  <c r="AD130" i="15"/>
  <c r="Y130" i="15"/>
  <c r="U130" i="15"/>
  <c r="Q130" i="15"/>
  <c r="P130" i="15"/>
  <c r="M130" i="15"/>
  <c r="AD129" i="15"/>
  <c r="Y129" i="15"/>
  <c r="U129" i="15"/>
  <c r="Q129" i="15"/>
  <c r="P129" i="15"/>
  <c r="M129" i="15"/>
  <c r="AD128" i="15"/>
  <c r="Y128" i="15"/>
  <c r="U128" i="15"/>
  <c r="Q128" i="15"/>
  <c r="P128" i="15"/>
  <c r="M128" i="15"/>
  <c r="AD127" i="15"/>
  <c r="Y127" i="15"/>
  <c r="U127" i="15"/>
  <c r="Q127" i="15"/>
  <c r="P127" i="15"/>
  <c r="M127" i="15"/>
  <c r="AD126" i="15"/>
  <c r="Y126" i="15"/>
  <c r="U126" i="15"/>
  <c r="Q126" i="15"/>
  <c r="P126" i="15"/>
  <c r="M126" i="15"/>
  <c r="AD125" i="15"/>
  <c r="Y125" i="15"/>
  <c r="U125" i="15"/>
  <c r="Q125" i="15"/>
  <c r="P125" i="15"/>
  <c r="M125" i="15"/>
  <c r="AD124" i="15"/>
  <c r="Y124" i="15"/>
  <c r="U124" i="15"/>
  <c r="Q124" i="15"/>
  <c r="P124" i="15"/>
  <c r="M124" i="15"/>
  <c r="AD123" i="15"/>
  <c r="Y123" i="15"/>
  <c r="U123" i="15"/>
  <c r="Q123" i="15"/>
  <c r="P123" i="15"/>
  <c r="M123" i="15"/>
  <c r="AD122" i="15"/>
  <c r="Y122" i="15"/>
  <c r="U122" i="15"/>
  <c r="Q122" i="15"/>
  <c r="P122" i="15"/>
  <c r="M122" i="15"/>
  <c r="AD121" i="15"/>
  <c r="Y121" i="15"/>
  <c r="U121" i="15"/>
  <c r="Q121" i="15"/>
  <c r="P121" i="15"/>
  <c r="M121" i="15"/>
  <c r="AD120" i="15"/>
  <c r="Y120" i="15"/>
  <c r="U120" i="15"/>
  <c r="Q120" i="15"/>
  <c r="P120" i="15"/>
  <c r="M120" i="15"/>
  <c r="AD119" i="15"/>
  <c r="Y119" i="15"/>
  <c r="U119" i="15"/>
  <c r="Q119" i="15"/>
  <c r="P119" i="15"/>
  <c r="M119" i="15"/>
  <c r="AD118" i="15"/>
  <c r="Y118" i="15"/>
  <c r="U118" i="15"/>
  <c r="Q118" i="15"/>
  <c r="P118" i="15"/>
  <c r="M118" i="15"/>
  <c r="AD117" i="15"/>
  <c r="Y117" i="15"/>
  <c r="U117" i="15"/>
  <c r="Q117" i="15"/>
  <c r="P117" i="15"/>
  <c r="M117" i="15"/>
  <c r="AD116" i="15"/>
  <c r="Y116" i="15"/>
  <c r="U116" i="15"/>
  <c r="Q116" i="15"/>
  <c r="P116" i="15"/>
  <c r="M116" i="15"/>
  <c r="AD115" i="15"/>
  <c r="Y115" i="15"/>
  <c r="U115" i="15"/>
  <c r="Q115" i="15"/>
  <c r="P115" i="15"/>
  <c r="M115" i="15"/>
  <c r="AD114" i="15"/>
  <c r="Y114" i="15"/>
  <c r="U114" i="15"/>
  <c r="Q114" i="15"/>
  <c r="P114" i="15"/>
  <c r="M114" i="15"/>
  <c r="AD113" i="15"/>
  <c r="Y113" i="15"/>
  <c r="U113" i="15"/>
  <c r="Q113" i="15"/>
  <c r="P113" i="15"/>
  <c r="M113" i="15"/>
  <c r="AD112" i="15"/>
  <c r="Y112" i="15"/>
  <c r="U112" i="15"/>
  <c r="Q112" i="15"/>
  <c r="P112" i="15"/>
  <c r="M112" i="15"/>
  <c r="AD111" i="15"/>
  <c r="Y111" i="15"/>
  <c r="U111" i="15"/>
  <c r="Q111" i="15"/>
  <c r="P111" i="15"/>
  <c r="M111" i="15"/>
  <c r="AD110" i="15"/>
  <c r="Y110" i="15"/>
  <c r="U110" i="15"/>
  <c r="Q110" i="15"/>
  <c r="P110" i="15"/>
  <c r="M110" i="15"/>
  <c r="AD109" i="15"/>
  <c r="Y109" i="15"/>
  <c r="U109" i="15"/>
  <c r="Q109" i="15"/>
  <c r="P109" i="15"/>
  <c r="M109" i="15"/>
  <c r="AD108" i="15"/>
  <c r="Y108" i="15"/>
  <c r="U108" i="15"/>
  <c r="Q108" i="15"/>
  <c r="P108" i="15"/>
  <c r="M108" i="15"/>
  <c r="AD107" i="15"/>
  <c r="Y107" i="15"/>
  <c r="U107" i="15"/>
  <c r="Q107" i="15"/>
  <c r="P107" i="15"/>
  <c r="M107" i="15"/>
  <c r="AD106" i="15"/>
  <c r="Y106" i="15"/>
  <c r="U106" i="15"/>
  <c r="Q106" i="15"/>
  <c r="P106" i="15"/>
  <c r="M106" i="15"/>
  <c r="AD105" i="15"/>
  <c r="Y105" i="15"/>
  <c r="U105" i="15"/>
  <c r="Q105" i="15"/>
  <c r="P105" i="15"/>
  <c r="M105" i="15"/>
  <c r="AD104" i="15"/>
  <c r="Y104" i="15"/>
  <c r="U104" i="15"/>
  <c r="Q104" i="15"/>
  <c r="P104" i="15"/>
  <c r="M104" i="15"/>
  <c r="AD103" i="15"/>
  <c r="Y103" i="15"/>
  <c r="U103" i="15"/>
  <c r="Q103" i="15"/>
  <c r="P103" i="15"/>
  <c r="M103" i="15"/>
  <c r="AD102" i="15"/>
  <c r="Y102" i="15"/>
  <c r="U102" i="15"/>
  <c r="Q102" i="15"/>
  <c r="P102" i="15"/>
  <c r="M102" i="15"/>
  <c r="AD101" i="15"/>
  <c r="Y101" i="15"/>
  <c r="U101" i="15"/>
  <c r="Q101" i="15"/>
  <c r="P101" i="15"/>
  <c r="M101" i="15"/>
  <c r="AD100" i="15"/>
  <c r="Y100" i="15"/>
  <c r="U100" i="15"/>
  <c r="Q100" i="15"/>
  <c r="P100" i="15"/>
  <c r="M100" i="15"/>
  <c r="AD99" i="15"/>
  <c r="Y99" i="15"/>
  <c r="U99" i="15"/>
  <c r="Q99" i="15"/>
  <c r="P99" i="15"/>
  <c r="M99" i="15"/>
  <c r="AD98" i="15"/>
  <c r="Y98" i="15"/>
  <c r="U98" i="15"/>
  <c r="Q98" i="15"/>
  <c r="P98" i="15"/>
  <c r="M98" i="15"/>
  <c r="AD97" i="15"/>
  <c r="Y97" i="15"/>
  <c r="U97" i="15"/>
  <c r="Q97" i="15"/>
  <c r="P97" i="15"/>
  <c r="M97" i="15"/>
  <c r="AD96" i="15"/>
  <c r="Y96" i="15"/>
  <c r="U96" i="15"/>
  <c r="Q96" i="15"/>
  <c r="P96" i="15"/>
  <c r="M96" i="15"/>
  <c r="AD95" i="15"/>
  <c r="Y95" i="15"/>
  <c r="U95" i="15"/>
  <c r="Q95" i="15"/>
  <c r="P95" i="15"/>
  <c r="M95" i="15"/>
  <c r="AD94" i="15"/>
  <c r="Y94" i="15"/>
  <c r="U94" i="15"/>
  <c r="Q94" i="15"/>
  <c r="P94" i="15"/>
  <c r="M94" i="15"/>
  <c r="AD93" i="15"/>
  <c r="Y93" i="15"/>
  <c r="U93" i="15"/>
  <c r="Q93" i="15"/>
  <c r="P93" i="15"/>
  <c r="M93" i="15"/>
  <c r="AD92" i="15"/>
  <c r="Y92" i="15"/>
  <c r="U92" i="15"/>
  <c r="Q92" i="15"/>
  <c r="P92" i="15"/>
  <c r="M92" i="15"/>
  <c r="AD91" i="15"/>
  <c r="Y91" i="15"/>
  <c r="U91" i="15"/>
  <c r="Q91" i="15"/>
  <c r="P91" i="15"/>
  <c r="M91" i="15"/>
  <c r="AD90" i="15"/>
  <c r="Y90" i="15"/>
  <c r="U90" i="15"/>
  <c r="Q90" i="15"/>
  <c r="P90" i="15"/>
  <c r="M90" i="15"/>
  <c r="AD89" i="15"/>
  <c r="Y89" i="15"/>
  <c r="U89" i="15"/>
  <c r="Q89" i="15"/>
  <c r="P89" i="15"/>
  <c r="M89" i="15"/>
  <c r="AD88" i="15"/>
  <c r="Y88" i="15"/>
  <c r="U88" i="15"/>
  <c r="Q88" i="15"/>
  <c r="P88" i="15"/>
  <c r="M88" i="15"/>
  <c r="AD87" i="15"/>
  <c r="Y87" i="15"/>
  <c r="U87" i="15"/>
  <c r="Q87" i="15"/>
  <c r="P87" i="15"/>
  <c r="M87" i="15"/>
  <c r="AD86" i="15"/>
  <c r="Y86" i="15"/>
  <c r="U86" i="15"/>
  <c r="Q86" i="15"/>
  <c r="P86" i="15"/>
  <c r="M86" i="15"/>
  <c r="AD85" i="15"/>
  <c r="Y85" i="15"/>
  <c r="U85" i="15"/>
  <c r="Q85" i="15"/>
  <c r="P85" i="15"/>
  <c r="M85" i="15"/>
  <c r="AD84" i="15"/>
  <c r="Y84" i="15"/>
  <c r="U84" i="15"/>
  <c r="Q84" i="15"/>
  <c r="P84" i="15"/>
  <c r="M84" i="15"/>
  <c r="AD83" i="15"/>
  <c r="Y83" i="15"/>
  <c r="U83" i="15"/>
  <c r="Q83" i="15"/>
  <c r="P83" i="15"/>
  <c r="M83" i="15"/>
  <c r="AD82" i="15"/>
  <c r="Y82" i="15"/>
  <c r="U82" i="15"/>
  <c r="Q82" i="15"/>
  <c r="P82" i="15"/>
  <c r="M82" i="15"/>
  <c r="AD81" i="15"/>
  <c r="Y81" i="15"/>
  <c r="U81" i="15"/>
  <c r="Q81" i="15"/>
  <c r="P81" i="15"/>
  <c r="M81" i="15"/>
  <c r="AD80" i="15"/>
  <c r="Y80" i="15"/>
  <c r="U80" i="15"/>
  <c r="Q80" i="15"/>
  <c r="P80" i="15"/>
  <c r="M80" i="15"/>
  <c r="AD79" i="15"/>
  <c r="Y79" i="15"/>
  <c r="U79" i="15"/>
  <c r="Q79" i="15"/>
  <c r="P79" i="15"/>
  <c r="M79" i="15"/>
  <c r="AD78" i="15"/>
  <c r="Y78" i="15"/>
  <c r="U78" i="15"/>
  <c r="Q78" i="15"/>
  <c r="P78" i="15"/>
  <c r="M78" i="15"/>
  <c r="AD77" i="15"/>
  <c r="Y77" i="15"/>
  <c r="U77" i="15"/>
  <c r="Q77" i="15"/>
  <c r="P77" i="15"/>
  <c r="M77" i="15"/>
  <c r="AD76" i="15"/>
  <c r="Y76" i="15"/>
  <c r="U76" i="15"/>
  <c r="Q76" i="15"/>
  <c r="P76" i="15"/>
  <c r="M76" i="15"/>
  <c r="AD75" i="15"/>
  <c r="Y75" i="15"/>
  <c r="U75" i="15"/>
  <c r="Q75" i="15"/>
  <c r="P75" i="15"/>
  <c r="M75" i="15"/>
  <c r="AD74" i="15"/>
  <c r="Y74" i="15"/>
  <c r="U74" i="15"/>
  <c r="Q74" i="15"/>
  <c r="P74" i="15"/>
  <c r="M74" i="15"/>
  <c r="AD73" i="15"/>
  <c r="Y73" i="15"/>
  <c r="U73" i="15"/>
  <c r="Q73" i="15"/>
  <c r="P73" i="15"/>
  <c r="M73" i="15"/>
  <c r="AD72" i="15"/>
  <c r="Y72" i="15"/>
  <c r="U72" i="15"/>
  <c r="Q72" i="15"/>
  <c r="P72" i="15"/>
  <c r="M72" i="15"/>
  <c r="AD71" i="15"/>
  <c r="Y71" i="15"/>
  <c r="U71" i="15"/>
  <c r="Q71" i="15"/>
  <c r="P71" i="15"/>
  <c r="M71" i="15"/>
  <c r="AD70" i="15"/>
  <c r="Y70" i="15"/>
  <c r="U70" i="15"/>
  <c r="Q70" i="15"/>
  <c r="P70" i="15"/>
  <c r="M70" i="15"/>
  <c r="AD69" i="15"/>
  <c r="Y69" i="15"/>
  <c r="U69" i="15"/>
  <c r="Q69" i="15"/>
  <c r="P69" i="15"/>
  <c r="M69" i="15"/>
  <c r="AD68" i="15"/>
  <c r="Y68" i="15"/>
  <c r="U68" i="15"/>
  <c r="Q68" i="15"/>
  <c r="P68" i="15"/>
  <c r="M68" i="15"/>
  <c r="AD67" i="15"/>
  <c r="Y67" i="15"/>
  <c r="U67" i="15"/>
  <c r="Q67" i="15"/>
  <c r="P67" i="15"/>
  <c r="M67" i="15"/>
  <c r="AD66" i="15"/>
  <c r="Y66" i="15"/>
  <c r="U66" i="15"/>
  <c r="Q66" i="15"/>
  <c r="P66" i="15"/>
  <c r="M66" i="15"/>
  <c r="AD65" i="15"/>
  <c r="Y65" i="15"/>
  <c r="U65" i="15"/>
  <c r="Q65" i="15"/>
  <c r="P65" i="15"/>
  <c r="M65" i="15"/>
  <c r="AD64" i="15"/>
  <c r="Y64" i="15"/>
  <c r="U64" i="15"/>
  <c r="Q64" i="15"/>
  <c r="P64" i="15"/>
  <c r="M64" i="15"/>
  <c r="AD63" i="15"/>
  <c r="Y63" i="15"/>
  <c r="U63" i="15"/>
  <c r="Q63" i="15"/>
  <c r="P63" i="15"/>
  <c r="M63" i="15"/>
  <c r="AD62" i="15"/>
  <c r="Y62" i="15"/>
  <c r="U62" i="15"/>
  <c r="Q62" i="15"/>
  <c r="P62" i="15"/>
  <c r="M62" i="15"/>
  <c r="AD61" i="15"/>
  <c r="Y61" i="15"/>
  <c r="U61" i="15"/>
  <c r="Q61" i="15"/>
  <c r="P61" i="15"/>
  <c r="M61" i="15"/>
  <c r="AD60" i="15"/>
  <c r="Y60" i="15"/>
  <c r="U60" i="15"/>
  <c r="Q60" i="15"/>
  <c r="P60" i="15"/>
  <c r="M60" i="15"/>
  <c r="AD59" i="15"/>
  <c r="Y59" i="15"/>
  <c r="U59" i="15"/>
  <c r="Q59" i="15"/>
  <c r="P59" i="15"/>
  <c r="M59" i="15"/>
  <c r="AD58" i="15"/>
  <c r="Y58" i="15"/>
  <c r="U58" i="15"/>
  <c r="Q58" i="15"/>
  <c r="P58" i="15"/>
  <c r="M58" i="15"/>
  <c r="AD57" i="15"/>
  <c r="Y57" i="15"/>
  <c r="U57" i="15"/>
  <c r="Q57" i="15"/>
  <c r="P57" i="15"/>
  <c r="M57" i="15"/>
  <c r="AD56" i="15"/>
  <c r="Y56" i="15"/>
  <c r="U56" i="15"/>
  <c r="Q56" i="15"/>
  <c r="P56" i="15"/>
  <c r="M56" i="15"/>
  <c r="AD55" i="15"/>
  <c r="Y55" i="15"/>
  <c r="U55" i="15"/>
  <c r="Q55" i="15"/>
  <c r="P55" i="15"/>
  <c r="M55" i="15"/>
  <c r="AD54" i="15"/>
  <c r="Y54" i="15"/>
  <c r="U54" i="15"/>
  <c r="Q54" i="15"/>
  <c r="P54" i="15"/>
  <c r="M54" i="15"/>
  <c r="AD53" i="15"/>
  <c r="Y53" i="15"/>
  <c r="U53" i="15"/>
  <c r="Q53" i="15"/>
  <c r="P53" i="15"/>
  <c r="M53" i="15"/>
  <c r="AD52" i="15"/>
  <c r="Y52" i="15"/>
  <c r="U52" i="15"/>
  <c r="Q52" i="15"/>
  <c r="P52" i="15"/>
  <c r="M52" i="15"/>
  <c r="AD51" i="15"/>
  <c r="Y51" i="15"/>
  <c r="U51" i="15"/>
  <c r="Q51" i="15"/>
  <c r="P51" i="15"/>
  <c r="M51" i="15"/>
  <c r="AD50" i="15"/>
  <c r="Y50" i="15"/>
  <c r="U50" i="15"/>
  <c r="Q50" i="15"/>
  <c r="P50" i="15"/>
  <c r="M50" i="15"/>
  <c r="AD49" i="15"/>
  <c r="Y49" i="15"/>
  <c r="U49" i="15"/>
  <c r="Q49" i="15"/>
  <c r="P49" i="15"/>
  <c r="M49" i="15"/>
  <c r="AD48" i="15"/>
  <c r="Y48" i="15"/>
  <c r="U48" i="15"/>
  <c r="Q48" i="15"/>
  <c r="P48" i="15"/>
  <c r="M48" i="15"/>
  <c r="AD47" i="15"/>
  <c r="Y47" i="15"/>
  <c r="U47" i="15"/>
  <c r="Q47" i="15"/>
  <c r="P47" i="15"/>
  <c r="M47" i="15"/>
  <c r="AD46" i="15"/>
  <c r="Y46" i="15"/>
  <c r="U46" i="15"/>
  <c r="Q46" i="15"/>
  <c r="P46" i="15"/>
  <c r="M46" i="15"/>
  <c r="AD45" i="15"/>
  <c r="Y45" i="15"/>
  <c r="U45" i="15"/>
  <c r="Q45" i="15"/>
  <c r="P45" i="15"/>
  <c r="M45" i="15"/>
  <c r="AD44" i="15"/>
  <c r="Y44" i="15"/>
  <c r="U44" i="15"/>
  <c r="Q44" i="15"/>
  <c r="P44" i="15"/>
  <c r="M44" i="15"/>
  <c r="AD43" i="15"/>
  <c r="Y43" i="15"/>
  <c r="U43" i="15"/>
  <c r="Q43" i="15"/>
  <c r="P43" i="15"/>
  <c r="M43" i="15"/>
  <c r="AD42" i="15"/>
  <c r="Y42" i="15"/>
  <c r="U42" i="15"/>
  <c r="Q42" i="15"/>
  <c r="P42" i="15"/>
  <c r="M42" i="15"/>
  <c r="AD41" i="15"/>
  <c r="Y41" i="15"/>
  <c r="U41" i="15"/>
  <c r="Q41" i="15"/>
  <c r="P41" i="15"/>
  <c r="M41" i="15"/>
  <c r="AD40" i="15"/>
  <c r="Y40" i="15"/>
  <c r="U40" i="15"/>
  <c r="Q40" i="15"/>
  <c r="P40" i="15"/>
  <c r="M40" i="15"/>
  <c r="AD39" i="15"/>
  <c r="Y39" i="15"/>
  <c r="U39" i="15"/>
  <c r="Q39" i="15"/>
  <c r="P39" i="15"/>
  <c r="M39" i="15"/>
  <c r="AD38" i="15"/>
  <c r="Y38" i="15"/>
  <c r="U38" i="15"/>
  <c r="Q38" i="15"/>
  <c r="P38" i="15"/>
  <c r="M38" i="15"/>
  <c r="AD37" i="15"/>
  <c r="Y37" i="15"/>
  <c r="U37" i="15"/>
  <c r="Q37" i="15"/>
  <c r="P37" i="15"/>
  <c r="M37" i="15"/>
  <c r="AD36" i="15"/>
  <c r="Y36" i="15"/>
  <c r="U36" i="15"/>
  <c r="Q36" i="15"/>
  <c r="P36" i="15"/>
  <c r="M36" i="15"/>
  <c r="AD35" i="15"/>
  <c r="Y35" i="15"/>
  <c r="U35" i="15"/>
  <c r="Q35" i="15"/>
  <c r="P35" i="15"/>
  <c r="M35" i="15"/>
  <c r="AD34" i="15"/>
  <c r="Y34" i="15"/>
  <c r="U34" i="15"/>
  <c r="Q34" i="15"/>
  <c r="P34" i="15"/>
  <c r="M34" i="15"/>
  <c r="AD33" i="15"/>
  <c r="Y33" i="15"/>
  <c r="U33" i="15"/>
  <c r="Q33" i="15"/>
  <c r="P33" i="15"/>
  <c r="M33" i="15"/>
  <c r="AD32" i="15"/>
  <c r="Y32" i="15"/>
  <c r="U32" i="15"/>
  <c r="Q32" i="15"/>
  <c r="P32" i="15"/>
  <c r="M32" i="15"/>
  <c r="AD31" i="15"/>
  <c r="Y31" i="15"/>
  <c r="U31" i="15"/>
  <c r="Q31" i="15"/>
  <c r="P31" i="15"/>
  <c r="M31" i="15"/>
  <c r="AD30" i="15"/>
  <c r="Y30" i="15"/>
  <c r="U30" i="15"/>
  <c r="Q30" i="15"/>
  <c r="P30" i="15"/>
  <c r="M30" i="15"/>
  <c r="AD29" i="15"/>
  <c r="Y29" i="15"/>
  <c r="U29" i="15"/>
  <c r="Q29" i="15"/>
  <c r="P29" i="15"/>
  <c r="M29" i="15"/>
  <c r="AD28" i="15"/>
  <c r="Y28" i="15"/>
  <c r="U28" i="15"/>
  <c r="Q28" i="15"/>
  <c r="P28" i="15"/>
  <c r="M28" i="15"/>
  <c r="AD27" i="15"/>
  <c r="Y27" i="15"/>
  <c r="U27" i="15"/>
  <c r="Q27" i="15"/>
  <c r="P27" i="15"/>
  <c r="M27" i="15"/>
  <c r="AD26" i="15"/>
  <c r="Y26" i="15"/>
  <c r="U26" i="15"/>
  <c r="Q26" i="15"/>
  <c r="P26" i="15"/>
  <c r="M26" i="15"/>
  <c r="AD25" i="15"/>
  <c r="Y25" i="15"/>
  <c r="U25" i="15"/>
  <c r="Q25" i="15"/>
  <c r="P25" i="15"/>
  <c r="M25" i="15"/>
  <c r="AD24" i="15"/>
  <c r="Y24" i="15"/>
  <c r="U24" i="15"/>
  <c r="Q24" i="15"/>
  <c r="P24" i="15"/>
  <c r="M24" i="15"/>
  <c r="AD23" i="15"/>
  <c r="Y23" i="15"/>
  <c r="U23" i="15"/>
  <c r="Q23" i="15"/>
  <c r="P23" i="15"/>
  <c r="M23" i="15"/>
  <c r="AD22" i="15"/>
  <c r="Y22" i="15"/>
  <c r="U22" i="15"/>
  <c r="Q22" i="15"/>
  <c r="P22" i="15"/>
  <c r="M22" i="15"/>
  <c r="AD21" i="15"/>
  <c r="Y21" i="15"/>
  <c r="U21" i="15"/>
  <c r="Q21" i="15"/>
  <c r="P21" i="15"/>
  <c r="M21" i="15"/>
  <c r="AD20" i="15"/>
  <c r="Y20" i="15"/>
  <c r="U20" i="15"/>
  <c r="Q20" i="15"/>
  <c r="P20" i="15"/>
  <c r="M20" i="15"/>
  <c r="AD19" i="15"/>
  <c r="Y19" i="15"/>
  <c r="U19" i="15"/>
  <c r="Q19" i="15"/>
  <c r="P19" i="15"/>
  <c r="M19" i="15"/>
  <c r="AD18" i="15"/>
  <c r="Y18" i="15"/>
  <c r="U18" i="15"/>
  <c r="Q18" i="15"/>
  <c r="P18" i="15"/>
  <c r="M18" i="15"/>
  <c r="AD17" i="15"/>
  <c r="Y17" i="15"/>
  <c r="U17" i="15"/>
  <c r="Q17" i="15"/>
  <c r="P17" i="15"/>
  <c r="M17" i="15"/>
  <c r="AD16" i="15"/>
  <c r="Y16" i="15"/>
  <c r="U16" i="15"/>
  <c r="Q16" i="15"/>
  <c r="P16" i="15"/>
  <c r="M16" i="15"/>
  <c r="AD15" i="15"/>
  <c r="Y15" i="15"/>
  <c r="U15" i="15"/>
  <c r="Q15" i="15"/>
  <c r="P15" i="15"/>
  <c r="M15" i="15"/>
  <c r="AD14" i="15"/>
  <c r="Y14" i="15"/>
  <c r="U14" i="15"/>
  <c r="Q14" i="15"/>
  <c r="P14" i="15"/>
  <c r="M14" i="15"/>
  <c r="AD13" i="15"/>
  <c r="Y13" i="15"/>
  <c r="U13" i="15"/>
  <c r="Q13" i="15"/>
  <c r="P13" i="15"/>
  <c r="M13" i="15"/>
  <c r="AD12" i="15"/>
  <c r="Y12" i="15"/>
  <c r="U12" i="15"/>
  <c r="Q12" i="15"/>
  <c r="P12" i="15"/>
  <c r="M12" i="15"/>
  <c r="AD11" i="15"/>
  <c r="Y11" i="15"/>
  <c r="U11" i="15"/>
  <c r="Q11" i="15"/>
  <c r="P11" i="15"/>
  <c r="M11" i="15"/>
  <c r="AD10" i="15"/>
  <c r="Y10" i="15"/>
  <c r="U10" i="15"/>
  <c r="Q10" i="15"/>
  <c r="P10" i="15"/>
  <c r="M10" i="15"/>
  <c r="AD9" i="15"/>
  <c r="Y9" i="15"/>
  <c r="U9" i="15"/>
  <c r="Q9" i="15"/>
  <c r="P9" i="15"/>
  <c r="M9" i="15"/>
  <c r="AD8" i="15"/>
  <c r="Y8" i="15"/>
  <c r="U8" i="15"/>
  <c r="Q8" i="15"/>
  <c r="P8" i="15"/>
  <c r="M8" i="15"/>
  <c r="AD7" i="15"/>
  <c r="Y7" i="15"/>
  <c r="U7" i="15"/>
  <c r="Q7" i="15"/>
  <c r="P7" i="15"/>
  <c r="M7" i="15"/>
  <c r="AD6" i="15"/>
  <c r="Y6" i="15"/>
  <c r="U6" i="15"/>
  <c r="Q6" i="15"/>
  <c r="P6" i="15"/>
  <c r="M6" i="15"/>
  <c r="AD5" i="15"/>
  <c r="Y5" i="15"/>
  <c r="U5" i="15"/>
  <c r="Q5" i="15"/>
  <c r="P5" i="15"/>
  <c r="M5" i="15"/>
  <c r="AD4" i="15"/>
  <c r="Y4" i="15"/>
  <c r="U4" i="15"/>
  <c r="Q4" i="15"/>
  <c r="P4" i="15"/>
  <c r="M4" i="15"/>
  <c r="AD3" i="15"/>
  <c r="Y3" i="15"/>
  <c r="U3" i="15"/>
  <c r="Q3" i="15"/>
  <c r="P3" i="15"/>
  <c r="M3" i="15"/>
  <c r="AD2" i="15"/>
  <c r="Y2" i="15"/>
  <c r="U2" i="15"/>
  <c r="Q2" i="15"/>
  <c r="P2" i="15"/>
  <c r="M2" i="15"/>
  <c r="FQ1" i="15"/>
  <c r="FP1" i="15"/>
  <c r="FO1" i="15"/>
  <c r="FN1" i="15"/>
  <c r="FM1" i="15"/>
  <c r="FL1" i="15"/>
  <c r="FK1" i="15"/>
  <c r="FJ1" i="15"/>
  <c r="FI1" i="15"/>
  <c r="FH1" i="15"/>
  <c r="FG1" i="15"/>
  <c r="FF1" i="15"/>
  <c r="FE1" i="15"/>
  <c r="FD1" i="15"/>
  <c r="FC1" i="15"/>
  <c r="FB1" i="15"/>
  <c r="FA1" i="15"/>
  <c r="EZ1" i="15"/>
  <c r="EY1" i="15"/>
  <c r="EX1" i="15"/>
  <c r="EW1" i="15"/>
  <c r="EV1" i="15"/>
  <c r="EU1" i="15"/>
  <c r="ET1" i="15"/>
  <c r="ES1" i="15"/>
  <c r="ER1" i="15"/>
  <c r="EQ1" i="15"/>
  <c r="EP1" i="15"/>
  <c r="EO1" i="15"/>
  <c r="EN1" i="15"/>
  <c r="EM1" i="15"/>
  <c r="EL1" i="15"/>
  <c r="EK1" i="15"/>
  <c r="EJ1" i="15"/>
  <c r="EI1" i="15"/>
  <c r="EH1" i="15"/>
  <c r="EG1" i="15"/>
  <c r="EF1" i="15"/>
  <c r="EE1" i="15"/>
  <c r="ED1" i="15"/>
  <c r="EC1" i="15"/>
  <c r="EB1" i="15"/>
  <c r="EA1" i="15"/>
  <c r="DZ1" i="15"/>
  <c r="DY1" i="15"/>
  <c r="DX1" i="15"/>
  <c r="DW1" i="15"/>
  <c r="DV1" i="15"/>
  <c r="DU1" i="15"/>
  <c r="DT1" i="15"/>
  <c r="DS1" i="15"/>
  <c r="DR1" i="15"/>
  <c r="DQ1" i="15"/>
  <c r="DP1" i="15"/>
  <c r="DO1" i="15"/>
  <c r="DN1" i="15"/>
  <c r="DM1" i="15"/>
  <c r="DL1" i="15"/>
  <c r="DK1" i="15"/>
  <c r="DJ1" i="15"/>
  <c r="DI1" i="15"/>
  <c r="DH1" i="15"/>
  <c r="DG1" i="15"/>
  <c r="DF1" i="15"/>
  <c r="DE1" i="15"/>
  <c r="DD1" i="15"/>
  <c r="DC1" i="15"/>
  <c r="DB1" i="15"/>
  <c r="DA1" i="15"/>
  <c r="CZ1" i="15"/>
  <c r="CY1" i="15"/>
  <c r="CX1" i="15"/>
  <c r="CW1" i="15"/>
  <c r="CV1" i="15"/>
  <c r="CU1" i="15"/>
  <c r="CT1" i="15"/>
  <c r="CS1" i="15"/>
  <c r="CR1" i="15"/>
  <c r="CQ1" i="15"/>
  <c r="CP1" i="15"/>
  <c r="CO1" i="15"/>
  <c r="CN1" i="15"/>
  <c r="CM1" i="15"/>
  <c r="CL1" i="15"/>
  <c r="CK1" i="15"/>
  <c r="CJ1" i="15"/>
  <c r="CI1" i="15"/>
  <c r="CH1" i="15"/>
  <c r="CG1" i="15"/>
  <c r="CF1" i="15"/>
  <c r="CE1" i="15"/>
  <c r="CD1" i="15"/>
  <c r="CC1" i="15"/>
  <c r="CB1" i="15"/>
  <c r="CA1" i="15"/>
  <c r="BZ1" i="15"/>
  <c r="BY1" i="15"/>
  <c r="BX1" i="15"/>
  <c r="BW1" i="15"/>
  <c r="BV1" i="15"/>
  <c r="BU1" i="15"/>
  <c r="BT1" i="15"/>
  <c r="BS1" i="15"/>
  <c r="BR1" i="15"/>
  <c r="BQ1" i="15"/>
  <c r="BP1" i="15"/>
  <c r="BO1" i="15"/>
  <c r="BN1" i="15"/>
  <c r="BM1" i="15"/>
  <c r="BL1" i="15"/>
  <c r="BK1" i="15"/>
  <c r="BJ1" i="15"/>
  <c r="BI1" i="15"/>
  <c r="BH1" i="15"/>
  <c r="BG1" i="15"/>
  <c r="BF1" i="15"/>
  <c r="BE1" i="15"/>
  <c r="BD1" i="15"/>
  <c r="BC1" i="15"/>
  <c r="BB1" i="15"/>
  <c r="BA1" i="15"/>
  <c r="AZ1" i="15"/>
  <c r="AY1" i="15"/>
  <c r="AX1" i="15"/>
  <c r="AW1" i="15"/>
  <c r="AV1" i="15"/>
  <c r="AU1" i="15"/>
  <c r="AT1" i="15"/>
  <c r="AS1" i="15"/>
  <c r="AR1" i="15"/>
  <c r="AQ1" i="15"/>
  <c r="AP1" i="15"/>
  <c r="AO1" i="15"/>
  <c r="AN1" i="15"/>
  <c r="AM1" i="15"/>
  <c r="AL1" i="15"/>
  <c r="AK1" i="15"/>
  <c r="AJ1" i="15"/>
  <c r="Z830" i="15" s="1"/>
  <c r="AA830" i="15" s="1"/>
  <c r="AE3" i="15" l="1"/>
  <c r="AF3" i="15" s="1"/>
  <c r="AE7" i="15"/>
  <c r="AF7" i="15" s="1"/>
  <c r="V10" i="15"/>
  <c r="W10" i="15" s="1"/>
  <c r="V14" i="15"/>
  <c r="W14" i="15" s="1"/>
  <c r="AE23" i="15"/>
  <c r="AF23" i="15" s="1"/>
  <c r="AE25" i="15"/>
  <c r="AF25" i="15" s="1"/>
  <c r="AE27" i="15"/>
  <c r="AF27" i="15" s="1"/>
  <c r="V30" i="15"/>
  <c r="W30" i="15" s="1"/>
  <c r="AE33" i="15"/>
  <c r="AF33" i="15" s="1"/>
  <c r="V42" i="15"/>
  <c r="W42" i="15" s="1"/>
  <c r="AE43" i="15"/>
  <c r="AF43" i="15" s="1"/>
  <c r="V46" i="15"/>
  <c r="W46" i="15" s="1"/>
  <c r="AE47" i="15"/>
  <c r="AF47" i="15" s="1"/>
  <c r="V52" i="15"/>
  <c r="W52" i="15" s="1"/>
  <c r="AE53" i="15"/>
  <c r="AF53" i="15" s="1"/>
  <c r="AE55" i="15"/>
  <c r="AF55" i="15" s="1"/>
  <c r="V58" i="15"/>
  <c r="W58" i="15" s="1"/>
  <c r="V60" i="15"/>
  <c r="W60" i="15" s="1"/>
  <c r="AE61" i="15"/>
  <c r="AF61" i="15" s="1"/>
  <c r="AE63" i="15"/>
  <c r="AF63" i="15" s="1"/>
  <c r="AE65" i="15"/>
  <c r="AF65" i="15" s="1"/>
  <c r="V68" i="15"/>
  <c r="W68" i="15" s="1"/>
  <c r="AE71" i="15"/>
  <c r="AF71" i="15" s="1"/>
  <c r="AE77" i="15"/>
  <c r="AF77" i="15" s="1"/>
  <c r="V80" i="15"/>
  <c r="W80" i="15" s="1"/>
  <c r="V86" i="15"/>
  <c r="W86" i="15" s="1"/>
  <c r="V90" i="15"/>
  <c r="W90" i="15" s="1"/>
  <c r="V96" i="15"/>
  <c r="W96" i="15" s="1"/>
  <c r="AE97" i="15"/>
  <c r="AF97" i="15" s="1"/>
  <c r="V108" i="15"/>
  <c r="W108" i="15" s="1"/>
  <c r="AE2" i="15"/>
  <c r="AF2" i="15" s="1"/>
  <c r="AE4" i="15"/>
  <c r="AF4" i="15" s="1"/>
  <c r="AE6" i="15"/>
  <c r="AF6" i="15" s="1"/>
  <c r="AE8" i="15"/>
  <c r="AF8" i="15" s="1"/>
  <c r="AE10" i="15"/>
  <c r="AF10" i="15" s="1"/>
  <c r="AE12" i="15"/>
  <c r="AF12" i="15" s="1"/>
  <c r="AE14" i="15"/>
  <c r="AF14" i="15" s="1"/>
  <c r="V17" i="15"/>
  <c r="W17" i="15" s="1"/>
  <c r="AE18" i="15"/>
  <c r="AF18" i="15" s="1"/>
  <c r="AE20" i="15"/>
  <c r="AF20" i="15" s="1"/>
  <c r="AE22" i="15"/>
  <c r="AF22" i="15" s="1"/>
  <c r="V25" i="15"/>
  <c r="W25" i="15" s="1"/>
  <c r="AE26" i="15"/>
  <c r="AF26" i="15" s="1"/>
  <c r="AE28" i="15"/>
  <c r="AF28" i="15" s="1"/>
  <c r="AE32" i="15"/>
  <c r="AF32" i="15" s="1"/>
  <c r="AE34" i="15"/>
  <c r="AF34" i="15" s="1"/>
  <c r="AE36" i="15"/>
  <c r="AF36" i="15" s="1"/>
  <c r="AE42" i="15"/>
  <c r="AF42" i="15" s="1"/>
  <c r="V45" i="15"/>
  <c r="W45" i="15" s="1"/>
  <c r="AE46" i="15"/>
  <c r="AF46" i="15" s="1"/>
  <c r="V49" i="15"/>
  <c r="W49" i="15" s="1"/>
  <c r="V51" i="15"/>
  <c r="W51" i="15" s="1"/>
  <c r="V53" i="15"/>
  <c r="W53" i="15" s="1"/>
  <c r="AE54" i="15"/>
  <c r="AF54" i="15" s="1"/>
  <c r="V57" i="15"/>
  <c r="W57" i="15" s="1"/>
  <c r="AE58" i="15"/>
  <c r="AF58" i="15" s="1"/>
  <c r="AE60" i="15"/>
  <c r="AF60" i="15" s="1"/>
  <c r="V65" i="15"/>
  <c r="W65" i="15" s="1"/>
  <c r="AE68" i="15"/>
  <c r="AF68" i="15" s="1"/>
  <c r="AE74" i="15"/>
  <c r="AF74" i="15" s="1"/>
  <c r="AE76" i="15"/>
  <c r="AF76" i="15" s="1"/>
  <c r="AE78" i="15"/>
  <c r="AF78" i="15" s="1"/>
  <c r="AE80" i="15"/>
  <c r="AF80" i="15" s="1"/>
  <c r="V83" i="15"/>
  <c r="W83" i="15" s="1"/>
  <c r="AE84" i="15"/>
  <c r="AF84" i="15" s="1"/>
  <c r="AE86" i="15"/>
  <c r="AF86" i="15" s="1"/>
  <c r="V89" i="15"/>
  <c r="W89" i="15" s="1"/>
  <c r="AE90" i="15"/>
  <c r="AF90" i="15" s="1"/>
  <c r="AE92" i="15"/>
  <c r="AF92" i="15" s="1"/>
  <c r="AE94" i="15"/>
  <c r="AF94" i="15" s="1"/>
  <c r="V97" i="15"/>
  <c r="W97" i="15" s="1"/>
  <c r="V99" i="15"/>
  <c r="W99" i="15" s="1"/>
  <c r="V101" i="15"/>
  <c r="W101" i="15" s="1"/>
  <c r="V103" i="15"/>
  <c r="W103" i="15" s="1"/>
  <c r="AE104" i="15"/>
  <c r="AF104" i="15" s="1"/>
  <c r="V107" i="15"/>
  <c r="W107" i="15" s="1"/>
  <c r="V111" i="15"/>
  <c r="W111" i="15" s="1"/>
  <c r="V113" i="15"/>
  <c r="W113" i="15" s="1"/>
  <c r="V115" i="15"/>
  <c r="W115" i="15" s="1"/>
  <c r="V117" i="15"/>
  <c r="W117" i="15" s="1"/>
  <c r="AE118" i="15"/>
  <c r="AF118" i="15" s="1"/>
  <c r="V121" i="15"/>
  <c r="W121" i="15" s="1"/>
  <c r="AE122" i="15"/>
  <c r="AF122" i="15" s="1"/>
  <c r="V127" i="15"/>
  <c r="W127" i="15" s="1"/>
  <c r="AE128" i="15"/>
  <c r="AF128" i="15" s="1"/>
  <c r="V131" i="15"/>
  <c r="W131" i="15" s="1"/>
  <c r="AE132" i="15"/>
  <c r="AF132" i="15" s="1"/>
  <c r="V135" i="15"/>
  <c r="W135" i="15" s="1"/>
  <c r="AE136" i="15"/>
  <c r="AF136" i="15" s="1"/>
  <c r="V139" i="15"/>
  <c r="W139" i="15" s="1"/>
  <c r="V141" i="15"/>
  <c r="W141" i="15" s="1"/>
  <c r="V143" i="15"/>
  <c r="W143" i="15" s="1"/>
  <c r="V145" i="15"/>
  <c r="W145" i="15" s="1"/>
  <c r="AE146" i="15"/>
  <c r="AF146" i="15" s="1"/>
  <c r="V149" i="15"/>
  <c r="W149" i="15" s="1"/>
  <c r="V151" i="15"/>
  <c r="W151" i="15" s="1"/>
  <c r="V153" i="15"/>
  <c r="W153" i="15" s="1"/>
  <c r="V155" i="15"/>
  <c r="W155" i="15" s="1"/>
  <c r="V157" i="15"/>
  <c r="W157" i="15" s="1"/>
  <c r="AE158" i="15"/>
  <c r="AF158" i="15" s="1"/>
  <c r="AE160" i="15"/>
  <c r="AF160" i="15" s="1"/>
  <c r="V161" i="15"/>
  <c r="W161" i="15" s="1"/>
  <c r="V163" i="15"/>
  <c r="W163" i="15" s="1"/>
  <c r="V165" i="15"/>
  <c r="W165" i="15" s="1"/>
  <c r="AE166" i="15"/>
  <c r="AF166" i="15" s="1"/>
  <c r="V169" i="15"/>
  <c r="W169" i="15" s="1"/>
  <c r="V171" i="15"/>
  <c r="W171" i="15" s="1"/>
  <c r="AE172" i="15"/>
  <c r="AF172" i="15" s="1"/>
  <c r="AE174" i="15"/>
  <c r="AF174" i="15" s="1"/>
  <c r="AE176" i="15"/>
  <c r="AF176" i="15" s="1"/>
  <c r="V177" i="15"/>
  <c r="W177" i="15" s="1"/>
  <c r="AE178" i="15"/>
  <c r="AF178" i="15" s="1"/>
  <c r="V179" i="15"/>
  <c r="W179" i="15" s="1"/>
  <c r="AE180" i="15"/>
  <c r="AF180" i="15" s="1"/>
  <c r="V181" i="15"/>
  <c r="W181" i="15" s="1"/>
  <c r="AE182" i="15"/>
  <c r="AF182" i="15" s="1"/>
  <c r="V183" i="15"/>
  <c r="W183" i="15" s="1"/>
  <c r="AE184" i="15"/>
  <c r="AF184" i="15" s="1"/>
  <c r="V185" i="15"/>
  <c r="W185" i="15" s="1"/>
  <c r="AE186" i="15"/>
  <c r="AF186" i="15" s="1"/>
  <c r="V187" i="15"/>
  <c r="W187" i="15" s="1"/>
  <c r="AE188" i="15"/>
  <c r="AF188" i="15" s="1"/>
  <c r="V189" i="15"/>
  <c r="W189" i="15" s="1"/>
  <c r="AE190" i="15"/>
  <c r="AF190" i="15" s="1"/>
  <c r="V191" i="15"/>
  <c r="W191" i="15" s="1"/>
  <c r="AE192" i="15"/>
  <c r="AF192" i="15" s="1"/>
  <c r="V193" i="15"/>
  <c r="W193" i="15" s="1"/>
  <c r="AE194" i="15"/>
  <c r="AF194" i="15" s="1"/>
  <c r="V195" i="15"/>
  <c r="W195" i="15" s="1"/>
  <c r="AE196" i="15"/>
  <c r="AF196" i="15" s="1"/>
  <c r="V197" i="15"/>
  <c r="W197" i="15" s="1"/>
  <c r="AE198" i="15"/>
  <c r="AF198" i="15" s="1"/>
  <c r="V199" i="15"/>
  <c r="W199" i="15" s="1"/>
  <c r="AE200" i="15"/>
  <c r="AF200" i="15" s="1"/>
  <c r="V201" i="15"/>
  <c r="W201" i="15" s="1"/>
  <c r="AE202" i="15"/>
  <c r="AF202" i="15" s="1"/>
  <c r="V203" i="15"/>
  <c r="W203" i="15" s="1"/>
  <c r="AE204" i="15"/>
  <c r="AF204" i="15" s="1"/>
  <c r="V205" i="15"/>
  <c r="W205" i="15" s="1"/>
  <c r="AE206" i="15"/>
  <c r="AF206" i="15" s="1"/>
  <c r="V207" i="15"/>
  <c r="W207" i="15" s="1"/>
  <c r="AE208" i="15"/>
  <c r="AF208" i="15" s="1"/>
  <c r="V209" i="15"/>
  <c r="W209" i="15" s="1"/>
  <c r="AE210" i="15"/>
  <c r="AF210" i="15" s="1"/>
  <c r="V211" i="15"/>
  <c r="W211" i="15" s="1"/>
  <c r="AE212" i="15"/>
  <c r="AF212" i="15" s="1"/>
  <c r="V213" i="15"/>
  <c r="W213" i="15" s="1"/>
  <c r="AE214" i="15"/>
  <c r="AF214" i="15" s="1"/>
  <c r="V215" i="15"/>
  <c r="W215" i="15" s="1"/>
  <c r="AE216" i="15"/>
  <c r="AF216" i="15" s="1"/>
  <c r="V217" i="15"/>
  <c r="W217" i="15" s="1"/>
  <c r="AE218" i="15"/>
  <c r="AF218" i="15" s="1"/>
  <c r="V219" i="15"/>
  <c r="W219" i="15" s="1"/>
  <c r="AE220" i="15"/>
  <c r="AF220" i="15" s="1"/>
  <c r="V221" i="15"/>
  <c r="W221" i="15" s="1"/>
  <c r="AE222" i="15"/>
  <c r="AF222" i="15" s="1"/>
  <c r="V223" i="15"/>
  <c r="W223" i="15" s="1"/>
  <c r="AE224" i="15"/>
  <c r="AF224" i="15" s="1"/>
  <c r="V225" i="15"/>
  <c r="W225" i="15" s="1"/>
  <c r="AE226" i="15"/>
  <c r="AF226" i="15" s="1"/>
  <c r="V227" i="15"/>
  <c r="W227" i="15" s="1"/>
  <c r="AE228" i="15"/>
  <c r="AF228" i="15" s="1"/>
  <c r="V229" i="15"/>
  <c r="W229" i="15" s="1"/>
  <c r="AE230" i="15"/>
  <c r="AF230" i="15" s="1"/>
  <c r="V231" i="15"/>
  <c r="W231" i="15" s="1"/>
  <c r="AE232" i="15"/>
  <c r="AF232" i="15" s="1"/>
  <c r="V233" i="15"/>
  <c r="W233" i="15" s="1"/>
  <c r="AE234" i="15"/>
  <c r="AF234" i="15" s="1"/>
  <c r="V235" i="15"/>
  <c r="W235" i="15" s="1"/>
  <c r="AE236" i="15"/>
  <c r="AF236" i="15" s="1"/>
  <c r="V237" i="15"/>
  <c r="W237" i="15" s="1"/>
  <c r="AE238" i="15"/>
  <c r="AF238" i="15" s="1"/>
  <c r="V239" i="15"/>
  <c r="W239" i="15" s="1"/>
  <c r="AE240" i="15"/>
  <c r="AF240" i="15" s="1"/>
  <c r="V241" i="15"/>
  <c r="W241" i="15" s="1"/>
  <c r="AE242" i="15"/>
  <c r="AF242" i="15" s="1"/>
  <c r="V243" i="15"/>
  <c r="W243" i="15" s="1"/>
  <c r="AE244" i="15"/>
  <c r="AF244" i="15" s="1"/>
  <c r="V245" i="15"/>
  <c r="W245" i="15" s="1"/>
  <c r="AE246" i="15"/>
  <c r="AF246" i="15" s="1"/>
  <c r="V247" i="15"/>
  <c r="W247" i="15" s="1"/>
  <c r="AE248" i="15"/>
  <c r="AF248" i="15" s="1"/>
  <c r="V249" i="15"/>
  <c r="W249" i="15" s="1"/>
  <c r="AE250" i="15"/>
  <c r="AF250" i="15" s="1"/>
  <c r="V251" i="15"/>
  <c r="W251" i="15" s="1"/>
  <c r="AE252" i="15"/>
  <c r="AF252" i="15" s="1"/>
  <c r="V253" i="15"/>
  <c r="W253" i="15" s="1"/>
  <c r="AE254" i="15"/>
  <c r="AF254" i="15" s="1"/>
  <c r="V255" i="15"/>
  <c r="W255" i="15" s="1"/>
  <c r="AE256" i="15"/>
  <c r="AF256" i="15" s="1"/>
  <c r="V257" i="15"/>
  <c r="W257" i="15" s="1"/>
  <c r="AE258" i="15"/>
  <c r="AF258" i="15" s="1"/>
  <c r="V259" i="15"/>
  <c r="W259" i="15" s="1"/>
  <c r="AE260" i="15"/>
  <c r="AF260" i="15" s="1"/>
  <c r="V261" i="15"/>
  <c r="W261" i="15" s="1"/>
  <c r="AE262" i="15"/>
  <c r="AF262" i="15" s="1"/>
  <c r="V263" i="15"/>
  <c r="W263" i="15" s="1"/>
  <c r="AE264" i="15"/>
  <c r="AF264" i="15" s="1"/>
  <c r="V265" i="15"/>
  <c r="W265" i="15" s="1"/>
  <c r="AE266" i="15"/>
  <c r="AF266" i="15" s="1"/>
  <c r="V267" i="15"/>
  <c r="W267" i="15" s="1"/>
  <c r="AE268" i="15"/>
  <c r="AF268" i="15" s="1"/>
  <c r="V269" i="15"/>
  <c r="W269" i="15" s="1"/>
  <c r="AE270" i="15"/>
  <c r="AF270" i="15" s="1"/>
  <c r="V271" i="15"/>
  <c r="W271" i="15" s="1"/>
  <c r="AE272" i="15"/>
  <c r="AF272" i="15" s="1"/>
  <c r="V273" i="15"/>
  <c r="W273" i="15" s="1"/>
  <c r="AE274" i="15"/>
  <c r="AF274" i="15" s="1"/>
  <c r="V275" i="15"/>
  <c r="W275" i="15" s="1"/>
  <c r="AE276" i="15"/>
  <c r="AF276" i="15" s="1"/>
  <c r="V277" i="15"/>
  <c r="W277" i="15" s="1"/>
  <c r="AE278" i="15"/>
  <c r="AF278" i="15" s="1"/>
  <c r="V279" i="15"/>
  <c r="W279" i="15" s="1"/>
  <c r="AE280" i="15"/>
  <c r="AF280" i="15" s="1"/>
  <c r="V281" i="15"/>
  <c r="W281" i="15" s="1"/>
  <c r="AE282" i="15"/>
  <c r="AF282" i="15" s="1"/>
  <c r="V283" i="15"/>
  <c r="W283" i="15" s="1"/>
  <c r="AE284" i="15"/>
  <c r="AF284" i="15" s="1"/>
  <c r="V285" i="15"/>
  <c r="W285" i="15" s="1"/>
  <c r="AE286" i="15"/>
  <c r="AF286" i="15" s="1"/>
  <c r="V287" i="15"/>
  <c r="W287" i="15" s="1"/>
  <c r="AE288" i="15"/>
  <c r="AF288" i="15" s="1"/>
  <c r="V289" i="15"/>
  <c r="W289" i="15" s="1"/>
  <c r="AE290" i="15"/>
  <c r="AF290" i="15" s="1"/>
  <c r="V291" i="15"/>
  <c r="W291" i="15" s="1"/>
  <c r="AE292" i="15"/>
  <c r="AF292" i="15" s="1"/>
  <c r="V293" i="15"/>
  <c r="W293" i="15" s="1"/>
  <c r="AE294" i="15"/>
  <c r="AF294" i="15" s="1"/>
  <c r="V295" i="15"/>
  <c r="W295" i="15" s="1"/>
  <c r="AE296" i="15"/>
  <c r="AF296" i="15" s="1"/>
  <c r="V297" i="15"/>
  <c r="W297" i="15" s="1"/>
  <c r="AE298" i="15"/>
  <c r="AF298" i="15" s="1"/>
  <c r="V299" i="15"/>
  <c r="W299" i="15" s="1"/>
  <c r="AE300" i="15"/>
  <c r="AF300" i="15" s="1"/>
  <c r="V301" i="15"/>
  <c r="W301" i="15" s="1"/>
  <c r="AE302" i="15"/>
  <c r="AF302" i="15" s="1"/>
  <c r="V303" i="15"/>
  <c r="W303" i="15" s="1"/>
  <c r="AE304" i="15"/>
  <c r="AF304" i="15" s="1"/>
  <c r="V305" i="15"/>
  <c r="W305" i="15" s="1"/>
  <c r="AE306" i="15"/>
  <c r="AF306" i="15" s="1"/>
  <c r="V307" i="15"/>
  <c r="W307" i="15" s="1"/>
  <c r="AE308" i="15"/>
  <c r="AF308" i="15" s="1"/>
  <c r="V309" i="15"/>
  <c r="W309" i="15" s="1"/>
  <c r="AE310" i="15"/>
  <c r="AF310" i="15" s="1"/>
  <c r="V311" i="15"/>
  <c r="W311" i="15" s="1"/>
  <c r="AE312" i="15"/>
  <c r="AF312" i="15" s="1"/>
  <c r="V313" i="15"/>
  <c r="W313" i="15" s="1"/>
  <c r="AE314" i="15"/>
  <c r="AF314" i="15" s="1"/>
  <c r="V315" i="15"/>
  <c r="W315" i="15" s="1"/>
  <c r="AE316" i="15"/>
  <c r="AF316" i="15" s="1"/>
  <c r="V317" i="15"/>
  <c r="W317" i="15" s="1"/>
  <c r="AE318" i="15"/>
  <c r="AF318" i="15" s="1"/>
  <c r="V319" i="15"/>
  <c r="W319" i="15" s="1"/>
  <c r="AE320" i="15"/>
  <c r="AF320" i="15" s="1"/>
  <c r="V321" i="15"/>
  <c r="W321" i="15" s="1"/>
  <c r="AE322" i="15"/>
  <c r="AF322" i="15" s="1"/>
  <c r="V323" i="15"/>
  <c r="W323" i="15" s="1"/>
  <c r="AE324" i="15"/>
  <c r="AF324" i="15" s="1"/>
  <c r="V325" i="15"/>
  <c r="W325" i="15" s="1"/>
  <c r="AE326" i="15"/>
  <c r="AF326" i="15" s="1"/>
  <c r="V327" i="15"/>
  <c r="W327" i="15" s="1"/>
  <c r="AE328" i="15"/>
  <c r="AF328" i="15" s="1"/>
  <c r="V329" i="15"/>
  <c r="W329" i="15" s="1"/>
  <c r="AE330" i="15"/>
  <c r="AF330" i="15" s="1"/>
  <c r="V331" i="15"/>
  <c r="W331" i="15" s="1"/>
  <c r="AE332" i="15"/>
  <c r="AF332" i="15" s="1"/>
  <c r="V333" i="15"/>
  <c r="W333" i="15" s="1"/>
  <c r="AE334" i="15"/>
  <c r="AF334" i="15" s="1"/>
  <c r="V335" i="15"/>
  <c r="W335" i="15" s="1"/>
  <c r="AE336" i="15"/>
  <c r="AF336" i="15" s="1"/>
  <c r="V337" i="15"/>
  <c r="W337" i="15" s="1"/>
  <c r="AE338" i="15"/>
  <c r="AF338" i="15" s="1"/>
  <c r="V339" i="15"/>
  <c r="W339" i="15" s="1"/>
  <c r="AE340" i="15"/>
  <c r="AF340" i="15" s="1"/>
  <c r="V341" i="15"/>
  <c r="W341" i="15" s="1"/>
  <c r="AE342" i="15"/>
  <c r="AF342" i="15" s="1"/>
  <c r="V343" i="15"/>
  <c r="W343" i="15" s="1"/>
  <c r="AE344" i="15"/>
  <c r="AF344" i="15" s="1"/>
  <c r="V345" i="15"/>
  <c r="W345" i="15" s="1"/>
  <c r="AE346" i="15"/>
  <c r="AF346" i="15" s="1"/>
  <c r="V347" i="15"/>
  <c r="W347" i="15" s="1"/>
  <c r="AE348" i="15"/>
  <c r="AF348" i="15" s="1"/>
  <c r="V349" i="15"/>
  <c r="W349" i="15" s="1"/>
  <c r="AE350" i="15"/>
  <c r="AF350" i="15" s="1"/>
  <c r="V351" i="15"/>
  <c r="W351" i="15" s="1"/>
  <c r="AE352" i="15"/>
  <c r="AF352" i="15" s="1"/>
  <c r="V353" i="15"/>
  <c r="W353" i="15" s="1"/>
  <c r="AE354" i="15"/>
  <c r="AF354" i="15" s="1"/>
  <c r="V355" i="15"/>
  <c r="W355" i="15" s="1"/>
  <c r="AE356" i="15"/>
  <c r="AF356" i="15" s="1"/>
  <c r="V357" i="15"/>
  <c r="W357" i="15" s="1"/>
  <c r="AE358" i="15"/>
  <c r="AF358" i="15" s="1"/>
  <c r="V359" i="15"/>
  <c r="W359" i="15" s="1"/>
  <c r="AE360" i="15"/>
  <c r="AF360" i="15" s="1"/>
  <c r="V361" i="15"/>
  <c r="W361" i="15" s="1"/>
  <c r="AE362" i="15"/>
  <c r="AF362" i="15" s="1"/>
  <c r="AE364" i="15"/>
  <c r="AF364" i="15" s="1"/>
  <c r="AE366" i="15"/>
  <c r="AF366" i="15" s="1"/>
  <c r="AE368" i="15"/>
  <c r="AF368" i="15" s="1"/>
  <c r="AE370" i="15"/>
  <c r="AF370" i="15" s="1"/>
  <c r="AE372" i="15"/>
  <c r="AF372" i="15" s="1"/>
  <c r="AE374" i="15"/>
  <c r="AF374" i="15" s="1"/>
  <c r="AE376" i="15"/>
  <c r="AF376" i="15" s="1"/>
  <c r="AE378" i="15"/>
  <c r="AF378" i="15" s="1"/>
  <c r="AE380" i="15"/>
  <c r="AF380" i="15" s="1"/>
  <c r="AE382" i="15"/>
  <c r="AF382" i="15" s="1"/>
  <c r="AE384" i="15"/>
  <c r="AF384" i="15" s="1"/>
  <c r="AE386" i="15"/>
  <c r="AF386" i="15" s="1"/>
  <c r="AE388" i="15"/>
  <c r="AF388" i="15" s="1"/>
  <c r="AE390" i="15"/>
  <c r="AF390" i="15" s="1"/>
  <c r="AE392" i="15"/>
  <c r="AF392" i="15" s="1"/>
  <c r="AE394" i="15"/>
  <c r="AF394" i="15" s="1"/>
  <c r="AE396" i="15"/>
  <c r="AF396" i="15" s="1"/>
  <c r="AE398" i="15"/>
  <c r="AF398" i="15" s="1"/>
  <c r="AE400" i="15"/>
  <c r="AF400" i="15" s="1"/>
  <c r="AE402" i="15"/>
  <c r="AF402" i="15" s="1"/>
  <c r="AE404" i="15"/>
  <c r="AF404" i="15" s="1"/>
  <c r="AE406" i="15"/>
  <c r="AF406" i="15" s="1"/>
  <c r="AE408" i="15"/>
  <c r="AF408" i="15" s="1"/>
  <c r="AE410" i="15"/>
  <c r="AF410" i="15" s="1"/>
  <c r="AE412" i="15"/>
  <c r="AF412" i="15" s="1"/>
  <c r="AE414" i="15"/>
  <c r="AF414" i="15" s="1"/>
  <c r="AE416" i="15"/>
  <c r="AF416" i="15" s="1"/>
  <c r="AE418" i="15"/>
  <c r="AF418" i="15" s="1"/>
  <c r="AE420" i="15"/>
  <c r="AF420" i="15" s="1"/>
  <c r="AE422" i="15"/>
  <c r="AF422" i="15" s="1"/>
  <c r="AE424" i="15"/>
  <c r="AF424" i="15" s="1"/>
  <c r="AE426" i="15"/>
  <c r="AF426" i="15" s="1"/>
  <c r="AE428" i="15"/>
  <c r="AF428" i="15" s="1"/>
  <c r="R431" i="15"/>
  <c r="S431" i="15" s="1"/>
  <c r="R433" i="15"/>
  <c r="S433" i="15" s="1"/>
  <c r="R435" i="15"/>
  <c r="S435" i="15" s="1"/>
  <c r="R437" i="15"/>
  <c r="S437" i="15" s="1"/>
  <c r="R439" i="15"/>
  <c r="S439" i="15" s="1"/>
  <c r="R441" i="15"/>
  <c r="S441" i="15" s="1"/>
  <c r="R443" i="15"/>
  <c r="S443" i="15" s="1"/>
  <c r="R445" i="15"/>
  <c r="S445" i="15" s="1"/>
  <c r="R447" i="15"/>
  <c r="S447" i="15" s="1"/>
  <c r="R449" i="15"/>
  <c r="S449" i="15" s="1"/>
  <c r="R451" i="15"/>
  <c r="S451" i="15" s="1"/>
  <c r="R453" i="15"/>
  <c r="S453" i="15" s="1"/>
  <c r="R455" i="15"/>
  <c r="S455" i="15" s="1"/>
  <c r="R457" i="15"/>
  <c r="S457" i="15" s="1"/>
  <c r="R459" i="15"/>
  <c r="S459" i="15" s="1"/>
  <c r="R461" i="15"/>
  <c r="S461" i="15" s="1"/>
  <c r="R463" i="15"/>
  <c r="S463" i="15" s="1"/>
  <c r="R465" i="15"/>
  <c r="S465" i="15" s="1"/>
  <c r="R467" i="15"/>
  <c r="S467" i="15" s="1"/>
  <c r="R469" i="15"/>
  <c r="S469" i="15" s="1"/>
  <c r="R471" i="15"/>
  <c r="S471" i="15" s="1"/>
  <c r="R473" i="15"/>
  <c r="S473" i="15" s="1"/>
  <c r="R475" i="15"/>
  <c r="S475" i="15" s="1"/>
  <c r="R477" i="15"/>
  <c r="S477" i="15" s="1"/>
  <c r="R479" i="15"/>
  <c r="S479" i="15" s="1"/>
  <c r="R481" i="15"/>
  <c r="S481" i="15" s="1"/>
  <c r="R483" i="15"/>
  <c r="S483" i="15" s="1"/>
  <c r="R485" i="15"/>
  <c r="S485" i="15" s="1"/>
  <c r="R487" i="15"/>
  <c r="S487" i="15" s="1"/>
  <c r="R489" i="15"/>
  <c r="S489" i="15" s="1"/>
  <c r="R491" i="15"/>
  <c r="S491" i="15" s="1"/>
  <c r="R493" i="15"/>
  <c r="S493" i="15" s="1"/>
  <c r="R495" i="15"/>
  <c r="S495" i="15" s="1"/>
  <c r="R497" i="15"/>
  <c r="S497" i="15" s="1"/>
  <c r="R499" i="15"/>
  <c r="S499" i="15" s="1"/>
  <c r="R501" i="15"/>
  <c r="S501" i="15" s="1"/>
  <c r="R503" i="15"/>
  <c r="S503" i="15" s="1"/>
  <c r="R505" i="15"/>
  <c r="S505" i="15" s="1"/>
  <c r="R507" i="15"/>
  <c r="S507" i="15" s="1"/>
  <c r="R509" i="15"/>
  <c r="S509" i="15" s="1"/>
  <c r="R511" i="15"/>
  <c r="S511" i="15" s="1"/>
  <c r="R513" i="15"/>
  <c r="S513" i="15" s="1"/>
  <c r="R515" i="15"/>
  <c r="S515" i="15" s="1"/>
  <c r="R517" i="15"/>
  <c r="S517" i="15" s="1"/>
  <c r="R519" i="15"/>
  <c r="S519" i="15" s="1"/>
  <c r="R521" i="15"/>
  <c r="S521" i="15" s="1"/>
  <c r="R523" i="15"/>
  <c r="S523" i="15" s="1"/>
  <c r="R525" i="15"/>
  <c r="S525" i="15" s="1"/>
  <c r="R527" i="15"/>
  <c r="S527" i="15" s="1"/>
  <c r="R529" i="15"/>
  <c r="S529" i="15" s="1"/>
  <c r="R531" i="15"/>
  <c r="S531" i="15" s="1"/>
  <c r="R533" i="15"/>
  <c r="S533" i="15" s="1"/>
  <c r="R535" i="15"/>
  <c r="S535" i="15" s="1"/>
  <c r="R537" i="15"/>
  <c r="S537" i="15" s="1"/>
  <c r="R539" i="15"/>
  <c r="S539" i="15" s="1"/>
  <c r="R541" i="15"/>
  <c r="S541" i="15" s="1"/>
  <c r="R543" i="15"/>
  <c r="S543" i="15" s="1"/>
  <c r="R545" i="15"/>
  <c r="S545" i="15" s="1"/>
  <c r="R547" i="15"/>
  <c r="S547" i="15" s="1"/>
  <c r="R549" i="15"/>
  <c r="S549" i="15" s="1"/>
  <c r="R551" i="15"/>
  <c r="S551" i="15" s="1"/>
  <c r="R553" i="15"/>
  <c r="S553" i="15" s="1"/>
  <c r="R555" i="15"/>
  <c r="S555" i="15" s="1"/>
  <c r="R557" i="15"/>
  <c r="S557" i="15" s="1"/>
  <c r="R559" i="15"/>
  <c r="S559" i="15" s="1"/>
  <c r="R561" i="15"/>
  <c r="S561" i="15" s="1"/>
  <c r="R563" i="15"/>
  <c r="S563" i="15" s="1"/>
  <c r="R565" i="15"/>
  <c r="S565" i="15" s="1"/>
  <c r="R567" i="15"/>
  <c r="S567" i="15" s="1"/>
  <c r="R569" i="15"/>
  <c r="S569" i="15" s="1"/>
  <c r="R571" i="15"/>
  <c r="S571" i="15" s="1"/>
  <c r="R573" i="15"/>
  <c r="S573" i="15" s="1"/>
  <c r="R575" i="15"/>
  <c r="S575" i="15" s="1"/>
  <c r="R577" i="15"/>
  <c r="S577" i="15" s="1"/>
  <c r="R579" i="15"/>
  <c r="S579" i="15" s="1"/>
  <c r="R581" i="15"/>
  <c r="S581" i="15" s="1"/>
  <c r="R583" i="15"/>
  <c r="S583" i="15" s="1"/>
  <c r="R585" i="15"/>
  <c r="S585" i="15" s="1"/>
  <c r="R587" i="15"/>
  <c r="S587" i="15" s="1"/>
  <c r="R589" i="15"/>
  <c r="S589" i="15" s="1"/>
  <c r="R591" i="15"/>
  <c r="S591" i="15" s="1"/>
  <c r="R593" i="15"/>
  <c r="S593" i="15" s="1"/>
  <c r="R595" i="15"/>
  <c r="S595" i="15" s="1"/>
  <c r="R597" i="15"/>
  <c r="S597" i="15" s="1"/>
  <c r="R599" i="15"/>
  <c r="S599" i="15" s="1"/>
  <c r="R601" i="15"/>
  <c r="S601" i="15" s="1"/>
  <c r="R603" i="15"/>
  <c r="S603" i="15" s="1"/>
  <c r="R605" i="15"/>
  <c r="S605" i="15" s="1"/>
  <c r="R607" i="15"/>
  <c r="S607" i="15" s="1"/>
  <c r="R609" i="15"/>
  <c r="S609" i="15" s="1"/>
  <c r="R611" i="15"/>
  <c r="S611" i="15" s="1"/>
  <c r="R613" i="15"/>
  <c r="S613" i="15" s="1"/>
  <c r="R615" i="15"/>
  <c r="S615" i="15" s="1"/>
  <c r="R617" i="15"/>
  <c r="S617" i="15" s="1"/>
  <c r="R619" i="15"/>
  <c r="S619" i="15" s="1"/>
  <c r="R621" i="15"/>
  <c r="S621" i="15" s="1"/>
  <c r="R623" i="15"/>
  <c r="S623" i="15" s="1"/>
  <c r="R625" i="15"/>
  <c r="S625" i="15" s="1"/>
  <c r="R627" i="15"/>
  <c r="S627" i="15" s="1"/>
  <c r="R629" i="15"/>
  <c r="S629" i="15" s="1"/>
  <c r="R631" i="15"/>
  <c r="S631" i="15" s="1"/>
  <c r="R633" i="15"/>
  <c r="S633" i="15" s="1"/>
  <c r="R635" i="15"/>
  <c r="S635" i="15" s="1"/>
  <c r="R637" i="15"/>
  <c r="S637" i="15" s="1"/>
  <c r="R639" i="15"/>
  <c r="S639" i="15" s="1"/>
  <c r="R641" i="15"/>
  <c r="S641" i="15" s="1"/>
  <c r="R643" i="15"/>
  <c r="S643" i="15" s="1"/>
  <c r="R645" i="15"/>
  <c r="S645" i="15" s="1"/>
  <c r="R647" i="15"/>
  <c r="S647" i="15" s="1"/>
  <c r="R649" i="15"/>
  <c r="S649" i="15" s="1"/>
  <c r="R651" i="15"/>
  <c r="S651" i="15" s="1"/>
  <c r="R653" i="15"/>
  <c r="S653" i="15" s="1"/>
  <c r="R655" i="15"/>
  <c r="S655" i="15" s="1"/>
  <c r="R657" i="15"/>
  <c r="S657" i="15" s="1"/>
  <c r="R659" i="15"/>
  <c r="S659" i="15" s="1"/>
  <c r="R661" i="15"/>
  <c r="S661" i="15" s="1"/>
  <c r="R663" i="15"/>
  <c r="S663" i="15" s="1"/>
  <c r="R665" i="15"/>
  <c r="S665" i="15" s="1"/>
  <c r="R667" i="15"/>
  <c r="S667" i="15" s="1"/>
  <c r="R669" i="15"/>
  <c r="S669" i="15" s="1"/>
  <c r="R671" i="15"/>
  <c r="S671" i="15" s="1"/>
  <c r="R673" i="15"/>
  <c r="S673" i="15" s="1"/>
  <c r="R675" i="15"/>
  <c r="S675" i="15" s="1"/>
  <c r="R677" i="15"/>
  <c r="S677" i="15" s="1"/>
  <c r="R679" i="15"/>
  <c r="S679" i="15" s="1"/>
  <c r="R681" i="15"/>
  <c r="S681" i="15" s="1"/>
  <c r="R683" i="15"/>
  <c r="S683" i="15" s="1"/>
  <c r="R685" i="15"/>
  <c r="S685" i="15" s="1"/>
  <c r="R687" i="15"/>
  <c r="S687" i="15" s="1"/>
  <c r="R689" i="15"/>
  <c r="S689" i="15" s="1"/>
  <c r="R691" i="15"/>
  <c r="S691" i="15" s="1"/>
  <c r="R693" i="15"/>
  <c r="S693" i="15" s="1"/>
  <c r="R695" i="15"/>
  <c r="S695" i="15" s="1"/>
  <c r="R697" i="15"/>
  <c r="S697" i="15" s="1"/>
  <c r="R699" i="15"/>
  <c r="S699" i="15" s="1"/>
  <c r="R701" i="15"/>
  <c r="S701" i="15" s="1"/>
  <c r="R703" i="15"/>
  <c r="S703" i="15" s="1"/>
  <c r="R705" i="15"/>
  <c r="S705" i="15" s="1"/>
  <c r="R707" i="15"/>
  <c r="S707" i="15" s="1"/>
  <c r="R709" i="15"/>
  <c r="S709" i="15" s="1"/>
  <c r="R711" i="15"/>
  <c r="S711" i="15" s="1"/>
  <c r="R713" i="15"/>
  <c r="S713" i="15" s="1"/>
  <c r="R715" i="15"/>
  <c r="S715" i="15" s="1"/>
  <c r="R717" i="15"/>
  <c r="S717" i="15" s="1"/>
  <c r="R719" i="15"/>
  <c r="S719" i="15" s="1"/>
  <c r="R721" i="15"/>
  <c r="S721" i="15" s="1"/>
  <c r="R723" i="15"/>
  <c r="S723" i="15" s="1"/>
  <c r="R725" i="15"/>
  <c r="S725" i="15" s="1"/>
  <c r="R727" i="15"/>
  <c r="S727" i="15" s="1"/>
  <c r="R729" i="15"/>
  <c r="S729" i="15" s="1"/>
  <c r="R731" i="15"/>
  <c r="S731" i="15" s="1"/>
  <c r="R733" i="15"/>
  <c r="S733" i="15" s="1"/>
  <c r="R735" i="15"/>
  <c r="S735" i="15" s="1"/>
  <c r="R737" i="15"/>
  <c r="S737" i="15" s="1"/>
  <c r="R739" i="15"/>
  <c r="S739" i="15" s="1"/>
  <c r="R741" i="15"/>
  <c r="S741" i="15" s="1"/>
  <c r="R743" i="15"/>
  <c r="S743" i="15" s="1"/>
  <c r="R745" i="15"/>
  <c r="S745" i="15" s="1"/>
  <c r="R747" i="15"/>
  <c r="S747" i="15" s="1"/>
  <c r="R749" i="15"/>
  <c r="S749" i="15" s="1"/>
  <c r="R751" i="15"/>
  <c r="S751" i="15" s="1"/>
  <c r="R753" i="15"/>
  <c r="S753" i="15" s="1"/>
  <c r="R755" i="15"/>
  <c r="S755" i="15" s="1"/>
  <c r="R757" i="15"/>
  <c r="S757" i="15" s="1"/>
  <c r="R759" i="15"/>
  <c r="S759" i="15" s="1"/>
  <c r="R761" i="15"/>
  <c r="S761" i="15" s="1"/>
  <c r="R763" i="15"/>
  <c r="S763" i="15" s="1"/>
  <c r="R765" i="15"/>
  <c r="S765" i="15" s="1"/>
  <c r="R767" i="15"/>
  <c r="S767" i="15" s="1"/>
  <c r="R769" i="15"/>
  <c r="S769" i="15" s="1"/>
  <c r="R771" i="15"/>
  <c r="S771" i="15" s="1"/>
  <c r="R773" i="15"/>
  <c r="S773" i="15" s="1"/>
  <c r="R775" i="15"/>
  <c r="S775" i="15" s="1"/>
  <c r="R777" i="15"/>
  <c r="S777" i="15" s="1"/>
  <c r="R779" i="15"/>
  <c r="S779" i="15" s="1"/>
  <c r="R781" i="15"/>
  <c r="S781" i="15" s="1"/>
  <c r="R783" i="15"/>
  <c r="S783" i="15" s="1"/>
  <c r="R785" i="15"/>
  <c r="S785" i="15" s="1"/>
  <c r="R787" i="15"/>
  <c r="S787" i="15" s="1"/>
  <c r="R789" i="15"/>
  <c r="S789" i="15" s="1"/>
  <c r="R791" i="15"/>
  <c r="S791" i="15" s="1"/>
  <c r="R793" i="15"/>
  <c r="S793" i="15" s="1"/>
  <c r="R795" i="15"/>
  <c r="S795" i="15" s="1"/>
  <c r="R797" i="15"/>
  <c r="S797" i="15" s="1"/>
  <c r="R799" i="15"/>
  <c r="S799" i="15" s="1"/>
  <c r="R801" i="15"/>
  <c r="S801" i="15" s="1"/>
  <c r="R803" i="15"/>
  <c r="S803" i="15" s="1"/>
  <c r="R805" i="15"/>
  <c r="S805" i="15" s="1"/>
  <c r="R807" i="15"/>
  <c r="S807" i="15" s="1"/>
  <c r="R809" i="15"/>
  <c r="S809" i="15" s="1"/>
  <c r="R811" i="15"/>
  <c r="S811" i="15" s="1"/>
  <c r="R813" i="15"/>
  <c r="S813" i="15" s="1"/>
  <c r="R815" i="15"/>
  <c r="S815" i="15" s="1"/>
  <c r="R817" i="15"/>
  <c r="S817" i="15" s="1"/>
  <c r="R819" i="15"/>
  <c r="S819" i="15" s="1"/>
  <c r="R821" i="15"/>
  <c r="S821" i="15" s="1"/>
  <c r="R823" i="15"/>
  <c r="S823" i="15" s="1"/>
  <c r="R825" i="15"/>
  <c r="S825" i="15" s="1"/>
  <c r="R827" i="15"/>
  <c r="S827" i="15" s="1"/>
  <c r="R829" i="15"/>
  <c r="S829" i="15" s="1"/>
  <c r="R831" i="15"/>
  <c r="S831" i="15" s="1"/>
  <c r="V2" i="15"/>
  <c r="W2" i="15" s="1"/>
  <c r="V6" i="15"/>
  <c r="W6" i="15" s="1"/>
  <c r="AE9" i="15"/>
  <c r="AF9" i="15" s="1"/>
  <c r="AE13" i="15"/>
  <c r="AF13" i="15" s="1"/>
  <c r="V16" i="15"/>
  <c r="W16" i="15" s="1"/>
  <c r="AE17" i="15"/>
  <c r="AF17" i="15" s="1"/>
  <c r="V20" i="15"/>
  <c r="W20" i="15" s="1"/>
  <c r="AE21" i="15"/>
  <c r="AF21" i="15" s="1"/>
  <c r="V24" i="15"/>
  <c r="W24" i="15" s="1"/>
  <c r="AE29" i="15"/>
  <c r="AF29" i="15" s="1"/>
  <c r="V38" i="15"/>
  <c r="W38" i="15" s="1"/>
  <c r="V40" i="15"/>
  <c r="W40" i="15" s="1"/>
  <c r="V48" i="15"/>
  <c r="W48" i="15" s="1"/>
  <c r="AE49" i="15"/>
  <c r="AF49" i="15" s="1"/>
  <c r="V56" i="15"/>
  <c r="W56" i="15" s="1"/>
  <c r="V62" i="15"/>
  <c r="W62" i="15" s="1"/>
  <c r="AE67" i="15"/>
  <c r="AF67" i="15" s="1"/>
  <c r="V70" i="15"/>
  <c r="W70" i="15" s="1"/>
  <c r="V74" i="15"/>
  <c r="W74" i="15" s="1"/>
  <c r="V78" i="15"/>
  <c r="W78" i="15" s="1"/>
  <c r="AE79" i="15"/>
  <c r="AF79" i="15" s="1"/>
  <c r="AE85" i="15"/>
  <c r="AF85" i="15" s="1"/>
  <c r="AE87" i="15"/>
  <c r="AF87" i="15" s="1"/>
  <c r="AE89" i="15"/>
  <c r="AF89" i="15" s="1"/>
  <c r="V92" i="15"/>
  <c r="W92" i="15" s="1"/>
  <c r="AE93" i="15"/>
  <c r="AF93" i="15" s="1"/>
  <c r="AE99" i="15"/>
  <c r="AF99" i="15" s="1"/>
  <c r="V102" i="15"/>
  <c r="W102" i="15" s="1"/>
  <c r="V3" i="15"/>
  <c r="W3" i="15" s="1"/>
  <c r="V5" i="15"/>
  <c r="W5" i="15" s="1"/>
  <c r="V7" i="15"/>
  <c r="W7" i="15" s="1"/>
  <c r="V9" i="15"/>
  <c r="W9" i="15" s="1"/>
  <c r="V11" i="15"/>
  <c r="W11" i="15" s="1"/>
  <c r="V13" i="15"/>
  <c r="W13" i="15" s="1"/>
  <c r="V15" i="15"/>
  <c r="W15" i="15" s="1"/>
  <c r="AE16" i="15"/>
  <c r="AF16" i="15" s="1"/>
  <c r="V19" i="15"/>
  <c r="W19" i="15" s="1"/>
  <c r="V21" i="15"/>
  <c r="W21" i="15" s="1"/>
  <c r="V23" i="15"/>
  <c r="W23" i="15" s="1"/>
  <c r="AE24" i="15"/>
  <c r="AF24" i="15" s="1"/>
  <c r="V27" i="15"/>
  <c r="W27" i="15" s="1"/>
  <c r="V29" i="15"/>
  <c r="W29" i="15" s="1"/>
  <c r="AE30" i="15"/>
  <c r="AF30" i="15" s="1"/>
  <c r="V31" i="15"/>
  <c r="W31" i="15" s="1"/>
  <c r="V33" i="15"/>
  <c r="W33" i="15" s="1"/>
  <c r="V35" i="15"/>
  <c r="W35" i="15" s="1"/>
  <c r="V37" i="15"/>
  <c r="W37" i="15" s="1"/>
  <c r="AE38" i="15"/>
  <c r="AF38" i="15" s="1"/>
  <c r="V39" i="15"/>
  <c r="W39" i="15" s="1"/>
  <c r="AE40" i="15"/>
  <c r="AF40" i="15" s="1"/>
  <c r="V41" i="15"/>
  <c r="W41" i="15" s="1"/>
  <c r="V43" i="15"/>
  <c r="W43" i="15" s="1"/>
  <c r="AE44" i="15"/>
  <c r="AF44" i="15" s="1"/>
  <c r="V47" i="15"/>
  <c r="W47" i="15" s="1"/>
  <c r="AE48" i="15"/>
  <c r="AF48" i="15" s="1"/>
  <c r="AE50" i="15"/>
  <c r="AF50" i="15" s="1"/>
  <c r="AE52" i="15"/>
  <c r="AF52" i="15" s="1"/>
  <c r="V55" i="15"/>
  <c r="W55" i="15" s="1"/>
  <c r="AE56" i="15"/>
  <c r="AF56" i="15" s="1"/>
  <c r="V59" i="15"/>
  <c r="W59" i="15" s="1"/>
  <c r="V61" i="15"/>
  <c r="W61" i="15" s="1"/>
  <c r="AE62" i="15"/>
  <c r="AF62" i="15" s="1"/>
  <c r="V63" i="15"/>
  <c r="W63" i="15" s="1"/>
  <c r="AE64" i="15"/>
  <c r="AF64" i="15" s="1"/>
  <c r="AE66" i="15"/>
  <c r="AF66" i="15" s="1"/>
  <c r="V67" i="15"/>
  <c r="W67" i="15" s="1"/>
  <c r="V69" i="15"/>
  <c r="W69" i="15" s="1"/>
  <c r="AE70" i="15"/>
  <c r="AF70" i="15" s="1"/>
  <c r="V71" i="15"/>
  <c r="W71" i="15" s="1"/>
  <c r="AE72" i="15"/>
  <c r="AF72" i="15" s="1"/>
  <c r="V73" i="15"/>
  <c r="W73" i="15" s="1"/>
  <c r="V75" i="15"/>
  <c r="W75" i="15" s="1"/>
  <c r="V77" i="15"/>
  <c r="W77" i="15" s="1"/>
  <c r="V79" i="15"/>
  <c r="W79" i="15" s="1"/>
  <c r="V81" i="15"/>
  <c r="W81" i="15" s="1"/>
  <c r="AE82" i="15"/>
  <c r="AF82" i="15" s="1"/>
  <c r="V85" i="15"/>
  <c r="W85" i="15" s="1"/>
  <c r="V87" i="15"/>
  <c r="W87" i="15" s="1"/>
  <c r="AE88" i="15"/>
  <c r="AF88" i="15" s="1"/>
  <c r="V91" i="15"/>
  <c r="W91" i="15" s="1"/>
  <c r="V93" i="15"/>
  <c r="W93" i="15" s="1"/>
  <c r="V95" i="15"/>
  <c r="W95" i="15" s="1"/>
  <c r="AE96" i="15"/>
  <c r="AF96" i="15" s="1"/>
  <c r="AE98" i="15"/>
  <c r="AF98" i="15" s="1"/>
  <c r="AE100" i="15"/>
  <c r="AF100" i="15" s="1"/>
  <c r="AE102" i="15"/>
  <c r="AF102" i="15" s="1"/>
  <c r="V105" i="15"/>
  <c r="W105" i="15" s="1"/>
  <c r="AE106" i="15"/>
  <c r="AF106" i="15" s="1"/>
  <c r="AE108" i="15"/>
  <c r="AF108" i="15" s="1"/>
  <c r="V109" i="15"/>
  <c r="W109" i="15" s="1"/>
  <c r="AE110" i="15"/>
  <c r="AF110" i="15" s="1"/>
  <c r="AE112" i="15"/>
  <c r="AF112" i="15" s="1"/>
  <c r="AE114" i="15"/>
  <c r="AF114" i="15" s="1"/>
  <c r="AE116" i="15"/>
  <c r="AF116" i="15" s="1"/>
  <c r="V119" i="15"/>
  <c r="W119" i="15" s="1"/>
  <c r="AE120" i="15"/>
  <c r="AF120" i="15" s="1"/>
  <c r="V123" i="15"/>
  <c r="W123" i="15" s="1"/>
  <c r="AE124" i="15"/>
  <c r="AF124" i="15" s="1"/>
  <c r="V125" i="15"/>
  <c r="W125" i="15" s="1"/>
  <c r="AE126" i="15"/>
  <c r="AF126" i="15" s="1"/>
  <c r="V129" i="15"/>
  <c r="W129" i="15" s="1"/>
  <c r="AE130" i="15"/>
  <c r="AF130" i="15" s="1"/>
  <c r="V133" i="15"/>
  <c r="W133" i="15" s="1"/>
  <c r="AE134" i="15"/>
  <c r="AF134" i="15" s="1"/>
  <c r="V137" i="15"/>
  <c r="W137" i="15" s="1"/>
  <c r="AE138" i="15"/>
  <c r="AF138" i="15" s="1"/>
  <c r="AE140" i="15"/>
  <c r="AF140" i="15" s="1"/>
  <c r="AE142" i="15"/>
  <c r="AF142" i="15" s="1"/>
  <c r="AE144" i="15"/>
  <c r="AF144" i="15" s="1"/>
  <c r="V147" i="15"/>
  <c r="W147" i="15" s="1"/>
  <c r="AE148" i="15"/>
  <c r="AF148" i="15" s="1"/>
  <c r="AE150" i="15"/>
  <c r="AF150" i="15" s="1"/>
  <c r="AE152" i="15"/>
  <c r="AF152" i="15" s="1"/>
  <c r="AE154" i="15"/>
  <c r="AF154" i="15" s="1"/>
  <c r="AE156" i="15"/>
  <c r="AF156" i="15" s="1"/>
  <c r="V159" i="15"/>
  <c r="W159" i="15" s="1"/>
  <c r="AE162" i="15"/>
  <c r="AF162" i="15" s="1"/>
  <c r="AE164" i="15"/>
  <c r="AF164" i="15" s="1"/>
  <c r="V167" i="15"/>
  <c r="W167" i="15" s="1"/>
  <c r="AE168" i="15"/>
  <c r="AF168" i="15" s="1"/>
  <c r="AE170" i="15"/>
  <c r="AF170" i="15" s="1"/>
  <c r="V173" i="15"/>
  <c r="W173" i="15" s="1"/>
  <c r="V175" i="15"/>
  <c r="W175" i="15" s="1"/>
  <c r="Z2" i="15"/>
  <c r="AA2" i="15" s="1"/>
  <c r="R3" i="15"/>
  <c r="S3" i="15" s="1"/>
  <c r="Z4" i="15"/>
  <c r="AA4" i="15" s="1"/>
  <c r="R5" i="15"/>
  <c r="S5" i="15" s="1"/>
  <c r="Z6" i="15"/>
  <c r="AA6" i="15" s="1"/>
  <c r="R7" i="15"/>
  <c r="S7" i="15" s="1"/>
  <c r="Z8" i="15"/>
  <c r="AA8" i="15" s="1"/>
  <c r="R9" i="15"/>
  <c r="S9" i="15" s="1"/>
  <c r="Z10" i="15"/>
  <c r="AA10" i="15" s="1"/>
  <c r="R11" i="15"/>
  <c r="S11" i="15" s="1"/>
  <c r="Z12" i="15"/>
  <c r="AA12" i="15" s="1"/>
  <c r="R13" i="15"/>
  <c r="S13" i="15" s="1"/>
  <c r="Z14" i="15"/>
  <c r="AA14" i="15" s="1"/>
  <c r="R15" i="15"/>
  <c r="S15" i="15" s="1"/>
  <c r="Z16" i="15"/>
  <c r="AA16" i="15" s="1"/>
  <c r="R17" i="15"/>
  <c r="S17" i="15" s="1"/>
  <c r="Z18" i="15"/>
  <c r="AA18" i="15" s="1"/>
  <c r="R19" i="15"/>
  <c r="S19" i="15" s="1"/>
  <c r="Z20" i="15"/>
  <c r="AA20" i="15" s="1"/>
  <c r="R21" i="15"/>
  <c r="S21" i="15" s="1"/>
  <c r="Z22" i="15"/>
  <c r="AA22" i="15" s="1"/>
  <c r="R23" i="15"/>
  <c r="S23" i="15" s="1"/>
  <c r="Z24" i="15"/>
  <c r="AA24" i="15" s="1"/>
  <c r="R25" i="15"/>
  <c r="S25" i="15" s="1"/>
  <c r="Z26" i="15"/>
  <c r="AA26" i="15" s="1"/>
  <c r="R27" i="15"/>
  <c r="S27" i="15" s="1"/>
  <c r="Z28" i="15"/>
  <c r="AA28" i="15" s="1"/>
  <c r="R29" i="15"/>
  <c r="S29" i="15" s="1"/>
  <c r="Z30" i="15"/>
  <c r="AA30" i="15" s="1"/>
  <c r="R31" i="15"/>
  <c r="S31" i="15" s="1"/>
  <c r="Z32" i="15"/>
  <c r="AA32" i="15" s="1"/>
  <c r="R33" i="15"/>
  <c r="S33" i="15" s="1"/>
  <c r="Z34" i="15"/>
  <c r="AA34" i="15" s="1"/>
  <c r="R35" i="15"/>
  <c r="S35" i="15" s="1"/>
  <c r="Z36" i="15"/>
  <c r="AA36" i="15" s="1"/>
  <c r="R37" i="15"/>
  <c r="S37" i="15" s="1"/>
  <c r="Z38" i="15"/>
  <c r="AA38" i="15" s="1"/>
  <c r="R39" i="15"/>
  <c r="S39" i="15" s="1"/>
  <c r="Z40" i="15"/>
  <c r="AA40" i="15" s="1"/>
  <c r="R41" i="15"/>
  <c r="S41" i="15" s="1"/>
  <c r="Z42" i="15"/>
  <c r="AA42" i="15" s="1"/>
  <c r="R43" i="15"/>
  <c r="S43" i="15" s="1"/>
  <c r="Z44" i="15"/>
  <c r="AA44" i="15" s="1"/>
  <c r="R45" i="15"/>
  <c r="S45" i="15" s="1"/>
  <c r="Z46" i="15"/>
  <c r="AA46" i="15" s="1"/>
  <c r="R47" i="15"/>
  <c r="S47" i="15" s="1"/>
  <c r="Z48" i="15"/>
  <c r="AA48" i="15" s="1"/>
  <c r="R49" i="15"/>
  <c r="S49" i="15" s="1"/>
  <c r="Z50" i="15"/>
  <c r="AA50" i="15" s="1"/>
  <c r="R51" i="15"/>
  <c r="S51" i="15" s="1"/>
  <c r="Z52" i="15"/>
  <c r="AA52" i="15" s="1"/>
  <c r="R53" i="15"/>
  <c r="S53" i="15" s="1"/>
  <c r="Z54" i="15"/>
  <c r="AA54" i="15" s="1"/>
  <c r="R55" i="15"/>
  <c r="S55" i="15" s="1"/>
  <c r="Z56" i="15"/>
  <c r="AA56" i="15" s="1"/>
  <c r="R57" i="15"/>
  <c r="S57" i="15" s="1"/>
  <c r="Z58" i="15"/>
  <c r="AA58" i="15" s="1"/>
  <c r="R59" i="15"/>
  <c r="S59" i="15" s="1"/>
  <c r="Z60" i="15"/>
  <c r="AA60" i="15" s="1"/>
  <c r="R61" i="15"/>
  <c r="S61" i="15" s="1"/>
  <c r="Z62" i="15"/>
  <c r="AA62" i="15" s="1"/>
  <c r="R63" i="15"/>
  <c r="S63" i="15" s="1"/>
  <c r="Z64" i="15"/>
  <c r="AA64" i="15" s="1"/>
  <c r="R65" i="15"/>
  <c r="S65" i="15" s="1"/>
  <c r="Z66" i="15"/>
  <c r="AA66" i="15" s="1"/>
  <c r="R67" i="15"/>
  <c r="S67" i="15" s="1"/>
  <c r="Z68" i="15"/>
  <c r="AA68" i="15" s="1"/>
  <c r="R69" i="15"/>
  <c r="S69" i="15" s="1"/>
  <c r="Z70" i="15"/>
  <c r="AA70" i="15" s="1"/>
  <c r="R71" i="15"/>
  <c r="S71" i="15" s="1"/>
  <c r="Z72" i="15"/>
  <c r="AA72" i="15" s="1"/>
  <c r="R73" i="15"/>
  <c r="S73" i="15" s="1"/>
  <c r="Z74" i="15"/>
  <c r="AA74" i="15" s="1"/>
  <c r="R75" i="15"/>
  <c r="S75" i="15" s="1"/>
  <c r="Z76" i="15"/>
  <c r="AA76" i="15" s="1"/>
  <c r="R77" i="15"/>
  <c r="S77" i="15" s="1"/>
  <c r="Z78" i="15"/>
  <c r="AA78" i="15" s="1"/>
  <c r="R79" i="15"/>
  <c r="S79" i="15" s="1"/>
  <c r="Z80" i="15"/>
  <c r="AA80" i="15" s="1"/>
  <c r="R81" i="15"/>
  <c r="S81" i="15" s="1"/>
  <c r="Z82" i="15"/>
  <c r="AA82" i="15" s="1"/>
  <c r="R83" i="15"/>
  <c r="S83" i="15" s="1"/>
  <c r="Z84" i="15"/>
  <c r="AA84" i="15" s="1"/>
  <c r="R85" i="15"/>
  <c r="S85" i="15" s="1"/>
  <c r="Z86" i="15"/>
  <c r="AA86" i="15" s="1"/>
  <c r="R87" i="15"/>
  <c r="S87" i="15" s="1"/>
  <c r="Z88" i="15"/>
  <c r="AA88" i="15" s="1"/>
  <c r="R89" i="15"/>
  <c r="S89" i="15" s="1"/>
  <c r="Z90" i="15"/>
  <c r="AA90" i="15" s="1"/>
  <c r="R91" i="15"/>
  <c r="S91" i="15" s="1"/>
  <c r="Z92" i="15"/>
  <c r="AA92" i="15" s="1"/>
  <c r="R93" i="15"/>
  <c r="S93" i="15" s="1"/>
  <c r="Z94" i="15"/>
  <c r="AA94" i="15" s="1"/>
  <c r="R95" i="15"/>
  <c r="S95" i="15" s="1"/>
  <c r="Z96" i="15"/>
  <c r="AA96" i="15" s="1"/>
  <c r="R97" i="15"/>
  <c r="S97" i="15" s="1"/>
  <c r="Z98" i="15"/>
  <c r="AA98" i="15" s="1"/>
  <c r="R99" i="15"/>
  <c r="S99" i="15" s="1"/>
  <c r="Z100" i="15"/>
  <c r="AA100" i="15" s="1"/>
  <c r="R101" i="15"/>
  <c r="S101" i="15" s="1"/>
  <c r="Z102" i="15"/>
  <c r="AA102" i="15" s="1"/>
  <c r="R103" i="15"/>
  <c r="S103" i="15" s="1"/>
  <c r="Z104" i="15"/>
  <c r="AA104" i="15" s="1"/>
  <c r="R105" i="15"/>
  <c r="S105" i="15" s="1"/>
  <c r="Z106" i="15"/>
  <c r="AA106" i="15" s="1"/>
  <c r="R107" i="15"/>
  <c r="S107" i="15" s="1"/>
  <c r="Z108" i="15"/>
  <c r="AA108" i="15" s="1"/>
  <c r="R109" i="15"/>
  <c r="S109" i="15" s="1"/>
  <c r="Z110" i="15"/>
  <c r="AA110" i="15" s="1"/>
  <c r="R111" i="15"/>
  <c r="S111" i="15" s="1"/>
  <c r="Z112" i="15"/>
  <c r="AA112" i="15" s="1"/>
  <c r="R113" i="15"/>
  <c r="S113" i="15" s="1"/>
  <c r="Z114" i="15"/>
  <c r="AA114" i="15" s="1"/>
  <c r="R115" i="15"/>
  <c r="S115" i="15" s="1"/>
  <c r="Z116" i="15"/>
  <c r="AA116" i="15" s="1"/>
  <c r="R117" i="15"/>
  <c r="S117" i="15" s="1"/>
  <c r="Z118" i="15"/>
  <c r="AA118" i="15" s="1"/>
  <c r="R119" i="15"/>
  <c r="S119" i="15" s="1"/>
  <c r="Z120" i="15"/>
  <c r="AA120" i="15" s="1"/>
  <c r="R121" i="15"/>
  <c r="S121" i="15" s="1"/>
  <c r="Z122" i="15"/>
  <c r="AA122" i="15" s="1"/>
  <c r="R123" i="15"/>
  <c r="S123" i="15" s="1"/>
  <c r="Z124" i="15"/>
  <c r="AA124" i="15" s="1"/>
  <c r="R125" i="15"/>
  <c r="S125" i="15" s="1"/>
  <c r="Z126" i="15"/>
  <c r="AA126" i="15" s="1"/>
  <c r="R127" i="15"/>
  <c r="S127" i="15" s="1"/>
  <c r="Z128" i="15"/>
  <c r="AA128" i="15" s="1"/>
  <c r="R129" i="15"/>
  <c r="S129" i="15" s="1"/>
  <c r="Z130" i="15"/>
  <c r="AA130" i="15" s="1"/>
  <c r="R131" i="15"/>
  <c r="S131" i="15" s="1"/>
  <c r="Z132" i="15"/>
  <c r="AA132" i="15" s="1"/>
  <c r="R133" i="15"/>
  <c r="S133" i="15" s="1"/>
  <c r="Z134" i="15"/>
  <c r="AA134" i="15" s="1"/>
  <c r="R135" i="15"/>
  <c r="S135" i="15" s="1"/>
  <c r="Z136" i="15"/>
  <c r="AA136" i="15" s="1"/>
  <c r="R137" i="15"/>
  <c r="S137" i="15" s="1"/>
  <c r="Z138" i="15"/>
  <c r="AA138" i="15" s="1"/>
  <c r="R139" i="15"/>
  <c r="S139" i="15" s="1"/>
  <c r="Z140" i="15"/>
  <c r="AA140" i="15" s="1"/>
  <c r="R141" i="15"/>
  <c r="S141" i="15" s="1"/>
  <c r="Z142" i="15"/>
  <c r="AA142" i="15" s="1"/>
  <c r="R143" i="15"/>
  <c r="S143" i="15" s="1"/>
  <c r="Z144" i="15"/>
  <c r="AA144" i="15" s="1"/>
  <c r="R145" i="15"/>
  <c r="S145" i="15" s="1"/>
  <c r="Z146" i="15"/>
  <c r="AA146" i="15" s="1"/>
  <c r="R147" i="15"/>
  <c r="S147" i="15" s="1"/>
  <c r="Z148" i="15"/>
  <c r="AA148" i="15" s="1"/>
  <c r="R149" i="15"/>
  <c r="S149" i="15" s="1"/>
  <c r="Z150" i="15"/>
  <c r="AA150" i="15" s="1"/>
  <c r="R151" i="15"/>
  <c r="S151" i="15" s="1"/>
  <c r="Z152" i="15"/>
  <c r="AA152" i="15" s="1"/>
  <c r="R153" i="15"/>
  <c r="S153" i="15" s="1"/>
  <c r="Z154" i="15"/>
  <c r="AA154" i="15" s="1"/>
  <c r="R155" i="15"/>
  <c r="S155" i="15" s="1"/>
  <c r="Z156" i="15"/>
  <c r="AA156" i="15" s="1"/>
  <c r="R157" i="15"/>
  <c r="S157" i="15" s="1"/>
  <c r="Z158" i="15"/>
  <c r="AA158" i="15" s="1"/>
  <c r="R159" i="15"/>
  <c r="S159" i="15" s="1"/>
  <c r="Z160" i="15"/>
  <c r="AA160" i="15" s="1"/>
  <c r="R161" i="15"/>
  <c r="S161" i="15" s="1"/>
  <c r="Z162" i="15"/>
  <c r="AA162" i="15" s="1"/>
  <c r="R163" i="15"/>
  <c r="S163" i="15" s="1"/>
  <c r="Z164" i="15"/>
  <c r="AA164" i="15" s="1"/>
  <c r="R165" i="15"/>
  <c r="S165" i="15" s="1"/>
  <c r="Z166" i="15"/>
  <c r="AA166" i="15" s="1"/>
  <c r="R167" i="15"/>
  <c r="S167" i="15" s="1"/>
  <c r="Z168" i="15"/>
  <c r="AA168" i="15" s="1"/>
  <c r="R169" i="15"/>
  <c r="S169" i="15" s="1"/>
  <c r="Z170" i="15"/>
  <c r="AA170" i="15" s="1"/>
  <c r="R171" i="15"/>
  <c r="S171" i="15" s="1"/>
  <c r="Z172" i="15"/>
  <c r="AA172" i="15" s="1"/>
  <c r="R173" i="15"/>
  <c r="S173" i="15" s="1"/>
  <c r="Z174" i="15"/>
  <c r="AA174" i="15" s="1"/>
  <c r="R175" i="15"/>
  <c r="S175" i="15" s="1"/>
  <c r="Z176" i="15"/>
  <c r="AA176" i="15" s="1"/>
  <c r="R177" i="15"/>
  <c r="S177" i="15" s="1"/>
  <c r="Z178" i="15"/>
  <c r="AA178" i="15" s="1"/>
  <c r="R179" i="15"/>
  <c r="S179" i="15" s="1"/>
  <c r="Z180" i="15"/>
  <c r="AA180" i="15" s="1"/>
  <c r="R181" i="15"/>
  <c r="S181" i="15" s="1"/>
  <c r="Z182" i="15"/>
  <c r="AA182" i="15" s="1"/>
  <c r="R183" i="15"/>
  <c r="S183" i="15" s="1"/>
  <c r="Z184" i="15"/>
  <c r="AA184" i="15" s="1"/>
  <c r="R185" i="15"/>
  <c r="S185" i="15" s="1"/>
  <c r="Z186" i="15"/>
  <c r="AA186" i="15" s="1"/>
  <c r="R187" i="15"/>
  <c r="S187" i="15" s="1"/>
  <c r="Z188" i="15"/>
  <c r="AA188" i="15" s="1"/>
  <c r="R189" i="15"/>
  <c r="S189" i="15" s="1"/>
  <c r="Z190" i="15"/>
  <c r="AA190" i="15" s="1"/>
  <c r="R191" i="15"/>
  <c r="S191" i="15" s="1"/>
  <c r="Z192" i="15"/>
  <c r="AA192" i="15" s="1"/>
  <c r="R193" i="15"/>
  <c r="S193" i="15" s="1"/>
  <c r="Z194" i="15"/>
  <c r="AA194" i="15" s="1"/>
  <c r="R195" i="15"/>
  <c r="S195" i="15" s="1"/>
  <c r="Z196" i="15"/>
  <c r="AA196" i="15" s="1"/>
  <c r="R197" i="15"/>
  <c r="S197" i="15" s="1"/>
  <c r="Z198" i="15"/>
  <c r="AA198" i="15" s="1"/>
  <c r="R199" i="15"/>
  <c r="S199" i="15" s="1"/>
  <c r="Z200" i="15"/>
  <c r="AA200" i="15" s="1"/>
  <c r="R201" i="15"/>
  <c r="S201" i="15" s="1"/>
  <c r="Z202" i="15"/>
  <c r="AA202" i="15" s="1"/>
  <c r="R203" i="15"/>
  <c r="S203" i="15" s="1"/>
  <c r="Z204" i="15"/>
  <c r="AA204" i="15" s="1"/>
  <c r="R205" i="15"/>
  <c r="S205" i="15" s="1"/>
  <c r="Z206" i="15"/>
  <c r="AA206" i="15" s="1"/>
  <c r="R207" i="15"/>
  <c r="S207" i="15" s="1"/>
  <c r="Z208" i="15"/>
  <c r="AA208" i="15" s="1"/>
  <c r="R209" i="15"/>
  <c r="S209" i="15" s="1"/>
  <c r="Z210" i="15"/>
  <c r="AA210" i="15" s="1"/>
  <c r="R211" i="15"/>
  <c r="S211" i="15" s="1"/>
  <c r="Z212" i="15"/>
  <c r="AA212" i="15" s="1"/>
  <c r="R213" i="15"/>
  <c r="S213" i="15" s="1"/>
  <c r="Z214" i="15"/>
  <c r="AA214" i="15" s="1"/>
  <c r="R215" i="15"/>
  <c r="S215" i="15" s="1"/>
  <c r="Z216" i="15"/>
  <c r="AA216" i="15" s="1"/>
  <c r="R217" i="15"/>
  <c r="S217" i="15" s="1"/>
  <c r="Z218" i="15"/>
  <c r="AA218" i="15" s="1"/>
  <c r="R219" i="15"/>
  <c r="S219" i="15" s="1"/>
  <c r="Z220" i="15"/>
  <c r="AA220" i="15" s="1"/>
  <c r="R221" i="15"/>
  <c r="S221" i="15" s="1"/>
  <c r="Z222" i="15"/>
  <c r="AA222" i="15" s="1"/>
  <c r="R223" i="15"/>
  <c r="S223" i="15" s="1"/>
  <c r="Z224" i="15"/>
  <c r="AA224" i="15" s="1"/>
  <c r="R225" i="15"/>
  <c r="S225" i="15" s="1"/>
  <c r="Z226" i="15"/>
  <c r="AA226" i="15" s="1"/>
  <c r="R227" i="15"/>
  <c r="S227" i="15" s="1"/>
  <c r="Z228" i="15"/>
  <c r="AA228" i="15" s="1"/>
  <c r="R229" i="15"/>
  <c r="S229" i="15" s="1"/>
  <c r="Z230" i="15"/>
  <c r="AA230" i="15" s="1"/>
  <c r="R231" i="15"/>
  <c r="S231" i="15" s="1"/>
  <c r="Z232" i="15"/>
  <c r="AA232" i="15" s="1"/>
  <c r="R233" i="15"/>
  <c r="S233" i="15" s="1"/>
  <c r="Z234" i="15"/>
  <c r="AA234" i="15" s="1"/>
  <c r="R235" i="15"/>
  <c r="S235" i="15" s="1"/>
  <c r="Z236" i="15"/>
  <c r="AA236" i="15" s="1"/>
  <c r="R237" i="15"/>
  <c r="S237" i="15" s="1"/>
  <c r="Z238" i="15"/>
  <c r="AA238" i="15" s="1"/>
  <c r="R239" i="15"/>
  <c r="S239" i="15" s="1"/>
  <c r="Z240" i="15"/>
  <c r="AA240" i="15" s="1"/>
  <c r="R241" i="15"/>
  <c r="S241" i="15" s="1"/>
  <c r="Z242" i="15"/>
  <c r="AA242" i="15" s="1"/>
  <c r="R243" i="15"/>
  <c r="S243" i="15" s="1"/>
  <c r="Z244" i="15"/>
  <c r="AA244" i="15" s="1"/>
  <c r="R245" i="15"/>
  <c r="S245" i="15" s="1"/>
  <c r="Z246" i="15"/>
  <c r="AA246" i="15" s="1"/>
  <c r="R247" i="15"/>
  <c r="S247" i="15" s="1"/>
  <c r="Z248" i="15"/>
  <c r="AA248" i="15" s="1"/>
  <c r="R249" i="15"/>
  <c r="S249" i="15" s="1"/>
  <c r="Z250" i="15"/>
  <c r="AA250" i="15" s="1"/>
  <c r="R251" i="15"/>
  <c r="S251" i="15" s="1"/>
  <c r="Z252" i="15"/>
  <c r="AA252" i="15" s="1"/>
  <c r="R253" i="15"/>
  <c r="S253" i="15" s="1"/>
  <c r="Z254" i="15"/>
  <c r="AA254" i="15" s="1"/>
  <c r="R255" i="15"/>
  <c r="S255" i="15" s="1"/>
  <c r="Z256" i="15"/>
  <c r="AA256" i="15" s="1"/>
  <c r="R257" i="15"/>
  <c r="S257" i="15" s="1"/>
  <c r="Z258" i="15"/>
  <c r="AA258" i="15" s="1"/>
  <c r="R259" i="15"/>
  <c r="S259" i="15" s="1"/>
  <c r="Z260" i="15"/>
  <c r="AA260" i="15" s="1"/>
  <c r="R261" i="15"/>
  <c r="S261" i="15" s="1"/>
  <c r="Z262" i="15"/>
  <c r="AA262" i="15" s="1"/>
  <c r="R263" i="15"/>
  <c r="S263" i="15" s="1"/>
  <c r="Z264" i="15"/>
  <c r="AA264" i="15" s="1"/>
  <c r="R265" i="15"/>
  <c r="S265" i="15" s="1"/>
  <c r="Z266" i="15"/>
  <c r="AA266" i="15" s="1"/>
  <c r="R267" i="15"/>
  <c r="S267" i="15" s="1"/>
  <c r="Z268" i="15"/>
  <c r="AA268" i="15" s="1"/>
  <c r="R269" i="15"/>
  <c r="S269" i="15" s="1"/>
  <c r="Z270" i="15"/>
  <c r="AA270" i="15" s="1"/>
  <c r="R271" i="15"/>
  <c r="S271" i="15" s="1"/>
  <c r="Z272" i="15"/>
  <c r="AA272" i="15" s="1"/>
  <c r="R273" i="15"/>
  <c r="S273" i="15" s="1"/>
  <c r="Z274" i="15"/>
  <c r="AA274" i="15" s="1"/>
  <c r="R275" i="15"/>
  <c r="S275" i="15" s="1"/>
  <c r="Z276" i="15"/>
  <c r="AA276" i="15" s="1"/>
  <c r="R277" i="15"/>
  <c r="S277" i="15" s="1"/>
  <c r="Z278" i="15"/>
  <c r="AA278" i="15" s="1"/>
  <c r="R279" i="15"/>
  <c r="S279" i="15" s="1"/>
  <c r="Z280" i="15"/>
  <c r="AA280" i="15" s="1"/>
  <c r="R281" i="15"/>
  <c r="S281" i="15" s="1"/>
  <c r="Z282" i="15"/>
  <c r="AA282" i="15" s="1"/>
  <c r="R283" i="15"/>
  <c r="S283" i="15" s="1"/>
  <c r="Z284" i="15"/>
  <c r="AA284" i="15" s="1"/>
  <c r="R285" i="15"/>
  <c r="S285" i="15" s="1"/>
  <c r="Z286" i="15"/>
  <c r="AA286" i="15" s="1"/>
  <c r="R287" i="15"/>
  <c r="S287" i="15" s="1"/>
  <c r="Z288" i="15"/>
  <c r="AA288" i="15" s="1"/>
  <c r="R289" i="15"/>
  <c r="S289" i="15" s="1"/>
  <c r="Z290" i="15"/>
  <c r="AA290" i="15" s="1"/>
  <c r="R291" i="15"/>
  <c r="S291" i="15" s="1"/>
  <c r="Z292" i="15"/>
  <c r="AA292" i="15" s="1"/>
  <c r="R293" i="15"/>
  <c r="S293" i="15" s="1"/>
  <c r="Z294" i="15"/>
  <c r="AA294" i="15" s="1"/>
  <c r="R295" i="15"/>
  <c r="S295" i="15" s="1"/>
  <c r="Z296" i="15"/>
  <c r="AA296" i="15" s="1"/>
  <c r="R297" i="15"/>
  <c r="S297" i="15" s="1"/>
  <c r="Z298" i="15"/>
  <c r="AA298" i="15" s="1"/>
  <c r="R299" i="15"/>
  <c r="S299" i="15" s="1"/>
  <c r="Z300" i="15"/>
  <c r="AA300" i="15" s="1"/>
  <c r="R301" i="15"/>
  <c r="S301" i="15" s="1"/>
  <c r="Z302" i="15"/>
  <c r="AA302" i="15" s="1"/>
  <c r="R303" i="15"/>
  <c r="S303" i="15" s="1"/>
  <c r="Z304" i="15"/>
  <c r="AA304" i="15" s="1"/>
  <c r="R305" i="15"/>
  <c r="S305" i="15" s="1"/>
  <c r="Z306" i="15"/>
  <c r="AA306" i="15" s="1"/>
  <c r="R307" i="15"/>
  <c r="S307" i="15" s="1"/>
  <c r="Z308" i="15"/>
  <c r="AA308" i="15" s="1"/>
  <c r="R309" i="15"/>
  <c r="S309" i="15" s="1"/>
  <c r="Z310" i="15"/>
  <c r="AA310" i="15" s="1"/>
  <c r="R311" i="15"/>
  <c r="S311" i="15" s="1"/>
  <c r="Z312" i="15"/>
  <c r="AA312" i="15" s="1"/>
  <c r="R313" i="15"/>
  <c r="S313" i="15" s="1"/>
  <c r="Z314" i="15"/>
  <c r="AA314" i="15" s="1"/>
  <c r="R315" i="15"/>
  <c r="S315" i="15" s="1"/>
  <c r="Z316" i="15"/>
  <c r="AA316" i="15" s="1"/>
  <c r="R317" i="15"/>
  <c r="S317" i="15" s="1"/>
  <c r="Z318" i="15"/>
  <c r="AA318" i="15" s="1"/>
  <c r="R319" i="15"/>
  <c r="S319" i="15" s="1"/>
  <c r="Z320" i="15"/>
  <c r="AA320" i="15" s="1"/>
  <c r="R321" i="15"/>
  <c r="S321" i="15" s="1"/>
  <c r="Z322" i="15"/>
  <c r="AA322" i="15" s="1"/>
  <c r="R323" i="15"/>
  <c r="S323" i="15" s="1"/>
  <c r="Z324" i="15"/>
  <c r="AA324" i="15" s="1"/>
  <c r="R325" i="15"/>
  <c r="S325" i="15" s="1"/>
  <c r="Z326" i="15"/>
  <c r="AA326" i="15" s="1"/>
  <c r="R327" i="15"/>
  <c r="S327" i="15" s="1"/>
  <c r="Z328" i="15"/>
  <c r="AA328" i="15" s="1"/>
  <c r="R329" i="15"/>
  <c r="S329" i="15" s="1"/>
  <c r="Z330" i="15"/>
  <c r="AA330" i="15" s="1"/>
  <c r="R331" i="15"/>
  <c r="S331" i="15" s="1"/>
  <c r="Z332" i="15"/>
  <c r="AA332" i="15" s="1"/>
  <c r="R333" i="15"/>
  <c r="S333" i="15" s="1"/>
  <c r="Z334" i="15"/>
  <c r="AA334" i="15" s="1"/>
  <c r="R335" i="15"/>
  <c r="S335" i="15" s="1"/>
  <c r="Z336" i="15"/>
  <c r="AA336" i="15" s="1"/>
  <c r="R337" i="15"/>
  <c r="S337" i="15" s="1"/>
  <c r="Z338" i="15"/>
  <c r="AA338" i="15" s="1"/>
  <c r="R339" i="15"/>
  <c r="S339" i="15" s="1"/>
  <c r="Z340" i="15"/>
  <c r="AA340" i="15" s="1"/>
  <c r="R341" i="15"/>
  <c r="S341" i="15" s="1"/>
  <c r="Z342" i="15"/>
  <c r="AA342" i="15" s="1"/>
  <c r="R343" i="15"/>
  <c r="S343" i="15" s="1"/>
  <c r="Z344" i="15"/>
  <c r="AA344" i="15" s="1"/>
  <c r="R345" i="15"/>
  <c r="S345" i="15" s="1"/>
  <c r="Z346" i="15"/>
  <c r="AA346" i="15" s="1"/>
  <c r="R347" i="15"/>
  <c r="S347" i="15" s="1"/>
  <c r="Z348" i="15"/>
  <c r="AA348" i="15" s="1"/>
  <c r="R349" i="15"/>
  <c r="S349" i="15" s="1"/>
  <c r="Z350" i="15"/>
  <c r="AA350" i="15" s="1"/>
  <c r="R351" i="15"/>
  <c r="S351" i="15" s="1"/>
  <c r="Z352" i="15"/>
  <c r="AA352" i="15" s="1"/>
  <c r="R353" i="15"/>
  <c r="S353" i="15" s="1"/>
  <c r="Z354" i="15"/>
  <c r="AA354" i="15" s="1"/>
  <c r="R355" i="15"/>
  <c r="S355" i="15" s="1"/>
  <c r="Z356" i="15"/>
  <c r="AA356" i="15" s="1"/>
  <c r="R357" i="15"/>
  <c r="S357" i="15" s="1"/>
  <c r="Z358" i="15"/>
  <c r="AA358" i="15" s="1"/>
  <c r="R359" i="15"/>
  <c r="S359" i="15" s="1"/>
  <c r="Z360" i="15"/>
  <c r="AA360" i="15" s="1"/>
  <c r="R361" i="15"/>
  <c r="S361" i="15" s="1"/>
  <c r="R363" i="15"/>
  <c r="S363" i="15" s="1"/>
  <c r="R365" i="15"/>
  <c r="S365" i="15" s="1"/>
  <c r="R367" i="15"/>
  <c r="S367" i="15" s="1"/>
  <c r="R369" i="15"/>
  <c r="S369" i="15" s="1"/>
  <c r="R371" i="15"/>
  <c r="S371" i="15" s="1"/>
  <c r="R373" i="15"/>
  <c r="S373" i="15" s="1"/>
  <c r="R375" i="15"/>
  <c r="S375" i="15" s="1"/>
  <c r="R377" i="15"/>
  <c r="S377" i="15" s="1"/>
  <c r="R379" i="15"/>
  <c r="S379" i="15" s="1"/>
  <c r="R381" i="15"/>
  <c r="S381" i="15" s="1"/>
  <c r="R383" i="15"/>
  <c r="S383" i="15" s="1"/>
  <c r="R385" i="15"/>
  <c r="S385" i="15" s="1"/>
  <c r="R387" i="15"/>
  <c r="S387" i="15" s="1"/>
  <c r="R389" i="15"/>
  <c r="S389" i="15" s="1"/>
  <c r="R391" i="15"/>
  <c r="S391" i="15" s="1"/>
  <c r="R393" i="15"/>
  <c r="S393" i="15" s="1"/>
  <c r="R395" i="15"/>
  <c r="S395" i="15" s="1"/>
  <c r="R397" i="15"/>
  <c r="S397" i="15" s="1"/>
  <c r="R399" i="15"/>
  <c r="S399" i="15" s="1"/>
  <c r="R401" i="15"/>
  <c r="S401" i="15" s="1"/>
  <c r="R403" i="15"/>
  <c r="S403" i="15" s="1"/>
  <c r="R405" i="15"/>
  <c r="S405" i="15" s="1"/>
  <c r="R407" i="15"/>
  <c r="S407" i="15" s="1"/>
  <c r="R409" i="15"/>
  <c r="S409" i="15" s="1"/>
  <c r="R411" i="15"/>
  <c r="S411" i="15" s="1"/>
  <c r="R413" i="15"/>
  <c r="S413" i="15" s="1"/>
  <c r="R415" i="15"/>
  <c r="S415" i="15" s="1"/>
  <c r="R417" i="15"/>
  <c r="S417" i="15" s="1"/>
  <c r="R419" i="15"/>
  <c r="S419" i="15" s="1"/>
  <c r="R421" i="15"/>
  <c r="S421" i="15" s="1"/>
  <c r="R423" i="15"/>
  <c r="S423" i="15" s="1"/>
  <c r="R425" i="15"/>
  <c r="S425" i="15" s="1"/>
  <c r="R427" i="15"/>
  <c r="S427" i="15" s="1"/>
  <c r="R429" i="15"/>
  <c r="S429" i="15" s="1"/>
  <c r="AE5" i="15"/>
  <c r="AF5" i="15" s="1"/>
  <c r="V12" i="15"/>
  <c r="W12" i="15" s="1"/>
  <c r="AE19" i="15"/>
  <c r="AF19" i="15" s="1"/>
  <c r="V26" i="15"/>
  <c r="W26" i="15" s="1"/>
  <c r="V32" i="15"/>
  <c r="W32" i="15" s="1"/>
  <c r="V36" i="15"/>
  <c r="W36" i="15" s="1"/>
  <c r="AE41" i="15"/>
  <c r="AF41" i="15" s="1"/>
  <c r="V54" i="15"/>
  <c r="W54" i="15" s="1"/>
  <c r="AE69" i="15"/>
  <c r="AF69" i="15" s="1"/>
  <c r="AE73" i="15"/>
  <c r="AF73" i="15" s="1"/>
  <c r="V76" i="15"/>
  <c r="W76" i="15" s="1"/>
  <c r="V84" i="15"/>
  <c r="W84" i="15" s="1"/>
  <c r="V88" i="15"/>
  <c r="W88" i="15" s="1"/>
  <c r="AE91" i="15"/>
  <c r="AF91" i="15" s="1"/>
  <c r="V94" i="15"/>
  <c r="W94" i="15" s="1"/>
  <c r="AE95" i="15"/>
  <c r="AF95" i="15" s="1"/>
  <c r="AE103" i="15"/>
  <c r="AF103" i="15" s="1"/>
  <c r="V106" i="15"/>
  <c r="W106" i="15" s="1"/>
  <c r="V114" i="15"/>
  <c r="W114" i="15" s="1"/>
  <c r="AE115" i="15"/>
  <c r="AF115" i="15" s="1"/>
  <c r="V118" i="15"/>
  <c r="W118" i="15" s="1"/>
  <c r="AE119" i="15"/>
  <c r="AF119" i="15" s="1"/>
  <c r="V122" i="15"/>
  <c r="W122" i="15" s="1"/>
  <c r="AE123" i="15"/>
  <c r="AF123" i="15" s="1"/>
  <c r="V126" i="15"/>
  <c r="W126" i="15" s="1"/>
  <c r="AE127" i="15"/>
  <c r="AF127" i="15" s="1"/>
  <c r="AE129" i="15"/>
  <c r="AF129" i="15" s="1"/>
  <c r="AE131" i="15"/>
  <c r="AF131" i="15" s="1"/>
  <c r="AE133" i="15"/>
  <c r="AF133" i="15" s="1"/>
  <c r="V134" i="15"/>
  <c r="W134" i="15" s="1"/>
  <c r="V136" i="15"/>
  <c r="W136" i="15" s="1"/>
  <c r="AE137" i="15"/>
  <c r="AF137" i="15" s="1"/>
  <c r="AE139" i="15"/>
  <c r="AF139" i="15" s="1"/>
  <c r="V142" i="15"/>
  <c r="W142" i="15" s="1"/>
  <c r="AE145" i="15"/>
  <c r="AF145" i="15" s="1"/>
  <c r="AE147" i="15"/>
  <c r="AF147" i="15" s="1"/>
  <c r="V148" i="15"/>
  <c r="W148" i="15" s="1"/>
  <c r="AE151" i="15"/>
  <c r="AF151" i="15" s="1"/>
  <c r="V154" i="15"/>
  <c r="W154" i="15" s="1"/>
  <c r="V156" i="15"/>
  <c r="W156" i="15" s="1"/>
  <c r="AE157" i="15"/>
  <c r="AF157" i="15" s="1"/>
  <c r="V162" i="15"/>
  <c r="W162" i="15" s="1"/>
  <c r="AE165" i="15"/>
  <c r="AF165" i="15" s="1"/>
  <c r="AE167" i="15"/>
  <c r="AF167" i="15" s="1"/>
  <c r="AE169" i="15"/>
  <c r="AF169" i="15" s="1"/>
  <c r="V170" i="15"/>
  <c r="W170" i="15" s="1"/>
  <c r="V172" i="15"/>
  <c r="W172" i="15" s="1"/>
  <c r="V174" i="15"/>
  <c r="W174" i="15" s="1"/>
  <c r="V176" i="15"/>
  <c r="W176" i="15" s="1"/>
  <c r="AE177" i="15"/>
  <c r="AF177" i="15" s="1"/>
  <c r="V180" i="15"/>
  <c r="W180" i="15" s="1"/>
  <c r="V182" i="15"/>
  <c r="W182" i="15" s="1"/>
  <c r="V184" i="15"/>
  <c r="W184" i="15" s="1"/>
  <c r="V186" i="15"/>
  <c r="W186" i="15" s="1"/>
  <c r="V190" i="15"/>
  <c r="W190" i="15" s="1"/>
  <c r="AE193" i="15"/>
  <c r="AF193" i="15" s="1"/>
  <c r="V196" i="15"/>
  <c r="W196" i="15" s="1"/>
  <c r="V200" i="15"/>
  <c r="W200" i="15" s="1"/>
  <c r="AE203" i="15"/>
  <c r="AF203" i="15" s="1"/>
  <c r="AE207" i="15"/>
  <c r="AF207" i="15" s="1"/>
  <c r="V210" i="15"/>
  <c r="W210" i="15" s="1"/>
  <c r="V212" i="15"/>
  <c r="W212" i="15" s="1"/>
  <c r="AE215" i="15"/>
  <c r="AF215" i="15" s="1"/>
  <c r="V220" i="15"/>
  <c r="W220" i="15" s="1"/>
  <c r="AE221" i="15"/>
  <c r="AF221" i="15" s="1"/>
  <c r="AE223" i="15"/>
  <c r="AF223" i="15" s="1"/>
  <c r="AE225" i="15"/>
  <c r="AF225" i="15" s="1"/>
  <c r="V228" i="15"/>
  <c r="W228" i="15" s="1"/>
  <c r="V230" i="15"/>
  <c r="W230" i="15" s="1"/>
  <c r="V232" i="15"/>
  <c r="W232" i="15" s="1"/>
  <c r="AE233" i="15"/>
  <c r="AF233" i="15" s="1"/>
  <c r="V234" i="15"/>
  <c r="W234" i="15" s="1"/>
  <c r="AE235" i="15"/>
  <c r="AF235" i="15" s="1"/>
  <c r="V236" i="15"/>
  <c r="W236" i="15" s="1"/>
  <c r="AE237" i="15"/>
  <c r="AF237" i="15" s="1"/>
  <c r="V238" i="15"/>
  <c r="W238" i="15" s="1"/>
  <c r="AE239" i="15"/>
  <c r="AF239" i="15" s="1"/>
  <c r="V240" i="15"/>
  <c r="W240" i="15" s="1"/>
  <c r="AE241" i="15"/>
  <c r="AF241" i="15" s="1"/>
  <c r="V242" i="15"/>
  <c r="W242" i="15" s="1"/>
  <c r="AE243" i="15"/>
  <c r="AF243" i="15" s="1"/>
  <c r="V244" i="15"/>
  <c r="W244" i="15" s="1"/>
  <c r="AE245" i="15"/>
  <c r="AF245" i="15" s="1"/>
  <c r="V246" i="15"/>
  <c r="W246" i="15" s="1"/>
  <c r="AE247" i="15"/>
  <c r="AF247" i="15" s="1"/>
  <c r="V248" i="15"/>
  <c r="W248" i="15" s="1"/>
  <c r="AE249" i="15"/>
  <c r="AF249" i="15" s="1"/>
  <c r="V250" i="15"/>
  <c r="W250" i="15" s="1"/>
  <c r="AE251" i="15"/>
  <c r="AF251" i="15" s="1"/>
  <c r="V252" i="15"/>
  <c r="W252" i="15" s="1"/>
  <c r="AE253" i="15"/>
  <c r="AF253" i="15" s="1"/>
  <c r="V254" i="15"/>
  <c r="W254" i="15" s="1"/>
  <c r="AE255" i="15"/>
  <c r="AF255" i="15" s="1"/>
  <c r="V256" i="15"/>
  <c r="W256" i="15" s="1"/>
  <c r="AE257" i="15"/>
  <c r="AF257" i="15" s="1"/>
  <c r="V258" i="15"/>
  <c r="W258" i="15" s="1"/>
  <c r="AE259" i="15"/>
  <c r="AF259" i="15" s="1"/>
  <c r="V260" i="15"/>
  <c r="W260" i="15" s="1"/>
  <c r="AE261" i="15"/>
  <c r="AF261" i="15" s="1"/>
  <c r="V262" i="15"/>
  <c r="W262" i="15" s="1"/>
  <c r="AE263" i="15"/>
  <c r="AF263" i="15" s="1"/>
  <c r="V264" i="15"/>
  <c r="W264" i="15" s="1"/>
  <c r="AE265" i="15"/>
  <c r="AF265" i="15" s="1"/>
  <c r="V266" i="15"/>
  <c r="W266" i="15" s="1"/>
  <c r="AE267" i="15"/>
  <c r="AF267" i="15" s="1"/>
  <c r="V268" i="15"/>
  <c r="W268" i="15" s="1"/>
  <c r="AE269" i="15"/>
  <c r="AF269" i="15" s="1"/>
  <c r="V270" i="15"/>
  <c r="W270" i="15" s="1"/>
  <c r="AE271" i="15"/>
  <c r="AF271" i="15" s="1"/>
  <c r="V272" i="15"/>
  <c r="W272" i="15" s="1"/>
  <c r="AE273" i="15"/>
  <c r="AF273" i="15" s="1"/>
  <c r="V274" i="15"/>
  <c r="W274" i="15" s="1"/>
  <c r="AE275" i="15"/>
  <c r="AF275" i="15" s="1"/>
  <c r="V276" i="15"/>
  <c r="W276" i="15" s="1"/>
  <c r="AE277" i="15"/>
  <c r="AF277" i="15" s="1"/>
  <c r="V278" i="15"/>
  <c r="W278" i="15" s="1"/>
  <c r="AE279" i="15"/>
  <c r="AF279" i="15" s="1"/>
  <c r="V280" i="15"/>
  <c r="W280" i="15" s="1"/>
  <c r="AE281" i="15"/>
  <c r="AF281" i="15" s="1"/>
  <c r="V282" i="15"/>
  <c r="W282" i="15" s="1"/>
  <c r="AE283" i="15"/>
  <c r="AF283" i="15" s="1"/>
  <c r="V284" i="15"/>
  <c r="W284" i="15" s="1"/>
  <c r="AE285" i="15"/>
  <c r="AF285" i="15" s="1"/>
  <c r="V286" i="15"/>
  <c r="W286" i="15" s="1"/>
  <c r="AE287" i="15"/>
  <c r="AF287" i="15" s="1"/>
  <c r="V288" i="15"/>
  <c r="W288" i="15" s="1"/>
  <c r="AE289" i="15"/>
  <c r="AF289" i="15" s="1"/>
  <c r="V290" i="15"/>
  <c r="W290" i="15" s="1"/>
  <c r="AE291" i="15"/>
  <c r="AF291" i="15" s="1"/>
  <c r="V292" i="15"/>
  <c r="W292" i="15" s="1"/>
  <c r="AE293" i="15"/>
  <c r="AF293" i="15" s="1"/>
  <c r="V294" i="15"/>
  <c r="W294" i="15" s="1"/>
  <c r="AE295" i="15"/>
  <c r="AF295" i="15" s="1"/>
  <c r="V296" i="15"/>
  <c r="W296" i="15" s="1"/>
  <c r="AE297" i="15"/>
  <c r="AF297" i="15" s="1"/>
  <c r="V298" i="15"/>
  <c r="W298" i="15" s="1"/>
  <c r="AE299" i="15"/>
  <c r="AF299" i="15" s="1"/>
  <c r="V300" i="15"/>
  <c r="W300" i="15" s="1"/>
  <c r="AE301" i="15"/>
  <c r="AF301" i="15" s="1"/>
  <c r="V302" i="15"/>
  <c r="W302" i="15" s="1"/>
  <c r="AE303" i="15"/>
  <c r="AF303" i="15" s="1"/>
  <c r="V304" i="15"/>
  <c r="W304" i="15" s="1"/>
  <c r="AE305" i="15"/>
  <c r="AF305" i="15" s="1"/>
  <c r="V306" i="15"/>
  <c r="W306" i="15" s="1"/>
  <c r="AE307" i="15"/>
  <c r="AF307" i="15" s="1"/>
  <c r="V308" i="15"/>
  <c r="W308" i="15" s="1"/>
  <c r="AE309" i="15"/>
  <c r="AF309" i="15" s="1"/>
  <c r="V310" i="15"/>
  <c r="W310" i="15" s="1"/>
  <c r="AE311" i="15"/>
  <c r="AF311" i="15" s="1"/>
  <c r="V312" i="15"/>
  <c r="W312" i="15" s="1"/>
  <c r="AE313" i="15"/>
  <c r="AF313" i="15" s="1"/>
  <c r="V314" i="15"/>
  <c r="W314" i="15" s="1"/>
  <c r="AE315" i="15"/>
  <c r="AF315" i="15" s="1"/>
  <c r="V316" i="15"/>
  <c r="W316" i="15" s="1"/>
  <c r="AE317" i="15"/>
  <c r="AF317" i="15" s="1"/>
  <c r="V318" i="15"/>
  <c r="W318" i="15" s="1"/>
  <c r="AE319" i="15"/>
  <c r="AF319" i="15" s="1"/>
  <c r="V320" i="15"/>
  <c r="W320" i="15" s="1"/>
  <c r="AE321" i="15"/>
  <c r="AF321" i="15" s="1"/>
  <c r="V322" i="15"/>
  <c r="W322" i="15" s="1"/>
  <c r="AE323" i="15"/>
  <c r="AF323" i="15" s="1"/>
  <c r="V324" i="15"/>
  <c r="W324" i="15" s="1"/>
  <c r="AE325" i="15"/>
  <c r="AF325" i="15" s="1"/>
  <c r="V326" i="15"/>
  <c r="W326" i="15" s="1"/>
  <c r="AE327" i="15"/>
  <c r="AF327" i="15" s="1"/>
  <c r="V328" i="15"/>
  <c r="W328" i="15" s="1"/>
  <c r="AE329" i="15"/>
  <c r="AF329" i="15" s="1"/>
  <c r="V330" i="15"/>
  <c r="W330" i="15" s="1"/>
  <c r="AE331" i="15"/>
  <c r="AF331" i="15" s="1"/>
  <c r="V332" i="15"/>
  <c r="W332" i="15" s="1"/>
  <c r="AE333" i="15"/>
  <c r="AF333" i="15" s="1"/>
  <c r="V334" i="15"/>
  <c r="W334" i="15" s="1"/>
  <c r="AE335" i="15"/>
  <c r="AF335" i="15" s="1"/>
  <c r="V336" i="15"/>
  <c r="W336" i="15" s="1"/>
  <c r="AE337" i="15"/>
  <c r="AF337" i="15" s="1"/>
  <c r="V338" i="15"/>
  <c r="W338" i="15" s="1"/>
  <c r="AE339" i="15"/>
  <c r="AF339" i="15" s="1"/>
  <c r="V340" i="15"/>
  <c r="W340" i="15" s="1"/>
  <c r="AE341" i="15"/>
  <c r="AF341" i="15" s="1"/>
  <c r="V342" i="15"/>
  <c r="W342" i="15" s="1"/>
  <c r="AE343" i="15"/>
  <c r="AF343" i="15" s="1"/>
  <c r="V344" i="15"/>
  <c r="W344" i="15" s="1"/>
  <c r="AE345" i="15"/>
  <c r="AF345" i="15" s="1"/>
  <c r="V346" i="15"/>
  <c r="W346" i="15" s="1"/>
  <c r="AE347" i="15"/>
  <c r="AF347" i="15" s="1"/>
  <c r="V348" i="15"/>
  <c r="W348" i="15" s="1"/>
  <c r="AE349" i="15"/>
  <c r="AF349" i="15" s="1"/>
  <c r="V350" i="15"/>
  <c r="W350" i="15" s="1"/>
  <c r="AE351" i="15"/>
  <c r="AF351" i="15" s="1"/>
  <c r="V352" i="15"/>
  <c r="W352" i="15" s="1"/>
  <c r="AE353" i="15"/>
  <c r="AF353" i="15" s="1"/>
  <c r="V354" i="15"/>
  <c r="W354" i="15" s="1"/>
  <c r="AE355" i="15"/>
  <c r="AF355" i="15" s="1"/>
  <c r="V356" i="15"/>
  <c r="W356" i="15" s="1"/>
  <c r="AE357" i="15"/>
  <c r="AF357" i="15" s="1"/>
  <c r="V358" i="15"/>
  <c r="W358" i="15" s="1"/>
  <c r="AE359" i="15"/>
  <c r="AF359" i="15" s="1"/>
  <c r="V360" i="15"/>
  <c r="W360" i="15" s="1"/>
  <c r="AE361" i="15"/>
  <c r="AF361" i="15" s="1"/>
  <c r="Z362" i="15"/>
  <c r="AA362" i="15" s="1"/>
  <c r="Z364" i="15"/>
  <c r="AA364" i="15" s="1"/>
  <c r="Z366" i="15"/>
  <c r="AA366" i="15" s="1"/>
  <c r="Z368" i="15"/>
  <c r="AA368" i="15" s="1"/>
  <c r="Z370" i="15"/>
  <c r="AA370" i="15" s="1"/>
  <c r="Z372" i="15"/>
  <c r="AA372" i="15" s="1"/>
  <c r="Z374" i="15"/>
  <c r="AA374" i="15" s="1"/>
  <c r="Z376" i="15"/>
  <c r="AA376" i="15" s="1"/>
  <c r="Z378" i="15"/>
  <c r="AA378" i="15" s="1"/>
  <c r="Z380" i="15"/>
  <c r="AA380" i="15" s="1"/>
  <c r="Z382" i="15"/>
  <c r="AA382" i="15" s="1"/>
  <c r="Z384" i="15"/>
  <c r="AA384" i="15" s="1"/>
  <c r="Z386" i="15"/>
  <c r="AA386" i="15" s="1"/>
  <c r="Z388" i="15"/>
  <c r="AA388" i="15" s="1"/>
  <c r="Z390" i="15"/>
  <c r="AA390" i="15" s="1"/>
  <c r="Z392" i="15"/>
  <c r="AA392" i="15" s="1"/>
  <c r="Z394" i="15"/>
  <c r="AA394" i="15" s="1"/>
  <c r="Z396" i="15"/>
  <c r="AA396" i="15" s="1"/>
  <c r="Z398" i="15"/>
  <c r="AA398" i="15" s="1"/>
  <c r="Z400" i="15"/>
  <c r="AA400" i="15" s="1"/>
  <c r="Z402" i="15"/>
  <c r="AA402" i="15" s="1"/>
  <c r="Z404" i="15"/>
  <c r="AA404" i="15" s="1"/>
  <c r="Z406" i="15"/>
  <c r="AA406" i="15" s="1"/>
  <c r="Z408" i="15"/>
  <c r="AA408" i="15" s="1"/>
  <c r="Z410" i="15"/>
  <c r="AA410" i="15" s="1"/>
  <c r="Z412" i="15"/>
  <c r="AA412" i="15" s="1"/>
  <c r="Z414" i="15"/>
  <c r="AA414" i="15" s="1"/>
  <c r="Z416" i="15"/>
  <c r="AA416" i="15" s="1"/>
  <c r="Z418" i="15"/>
  <c r="AA418" i="15" s="1"/>
  <c r="Z420" i="15"/>
  <c r="AA420" i="15" s="1"/>
  <c r="Z422" i="15"/>
  <c r="AA422" i="15" s="1"/>
  <c r="Z424" i="15"/>
  <c r="AA424" i="15" s="1"/>
  <c r="Z426" i="15"/>
  <c r="AA426" i="15" s="1"/>
  <c r="Z428" i="15"/>
  <c r="AA428" i="15" s="1"/>
  <c r="Z430" i="15"/>
  <c r="AA430" i="15" s="1"/>
  <c r="Z432" i="15"/>
  <c r="AA432" i="15" s="1"/>
  <c r="Z434" i="15"/>
  <c r="AA434" i="15" s="1"/>
  <c r="Z436" i="15"/>
  <c r="AA436" i="15" s="1"/>
  <c r="Z438" i="15"/>
  <c r="AA438" i="15" s="1"/>
  <c r="Z440" i="15"/>
  <c r="AA440" i="15" s="1"/>
  <c r="Z442" i="15"/>
  <c r="AA442" i="15" s="1"/>
  <c r="Z444" i="15"/>
  <c r="AA444" i="15" s="1"/>
  <c r="Z446" i="15"/>
  <c r="AA446" i="15" s="1"/>
  <c r="Z448" i="15"/>
  <c r="AA448" i="15" s="1"/>
  <c r="Z450" i="15"/>
  <c r="AA450" i="15" s="1"/>
  <c r="Z452" i="15"/>
  <c r="AA452" i="15" s="1"/>
  <c r="Z454" i="15"/>
  <c r="AA454" i="15" s="1"/>
  <c r="Z456" i="15"/>
  <c r="AA456" i="15" s="1"/>
  <c r="Z458" i="15"/>
  <c r="AA458" i="15" s="1"/>
  <c r="Z460" i="15"/>
  <c r="AA460" i="15" s="1"/>
  <c r="Z462" i="15"/>
  <c r="AA462" i="15" s="1"/>
  <c r="Z464" i="15"/>
  <c r="AA464" i="15" s="1"/>
  <c r="Z466" i="15"/>
  <c r="AA466" i="15" s="1"/>
  <c r="Z468" i="15"/>
  <c r="AA468" i="15" s="1"/>
  <c r="Z470" i="15"/>
  <c r="AA470" i="15" s="1"/>
  <c r="Z472" i="15"/>
  <c r="AA472" i="15" s="1"/>
  <c r="Z474" i="15"/>
  <c r="AA474" i="15" s="1"/>
  <c r="Z476" i="15"/>
  <c r="AA476" i="15" s="1"/>
  <c r="Z478" i="15"/>
  <c r="AA478" i="15" s="1"/>
  <c r="Z480" i="15"/>
  <c r="AA480" i="15" s="1"/>
  <c r="Z482" i="15"/>
  <c r="AA482" i="15" s="1"/>
  <c r="Z484" i="15"/>
  <c r="AA484" i="15" s="1"/>
  <c r="Z486" i="15"/>
  <c r="AA486" i="15" s="1"/>
  <c r="Z488" i="15"/>
  <c r="AA488" i="15" s="1"/>
  <c r="Z490" i="15"/>
  <c r="AA490" i="15" s="1"/>
  <c r="Z492" i="15"/>
  <c r="AA492" i="15" s="1"/>
  <c r="Z494" i="15"/>
  <c r="AA494" i="15" s="1"/>
  <c r="Z496" i="15"/>
  <c r="AA496" i="15" s="1"/>
  <c r="Z498" i="15"/>
  <c r="AA498" i="15" s="1"/>
  <c r="Z500" i="15"/>
  <c r="AA500" i="15" s="1"/>
  <c r="Z502" i="15"/>
  <c r="AA502" i="15" s="1"/>
  <c r="Z504" i="15"/>
  <c r="AA504" i="15" s="1"/>
  <c r="Z506" i="15"/>
  <c r="AA506" i="15" s="1"/>
  <c r="Z508" i="15"/>
  <c r="AA508" i="15" s="1"/>
  <c r="Z510" i="15"/>
  <c r="AA510" i="15" s="1"/>
  <c r="Z512" i="15"/>
  <c r="AA512" i="15" s="1"/>
  <c r="Z514" i="15"/>
  <c r="AA514" i="15" s="1"/>
  <c r="Z516" i="15"/>
  <c r="AA516" i="15" s="1"/>
  <c r="Z518" i="15"/>
  <c r="AA518" i="15" s="1"/>
  <c r="Z520" i="15"/>
  <c r="AA520" i="15" s="1"/>
  <c r="Z522" i="15"/>
  <c r="AA522" i="15" s="1"/>
  <c r="Z524" i="15"/>
  <c r="AA524" i="15" s="1"/>
  <c r="Z526" i="15"/>
  <c r="AA526" i="15" s="1"/>
  <c r="Z528" i="15"/>
  <c r="AA528" i="15" s="1"/>
  <c r="Z530" i="15"/>
  <c r="AA530" i="15" s="1"/>
  <c r="Z532" i="15"/>
  <c r="AA532" i="15" s="1"/>
  <c r="Z534" i="15"/>
  <c r="AA534" i="15" s="1"/>
  <c r="Z536" i="15"/>
  <c r="AA536" i="15" s="1"/>
  <c r="Z538" i="15"/>
  <c r="AA538" i="15" s="1"/>
  <c r="Z540" i="15"/>
  <c r="AA540" i="15" s="1"/>
  <c r="Z542" i="15"/>
  <c r="AA542" i="15" s="1"/>
  <c r="Z544" i="15"/>
  <c r="AA544" i="15" s="1"/>
  <c r="Z546" i="15"/>
  <c r="AA546" i="15" s="1"/>
  <c r="Z548" i="15"/>
  <c r="AA548" i="15" s="1"/>
  <c r="Z550" i="15"/>
  <c r="AA550" i="15" s="1"/>
  <c r="Z552" i="15"/>
  <c r="AA552" i="15" s="1"/>
  <c r="Z554" i="15"/>
  <c r="AA554" i="15" s="1"/>
  <c r="Z556" i="15"/>
  <c r="AA556" i="15" s="1"/>
  <c r="Z558" i="15"/>
  <c r="AA558" i="15" s="1"/>
  <c r="Z560" i="15"/>
  <c r="AA560" i="15" s="1"/>
  <c r="Z562" i="15"/>
  <c r="AA562" i="15" s="1"/>
  <c r="Z564" i="15"/>
  <c r="AA564" i="15" s="1"/>
  <c r="Z566" i="15"/>
  <c r="AA566" i="15" s="1"/>
  <c r="Z568" i="15"/>
  <c r="AA568" i="15" s="1"/>
  <c r="Z570" i="15"/>
  <c r="AA570" i="15" s="1"/>
  <c r="Z572" i="15"/>
  <c r="AA572" i="15" s="1"/>
  <c r="Z574" i="15"/>
  <c r="AA574" i="15" s="1"/>
  <c r="Z576" i="15"/>
  <c r="AA576" i="15" s="1"/>
  <c r="Z578" i="15"/>
  <c r="AA578" i="15" s="1"/>
  <c r="Z580" i="15"/>
  <c r="AA580" i="15" s="1"/>
  <c r="Z582" i="15"/>
  <c r="AA582" i="15" s="1"/>
  <c r="Z584" i="15"/>
  <c r="AA584" i="15" s="1"/>
  <c r="Z586" i="15"/>
  <c r="AA586" i="15" s="1"/>
  <c r="Z588" i="15"/>
  <c r="AA588" i="15" s="1"/>
  <c r="Z590" i="15"/>
  <c r="AA590" i="15" s="1"/>
  <c r="Z592" i="15"/>
  <c r="AA592" i="15" s="1"/>
  <c r="Z594" i="15"/>
  <c r="AA594" i="15" s="1"/>
  <c r="Z596" i="15"/>
  <c r="AA596" i="15" s="1"/>
  <c r="Z598" i="15"/>
  <c r="AA598" i="15" s="1"/>
  <c r="Z600" i="15"/>
  <c r="AA600" i="15" s="1"/>
  <c r="Z602" i="15"/>
  <c r="AA602" i="15" s="1"/>
  <c r="Z604" i="15"/>
  <c r="AA604" i="15" s="1"/>
  <c r="Z606" i="15"/>
  <c r="AA606" i="15" s="1"/>
  <c r="Z608" i="15"/>
  <c r="AA608" i="15" s="1"/>
  <c r="Z610" i="15"/>
  <c r="AA610" i="15" s="1"/>
  <c r="Z612" i="15"/>
  <c r="AA612" i="15" s="1"/>
  <c r="Z614" i="15"/>
  <c r="AA614" i="15" s="1"/>
  <c r="Z616" i="15"/>
  <c r="AA616" i="15" s="1"/>
  <c r="Z618" i="15"/>
  <c r="AA618" i="15" s="1"/>
  <c r="Z620" i="15"/>
  <c r="AA620" i="15" s="1"/>
  <c r="Z622" i="15"/>
  <c r="AA622" i="15" s="1"/>
  <c r="Z624" i="15"/>
  <c r="AA624" i="15" s="1"/>
  <c r="Z626" i="15"/>
  <c r="AA626" i="15" s="1"/>
  <c r="Z628" i="15"/>
  <c r="AA628" i="15" s="1"/>
  <c r="Z630" i="15"/>
  <c r="AA630" i="15" s="1"/>
  <c r="Z632" i="15"/>
  <c r="AA632" i="15" s="1"/>
  <c r="Z634" i="15"/>
  <c r="AA634" i="15" s="1"/>
  <c r="Z636" i="15"/>
  <c r="AA636" i="15" s="1"/>
  <c r="Z638" i="15"/>
  <c r="AA638" i="15" s="1"/>
  <c r="Z640" i="15"/>
  <c r="AA640" i="15" s="1"/>
  <c r="Z642" i="15"/>
  <c r="AA642" i="15" s="1"/>
  <c r="Z644" i="15"/>
  <c r="AA644" i="15" s="1"/>
  <c r="Z646" i="15"/>
  <c r="AA646" i="15" s="1"/>
  <c r="Z648" i="15"/>
  <c r="AA648" i="15" s="1"/>
  <c r="Z650" i="15"/>
  <c r="AA650" i="15" s="1"/>
  <c r="Z652" i="15"/>
  <c r="AA652" i="15" s="1"/>
  <c r="Z654" i="15"/>
  <c r="AA654" i="15" s="1"/>
  <c r="Z656" i="15"/>
  <c r="AA656" i="15" s="1"/>
  <c r="Z658" i="15"/>
  <c r="AA658" i="15" s="1"/>
  <c r="Z660" i="15"/>
  <c r="AA660" i="15" s="1"/>
  <c r="Z662" i="15"/>
  <c r="AA662" i="15" s="1"/>
  <c r="Z664" i="15"/>
  <c r="AA664" i="15" s="1"/>
  <c r="Z666" i="15"/>
  <c r="AA666" i="15" s="1"/>
  <c r="Z668" i="15"/>
  <c r="AA668" i="15" s="1"/>
  <c r="Z670" i="15"/>
  <c r="AA670" i="15" s="1"/>
  <c r="Z672" i="15"/>
  <c r="AA672" i="15" s="1"/>
  <c r="Z674" i="15"/>
  <c r="AA674" i="15" s="1"/>
  <c r="Z676" i="15"/>
  <c r="AA676" i="15" s="1"/>
  <c r="Z678" i="15"/>
  <c r="AA678" i="15" s="1"/>
  <c r="Z680" i="15"/>
  <c r="AA680" i="15" s="1"/>
  <c r="Z682" i="15"/>
  <c r="AA682" i="15" s="1"/>
  <c r="Z684" i="15"/>
  <c r="AA684" i="15" s="1"/>
  <c r="Z686" i="15"/>
  <c r="AA686" i="15" s="1"/>
  <c r="Z688" i="15"/>
  <c r="AA688" i="15" s="1"/>
  <c r="Z690" i="15"/>
  <c r="AA690" i="15" s="1"/>
  <c r="Z692" i="15"/>
  <c r="AA692" i="15" s="1"/>
  <c r="Z694" i="15"/>
  <c r="AA694" i="15" s="1"/>
  <c r="Z696" i="15"/>
  <c r="AA696" i="15" s="1"/>
  <c r="Z698" i="15"/>
  <c r="AA698" i="15" s="1"/>
  <c r="Z700" i="15"/>
  <c r="AA700" i="15" s="1"/>
  <c r="Z702" i="15"/>
  <c r="AA702" i="15" s="1"/>
  <c r="Z704" i="15"/>
  <c r="AA704" i="15" s="1"/>
  <c r="Z706" i="15"/>
  <c r="AA706" i="15" s="1"/>
  <c r="Z708" i="15"/>
  <c r="AA708" i="15" s="1"/>
  <c r="Z710" i="15"/>
  <c r="AA710" i="15" s="1"/>
  <c r="Z712" i="15"/>
  <c r="AA712" i="15" s="1"/>
  <c r="Z714" i="15"/>
  <c r="AA714" i="15" s="1"/>
  <c r="Z716" i="15"/>
  <c r="AA716" i="15" s="1"/>
  <c r="Z718" i="15"/>
  <c r="AA718" i="15" s="1"/>
  <c r="Z720" i="15"/>
  <c r="AA720" i="15" s="1"/>
  <c r="Z722" i="15"/>
  <c r="AA722" i="15" s="1"/>
  <c r="Z724" i="15"/>
  <c r="AA724" i="15" s="1"/>
  <c r="Z726" i="15"/>
  <c r="AA726" i="15" s="1"/>
  <c r="Z728" i="15"/>
  <c r="AA728" i="15" s="1"/>
  <c r="Z730" i="15"/>
  <c r="AA730" i="15" s="1"/>
  <c r="Z732" i="15"/>
  <c r="AA732" i="15" s="1"/>
  <c r="Z734" i="15"/>
  <c r="AA734" i="15" s="1"/>
  <c r="Z736" i="15"/>
  <c r="AA736" i="15" s="1"/>
  <c r="Z738" i="15"/>
  <c r="AA738" i="15" s="1"/>
  <c r="Z740" i="15"/>
  <c r="AA740" i="15" s="1"/>
  <c r="Z742" i="15"/>
  <c r="AA742" i="15" s="1"/>
  <c r="Z744" i="15"/>
  <c r="AA744" i="15" s="1"/>
  <c r="Z746" i="15"/>
  <c r="AA746" i="15" s="1"/>
  <c r="Z748" i="15"/>
  <c r="AA748" i="15" s="1"/>
  <c r="Z750" i="15"/>
  <c r="AA750" i="15" s="1"/>
  <c r="Z752" i="15"/>
  <c r="AA752" i="15" s="1"/>
  <c r="Z754" i="15"/>
  <c r="AA754" i="15" s="1"/>
  <c r="Z756" i="15"/>
  <c r="AA756" i="15" s="1"/>
  <c r="Z758" i="15"/>
  <c r="AA758" i="15" s="1"/>
  <c r="Z760" i="15"/>
  <c r="AA760" i="15" s="1"/>
  <c r="Z762" i="15"/>
  <c r="AA762" i="15" s="1"/>
  <c r="Z764" i="15"/>
  <c r="AA764" i="15" s="1"/>
  <c r="Z766" i="15"/>
  <c r="AA766" i="15" s="1"/>
  <c r="Z768" i="15"/>
  <c r="AA768" i="15" s="1"/>
  <c r="Z770" i="15"/>
  <c r="AA770" i="15" s="1"/>
  <c r="Z772" i="15"/>
  <c r="AA772" i="15" s="1"/>
  <c r="Z774" i="15"/>
  <c r="AA774" i="15" s="1"/>
  <c r="Z776" i="15"/>
  <c r="AA776" i="15" s="1"/>
  <c r="Z778" i="15"/>
  <c r="AA778" i="15" s="1"/>
  <c r="Z780" i="15"/>
  <c r="AA780" i="15" s="1"/>
  <c r="Z782" i="15"/>
  <c r="AA782" i="15" s="1"/>
  <c r="Z784" i="15"/>
  <c r="AA784" i="15" s="1"/>
  <c r="Z786" i="15"/>
  <c r="AA786" i="15" s="1"/>
  <c r="Z788" i="15"/>
  <c r="AA788" i="15" s="1"/>
  <c r="Z790" i="15"/>
  <c r="AA790" i="15" s="1"/>
  <c r="Z792" i="15"/>
  <c r="AA792" i="15" s="1"/>
  <c r="Z794" i="15"/>
  <c r="AA794" i="15" s="1"/>
  <c r="Z796" i="15"/>
  <c r="AA796" i="15" s="1"/>
  <c r="Z798" i="15"/>
  <c r="AA798" i="15" s="1"/>
  <c r="Z800" i="15"/>
  <c r="AA800" i="15" s="1"/>
  <c r="Z802" i="15"/>
  <c r="AA802" i="15" s="1"/>
  <c r="Z804" i="15"/>
  <c r="AA804" i="15" s="1"/>
  <c r="Z806" i="15"/>
  <c r="AA806" i="15" s="1"/>
  <c r="Z808" i="15"/>
  <c r="AA808" i="15" s="1"/>
  <c r="Z810" i="15"/>
  <c r="AA810" i="15" s="1"/>
  <c r="Z812" i="15"/>
  <c r="AA812" i="15" s="1"/>
  <c r="Z814" i="15"/>
  <c r="AA814" i="15" s="1"/>
  <c r="Z816" i="15"/>
  <c r="AA816" i="15" s="1"/>
  <c r="Z818" i="15"/>
  <c r="AA818" i="15" s="1"/>
  <c r="Z820" i="15"/>
  <c r="AA820" i="15" s="1"/>
  <c r="Z822" i="15"/>
  <c r="AA822" i="15" s="1"/>
  <c r="Z824" i="15"/>
  <c r="AA824" i="15" s="1"/>
  <c r="Z826" i="15"/>
  <c r="AA826" i="15" s="1"/>
  <c r="Z828" i="15"/>
  <c r="AA828" i="15" s="1"/>
  <c r="V3362" i="15"/>
  <c r="W3362" i="15" s="1"/>
  <c r="AE3361" i="15"/>
  <c r="AF3361" i="15" s="1"/>
  <c r="V3360" i="15"/>
  <c r="W3360" i="15" s="1"/>
  <c r="AE3359" i="15"/>
  <c r="AF3359" i="15" s="1"/>
  <c r="V3358" i="15"/>
  <c r="W3358" i="15" s="1"/>
  <c r="AE3357" i="15"/>
  <c r="AF3357" i="15" s="1"/>
  <c r="V3356" i="15"/>
  <c r="W3356" i="15" s="1"/>
  <c r="AE3355" i="15"/>
  <c r="AF3355" i="15" s="1"/>
  <c r="V3354" i="15"/>
  <c r="W3354" i="15" s="1"/>
  <c r="AE3353" i="15"/>
  <c r="AF3353" i="15" s="1"/>
  <c r="V3352" i="15"/>
  <c r="W3352" i="15" s="1"/>
  <c r="AE3351" i="15"/>
  <c r="AF3351" i="15" s="1"/>
  <c r="V3350" i="15"/>
  <c r="W3350" i="15" s="1"/>
  <c r="AE3349" i="15"/>
  <c r="AF3349" i="15" s="1"/>
  <c r="V3348" i="15"/>
  <c r="W3348" i="15" s="1"/>
  <c r="AE3347" i="15"/>
  <c r="AF3347" i="15" s="1"/>
  <c r="V3346" i="15"/>
  <c r="W3346" i="15" s="1"/>
  <c r="AE3345" i="15"/>
  <c r="AF3345" i="15" s="1"/>
  <c r="V3344" i="15"/>
  <c r="W3344" i="15" s="1"/>
  <c r="AE3343" i="15"/>
  <c r="AF3343" i="15" s="1"/>
  <c r="V3342" i="15"/>
  <c r="W3342" i="15" s="1"/>
  <c r="AE3341" i="15"/>
  <c r="AF3341" i="15" s="1"/>
  <c r="V3340" i="15"/>
  <c r="W3340" i="15" s="1"/>
  <c r="AE3339" i="15"/>
  <c r="AF3339" i="15" s="1"/>
  <c r="V3338" i="15"/>
  <c r="W3338" i="15" s="1"/>
  <c r="AE3337" i="15"/>
  <c r="AF3337" i="15" s="1"/>
  <c r="V3336" i="15"/>
  <c r="W3336" i="15" s="1"/>
  <c r="AE3335" i="15"/>
  <c r="AF3335" i="15" s="1"/>
  <c r="V3334" i="15"/>
  <c r="W3334" i="15" s="1"/>
  <c r="AE3333" i="15"/>
  <c r="AF3333" i="15" s="1"/>
  <c r="V3332" i="15"/>
  <c r="W3332" i="15" s="1"/>
  <c r="AE3331" i="15"/>
  <c r="AF3331" i="15" s="1"/>
  <c r="V3330" i="15"/>
  <c r="W3330" i="15" s="1"/>
  <c r="AE3329" i="15"/>
  <c r="AF3329" i="15" s="1"/>
  <c r="V3328" i="15"/>
  <c r="W3328" i="15" s="1"/>
  <c r="AE3327" i="15"/>
  <c r="AF3327" i="15" s="1"/>
  <c r="V3326" i="15"/>
  <c r="W3326" i="15" s="1"/>
  <c r="AE3325" i="15"/>
  <c r="AF3325" i="15" s="1"/>
  <c r="V3324" i="15"/>
  <c r="W3324" i="15" s="1"/>
  <c r="AE3323" i="15"/>
  <c r="AF3323" i="15" s="1"/>
  <c r="V3322" i="15"/>
  <c r="W3322" i="15" s="1"/>
  <c r="AE3321" i="15"/>
  <c r="AF3321" i="15" s="1"/>
  <c r="Z3362" i="15"/>
  <c r="AA3362" i="15" s="1"/>
  <c r="R3361" i="15"/>
  <c r="S3361" i="15" s="1"/>
  <c r="Z3360" i="15"/>
  <c r="AA3360" i="15" s="1"/>
  <c r="R3359" i="15"/>
  <c r="S3359" i="15" s="1"/>
  <c r="Z3358" i="15"/>
  <c r="AA3358" i="15" s="1"/>
  <c r="R3357" i="15"/>
  <c r="S3357" i="15" s="1"/>
  <c r="Z3356" i="15"/>
  <c r="AA3356" i="15" s="1"/>
  <c r="R3355" i="15"/>
  <c r="S3355" i="15" s="1"/>
  <c r="Z3354" i="15"/>
  <c r="AA3354" i="15" s="1"/>
  <c r="R3353" i="15"/>
  <c r="S3353" i="15" s="1"/>
  <c r="Z3352" i="15"/>
  <c r="AA3352" i="15" s="1"/>
  <c r="R3351" i="15"/>
  <c r="S3351" i="15" s="1"/>
  <c r="Z3350" i="15"/>
  <c r="AA3350" i="15" s="1"/>
  <c r="R3349" i="15"/>
  <c r="S3349" i="15" s="1"/>
  <c r="Z3348" i="15"/>
  <c r="AA3348" i="15" s="1"/>
  <c r="R3347" i="15"/>
  <c r="S3347" i="15" s="1"/>
  <c r="Z3346" i="15"/>
  <c r="AA3346" i="15" s="1"/>
  <c r="R3345" i="15"/>
  <c r="S3345" i="15" s="1"/>
  <c r="Z3344" i="15"/>
  <c r="AA3344" i="15" s="1"/>
  <c r="R3343" i="15"/>
  <c r="S3343" i="15" s="1"/>
  <c r="Z3342" i="15"/>
  <c r="AA3342" i="15" s="1"/>
  <c r="R3341" i="15"/>
  <c r="S3341" i="15" s="1"/>
  <c r="Z3340" i="15"/>
  <c r="AA3340" i="15" s="1"/>
  <c r="R3339" i="15"/>
  <c r="S3339" i="15" s="1"/>
  <c r="Z3338" i="15"/>
  <c r="AA3338" i="15" s="1"/>
  <c r="R3337" i="15"/>
  <c r="S3337" i="15" s="1"/>
  <c r="Z3336" i="15"/>
  <c r="AA3336" i="15" s="1"/>
  <c r="R3335" i="15"/>
  <c r="S3335" i="15" s="1"/>
  <c r="Z3334" i="15"/>
  <c r="AA3334" i="15" s="1"/>
  <c r="R3333" i="15"/>
  <c r="S3333" i="15" s="1"/>
  <c r="Z3332" i="15"/>
  <c r="AA3332" i="15" s="1"/>
  <c r="R3331" i="15"/>
  <c r="S3331" i="15" s="1"/>
  <c r="Z3330" i="15"/>
  <c r="AA3330" i="15" s="1"/>
  <c r="R3329" i="15"/>
  <c r="S3329" i="15" s="1"/>
  <c r="Z3328" i="15"/>
  <c r="AA3328" i="15" s="1"/>
  <c r="R3327" i="15"/>
  <c r="S3327" i="15" s="1"/>
  <c r="Z3326" i="15"/>
  <c r="AA3326" i="15" s="1"/>
  <c r="R3325" i="15"/>
  <c r="S3325" i="15" s="1"/>
  <c r="Z3324" i="15"/>
  <c r="AA3324" i="15" s="1"/>
  <c r="R3323" i="15"/>
  <c r="S3323" i="15" s="1"/>
  <c r="Z3322" i="15"/>
  <c r="AA3322" i="15" s="1"/>
  <c r="R3321" i="15"/>
  <c r="S3321" i="15" s="1"/>
  <c r="AE3362" i="15"/>
  <c r="AF3362" i="15" s="1"/>
  <c r="V3361" i="15"/>
  <c r="W3361" i="15" s="1"/>
  <c r="AE3360" i="15"/>
  <c r="AF3360" i="15" s="1"/>
  <c r="V3359" i="15"/>
  <c r="W3359" i="15" s="1"/>
  <c r="AE3358" i="15"/>
  <c r="AF3358" i="15" s="1"/>
  <c r="V3357" i="15"/>
  <c r="W3357" i="15" s="1"/>
  <c r="AE3356" i="15"/>
  <c r="AF3356" i="15" s="1"/>
  <c r="V3355" i="15"/>
  <c r="W3355" i="15" s="1"/>
  <c r="AE3354" i="15"/>
  <c r="AF3354" i="15" s="1"/>
  <c r="V3353" i="15"/>
  <c r="W3353" i="15" s="1"/>
  <c r="AE3352" i="15"/>
  <c r="AF3352" i="15" s="1"/>
  <c r="V3351" i="15"/>
  <c r="W3351" i="15" s="1"/>
  <c r="AE3350" i="15"/>
  <c r="AF3350" i="15" s="1"/>
  <c r="V3349" i="15"/>
  <c r="W3349" i="15" s="1"/>
  <c r="AE3348" i="15"/>
  <c r="AF3348" i="15" s="1"/>
  <c r="V3347" i="15"/>
  <c r="W3347" i="15" s="1"/>
  <c r="AE3346" i="15"/>
  <c r="AF3346" i="15" s="1"/>
  <c r="V3345" i="15"/>
  <c r="W3345" i="15" s="1"/>
  <c r="AE3344" i="15"/>
  <c r="AF3344" i="15" s="1"/>
  <c r="V3343" i="15"/>
  <c r="W3343" i="15" s="1"/>
  <c r="AE3342" i="15"/>
  <c r="AF3342" i="15" s="1"/>
  <c r="V3341" i="15"/>
  <c r="W3341" i="15" s="1"/>
  <c r="AE3340" i="15"/>
  <c r="AF3340" i="15" s="1"/>
  <c r="V3339" i="15"/>
  <c r="W3339" i="15" s="1"/>
  <c r="AE3338" i="15"/>
  <c r="AF3338" i="15" s="1"/>
  <c r="V3337" i="15"/>
  <c r="W3337" i="15" s="1"/>
  <c r="AE3336" i="15"/>
  <c r="AF3336" i="15" s="1"/>
  <c r="V3335" i="15"/>
  <c r="W3335" i="15" s="1"/>
  <c r="V3333" i="15"/>
  <c r="W3333" i="15" s="1"/>
  <c r="V3331" i="15"/>
  <c r="W3331" i="15" s="1"/>
  <c r="V3329" i="15"/>
  <c r="W3329" i="15" s="1"/>
  <c r="V3327" i="15"/>
  <c r="W3327" i="15" s="1"/>
  <c r="V3325" i="15"/>
  <c r="W3325" i="15" s="1"/>
  <c r="V3323" i="15"/>
  <c r="W3323" i="15" s="1"/>
  <c r="V3321" i="15"/>
  <c r="W3321" i="15" s="1"/>
  <c r="Z3320" i="15"/>
  <c r="AA3320" i="15" s="1"/>
  <c r="R3319" i="15"/>
  <c r="S3319" i="15" s="1"/>
  <c r="Z3318" i="15"/>
  <c r="AA3318" i="15" s="1"/>
  <c r="R3317" i="15"/>
  <c r="S3317" i="15" s="1"/>
  <c r="Z3316" i="15"/>
  <c r="AA3316" i="15" s="1"/>
  <c r="R3315" i="15"/>
  <c r="S3315" i="15" s="1"/>
  <c r="Z3314" i="15"/>
  <c r="AA3314" i="15" s="1"/>
  <c r="R3313" i="15"/>
  <c r="S3313" i="15" s="1"/>
  <c r="Z3312" i="15"/>
  <c r="AA3312" i="15" s="1"/>
  <c r="R3311" i="15"/>
  <c r="S3311" i="15" s="1"/>
  <c r="Z3310" i="15"/>
  <c r="AA3310" i="15" s="1"/>
  <c r="R3309" i="15"/>
  <c r="S3309" i="15" s="1"/>
  <c r="Z3308" i="15"/>
  <c r="AA3308" i="15" s="1"/>
  <c r="R3307" i="15"/>
  <c r="S3307" i="15" s="1"/>
  <c r="Z3306" i="15"/>
  <c r="AA3306" i="15" s="1"/>
  <c r="R3305" i="15"/>
  <c r="S3305" i="15" s="1"/>
  <c r="Z3304" i="15"/>
  <c r="AA3304" i="15" s="1"/>
  <c r="R3303" i="15"/>
  <c r="S3303" i="15" s="1"/>
  <c r="Z3302" i="15"/>
  <c r="AA3302" i="15" s="1"/>
  <c r="R3301" i="15"/>
  <c r="S3301" i="15" s="1"/>
  <c r="Z3300" i="15"/>
  <c r="AA3300" i="15" s="1"/>
  <c r="R3299" i="15"/>
  <c r="S3299" i="15" s="1"/>
  <c r="Z3298" i="15"/>
  <c r="AA3298" i="15" s="1"/>
  <c r="R3297" i="15"/>
  <c r="S3297" i="15" s="1"/>
  <c r="Z3296" i="15"/>
  <c r="AA3296" i="15" s="1"/>
  <c r="R3295" i="15"/>
  <c r="S3295" i="15" s="1"/>
  <c r="Z3294" i="15"/>
  <c r="AA3294" i="15" s="1"/>
  <c r="R3293" i="15"/>
  <c r="S3293" i="15" s="1"/>
  <c r="Z3292" i="15"/>
  <c r="AA3292" i="15" s="1"/>
  <c r="R3291" i="15"/>
  <c r="S3291" i="15" s="1"/>
  <c r="Z3290" i="15"/>
  <c r="AA3290" i="15" s="1"/>
  <c r="R3289" i="15"/>
  <c r="S3289" i="15" s="1"/>
  <c r="Z3288" i="15"/>
  <c r="AA3288" i="15" s="1"/>
  <c r="R3287" i="15"/>
  <c r="S3287" i="15" s="1"/>
  <c r="Z3286" i="15"/>
  <c r="AA3286" i="15" s="1"/>
  <c r="R3285" i="15"/>
  <c r="S3285" i="15" s="1"/>
  <c r="R3362" i="15"/>
  <c r="S3362" i="15" s="1"/>
  <c r="R3360" i="15"/>
  <c r="S3360" i="15" s="1"/>
  <c r="R3358" i="15"/>
  <c r="S3358" i="15" s="1"/>
  <c r="R3356" i="15"/>
  <c r="S3356" i="15" s="1"/>
  <c r="R3354" i="15"/>
  <c r="S3354" i="15" s="1"/>
  <c r="R3352" i="15"/>
  <c r="S3352" i="15" s="1"/>
  <c r="R3350" i="15"/>
  <c r="S3350" i="15" s="1"/>
  <c r="R3348" i="15"/>
  <c r="S3348" i="15" s="1"/>
  <c r="R3346" i="15"/>
  <c r="S3346" i="15" s="1"/>
  <c r="R3344" i="15"/>
  <c r="S3344" i="15" s="1"/>
  <c r="R3342" i="15"/>
  <c r="S3342" i="15" s="1"/>
  <c r="R3340" i="15"/>
  <c r="S3340" i="15" s="1"/>
  <c r="R3338" i="15"/>
  <c r="S3338" i="15" s="1"/>
  <c r="R3336" i="15"/>
  <c r="S3336" i="15" s="1"/>
  <c r="AE3334" i="15"/>
  <c r="AF3334" i="15" s="1"/>
  <c r="AE3332" i="15"/>
  <c r="AF3332" i="15" s="1"/>
  <c r="AE3330" i="15"/>
  <c r="AF3330" i="15" s="1"/>
  <c r="AE3328" i="15"/>
  <c r="AF3328" i="15" s="1"/>
  <c r="AE3326" i="15"/>
  <c r="AF3326" i="15" s="1"/>
  <c r="AE3324" i="15"/>
  <c r="AF3324" i="15" s="1"/>
  <c r="AE3322" i="15"/>
  <c r="AF3322" i="15" s="1"/>
  <c r="AE3320" i="15"/>
  <c r="AF3320" i="15" s="1"/>
  <c r="V3319" i="15"/>
  <c r="W3319" i="15" s="1"/>
  <c r="AE3318" i="15"/>
  <c r="AF3318" i="15" s="1"/>
  <c r="V3317" i="15"/>
  <c r="W3317" i="15" s="1"/>
  <c r="AE3316" i="15"/>
  <c r="AF3316" i="15" s="1"/>
  <c r="V3315" i="15"/>
  <c r="W3315" i="15" s="1"/>
  <c r="AE3314" i="15"/>
  <c r="AF3314" i="15" s="1"/>
  <c r="V3313" i="15"/>
  <c r="W3313" i="15" s="1"/>
  <c r="AE3312" i="15"/>
  <c r="AF3312" i="15" s="1"/>
  <c r="V3311" i="15"/>
  <c r="W3311" i="15" s="1"/>
  <c r="AE3310" i="15"/>
  <c r="AF3310" i="15" s="1"/>
  <c r="V3309" i="15"/>
  <c r="W3309" i="15" s="1"/>
  <c r="AE3308" i="15"/>
  <c r="AF3308" i="15" s="1"/>
  <c r="V3307" i="15"/>
  <c r="W3307" i="15" s="1"/>
  <c r="AE3306" i="15"/>
  <c r="AF3306" i="15" s="1"/>
  <c r="V3305" i="15"/>
  <c r="W3305" i="15" s="1"/>
  <c r="AE3304" i="15"/>
  <c r="AF3304" i="15" s="1"/>
  <c r="V3303" i="15"/>
  <c r="W3303" i="15" s="1"/>
  <c r="AE3302" i="15"/>
  <c r="AF3302" i="15" s="1"/>
  <c r="V3301" i="15"/>
  <c r="W3301" i="15" s="1"/>
  <c r="AE3300" i="15"/>
  <c r="AF3300" i="15" s="1"/>
  <c r="V3299" i="15"/>
  <c r="W3299" i="15" s="1"/>
  <c r="AE3298" i="15"/>
  <c r="AF3298" i="15" s="1"/>
  <c r="V3297" i="15"/>
  <c r="W3297" i="15" s="1"/>
  <c r="AE3296" i="15"/>
  <c r="AF3296" i="15" s="1"/>
  <c r="V3295" i="15"/>
  <c r="W3295" i="15" s="1"/>
  <c r="AE3294" i="15"/>
  <c r="AF3294" i="15" s="1"/>
  <c r="Z3333" i="15"/>
  <c r="AA3333" i="15" s="1"/>
  <c r="Z3331" i="15"/>
  <c r="AA3331" i="15" s="1"/>
  <c r="Z3329" i="15"/>
  <c r="AA3329" i="15" s="1"/>
  <c r="Z3327" i="15"/>
  <c r="AA3327" i="15" s="1"/>
  <c r="Z3325" i="15"/>
  <c r="AA3325" i="15" s="1"/>
  <c r="Z3323" i="15"/>
  <c r="AA3323" i="15" s="1"/>
  <c r="Z3321" i="15"/>
  <c r="AA3321" i="15" s="1"/>
  <c r="R3320" i="15"/>
  <c r="S3320" i="15" s="1"/>
  <c r="Z3319" i="15"/>
  <c r="AA3319" i="15" s="1"/>
  <c r="R3318" i="15"/>
  <c r="S3318" i="15" s="1"/>
  <c r="Z3317" i="15"/>
  <c r="AA3317" i="15" s="1"/>
  <c r="Z3361" i="15"/>
  <c r="AA3361" i="15" s="1"/>
  <c r="Z3359" i="15"/>
  <c r="AA3359" i="15" s="1"/>
  <c r="Z3357" i="15"/>
  <c r="AA3357" i="15" s="1"/>
  <c r="Z3355" i="15"/>
  <c r="AA3355" i="15" s="1"/>
  <c r="Z3353" i="15"/>
  <c r="AA3353" i="15" s="1"/>
  <c r="Z3351" i="15"/>
  <c r="AA3351" i="15" s="1"/>
  <c r="Z3349" i="15"/>
  <c r="AA3349" i="15" s="1"/>
  <c r="Z3347" i="15"/>
  <c r="AA3347" i="15" s="1"/>
  <c r="Z3345" i="15"/>
  <c r="AA3345" i="15" s="1"/>
  <c r="Z3343" i="15"/>
  <c r="AA3343" i="15" s="1"/>
  <c r="Z3341" i="15"/>
  <c r="AA3341" i="15" s="1"/>
  <c r="Z3339" i="15"/>
  <c r="AA3339" i="15" s="1"/>
  <c r="Z3337" i="15"/>
  <c r="AA3337" i="15" s="1"/>
  <c r="Z3335" i="15"/>
  <c r="AA3335" i="15" s="1"/>
  <c r="R3334" i="15"/>
  <c r="S3334" i="15" s="1"/>
  <c r="R3332" i="15"/>
  <c r="S3332" i="15" s="1"/>
  <c r="R3330" i="15"/>
  <c r="S3330" i="15" s="1"/>
  <c r="R3328" i="15"/>
  <c r="S3328" i="15" s="1"/>
  <c r="R3326" i="15"/>
  <c r="S3326" i="15" s="1"/>
  <c r="R3324" i="15"/>
  <c r="S3324" i="15" s="1"/>
  <c r="R3322" i="15"/>
  <c r="S3322" i="15" s="1"/>
  <c r="V3320" i="15"/>
  <c r="W3320" i="15" s="1"/>
  <c r="AE3319" i="15"/>
  <c r="AF3319" i="15" s="1"/>
  <c r="V3318" i="15"/>
  <c r="W3318" i="15" s="1"/>
  <c r="Z3315" i="15"/>
  <c r="AA3315" i="15" s="1"/>
  <c r="Z3313" i="15"/>
  <c r="AA3313" i="15" s="1"/>
  <c r="Z3311" i="15"/>
  <c r="AA3311" i="15" s="1"/>
  <c r="Z3309" i="15"/>
  <c r="AA3309" i="15" s="1"/>
  <c r="Z3307" i="15"/>
  <c r="AA3307" i="15" s="1"/>
  <c r="Z3305" i="15"/>
  <c r="AA3305" i="15" s="1"/>
  <c r="Z3303" i="15"/>
  <c r="AA3303" i="15" s="1"/>
  <c r="Z3301" i="15"/>
  <c r="AA3301" i="15" s="1"/>
  <c r="Z3299" i="15"/>
  <c r="AA3299" i="15" s="1"/>
  <c r="Z3297" i="15"/>
  <c r="AA3297" i="15" s="1"/>
  <c r="Z3295" i="15"/>
  <c r="AA3295" i="15" s="1"/>
  <c r="V3293" i="15"/>
  <c r="W3293" i="15" s="1"/>
  <c r="V3291" i="15"/>
  <c r="W3291" i="15" s="1"/>
  <c r="V3289" i="15"/>
  <c r="W3289" i="15" s="1"/>
  <c r="V3287" i="15"/>
  <c r="W3287" i="15" s="1"/>
  <c r="V3285" i="15"/>
  <c r="W3285" i="15" s="1"/>
  <c r="R3284" i="15"/>
  <c r="S3284" i="15" s="1"/>
  <c r="Z3283" i="15"/>
  <c r="AA3283" i="15" s="1"/>
  <c r="R3282" i="15"/>
  <c r="S3282" i="15" s="1"/>
  <c r="Z3281" i="15"/>
  <c r="AA3281" i="15" s="1"/>
  <c r="R3280" i="15"/>
  <c r="S3280" i="15" s="1"/>
  <c r="Z3279" i="15"/>
  <c r="AA3279" i="15" s="1"/>
  <c r="R3278" i="15"/>
  <c r="S3278" i="15" s="1"/>
  <c r="Z3277" i="15"/>
  <c r="AA3277" i="15" s="1"/>
  <c r="R3276" i="15"/>
  <c r="S3276" i="15" s="1"/>
  <c r="Z3275" i="15"/>
  <c r="AA3275" i="15" s="1"/>
  <c r="R3274" i="15"/>
  <c r="S3274" i="15" s="1"/>
  <c r="Z3273" i="15"/>
  <c r="AA3273" i="15" s="1"/>
  <c r="R3272" i="15"/>
  <c r="S3272" i="15" s="1"/>
  <c r="Z3271" i="15"/>
  <c r="AA3271" i="15" s="1"/>
  <c r="R3270" i="15"/>
  <c r="S3270" i="15" s="1"/>
  <c r="Z3269" i="15"/>
  <c r="AA3269" i="15" s="1"/>
  <c r="R3268" i="15"/>
  <c r="S3268" i="15" s="1"/>
  <c r="Z3267" i="15"/>
  <c r="AA3267" i="15" s="1"/>
  <c r="R3266" i="15"/>
  <c r="S3266" i="15" s="1"/>
  <c r="Z3265" i="15"/>
  <c r="AA3265" i="15" s="1"/>
  <c r="R3264" i="15"/>
  <c r="S3264" i="15" s="1"/>
  <c r="Z3263" i="15"/>
  <c r="AA3263" i="15" s="1"/>
  <c r="R3262" i="15"/>
  <c r="S3262" i="15" s="1"/>
  <c r="Z3261" i="15"/>
  <c r="AA3261" i="15" s="1"/>
  <c r="R3260" i="15"/>
  <c r="S3260" i="15" s="1"/>
  <c r="Z3259" i="15"/>
  <c r="AA3259" i="15" s="1"/>
  <c r="R3258" i="15"/>
  <c r="S3258" i="15" s="1"/>
  <c r="Z3257" i="15"/>
  <c r="AA3257" i="15" s="1"/>
  <c r="R3256" i="15"/>
  <c r="S3256" i="15" s="1"/>
  <c r="R3316" i="15"/>
  <c r="S3316" i="15" s="1"/>
  <c r="R3314" i="15"/>
  <c r="S3314" i="15" s="1"/>
  <c r="R3312" i="15"/>
  <c r="S3312" i="15" s="1"/>
  <c r="R3310" i="15"/>
  <c r="S3310" i="15" s="1"/>
  <c r="R3308" i="15"/>
  <c r="S3308" i="15" s="1"/>
  <c r="R3306" i="15"/>
  <c r="S3306" i="15" s="1"/>
  <c r="R3304" i="15"/>
  <c r="S3304" i="15" s="1"/>
  <c r="R3302" i="15"/>
  <c r="S3302" i="15" s="1"/>
  <c r="R3300" i="15"/>
  <c r="S3300" i="15" s="1"/>
  <c r="R3298" i="15"/>
  <c r="S3298" i="15" s="1"/>
  <c r="R3296" i="15"/>
  <c r="S3296" i="15" s="1"/>
  <c r="V3284" i="15"/>
  <c r="W3284" i="15" s="1"/>
  <c r="AE3283" i="15"/>
  <c r="AF3283" i="15" s="1"/>
  <c r="V3282" i="15"/>
  <c r="W3282" i="15" s="1"/>
  <c r="AE3281" i="15"/>
  <c r="AF3281" i="15" s="1"/>
  <c r="V3280" i="15"/>
  <c r="W3280" i="15" s="1"/>
  <c r="AE3279" i="15"/>
  <c r="AF3279" i="15" s="1"/>
  <c r="V3278" i="15"/>
  <c r="W3278" i="15" s="1"/>
  <c r="AE3277" i="15"/>
  <c r="AF3277" i="15" s="1"/>
  <c r="V3276" i="15"/>
  <c r="W3276" i="15" s="1"/>
  <c r="AE3275" i="15"/>
  <c r="AF3275" i="15" s="1"/>
  <c r="V3274" i="15"/>
  <c r="W3274" i="15" s="1"/>
  <c r="AE3273" i="15"/>
  <c r="AF3273" i="15" s="1"/>
  <c r="V3272" i="15"/>
  <c r="W3272" i="15" s="1"/>
  <c r="AE3271" i="15"/>
  <c r="AF3271" i="15" s="1"/>
  <c r="V3270" i="15"/>
  <c r="W3270" i="15" s="1"/>
  <c r="AE3269" i="15"/>
  <c r="AF3269" i="15" s="1"/>
  <c r="V3268" i="15"/>
  <c r="W3268" i="15" s="1"/>
  <c r="AE3267" i="15"/>
  <c r="AF3267" i="15" s="1"/>
  <c r="V3266" i="15"/>
  <c r="W3266" i="15" s="1"/>
  <c r="AE3265" i="15"/>
  <c r="AF3265" i="15" s="1"/>
  <c r="V3264" i="15"/>
  <c r="W3264" i="15" s="1"/>
  <c r="AE3263" i="15"/>
  <c r="AF3263" i="15" s="1"/>
  <c r="V3262" i="15"/>
  <c r="W3262" i="15" s="1"/>
  <c r="AE3261" i="15"/>
  <c r="AF3261" i="15" s="1"/>
  <c r="V3260" i="15"/>
  <c r="W3260" i="15" s="1"/>
  <c r="AE3259" i="15"/>
  <c r="AF3259" i="15" s="1"/>
  <c r="V3258" i="15"/>
  <c r="W3258" i="15" s="1"/>
  <c r="AE3257" i="15"/>
  <c r="AF3257" i="15" s="1"/>
  <c r="V3256" i="15"/>
  <c r="W3256" i="15" s="1"/>
  <c r="AE3255" i="15"/>
  <c r="AF3255" i="15" s="1"/>
  <c r="V3254" i="15"/>
  <c r="W3254" i="15" s="1"/>
  <c r="AE3315" i="15"/>
  <c r="AF3315" i="15" s="1"/>
  <c r="AE3313" i="15"/>
  <c r="AF3313" i="15" s="1"/>
  <c r="AE3311" i="15"/>
  <c r="AF3311" i="15" s="1"/>
  <c r="AE3309" i="15"/>
  <c r="AF3309" i="15" s="1"/>
  <c r="AE3307" i="15"/>
  <c r="AF3307" i="15" s="1"/>
  <c r="AE3305" i="15"/>
  <c r="AF3305" i="15" s="1"/>
  <c r="AE3303" i="15"/>
  <c r="AF3303" i="15" s="1"/>
  <c r="AE3301" i="15"/>
  <c r="AF3301" i="15" s="1"/>
  <c r="AE3299" i="15"/>
  <c r="AF3299" i="15" s="1"/>
  <c r="AE3297" i="15"/>
  <c r="AF3297" i="15" s="1"/>
  <c r="AE3295" i="15"/>
  <c r="AF3295" i="15" s="1"/>
  <c r="R3294" i="15"/>
  <c r="S3294" i="15" s="1"/>
  <c r="Z3293" i="15"/>
  <c r="AA3293" i="15" s="1"/>
  <c r="AE3292" i="15"/>
  <c r="AF3292" i="15" s="1"/>
  <c r="R3292" i="15"/>
  <c r="S3292" i="15" s="1"/>
  <c r="Z3291" i="15"/>
  <c r="AA3291" i="15" s="1"/>
  <c r="AE3290" i="15"/>
  <c r="AF3290" i="15" s="1"/>
  <c r="R3290" i="15"/>
  <c r="S3290" i="15" s="1"/>
  <c r="Z3289" i="15"/>
  <c r="AA3289" i="15" s="1"/>
  <c r="AE3288" i="15"/>
  <c r="AF3288" i="15" s="1"/>
  <c r="R3288" i="15"/>
  <c r="S3288" i="15" s="1"/>
  <c r="Z3287" i="15"/>
  <c r="AA3287" i="15" s="1"/>
  <c r="AE3286" i="15"/>
  <c r="AF3286" i="15" s="1"/>
  <c r="R3286" i="15"/>
  <c r="S3286" i="15" s="1"/>
  <c r="Z3285" i="15"/>
  <c r="AA3285" i="15" s="1"/>
  <c r="Z3284" i="15"/>
  <c r="AA3284" i="15" s="1"/>
  <c r="R3283" i="15"/>
  <c r="S3283" i="15" s="1"/>
  <c r="Z3282" i="15"/>
  <c r="AA3282" i="15" s="1"/>
  <c r="R3281" i="15"/>
  <c r="S3281" i="15" s="1"/>
  <c r="Z3280" i="15"/>
  <c r="AA3280" i="15" s="1"/>
  <c r="R3279" i="15"/>
  <c r="S3279" i="15" s="1"/>
  <c r="Z3278" i="15"/>
  <c r="AA3278" i="15" s="1"/>
  <c r="R3277" i="15"/>
  <c r="S3277" i="15" s="1"/>
  <c r="Z3276" i="15"/>
  <c r="AA3276" i="15" s="1"/>
  <c r="R3275" i="15"/>
  <c r="S3275" i="15" s="1"/>
  <c r="Z3274" i="15"/>
  <c r="AA3274" i="15" s="1"/>
  <c r="R3273" i="15"/>
  <c r="S3273" i="15" s="1"/>
  <c r="Z3272" i="15"/>
  <c r="AA3272" i="15" s="1"/>
  <c r="R3271" i="15"/>
  <c r="S3271" i="15" s="1"/>
  <c r="Z3270" i="15"/>
  <c r="AA3270" i="15" s="1"/>
  <c r="R3269" i="15"/>
  <c r="S3269" i="15" s="1"/>
  <c r="Z3268" i="15"/>
  <c r="AA3268" i="15" s="1"/>
  <c r="AE3317" i="15"/>
  <c r="AF3317" i="15" s="1"/>
  <c r="V3316" i="15"/>
  <c r="W3316" i="15" s="1"/>
  <c r="V3314" i="15"/>
  <c r="W3314" i="15" s="1"/>
  <c r="V3312" i="15"/>
  <c r="W3312" i="15" s="1"/>
  <c r="V3310" i="15"/>
  <c r="W3310" i="15" s="1"/>
  <c r="V3308" i="15"/>
  <c r="W3308" i="15" s="1"/>
  <c r="V3304" i="15"/>
  <c r="W3304" i="15" s="1"/>
  <c r="V3300" i="15"/>
  <c r="W3300" i="15" s="1"/>
  <c r="V3296" i="15"/>
  <c r="W3296" i="15" s="1"/>
  <c r="V3292" i="15"/>
  <c r="W3292" i="15" s="1"/>
  <c r="V3288" i="15"/>
  <c r="W3288" i="15" s="1"/>
  <c r="R3267" i="15"/>
  <c r="S3267" i="15" s="1"/>
  <c r="R3265" i="15"/>
  <c r="S3265" i="15" s="1"/>
  <c r="R3263" i="15"/>
  <c r="S3263" i="15" s="1"/>
  <c r="R3261" i="15"/>
  <c r="S3261" i="15" s="1"/>
  <c r="R3259" i="15"/>
  <c r="S3259" i="15" s="1"/>
  <c r="R3257" i="15"/>
  <c r="S3257" i="15" s="1"/>
  <c r="V3255" i="15"/>
  <c r="W3255" i="15" s="1"/>
  <c r="R3253" i="15"/>
  <c r="S3253" i="15" s="1"/>
  <c r="Z3252" i="15"/>
  <c r="AA3252" i="15" s="1"/>
  <c r="R3251" i="15"/>
  <c r="S3251" i="15" s="1"/>
  <c r="Z3250" i="15"/>
  <c r="AA3250" i="15" s="1"/>
  <c r="R3249" i="15"/>
  <c r="S3249" i="15" s="1"/>
  <c r="Z3248" i="15"/>
  <c r="AA3248" i="15" s="1"/>
  <c r="R3247" i="15"/>
  <c r="S3247" i="15" s="1"/>
  <c r="Z3246" i="15"/>
  <c r="AA3246" i="15" s="1"/>
  <c r="R3245" i="15"/>
  <c r="S3245" i="15" s="1"/>
  <c r="Z3244" i="15"/>
  <c r="AA3244" i="15" s="1"/>
  <c r="R3243" i="15"/>
  <c r="S3243" i="15" s="1"/>
  <c r="Z3242" i="15"/>
  <c r="AA3242" i="15" s="1"/>
  <c r="R3241" i="15"/>
  <c r="S3241" i="15" s="1"/>
  <c r="Z3240" i="15"/>
  <c r="AA3240" i="15" s="1"/>
  <c r="R3239" i="15"/>
  <c r="S3239" i="15" s="1"/>
  <c r="Z3238" i="15"/>
  <c r="AA3238" i="15" s="1"/>
  <c r="R3237" i="15"/>
  <c r="S3237" i="15" s="1"/>
  <c r="Z3236" i="15"/>
  <c r="AA3236" i="15" s="1"/>
  <c r="R3235" i="15"/>
  <c r="S3235" i="15" s="1"/>
  <c r="Z3234" i="15"/>
  <c r="AA3234" i="15" s="1"/>
  <c r="R3233" i="15"/>
  <c r="S3233" i="15" s="1"/>
  <c r="Z3232" i="15"/>
  <c r="AA3232" i="15" s="1"/>
  <c r="R3231" i="15"/>
  <c r="S3231" i="15" s="1"/>
  <c r="Z3230" i="15"/>
  <c r="AA3230" i="15" s="1"/>
  <c r="R3229" i="15"/>
  <c r="S3229" i="15" s="1"/>
  <c r="Z3228" i="15"/>
  <c r="AA3228" i="15" s="1"/>
  <c r="R3227" i="15"/>
  <c r="S3227" i="15" s="1"/>
  <c r="Z3226" i="15"/>
  <c r="AA3226" i="15" s="1"/>
  <c r="AE3291" i="15"/>
  <c r="AF3291" i="15" s="1"/>
  <c r="AE3287" i="15"/>
  <c r="AF3287" i="15" s="1"/>
  <c r="V3283" i="15"/>
  <c r="W3283" i="15" s="1"/>
  <c r="V3281" i="15"/>
  <c r="W3281" i="15" s="1"/>
  <c r="V3279" i="15"/>
  <c r="W3279" i="15" s="1"/>
  <c r="V3277" i="15"/>
  <c r="W3277" i="15" s="1"/>
  <c r="V3275" i="15"/>
  <c r="W3275" i="15" s="1"/>
  <c r="V3273" i="15"/>
  <c r="W3273" i="15" s="1"/>
  <c r="V3271" i="15"/>
  <c r="W3271" i="15" s="1"/>
  <c r="V3269" i="15"/>
  <c r="W3269" i="15" s="1"/>
  <c r="AE3266" i="15"/>
  <c r="AF3266" i="15" s="1"/>
  <c r="AE3264" i="15"/>
  <c r="AF3264" i="15" s="1"/>
  <c r="AE3262" i="15"/>
  <c r="AF3262" i="15" s="1"/>
  <c r="AE3260" i="15"/>
  <c r="AF3260" i="15" s="1"/>
  <c r="AE3258" i="15"/>
  <c r="AF3258" i="15" s="1"/>
  <c r="AE3256" i="15"/>
  <c r="AF3256" i="15" s="1"/>
  <c r="Z3255" i="15"/>
  <c r="AA3255" i="15" s="1"/>
  <c r="Z3254" i="15"/>
  <c r="AA3254" i="15" s="1"/>
  <c r="V3253" i="15"/>
  <c r="W3253" i="15" s="1"/>
  <c r="AE3252" i="15"/>
  <c r="AF3252" i="15" s="1"/>
  <c r="V3251" i="15"/>
  <c r="W3251" i="15" s="1"/>
  <c r="AE3250" i="15"/>
  <c r="AF3250" i="15" s="1"/>
  <c r="V3249" i="15"/>
  <c r="W3249" i="15" s="1"/>
  <c r="AE3248" i="15"/>
  <c r="AF3248" i="15" s="1"/>
  <c r="V3247" i="15"/>
  <c r="W3247" i="15" s="1"/>
  <c r="AE3246" i="15"/>
  <c r="AF3246" i="15" s="1"/>
  <c r="V3245" i="15"/>
  <c r="W3245" i="15" s="1"/>
  <c r="AE3244" i="15"/>
  <c r="AF3244" i="15" s="1"/>
  <c r="V3243" i="15"/>
  <c r="W3243" i="15" s="1"/>
  <c r="AE3242" i="15"/>
  <c r="AF3242" i="15" s="1"/>
  <c r="V3241" i="15"/>
  <c r="W3241" i="15" s="1"/>
  <c r="AE3240" i="15"/>
  <c r="AF3240" i="15" s="1"/>
  <c r="V3239" i="15"/>
  <c r="W3239" i="15" s="1"/>
  <c r="AE3238" i="15"/>
  <c r="AF3238" i="15" s="1"/>
  <c r="V3237" i="15"/>
  <c r="W3237" i="15" s="1"/>
  <c r="AE3236" i="15"/>
  <c r="AF3236" i="15" s="1"/>
  <c r="V3235" i="15"/>
  <c r="W3235" i="15" s="1"/>
  <c r="AE3234" i="15"/>
  <c r="AF3234" i="15" s="1"/>
  <c r="V3233" i="15"/>
  <c r="W3233" i="15" s="1"/>
  <c r="AE3232" i="15"/>
  <c r="AF3232" i="15" s="1"/>
  <c r="V3306" i="15"/>
  <c r="W3306" i="15" s="1"/>
  <c r="V3302" i="15"/>
  <c r="W3302" i="15" s="1"/>
  <c r="V3298" i="15"/>
  <c r="W3298" i="15" s="1"/>
  <c r="V3294" i="15"/>
  <c r="W3294" i="15" s="1"/>
  <c r="V3290" i="15"/>
  <c r="W3290" i="15" s="1"/>
  <c r="V3286" i="15"/>
  <c r="W3286" i="15" s="1"/>
  <c r="AE3284" i="15"/>
  <c r="AF3284" i="15" s="1"/>
  <c r="AE3282" i="15"/>
  <c r="AF3282" i="15" s="1"/>
  <c r="AE3280" i="15"/>
  <c r="AF3280" i="15" s="1"/>
  <c r="AE3278" i="15"/>
  <c r="AF3278" i="15" s="1"/>
  <c r="AE3276" i="15"/>
  <c r="AF3276" i="15" s="1"/>
  <c r="AE3274" i="15"/>
  <c r="AF3274" i="15" s="1"/>
  <c r="AE3272" i="15"/>
  <c r="AF3272" i="15" s="1"/>
  <c r="AE3270" i="15"/>
  <c r="AF3270" i="15" s="1"/>
  <c r="AE3268" i="15"/>
  <c r="AF3268" i="15" s="1"/>
  <c r="V3267" i="15"/>
  <c r="W3267" i="15" s="1"/>
  <c r="V3265" i="15"/>
  <c r="W3265" i="15" s="1"/>
  <c r="V3263" i="15"/>
  <c r="W3263" i="15" s="1"/>
  <c r="V3261" i="15"/>
  <c r="W3261" i="15" s="1"/>
  <c r="V3259" i="15"/>
  <c r="W3259" i="15" s="1"/>
  <c r="V3257" i="15"/>
  <c r="W3257" i="15" s="1"/>
  <c r="R3255" i="15"/>
  <c r="S3255" i="15" s="1"/>
  <c r="R3254" i="15"/>
  <c r="S3254" i="15" s="1"/>
  <c r="Z3253" i="15"/>
  <c r="AA3253" i="15" s="1"/>
  <c r="R3252" i="15"/>
  <c r="S3252" i="15" s="1"/>
  <c r="Z3251" i="15"/>
  <c r="AA3251" i="15" s="1"/>
  <c r="R3250" i="15"/>
  <c r="S3250" i="15" s="1"/>
  <c r="Z3249" i="15"/>
  <c r="AA3249" i="15" s="1"/>
  <c r="R3248" i="15"/>
  <c r="S3248" i="15" s="1"/>
  <c r="Z3247" i="15"/>
  <c r="AA3247" i="15" s="1"/>
  <c r="R3246" i="15"/>
  <c r="S3246" i="15" s="1"/>
  <c r="Z3245" i="15"/>
  <c r="AA3245" i="15" s="1"/>
  <c r="R3244" i="15"/>
  <c r="S3244" i="15" s="1"/>
  <c r="Z3243" i="15"/>
  <c r="AA3243" i="15" s="1"/>
  <c r="R3242" i="15"/>
  <c r="S3242" i="15" s="1"/>
  <c r="Z3241" i="15"/>
  <c r="AA3241" i="15" s="1"/>
  <c r="R3240" i="15"/>
  <c r="S3240" i="15" s="1"/>
  <c r="AE3293" i="15"/>
  <c r="AF3293" i="15" s="1"/>
  <c r="AE3289" i="15"/>
  <c r="AF3289" i="15" s="1"/>
  <c r="AE3285" i="15"/>
  <c r="AF3285" i="15" s="1"/>
  <c r="Z3266" i="15"/>
  <c r="AA3266" i="15" s="1"/>
  <c r="Z3264" i="15"/>
  <c r="AA3264" i="15" s="1"/>
  <c r="Z3262" i="15"/>
  <c r="AA3262" i="15" s="1"/>
  <c r="Z3260" i="15"/>
  <c r="AA3260" i="15" s="1"/>
  <c r="Z3258" i="15"/>
  <c r="AA3258" i="15" s="1"/>
  <c r="Z3256" i="15"/>
  <c r="AA3256" i="15" s="1"/>
  <c r="AE3254" i="15"/>
  <c r="AF3254" i="15" s="1"/>
  <c r="AE3253" i="15"/>
  <c r="AF3253" i="15" s="1"/>
  <c r="V3252" i="15"/>
  <c r="W3252" i="15" s="1"/>
  <c r="AE3251" i="15"/>
  <c r="AF3251" i="15" s="1"/>
  <c r="V3250" i="15"/>
  <c r="W3250" i="15" s="1"/>
  <c r="AE3249" i="15"/>
  <c r="AF3249" i="15" s="1"/>
  <c r="V3248" i="15"/>
  <c r="W3248" i="15" s="1"/>
  <c r="AE3247" i="15"/>
  <c r="AF3247" i="15" s="1"/>
  <c r="V3246" i="15"/>
  <c r="W3246" i="15" s="1"/>
  <c r="AE3245" i="15"/>
  <c r="AF3245" i="15" s="1"/>
  <c r="V3244" i="15"/>
  <c r="W3244" i="15" s="1"/>
  <c r="AE3243" i="15"/>
  <c r="AF3243" i="15" s="1"/>
  <c r="V3242" i="15"/>
  <c r="W3242" i="15" s="1"/>
  <c r="AE3241" i="15"/>
  <c r="AF3241" i="15" s="1"/>
  <c r="V3240" i="15"/>
  <c r="W3240" i="15" s="1"/>
  <c r="AE3239" i="15"/>
  <c r="AF3239" i="15" s="1"/>
  <c r="V3238" i="15"/>
  <c r="W3238" i="15" s="1"/>
  <c r="AE3237" i="15"/>
  <c r="AF3237" i="15" s="1"/>
  <c r="V3236" i="15"/>
  <c r="W3236" i="15" s="1"/>
  <c r="AE3235" i="15"/>
  <c r="AF3235" i="15" s="1"/>
  <c r="V3234" i="15"/>
  <c r="W3234" i="15" s="1"/>
  <c r="AE3233" i="15"/>
  <c r="AF3233" i="15" s="1"/>
  <c r="V3232" i="15"/>
  <c r="W3232" i="15" s="1"/>
  <c r="AE3231" i="15"/>
  <c r="AF3231" i="15" s="1"/>
  <c r="V3230" i="15"/>
  <c r="W3230" i="15" s="1"/>
  <c r="AE3229" i="15"/>
  <c r="AF3229" i="15" s="1"/>
  <c r="V3228" i="15"/>
  <c r="W3228" i="15" s="1"/>
  <c r="AE3227" i="15"/>
  <c r="AF3227" i="15" s="1"/>
  <c r="V3226" i="15"/>
  <c r="W3226" i="15" s="1"/>
  <c r="AE3225" i="15"/>
  <c r="AF3225" i="15" s="1"/>
  <c r="R3232" i="15"/>
  <c r="S3232" i="15" s="1"/>
  <c r="R3230" i="15"/>
  <c r="S3230" i="15" s="1"/>
  <c r="R3228" i="15"/>
  <c r="S3228" i="15" s="1"/>
  <c r="R3226" i="15"/>
  <c r="S3226" i="15" s="1"/>
  <c r="R3225" i="15"/>
  <c r="S3225" i="15" s="1"/>
  <c r="V3223" i="15"/>
  <c r="W3223" i="15" s="1"/>
  <c r="AE3222" i="15"/>
  <c r="AF3222" i="15" s="1"/>
  <c r="V3221" i="15"/>
  <c r="W3221" i="15" s="1"/>
  <c r="AE3220" i="15"/>
  <c r="AF3220" i="15" s="1"/>
  <c r="V3219" i="15"/>
  <c r="W3219" i="15" s="1"/>
  <c r="AE3218" i="15"/>
  <c r="AF3218" i="15" s="1"/>
  <c r="V3217" i="15"/>
  <c r="W3217" i="15" s="1"/>
  <c r="AE3216" i="15"/>
  <c r="AF3216" i="15" s="1"/>
  <c r="V3215" i="15"/>
  <c r="W3215" i="15" s="1"/>
  <c r="AE3214" i="15"/>
  <c r="AF3214" i="15" s="1"/>
  <c r="V3213" i="15"/>
  <c r="W3213" i="15" s="1"/>
  <c r="AE3212" i="15"/>
  <c r="AF3212" i="15" s="1"/>
  <c r="V3211" i="15"/>
  <c r="W3211" i="15" s="1"/>
  <c r="AE3210" i="15"/>
  <c r="AF3210" i="15" s="1"/>
  <c r="V3209" i="15"/>
  <c r="W3209" i="15" s="1"/>
  <c r="AE3208" i="15"/>
  <c r="AF3208" i="15" s="1"/>
  <c r="V3207" i="15"/>
  <c r="W3207" i="15" s="1"/>
  <c r="AE3206" i="15"/>
  <c r="AF3206" i="15" s="1"/>
  <c r="V3205" i="15"/>
  <c r="W3205" i="15" s="1"/>
  <c r="AE3204" i="15"/>
  <c r="AF3204" i="15" s="1"/>
  <c r="V3203" i="15"/>
  <c r="W3203" i="15" s="1"/>
  <c r="AE3202" i="15"/>
  <c r="AF3202" i="15" s="1"/>
  <c r="V3201" i="15"/>
  <c r="W3201" i="15" s="1"/>
  <c r="AE3200" i="15"/>
  <c r="AF3200" i="15" s="1"/>
  <c r="V3199" i="15"/>
  <c r="W3199" i="15" s="1"/>
  <c r="AE3198" i="15"/>
  <c r="AF3198" i="15" s="1"/>
  <c r="V3197" i="15"/>
  <c r="W3197" i="15" s="1"/>
  <c r="AE3196" i="15"/>
  <c r="AF3196" i="15" s="1"/>
  <c r="V3195" i="15"/>
  <c r="W3195" i="15" s="1"/>
  <c r="AE3194" i="15"/>
  <c r="AF3194" i="15" s="1"/>
  <c r="V3193" i="15"/>
  <c r="W3193" i="15" s="1"/>
  <c r="AE3192" i="15"/>
  <c r="AF3192" i="15" s="1"/>
  <c r="V3191" i="15"/>
  <c r="W3191" i="15" s="1"/>
  <c r="AE3190" i="15"/>
  <c r="AF3190" i="15" s="1"/>
  <c r="V3189" i="15"/>
  <c r="W3189" i="15" s="1"/>
  <c r="AE3188" i="15"/>
  <c r="AF3188" i="15" s="1"/>
  <c r="V3187" i="15"/>
  <c r="W3187" i="15" s="1"/>
  <c r="AE3186" i="15"/>
  <c r="AF3186" i="15" s="1"/>
  <c r="V3185" i="15"/>
  <c r="W3185" i="15" s="1"/>
  <c r="AE3184" i="15"/>
  <c r="AF3184" i="15" s="1"/>
  <c r="V3183" i="15"/>
  <c r="W3183" i="15" s="1"/>
  <c r="AE3182" i="15"/>
  <c r="AF3182" i="15" s="1"/>
  <c r="V3181" i="15"/>
  <c r="W3181" i="15" s="1"/>
  <c r="AE3180" i="15"/>
  <c r="AF3180" i="15" s="1"/>
  <c r="V3179" i="15"/>
  <c r="W3179" i="15" s="1"/>
  <c r="AE3178" i="15"/>
  <c r="AF3178" i="15" s="1"/>
  <c r="V3177" i="15"/>
  <c r="W3177" i="15" s="1"/>
  <c r="AE3176" i="15"/>
  <c r="AF3176" i="15" s="1"/>
  <c r="V3175" i="15"/>
  <c r="W3175" i="15" s="1"/>
  <c r="AE3174" i="15"/>
  <c r="AF3174" i="15" s="1"/>
  <c r="V3173" i="15"/>
  <c r="W3173" i="15" s="1"/>
  <c r="AE3172" i="15"/>
  <c r="AF3172" i="15" s="1"/>
  <c r="V3171" i="15"/>
  <c r="W3171" i="15" s="1"/>
  <c r="AE3170" i="15"/>
  <c r="AF3170" i="15" s="1"/>
  <c r="V3169" i="15"/>
  <c r="W3169" i="15" s="1"/>
  <c r="AE3168" i="15"/>
  <c r="AF3168" i="15" s="1"/>
  <c r="V3167" i="15"/>
  <c r="W3167" i="15" s="1"/>
  <c r="AE3166" i="15"/>
  <c r="AF3166" i="15" s="1"/>
  <c r="V3165" i="15"/>
  <c r="W3165" i="15" s="1"/>
  <c r="AE3164" i="15"/>
  <c r="AF3164" i="15" s="1"/>
  <c r="V3163" i="15"/>
  <c r="W3163" i="15" s="1"/>
  <c r="AE3162" i="15"/>
  <c r="AF3162" i="15" s="1"/>
  <c r="V3161" i="15"/>
  <c r="W3161" i="15" s="1"/>
  <c r="AE3160" i="15"/>
  <c r="AF3160" i="15" s="1"/>
  <c r="V3159" i="15"/>
  <c r="W3159" i="15" s="1"/>
  <c r="AE3158" i="15"/>
  <c r="AF3158" i="15" s="1"/>
  <c r="V3157" i="15"/>
  <c r="W3157" i="15" s="1"/>
  <c r="AE3156" i="15"/>
  <c r="AF3156" i="15" s="1"/>
  <c r="V3155" i="15"/>
  <c r="W3155" i="15" s="1"/>
  <c r="AE3154" i="15"/>
  <c r="AF3154" i="15" s="1"/>
  <c r="V3153" i="15"/>
  <c r="W3153" i="15" s="1"/>
  <c r="AE3152" i="15"/>
  <c r="AF3152" i="15" s="1"/>
  <c r="V3151" i="15"/>
  <c r="W3151" i="15" s="1"/>
  <c r="AE3150" i="15"/>
  <c r="AF3150" i="15" s="1"/>
  <c r="V3149" i="15"/>
  <c r="W3149" i="15" s="1"/>
  <c r="AE3148" i="15"/>
  <c r="AF3148" i="15" s="1"/>
  <c r="Z3239" i="15"/>
  <c r="AA3239" i="15" s="1"/>
  <c r="Z3237" i="15"/>
  <c r="AA3237" i="15" s="1"/>
  <c r="Z3235" i="15"/>
  <c r="AA3235" i="15" s="1"/>
  <c r="Z3233" i="15"/>
  <c r="AA3233" i="15" s="1"/>
  <c r="V3231" i="15"/>
  <c r="W3231" i="15" s="1"/>
  <c r="V3229" i="15"/>
  <c r="W3229" i="15" s="1"/>
  <c r="V3227" i="15"/>
  <c r="W3227" i="15" s="1"/>
  <c r="AE3224" i="15"/>
  <c r="AF3224" i="15" s="1"/>
  <c r="R3224" i="15"/>
  <c r="S3224" i="15" s="1"/>
  <c r="Z3223" i="15"/>
  <c r="AA3223" i="15" s="1"/>
  <c r="R3222" i="15"/>
  <c r="S3222" i="15" s="1"/>
  <c r="Z3221" i="15"/>
  <c r="AA3221" i="15" s="1"/>
  <c r="R3220" i="15"/>
  <c r="S3220" i="15" s="1"/>
  <c r="Z3219" i="15"/>
  <c r="AA3219" i="15" s="1"/>
  <c r="R3218" i="15"/>
  <c r="S3218" i="15" s="1"/>
  <c r="Z3217" i="15"/>
  <c r="AA3217" i="15" s="1"/>
  <c r="R3216" i="15"/>
  <c r="S3216" i="15" s="1"/>
  <c r="Z3215" i="15"/>
  <c r="AA3215" i="15" s="1"/>
  <c r="R3214" i="15"/>
  <c r="S3214" i="15" s="1"/>
  <c r="Z3213" i="15"/>
  <c r="AA3213" i="15" s="1"/>
  <c r="R3212" i="15"/>
  <c r="S3212" i="15" s="1"/>
  <c r="Z3211" i="15"/>
  <c r="AA3211" i="15" s="1"/>
  <c r="R3210" i="15"/>
  <c r="S3210" i="15" s="1"/>
  <c r="Z3209" i="15"/>
  <c r="AA3209" i="15" s="1"/>
  <c r="R3208" i="15"/>
  <c r="S3208" i="15" s="1"/>
  <c r="Z3207" i="15"/>
  <c r="AA3207" i="15" s="1"/>
  <c r="R3206" i="15"/>
  <c r="S3206" i="15" s="1"/>
  <c r="Z3205" i="15"/>
  <c r="AA3205" i="15" s="1"/>
  <c r="R3204" i="15"/>
  <c r="S3204" i="15" s="1"/>
  <c r="Z3203" i="15"/>
  <c r="AA3203" i="15" s="1"/>
  <c r="R3202" i="15"/>
  <c r="S3202" i="15" s="1"/>
  <c r="Z3201" i="15"/>
  <c r="AA3201" i="15" s="1"/>
  <c r="R3200" i="15"/>
  <c r="S3200" i="15" s="1"/>
  <c r="Z3199" i="15"/>
  <c r="AA3199" i="15" s="1"/>
  <c r="R3198" i="15"/>
  <c r="S3198" i="15" s="1"/>
  <c r="Z3197" i="15"/>
  <c r="AA3197" i="15" s="1"/>
  <c r="R3196" i="15"/>
  <c r="S3196" i="15" s="1"/>
  <c r="Z3195" i="15"/>
  <c r="AA3195" i="15" s="1"/>
  <c r="R3194" i="15"/>
  <c r="S3194" i="15" s="1"/>
  <c r="Z3193" i="15"/>
  <c r="AA3193" i="15" s="1"/>
  <c r="R3192" i="15"/>
  <c r="S3192" i="15" s="1"/>
  <c r="Z3191" i="15"/>
  <c r="AA3191" i="15" s="1"/>
  <c r="R3190" i="15"/>
  <c r="S3190" i="15" s="1"/>
  <c r="Z3189" i="15"/>
  <c r="AA3189" i="15" s="1"/>
  <c r="R3188" i="15"/>
  <c r="S3188" i="15" s="1"/>
  <c r="Z3187" i="15"/>
  <c r="AA3187" i="15" s="1"/>
  <c r="R3186" i="15"/>
  <c r="S3186" i="15" s="1"/>
  <c r="Z3185" i="15"/>
  <c r="AA3185" i="15" s="1"/>
  <c r="R3184" i="15"/>
  <c r="S3184" i="15" s="1"/>
  <c r="Z3183" i="15"/>
  <c r="AA3183" i="15" s="1"/>
  <c r="R3182" i="15"/>
  <c r="S3182" i="15" s="1"/>
  <c r="Z3181" i="15"/>
  <c r="AA3181" i="15" s="1"/>
  <c r="R3180" i="15"/>
  <c r="S3180" i="15" s="1"/>
  <c r="Z3179" i="15"/>
  <c r="AA3179" i="15" s="1"/>
  <c r="R3178" i="15"/>
  <c r="S3178" i="15" s="1"/>
  <c r="Z3177" i="15"/>
  <c r="AA3177" i="15" s="1"/>
  <c r="R3176" i="15"/>
  <c r="S3176" i="15" s="1"/>
  <c r="Z3175" i="15"/>
  <c r="AA3175" i="15" s="1"/>
  <c r="R3174" i="15"/>
  <c r="S3174" i="15" s="1"/>
  <c r="Z3173" i="15"/>
  <c r="AA3173" i="15" s="1"/>
  <c r="R3172" i="15"/>
  <c r="S3172" i="15" s="1"/>
  <c r="Z3171" i="15"/>
  <c r="AA3171" i="15" s="1"/>
  <c r="R3170" i="15"/>
  <c r="S3170" i="15" s="1"/>
  <c r="Z3169" i="15"/>
  <c r="AA3169" i="15" s="1"/>
  <c r="R3168" i="15"/>
  <c r="S3168" i="15" s="1"/>
  <c r="Z3167" i="15"/>
  <c r="AA3167" i="15" s="1"/>
  <c r="R3166" i="15"/>
  <c r="S3166" i="15" s="1"/>
  <c r="Z3165" i="15"/>
  <c r="AA3165" i="15" s="1"/>
  <c r="R3164" i="15"/>
  <c r="S3164" i="15" s="1"/>
  <c r="Z3163" i="15"/>
  <c r="AA3163" i="15" s="1"/>
  <c r="R3162" i="15"/>
  <c r="S3162" i="15" s="1"/>
  <c r="Z3161" i="15"/>
  <c r="AA3161" i="15" s="1"/>
  <c r="R3160" i="15"/>
  <c r="S3160" i="15" s="1"/>
  <c r="Z3159" i="15"/>
  <c r="AA3159" i="15" s="1"/>
  <c r="R3158" i="15"/>
  <c r="S3158" i="15" s="1"/>
  <c r="Z3157" i="15"/>
  <c r="AA3157" i="15" s="1"/>
  <c r="R3156" i="15"/>
  <c r="S3156" i="15" s="1"/>
  <c r="Z3155" i="15"/>
  <c r="AA3155" i="15" s="1"/>
  <c r="R3154" i="15"/>
  <c r="S3154" i="15" s="1"/>
  <c r="Z3153" i="15"/>
  <c r="AA3153" i="15" s="1"/>
  <c r="R3152" i="15"/>
  <c r="S3152" i="15" s="1"/>
  <c r="Z3151" i="15"/>
  <c r="AA3151" i="15" s="1"/>
  <c r="R3150" i="15"/>
  <c r="S3150" i="15" s="1"/>
  <c r="Z3149" i="15"/>
  <c r="AA3149" i="15" s="1"/>
  <c r="R3148" i="15"/>
  <c r="S3148" i="15" s="1"/>
  <c r="AE3230" i="15"/>
  <c r="AF3230" i="15" s="1"/>
  <c r="AE3228" i="15"/>
  <c r="AF3228" i="15" s="1"/>
  <c r="AE3226" i="15"/>
  <c r="AF3226" i="15" s="1"/>
  <c r="V3225" i="15"/>
  <c r="W3225" i="15" s="1"/>
  <c r="V3224" i="15"/>
  <c r="W3224" i="15" s="1"/>
  <c r="AE3223" i="15"/>
  <c r="AF3223" i="15" s="1"/>
  <c r="V3222" i="15"/>
  <c r="W3222" i="15" s="1"/>
  <c r="AE3221" i="15"/>
  <c r="AF3221" i="15" s="1"/>
  <c r="V3220" i="15"/>
  <c r="W3220" i="15" s="1"/>
  <c r="AE3219" i="15"/>
  <c r="AF3219" i="15" s="1"/>
  <c r="V3218" i="15"/>
  <c r="W3218" i="15" s="1"/>
  <c r="AE3217" i="15"/>
  <c r="AF3217" i="15" s="1"/>
  <c r="V3216" i="15"/>
  <c r="W3216" i="15" s="1"/>
  <c r="AE3215" i="15"/>
  <c r="AF3215" i="15" s="1"/>
  <c r="V3214" i="15"/>
  <c r="W3214" i="15" s="1"/>
  <c r="AE3213" i="15"/>
  <c r="AF3213" i="15" s="1"/>
  <c r="V3212" i="15"/>
  <c r="W3212" i="15" s="1"/>
  <c r="AE3211" i="15"/>
  <c r="AF3211" i="15" s="1"/>
  <c r="V3210" i="15"/>
  <c r="W3210" i="15" s="1"/>
  <c r="AE3209" i="15"/>
  <c r="AF3209" i="15" s="1"/>
  <c r="V3208" i="15"/>
  <c r="W3208" i="15" s="1"/>
  <c r="AE3207" i="15"/>
  <c r="AF3207" i="15" s="1"/>
  <c r="V3206" i="15"/>
  <c r="W3206" i="15" s="1"/>
  <c r="AE3205" i="15"/>
  <c r="AF3205" i="15" s="1"/>
  <c r="V3204" i="15"/>
  <c r="W3204" i="15" s="1"/>
  <c r="AE3203" i="15"/>
  <c r="AF3203" i="15" s="1"/>
  <c r="V3202" i="15"/>
  <c r="W3202" i="15" s="1"/>
  <c r="AE3201" i="15"/>
  <c r="AF3201" i="15" s="1"/>
  <c r="V3200" i="15"/>
  <c r="W3200" i="15" s="1"/>
  <c r="AE3199" i="15"/>
  <c r="AF3199" i="15" s="1"/>
  <c r="V3198" i="15"/>
  <c r="W3198" i="15" s="1"/>
  <c r="AE3197" i="15"/>
  <c r="AF3197" i="15" s="1"/>
  <c r="V3196" i="15"/>
  <c r="W3196" i="15" s="1"/>
  <c r="AE3195" i="15"/>
  <c r="AF3195" i="15" s="1"/>
  <c r="V3194" i="15"/>
  <c r="W3194" i="15" s="1"/>
  <c r="AE3193" i="15"/>
  <c r="AF3193" i="15" s="1"/>
  <c r="V3192" i="15"/>
  <c r="W3192" i="15" s="1"/>
  <c r="AE3191" i="15"/>
  <c r="AF3191" i="15" s="1"/>
  <c r="V3190" i="15"/>
  <c r="W3190" i="15" s="1"/>
  <c r="AE3189" i="15"/>
  <c r="AF3189" i="15" s="1"/>
  <c r="V3188" i="15"/>
  <c r="W3188" i="15" s="1"/>
  <c r="AE3187" i="15"/>
  <c r="AF3187" i="15" s="1"/>
  <c r="V3186" i="15"/>
  <c r="W3186" i="15" s="1"/>
  <c r="AE3185" i="15"/>
  <c r="AF3185" i="15" s="1"/>
  <c r="V3184" i="15"/>
  <c r="W3184" i="15" s="1"/>
  <c r="AE3183" i="15"/>
  <c r="AF3183" i="15" s="1"/>
  <c r="V3182" i="15"/>
  <c r="W3182" i="15" s="1"/>
  <c r="AE3181" i="15"/>
  <c r="AF3181" i="15" s="1"/>
  <c r="V3180" i="15"/>
  <c r="W3180" i="15" s="1"/>
  <c r="AE3179" i="15"/>
  <c r="AF3179" i="15" s="1"/>
  <c r="V3178" i="15"/>
  <c r="W3178" i="15" s="1"/>
  <c r="AE3177" i="15"/>
  <c r="AF3177" i="15" s="1"/>
  <c r="V3176" i="15"/>
  <c r="W3176" i="15" s="1"/>
  <c r="AE3175" i="15"/>
  <c r="AF3175" i="15" s="1"/>
  <c r="V3174" i="15"/>
  <c r="W3174" i="15" s="1"/>
  <c r="AE3173" i="15"/>
  <c r="AF3173" i="15" s="1"/>
  <c r="V3172" i="15"/>
  <c r="W3172" i="15" s="1"/>
  <c r="AE3171" i="15"/>
  <c r="AF3171" i="15" s="1"/>
  <c r="V3170" i="15"/>
  <c r="W3170" i="15" s="1"/>
  <c r="AE3169" i="15"/>
  <c r="AF3169" i="15" s="1"/>
  <c r="V3168" i="15"/>
  <c r="W3168" i="15" s="1"/>
  <c r="AE3167" i="15"/>
  <c r="AF3167" i="15" s="1"/>
  <c r="V3166" i="15"/>
  <c r="W3166" i="15" s="1"/>
  <c r="AE3165" i="15"/>
  <c r="AF3165" i="15" s="1"/>
  <c r="V3164" i="15"/>
  <c r="W3164" i="15" s="1"/>
  <c r="AE3163" i="15"/>
  <c r="AF3163" i="15" s="1"/>
  <c r="V3162" i="15"/>
  <c r="W3162" i="15" s="1"/>
  <c r="AE3161" i="15"/>
  <c r="AF3161" i="15" s="1"/>
  <c r="V3160" i="15"/>
  <c r="W3160" i="15" s="1"/>
  <c r="AE3159" i="15"/>
  <c r="AF3159" i="15" s="1"/>
  <c r="V3158" i="15"/>
  <c r="W3158" i="15" s="1"/>
  <c r="AE3157" i="15"/>
  <c r="AF3157" i="15" s="1"/>
  <c r="V3156" i="15"/>
  <c r="W3156" i="15" s="1"/>
  <c r="AE3155" i="15"/>
  <c r="AF3155" i="15" s="1"/>
  <c r="V3154" i="15"/>
  <c r="W3154" i="15" s="1"/>
  <c r="AE3153" i="15"/>
  <c r="AF3153" i="15" s="1"/>
  <c r="V3152" i="15"/>
  <c r="W3152" i="15" s="1"/>
  <c r="R3238" i="15"/>
  <c r="S3238" i="15" s="1"/>
  <c r="R3236" i="15"/>
  <c r="S3236" i="15" s="1"/>
  <c r="R3234" i="15"/>
  <c r="S3234" i="15" s="1"/>
  <c r="Z3231" i="15"/>
  <c r="AA3231" i="15" s="1"/>
  <c r="Z3229" i="15"/>
  <c r="AA3229" i="15" s="1"/>
  <c r="Z3227" i="15"/>
  <c r="AA3227" i="15" s="1"/>
  <c r="Z3225" i="15"/>
  <c r="AA3225" i="15" s="1"/>
  <c r="Z3224" i="15"/>
  <c r="AA3224" i="15" s="1"/>
  <c r="R3223" i="15"/>
  <c r="S3223" i="15" s="1"/>
  <c r="Z3222" i="15"/>
  <c r="AA3222" i="15" s="1"/>
  <c r="R3221" i="15"/>
  <c r="S3221" i="15" s="1"/>
  <c r="Z3220" i="15"/>
  <c r="AA3220" i="15" s="1"/>
  <c r="R3219" i="15"/>
  <c r="S3219" i="15" s="1"/>
  <c r="Z3218" i="15"/>
  <c r="AA3218" i="15" s="1"/>
  <c r="R3217" i="15"/>
  <c r="S3217" i="15" s="1"/>
  <c r="Z3216" i="15"/>
  <c r="AA3216" i="15" s="1"/>
  <c r="R3215" i="15"/>
  <c r="S3215" i="15" s="1"/>
  <c r="Z3214" i="15"/>
  <c r="AA3214" i="15" s="1"/>
  <c r="R3213" i="15"/>
  <c r="S3213" i="15" s="1"/>
  <c r="Z3212" i="15"/>
  <c r="AA3212" i="15" s="1"/>
  <c r="R3211" i="15"/>
  <c r="S3211" i="15" s="1"/>
  <c r="Z3210" i="15"/>
  <c r="AA3210" i="15" s="1"/>
  <c r="R3209" i="15"/>
  <c r="S3209" i="15" s="1"/>
  <c r="Z3208" i="15"/>
  <c r="AA3208" i="15" s="1"/>
  <c r="R3207" i="15"/>
  <c r="S3207" i="15" s="1"/>
  <c r="Z3206" i="15"/>
  <c r="AA3206" i="15" s="1"/>
  <c r="R3205" i="15"/>
  <c r="S3205" i="15" s="1"/>
  <c r="Z3204" i="15"/>
  <c r="AA3204" i="15" s="1"/>
  <c r="R3203" i="15"/>
  <c r="S3203" i="15" s="1"/>
  <c r="Z3202" i="15"/>
  <c r="AA3202" i="15" s="1"/>
  <c r="R3201" i="15"/>
  <c r="S3201" i="15" s="1"/>
  <c r="Z3200" i="15"/>
  <c r="AA3200" i="15" s="1"/>
  <c r="R3199" i="15"/>
  <c r="S3199" i="15" s="1"/>
  <c r="Z3198" i="15"/>
  <c r="AA3198" i="15" s="1"/>
  <c r="R3197" i="15"/>
  <c r="S3197" i="15" s="1"/>
  <c r="Z3196" i="15"/>
  <c r="AA3196" i="15" s="1"/>
  <c r="R3195" i="15"/>
  <c r="S3195" i="15" s="1"/>
  <c r="Z3194" i="15"/>
  <c r="AA3194" i="15" s="1"/>
  <c r="R3193" i="15"/>
  <c r="S3193" i="15" s="1"/>
  <c r="Z3192" i="15"/>
  <c r="AA3192" i="15" s="1"/>
  <c r="R3191" i="15"/>
  <c r="S3191" i="15" s="1"/>
  <c r="Z3190" i="15"/>
  <c r="AA3190" i="15" s="1"/>
  <c r="R3189" i="15"/>
  <c r="S3189" i="15" s="1"/>
  <c r="Z3188" i="15"/>
  <c r="AA3188" i="15" s="1"/>
  <c r="R3187" i="15"/>
  <c r="S3187" i="15" s="1"/>
  <c r="Z3186" i="15"/>
  <c r="AA3186" i="15" s="1"/>
  <c r="R3185" i="15"/>
  <c r="S3185" i="15" s="1"/>
  <c r="Z3184" i="15"/>
  <c r="AA3184" i="15" s="1"/>
  <c r="R3183" i="15"/>
  <c r="S3183" i="15" s="1"/>
  <c r="Z3182" i="15"/>
  <c r="AA3182" i="15" s="1"/>
  <c r="R3181" i="15"/>
  <c r="S3181" i="15" s="1"/>
  <c r="Z3180" i="15"/>
  <c r="AA3180" i="15" s="1"/>
  <c r="R3179" i="15"/>
  <c r="S3179" i="15" s="1"/>
  <c r="Z3178" i="15"/>
  <c r="AA3178" i="15" s="1"/>
  <c r="R3177" i="15"/>
  <c r="S3177" i="15" s="1"/>
  <c r="Z3176" i="15"/>
  <c r="AA3176" i="15" s="1"/>
  <c r="R3175" i="15"/>
  <c r="S3175" i="15" s="1"/>
  <c r="Z3174" i="15"/>
  <c r="AA3174" i="15" s="1"/>
  <c r="R3173" i="15"/>
  <c r="S3173" i="15" s="1"/>
  <c r="Z3172" i="15"/>
  <c r="AA3172" i="15" s="1"/>
  <c r="R3171" i="15"/>
  <c r="S3171" i="15" s="1"/>
  <c r="Z3170" i="15"/>
  <c r="AA3170" i="15" s="1"/>
  <c r="R3169" i="15"/>
  <c r="S3169" i="15" s="1"/>
  <c r="Z3168" i="15"/>
  <c r="AA3168" i="15" s="1"/>
  <c r="R3167" i="15"/>
  <c r="S3167" i="15" s="1"/>
  <c r="Z3166" i="15"/>
  <c r="AA3166" i="15" s="1"/>
  <c r="R3165" i="15"/>
  <c r="S3165" i="15" s="1"/>
  <c r="Z3164" i="15"/>
  <c r="AA3164" i="15" s="1"/>
  <c r="R3163" i="15"/>
  <c r="S3163" i="15" s="1"/>
  <c r="Z3162" i="15"/>
  <c r="AA3162" i="15" s="1"/>
  <c r="R3161" i="15"/>
  <c r="S3161" i="15" s="1"/>
  <c r="Z3160" i="15"/>
  <c r="AA3160" i="15" s="1"/>
  <c r="R3159" i="15"/>
  <c r="S3159" i="15" s="1"/>
  <c r="Z3158" i="15"/>
  <c r="AA3158" i="15" s="1"/>
  <c r="R3157" i="15"/>
  <c r="S3157" i="15" s="1"/>
  <c r="Z3156" i="15"/>
  <c r="AA3156" i="15" s="1"/>
  <c r="R3155" i="15"/>
  <c r="S3155" i="15" s="1"/>
  <c r="Z3154" i="15"/>
  <c r="AA3154" i="15" s="1"/>
  <c r="R3153" i="15"/>
  <c r="S3153" i="15" s="1"/>
  <c r="Z3152" i="15"/>
  <c r="AA3152" i="15" s="1"/>
  <c r="R3151" i="15"/>
  <c r="S3151" i="15" s="1"/>
  <c r="Z3150" i="15"/>
  <c r="AA3150" i="15" s="1"/>
  <c r="R3149" i="15"/>
  <c r="S3149" i="15" s="1"/>
  <c r="Z3148" i="15"/>
  <c r="AA3148" i="15" s="1"/>
  <c r="AE3147" i="15"/>
  <c r="AF3147" i="15" s="1"/>
  <c r="V3146" i="15"/>
  <c r="W3146" i="15" s="1"/>
  <c r="AE3145" i="15"/>
  <c r="AF3145" i="15" s="1"/>
  <c r="V3144" i="15"/>
  <c r="W3144" i="15" s="1"/>
  <c r="AE3143" i="15"/>
  <c r="AF3143" i="15" s="1"/>
  <c r="V3142" i="15"/>
  <c r="W3142" i="15" s="1"/>
  <c r="AE3141" i="15"/>
  <c r="AF3141" i="15" s="1"/>
  <c r="V3140" i="15"/>
  <c r="W3140" i="15" s="1"/>
  <c r="AE3139" i="15"/>
  <c r="AF3139" i="15" s="1"/>
  <c r="V3138" i="15"/>
  <c r="W3138" i="15" s="1"/>
  <c r="AE3137" i="15"/>
  <c r="AF3137" i="15" s="1"/>
  <c r="V3136" i="15"/>
  <c r="W3136" i="15" s="1"/>
  <c r="AE3135" i="15"/>
  <c r="AF3135" i="15" s="1"/>
  <c r="V3134" i="15"/>
  <c r="W3134" i="15" s="1"/>
  <c r="AE3133" i="15"/>
  <c r="AF3133" i="15" s="1"/>
  <c r="V3132" i="15"/>
  <c r="W3132" i="15" s="1"/>
  <c r="AE3131" i="15"/>
  <c r="AF3131" i="15" s="1"/>
  <c r="V3130" i="15"/>
  <c r="W3130" i="15" s="1"/>
  <c r="AE3129" i="15"/>
  <c r="AF3129" i="15" s="1"/>
  <c r="V3128" i="15"/>
  <c r="W3128" i="15" s="1"/>
  <c r="AE3127" i="15"/>
  <c r="AF3127" i="15" s="1"/>
  <c r="V3126" i="15"/>
  <c r="W3126" i="15" s="1"/>
  <c r="AE3125" i="15"/>
  <c r="AF3125" i="15" s="1"/>
  <c r="V3124" i="15"/>
  <c r="W3124" i="15" s="1"/>
  <c r="AE3123" i="15"/>
  <c r="AF3123" i="15" s="1"/>
  <c r="V3122" i="15"/>
  <c r="W3122" i="15" s="1"/>
  <c r="AE3121" i="15"/>
  <c r="AF3121" i="15" s="1"/>
  <c r="V3120" i="15"/>
  <c r="W3120" i="15" s="1"/>
  <c r="AE3119" i="15"/>
  <c r="AF3119" i="15" s="1"/>
  <c r="V3118" i="15"/>
  <c r="W3118" i="15" s="1"/>
  <c r="AE3117" i="15"/>
  <c r="AF3117" i="15" s="1"/>
  <c r="V3116" i="15"/>
  <c r="W3116" i="15" s="1"/>
  <c r="AE3115" i="15"/>
  <c r="AF3115" i="15" s="1"/>
  <c r="V3114" i="15"/>
  <c r="W3114" i="15" s="1"/>
  <c r="AE3113" i="15"/>
  <c r="AF3113" i="15" s="1"/>
  <c r="V3112" i="15"/>
  <c r="W3112" i="15" s="1"/>
  <c r="AE3111" i="15"/>
  <c r="AF3111" i="15" s="1"/>
  <c r="V3110" i="15"/>
  <c r="W3110" i="15" s="1"/>
  <c r="AE3109" i="15"/>
  <c r="AF3109" i="15" s="1"/>
  <c r="V3108" i="15"/>
  <c r="W3108" i="15" s="1"/>
  <c r="AE3107" i="15"/>
  <c r="AF3107" i="15" s="1"/>
  <c r="V3106" i="15"/>
  <c r="W3106" i="15" s="1"/>
  <c r="AE3105" i="15"/>
  <c r="AF3105" i="15" s="1"/>
  <c r="V3104" i="15"/>
  <c r="W3104" i="15" s="1"/>
  <c r="AE3103" i="15"/>
  <c r="AF3103" i="15" s="1"/>
  <c r="V3102" i="15"/>
  <c r="W3102" i="15" s="1"/>
  <c r="AE3101" i="15"/>
  <c r="AF3101" i="15" s="1"/>
  <c r="V3100" i="15"/>
  <c r="W3100" i="15" s="1"/>
  <c r="AE3099" i="15"/>
  <c r="AF3099" i="15" s="1"/>
  <c r="V3098" i="15"/>
  <c r="W3098" i="15" s="1"/>
  <c r="AE3097" i="15"/>
  <c r="AF3097" i="15" s="1"/>
  <c r="V3096" i="15"/>
  <c r="W3096" i="15" s="1"/>
  <c r="AE3095" i="15"/>
  <c r="AF3095" i="15" s="1"/>
  <c r="V3094" i="15"/>
  <c r="W3094" i="15" s="1"/>
  <c r="AE3093" i="15"/>
  <c r="AF3093" i="15" s="1"/>
  <c r="V3092" i="15"/>
  <c r="W3092" i="15" s="1"/>
  <c r="AE3091" i="15"/>
  <c r="AF3091" i="15" s="1"/>
  <c r="V3090" i="15"/>
  <c r="W3090" i="15" s="1"/>
  <c r="AE3089" i="15"/>
  <c r="AF3089" i="15" s="1"/>
  <c r="V3088" i="15"/>
  <c r="W3088" i="15" s="1"/>
  <c r="AE3087" i="15"/>
  <c r="AF3087" i="15" s="1"/>
  <c r="V3086" i="15"/>
  <c r="W3086" i="15" s="1"/>
  <c r="AE3085" i="15"/>
  <c r="AF3085" i="15" s="1"/>
  <c r="V3084" i="15"/>
  <c r="W3084" i="15" s="1"/>
  <c r="AE3083" i="15"/>
  <c r="AF3083" i="15" s="1"/>
  <c r="V3082" i="15"/>
  <c r="W3082" i="15" s="1"/>
  <c r="AE3081" i="15"/>
  <c r="AF3081" i="15" s="1"/>
  <c r="V3080" i="15"/>
  <c r="W3080" i="15" s="1"/>
  <c r="AE3079" i="15"/>
  <c r="AF3079" i="15" s="1"/>
  <c r="V3078" i="15"/>
  <c r="W3078" i="15" s="1"/>
  <c r="AE3077" i="15"/>
  <c r="AF3077" i="15" s="1"/>
  <c r="V3076" i="15"/>
  <c r="W3076" i="15" s="1"/>
  <c r="AE3075" i="15"/>
  <c r="AF3075" i="15" s="1"/>
  <c r="V3074" i="15"/>
  <c r="W3074" i="15" s="1"/>
  <c r="AE3073" i="15"/>
  <c r="AF3073" i="15" s="1"/>
  <c r="V3072" i="15"/>
  <c r="W3072" i="15" s="1"/>
  <c r="AE3071" i="15"/>
  <c r="AF3071" i="15" s="1"/>
  <c r="V3070" i="15"/>
  <c r="W3070" i="15" s="1"/>
  <c r="AE3069" i="15"/>
  <c r="AF3069" i="15" s="1"/>
  <c r="V3068" i="15"/>
  <c r="W3068" i="15" s="1"/>
  <c r="AE3067" i="15"/>
  <c r="AF3067" i="15" s="1"/>
  <c r="V3066" i="15"/>
  <c r="W3066" i="15" s="1"/>
  <c r="AE3065" i="15"/>
  <c r="AF3065" i="15" s="1"/>
  <c r="V3064" i="15"/>
  <c r="W3064" i="15" s="1"/>
  <c r="R3147" i="15"/>
  <c r="S3147" i="15" s="1"/>
  <c r="Z3146" i="15"/>
  <c r="AA3146" i="15" s="1"/>
  <c r="R3145" i="15"/>
  <c r="S3145" i="15" s="1"/>
  <c r="Z3144" i="15"/>
  <c r="AA3144" i="15" s="1"/>
  <c r="R3143" i="15"/>
  <c r="S3143" i="15" s="1"/>
  <c r="Z3142" i="15"/>
  <c r="AA3142" i="15" s="1"/>
  <c r="R3141" i="15"/>
  <c r="S3141" i="15" s="1"/>
  <c r="Z3140" i="15"/>
  <c r="AA3140" i="15" s="1"/>
  <c r="R3139" i="15"/>
  <c r="S3139" i="15" s="1"/>
  <c r="Z3138" i="15"/>
  <c r="AA3138" i="15" s="1"/>
  <c r="R3137" i="15"/>
  <c r="S3137" i="15" s="1"/>
  <c r="Z3136" i="15"/>
  <c r="AA3136" i="15" s="1"/>
  <c r="R3135" i="15"/>
  <c r="S3135" i="15" s="1"/>
  <c r="Z3134" i="15"/>
  <c r="AA3134" i="15" s="1"/>
  <c r="R3133" i="15"/>
  <c r="S3133" i="15" s="1"/>
  <c r="Z3132" i="15"/>
  <c r="AA3132" i="15" s="1"/>
  <c r="R3131" i="15"/>
  <c r="S3131" i="15" s="1"/>
  <c r="Z3130" i="15"/>
  <c r="AA3130" i="15" s="1"/>
  <c r="R3129" i="15"/>
  <c r="S3129" i="15" s="1"/>
  <c r="Z3128" i="15"/>
  <c r="AA3128" i="15" s="1"/>
  <c r="R3127" i="15"/>
  <c r="S3127" i="15" s="1"/>
  <c r="Z3126" i="15"/>
  <c r="AA3126" i="15" s="1"/>
  <c r="R3125" i="15"/>
  <c r="S3125" i="15" s="1"/>
  <c r="Z3124" i="15"/>
  <c r="AA3124" i="15" s="1"/>
  <c r="R3123" i="15"/>
  <c r="S3123" i="15" s="1"/>
  <c r="Z3122" i="15"/>
  <c r="AA3122" i="15" s="1"/>
  <c r="R3121" i="15"/>
  <c r="S3121" i="15" s="1"/>
  <c r="Z3120" i="15"/>
  <c r="AA3120" i="15" s="1"/>
  <c r="R3119" i="15"/>
  <c r="S3119" i="15" s="1"/>
  <c r="Z3118" i="15"/>
  <c r="AA3118" i="15" s="1"/>
  <c r="R3117" i="15"/>
  <c r="S3117" i="15" s="1"/>
  <c r="Z3116" i="15"/>
  <c r="AA3116" i="15" s="1"/>
  <c r="R3115" i="15"/>
  <c r="S3115" i="15" s="1"/>
  <c r="Z3114" i="15"/>
  <c r="AA3114" i="15" s="1"/>
  <c r="R3113" i="15"/>
  <c r="S3113" i="15" s="1"/>
  <c r="Z3112" i="15"/>
  <c r="AA3112" i="15" s="1"/>
  <c r="R3111" i="15"/>
  <c r="S3111" i="15" s="1"/>
  <c r="Z3110" i="15"/>
  <c r="AA3110" i="15" s="1"/>
  <c r="R3109" i="15"/>
  <c r="S3109" i="15" s="1"/>
  <c r="Z3108" i="15"/>
  <c r="AA3108" i="15" s="1"/>
  <c r="R3107" i="15"/>
  <c r="S3107" i="15" s="1"/>
  <c r="Z3106" i="15"/>
  <c r="AA3106" i="15" s="1"/>
  <c r="R3105" i="15"/>
  <c r="S3105" i="15" s="1"/>
  <c r="Z3104" i="15"/>
  <c r="AA3104" i="15" s="1"/>
  <c r="R3103" i="15"/>
  <c r="S3103" i="15" s="1"/>
  <c r="Z3102" i="15"/>
  <c r="AA3102" i="15" s="1"/>
  <c r="R3101" i="15"/>
  <c r="S3101" i="15" s="1"/>
  <c r="Z3100" i="15"/>
  <c r="AA3100" i="15" s="1"/>
  <c r="R3099" i="15"/>
  <c r="S3099" i="15" s="1"/>
  <c r="Z3098" i="15"/>
  <c r="AA3098" i="15" s="1"/>
  <c r="R3097" i="15"/>
  <c r="S3097" i="15" s="1"/>
  <c r="Z3096" i="15"/>
  <c r="AA3096" i="15" s="1"/>
  <c r="R3095" i="15"/>
  <c r="S3095" i="15" s="1"/>
  <c r="Z3094" i="15"/>
  <c r="AA3094" i="15" s="1"/>
  <c r="R3093" i="15"/>
  <c r="S3093" i="15" s="1"/>
  <c r="Z3092" i="15"/>
  <c r="AA3092" i="15" s="1"/>
  <c r="R3091" i="15"/>
  <c r="S3091" i="15" s="1"/>
  <c r="Z3090" i="15"/>
  <c r="AA3090" i="15" s="1"/>
  <c r="R3089" i="15"/>
  <c r="S3089" i="15" s="1"/>
  <c r="Z3088" i="15"/>
  <c r="AA3088" i="15" s="1"/>
  <c r="R3087" i="15"/>
  <c r="S3087" i="15" s="1"/>
  <c r="Z3086" i="15"/>
  <c r="AA3086" i="15" s="1"/>
  <c r="R3085" i="15"/>
  <c r="S3085" i="15" s="1"/>
  <c r="Z3084" i="15"/>
  <c r="AA3084" i="15" s="1"/>
  <c r="R3083" i="15"/>
  <c r="S3083" i="15" s="1"/>
  <c r="Z3082" i="15"/>
  <c r="AA3082" i="15" s="1"/>
  <c r="R3081" i="15"/>
  <c r="S3081" i="15" s="1"/>
  <c r="Z3080" i="15"/>
  <c r="AA3080" i="15" s="1"/>
  <c r="R3079" i="15"/>
  <c r="S3079" i="15" s="1"/>
  <c r="Z3078" i="15"/>
  <c r="AA3078" i="15" s="1"/>
  <c r="R3077" i="15"/>
  <c r="S3077" i="15" s="1"/>
  <c r="Z3076" i="15"/>
  <c r="AA3076" i="15" s="1"/>
  <c r="R3075" i="15"/>
  <c r="S3075" i="15" s="1"/>
  <c r="Z3074" i="15"/>
  <c r="AA3074" i="15" s="1"/>
  <c r="R3073" i="15"/>
  <c r="S3073" i="15" s="1"/>
  <c r="Z3072" i="15"/>
  <c r="AA3072" i="15" s="1"/>
  <c r="R3071" i="15"/>
  <c r="S3071" i="15" s="1"/>
  <c r="Z3070" i="15"/>
  <c r="AA3070" i="15" s="1"/>
  <c r="R3069" i="15"/>
  <c r="S3069" i="15" s="1"/>
  <c r="Z3068" i="15"/>
  <c r="AA3068" i="15" s="1"/>
  <c r="R3067" i="15"/>
  <c r="S3067" i="15" s="1"/>
  <c r="Z3066" i="15"/>
  <c r="AA3066" i="15" s="1"/>
  <c r="R3065" i="15"/>
  <c r="S3065" i="15" s="1"/>
  <c r="V3150" i="15"/>
  <c r="W3150" i="15" s="1"/>
  <c r="V3148" i="15"/>
  <c r="W3148" i="15" s="1"/>
  <c r="V3147" i="15"/>
  <c r="W3147" i="15" s="1"/>
  <c r="AE3146" i="15"/>
  <c r="AF3146" i="15" s="1"/>
  <c r="V3145" i="15"/>
  <c r="W3145" i="15" s="1"/>
  <c r="AE3144" i="15"/>
  <c r="AF3144" i="15" s="1"/>
  <c r="V3143" i="15"/>
  <c r="W3143" i="15" s="1"/>
  <c r="AE3142" i="15"/>
  <c r="AF3142" i="15" s="1"/>
  <c r="V3141" i="15"/>
  <c r="W3141" i="15" s="1"/>
  <c r="AE3140" i="15"/>
  <c r="AF3140" i="15" s="1"/>
  <c r="V3139" i="15"/>
  <c r="W3139" i="15" s="1"/>
  <c r="AE3138" i="15"/>
  <c r="AF3138" i="15" s="1"/>
  <c r="V3137" i="15"/>
  <c r="W3137" i="15" s="1"/>
  <c r="AE3136" i="15"/>
  <c r="AF3136" i="15" s="1"/>
  <c r="V3135" i="15"/>
  <c r="W3135" i="15" s="1"/>
  <c r="AE3134" i="15"/>
  <c r="AF3134" i="15" s="1"/>
  <c r="V3133" i="15"/>
  <c r="W3133" i="15" s="1"/>
  <c r="AE3132" i="15"/>
  <c r="AF3132" i="15" s="1"/>
  <c r="V3131" i="15"/>
  <c r="W3131" i="15" s="1"/>
  <c r="AE3130" i="15"/>
  <c r="AF3130" i="15" s="1"/>
  <c r="V3129" i="15"/>
  <c r="W3129" i="15" s="1"/>
  <c r="AE3128" i="15"/>
  <c r="AF3128" i="15" s="1"/>
  <c r="V3127" i="15"/>
  <c r="W3127" i="15" s="1"/>
  <c r="AE3126" i="15"/>
  <c r="AF3126" i="15" s="1"/>
  <c r="V3125" i="15"/>
  <c r="W3125" i="15" s="1"/>
  <c r="AE3124" i="15"/>
  <c r="AF3124" i="15" s="1"/>
  <c r="V3123" i="15"/>
  <c r="W3123" i="15" s="1"/>
  <c r="AE3122" i="15"/>
  <c r="AF3122" i="15" s="1"/>
  <c r="V3121" i="15"/>
  <c r="W3121" i="15" s="1"/>
  <c r="AE3120" i="15"/>
  <c r="AF3120" i="15" s="1"/>
  <c r="V3119" i="15"/>
  <c r="W3119" i="15" s="1"/>
  <c r="AE3118" i="15"/>
  <c r="AF3118" i="15" s="1"/>
  <c r="V3117" i="15"/>
  <c r="W3117" i="15" s="1"/>
  <c r="AE3116" i="15"/>
  <c r="AF3116" i="15" s="1"/>
  <c r="V3115" i="15"/>
  <c r="W3115" i="15" s="1"/>
  <c r="AE3114" i="15"/>
  <c r="AF3114" i="15" s="1"/>
  <c r="V3113" i="15"/>
  <c r="W3113" i="15" s="1"/>
  <c r="AE3112" i="15"/>
  <c r="AF3112" i="15" s="1"/>
  <c r="V3111" i="15"/>
  <c r="W3111" i="15" s="1"/>
  <c r="AE3110" i="15"/>
  <c r="AF3110" i="15" s="1"/>
  <c r="V3109" i="15"/>
  <c r="W3109" i="15" s="1"/>
  <c r="AE3108" i="15"/>
  <c r="AF3108" i="15" s="1"/>
  <c r="V3107" i="15"/>
  <c r="W3107" i="15" s="1"/>
  <c r="AE3106" i="15"/>
  <c r="AF3106" i="15" s="1"/>
  <c r="V3105" i="15"/>
  <c r="W3105" i="15" s="1"/>
  <c r="AE3104" i="15"/>
  <c r="AF3104" i="15" s="1"/>
  <c r="V3103" i="15"/>
  <c r="W3103" i="15" s="1"/>
  <c r="AE3102" i="15"/>
  <c r="AF3102" i="15" s="1"/>
  <c r="V3101" i="15"/>
  <c r="W3101" i="15" s="1"/>
  <c r="AE3100" i="15"/>
  <c r="AF3100" i="15" s="1"/>
  <c r="V3099" i="15"/>
  <c r="W3099" i="15" s="1"/>
  <c r="AE3098" i="15"/>
  <c r="AF3098" i="15" s="1"/>
  <c r="V3097" i="15"/>
  <c r="W3097" i="15" s="1"/>
  <c r="AE3096" i="15"/>
  <c r="AF3096" i="15" s="1"/>
  <c r="V3095" i="15"/>
  <c r="W3095" i="15" s="1"/>
  <c r="AE3094" i="15"/>
  <c r="AF3094" i="15" s="1"/>
  <c r="V3093" i="15"/>
  <c r="W3093" i="15" s="1"/>
  <c r="AE3092" i="15"/>
  <c r="AF3092" i="15" s="1"/>
  <c r="V3091" i="15"/>
  <c r="W3091" i="15" s="1"/>
  <c r="AE3090" i="15"/>
  <c r="AF3090" i="15" s="1"/>
  <c r="V3089" i="15"/>
  <c r="W3089" i="15" s="1"/>
  <c r="AE3088" i="15"/>
  <c r="AF3088" i="15" s="1"/>
  <c r="V3087" i="15"/>
  <c r="W3087" i="15" s="1"/>
  <c r="AE3086" i="15"/>
  <c r="AF3086" i="15" s="1"/>
  <c r="V3085" i="15"/>
  <c r="W3085" i="15" s="1"/>
  <c r="AE3084" i="15"/>
  <c r="AF3084" i="15" s="1"/>
  <c r="V3083" i="15"/>
  <c r="W3083" i="15" s="1"/>
  <c r="AE3082" i="15"/>
  <c r="AF3082" i="15" s="1"/>
  <c r="V3081" i="15"/>
  <c r="W3081" i="15" s="1"/>
  <c r="AE3080" i="15"/>
  <c r="AF3080" i="15" s="1"/>
  <c r="V3079" i="15"/>
  <c r="W3079" i="15" s="1"/>
  <c r="AE3078" i="15"/>
  <c r="AF3078" i="15" s="1"/>
  <c r="V3077" i="15"/>
  <c r="W3077" i="15" s="1"/>
  <c r="AE3076" i="15"/>
  <c r="AF3076" i="15" s="1"/>
  <c r="V3075" i="15"/>
  <c r="W3075" i="15" s="1"/>
  <c r="AE3074" i="15"/>
  <c r="AF3074" i="15" s="1"/>
  <c r="V3073" i="15"/>
  <c r="W3073" i="15" s="1"/>
  <c r="AE3072" i="15"/>
  <c r="AF3072" i="15" s="1"/>
  <c r="AE3151" i="15"/>
  <c r="AF3151" i="15" s="1"/>
  <c r="AE3149" i="15"/>
  <c r="AF3149" i="15" s="1"/>
  <c r="Z3147" i="15"/>
  <c r="AA3147" i="15" s="1"/>
  <c r="R3146" i="15"/>
  <c r="S3146" i="15" s="1"/>
  <c r="Z3145" i="15"/>
  <c r="AA3145" i="15" s="1"/>
  <c r="R3144" i="15"/>
  <c r="S3144" i="15" s="1"/>
  <c r="Z3143" i="15"/>
  <c r="AA3143" i="15" s="1"/>
  <c r="R3142" i="15"/>
  <c r="S3142" i="15" s="1"/>
  <c r="Z3141" i="15"/>
  <c r="AA3141" i="15" s="1"/>
  <c r="R3140" i="15"/>
  <c r="S3140" i="15" s="1"/>
  <c r="Z3139" i="15"/>
  <c r="AA3139" i="15" s="1"/>
  <c r="R3138" i="15"/>
  <c r="S3138" i="15" s="1"/>
  <c r="Z3137" i="15"/>
  <c r="AA3137" i="15" s="1"/>
  <c r="R3136" i="15"/>
  <c r="S3136" i="15" s="1"/>
  <c r="Z3135" i="15"/>
  <c r="AA3135" i="15" s="1"/>
  <c r="R3134" i="15"/>
  <c r="S3134" i="15" s="1"/>
  <c r="Z3133" i="15"/>
  <c r="AA3133" i="15" s="1"/>
  <c r="R3132" i="15"/>
  <c r="S3132" i="15" s="1"/>
  <c r="Z3131" i="15"/>
  <c r="AA3131" i="15" s="1"/>
  <c r="R3130" i="15"/>
  <c r="S3130" i="15" s="1"/>
  <c r="Z3129" i="15"/>
  <c r="AA3129" i="15" s="1"/>
  <c r="R3128" i="15"/>
  <c r="S3128" i="15" s="1"/>
  <c r="Z3127" i="15"/>
  <c r="AA3127" i="15" s="1"/>
  <c r="R3126" i="15"/>
  <c r="S3126" i="15" s="1"/>
  <c r="Z3125" i="15"/>
  <c r="AA3125" i="15" s="1"/>
  <c r="R3124" i="15"/>
  <c r="S3124" i="15" s="1"/>
  <c r="Z3123" i="15"/>
  <c r="AA3123" i="15" s="1"/>
  <c r="R3122" i="15"/>
  <c r="S3122" i="15" s="1"/>
  <c r="Z3121" i="15"/>
  <c r="AA3121" i="15" s="1"/>
  <c r="R3120" i="15"/>
  <c r="S3120" i="15" s="1"/>
  <c r="Z3119" i="15"/>
  <c r="AA3119" i="15" s="1"/>
  <c r="R3118" i="15"/>
  <c r="S3118" i="15" s="1"/>
  <c r="Z3117" i="15"/>
  <c r="AA3117" i="15" s="1"/>
  <c r="R3116" i="15"/>
  <c r="S3116" i="15" s="1"/>
  <c r="Z3115" i="15"/>
  <c r="AA3115" i="15" s="1"/>
  <c r="R3114" i="15"/>
  <c r="S3114" i="15" s="1"/>
  <c r="Z3113" i="15"/>
  <c r="AA3113" i="15" s="1"/>
  <c r="R3112" i="15"/>
  <c r="S3112" i="15" s="1"/>
  <c r="Z3111" i="15"/>
  <c r="AA3111" i="15" s="1"/>
  <c r="R3110" i="15"/>
  <c r="S3110" i="15" s="1"/>
  <c r="Z3109" i="15"/>
  <c r="AA3109" i="15" s="1"/>
  <c r="R3108" i="15"/>
  <c r="S3108" i="15" s="1"/>
  <c r="Z3107" i="15"/>
  <c r="AA3107" i="15" s="1"/>
  <c r="R3106" i="15"/>
  <c r="S3106" i="15" s="1"/>
  <c r="Z3105" i="15"/>
  <c r="AA3105" i="15" s="1"/>
  <c r="R3104" i="15"/>
  <c r="S3104" i="15" s="1"/>
  <c r="Z3103" i="15"/>
  <c r="AA3103" i="15" s="1"/>
  <c r="R3102" i="15"/>
  <c r="S3102" i="15" s="1"/>
  <c r="Z3101" i="15"/>
  <c r="AA3101" i="15" s="1"/>
  <c r="R3100" i="15"/>
  <c r="S3100" i="15" s="1"/>
  <c r="Z3099" i="15"/>
  <c r="AA3099" i="15" s="1"/>
  <c r="R3098" i="15"/>
  <c r="S3098" i="15" s="1"/>
  <c r="Z3097" i="15"/>
  <c r="AA3097" i="15" s="1"/>
  <c r="R3096" i="15"/>
  <c r="S3096" i="15" s="1"/>
  <c r="Z3095" i="15"/>
  <c r="AA3095" i="15" s="1"/>
  <c r="R3094" i="15"/>
  <c r="S3094" i="15" s="1"/>
  <c r="Z3093" i="15"/>
  <c r="AA3093" i="15" s="1"/>
  <c r="R3092" i="15"/>
  <c r="S3092" i="15" s="1"/>
  <c r="Z3091" i="15"/>
  <c r="AA3091" i="15" s="1"/>
  <c r="R3090" i="15"/>
  <c r="S3090" i="15" s="1"/>
  <c r="Z3089" i="15"/>
  <c r="AA3089" i="15" s="1"/>
  <c r="R3088" i="15"/>
  <c r="S3088" i="15" s="1"/>
  <c r="Z3087" i="15"/>
  <c r="AA3087" i="15" s="1"/>
  <c r="R3086" i="15"/>
  <c r="S3086" i="15" s="1"/>
  <c r="Z3085" i="15"/>
  <c r="AA3085" i="15" s="1"/>
  <c r="R3084" i="15"/>
  <c r="S3084" i="15" s="1"/>
  <c r="Z3083" i="15"/>
  <c r="AA3083" i="15" s="1"/>
  <c r="R3082" i="15"/>
  <c r="S3082" i="15" s="1"/>
  <c r="Z3081" i="15"/>
  <c r="AA3081" i="15" s="1"/>
  <c r="R3080" i="15"/>
  <c r="S3080" i="15" s="1"/>
  <c r="Z3079" i="15"/>
  <c r="AA3079" i="15" s="1"/>
  <c r="R3078" i="15"/>
  <c r="S3078" i="15" s="1"/>
  <c r="Z3077" i="15"/>
  <c r="AA3077" i="15" s="1"/>
  <c r="R3076" i="15"/>
  <c r="S3076" i="15" s="1"/>
  <c r="Z3075" i="15"/>
  <c r="AA3075" i="15" s="1"/>
  <c r="R3074" i="15"/>
  <c r="S3074" i="15" s="1"/>
  <c r="Z3073" i="15"/>
  <c r="AA3073" i="15" s="1"/>
  <c r="R3072" i="15"/>
  <c r="S3072" i="15" s="1"/>
  <c r="Z3071" i="15"/>
  <c r="AA3071" i="15" s="1"/>
  <c r="R3070" i="15"/>
  <c r="S3070" i="15" s="1"/>
  <c r="Z3069" i="15"/>
  <c r="AA3069" i="15" s="1"/>
  <c r="R3068" i="15"/>
  <c r="S3068" i="15" s="1"/>
  <c r="Z3067" i="15"/>
  <c r="AA3067" i="15" s="1"/>
  <c r="R3066" i="15"/>
  <c r="S3066" i="15" s="1"/>
  <c r="Z3065" i="15"/>
  <c r="AA3065" i="15" s="1"/>
  <c r="AE3070" i="15"/>
  <c r="AF3070" i="15" s="1"/>
  <c r="AE3068" i="15"/>
  <c r="AF3068" i="15" s="1"/>
  <c r="AE3066" i="15"/>
  <c r="AF3066" i="15" s="1"/>
  <c r="R3064" i="15"/>
  <c r="S3064" i="15" s="1"/>
  <c r="Z3063" i="15"/>
  <c r="AA3063" i="15" s="1"/>
  <c r="R3062" i="15"/>
  <c r="S3062" i="15" s="1"/>
  <c r="Z3061" i="15"/>
  <c r="AA3061" i="15" s="1"/>
  <c r="R3060" i="15"/>
  <c r="S3060" i="15" s="1"/>
  <c r="Z3059" i="15"/>
  <c r="AA3059" i="15" s="1"/>
  <c r="R3058" i="15"/>
  <c r="S3058" i="15" s="1"/>
  <c r="Z3057" i="15"/>
  <c r="AA3057" i="15" s="1"/>
  <c r="R3056" i="15"/>
  <c r="S3056" i="15" s="1"/>
  <c r="Z3055" i="15"/>
  <c r="AA3055" i="15" s="1"/>
  <c r="R3054" i="15"/>
  <c r="S3054" i="15" s="1"/>
  <c r="Z3053" i="15"/>
  <c r="AA3053" i="15" s="1"/>
  <c r="R3052" i="15"/>
  <c r="S3052" i="15" s="1"/>
  <c r="Z3051" i="15"/>
  <c r="AA3051" i="15" s="1"/>
  <c r="R3050" i="15"/>
  <c r="S3050" i="15" s="1"/>
  <c r="Z3049" i="15"/>
  <c r="AA3049" i="15" s="1"/>
  <c r="R3048" i="15"/>
  <c r="S3048" i="15" s="1"/>
  <c r="Z3047" i="15"/>
  <c r="AA3047" i="15" s="1"/>
  <c r="R3046" i="15"/>
  <c r="S3046" i="15" s="1"/>
  <c r="Z3045" i="15"/>
  <c r="AA3045" i="15" s="1"/>
  <c r="R3044" i="15"/>
  <c r="S3044" i="15" s="1"/>
  <c r="Z3043" i="15"/>
  <c r="AA3043" i="15" s="1"/>
  <c r="R3042" i="15"/>
  <c r="S3042" i="15" s="1"/>
  <c r="Z3041" i="15"/>
  <c r="AA3041" i="15" s="1"/>
  <c r="R3040" i="15"/>
  <c r="S3040" i="15" s="1"/>
  <c r="Z3039" i="15"/>
  <c r="AA3039" i="15" s="1"/>
  <c r="R3038" i="15"/>
  <c r="S3038" i="15" s="1"/>
  <c r="Z3037" i="15"/>
  <c r="AA3037" i="15" s="1"/>
  <c r="R3036" i="15"/>
  <c r="S3036" i="15" s="1"/>
  <c r="Z3035" i="15"/>
  <c r="AA3035" i="15" s="1"/>
  <c r="R3034" i="15"/>
  <c r="S3034" i="15" s="1"/>
  <c r="Z3033" i="15"/>
  <c r="AA3033" i="15" s="1"/>
  <c r="R3032" i="15"/>
  <c r="S3032" i="15" s="1"/>
  <c r="Z3031" i="15"/>
  <c r="AA3031" i="15" s="1"/>
  <c r="R3030" i="15"/>
  <c r="S3030" i="15" s="1"/>
  <c r="Z3029" i="15"/>
  <c r="AA3029" i="15" s="1"/>
  <c r="R3028" i="15"/>
  <c r="S3028" i="15" s="1"/>
  <c r="Z3027" i="15"/>
  <c r="AA3027" i="15" s="1"/>
  <c r="R3026" i="15"/>
  <c r="S3026" i="15" s="1"/>
  <c r="Z3025" i="15"/>
  <c r="AA3025" i="15" s="1"/>
  <c r="R3024" i="15"/>
  <c r="S3024" i="15" s="1"/>
  <c r="Z3023" i="15"/>
  <c r="AA3023" i="15" s="1"/>
  <c r="R3022" i="15"/>
  <c r="S3022" i="15" s="1"/>
  <c r="Z3021" i="15"/>
  <c r="AA3021" i="15" s="1"/>
  <c r="R3020" i="15"/>
  <c r="S3020" i="15" s="1"/>
  <c r="Z3019" i="15"/>
  <c r="AA3019" i="15" s="1"/>
  <c r="R3018" i="15"/>
  <c r="S3018" i="15" s="1"/>
  <c r="Z3017" i="15"/>
  <c r="AA3017" i="15" s="1"/>
  <c r="R3016" i="15"/>
  <c r="S3016" i="15" s="1"/>
  <c r="Z3015" i="15"/>
  <c r="AA3015" i="15" s="1"/>
  <c r="R3014" i="15"/>
  <c r="S3014" i="15" s="1"/>
  <c r="Z3013" i="15"/>
  <c r="AA3013" i="15" s="1"/>
  <c r="R3012" i="15"/>
  <c r="S3012" i="15" s="1"/>
  <c r="Z3011" i="15"/>
  <c r="AA3011" i="15" s="1"/>
  <c r="R3010" i="15"/>
  <c r="S3010" i="15" s="1"/>
  <c r="Z3009" i="15"/>
  <c r="AA3009" i="15" s="1"/>
  <c r="R3008" i="15"/>
  <c r="S3008" i="15" s="1"/>
  <c r="Z3007" i="15"/>
  <c r="AA3007" i="15" s="1"/>
  <c r="R3006" i="15"/>
  <c r="S3006" i="15" s="1"/>
  <c r="Z3005" i="15"/>
  <c r="AA3005" i="15" s="1"/>
  <c r="R3004" i="15"/>
  <c r="S3004" i="15" s="1"/>
  <c r="Z3003" i="15"/>
  <c r="AA3003" i="15" s="1"/>
  <c r="R3002" i="15"/>
  <c r="S3002" i="15" s="1"/>
  <c r="Z3001" i="15"/>
  <c r="AA3001" i="15" s="1"/>
  <c r="R3000" i="15"/>
  <c r="S3000" i="15" s="1"/>
  <c r="Z2999" i="15"/>
  <c r="AA2999" i="15" s="1"/>
  <c r="R2998" i="15"/>
  <c r="S2998" i="15" s="1"/>
  <c r="Z2997" i="15"/>
  <c r="AA2997" i="15" s="1"/>
  <c r="R2996" i="15"/>
  <c r="S2996" i="15" s="1"/>
  <c r="Z2995" i="15"/>
  <c r="AA2995" i="15" s="1"/>
  <c r="R2994" i="15"/>
  <c r="S2994" i="15" s="1"/>
  <c r="Z2993" i="15"/>
  <c r="AA2993" i="15" s="1"/>
  <c r="R2992" i="15"/>
  <c r="S2992" i="15" s="1"/>
  <c r="Z2991" i="15"/>
  <c r="AA2991" i="15" s="1"/>
  <c r="R2990" i="15"/>
  <c r="S2990" i="15" s="1"/>
  <c r="Z2989" i="15"/>
  <c r="AA2989" i="15" s="1"/>
  <c r="R2988" i="15"/>
  <c r="S2988" i="15" s="1"/>
  <c r="Z2987" i="15"/>
  <c r="AA2987" i="15" s="1"/>
  <c r="R2986" i="15"/>
  <c r="S2986" i="15" s="1"/>
  <c r="Z2985" i="15"/>
  <c r="AA2985" i="15" s="1"/>
  <c r="R2984" i="15"/>
  <c r="S2984" i="15" s="1"/>
  <c r="Z2983" i="15"/>
  <c r="AA2983" i="15" s="1"/>
  <c r="R2982" i="15"/>
  <c r="S2982" i="15" s="1"/>
  <c r="Z2981" i="15"/>
  <c r="AA2981" i="15" s="1"/>
  <c r="R2980" i="15"/>
  <c r="S2980" i="15" s="1"/>
  <c r="Z2979" i="15"/>
  <c r="AA2979" i="15" s="1"/>
  <c r="R2978" i="15"/>
  <c r="S2978" i="15" s="1"/>
  <c r="Z2977" i="15"/>
  <c r="AA2977" i="15" s="1"/>
  <c r="R2976" i="15"/>
  <c r="S2976" i="15" s="1"/>
  <c r="Z2975" i="15"/>
  <c r="AA2975" i="15" s="1"/>
  <c r="R2974" i="15"/>
  <c r="S2974" i="15" s="1"/>
  <c r="Z2973" i="15"/>
  <c r="AA2973" i="15" s="1"/>
  <c r="R2972" i="15"/>
  <c r="S2972" i="15" s="1"/>
  <c r="Z2971" i="15"/>
  <c r="AA2971" i="15" s="1"/>
  <c r="AE3064" i="15"/>
  <c r="AF3064" i="15" s="1"/>
  <c r="AE3063" i="15"/>
  <c r="AF3063" i="15" s="1"/>
  <c r="V3062" i="15"/>
  <c r="W3062" i="15" s="1"/>
  <c r="AE3061" i="15"/>
  <c r="AF3061" i="15" s="1"/>
  <c r="V3060" i="15"/>
  <c r="W3060" i="15" s="1"/>
  <c r="AE3059" i="15"/>
  <c r="AF3059" i="15" s="1"/>
  <c r="V3058" i="15"/>
  <c r="W3058" i="15" s="1"/>
  <c r="AE3057" i="15"/>
  <c r="AF3057" i="15" s="1"/>
  <c r="V3056" i="15"/>
  <c r="W3056" i="15" s="1"/>
  <c r="AE3055" i="15"/>
  <c r="AF3055" i="15" s="1"/>
  <c r="V3054" i="15"/>
  <c r="W3054" i="15" s="1"/>
  <c r="AE3053" i="15"/>
  <c r="AF3053" i="15" s="1"/>
  <c r="V3052" i="15"/>
  <c r="W3052" i="15" s="1"/>
  <c r="AE3051" i="15"/>
  <c r="AF3051" i="15" s="1"/>
  <c r="V3050" i="15"/>
  <c r="W3050" i="15" s="1"/>
  <c r="AE3049" i="15"/>
  <c r="AF3049" i="15" s="1"/>
  <c r="V3048" i="15"/>
  <c r="W3048" i="15" s="1"/>
  <c r="AE3047" i="15"/>
  <c r="AF3047" i="15" s="1"/>
  <c r="V3046" i="15"/>
  <c r="W3046" i="15" s="1"/>
  <c r="AE3045" i="15"/>
  <c r="AF3045" i="15" s="1"/>
  <c r="V3044" i="15"/>
  <c r="W3044" i="15" s="1"/>
  <c r="AE3043" i="15"/>
  <c r="AF3043" i="15" s="1"/>
  <c r="V3042" i="15"/>
  <c r="W3042" i="15" s="1"/>
  <c r="AE3041" i="15"/>
  <c r="AF3041" i="15" s="1"/>
  <c r="V3040" i="15"/>
  <c r="W3040" i="15" s="1"/>
  <c r="AE3039" i="15"/>
  <c r="AF3039" i="15" s="1"/>
  <c r="V3038" i="15"/>
  <c r="W3038" i="15" s="1"/>
  <c r="AE3037" i="15"/>
  <c r="AF3037" i="15" s="1"/>
  <c r="V3036" i="15"/>
  <c r="W3036" i="15" s="1"/>
  <c r="AE3035" i="15"/>
  <c r="AF3035" i="15" s="1"/>
  <c r="V3034" i="15"/>
  <c r="W3034" i="15" s="1"/>
  <c r="AE3033" i="15"/>
  <c r="AF3033" i="15" s="1"/>
  <c r="V3032" i="15"/>
  <c r="W3032" i="15" s="1"/>
  <c r="AE3031" i="15"/>
  <c r="AF3031" i="15" s="1"/>
  <c r="V3030" i="15"/>
  <c r="W3030" i="15" s="1"/>
  <c r="AE3029" i="15"/>
  <c r="AF3029" i="15" s="1"/>
  <c r="V3028" i="15"/>
  <c r="W3028" i="15" s="1"/>
  <c r="AE3027" i="15"/>
  <c r="AF3027" i="15" s="1"/>
  <c r="V3026" i="15"/>
  <c r="W3026" i="15" s="1"/>
  <c r="AE3025" i="15"/>
  <c r="AF3025" i="15" s="1"/>
  <c r="V3024" i="15"/>
  <c r="W3024" i="15" s="1"/>
  <c r="AE3023" i="15"/>
  <c r="AF3023" i="15" s="1"/>
  <c r="V3022" i="15"/>
  <c r="W3022" i="15" s="1"/>
  <c r="AE3021" i="15"/>
  <c r="AF3021" i="15" s="1"/>
  <c r="V3020" i="15"/>
  <c r="W3020" i="15" s="1"/>
  <c r="AE3019" i="15"/>
  <c r="AF3019" i="15" s="1"/>
  <c r="V3018" i="15"/>
  <c r="W3018" i="15" s="1"/>
  <c r="AE3017" i="15"/>
  <c r="AF3017" i="15" s="1"/>
  <c r="V3016" i="15"/>
  <c r="W3016" i="15" s="1"/>
  <c r="AE3015" i="15"/>
  <c r="AF3015" i="15" s="1"/>
  <c r="V3014" i="15"/>
  <c r="W3014" i="15" s="1"/>
  <c r="AE3013" i="15"/>
  <c r="AF3013" i="15" s="1"/>
  <c r="V3012" i="15"/>
  <c r="W3012" i="15" s="1"/>
  <c r="AE3011" i="15"/>
  <c r="AF3011" i="15" s="1"/>
  <c r="V3010" i="15"/>
  <c r="W3010" i="15" s="1"/>
  <c r="AE3009" i="15"/>
  <c r="AF3009" i="15" s="1"/>
  <c r="V3008" i="15"/>
  <c r="W3008" i="15" s="1"/>
  <c r="AE3007" i="15"/>
  <c r="AF3007" i="15" s="1"/>
  <c r="V3006" i="15"/>
  <c r="W3006" i="15" s="1"/>
  <c r="AE3005" i="15"/>
  <c r="AF3005" i="15" s="1"/>
  <c r="V3004" i="15"/>
  <c r="W3004" i="15" s="1"/>
  <c r="AE3003" i="15"/>
  <c r="AF3003" i="15" s="1"/>
  <c r="V3002" i="15"/>
  <c r="W3002" i="15" s="1"/>
  <c r="AE3001" i="15"/>
  <c r="AF3001" i="15" s="1"/>
  <c r="V3000" i="15"/>
  <c r="W3000" i="15" s="1"/>
  <c r="AE2999" i="15"/>
  <c r="AF2999" i="15" s="1"/>
  <c r="V2998" i="15"/>
  <c r="W2998" i="15" s="1"/>
  <c r="AE2997" i="15"/>
  <c r="AF2997" i="15" s="1"/>
  <c r="V2996" i="15"/>
  <c r="W2996" i="15" s="1"/>
  <c r="AE2995" i="15"/>
  <c r="AF2995" i="15" s="1"/>
  <c r="V2994" i="15"/>
  <c r="W2994" i="15" s="1"/>
  <c r="AE2993" i="15"/>
  <c r="AF2993" i="15" s="1"/>
  <c r="V2992" i="15"/>
  <c r="W2992" i="15" s="1"/>
  <c r="AE2991" i="15"/>
  <c r="AF2991" i="15" s="1"/>
  <c r="V2990" i="15"/>
  <c r="W2990" i="15" s="1"/>
  <c r="AE2989" i="15"/>
  <c r="AF2989" i="15" s="1"/>
  <c r="V2988" i="15"/>
  <c r="W2988" i="15" s="1"/>
  <c r="AE2987" i="15"/>
  <c r="AF2987" i="15" s="1"/>
  <c r="V2986" i="15"/>
  <c r="W2986" i="15" s="1"/>
  <c r="AE2985" i="15"/>
  <c r="AF2985" i="15" s="1"/>
  <c r="V2984" i="15"/>
  <c r="W2984" i="15" s="1"/>
  <c r="AE2983" i="15"/>
  <c r="AF2983" i="15" s="1"/>
  <c r="V2982" i="15"/>
  <c r="W2982" i="15" s="1"/>
  <c r="AE2981" i="15"/>
  <c r="AF2981" i="15" s="1"/>
  <c r="V2980" i="15"/>
  <c r="W2980" i="15" s="1"/>
  <c r="AE2979" i="15"/>
  <c r="AF2979" i="15" s="1"/>
  <c r="V2978" i="15"/>
  <c r="W2978" i="15" s="1"/>
  <c r="AE2977" i="15"/>
  <c r="AF2977" i="15" s="1"/>
  <c r="V2976" i="15"/>
  <c r="W2976" i="15" s="1"/>
  <c r="AE2975" i="15"/>
  <c r="AF2975" i="15" s="1"/>
  <c r="V2974" i="15"/>
  <c r="W2974" i="15" s="1"/>
  <c r="AE2973" i="15"/>
  <c r="AF2973" i="15" s="1"/>
  <c r="V2972" i="15"/>
  <c r="W2972" i="15" s="1"/>
  <c r="AE2971" i="15"/>
  <c r="AF2971" i="15" s="1"/>
  <c r="V2970" i="15"/>
  <c r="W2970" i="15" s="1"/>
  <c r="AE2969" i="15"/>
  <c r="AF2969" i="15" s="1"/>
  <c r="V2968" i="15"/>
  <c r="W2968" i="15" s="1"/>
  <c r="R3063" i="15"/>
  <c r="S3063" i="15" s="1"/>
  <c r="Z3062" i="15"/>
  <c r="AA3062" i="15" s="1"/>
  <c r="R3061" i="15"/>
  <c r="S3061" i="15" s="1"/>
  <c r="Z3060" i="15"/>
  <c r="AA3060" i="15" s="1"/>
  <c r="R3059" i="15"/>
  <c r="S3059" i="15" s="1"/>
  <c r="Z3058" i="15"/>
  <c r="AA3058" i="15" s="1"/>
  <c r="R3057" i="15"/>
  <c r="S3057" i="15" s="1"/>
  <c r="Z3056" i="15"/>
  <c r="AA3056" i="15" s="1"/>
  <c r="R3055" i="15"/>
  <c r="S3055" i="15" s="1"/>
  <c r="Z3054" i="15"/>
  <c r="AA3054" i="15" s="1"/>
  <c r="R3053" i="15"/>
  <c r="S3053" i="15" s="1"/>
  <c r="Z3052" i="15"/>
  <c r="AA3052" i="15" s="1"/>
  <c r="R3051" i="15"/>
  <c r="S3051" i="15" s="1"/>
  <c r="Z3050" i="15"/>
  <c r="AA3050" i="15" s="1"/>
  <c r="R3049" i="15"/>
  <c r="S3049" i="15" s="1"/>
  <c r="Z3048" i="15"/>
  <c r="AA3048" i="15" s="1"/>
  <c r="R3047" i="15"/>
  <c r="S3047" i="15" s="1"/>
  <c r="Z3046" i="15"/>
  <c r="AA3046" i="15" s="1"/>
  <c r="R3045" i="15"/>
  <c r="S3045" i="15" s="1"/>
  <c r="Z3044" i="15"/>
  <c r="AA3044" i="15" s="1"/>
  <c r="R3043" i="15"/>
  <c r="S3043" i="15" s="1"/>
  <c r="Z3042" i="15"/>
  <c r="AA3042" i="15" s="1"/>
  <c r="R3041" i="15"/>
  <c r="S3041" i="15" s="1"/>
  <c r="Z3040" i="15"/>
  <c r="AA3040" i="15" s="1"/>
  <c r="R3039" i="15"/>
  <c r="S3039" i="15" s="1"/>
  <c r="Z3038" i="15"/>
  <c r="AA3038" i="15" s="1"/>
  <c r="R3037" i="15"/>
  <c r="S3037" i="15" s="1"/>
  <c r="Z3036" i="15"/>
  <c r="AA3036" i="15" s="1"/>
  <c r="R3035" i="15"/>
  <c r="S3035" i="15" s="1"/>
  <c r="Z3034" i="15"/>
  <c r="AA3034" i="15" s="1"/>
  <c r="R3033" i="15"/>
  <c r="S3033" i="15" s="1"/>
  <c r="Z3032" i="15"/>
  <c r="AA3032" i="15" s="1"/>
  <c r="R3031" i="15"/>
  <c r="S3031" i="15" s="1"/>
  <c r="Z3030" i="15"/>
  <c r="AA3030" i="15" s="1"/>
  <c r="R3029" i="15"/>
  <c r="S3029" i="15" s="1"/>
  <c r="Z3028" i="15"/>
  <c r="AA3028" i="15" s="1"/>
  <c r="R3027" i="15"/>
  <c r="S3027" i="15" s="1"/>
  <c r="Z3026" i="15"/>
  <c r="AA3026" i="15" s="1"/>
  <c r="R3025" i="15"/>
  <c r="S3025" i="15" s="1"/>
  <c r="Z3024" i="15"/>
  <c r="AA3024" i="15" s="1"/>
  <c r="R3023" i="15"/>
  <c r="S3023" i="15" s="1"/>
  <c r="Z3022" i="15"/>
  <c r="AA3022" i="15" s="1"/>
  <c r="R3021" i="15"/>
  <c r="S3021" i="15" s="1"/>
  <c r="Z3020" i="15"/>
  <c r="AA3020" i="15" s="1"/>
  <c r="R3019" i="15"/>
  <c r="S3019" i="15" s="1"/>
  <c r="Z3018" i="15"/>
  <c r="AA3018" i="15" s="1"/>
  <c r="R3017" i="15"/>
  <c r="S3017" i="15" s="1"/>
  <c r="Z3016" i="15"/>
  <c r="AA3016" i="15" s="1"/>
  <c r="R3015" i="15"/>
  <c r="S3015" i="15" s="1"/>
  <c r="Z3014" i="15"/>
  <c r="AA3014" i="15" s="1"/>
  <c r="R3013" i="15"/>
  <c r="S3013" i="15" s="1"/>
  <c r="Z3012" i="15"/>
  <c r="AA3012" i="15" s="1"/>
  <c r="R3011" i="15"/>
  <c r="S3011" i="15" s="1"/>
  <c r="Z3010" i="15"/>
  <c r="AA3010" i="15" s="1"/>
  <c r="R3009" i="15"/>
  <c r="S3009" i="15" s="1"/>
  <c r="Z3008" i="15"/>
  <c r="AA3008" i="15" s="1"/>
  <c r="R3007" i="15"/>
  <c r="S3007" i="15" s="1"/>
  <c r="Z3006" i="15"/>
  <c r="AA3006" i="15" s="1"/>
  <c r="R3005" i="15"/>
  <c r="S3005" i="15" s="1"/>
  <c r="Z3004" i="15"/>
  <c r="AA3004" i="15" s="1"/>
  <c r="R3003" i="15"/>
  <c r="S3003" i="15" s="1"/>
  <c r="Z3002" i="15"/>
  <c r="AA3002" i="15" s="1"/>
  <c r="R3001" i="15"/>
  <c r="S3001" i="15" s="1"/>
  <c r="Z3000" i="15"/>
  <c r="AA3000" i="15" s="1"/>
  <c r="R2999" i="15"/>
  <c r="S2999" i="15" s="1"/>
  <c r="Z2998" i="15"/>
  <c r="AA2998" i="15" s="1"/>
  <c r="R2997" i="15"/>
  <c r="S2997" i="15" s="1"/>
  <c r="Z2996" i="15"/>
  <c r="AA2996" i="15" s="1"/>
  <c r="R2995" i="15"/>
  <c r="S2995" i="15" s="1"/>
  <c r="Z2994" i="15"/>
  <c r="AA2994" i="15" s="1"/>
  <c r="R2993" i="15"/>
  <c r="S2993" i="15" s="1"/>
  <c r="Z2992" i="15"/>
  <c r="AA2992" i="15" s="1"/>
  <c r="R2991" i="15"/>
  <c r="S2991" i="15" s="1"/>
  <c r="Z2990" i="15"/>
  <c r="AA2990" i="15" s="1"/>
  <c r="R2989" i="15"/>
  <c r="S2989" i="15" s="1"/>
  <c r="Z2988" i="15"/>
  <c r="AA2988" i="15" s="1"/>
  <c r="R2987" i="15"/>
  <c r="S2987" i="15" s="1"/>
  <c r="Z2986" i="15"/>
  <c r="AA2986" i="15" s="1"/>
  <c r="R2985" i="15"/>
  <c r="S2985" i="15" s="1"/>
  <c r="Z2984" i="15"/>
  <c r="AA2984" i="15" s="1"/>
  <c r="R2983" i="15"/>
  <c r="S2983" i="15" s="1"/>
  <c r="Z2982" i="15"/>
  <c r="AA2982" i="15" s="1"/>
  <c r="R2981" i="15"/>
  <c r="S2981" i="15" s="1"/>
  <c r="Z2980" i="15"/>
  <c r="AA2980" i="15" s="1"/>
  <c r="R2979" i="15"/>
  <c r="S2979" i="15" s="1"/>
  <c r="V3071" i="15"/>
  <c r="W3071" i="15" s="1"/>
  <c r="V3069" i="15"/>
  <c r="W3069" i="15" s="1"/>
  <c r="V3067" i="15"/>
  <c r="W3067" i="15" s="1"/>
  <c r="V3065" i="15"/>
  <c r="W3065" i="15" s="1"/>
  <c r="Z3064" i="15"/>
  <c r="AA3064" i="15" s="1"/>
  <c r="V3063" i="15"/>
  <c r="W3063" i="15" s="1"/>
  <c r="AE3062" i="15"/>
  <c r="AF3062" i="15" s="1"/>
  <c r="V3061" i="15"/>
  <c r="W3061" i="15" s="1"/>
  <c r="AE3060" i="15"/>
  <c r="AF3060" i="15" s="1"/>
  <c r="V3059" i="15"/>
  <c r="W3059" i="15" s="1"/>
  <c r="AE3058" i="15"/>
  <c r="AF3058" i="15" s="1"/>
  <c r="V3057" i="15"/>
  <c r="W3057" i="15" s="1"/>
  <c r="AE3056" i="15"/>
  <c r="AF3056" i="15" s="1"/>
  <c r="V3055" i="15"/>
  <c r="W3055" i="15" s="1"/>
  <c r="AE3054" i="15"/>
  <c r="AF3054" i="15" s="1"/>
  <c r="V3053" i="15"/>
  <c r="W3053" i="15" s="1"/>
  <c r="AE3052" i="15"/>
  <c r="AF3052" i="15" s="1"/>
  <c r="V3051" i="15"/>
  <c r="W3051" i="15" s="1"/>
  <c r="AE3050" i="15"/>
  <c r="AF3050" i="15" s="1"/>
  <c r="V3049" i="15"/>
  <c r="W3049" i="15" s="1"/>
  <c r="AE3048" i="15"/>
  <c r="AF3048" i="15" s="1"/>
  <c r="V3047" i="15"/>
  <c r="W3047" i="15" s="1"/>
  <c r="AE3046" i="15"/>
  <c r="AF3046" i="15" s="1"/>
  <c r="V3045" i="15"/>
  <c r="W3045" i="15" s="1"/>
  <c r="AE3044" i="15"/>
  <c r="AF3044" i="15" s="1"/>
  <c r="V3043" i="15"/>
  <c r="W3043" i="15" s="1"/>
  <c r="AE3042" i="15"/>
  <c r="AF3042" i="15" s="1"/>
  <c r="V3041" i="15"/>
  <c r="W3041" i="15" s="1"/>
  <c r="AE3040" i="15"/>
  <c r="AF3040" i="15" s="1"/>
  <c r="V3039" i="15"/>
  <c r="W3039" i="15" s="1"/>
  <c r="AE3038" i="15"/>
  <c r="AF3038" i="15" s="1"/>
  <c r="V3037" i="15"/>
  <c r="W3037" i="15" s="1"/>
  <c r="AE3036" i="15"/>
  <c r="AF3036" i="15" s="1"/>
  <c r="V3035" i="15"/>
  <c r="W3035" i="15" s="1"/>
  <c r="AE3034" i="15"/>
  <c r="AF3034" i="15" s="1"/>
  <c r="V3033" i="15"/>
  <c r="W3033" i="15" s="1"/>
  <c r="AE3032" i="15"/>
  <c r="AF3032" i="15" s="1"/>
  <c r="V3031" i="15"/>
  <c r="W3031" i="15" s="1"/>
  <c r="AE3030" i="15"/>
  <c r="AF3030" i="15" s="1"/>
  <c r="V3029" i="15"/>
  <c r="W3029" i="15" s="1"/>
  <c r="AE3028" i="15"/>
  <c r="AF3028" i="15" s="1"/>
  <c r="V3027" i="15"/>
  <c r="W3027" i="15" s="1"/>
  <c r="AE3026" i="15"/>
  <c r="AF3026" i="15" s="1"/>
  <c r="V3025" i="15"/>
  <c r="W3025" i="15" s="1"/>
  <c r="AE3024" i="15"/>
  <c r="AF3024" i="15" s="1"/>
  <c r="V3023" i="15"/>
  <c r="W3023" i="15" s="1"/>
  <c r="AE3022" i="15"/>
  <c r="AF3022" i="15" s="1"/>
  <c r="V3021" i="15"/>
  <c r="W3021" i="15" s="1"/>
  <c r="AE3020" i="15"/>
  <c r="AF3020" i="15" s="1"/>
  <c r="V3019" i="15"/>
  <c r="W3019" i="15" s="1"/>
  <c r="AE3018" i="15"/>
  <c r="AF3018" i="15" s="1"/>
  <c r="V3017" i="15"/>
  <c r="W3017" i="15" s="1"/>
  <c r="AE3016" i="15"/>
  <c r="AF3016" i="15" s="1"/>
  <c r="V3015" i="15"/>
  <c r="W3015" i="15" s="1"/>
  <c r="AE3014" i="15"/>
  <c r="AF3014" i="15" s="1"/>
  <c r="V3013" i="15"/>
  <c r="W3013" i="15" s="1"/>
  <c r="AE3012" i="15"/>
  <c r="AF3012" i="15" s="1"/>
  <c r="V3011" i="15"/>
  <c r="W3011" i="15" s="1"/>
  <c r="AE3010" i="15"/>
  <c r="AF3010" i="15" s="1"/>
  <c r="V3009" i="15"/>
  <c r="W3009" i="15" s="1"/>
  <c r="AE3008" i="15"/>
  <c r="AF3008" i="15" s="1"/>
  <c r="V3007" i="15"/>
  <c r="W3007" i="15" s="1"/>
  <c r="AE3006" i="15"/>
  <c r="AF3006" i="15" s="1"/>
  <c r="V3005" i="15"/>
  <c r="W3005" i="15" s="1"/>
  <c r="AE3004" i="15"/>
  <c r="AF3004" i="15" s="1"/>
  <c r="V3003" i="15"/>
  <c r="W3003" i="15" s="1"/>
  <c r="AE3002" i="15"/>
  <c r="AF3002" i="15" s="1"/>
  <c r="V3001" i="15"/>
  <c r="W3001" i="15" s="1"/>
  <c r="AE3000" i="15"/>
  <c r="AF3000" i="15" s="1"/>
  <c r="V2999" i="15"/>
  <c r="W2999" i="15" s="1"/>
  <c r="AE2998" i="15"/>
  <c r="AF2998" i="15" s="1"/>
  <c r="V2997" i="15"/>
  <c r="W2997" i="15" s="1"/>
  <c r="AE2996" i="15"/>
  <c r="AF2996" i="15" s="1"/>
  <c r="V2995" i="15"/>
  <c r="W2995" i="15" s="1"/>
  <c r="AE2994" i="15"/>
  <c r="AF2994" i="15" s="1"/>
  <c r="V2993" i="15"/>
  <c r="W2993" i="15" s="1"/>
  <c r="AE2992" i="15"/>
  <c r="AF2992" i="15" s="1"/>
  <c r="V2991" i="15"/>
  <c r="W2991" i="15" s="1"/>
  <c r="AE2990" i="15"/>
  <c r="AF2990" i="15" s="1"/>
  <c r="V2989" i="15"/>
  <c r="W2989" i="15" s="1"/>
  <c r="AE2988" i="15"/>
  <c r="AF2988" i="15" s="1"/>
  <c r="V2987" i="15"/>
  <c r="W2987" i="15" s="1"/>
  <c r="AE2986" i="15"/>
  <c r="AF2986" i="15" s="1"/>
  <c r="V2985" i="15"/>
  <c r="W2985" i="15" s="1"/>
  <c r="AE2984" i="15"/>
  <c r="AF2984" i="15" s="1"/>
  <c r="V2983" i="15"/>
  <c r="W2983" i="15" s="1"/>
  <c r="AE2982" i="15"/>
  <c r="AF2982" i="15" s="1"/>
  <c r="V2981" i="15"/>
  <c r="W2981" i="15" s="1"/>
  <c r="AE2980" i="15"/>
  <c r="AF2980" i="15" s="1"/>
  <c r="V2979" i="15"/>
  <c r="W2979" i="15" s="1"/>
  <c r="AE2978" i="15"/>
  <c r="AF2978" i="15" s="1"/>
  <c r="V2977" i="15"/>
  <c r="W2977" i="15" s="1"/>
  <c r="AE2976" i="15"/>
  <c r="AF2976" i="15" s="1"/>
  <c r="V2975" i="15"/>
  <c r="W2975" i="15" s="1"/>
  <c r="AE2974" i="15"/>
  <c r="AF2974" i="15" s="1"/>
  <c r="V2973" i="15"/>
  <c r="W2973" i="15" s="1"/>
  <c r="AE2972" i="15"/>
  <c r="AF2972" i="15" s="1"/>
  <c r="V2971" i="15"/>
  <c r="W2971" i="15" s="1"/>
  <c r="Z2970" i="15"/>
  <c r="AA2970" i="15" s="1"/>
  <c r="Z2969" i="15"/>
  <c r="AA2969" i="15" s="1"/>
  <c r="Z2968" i="15"/>
  <c r="AA2968" i="15" s="1"/>
  <c r="V2967" i="15"/>
  <c r="W2967" i="15" s="1"/>
  <c r="AE2966" i="15"/>
  <c r="AF2966" i="15" s="1"/>
  <c r="V2965" i="15"/>
  <c r="W2965" i="15" s="1"/>
  <c r="AE2964" i="15"/>
  <c r="AF2964" i="15" s="1"/>
  <c r="V2963" i="15"/>
  <c r="W2963" i="15" s="1"/>
  <c r="AE2962" i="15"/>
  <c r="AF2962" i="15" s="1"/>
  <c r="V2961" i="15"/>
  <c r="W2961" i="15" s="1"/>
  <c r="AE2960" i="15"/>
  <c r="AF2960" i="15" s="1"/>
  <c r="V2959" i="15"/>
  <c r="W2959" i="15" s="1"/>
  <c r="AE2958" i="15"/>
  <c r="AF2958" i="15" s="1"/>
  <c r="V2957" i="15"/>
  <c r="W2957" i="15" s="1"/>
  <c r="AE2956" i="15"/>
  <c r="AF2956" i="15" s="1"/>
  <c r="V2955" i="15"/>
  <c r="W2955" i="15" s="1"/>
  <c r="AE2954" i="15"/>
  <c r="AF2954" i="15" s="1"/>
  <c r="V2953" i="15"/>
  <c r="W2953" i="15" s="1"/>
  <c r="AE2952" i="15"/>
  <c r="AF2952" i="15" s="1"/>
  <c r="V2951" i="15"/>
  <c r="W2951" i="15" s="1"/>
  <c r="AE2950" i="15"/>
  <c r="AF2950" i="15" s="1"/>
  <c r="V2949" i="15"/>
  <c r="W2949" i="15" s="1"/>
  <c r="AE2948" i="15"/>
  <c r="AF2948" i="15" s="1"/>
  <c r="V2947" i="15"/>
  <c r="W2947" i="15" s="1"/>
  <c r="AE2946" i="15"/>
  <c r="AF2946" i="15" s="1"/>
  <c r="V2945" i="15"/>
  <c r="W2945" i="15" s="1"/>
  <c r="AE2944" i="15"/>
  <c r="AF2944" i="15" s="1"/>
  <c r="V2943" i="15"/>
  <c r="W2943" i="15" s="1"/>
  <c r="AE2942" i="15"/>
  <c r="AF2942" i="15" s="1"/>
  <c r="V2941" i="15"/>
  <c r="W2941" i="15" s="1"/>
  <c r="AE2940" i="15"/>
  <c r="AF2940" i="15" s="1"/>
  <c r="V2939" i="15"/>
  <c r="W2939" i="15" s="1"/>
  <c r="AE2938" i="15"/>
  <c r="AF2938" i="15" s="1"/>
  <c r="V2937" i="15"/>
  <c r="W2937" i="15" s="1"/>
  <c r="AE2936" i="15"/>
  <c r="AF2936" i="15" s="1"/>
  <c r="V2935" i="15"/>
  <c r="W2935" i="15" s="1"/>
  <c r="AE2934" i="15"/>
  <c r="AF2934" i="15" s="1"/>
  <c r="V2933" i="15"/>
  <c r="W2933" i="15" s="1"/>
  <c r="AE2932" i="15"/>
  <c r="AF2932" i="15" s="1"/>
  <c r="V2931" i="15"/>
  <c r="W2931" i="15" s="1"/>
  <c r="AE2930" i="15"/>
  <c r="AF2930" i="15" s="1"/>
  <c r="V2929" i="15"/>
  <c r="W2929" i="15" s="1"/>
  <c r="AE2928" i="15"/>
  <c r="AF2928" i="15" s="1"/>
  <c r="V2927" i="15"/>
  <c r="W2927" i="15" s="1"/>
  <c r="AE2926" i="15"/>
  <c r="AF2926" i="15" s="1"/>
  <c r="V2925" i="15"/>
  <c r="W2925" i="15" s="1"/>
  <c r="AE2924" i="15"/>
  <c r="AF2924" i="15" s="1"/>
  <c r="V2923" i="15"/>
  <c r="W2923" i="15" s="1"/>
  <c r="AE2922" i="15"/>
  <c r="AF2922" i="15" s="1"/>
  <c r="V2921" i="15"/>
  <c r="W2921" i="15" s="1"/>
  <c r="AE2920" i="15"/>
  <c r="AF2920" i="15" s="1"/>
  <c r="V2919" i="15"/>
  <c r="W2919" i="15" s="1"/>
  <c r="AE2918" i="15"/>
  <c r="AF2918" i="15" s="1"/>
  <c r="V2917" i="15"/>
  <c r="W2917" i="15" s="1"/>
  <c r="AE2916" i="15"/>
  <c r="AF2916" i="15" s="1"/>
  <c r="V2915" i="15"/>
  <c r="W2915" i="15" s="1"/>
  <c r="AE2914" i="15"/>
  <c r="AF2914" i="15" s="1"/>
  <c r="V2913" i="15"/>
  <c r="W2913" i="15" s="1"/>
  <c r="AE2912" i="15"/>
  <c r="AF2912" i="15" s="1"/>
  <c r="V2911" i="15"/>
  <c r="W2911" i="15" s="1"/>
  <c r="AE2910" i="15"/>
  <c r="AF2910" i="15" s="1"/>
  <c r="V2909" i="15"/>
  <c r="W2909" i="15" s="1"/>
  <c r="AE2908" i="15"/>
  <c r="AF2908" i="15" s="1"/>
  <c r="V2907" i="15"/>
  <c r="W2907" i="15" s="1"/>
  <c r="AE2906" i="15"/>
  <c r="AF2906" i="15" s="1"/>
  <c r="V2905" i="15"/>
  <c r="W2905" i="15" s="1"/>
  <c r="AE2904" i="15"/>
  <c r="AF2904" i="15" s="1"/>
  <c r="V2903" i="15"/>
  <c r="W2903" i="15" s="1"/>
  <c r="AE2902" i="15"/>
  <c r="AF2902" i="15" s="1"/>
  <c r="V2901" i="15"/>
  <c r="W2901" i="15" s="1"/>
  <c r="AE2900" i="15"/>
  <c r="AF2900" i="15" s="1"/>
  <c r="V2899" i="15"/>
  <c r="W2899" i="15" s="1"/>
  <c r="AE2898" i="15"/>
  <c r="AF2898" i="15" s="1"/>
  <c r="V2897" i="15"/>
  <c r="W2897" i="15" s="1"/>
  <c r="AE2896" i="15"/>
  <c r="AF2896" i="15" s="1"/>
  <c r="V2895" i="15"/>
  <c r="W2895" i="15" s="1"/>
  <c r="AE2894" i="15"/>
  <c r="AF2894" i="15" s="1"/>
  <c r="V2893" i="15"/>
  <c r="W2893" i="15" s="1"/>
  <c r="AE2892" i="15"/>
  <c r="AF2892" i="15" s="1"/>
  <c r="V2891" i="15"/>
  <c r="W2891" i="15" s="1"/>
  <c r="AE2890" i="15"/>
  <c r="AF2890" i="15" s="1"/>
  <c r="V2889" i="15"/>
  <c r="W2889" i="15" s="1"/>
  <c r="AE2888" i="15"/>
  <c r="AF2888" i="15" s="1"/>
  <c r="V2887" i="15"/>
  <c r="W2887" i="15" s="1"/>
  <c r="AE2886" i="15"/>
  <c r="AF2886" i="15" s="1"/>
  <c r="V2885" i="15"/>
  <c r="W2885" i="15" s="1"/>
  <c r="AE2884" i="15"/>
  <c r="AF2884" i="15" s="1"/>
  <c r="V2883" i="15"/>
  <c r="W2883" i="15" s="1"/>
  <c r="AE2882" i="15"/>
  <c r="AF2882" i="15" s="1"/>
  <c r="V2881" i="15"/>
  <c r="W2881" i="15" s="1"/>
  <c r="AE2880" i="15"/>
  <c r="AF2880" i="15" s="1"/>
  <c r="V2879" i="15"/>
  <c r="W2879" i="15" s="1"/>
  <c r="AE2878" i="15"/>
  <c r="AF2878" i="15" s="1"/>
  <c r="V2877" i="15"/>
  <c r="W2877" i="15" s="1"/>
  <c r="AE2876" i="15"/>
  <c r="AF2876" i="15" s="1"/>
  <c r="V2875" i="15"/>
  <c r="W2875" i="15" s="1"/>
  <c r="AE2874" i="15"/>
  <c r="AF2874" i="15" s="1"/>
  <c r="V2873" i="15"/>
  <c r="W2873" i="15" s="1"/>
  <c r="AE2872" i="15"/>
  <c r="AF2872" i="15" s="1"/>
  <c r="V2871" i="15"/>
  <c r="W2871" i="15" s="1"/>
  <c r="AE2870" i="15"/>
  <c r="AF2870" i="15" s="1"/>
  <c r="V2869" i="15"/>
  <c r="W2869" i="15" s="1"/>
  <c r="AE2868" i="15"/>
  <c r="AF2868" i="15" s="1"/>
  <c r="V2867" i="15"/>
  <c r="W2867" i="15" s="1"/>
  <c r="AE2866" i="15"/>
  <c r="AF2866" i="15" s="1"/>
  <c r="V2865" i="15"/>
  <c r="W2865" i="15" s="1"/>
  <c r="AE2864" i="15"/>
  <c r="AF2864" i="15" s="1"/>
  <c r="V2863" i="15"/>
  <c r="W2863" i="15" s="1"/>
  <c r="AE2862" i="15"/>
  <c r="AF2862" i="15" s="1"/>
  <c r="V2861" i="15"/>
  <c r="W2861" i="15" s="1"/>
  <c r="AE2860" i="15"/>
  <c r="AF2860" i="15" s="1"/>
  <c r="V2859" i="15"/>
  <c r="W2859" i="15" s="1"/>
  <c r="AE2858" i="15"/>
  <c r="AF2858" i="15" s="1"/>
  <c r="V2857" i="15"/>
  <c r="W2857" i="15" s="1"/>
  <c r="AE2856" i="15"/>
  <c r="AF2856" i="15" s="1"/>
  <c r="V2855" i="15"/>
  <c r="W2855" i="15" s="1"/>
  <c r="AE2854" i="15"/>
  <c r="AF2854" i="15" s="1"/>
  <c r="V2853" i="15"/>
  <c r="W2853" i="15" s="1"/>
  <c r="AE2852" i="15"/>
  <c r="AF2852" i="15" s="1"/>
  <c r="V2851" i="15"/>
  <c r="W2851" i="15" s="1"/>
  <c r="AE2850" i="15"/>
  <c r="AF2850" i="15" s="1"/>
  <c r="V2849" i="15"/>
  <c r="W2849" i="15" s="1"/>
  <c r="AE2848" i="15"/>
  <c r="AF2848" i="15" s="1"/>
  <c r="V2847" i="15"/>
  <c r="W2847" i="15" s="1"/>
  <c r="AE2846" i="15"/>
  <c r="AF2846" i="15" s="1"/>
  <c r="V2845" i="15"/>
  <c r="W2845" i="15" s="1"/>
  <c r="AE2844" i="15"/>
  <c r="AF2844" i="15" s="1"/>
  <c r="V2843" i="15"/>
  <c r="W2843" i="15" s="1"/>
  <c r="AE2842" i="15"/>
  <c r="AF2842" i="15" s="1"/>
  <c r="V2841" i="15"/>
  <c r="W2841" i="15" s="1"/>
  <c r="AE2840" i="15"/>
  <c r="AF2840" i="15" s="1"/>
  <c r="V2839" i="15"/>
  <c r="W2839" i="15" s="1"/>
  <c r="AE2838" i="15"/>
  <c r="AF2838" i="15" s="1"/>
  <c r="V2837" i="15"/>
  <c r="W2837" i="15" s="1"/>
  <c r="AE2836" i="15"/>
  <c r="AF2836" i="15" s="1"/>
  <c r="V2835" i="15"/>
  <c r="W2835" i="15" s="1"/>
  <c r="AE2834" i="15"/>
  <c r="AF2834" i="15" s="1"/>
  <c r="V2833" i="15"/>
  <c r="W2833" i="15" s="1"/>
  <c r="AE2832" i="15"/>
  <c r="AF2832" i="15" s="1"/>
  <c r="V2831" i="15"/>
  <c r="W2831" i="15" s="1"/>
  <c r="AE2830" i="15"/>
  <c r="AF2830" i="15" s="1"/>
  <c r="V2829" i="15"/>
  <c r="W2829" i="15" s="1"/>
  <c r="AE2828" i="15"/>
  <c r="AF2828" i="15" s="1"/>
  <c r="V2827" i="15"/>
  <c r="W2827" i="15" s="1"/>
  <c r="AE2826" i="15"/>
  <c r="AF2826" i="15" s="1"/>
  <c r="V2825" i="15"/>
  <c r="W2825" i="15" s="1"/>
  <c r="AE2824" i="15"/>
  <c r="AF2824" i="15" s="1"/>
  <c r="V2823" i="15"/>
  <c r="W2823" i="15" s="1"/>
  <c r="AE2822" i="15"/>
  <c r="AF2822" i="15" s="1"/>
  <c r="V2821" i="15"/>
  <c r="W2821" i="15" s="1"/>
  <c r="AE2820" i="15"/>
  <c r="AF2820" i="15" s="1"/>
  <c r="V2819" i="15"/>
  <c r="W2819" i="15" s="1"/>
  <c r="AE2818" i="15"/>
  <c r="AF2818" i="15" s="1"/>
  <c r="V2817" i="15"/>
  <c r="W2817" i="15" s="1"/>
  <c r="AE2816" i="15"/>
  <c r="AF2816" i="15" s="1"/>
  <c r="V2815" i="15"/>
  <c r="W2815" i="15" s="1"/>
  <c r="AE2814" i="15"/>
  <c r="AF2814" i="15" s="1"/>
  <c r="V2813" i="15"/>
  <c r="W2813" i="15" s="1"/>
  <c r="AE2812" i="15"/>
  <c r="AF2812" i="15" s="1"/>
  <c r="V2811" i="15"/>
  <c r="W2811" i="15" s="1"/>
  <c r="AE2810" i="15"/>
  <c r="AF2810" i="15" s="1"/>
  <c r="V2809" i="15"/>
  <c r="W2809" i="15" s="1"/>
  <c r="AE2808" i="15"/>
  <c r="AF2808" i="15" s="1"/>
  <c r="V2807" i="15"/>
  <c r="W2807" i="15" s="1"/>
  <c r="AE2806" i="15"/>
  <c r="AF2806" i="15" s="1"/>
  <c r="V2805" i="15"/>
  <c r="W2805" i="15" s="1"/>
  <c r="AE2804" i="15"/>
  <c r="AF2804" i="15" s="1"/>
  <c r="R2977" i="15"/>
  <c r="S2977" i="15" s="1"/>
  <c r="R2975" i="15"/>
  <c r="S2975" i="15" s="1"/>
  <c r="R2973" i="15"/>
  <c r="S2973" i="15" s="1"/>
  <c r="R2971" i="15"/>
  <c r="S2971" i="15" s="1"/>
  <c r="R2970" i="15"/>
  <c r="S2970" i="15" s="1"/>
  <c r="R2969" i="15"/>
  <c r="S2969" i="15" s="1"/>
  <c r="R2968" i="15"/>
  <c r="S2968" i="15" s="1"/>
  <c r="Z2967" i="15"/>
  <c r="AA2967" i="15" s="1"/>
  <c r="R2966" i="15"/>
  <c r="S2966" i="15" s="1"/>
  <c r="Z2965" i="15"/>
  <c r="AA2965" i="15" s="1"/>
  <c r="R2964" i="15"/>
  <c r="S2964" i="15" s="1"/>
  <c r="Z2963" i="15"/>
  <c r="AA2963" i="15" s="1"/>
  <c r="R2962" i="15"/>
  <c r="S2962" i="15" s="1"/>
  <c r="Z2961" i="15"/>
  <c r="AA2961" i="15" s="1"/>
  <c r="R2960" i="15"/>
  <c r="S2960" i="15" s="1"/>
  <c r="Z2959" i="15"/>
  <c r="AA2959" i="15" s="1"/>
  <c r="R2958" i="15"/>
  <c r="S2958" i="15" s="1"/>
  <c r="Z2957" i="15"/>
  <c r="AA2957" i="15" s="1"/>
  <c r="R2956" i="15"/>
  <c r="S2956" i="15" s="1"/>
  <c r="Z2955" i="15"/>
  <c r="AA2955" i="15" s="1"/>
  <c r="R2954" i="15"/>
  <c r="S2954" i="15" s="1"/>
  <c r="Z2953" i="15"/>
  <c r="AA2953" i="15" s="1"/>
  <c r="R2952" i="15"/>
  <c r="S2952" i="15" s="1"/>
  <c r="Z2951" i="15"/>
  <c r="AA2951" i="15" s="1"/>
  <c r="R2950" i="15"/>
  <c r="S2950" i="15" s="1"/>
  <c r="Z2949" i="15"/>
  <c r="AA2949" i="15" s="1"/>
  <c r="R2948" i="15"/>
  <c r="S2948" i="15" s="1"/>
  <c r="Z2947" i="15"/>
  <c r="AA2947" i="15" s="1"/>
  <c r="R2946" i="15"/>
  <c r="S2946" i="15" s="1"/>
  <c r="Z2945" i="15"/>
  <c r="AA2945" i="15" s="1"/>
  <c r="R2944" i="15"/>
  <c r="S2944" i="15" s="1"/>
  <c r="Z2943" i="15"/>
  <c r="AA2943" i="15" s="1"/>
  <c r="R2942" i="15"/>
  <c r="S2942" i="15" s="1"/>
  <c r="Z2941" i="15"/>
  <c r="AA2941" i="15" s="1"/>
  <c r="R2940" i="15"/>
  <c r="S2940" i="15" s="1"/>
  <c r="Z2939" i="15"/>
  <c r="AA2939" i="15" s="1"/>
  <c r="R2938" i="15"/>
  <c r="S2938" i="15" s="1"/>
  <c r="Z2937" i="15"/>
  <c r="AA2937" i="15" s="1"/>
  <c r="R2936" i="15"/>
  <c r="S2936" i="15" s="1"/>
  <c r="Z2935" i="15"/>
  <c r="AA2935" i="15" s="1"/>
  <c r="R2934" i="15"/>
  <c r="S2934" i="15" s="1"/>
  <c r="Z2933" i="15"/>
  <c r="AA2933" i="15" s="1"/>
  <c r="R2932" i="15"/>
  <c r="S2932" i="15" s="1"/>
  <c r="Z2931" i="15"/>
  <c r="AA2931" i="15" s="1"/>
  <c r="R2930" i="15"/>
  <c r="S2930" i="15" s="1"/>
  <c r="Z2929" i="15"/>
  <c r="AA2929" i="15" s="1"/>
  <c r="R2928" i="15"/>
  <c r="S2928" i="15" s="1"/>
  <c r="Z2927" i="15"/>
  <c r="AA2927" i="15" s="1"/>
  <c r="R2926" i="15"/>
  <c r="S2926" i="15" s="1"/>
  <c r="Z2925" i="15"/>
  <c r="AA2925" i="15" s="1"/>
  <c r="R2924" i="15"/>
  <c r="S2924" i="15" s="1"/>
  <c r="Z2923" i="15"/>
  <c r="AA2923" i="15" s="1"/>
  <c r="R2922" i="15"/>
  <c r="S2922" i="15" s="1"/>
  <c r="Z2921" i="15"/>
  <c r="AA2921" i="15" s="1"/>
  <c r="R2920" i="15"/>
  <c r="S2920" i="15" s="1"/>
  <c r="Z2919" i="15"/>
  <c r="AA2919" i="15" s="1"/>
  <c r="R2918" i="15"/>
  <c r="S2918" i="15" s="1"/>
  <c r="Z2917" i="15"/>
  <c r="AA2917" i="15" s="1"/>
  <c r="R2916" i="15"/>
  <c r="S2916" i="15" s="1"/>
  <c r="Z2915" i="15"/>
  <c r="AA2915" i="15" s="1"/>
  <c r="R2914" i="15"/>
  <c r="S2914" i="15" s="1"/>
  <c r="Z2913" i="15"/>
  <c r="AA2913" i="15" s="1"/>
  <c r="R2912" i="15"/>
  <c r="S2912" i="15" s="1"/>
  <c r="Z2911" i="15"/>
  <c r="AA2911" i="15" s="1"/>
  <c r="R2910" i="15"/>
  <c r="S2910" i="15" s="1"/>
  <c r="Z2909" i="15"/>
  <c r="AA2909" i="15" s="1"/>
  <c r="R2908" i="15"/>
  <c r="S2908" i="15" s="1"/>
  <c r="Z2907" i="15"/>
  <c r="AA2907" i="15" s="1"/>
  <c r="R2906" i="15"/>
  <c r="S2906" i="15" s="1"/>
  <c r="Z2905" i="15"/>
  <c r="AA2905" i="15" s="1"/>
  <c r="R2904" i="15"/>
  <c r="S2904" i="15" s="1"/>
  <c r="Z2903" i="15"/>
  <c r="AA2903" i="15" s="1"/>
  <c r="R2902" i="15"/>
  <c r="S2902" i="15" s="1"/>
  <c r="Z2901" i="15"/>
  <c r="AA2901" i="15" s="1"/>
  <c r="R2900" i="15"/>
  <c r="S2900" i="15" s="1"/>
  <c r="Z2899" i="15"/>
  <c r="AA2899" i="15" s="1"/>
  <c r="R2898" i="15"/>
  <c r="S2898" i="15" s="1"/>
  <c r="Z2897" i="15"/>
  <c r="AA2897" i="15" s="1"/>
  <c r="R2896" i="15"/>
  <c r="S2896" i="15" s="1"/>
  <c r="Z2895" i="15"/>
  <c r="AA2895" i="15" s="1"/>
  <c r="R2894" i="15"/>
  <c r="S2894" i="15" s="1"/>
  <c r="Z2893" i="15"/>
  <c r="AA2893" i="15" s="1"/>
  <c r="R2892" i="15"/>
  <c r="S2892" i="15" s="1"/>
  <c r="Z2891" i="15"/>
  <c r="AA2891" i="15" s="1"/>
  <c r="R2890" i="15"/>
  <c r="S2890" i="15" s="1"/>
  <c r="Z2889" i="15"/>
  <c r="AA2889" i="15" s="1"/>
  <c r="R2888" i="15"/>
  <c r="S2888" i="15" s="1"/>
  <c r="Z2887" i="15"/>
  <c r="AA2887" i="15" s="1"/>
  <c r="R2886" i="15"/>
  <c r="S2886" i="15" s="1"/>
  <c r="Z2885" i="15"/>
  <c r="AA2885" i="15" s="1"/>
  <c r="R2884" i="15"/>
  <c r="S2884" i="15" s="1"/>
  <c r="Z2883" i="15"/>
  <c r="AA2883" i="15" s="1"/>
  <c r="R2882" i="15"/>
  <c r="S2882" i="15" s="1"/>
  <c r="Z2881" i="15"/>
  <c r="AA2881" i="15" s="1"/>
  <c r="R2880" i="15"/>
  <c r="S2880" i="15" s="1"/>
  <c r="Z2879" i="15"/>
  <c r="AA2879" i="15" s="1"/>
  <c r="R2878" i="15"/>
  <c r="S2878" i="15" s="1"/>
  <c r="Z2877" i="15"/>
  <c r="AA2877" i="15" s="1"/>
  <c r="R2876" i="15"/>
  <c r="S2876" i="15" s="1"/>
  <c r="Z2875" i="15"/>
  <c r="AA2875" i="15" s="1"/>
  <c r="R2874" i="15"/>
  <c r="S2874" i="15" s="1"/>
  <c r="Z2873" i="15"/>
  <c r="AA2873" i="15" s="1"/>
  <c r="R2872" i="15"/>
  <c r="S2872" i="15" s="1"/>
  <c r="Z2871" i="15"/>
  <c r="AA2871" i="15" s="1"/>
  <c r="R2870" i="15"/>
  <c r="S2870" i="15" s="1"/>
  <c r="Z2869" i="15"/>
  <c r="AA2869" i="15" s="1"/>
  <c r="R2868" i="15"/>
  <c r="S2868" i="15" s="1"/>
  <c r="Z2867" i="15"/>
  <c r="AA2867" i="15" s="1"/>
  <c r="R2866" i="15"/>
  <c r="S2866" i="15" s="1"/>
  <c r="Z2865" i="15"/>
  <c r="AA2865" i="15" s="1"/>
  <c r="R2864" i="15"/>
  <c r="S2864" i="15" s="1"/>
  <c r="Z2863" i="15"/>
  <c r="AA2863" i="15" s="1"/>
  <c r="R2862" i="15"/>
  <c r="S2862" i="15" s="1"/>
  <c r="Z2861" i="15"/>
  <c r="AA2861" i="15" s="1"/>
  <c r="R2860" i="15"/>
  <c r="S2860" i="15" s="1"/>
  <c r="Z2859" i="15"/>
  <c r="AA2859" i="15" s="1"/>
  <c r="R2858" i="15"/>
  <c r="S2858" i="15" s="1"/>
  <c r="Z2857" i="15"/>
  <c r="AA2857" i="15" s="1"/>
  <c r="R2856" i="15"/>
  <c r="S2856" i="15" s="1"/>
  <c r="Z2855" i="15"/>
  <c r="AA2855" i="15" s="1"/>
  <c r="R2854" i="15"/>
  <c r="S2854" i="15" s="1"/>
  <c r="Z2853" i="15"/>
  <c r="AA2853" i="15" s="1"/>
  <c r="R2852" i="15"/>
  <c r="S2852" i="15" s="1"/>
  <c r="Z2851" i="15"/>
  <c r="AA2851" i="15" s="1"/>
  <c r="R2850" i="15"/>
  <c r="S2850" i="15" s="1"/>
  <c r="Z2849" i="15"/>
  <c r="AA2849" i="15" s="1"/>
  <c r="R2848" i="15"/>
  <c r="S2848" i="15" s="1"/>
  <c r="Z2847" i="15"/>
  <c r="AA2847" i="15" s="1"/>
  <c r="R2846" i="15"/>
  <c r="S2846" i="15" s="1"/>
  <c r="Z2845" i="15"/>
  <c r="AA2845" i="15" s="1"/>
  <c r="R2844" i="15"/>
  <c r="S2844" i="15" s="1"/>
  <c r="Z2843" i="15"/>
  <c r="AA2843" i="15" s="1"/>
  <c r="R2842" i="15"/>
  <c r="S2842" i="15" s="1"/>
  <c r="Z2841" i="15"/>
  <c r="AA2841" i="15" s="1"/>
  <c r="R2840" i="15"/>
  <c r="S2840" i="15" s="1"/>
  <c r="Z2839" i="15"/>
  <c r="AA2839" i="15" s="1"/>
  <c r="R2838" i="15"/>
  <c r="S2838" i="15" s="1"/>
  <c r="Z2837" i="15"/>
  <c r="AA2837" i="15" s="1"/>
  <c r="R2836" i="15"/>
  <c r="S2836" i="15" s="1"/>
  <c r="Z2835" i="15"/>
  <c r="AA2835" i="15" s="1"/>
  <c r="R2834" i="15"/>
  <c r="S2834" i="15" s="1"/>
  <c r="Z2833" i="15"/>
  <c r="AA2833" i="15" s="1"/>
  <c r="R2832" i="15"/>
  <c r="S2832" i="15" s="1"/>
  <c r="Z2831" i="15"/>
  <c r="AA2831" i="15" s="1"/>
  <c r="R2830" i="15"/>
  <c r="S2830" i="15" s="1"/>
  <c r="Z2829" i="15"/>
  <c r="AA2829" i="15" s="1"/>
  <c r="R2828" i="15"/>
  <c r="S2828" i="15" s="1"/>
  <c r="Z2827" i="15"/>
  <c r="AA2827" i="15" s="1"/>
  <c r="R2826" i="15"/>
  <c r="S2826" i="15" s="1"/>
  <c r="Z2825" i="15"/>
  <c r="AA2825" i="15" s="1"/>
  <c r="R2824" i="15"/>
  <c r="S2824" i="15" s="1"/>
  <c r="Z2823" i="15"/>
  <c r="AA2823" i="15" s="1"/>
  <c r="R2822" i="15"/>
  <c r="S2822" i="15" s="1"/>
  <c r="Z2821" i="15"/>
  <c r="AA2821" i="15" s="1"/>
  <c r="R2820" i="15"/>
  <c r="S2820" i="15" s="1"/>
  <c r="Z2819" i="15"/>
  <c r="AA2819" i="15" s="1"/>
  <c r="R2818" i="15"/>
  <c r="S2818" i="15" s="1"/>
  <c r="Z2817" i="15"/>
  <c r="AA2817" i="15" s="1"/>
  <c r="R2816" i="15"/>
  <c r="S2816" i="15" s="1"/>
  <c r="Z2815" i="15"/>
  <c r="AA2815" i="15" s="1"/>
  <c r="R2814" i="15"/>
  <c r="S2814" i="15" s="1"/>
  <c r="Z2813" i="15"/>
  <c r="AA2813" i="15" s="1"/>
  <c r="R2812" i="15"/>
  <c r="S2812" i="15" s="1"/>
  <c r="Z2811" i="15"/>
  <c r="AA2811" i="15" s="1"/>
  <c r="R2810" i="15"/>
  <c r="S2810" i="15" s="1"/>
  <c r="Z2809" i="15"/>
  <c r="AA2809" i="15" s="1"/>
  <c r="R2808" i="15"/>
  <c r="S2808" i="15" s="1"/>
  <c r="Z2807" i="15"/>
  <c r="AA2807" i="15" s="1"/>
  <c r="R2806" i="15"/>
  <c r="S2806" i="15" s="1"/>
  <c r="Z2805" i="15"/>
  <c r="AA2805" i="15" s="1"/>
  <c r="AE2970" i="15"/>
  <c r="AF2970" i="15" s="1"/>
  <c r="AE2968" i="15"/>
  <c r="AF2968" i="15" s="1"/>
  <c r="AE2967" i="15"/>
  <c r="AF2967" i="15" s="1"/>
  <c r="V2966" i="15"/>
  <c r="W2966" i="15" s="1"/>
  <c r="AE2965" i="15"/>
  <c r="AF2965" i="15" s="1"/>
  <c r="V2964" i="15"/>
  <c r="W2964" i="15" s="1"/>
  <c r="AE2963" i="15"/>
  <c r="AF2963" i="15" s="1"/>
  <c r="V2962" i="15"/>
  <c r="W2962" i="15" s="1"/>
  <c r="AE2961" i="15"/>
  <c r="AF2961" i="15" s="1"/>
  <c r="V2960" i="15"/>
  <c r="W2960" i="15" s="1"/>
  <c r="AE2959" i="15"/>
  <c r="AF2959" i="15" s="1"/>
  <c r="V2958" i="15"/>
  <c r="W2958" i="15" s="1"/>
  <c r="AE2957" i="15"/>
  <c r="AF2957" i="15" s="1"/>
  <c r="V2956" i="15"/>
  <c r="W2956" i="15" s="1"/>
  <c r="AE2955" i="15"/>
  <c r="AF2955" i="15" s="1"/>
  <c r="V2954" i="15"/>
  <c r="W2954" i="15" s="1"/>
  <c r="AE2953" i="15"/>
  <c r="AF2953" i="15" s="1"/>
  <c r="V2952" i="15"/>
  <c r="W2952" i="15" s="1"/>
  <c r="AE2951" i="15"/>
  <c r="AF2951" i="15" s="1"/>
  <c r="V2950" i="15"/>
  <c r="W2950" i="15" s="1"/>
  <c r="AE2949" i="15"/>
  <c r="AF2949" i="15" s="1"/>
  <c r="V2948" i="15"/>
  <c r="W2948" i="15" s="1"/>
  <c r="AE2947" i="15"/>
  <c r="AF2947" i="15" s="1"/>
  <c r="V2946" i="15"/>
  <c r="W2946" i="15" s="1"/>
  <c r="AE2945" i="15"/>
  <c r="AF2945" i="15" s="1"/>
  <c r="V2944" i="15"/>
  <c r="W2944" i="15" s="1"/>
  <c r="AE2943" i="15"/>
  <c r="AF2943" i="15" s="1"/>
  <c r="V2942" i="15"/>
  <c r="W2942" i="15" s="1"/>
  <c r="AE2941" i="15"/>
  <c r="AF2941" i="15" s="1"/>
  <c r="V2940" i="15"/>
  <c r="W2940" i="15" s="1"/>
  <c r="AE2939" i="15"/>
  <c r="AF2939" i="15" s="1"/>
  <c r="V2938" i="15"/>
  <c r="W2938" i="15" s="1"/>
  <c r="AE2937" i="15"/>
  <c r="AF2937" i="15" s="1"/>
  <c r="V2936" i="15"/>
  <c r="W2936" i="15" s="1"/>
  <c r="AE2935" i="15"/>
  <c r="AF2935" i="15" s="1"/>
  <c r="V2934" i="15"/>
  <c r="W2934" i="15" s="1"/>
  <c r="AE2933" i="15"/>
  <c r="AF2933" i="15" s="1"/>
  <c r="V2932" i="15"/>
  <c r="W2932" i="15" s="1"/>
  <c r="AE2931" i="15"/>
  <c r="AF2931" i="15" s="1"/>
  <c r="V2930" i="15"/>
  <c r="W2930" i="15" s="1"/>
  <c r="AE2929" i="15"/>
  <c r="AF2929" i="15" s="1"/>
  <c r="V2928" i="15"/>
  <c r="W2928" i="15" s="1"/>
  <c r="AE2927" i="15"/>
  <c r="AF2927" i="15" s="1"/>
  <c r="V2926" i="15"/>
  <c r="W2926" i="15" s="1"/>
  <c r="AE2925" i="15"/>
  <c r="AF2925" i="15" s="1"/>
  <c r="V2924" i="15"/>
  <c r="W2924" i="15" s="1"/>
  <c r="AE2923" i="15"/>
  <c r="AF2923" i="15" s="1"/>
  <c r="V2922" i="15"/>
  <c r="W2922" i="15" s="1"/>
  <c r="AE2921" i="15"/>
  <c r="AF2921" i="15" s="1"/>
  <c r="V2920" i="15"/>
  <c r="W2920" i="15" s="1"/>
  <c r="AE2919" i="15"/>
  <c r="AF2919" i="15" s="1"/>
  <c r="V2918" i="15"/>
  <c r="W2918" i="15" s="1"/>
  <c r="AE2917" i="15"/>
  <c r="AF2917" i="15" s="1"/>
  <c r="V2916" i="15"/>
  <c r="W2916" i="15" s="1"/>
  <c r="AE2915" i="15"/>
  <c r="AF2915" i="15" s="1"/>
  <c r="V2914" i="15"/>
  <c r="W2914" i="15" s="1"/>
  <c r="AE2913" i="15"/>
  <c r="AF2913" i="15" s="1"/>
  <c r="V2912" i="15"/>
  <c r="W2912" i="15" s="1"/>
  <c r="AE2911" i="15"/>
  <c r="AF2911" i="15" s="1"/>
  <c r="V2910" i="15"/>
  <c r="W2910" i="15" s="1"/>
  <c r="AE2909" i="15"/>
  <c r="AF2909" i="15" s="1"/>
  <c r="V2908" i="15"/>
  <c r="W2908" i="15" s="1"/>
  <c r="AE2907" i="15"/>
  <c r="AF2907" i="15" s="1"/>
  <c r="V2906" i="15"/>
  <c r="W2906" i="15" s="1"/>
  <c r="AE2905" i="15"/>
  <c r="AF2905" i="15" s="1"/>
  <c r="V2904" i="15"/>
  <c r="W2904" i="15" s="1"/>
  <c r="AE2903" i="15"/>
  <c r="AF2903" i="15" s="1"/>
  <c r="V2902" i="15"/>
  <c r="W2902" i="15" s="1"/>
  <c r="AE2901" i="15"/>
  <c r="AF2901" i="15" s="1"/>
  <c r="V2900" i="15"/>
  <c r="W2900" i="15" s="1"/>
  <c r="AE2899" i="15"/>
  <c r="AF2899" i="15" s="1"/>
  <c r="V2898" i="15"/>
  <c r="W2898" i="15" s="1"/>
  <c r="AE2897" i="15"/>
  <c r="AF2897" i="15" s="1"/>
  <c r="V2896" i="15"/>
  <c r="W2896" i="15" s="1"/>
  <c r="AE2895" i="15"/>
  <c r="AF2895" i="15" s="1"/>
  <c r="V2894" i="15"/>
  <c r="W2894" i="15" s="1"/>
  <c r="AE2893" i="15"/>
  <c r="AF2893" i="15" s="1"/>
  <c r="V2892" i="15"/>
  <c r="W2892" i="15" s="1"/>
  <c r="AE2891" i="15"/>
  <c r="AF2891" i="15" s="1"/>
  <c r="V2890" i="15"/>
  <c r="W2890" i="15" s="1"/>
  <c r="AE2889" i="15"/>
  <c r="AF2889" i="15" s="1"/>
  <c r="V2888" i="15"/>
  <c r="W2888" i="15" s="1"/>
  <c r="AE2887" i="15"/>
  <c r="AF2887" i="15" s="1"/>
  <c r="V2886" i="15"/>
  <c r="W2886" i="15" s="1"/>
  <c r="AE2885" i="15"/>
  <c r="AF2885" i="15" s="1"/>
  <c r="V2884" i="15"/>
  <c r="W2884" i="15" s="1"/>
  <c r="AE2883" i="15"/>
  <c r="AF2883" i="15" s="1"/>
  <c r="V2882" i="15"/>
  <c r="W2882" i="15" s="1"/>
  <c r="AE2881" i="15"/>
  <c r="AF2881" i="15" s="1"/>
  <c r="V2880" i="15"/>
  <c r="W2880" i="15" s="1"/>
  <c r="AE2879" i="15"/>
  <c r="AF2879" i="15" s="1"/>
  <c r="V2878" i="15"/>
  <c r="W2878" i="15" s="1"/>
  <c r="AE2877" i="15"/>
  <c r="AF2877" i="15" s="1"/>
  <c r="V2876" i="15"/>
  <c r="W2876" i="15" s="1"/>
  <c r="AE2875" i="15"/>
  <c r="AF2875" i="15" s="1"/>
  <c r="V2874" i="15"/>
  <c r="W2874" i="15" s="1"/>
  <c r="AE2873" i="15"/>
  <c r="AF2873" i="15" s="1"/>
  <c r="V2872" i="15"/>
  <c r="W2872" i="15" s="1"/>
  <c r="AE2871" i="15"/>
  <c r="AF2871" i="15" s="1"/>
  <c r="V2870" i="15"/>
  <c r="W2870" i="15" s="1"/>
  <c r="AE2869" i="15"/>
  <c r="AF2869" i="15" s="1"/>
  <c r="V2868" i="15"/>
  <c r="W2868" i="15" s="1"/>
  <c r="AE2867" i="15"/>
  <c r="AF2867" i="15" s="1"/>
  <c r="V2866" i="15"/>
  <c r="W2866" i="15" s="1"/>
  <c r="AE2865" i="15"/>
  <c r="AF2865" i="15" s="1"/>
  <c r="V2864" i="15"/>
  <c r="W2864" i="15" s="1"/>
  <c r="AE2863" i="15"/>
  <c r="AF2863" i="15" s="1"/>
  <c r="V2862" i="15"/>
  <c r="W2862" i="15" s="1"/>
  <c r="AE2861" i="15"/>
  <c r="AF2861" i="15" s="1"/>
  <c r="V2860" i="15"/>
  <c r="W2860" i="15" s="1"/>
  <c r="AE2859" i="15"/>
  <c r="AF2859" i="15" s="1"/>
  <c r="V2858" i="15"/>
  <c r="W2858" i="15" s="1"/>
  <c r="AE2857" i="15"/>
  <c r="AF2857" i="15" s="1"/>
  <c r="V2856" i="15"/>
  <c r="W2856" i="15" s="1"/>
  <c r="AE2855" i="15"/>
  <c r="AF2855" i="15" s="1"/>
  <c r="V2854" i="15"/>
  <c r="W2854" i="15" s="1"/>
  <c r="AE2853" i="15"/>
  <c r="AF2853" i="15" s="1"/>
  <c r="V2852" i="15"/>
  <c r="W2852" i="15" s="1"/>
  <c r="AE2851" i="15"/>
  <c r="AF2851" i="15" s="1"/>
  <c r="V2850" i="15"/>
  <c r="W2850" i="15" s="1"/>
  <c r="AE2849" i="15"/>
  <c r="AF2849" i="15" s="1"/>
  <c r="V2848" i="15"/>
  <c r="W2848" i="15" s="1"/>
  <c r="AE2847" i="15"/>
  <c r="AF2847" i="15" s="1"/>
  <c r="V2846" i="15"/>
  <c r="W2846" i="15" s="1"/>
  <c r="AE2845" i="15"/>
  <c r="AF2845" i="15" s="1"/>
  <c r="V2844" i="15"/>
  <c r="W2844" i="15" s="1"/>
  <c r="AE2843" i="15"/>
  <c r="AF2843" i="15" s="1"/>
  <c r="V2842" i="15"/>
  <c r="W2842" i="15" s="1"/>
  <c r="AE2841" i="15"/>
  <c r="AF2841" i="15" s="1"/>
  <c r="V2840" i="15"/>
  <c r="W2840" i="15" s="1"/>
  <c r="AE2839" i="15"/>
  <c r="AF2839" i="15" s="1"/>
  <c r="V2838" i="15"/>
  <c r="W2838" i="15" s="1"/>
  <c r="AE2837" i="15"/>
  <c r="AF2837" i="15" s="1"/>
  <c r="V2836" i="15"/>
  <c r="W2836" i="15" s="1"/>
  <c r="AE2835" i="15"/>
  <c r="AF2835" i="15" s="1"/>
  <c r="V2834" i="15"/>
  <c r="W2834" i="15" s="1"/>
  <c r="AE2833" i="15"/>
  <c r="AF2833" i="15" s="1"/>
  <c r="V2832" i="15"/>
  <c r="W2832" i="15" s="1"/>
  <c r="AE2831" i="15"/>
  <c r="AF2831" i="15" s="1"/>
  <c r="V2830" i="15"/>
  <c r="W2830" i="15" s="1"/>
  <c r="AE2829" i="15"/>
  <c r="AF2829" i="15" s="1"/>
  <c r="V2828" i="15"/>
  <c r="W2828" i="15" s="1"/>
  <c r="AE2827" i="15"/>
  <c r="AF2827" i="15" s="1"/>
  <c r="V2826" i="15"/>
  <c r="W2826" i="15" s="1"/>
  <c r="AE2825" i="15"/>
  <c r="AF2825" i="15" s="1"/>
  <c r="V2824" i="15"/>
  <c r="W2824" i="15" s="1"/>
  <c r="AE2823" i="15"/>
  <c r="AF2823" i="15" s="1"/>
  <c r="V2822" i="15"/>
  <c r="W2822" i="15" s="1"/>
  <c r="AE2821" i="15"/>
  <c r="AF2821" i="15" s="1"/>
  <c r="V2820" i="15"/>
  <c r="W2820" i="15" s="1"/>
  <c r="AE2819" i="15"/>
  <c r="AF2819" i="15" s="1"/>
  <c r="V2818" i="15"/>
  <c r="W2818" i="15" s="1"/>
  <c r="AE2817" i="15"/>
  <c r="AF2817" i="15" s="1"/>
  <c r="V2816" i="15"/>
  <c r="W2816" i="15" s="1"/>
  <c r="AE2815" i="15"/>
  <c r="AF2815" i="15" s="1"/>
  <c r="V2814" i="15"/>
  <c r="W2814" i="15" s="1"/>
  <c r="AE2813" i="15"/>
  <c r="AF2813" i="15" s="1"/>
  <c r="Z2978" i="15"/>
  <c r="AA2978" i="15" s="1"/>
  <c r="Z2976" i="15"/>
  <c r="AA2976" i="15" s="1"/>
  <c r="Z2974" i="15"/>
  <c r="AA2974" i="15" s="1"/>
  <c r="Z2972" i="15"/>
  <c r="AA2972" i="15" s="1"/>
  <c r="V2969" i="15"/>
  <c r="W2969" i="15" s="1"/>
  <c r="R2967" i="15"/>
  <c r="S2967" i="15" s="1"/>
  <c r="Z2966" i="15"/>
  <c r="AA2966" i="15" s="1"/>
  <c r="R2965" i="15"/>
  <c r="S2965" i="15" s="1"/>
  <c r="Z2964" i="15"/>
  <c r="AA2964" i="15" s="1"/>
  <c r="R2963" i="15"/>
  <c r="S2963" i="15" s="1"/>
  <c r="Z2962" i="15"/>
  <c r="AA2962" i="15" s="1"/>
  <c r="R2961" i="15"/>
  <c r="S2961" i="15" s="1"/>
  <c r="Z2960" i="15"/>
  <c r="AA2960" i="15" s="1"/>
  <c r="R2959" i="15"/>
  <c r="S2959" i="15" s="1"/>
  <c r="Z2958" i="15"/>
  <c r="AA2958" i="15" s="1"/>
  <c r="R2957" i="15"/>
  <c r="S2957" i="15" s="1"/>
  <c r="Z2956" i="15"/>
  <c r="AA2956" i="15" s="1"/>
  <c r="R2955" i="15"/>
  <c r="S2955" i="15" s="1"/>
  <c r="Z2954" i="15"/>
  <c r="AA2954" i="15" s="1"/>
  <c r="R2953" i="15"/>
  <c r="S2953" i="15" s="1"/>
  <c r="Z2952" i="15"/>
  <c r="AA2952" i="15" s="1"/>
  <c r="R2951" i="15"/>
  <c r="S2951" i="15" s="1"/>
  <c r="Z2950" i="15"/>
  <c r="AA2950" i="15" s="1"/>
  <c r="R2949" i="15"/>
  <c r="S2949" i="15" s="1"/>
  <c r="Z2948" i="15"/>
  <c r="AA2948" i="15" s="1"/>
  <c r="R2947" i="15"/>
  <c r="S2947" i="15" s="1"/>
  <c r="Z2946" i="15"/>
  <c r="AA2946" i="15" s="1"/>
  <c r="R2945" i="15"/>
  <c r="S2945" i="15" s="1"/>
  <c r="Z2944" i="15"/>
  <c r="AA2944" i="15" s="1"/>
  <c r="R2943" i="15"/>
  <c r="S2943" i="15" s="1"/>
  <c r="Z2942" i="15"/>
  <c r="AA2942" i="15" s="1"/>
  <c r="R2941" i="15"/>
  <c r="S2941" i="15" s="1"/>
  <c r="Z2940" i="15"/>
  <c r="AA2940" i="15" s="1"/>
  <c r="R2939" i="15"/>
  <c r="S2939" i="15" s="1"/>
  <c r="Z2938" i="15"/>
  <c r="AA2938" i="15" s="1"/>
  <c r="R2937" i="15"/>
  <c r="S2937" i="15" s="1"/>
  <c r="Z2936" i="15"/>
  <c r="AA2936" i="15" s="1"/>
  <c r="R2935" i="15"/>
  <c r="S2935" i="15" s="1"/>
  <c r="Z2934" i="15"/>
  <c r="AA2934" i="15" s="1"/>
  <c r="R2933" i="15"/>
  <c r="S2933" i="15" s="1"/>
  <c r="Z2932" i="15"/>
  <c r="AA2932" i="15" s="1"/>
  <c r="R2931" i="15"/>
  <c r="S2931" i="15" s="1"/>
  <c r="Z2930" i="15"/>
  <c r="AA2930" i="15" s="1"/>
  <c r="R2929" i="15"/>
  <c r="S2929" i="15" s="1"/>
  <c r="Z2928" i="15"/>
  <c r="AA2928" i="15" s="1"/>
  <c r="R2927" i="15"/>
  <c r="S2927" i="15" s="1"/>
  <c r="Z2926" i="15"/>
  <c r="AA2926" i="15" s="1"/>
  <c r="R2925" i="15"/>
  <c r="S2925" i="15" s="1"/>
  <c r="Z2924" i="15"/>
  <c r="AA2924" i="15" s="1"/>
  <c r="R2923" i="15"/>
  <c r="S2923" i="15" s="1"/>
  <c r="Z2922" i="15"/>
  <c r="AA2922" i="15" s="1"/>
  <c r="R2921" i="15"/>
  <c r="S2921" i="15" s="1"/>
  <c r="Z2920" i="15"/>
  <c r="AA2920" i="15" s="1"/>
  <c r="R2919" i="15"/>
  <c r="S2919" i="15" s="1"/>
  <c r="Z2918" i="15"/>
  <c r="AA2918" i="15" s="1"/>
  <c r="R2917" i="15"/>
  <c r="S2917" i="15" s="1"/>
  <c r="Z2916" i="15"/>
  <c r="AA2916" i="15" s="1"/>
  <c r="R2915" i="15"/>
  <c r="S2915" i="15" s="1"/>
  <c r="Z2914" i="15"/>
  <c r="AA2914" i="15" s="1"/>
  <c r="R2913" i="15"/>
  <c r="S2913" i="15" s="1"/>
  <c r="Z2912" i="15"/>
  <c r="AA2912" i="15" s="1"/>
  <c r="R2911" i="15"/>
  <c r="S2911" i="15" s="1"/>
  <c r="Z2910" i="15"/>
  <c r="AA2910" i="15" s="1"/>
  <c r="R2909" i="15"/>
  <c r="S2909" i="15" s="1"/>
  <c r="Z2908" i="15"/>
  <c r="AA2908" i="15" s="1"/>
  <c r="R2907" i="15"/>
  <c r="S2907" i="15" s="1"/>
  <c r="Z2906" i="15"/>
  <c r="AA2906" i="15" s="1"/>
  <c r="R2905" i="15"/>
  <c r="S2905" i="15" s="1"/>
  <c r="Z2904" i="15"/>
  <c r="AA2904" i="15" s="1"/>
  <c r="R2903" i="15"/>
  <c r="S2903" i="15" s="1"/>
  <c r="Z2902" i="15"/>
  <c r="AA2902" i="15" s="1"/>
  <c r="R2901" i="15"/>
  <c r="S2901" i="15" s="1"/>
  <c r="Z2900" i="15"/>
  <c r="AA2900" i="15" s="1"/>
  <c r="R2899" i="15"/>
  <c r="S2899" i="15" s="1"/>
  <c r="Z2898" i="15"/>
  <c r="AA2898" i="15" s="1"/>
  <c r="R2897" i="15"/>
  <c r="S2897" i="15" s="1"/>
  <c r="Z2896" i="15"/>
  <c r="AA2896" i="15" s="1"/>
  <c r="R2895" i="15"/>
  <c r="S2895" i="15" s="1"/>
  <c r="Z2894" i="15"/>
  <c r="AA2894" i="15" s="1"/>
  <c r="R2893" i="15"/>
  <c r="S2893" i="15" s="1"/>
  <c r="Z2892" i="15"/>
  <c r="AA2892" i="15" s="1"/>
  <c r="R2891" i="15"/>
  <c r="S2891" i="15" s="1"/>
  <c r="Z2890" i="15"/>
  <c r="AA2890" i="15" s="1"/>
  <c r="R2889" i="15"/>
  <c r="S2889" i="15" s="1"/>
  <c r="Z2888" i="15"/>
  <c r="AA2888" i="15" s="1"/>
  <c r="R2887" i="15"/>
  <c r="S2887" i="15" s="1"/>
  <c r="Z2886" i="15"/>
  <c r="AA2886" i="15" s="1"/>
  <c r="R2885" i="15"/>
  <c r="S2885" i="15" s="1"/>
  <c r="Z2884" i="15"/>
  <c r="AA2884" i="15" s="1"/>
  <c r="R2883" i="15"/>
  <c r="S2883" i="15" s="1"/>
  <c r="Z2882" i="15"/>
  <c r="AA2882" i="15" s="1"/>
  <c r="R2881" i="15"/>
  <c r="S2881" i="15" s="1"/>
  <c r="Z2880" i="15"/>
  <c r="AA2880" i="15" s="1"/>
  <c r="R2879" i="15"/>
  <c r="S2879" i="15" s="1"/>
  <c r="Z2878" i="15"/>
  <c r="AA2878" i="15" s="1"/>
  <c r="R2877" i="15"/>
  <c r="S2877" i="15" s="1"/>
  <c r="Z2876" i="15"/>
  <c r="AA2876" i="15" s="1"/>
  <c r="R2875" i="15"/>
  <c r="S2875" i="15" s="1"/>
  <c r="Z2874" i="15"/>
  <c r="AA2874" i="15" s="1"/>
  <c r="R2873" i="15"/>
  <c r="S2873" i="15" s="1"/>
  <c r="Z2872" i="15"/>
  <c r="AA2872" i="15" s="1"/>
  <c r="R2871" i="15"/>
  <c r="S2871" i="15" s="1"/>
  <c r="Z2870" i="15"/>
  <c r="AA2870" i="15" s="1"/>
  <c r="R2869" i="15"/>
  <c r="S2869" i="15" s="1"/>
  <c r="Z2868" i="15"/>
  <c r="AA2868" i="15" s="1"/>
  <c r="R2867" i="15"/>
  <c r="S2867" i="15" s="1"/>
  <c r="Z2866" i="15"/>
  <c r="AA2866" i="15" s="1"/>
  <c r="R2865" i="15"/>
  <c r="S2865" i="15" s="1"/>
  <c r="Z2864" i="15"/>
  <c r="AA2864" i="15" s="1"/>
  <c r="R2863" i="15"/>
  <c r="S2863" i="15" s="1"/>
  <c r="Z2862" i="15"/>
  <c r="AA2862" i="15" s="1"/>
  <c r="R2861" i="15"/>
  <c r="S2861" i="15" s="1"/>
  <c r="Z2860" i="15"/>
  <c r="AA2860" i="15" s="1"/>
  <c r="R2859" i="15"/>
  <c r="S2859" i="15" s="1"/>
  <c r="Z2858" i="15"/>
  <c r="AA2858" i="15" s="1"/>
  <c r="R2857" i="15"/>
  <c r="S2857" i="15" s="1"/>
  <c r="Z2856" i="15"/>
  <c r="AA2856" i="15" s="1"/>
  <c r="R2855" i="15"/>
  <c r="S2855" i="15" s="1"/>
  <c r="Z2854" i="15"/>
  <c r="AA2854" i="15" s="1"/>
  <c r="R2853" i="15"/>
  <c r="S2853" i="15" s="1"/>
  <c r="Z2852" i="15"/>
  <c r="AA2852" i="15" s="1"/>
  <c r="R2851" i="15"/>
  <c r="S2851" i="15" s="1"/>
  <c r="Z2850" i="15"/>
  <c r="AA2850" i="15" s="1"/>
  <c r="R2849" i="15"/>
  <c r="S2849" i="15" s="1"/>
  <c r="Z2848" i="15"/>
  <c r="AA2848" i="15" s="1"/>
  <c r="R2847" i="15"/>
  <c r="S2847" i="15" s="1"/>
  <c r="Z2846" i="15"/>
  <c r="AA2846" i="15" s="1"/>
  <c r="R2845" i="15"/>
  <c r="S2845" i="15" s="1"/>
  <c r="Z2844" i="15"/>
  <c r="AA2844" i="15" s="1"/>
  <c r="R2843" i="15"/>
  <c r="S2843" i="15" s="1"/>
  <c r="Z2842" i="15"/>
  <c r="AA2842" i="15" s="1"/>
  <c r="R2841" i="15"/>
  <c r="S2841" i="15" s="1"/>
  <c r="Z2840" i="15"/>
  <c r="AA2840" i="15" s="1"/>
  <c r="R2839" i="15"/>
  <c r="S2839" i="15" s="1"/>
  <c r="Z2838" i="15"/>
  <c r="AA2838" i="15" s="1"/>
  <c r="R2837" i="15"/>
  <c r="S2837" i="15" s="1"/>
  <c r="Z2836" i="15"/>
  <c r="AA2836" i="15" s="1"/>
  <c r="R2835" i="15"/>
  <c r="S2835" i="15" s="1"/>
  <c r="Z2834" i="15"/>
  <c r="AA2834" i="15" s="1"/>
  <c r="R2833" i="15"/>
  <c r="S2833" i="15" s="1"/>
  <c r="Z2832" i="15"/>
  <c r="AA2832" i="15" s="1"/>
  <c r="R2831" i="15"/>
  <c r="S2831" i="15" s="1"/>
  <c r="Z2830" i="15"/>
  <c r="AA2830" i="15" s="1"/>
  <c r="R2829" i="15"/>
  <c r="S2829" i="15" s="1"/>
  <c r="Z2828" i="15"/>
  <c r="AA2828" i="15" s="1"/>
  <c r="R2827" i="15"/>
  <c r="S2827" i="15" s="1"/>
  <c r="Z2826" i="15"/>
  <c r="AA2826" i="15" s="1"/>
  <c r="R2825" i="15"/>
  <c r="S2825" i="15" s="1"/>
  <c r="Z2824" i="15"/>
  <c r="AA2824" i="15" s="1"/>
  <c r="R2823" i="15"/>
  <c r="S2823" i="15" s="1"/>
  <c r="Z2822" i="15"/>
  <c r="AA2822" i="15" s="1"/>
  <c r="R2821" i="15"/>
  <c r="S2821" i="15" s="1"/>
  <c r="Z2820" i="15"/>
  <c r="AA2820" i="15" s="1"/>
  <c r="R2819" i="15"/>
  <c r="S2819" i="15" s="1"/>
  <c r="Z2818" i="15"/>
  <c r="AA2818" i="15" s="1"/>
  <c r="R2817" i="15"/>
  <c r="S2817" i="15" s="1"/>
  <c r="Z2816" i="15"/>
  <c r="AA2816" i="15" s="1"/>
  <c r="R2815" i="15"/>
  <c r="S2815" i="15" s="1"/>
  <c r="Z2814" i="15"/>
  <c r="AA2814" i="15" s="1"/>
  <c r="R2813" i="15"/>
  <c r="S2813" i="15" s="1"/>
  <c r="Z2812" i="15"/>
  <c r="AA2812" i="15" s="1"/>
  <c r="R2811" i="15"/>
  <c r="S2811" i="15" s="1"/>
  <c r="Z2810" i="15"/>
  <c r="AA2810" i="15" s="1"/>
  <c r="R2809" i="15"/>
  <c r="S2809" i="15" s="1"/>
  <c r="Z2808" i="15"/>
  <c r="AA2808" i="15" s="1"/>
  <c r="R2807" i="15"/>
  <c r="S2807" i="15" s="1"/>
  <c r="Z2806" i="15"/>
  <c r="AA2806" i="15" s="1"/>
  <c r="R2805" i="15"/>
  <c r="S2805" i="15" s="1"/>
  <c r="Z2804" i="15"/>
  <c r="AA2804" i="15" s="1"/>
  <c r="R2804" i="15"/>
  <c r="S2804" i="15" s="1"/>
  <c r="Z2803" i="15"/>
  <c r="AA2803" i="15" s="1"/>
  <c r="R2802" i="15"/>
  <c r="S2802" i="15" s="1"/>
  <c r="Z2801" i="15"/>
  <c r="AA2801" i="15" s="1"/>
  <c r="R2800" i="15"/>
  <c r="S2800" i="15" s="1"/>
  <c r="Z2799" i="15"/>
  <c r="AA2799" i="15" s="1"/>
  <c r="R2798" i="15"/>
  <c r="S2798" i="15" s="1"/>
  <c r="Z2797" i="15"/>
  <c r="AA2797" i="15" s="1"/>
  <c r="R2796" i="15"/>
  <c r="S2796" i="15" s="1"/>
  <c r="Z2795" i="15"/>
  <c r="AA2795" i="15" s="1"/>
  <c r="R2794" i="15"/>
  <c r="S2794" i="15" s="1"/>
  <c r="Z2793" i="15"/>
  <c r="AA2793" i="15" s="1"/>
  <c r="R2792" i="15"/>
  <c r="S2792" i="15" s="1"/>
  <c r="Z2791" i="15"/>
  <c r="AA2791" i="15" s="1"/>
  <c r="R2790" i="15"/>
  <c r="S2790" i="15" s="1"/>
  <c r="Z2789" i="15"/>
  <c r="AA2789" i="15" s="1"/>
  <c r="R2788" i="15"/>
  <c r="S2788" i="15" s="1"/>
  <c r="Z2787" i="15"/>
  <c r="AA2787" i="15" s="1"/>
  <c r="R2786" i="15"/>
  <c r="S2786" i="15" s="1"/>
  <c r="Z2785" i="15"/>
  <c r="AA2785" i="15" s="1"/>
  <c r="R2784" i="15"/>
  <c r="S2784" i="15" s="1"/>
  <c r="Z2783" i="15"/>
  <c r="AA2783" i="15" s="1"/>
  <c r="R2782" i="15"/>
  <c r="S2782" i="15" s="1"/>
  <c r="Z2781" i="15"/>
  <c r="AA2781" i="15" s="1"/>
  <c r="R2780" i="15"/>
  <c r="S2780" i="15" s="1"/>
  <c r="Z2779" i="15"/>
  <c r="AA2779" i="15" s="1"/>
  <c r="R2778" i="15"/>
  <c r="S2778" i="15" s="1"/>
  <c r="Z2777" i="15"/>
  <c r="AA2777" i="15" s="1"/>
  <c r="R2776" i="15"/>
  <c r="S2776" i="15" s="1"/>
  <c r="Z2775" i="15"/>
  <c r="AA2775" i="15" s="1"/>
  <c r="R2774" i="15"/>
  <c r="S2774" i="15" s="1"/>
  <c r="Z2773" i="15"/>
  <c r="AA2773" i="15" s="1"/>
  <c r="R2772" i="15"/>
  <c r="S2772" i="15" s="1"/>
  <c r="Z2771" i="15"/>
  <c r="AA2771" i="15" s="1"/>
  <c r="R2770" i="15"/>
  <c r="S2770" i="15" s="1"/>
  <c r="Z2769" i="15"/>
  <c r="AA2769" i="15" s="1"/>
  <c r="R2768" i="15"/>
  <c r="S2768" i="15" s="1"/>
  <c r="Z2767" i="15"/>
  <c r="AA2767" i="15" s="1"/>
  <c r="R2766" i="15"/>
  <c r="S2766" i="15" s="1"/>
  <c r="Z2765" i="15"/>
  <c r="AA2765" i="15" s="1"/>
  <c r="R2764" i="15"/>
  <c r="S2764" i="15" s="1"/>
  <c r="Z2763" i="15"/>
  <c r="AA2763" i="15" s="1"/>
  <c r="R2762" i="15"/>
  <c r="S2762" i="15" s="1"/>
  <c r="Z2761" i="15"/>
  <c r="AA2761" i="15" s="1"/>
  <c r="R2760" i="15"/>
  <c r="S2760" i="15" s="1"/>
  <c r="Z2759" i="15"/>
  <c r="AA2759" i="15" s="1"/>
  <c r="R2758" i="15"/>
  <c r="S2758" i="15" s="1"/>
  <c r="Z2757" i="15"/>
  <c r="AA2757" i="15" s="1"/>
  <c r="R2756" i="15"/>
  <c r="S2756" i="15" s="1"/>
  <c r="Z2755" i="15"/>
  <c r="AA2755" i="15" s="1"/>
  <c r="R2754" i="15"/>
  <c r="S2754" i="15" s="1"/>
  <c r="Z2753" i="15"/>
  <c r="AA2753" i="15" s="1"/>
  <c r="R2752" i="15"/>
  <c r="S2752" i="15" s="1"/>
  <c r="Z2751" i="15"/>
  <c r="AA2751" i="15" s="1"/>
  <c r="R2750" i="15"/>
  <c r="S2750" i="15" s="1"/>
  <c r="Z2749" i="15"/>
  <c r="AA2749" i="15" s="1"/>
  <c r="R2748" i="15"/>
  <c r="S2748" i="15" s="1"/>
  <c r="Z2747" i="15"/>
  <c r="AA2747" i="15" s="1"/>
  <c r="R2746" i="15"/>
  <c r="S2746" i="15" s="1"/>
  <c r="Z2745" i="15"/>
  <c r="AA2745" i="15" s="1"/>
  <c r="R2744" i="15"/>
  <c r="S2744" i="15" s="1"/>
  <c r="Z2743" i="15"/>
  <c r="AA2743" i="15" s="1"/>
  <c r="R2742" i="15"/>
  <c r="S2742" i="15" s="1"/>
  <c r="Z2741" i="15"/>
  <c r="AA2741" i="15" s="1"/>
  <c r="R2740" i="15"/>
  <c r="S2740" i="15" s="1"/>
  <c r="Z2739" i="15"/>
  <c r="AA2739" i="15" s="1"/>
  <c r="R2738" i="15"/>
  <c r="S2738" i="15" s="1"/>
  <c r="Z2737" i="15"/>
  <c r="AA2737" i="15" s="1"/>
  <c r="R2736" i="15"/>
  <c r="S2736" i="15" s="1"/>
  <c r="Z2735" i="15"/>
  <c r="AA2735" i="15" s="1"/>
  <c r="R2734" i="15"/>
  <c r="S2734" i="15" s="1"/>
  <c r="Z2733" i="15"/>
  <c r="AA2733" i="15" s="1"/>
  <c r="R2732" i="15"/>
  <c r="S2732" i="15" s="1"/>
  <c r="Z2731" i="15"/>
  <c r="AA2731" i="15" s="1"/>
  <c r="R2730" i="15"/>
  <c r="S2730" i="15" s="1"/>
  <c r="Z2729" i="15"/>
  <c r="AA2729" i="15" s="1"/>
  <c r="R2728" i="15"/>
  <c r="S2728" i="15" s="1"/>
  <c r="Z2727" i="15"/>
  <c r="AA2727" i="15" s="1"/>
  <c r="R2726" i="15"/>
  <c r="S2726" i="15" s="1"/>
  <c r="Z2725" i="15"/>
  <c r="AA2725" i="15" s="1"/>
  <c r="R2724" i="15"/>
  <c r="S2724" i="15" s="1"/>
  <c r="Z2723" i="15"/>
  <c r="AA2723" i="15" s="1"/>
  <c r="R2722" i="15"/>
  <c r="S2722" i="15" s="1"/>
  <c r="Z2721" i="15"/>
  <c r="AA2721" i="15" s="1"/>
  <c r="R2720" i="15"/>
  <c r="S2720" i="15" s="1"/>
  <c r="Z2719" i="15"/>
  <c r="AA2719" i="15" s="1"/>
  <c r="R2718" i="15"/>
  <c r="S2718" i="15" s="1"/>
  <c r="Z2717" i="15"/>
  <c r="AA2717" i="15" s="1"/>
  <c r="R2716" i="15"/>
  <c r="S2716" i="15" s="1"/>
  <c r="Z2715" i="15"/>
  <c r="AA2715" i="15" s="1"/>
  <c r="R2714" i="15"/>
  <c r="S2714" i="15" s="1"/>
  <c r="Z2713" i="15"/>
  <c r="AA2713" i="15" s="1"/>
  <c r="R2712" i="15"/>
  <c r="S2712" i="15" s="1"/>
  <c r="Z2711" i="15"/>
  <c r="AA2711" i="15" s="1"/>
  <c r="R2710" i="15"/>
  <c r="S2710" i="15" s="1"/>
  <c r="Z2709" i="15"/>
  <c r="AA2709" i="15" s="1"/>
  <c r="R2708" i="15"/>
  <c r="S2708" i="15" s="1"/>
  <c r="Z2707" i="15"/>
  <c r="AA2707" i="15" s="1"/>
  <c r="R2706" i="15"/>
  <c r="S2706" i="15" s="1"/>
  <c r="Z2705" i="15"/>
  <c r="AA2705" i="15" s="1"/>
  <c r="R2704" i="15"/>
  <c r="S2704" i="15" s="1"/>
  <c r="Z2703" i="15"/>
  <c r="AA2703" i="15" s="1"/>
  <c r="R2702" i="15"/>
  <c r="S2702" i="15" s="1"/>
  <c r="Z2701" i="15"/>
  <c r="AA2701" i="15" s="1"/>
  <c r="R2700" i="15"/>
  <c r="S2700" i="15" s="1"/>
  <c r="Z2699" i="15"/>
  <c r="AA2699" i="15" s="1"/>
  <c r="R2698" i="15"/>
  <c r="S2698" i="15" s="1"/>
  <c r="Z2697" i="15"/>
  <c r="AA2697" i="15" s="1"/>
  <c r="R2696" i="15"/>
  <c r="S2696" i="15" s="1"/>
  <c r="Z2695" i="15"/>
  <c r="AA2695" i="15" s="1"/>
  <c r="R2694" i="15"/>
  <c r="S2694" i="15" s="1"/>
  <c r="Z2693" i="15"/>
  <c r="AA2693" i="15" s="1"/>
  <c r="R2692" i="15"/>
  <c r="S2692" i="15" s="1"/>
  <c r="Z2691" i="15"/>
  <c r="AA2691" i="15" s="1"/>
  <c r="R2690" i="15"/>
  <c r="S2690" i="15" s="1"/>
  <c r="Z2689" i="15"/>
  <c r="AA2689" i="15" s="1"/>
  <c r="R2688" i="15"/>
  <c r="S2688" i="15" s="1"/>
  <c r="Z2687" i="15"/>
  <c r="AA2687" i="15" s="1"/>
  <c r="R2686" i="15"/>
  <c r="S2686" i="15" s="1"/>
  <c r="Z2685" i="15"/>
  <c r="AA2685" i="15" s="1"/>
  <c r="R2684" i="15"/>
  <c r="S2684" i="15" s="1"/>
  <c r="Z2683" i="15"/>
  <c r="AA2683" i="15" s="1"/>
  <c r="R2682" i="15"/>
  <c r="S2682" i="15" s="1"/>
  <c r="Z2681" i="15"/>
  <c r="AA2681" i="15" s="1"/>
  <c r="R2680" i="15"/>
  <c r="S2680" i="15" s="1"/>
  <c r="Z2679" i="15"/>
  <c r="AA2679" i="15" s="1"/>
  <c r="R2678" i="15"/>
  <c r="S2678" i="15" s="1"/>
  <c r="Z2677" i="15"/>
  <c r="AA2677" i="15" s="1"/>
  <c r="R2676" i="15"/>
  <c r="S2676" i="15" s="1"/>
  <c r="Z2675" i="15"/>
  <c r="AA2675" i="15" s="1"/>
  <c r="R2674" i="15"/>
  <c r="S2674" i="15" s="1"/>
  <c r="Z2673" i="15"/>
  <c r="AA2673" i="15" s="1"/>
  <c r="R2672" i="15"/>
  <c r="S2672" i="15" s="1"/>
  <c r="Z2671" i="15"/>
  <c r="AA2671" i="15" s="1"/>
  <c r="R2670" i="15"/>
  <c r="S2670" i="15" s="1"/>
  <c r="Z2669" i="15"/>
  <c r="AA2669" i="15" s="1"/>
  <c r="R2668" i="15"/>
  <c r="S2668" i="15" s="1"/>
  <c r="Z2667" i="15"/>
  <c r="AA2667" i="15" s="1"/>
  <c r="R2666" i="15"/>
  <c r="S2666" i="15" s="1"/>
  <c r="Z2665" i="15"/>
  <c r="AA2665" i="15" s="1"/>
  <c r="R2664" i="15"/>
  <c r="S2664" i="15" s="1"/>
  <c r="Z2663" i="15"/>
  <c r="AA2663" i="15" s="1"/>
  <c r="R2662" i="15"/>
  <c r="S2662" i="15" s="1"/>
  <c r="Z2661" i="15"/>
  <c r="AA2661" i="15" s="1"/>
  <c r="R2660" i="15"/>
  <c r="S2660" i="15" s="1"/>
  <c r="Z2659" i="15"/>
  <c r="AA2659" i="15" s="1"/>
  <c r="R2658" i="15"/>
  <c r="S2658" i="15" s="1"/>
  <c r="Z2657" i="15"/>
  <c r="AA2657" i="15" s="1"/>
  <c r="R2656" i="15"/>
  <c r="S2656" i="15" s="1"/>
  <c r="Z2655" i="15"/>
  <c r="AA2655" i="15" s="1"/>
  <c r="R2654" i="15"/>
  <c r="S2654" i="15" s="1"/>
  <c r="Z2653" i="15"/>
  <c r="AA2653" i="15" s="1"/>
  <c r="R2652" i="15"/>
  <c r="S2652" i="15" s="1"/>
  <c r="Z2651" i="15"/>
  <c r="AA2651" i="15" s="1"/>
  <c r="R2650" i="15"/>
  <c r="S2650" i="15" s="1"/>
  <c r="Z2649" i="15"/>
  <c r="AA2649" i="15" s="1"/>
  <c r="R2648" i="15"/>
  <c r="S2648" i="15" s="1"/>
  <c r="Z2647" i="15"/>
  <c r="AA2647" i="15" s="1"/>
  <c r="R2646" i="15"/>
  <c r="S2646" i="15" s="1"/>
  <c r="Z2645" i="15"/>
  <c r="AA2645" i="15" s="1"/>
  <c r="R2644" i="15"/>
  <c r="S2644" i="15" s="1"/>
  <c r="Z2643" i="15"/>
  <c r="AA2643" i="15" s="1"/>
  <c r="R2642" i="15"/>
  <c r="S2642" i="15" s="1"/>
  <c r="Z2641" i="15"/>
  <c r="AA2641" i="15" s="1"/>
  <c r="R2640" i="15"/>
  <c r="S2640" i="15" s="1"/>
  <c r="Z2639" i="15"/>
  <c r="AA2639" i="15" s="1"/>
  <c r="R2638" i="15"/>
  <c r="S2638" i="15" s="1"/>
  <c r="Z2637" i="15"/>
  <c r="AA2637" i="15" s="1"/>
  <c r="R2636" i="15"/>
  <c r="S2636" i="15" s="1"/>
  <c r="V2812" i="15"/>
  <c r="W2812" i="15" s="1"/>
  <c r="V2810" i="15"/>
  <c r="W2810" i="15" s="1"/>
  <c r="V2808" i="15"/>
  <c r="W2808" i="15" s="1"/>
  <c r="V2806" i="15"/>
  <c r="W2806" i="15" s="1"/>
  <c r="V2804" i="15"/>
  <c r="W2804" i="15" s="1"/>
  <c r="AE2803" i="15"/>
  <c r="AF2803" i="15" s="1"/>
  <c r="V2802" i="15"/>
  <c r="W2802" i="15" s="1"/>
  <c r="AE2801" i="15"/>
  <c r="AF2801" i="15" s="1"/>
  <c r="V2800" i="15"/>
  <c r="W2800" i="15" s="1"/>
  <c r="AE2799" i="15"/>
  <c r="AF2799" i="15" s="1"/>
  <c r="V2798" i="15"/>
  <c r="W2798" i="15" s="1"/>
  <c r="AE2797" i="15"/>
  <c r="AF2797" i="15" s="1"/>
  <c r="V2796" i="15"/>
  <c r="W2796" i="15" s="1"/>
  <c r="AE2795" i="15"/>
  <c r="AF2795" i="15" s="1"/>
  <c r="V2794" i="15"/>
  <c r="W2794" i="15" s="1"/>
  <c r="AE2793" i="15"/>
  <c r="AF2793" i="15" s="1"/>
  <c r="V2792" i="15"/>
  <c r="W2792" i="15" s="1"/>
  <c r="AE2791" i="15"/>
  <c r="AF2791" i="15" s="1"/>
  <c r="V2790" i="15"/>
  <c r="W2790" i="15" s="1"/>
  <c r="AE2789" i="15"/>
  <c r="AF2789" i="15" s="1"/>
  <c r="V2788" i="15"/>
  <c r="W2788" i="15" s="1"/>
  <c r="AE2787" i="15"/>
  <c r="AF2787" i="15" s="1"/>
  <c r="V2786" i="15"/>
  <c r="W2786" i="15" s="1"/>
  <c r="AE2785" i="15"/>
  <c r="AF2785" i="15" s="1"/>
  <c r="V2784" i="15"/>
  <c r="W2784" i="15" s="1"/>
  <c r="AE2783" i="15"/>
  <c r="AF2783" i="15" s="1"/>
  <c r="V2782" i="15"/>
  <c r="W2782" i="15" s="1"/>
  <c r="AE2781" i="15"/>
  <c r="AF2781" i="15" s="1"/>
  <c r="V2780" i="15"/>
  <c r="W2780" i="15" s="1"/>
  <c r="AE2779" i="15"/>
  <c r="AF2779" i="15" s="1"/>
  <c r="V2778" i="15"/>
  <c r="W2778" i="15" s="1"/>
  <c r="AE2777" i="15"/>
  <c r="AF2777" i="15" s="1"/>
  <c r="V2776" i="15"/>
  <c r="W2776" i="15" s="1"/>
  <c r="AE2775" i="15"/>
  <c r="AF2775" i="15" s="1"/>
  <c r="V2774" i="15"/>
  <c r="W2774" i="15" s="1"/>
  <c r="AE2773" i="15"/>
  <c r="AF2773" i="15" s="1"/>
  <c r="V2772" i="15"/>
  <c r="W2772" i="15" s="1"/>
  <c r="AE2771" i="15"/>
  <c r="AF2771" i="15" s="1"/>
  <c r="V2770" i="15"/>
  <c r="W2770" i="15" s="1"/>
  <c r="AE2769" i="15"/>
  <c r="AF2769" i="15" s="1"/>
  <c r="V2768" i="15"/>
  <c r="W2768" i="15" s="1"/>
  <c r="AE2767" i="15"/>
  <c r="AF2767" i="15" s="1"/>
  <c r="V2766" i="15"/>
  <c r="W2766" i="15" s="1"/>
  <c r="AE2765" i="15"/>
  <c r="AF2765" i="15" s="1"/>
  <c r="V2764" i="15"/>
  <c r="W2764" i="15" s="1"/>
  <c r="AE2763" i="15"/>
  <c r="AF2763" i="15" s="1"/>
  <c r="V2762" i="15"/>
  <c r="W2762" i="15" s="1"/>
  <c r="AE2761" i="15"/>
  <c r="AF2761" i="15" s="1"/>
  <c r="V2760" i="15"/>
  <c r="W2760" i="15" s="1"/>
  <c r="AE2759" i="15"/>
  <c r="AF2759" i="15" s="1"/>
  <c r="V2758" i="15"/>
  <c r="W2758" i="15" s="1"/>
  <c r="AE2757" i="15"/>
  <c r="AF2757" i="15" s="1"/>
  <c r="V2756" i="15"/>
  <c r="W2756" i="15" s="1"/>
  <c r="AE2755" i="15"/>
  <c r="AF2755" i="15" s="1"/>
  <c r="V2754" i="15"/>
  <c r="W2754" i="15" s="1"/>
  <c r="AE2753" i="15"/>
  <c r="AF2753" i="15" s="1"/>
  <c r="V2752" i="15"/>
  <c r="W2752" i="15" s="1"/>
  <c r="AE2751" i="15"/>
  <c r="AF2751" i="15" s="1"/>
  <c r="V2750" i="15"/>
  <c r="W2750" i="15" s="1"/>
  <c r="AE2749" i="15"/>
  <c r="AF2749" i="15" s="1"/>
  <c r="V2748" i="15"/>
  <c r="W2748" i="15" s="1"/>
  <c r="AE2747" i="15"/>
  <c r="AF2747" i="15" s="1"/>
  <c r="V2746" i="15"/>
  <c r="W2746" i="15" s="1"/>
  <c r="AE2745" i="15"/>
  <c r="AF2745" i="15" s="1"/>
  <c r="V2744" i="15"/>
  <c r="W2744" i="15" s="1"/>
  <c r="AE2743" i="15"/>
  <c r="AF2743" i="15" s="1"/>
  <c r="V2742" i="15"/>
  <c r="W2742" i="15" s="1"/>
  <c r="AE2741" i="15"/>
  <c r="AF2741" i="15" s="1"/>
  <c r="V2740" i="15"/>
  <c r="W2740" i="15" s="1"/>
  <c r="AE2739" i="15"/>
  <c r="AF2739" i="15" s="1"/>
  <c r="V2738" i="15"/>
  <c r="W2738" i="15" s="1"/>
  <c r="AE2737" i="15"/>
  <c r="AF2737" i="15" s="1"/>
  <c r="V2736" i="15"/>
  <c r="W2736" i="15" s="1"/>
  <c r="AE2735" i="15"/>
  <c r="AF2735" i="15" s="1"/>
  <c r="V2734" i="15"/>
  <c r="W2734" i="15" s="1"/>
  <c r="AE2733" i="15"/>
  <c r="AF2733" i="15" s="1"/>
  <c r="V2732" i="15"/>
  <c r="W2732" i="15" s="1"/>
  <c r="AE2731" i="15"/>
  <c r="AF2731" i="15" s="1"/>
  <c r="V2730" i="15"/>
  <c r="W2730" i="15" s="1"/>
  <c r="AE2729" i="15"/>
  <c r="AF2729" i="15" s="1"/>
  <c r="V2728" i="15"/>
  <c r="W2728" i="15" s="1"/>
  <c r="AE2727" i="15"/>
  <c r="AF2727" i="15" s="1"/>
  <c r="V2726" i="15"/>
  <c r="W2726" i="15" s="1"/>
  <c r="AE2725" i="15"/>
  <c r="AF2725" i="15" s="1"/>
  <c r="V2724" i="15"/>
  <c r="W2724" i="15" s="1"/>
  <c r="AE2723" i="15"/>
  <c r="AF2723" i="15" s="1"/>
  <c r="V2722" i="15"/>
  <c r="W2722" i="15" s="1"/>
  <c r="AE2721" i="15"/>
  <c r="AF2721" i="15" s="1"/>
  <c r="V2720" i="15"/>
  <c r="W2720" i="15" s="1"/>
  <c r="AE2719" i="15"/>
  <c r="AF2719" i="15" s="1"/>
  <c r="V2718" i="15"/>
  <c r="W2718" i="15" s="1"/>
  <c r="AE2717" i="15"/>
  <c r="AF2717" i="15" s="1"/>
  <c r="V2716" i="15"/>
  <c r="W2716" i="15" s="1"/>
  <c r="AE2715" i="15"/>
  <c r="AF2715" i="15" s="1"/>
  <c r="V2714" i="15"/>
  <c r="W2714" i="15" s="1"/>
  <c r="AE2713" i="15"/>
  <c r="AF2713" i="15" s="1"/>
  <c r="V2712" i="15"/>
  <c r="W2712" i="15" s="1"/>
  <c r="AE2711" i="15"/>
  <c r="AF2711" i="15" s="1"/>
  <c r="V2710" i="15"/>
  <c r="W2710" i="15" s="1"/>
  <c r="AE2709" i="15"/>
  <c r="AF2709" i="15" s="1"/>
  <c r="V2708" i="15"/>
  <c r="W2708" i="15" s="1"/>
  <c r="AE2707" i="15"/>
  <c r="AF2707" i="15" s="1"/>
  <c r="V2706" i="15"/>
  <c r="W2706" i="15" s="1"/>
  <c r="AE2705" i="15"/>
  <c r="AF2705" i="15" s="1"/>
  <c r="V2704" i="15"/>
  <c r="W2704" i="15" s="1"/>
  <c r="AE2703" i="15"/>
  <c r="AF2703" i="15" s="1"/>
  <c r="V2702" i="15"/>
  <c r="W2702" i="15" s="1"/>
  <c r="AE2701" i="15"/>
  <c r="AF2701" i="15" s="1"/>
  <c r="V2700" i="15"/>
  <c r="W2700" i="15" s="1"/>
  <c r="AE2699" i="15"/>
  <c r="AF2699" i="15" s="1"/>
  <c r="V2698" i="15"/>
  <c r="W2698" i="15" s="1"/>
  <c r="AE2697" i="15"/>
  <c r="AF2697" i="15" s="1"/>
  <c r="V2696" i="15"/>
  <c r="W2696" i="15" s="1"/>
  <c r="AE2695" i="15"/>
  <c r="AF2695" i="15" s="1"/>
  <c r="V2694" i="15"/>
  <c r="W2694" i="15" s="1"/>
  <c r="AE2693" i="15"/>
  <c r="AF2693" i="15" s="1"/>
  <c r="V2692" i="15"/>
  <c r="W2692" i="15" s="1"/>
  <c r="AE2691" i="15"/>
  <c r="AF2691" i="15" s="1"/>
  <c r="V2690" i="15"/>
  <c r="W2690" i="15" s="1"/>
  <c r="AE2689" i="15"/>
  <c r="AF2689" i="15" s="1"/>
  <c r="V2688" i="15"/>
  <c r="W2688" i="15" s="1"/>
  <c r="AE2687" i="15"/>
  <c r="AF2687" i="15" s="1"/>
  <c r="V2686" i="15"/>
  <c r="W2686" i="15" s="1"/>
  <c r="AE2685" i="15"/>
  <c r="AF2685" i="15" s="1"/>
  <c r="V2684" i="15"/>
  <c r="W2684" i="15" s="1"/>
  <c r="AE2683" i="15"/>
  <c r="AF2683" i="15" s="1"/>
  <c r="V2682" i="15"/>
  <c r="W2682" i="15" s="1"/>
  <c r="AE2681" i="15"/>
  <c r="AF2681" i="15" s="1"/>
  <c r="V2680" i="15"/>
  <c r="W2680" i="15" s="1"/>
  <c r="AE2679" i="15"/>
  <c r="AF2679" i="15" s="1"/>
  <c r="V2678" i="15"/>
  <c r="W2678" i="15" s="1"/>
  <c r="AE2677" i="15"/>
  <c r="AF2677" i="15" s="1"/>
  <c r="V2676" i="15"/>
  <c r="W2676" i="15" s="1"/>
  <c r="AE2675" i="15"/>
  <c r="AF2675" i="15" s="1"/>
  <c r="V2674" i="15"/>
  <c r="W2674" i="15" s="1"/>
  <c r="AE2673" i="15"/>
  <c r="AF2673" i="15" s="1"/>
  <c r="V2672" i="15"/>
  <c r="W2672" i="15" s="1"/>
  <c r="AE2671" i="15"/>
  <c r="AF2671" i="15" s="1"/>
  <c r="V2670" i="15"/>
  <c r="W2670" i="15" s="1"/>
  <c r="AE2669" i="15"/>
  <c r="AF2669" i="15" s="1"/>
  <c r="V2668" i="15"/>
  <c r="W2668" i="15" s="1"/>
  <c r="AE2667" i="15"/>
  <c r="AF2667" i="15" s="1"/>
  <c r="V2666" i="15"/>
  <c r="W2666" i="15" s="1"/>
  <c r="AE2665" i="15"/>
  <c r="AF2665" i="15" s="1"/>
  <c r="V2664" i="15"/>
  <c r="W2664" i="15" s="1"/>
  <c r="AE2663" i="15"/>
  <c r="AF2663" i="15" s="1"/>
  <c r="V2662" i="15"/>
  <c r="W2662" i="15" s="1"/>
  <c r="AE2661" i="15"/>
  <c r="AF2661" i="15" s="1"/>
  <c r="V2660" i="15"/>
  <c r="W2660" i="15" s="1"/>
  <c r="AE2659" i="15"/>
  <c r="AF2659" i="15" s="1"/>
  <c r="V2658" i="15"/>
  <c r="W2658" i="15" s="1"/>
  <c r="AE2657" i="15"/>
  <c r="AF2657" i="15" s="1"/>
  <c r="V2656" i="15"/>
  <c r="W2656" i="15" s="1"/>
  <c r="AE2655" i="15"/>
  <c r="AF2655" i="15" s="1"/>
  <c r="V2654" i="15"/>
  <c r="W2654" i="15" s="1"/>
  <c r="AE2653" i="15"/>
  <c r="AF2653" i="15" s="1"/>
  <c r="V2652" i="15"/>
  <c r="W2652" i="15" s="1"/>
  <c r="AE2651" i="15"/>
  <c r="AF2651" i="15" s="1"/>
  <c r="V2650" i="15"/>
  <c r="W2650" i="15" s="1"/>
  <c r="AE2649" i="15"/>
  <c r="AF2649" i="15" s="1"/>
  <c r="V2648" i="15"/>
  <c r="W2648" i="15" s="1"/>
  <c r="AE2647" i="15"/>
  <c r="AF2647" i="15" s="1"/>
  <c r="V2646" i="15"/>
  <c r="W2646" i="15" s="1"/>
  <c r="AE2645" i="15"/>
  <c r="AF2645" i="15" s="1"/>
  <c r="AE2811" i="15"/>
  <c r="AF2811" i="15" s="1"/>
  <c r="AE2809" i="15"/>
  <c r="AF2809" i="15" s="1"/>
  <c r="AE2807" i="15"/>
  <c r="AF2807" i="15" s="1"/>
  <c r="AE2805" i="15"/>
  <c r="AF2805" i="15" s="1"/>
  <c r="R2803" i="15"/>
  <c r="S2803" i="15" s="1"/>
  <c r="Z2802" i="15"/>
  <c r="AA2802" i="15" s="1"/>
  <c r="R2801" i="15"/>
  <c r="S2801" i="15" s="1"/>
  <c r="Z2800" i="15"/>
  <c r="AA2800" i="15" s="1"/>
  <c r="R2799" i="15"/>
  <c r="S2799" i="15" s="1"/>
  <c r="Z2798" i="15"/>
  <c r="AA2798" i="15" s="1"/>
  <c r="R2797" i="15"/>
  <c r="S2797" i="15" s="1"/>
  <c r="Z2796" i="15"/>
  <c r="AA2796" i="15" s="1"/>
  <c r="R2795" i="15"/>
  <c r="S2795" i="15" s="1"/>
  <c r="Z2794" i="15"/>
  <c r="AA2794" i="15" s="1"/>
  <c r="R2793" i="15"/>
  <c r="S2793" i="15" s="1"/>
  <c r="Z2792" i="15"/>
  <c r="AA2792" i="15" s="1"/>
  <c r="R2791" i="15"/>
  <c r="S2791" i="15" s="1"/>
  <c r="Z2790" i="15"/>
  <c r="AA2790" i="15" s="1"/>
  <c r="R2789" i="15"/>
  <c r="S2789" i="15" s="1"/>
  <c r="Z2788" i="15"/>
  <c r="AA2788" i="15" s="1"/>
  <c r="R2787" i="15"/>
  <c r="S2787" i="15" s="1"/>
  <c r="Z2786" i="15"/>
  <c r="AA2786" i="15" s="1"/>
  <c r="R2785" i="15"/>
  <c r="S2785" i="15" s="1"/>
  <c r="Z2784" i="15"/>
  <c r="AA2784" i="15" s="1"/>
  <c r="R2783" i="15"/>
  <c r="S2783" i="15" s="1"/>
  <c r="Z2782" i="15"/>
  <c r="AA2782" i="15" s="1"/>
  <c r="R2781" i="15"/>
  <c r="S2781" i="15" s="1"/>
  <c r="Z2780" i="15"/>
  <c r="AA2780" i="15" s="1"/>
  <c r="R2779" i="15"/>
  <c r="S2779" i="15" s="1"/>
  <c r="Z2778" i="15"/>
  <c r="AA2778" i="15" s="1"/>
  <c r="R2777" i="15"/>
  <c r="S2777" i="15" s="1"/>
  <c r="Z2776" i="15"/>
  <c r="AA2776" i="15" s="1"/>
  <c r="R2775" i="15"/>
  <c r="S2775" i="15" s="1"/>
  <c r="Z2774" i="15"/>
  <c r="AA2774" i="15" s="1"/>
  <c r="R2773" i="15"/>
  <c r="S2773" i="15" s="1"/>
  <c r="Z2772" i="15"/>
  <c r="AA2772" i="15" s="1"/>
  <c r="R2771" i="15"/>
  <c r="S2771" i="15" s="1"/>
  <c r="Z2770" i="15"/>
  <c r="AA2770" i="15" s="1"/>
  <c r="R2769" i="15"/>
  <c r="S2769" i="15" s="1"/>
  <c r="Z2768" i="15"/>
  <c r="AA2768" i="15" s="1"/>
  <c r="R2767" i="15"/>
  <c r="S2767" i="15" s="1"/>
  <c r="Z2766" i="15"/>
  <c r="AA2766" i="15" s="1"/>
  <c r="R2765" i="15"/>
  <c r="S2765" i="15" s="1"/>
  <c r="Z2764" i="15"/>
  <c r="AA2764" i="15" s="1"/>
  <c r="R2763" i="15"/>
  <c r="S2763" i="15" s="1"/>
  <c r="Z2762" i="15"/>
  <c r="AA2762" i="15" s="1"/>
  <c r="R2761" i="15"/>
  <c r="S2761" i="15" s="1"/>
  <c r="Z2760" i="15"/>
  <c r="AA2760" i="15" s="1"/>
  <c r="R2759" i="15"/>
  <c r="S2759" i="15" s="1"/>
  <c r="Z2758" i="15"/>
  <c r="AA2758" i="15" s="1"/>
  <c r="R2757" i="15"/>
  <c r="S2757" i="15" s="1"/>
  <c r="Z2756" i="15"/>
  <c r="AA2756" i="15" s="1"/>
  <c r="R2755" i="15"/>
  <c r="S2755" i="15" s="1"/>
  <c r="Z2754" i="15"/>
  <c r="AA2754" i="15" s="1"/>
  <c r="R2753" i="15"/>
  <c r="S2753" i="15" s="1"/>
  <c r="Z2752" i="15"/>
  <c r="AA2752" i="15" s="1"/>
  <c r="R2751" i="15"/>
  <c r="S2751" i="15" s="1"/>
  <c r="Z2750" i="15"/>
  <c r="AA2750" i="15" s="1"/>
  <c r="R2749" i="15"/>
  <c r="S2749" i="15" s="1"/>
  <c r="Z2748" i="15"/>
  <c r="AA2748" i="15" s="1"/>
  <c r="R2747" i="15"/>
  <c r="S2747" i="15" s="1"/>
  <c r="Z2746" i="15"/>
  <c r="AA2746" i="15" s="1"/>
  <c r="R2745" i="15"/>
  <c r="S2745" i="15" s="1"/>
  <c r="Z2744" i="15"/>
  <c r="AA2744" i="15" s="1"/>
  <c r="R2743" i="15"/>
  <c r="S2743" i="15" s="1"/>
  <c r="Z2742" i="15"/>
  <c r="AA2742" i="15" s="1"/>
  <c r="R2741" i="15"/>
  <c r="S2741" i="15" s="1"/>
  <c r="Z2740" i="15"/>
  <c r="AA2740" i="15" s="1"/>
  <c r="R2739" i="15"/>
  <c r="S2739" i="15" s="1"/>
  <c r="Z2738" i="15"/>
  <c r="AA2738" i="15" s="1"/>
  <c r="R2737" i="15"/>
  <c r="S2737" i="15" s="1"/>
  <c r="Z2736" i="15"/>
  <c r="AA2736" i="15" s="1"/>
  <c r="R2735" i="15"/>
  <c r="S2735" i="15" s="1"/>
  <c r="Z2734" i="15"/>
  <c r="AA2734" i="15" s="1"/>
  <c r="R2733" i="15"/>
  <c r="S2733" i="15" s="1"/>
  <c r="Z2732" i="15"/>
  <c r="AA2732" i="15" s="1"/>
  <c r="R2731" i="15"/>
  <c r="S2731" i="15" s="1"/>
  <c r="Z2730" i="15"/>
  <c r="AA2730" i="15" s="1"/>
  <c r="R2729" i="15"/>
  <c r="S2729" i="15" s="1"/>
  <c r="Z2728" i="15"/>
  <c r="AA2728" i="15" s="1"/>
  <c r="R2727" i="15"/>
  <c r="S2727" i="15" s="1"/>
  <c r="Z2726" i="15"/>
  <c r="AA2726" i="15" s="1"/>
  <c r="R2725" i="15"/>
  <c r="S2725" i="15" s="1"/>
  <c r="Z2724" i="15"/>
  <c r="AA2724" i="15" s="1"/>
  <c r="R2723" i="15"/>
  <c r="S2723" i="15" s="1"/>
  <c r="Z2722" i="15"/>
  <c r="AA2722" i="15" s="1"/>
  <c r="R2721" i="15"/>
  <c r="S2721" i="15" s="1"/>
  <c r="Z2720" i="15"/>
  <c r="AA2720" i="15" s="1"/>
  <c r="R2719" i="15"/>
  <c r="S2719" i="15" s="1"/>
  <c r="Z2718" i="15"/>
  <c r="AA2718" i="15" s="1"/>
  <c r="R2717" i="15"/>
  <c r="S2717" i="15" s="1"/>
  <c r="Z2716" i="15"/>
  <c r="AA2716" i="15" s="1"/>
  <c r="R2715" i="15"/>
  <c r="S2715" i="15" s="1"/>
  <c r="Z2714" i="15"/>
  <c r="AA2714" i="15" s="1"/>
  <c r="R2713" i="15"/>
  <c r="S2713" i="15" s="1"/>
  <c r="Z2712" i="15"/>
  <c r="AA2712" i="15" s="1"/>
  <c r="R2711" i="15"/>
  <c r="S2711" i="15" s="1"/>
  <c r="Z2710" i="15"/>
  <c r="AA2710" i="15" s="1"/>
  <c r="R2709" i="15"/>
  <c r="S2709" i="15" s="1"/>
  <c r="Z2708" i="15"/>
  <c r="AA2708" i="15" s="1"/>
  <c r="R2707" i="15"/>
  <c r="S2707" i="15" s="1"/>
  <c r="Z2706" i="15"/>
  <c r="AA2706" i="15" s="1"/>
  <c r="R2705" i="15"/>
  <c r="S2705" i="15" s="1"/>
  <c r="Z2704" i="15"/>
  <c r="AA2704" i="15" s="1"/>
  <c r="R2703" i="15"/>
  <c r="S2703" i="15" s="1"/>
  <c r="Z2702" i="15"/>
  <c r="AA2702" i="15" s="1"/>
  <c r="R2701" i="15"/>
  <c r="S2701" i="15" s="1"/>
  <c r="Z2700" i="15"/>
  <c r="AA2700" i="15" s="1"/>
  <c r="R2699" i="15"/>
  <c r="S2699" i="15" s="1"/>
  <c r="Z2698" i="15"/>
  <c r="AA2698" i="15" s="1"/>
  <c r="R2697" i="15"/>
  <c r="S2697" i="15" s="1"/>
  <c r="Z2696" i="15"/>
  <c r="AA2696" i="15" s="1"/>
  <c r="R2695" i="15"/>
  <c r="S2695" i="15" s="1"/>
  <c r="Z2694" i="15"/>
  <c r="AA2694" i="15" s="1"/>
  <c r="R2693" i="15"/>
  <c r="S2693" i="15" s="1"/>
  <c r="Z2692" i="15"/>
  <c r="AA2692" i="15" s="1"/>
  <c r="R2691" i="15"/>
  <c r="S2691" i="15" s="1"/>
  <c r="Z2690" i="15"/>
  <c r="AA2690" i="15" s="1"/>
  <c r="R2689" i="15"/>
  <c r="S2689" i="15" s="1"/>
  <c r="Z2688" i="15"/>
  <c r="AA2688" i="15" s="1"/>
  <c r="R2687" i="15"/>
  <c r="S2687" i="15" s="1"/>
  <c r="Z2686" i="15"/>
  <c r="AA2686" i="15" s="1"/>
  <c r="R2685" i="15"/>
  <c r="S2685" i="15" s="1"/>
  <c r="Z2684" i="15"/>
  <c r="AA2684" i="15" s="1"/>
  <c r="R2683" i="15"/>
  <c r="S2683" i="15" s="1"/>
  <c r="Z2682" i="15"/>
  <c r="AA2682" i="15" s="1"/>
  <c r="R2681" i="15"/>
  <c r="S2681" i="15" s="1"/>
  <c r="Z2680" i="15"/>
  <c r="AA2680" i="15" s="1"/>
  <c r="R2679" i="15"/>
  <c r="S2679" i="15" s="1"/>
  <c r="Z2678" i="15"/>
  <c r="AA2678" i="15" s="1"/>
  <c r="R2677" i="15"/>
  <c r="S2677" i="15" s="1"/>
  <c r="Z2676" i="15"/>
  <c r="AA2676" i="15" s="1"/>
  <c r="R2675" i="15"/>
  <c r="S2675" i="15" s="1"/>
  <c r="Z2674" i="15"/>
  <c r="AA2674" i="15" s="1"/>
  <c r="R2673" i="15"/>
  <c r="S2673" i="15" s="1"/>
  <c r="Z2672" i="15"/>
  <c r="AA2672" i="15" s="1"/>
  <c r="R2671" i="15"/>
  <c r="S2671" i="15" s="1"/>
  <c r="Z2670" i="15"/>
  <c r="AA2670" i="15" s="1"/>
  <c r="R2669" i="15"/>
  <c r="S2669" i="15" s="1"/>
  <c r="Z2668" i="15"/>
  <c r="AA2668" i="15" s="1"/>
  <c r="R2667" i="15"/>
  <c r="S2667" i="15" s="1"/>
  <c r="Z2666" i="15"/>
  <c r="AA2666" i="15" s="1"/>
  <c r="R2665" i="15"/>
  <c r="S2665" i="15" s="1"/>
  <c r="Z2664" i="15"/>
  <c r="AA2664" i="15" s="1"/>
  <c r="R2663" i="15"/>
  <c r="S2663" i="15" s="1"/>
  <c r="Z2662" i="15"/>
  <c r="AA2662" i="15" s="1"/>
  <c r="R2661" i="15"/>
  <c r="S2661" i="15" s="1"/>
  <c r="Z2660" i="15"/>
  <c r="AA2660" i="15" s="1"/>
  <c r="R2659" i="15"/>
  <c r="S2659" i="15" s="1"/>
  <c r="Z2658" i="15"/>
  <c r="AA2658" i="15" s="1"/>
  <c r="R2657" i="15"/>
  <c r="S2657" i="15" s="1"/>
  <c r="Z2656" i="15"/>
  <c r="AA2656" i="15" s="1"/>
  <c r="V2803" i="15"/>
  <c r="W2803" i="15" s="1"/>
  <c r="AE2802" i="15"/>
  <c r="AF2802" i="15" s="1"/>
  <c r="V2801" i="15"/>
  <c r="W2801" i="15" s="1"/>
  <c r="AE2800" i="15"/>
  <c r="AF2800" i="15" s="1"/>
  <c r="V2799" i="15"/>
  <c r="W2799" i="15" s="1"/>
  <c r="AE2798" i="15"/>
  <c r="AF2798" i="15" s="1"/>
  <c r="V2797" i="15"/>
  <c r="W2797" i="15" s="1"/>
  <c r="AE2796" i="15"/>
  <c r="AF2796" i="15" s="1"/>
  <c r="V2795" i="15"/>
  <c r="W2795" i="15" s="1"/>
  <c r="AE2794" i="15"/>
  <c r="AF2794" i="15" s="1"/>
  <c r="V2793" i="15"/>
  <c r="W2793" i="15" s="1"/>
  <c r="AE2792" i="15"/>
  <c r="AF2792" i="15" s="1"/>
  <c r="V2791" i="15"/>
  <c r="W2791" i="15" s="1"/>
  <c r="AE2790" i="15"/>
  <c r="AF2790" i="15" s="1"/>
  <c r="V2789" i="15"/>
  <c r="W2789" i="15" s="1"/>
  <c r="AE2788" i="15"/>
  <c r="AF2788" i="15" s="1"/>
  <c r="V2787" i="15"/>
  <c r="W2787" i="15" s="1"/>
  <c r="AE2786" i="15"/>
  <c r="AF2786" i="15" s="1"/>
  <c r="V2785" i="15"/>
  <c r="W2785" i="15" s="1"/>
  <c r="AE2784" i="15"/>
  <c r="AF2784" i="15" s="1"/>
  <c r="V2783" i="15"/>
  <c r="W2783" i="15" s="1"/>
  <c r="AE2782" i="15"/>
  <c r="AF2782" i="15" s="1"/>
  <c r="V2781" i="15"/>
  <c r="W2781" i="15" s="1"/>
  <c r="AE2780" i="15"/>
  <c r="AF2780" i="15" s="1"/>
  <c r="V2779" i="15"/>
  <c r="W2779" i="15" s="1"/>
  <c r="AE2778" i="15"/>
  <c r="AF2778" i="15" s="1"/>
  <c r="V2777" i="15"/>
  <c r="W2777" i="15" s="1"/>
  <c r="AE2776" i="15"/>
  <c r="AF2776" i="15" s="1"/>
  <c r="V2775" i="15"/>
  <c r="W2775" i="15" s="1"/>
  <c r="AE2774" i="15"/>
  <c r="AF2774" i="15" s="1"/>
  <c r="V2773" i="15"/>
  <c r="W2773" i="15" s="1"/>
  <c r="AE2772" i="15"/>
  <c r="AF2772" i="15" s="1"/>
  <c r="V2771" i="15"/>
  <c r="W2771" i="15" s="1"/>
  <c r="AE2770" i="15"/>
  <c r="AF2770" i="15" s="1"/>
  <c r="V2769" i="15"/>
  <c r="W2769" i="15" s="1"/>
  <c r="AE2768" i="15"/>
  <c r="AF2768" i="15" s="1"/>
  <c r="V2767" i="15"/>
  <c r="W2767" i="15" s="1"/>
  <c r="AE2766" i="15"/>
  <c r="AF2766" i="15" s="1"/>
  <c r="V2765" i="15"/>
  <c r="W2765" i="15" s="1"/>
  <c r="AE2764" i="15"/>
  <c r="AF2764" i="15" s="1"/>
  <c r="V2763" i="15"/>
  <c r="W2763" i="15" s="1"/>
  <c r="AE2762" i="15"/>
  <c r="AF2762" i="15" s="1"/>
  <c r="V2761" i="15"/>
  <c r="W2761" i="15" s="1"/>
  <c r="AE2760" i="15"/>
  <c r="AF2760" i="15" s="1"/>
  <c r="V2759" i="15"/>
  <c r="W2759" i="15" s="1"/>
  <c r="AE2758" i="15"/>
  <c r="AF2758" i="15" s="1"/>
  <c r="V2757" i="15"/>
  <c r="W2757" i="15" s="1"/>
  <c r="AE2756" i="15"/>
  <c r="AF2756" i="15" s="1"/>
  <c r="V2755" i="15"/>
  <c r="W2755" i="15" s="1"/>
  <c r="AE2754" i="15"/>
  <c r="AF2754" i="15" s="1"/>
  <c r="V2753" i="15"/>
  <c r="W2753" i="15" s="1"/>
  <c r="AE2752" i="15"/>
  <c r="AF2752" i="15" s="1"/>
  <c r="V2751" i="15"/>
  <c r="W2751" i="15" s="1"/>
  <c r="AE2750" i="15"/>
  <c r="AF2750" i="15" s="1"/>
  <c r="V2749" i="15"/>
  <c r="W2749" i="15" s="1"/>
  <c r="AE2748" i="15"/>
  <c r="AF2748" i="15" s="1"/>
  <c r="V2747" i="15"/>
  <c r="W2747" i="15" s="1"/>
  <c r="AE2746" i="15"/>
  <c r="AF2746" i="15" s="1"/>
  <c r="V2745" i="15"/>
  <c r="W2745" i="15" s="1"/>
  <c r="AE2744" i="15"/>
  <c r="AF2744" i="15" s="1"/>
  <c r="V2743" i="15"/>
  <c r="W2743" i="15" s="1"/>
  <c r="AE2742" i="15"/>
  <c r="AF2742" i="15" s="1"/>
  <c r="V2741" i="15"/>
  <c r="W2741" i="15" s="1"/>
  <c r="AE2740" i="15"/>
  <c r="AF2740" i="15" s="1"/>
  <c r="V2739" i="15"/>
  <c r="W2739" i="15" s="1"/>
  <c r="AE2738" i="15"/>
  <c r="AF2738" i="15" s="1"/>
  <c r="V2737" i="15"/>
  <c r="W2737" i="15" s="1"/>
  <c r="AE2736" i="15"/>
  <c r="AF2736" i="15" s="1"/>
  <c r="V2735" i="15"/>
  <c r="W2735" i="15" s="1"/>
  <c r="AE2734" i="15"/>
  <c r="AF2734" i="15" s="1"/>
  <c r="V2733" i="15"/>
  <c r="W2733" i="15" s="1"/>
  <c r="AE2732" i="15"/>
  <c r="AF2732" i="15" s="1"/>
  <c r="V2731" i="15"/>
  <c r="W2731" i="15" s="1"/>
  <c r="AE2730" i="15"/>
  <c r="AF2730" i="15" s="1"/>
  <c r="V2729" i="15"/>
  <c r="W2729" i="15" s="1"/>
  <c r="AE2728" i="15"/>
  <c r="AF2728" i="15" s="1"/>
  <c r="V2727" i="15"/>
  <c r="W2727" i="15" s="1"/>
  <c r="AE2726" i="15"/>
  <c r="AF2726" i="15" s="1"/>
  <c r="V2725" i="15"/>
  <c r="W2725" i="15" s="1"/>
  <c r="AE2724" i="15"/>
  <c r="AF2724" i="15" s="1"/>
  <c r="V2723" i="15"/>
  <c r="W2723" i="15" s="1"/>
  <c r="AE2722" i="15"/>
  <c r="AF2722" i="15" s="1"/>
  <c r="V2721" i="15"/>
  <c r="W2721" i="15" s="1"/>
  <c r="AE2720" i="15"/>
  <c r="AF2720" i="15" s="1"/>
  <c r="V2719" i="15"/>
  <c r="W2719" i="15" s="1"/>
  <c r="AE2718" i="15"/>
  <c r="AF2718" i="15" s="1"/>
  <c r="V2717" i="15"/>
  <c r="W2717" i="15" s="1"/>
  <c r="AE2716" i="15"/>
  <c r="AF2716" i="15" s="1"/>
  <c r="V2715" i="15"/>
  <c r="W2715" i="15" s="1"/>
  <c r="AE2714" i="15"/>
  <c r="AF2714" i="15" s="1"/>
  <c r="V2713" i="15"/>
  <c r="W2713" i="15" s="1"/>
  <c r="AE2712" i="15"/>
  <c r="AF2712" i="15" s="1"/>
  <c r="V2711" i="15"/>
  <c r="W2711" i="15" s="1"/>
  <c r="AE2710" i="15"/>
  <c r="AF2710" i="15" s="1"/>
  <c r="V2709" i="15"/>
  <c r="W2709" i="15" s="1"/>
  <c r="AE2708" i="15"/>
  <c r="AF2708" i="15" s="1"/>
  <c r="V2707" i="15"/>
  <c r="W2707" i="15" s="1"/>
  <c r="AE2706" i="15"/>
  <c r="AF2706" i="15" s="1"/>
  <c r="V2705" i="15"/>
  <c r="W2705" i="15" s="1"/>
  <c r="AE2704" i="15"/>
  <c r="AF2704" i="15" s="1"/>
  <c r="V2703" i="15"/>
  <c r="W2703" i="15" s="1"/>
  <c r="AE2702" i="15"/>
  <c r="AF2702" i="15" s="1"/>
  <c r="V2701" i="15"/>
  <c r="W2701" i="15" s="1"/>
  <c r="AE2700" i="15"/>
  <c r="AF2700" i="15" s="1"/>
  <c r="V2699" i="15"/>
  <c r="W2699" i="15" s="1"/>
  <c r="AE2698" i="15"/>
  <c r="AF2698" i="15" s="1"/>
  <c r="V2697" i="15"/>
  <c r="W2697" i="15" s="1"/>
  <c r="AE2696" i="15"/>
  <c r="AF2696" i="15" s="1"/>
  <c r="V2695" i="15"/>
  <c r="W2695" i="15" s="1"/>
  <c r="AE2694" i="15"/>
  <c r="AF2694" i="15" s="1"/>
  <c r="V2693" i="15"/>
  <c r="W2693" i="15" s="1"/>
  <c r="AE2692" i="15"/>
  <c r="AF2692" i="15" s="1"/>
  <c r="V2691" i="15"/>
  <c r="W2691" i="15" s="1"/>
  <c r="AE2690" i="15"/>
  <c r="AF2690" i="15" s="1"/>
  <c r="V2689" i="15"/>
  <c r="W2689" i="15" s="1"/>
  <c r="AE2688" i="15"/>
  <c r="AF2688" i="15" s="1"/>
  <c r="V2687" i="15"/>
  <c r="W2687" i="15" s="1"/>
  <c r="AE2686" i="15"/>
  <c r="AF2686" i="15" s="1"/>
  <c r="V2685" i="15"/>
  <c r="W2685" i="15" s="1"/>
  <c r="AE2684" i="15"/>
  <c r="AF2684" i="15" s="1"/>
  <c r="V2683" i="15"/>
  <c r="W2683" i="15" s="1"/>
  <c r="AE2682" i="15"/>
  <c r="AF2682" i="15" s="1"/>
  <c r="V2681" i="15"/>
  <c r="W2681" i="15" s="1"/>
  <c r="AE2680" i="15"/>
  <c r="AF2680" i="15" s="1"/>
  <c r="V2679" i="15"/>
  <c r="W2679" i="15" s="1"/>
  <c r="AE2678" i="15"/>
  <c r="AF2678" i="15" s="1"/>
  <c r="V2677" i="15"/>
  <c r="W2677" i="15" s="1"/>
  <c r="AE2676" i="15"/>
  <c r="AF2676" i="15" s="1"/>
  <c r="V2675" i="15"/>
  <c r="W2675" i="15" s="1"/>
  <c r="AE2674" i="15"/>
  <c r="AF2674" i="15" s="1"/>
  <c r="V2673" i="15"/>
  <c r="W2673" i="15" s="1"/>
  <c r="AE2672" i="15"/>
  <c r="AF2672" i="15" s="1"/>
  <c r="V2671" i="15"/>
  <c r="W2671" i="15" s="1"/>
  <c r="AE2670" i="15"/>
  <c r="AF2670" i="15" s="1"/>
  <c r="V2669" i="15"/>
  <c r="W2669" i="15" s="1"/>
  <c r="AE2668" i="15"/>
  <c r="AF2668" i="15" s="1"/>
  <c r="V2667" i="15"/>
  <c r="W2667" i="15" s="1"/>
  <c r="AE2666" i="15"/>
  <c r="AF2666" i="15" s="1"/>
  <c r="V2665" i="15"/>
  <c r="W2665" i="15" s="1"/>
  <c r="AE2664" i="15"/>
  <c r="AF2664" i="15" s="1"/>
  <c r="V2663" i="15"/>
  <c r="W2663" i="15" s="1"/>
  <c r="AE2662" i="15"/>
  <c r="AF2662" i="15" s="1"/>
  <c r="V2661" i="15"/>
  <c r="W2661" i="15" s="1"/>
  <c r="AE2660" i="15"/>
  <c r="AF2660" i="15" s="1"/>
  <c r="V2659" i="15"/>
  <c r="W2659" i="15" s="1"/>
  <c r="AE2658" i="15"/>
  <c r="AF2658" i="15" s="1"/>
  <c r="V2657" i="15"/>
  <c r="W2657" i="15" s="1"/>
  <c r="AE2656" i="15"/>
  <c r="AF2656" i="15" s="1"/>
  <c r="V2655" i="15"/>
  <c r="W2655" i="15" s="1"/>
  <c r="AE2654" i="15"/>
  <c r="AF2654" i="15" s="1"/>
  <c r="V2653" i="15"/>
  <c r="W2653" i="15" s="1"/>
  <c r="AE2652" i="15"/>
  <c r="AF2652" i="15" s="1"/>
  <c r="V2651" i="15"/>
  <c r="W2651" i="15" s="1"/>
  <c r="AE2650" i="15"/>
  <c r="AF2650" i="15" s="1"/>
  <c r="V2649" i="15"/>
  <c r="W2649" i="15" s="1"/>
  <c r="AE2648" i="15"/>
  <c r="AF2648" i="15" s="1"/>
  <c r="V2647" i="15"/>
  <c r="W2647" i="15" s="1"/>
  <c r="AE2646" i="15"/>
  <c r="AF2646" i="15" s="1"/>
  <c r="V2645" i="15"/>
  <c r="W2645" i="15" s="1"/>
  <c r="AE2644" i="15"/>
  <c r="AF2644" i="15" s="1"/>
  <c r="V2643" i="15"/>
  <c r="W2643" i="15" s="1"/>
  <c r="AE2642" i="15"/>
  <c r="AF2642" i="15" s="1"/>
  <c r="V2641" i="15"/>
  <c r="W2641" i="15" s="1"/>
  <c r="AE2640" i="15"/>
  <c r="AF2640" i="15" s="1"/>
  <c r="V2639" i="15"/>
  <c r="W2639" i="15" s="1"/>
  <c r="AE2638" i="15"/>
  <c r="AF2638" i="15" s="1"/>
  <c r="V2637" i="15"/>
  <c r="W2637" i="15" s="1"/>
  <c r="AE2636" i="15"/>
  <c r="AF2636" i="15" s="1"/>
  <c r="R2645" i="15"/>
  <c r="S2645" i="15" s="1"/>
  <c r="R2643" i="15"/>
  <c r="S2643" i="15" s="1"/>
  <c r="R2641" i="15"/>
  <c r="S2641" i="15" s="1"/>
  <c r="R2639" i="15"/>
  <c r="S2639" i="15" s="1"/>
  <c r="R2637" i="15"/>
  <c r="S2637" i="15" s="1"/>
  <c r="AE2635" i="15"/>
  <c r="AF2635" i="15" s="1"/>
  <c r="V2634" i="15"/>
  <c r="W2634" i="15" s="1"/>
  <c r="AE2633" i="15"/>
  <c r="AF2633" i="15" s="1"/>
  <c r="V2632" i="15"/>
  <c r="W2632" i="15" s="1"/>
  <c r="AE2631" i="15"/>
  <c r="AF2631" i="15" s="1"/>
  <c r="V2630" i="15"/>
  <c r="W2630" i="15" s="1"/>
  <c r="AE2629" i="15"/>
  <c r="AF2629" i="15" s="1"/>
  <c r="V2628" i="15"/>
  <c r="W2628" i="15" s="1"/>
  <c r="AE2627" i="15"/>
  <c r="AF2627" i="15" s="1"/>
  <c r="V2626" i="15"/>
  <c r="W2626" i="15" s="1"/>
  <c r="AE2625" i="15"/>
  <c r="AF2625" i="15" s="1"/>
  <c r="V2624" i="15"/>
  <c r="W2624" i="15" s="1"/>
  <c r="AE2623" i="15"/>
  <c r="AF2623" i="15" s="1"/>
  <c r="V2622" i="15"/>
  <c r="W2622" i="15" s="1"/>
  <c r="AE2621" i="15"/>
  <c r="AF2621" i="15" s="1"/>
  <c r="V2620" i="15"/>
  <c r="W2620" i="15" s="1"/>
  <c r="AE2619" i="15"/>
  <c r="AF2619" i="15" s="1"/>
  <c r="V2618" i="15"/>
  <c r="W2618" i="15" s="1"/>
  <c r="AE2617" i="15"/>
  <c r="AF2617" i="15" s="1"/>
  <c r="V2616" i="15"/>
  <c r="W2616" i="15" s="1"/>
  <c r="AE2615" i="15"/>
  <c r="AF2615" i="15" s="1"/>
  <c r="V2614" i="15"/>
  <c r="W2614" i="15" s="1"/>
  <c r="AE2613" i="15"/>
  <c r="AF2613" i="15" s="1"/>
  <c r="V2612" i="15"/>
  <c r="W2612" i="15" s="1"/>
  <c r="AE2611" i="15"/>
  <c r="AF2611" i="15" s="1"/>
  <c r="V2610" i="15"/>
  <c r="W2610" i="15" s="1"/>
  <c r="AE2609" i="15"/>
  <c r="AF2609" i="15" s="1"/>
  <c r="V2608" i="15"/>
  <c r="W2608" i="15" s="1"/>
  <c r="AE2607" i="15"/>
  <c r="AF2607" i="15" s="1"/>
  <c r="V2606" i="15"/>
  <c r="W2606" i="15" s="1"/>
  <c r="AE2605" i="15"/>
  <c r="AF2605" i="15" s="1"/>
  <c r="V2604" i="15"/>
  <c r="W2604" i="15" s="1"/>
  <c r="AE2603" i="15"/>
  <c r="AF2603" i="15" s="1"/>
  <c r="V2602" i="15"/>
  <c r="W2602" i="15" s="1"/>
  <c r="AE2601" i="15"/>
  <c r="AF2601" i="15" s="1"/>
  <c r="V2600" i="15"/>
  <c r="W2600" i="15" s="1"/>
  <c r="AE2599" i="15"/>
  <c r="AF2599" i="15" s="1"/>
  <c r="V2598" i="15"/>
  <c r="W2598" i="15" s="1"/>
  <c r="AE2597" i="15"/>
  <c r="AF2597" i="15" s="1"/>
  <c r="V2596" i="15"/>
  <c r="W2596" i="15" s="1"/>
  <c r="AE2595" i="15"/>
  <c r="AF2595" i="15" s="1"/>
  <c r="V2594" i="15"/>
  <c r="W2594" i="15" s="1"/>
  <c r="AE2593" i="15"/>
  <c r="AF2593" i="15" s="1"/>
  <c r="V2592" i="15"/>
  <c r="W2592" i="15" s="1"/>
  <c r="AE2591" i="15"/>
  <c r="AF2591" i="15" s="1"/>
  <c r="V2590" i="15"/>
  <c r="W2590" i="15" s="1"/>
  <c r="AE2589" i="15"/>
  <c r="AF2589" i="15" s="1"/>
  <c r="V2588" i="15"/>
  <c r="W2588" i="15" s="1"/>
  <c r="AE2587" i="15"/>
  <c r="AF2587" i="15" s="1"/>
  <c r="V2586" i="15"/>
  <c r="W2586" i="15" s="1"/>
  <c r="AE2585" i="15"/>
  <c r="AF2585" i="15" s="1"/>
  <c r="V2584" i="15"/>
  <c r="W2584" i="15" s="1"/>
  <c r="AE2583" i="15"/>
  <c r="AF2583" i="15" s="1"/>
  <c r="V2582" i="15"/>
  <c r="W2582" i="15" s="1"/>
  <c r="AE2581" i="15"/>
  <c r="AF2581" i="15" s="1"/>
  <c r="V2580" i="15"/>
  <c r="W2580" i="15" s="1"/>
  <c r="AE2579" i="15"/>
  <c r="AF2579" i="15" s="1"/>
  <c r="V2578" i="15"/>
  <c r="W2578" i="15" s="1"/>
  <c r="AE2577" i="15"/>
  <c r="AF2577" i="15" s="1"/>
  <c r="V2576" i="15"/>
  <c r="W2576" i="15" s="1"/>
  <c r="AE2575" i="15"/>
  <c r="AF2575" i="15" s="1"/>
  <c r="V2574" i="15"/>
  <c r="W2574" i="15" s="1"/>
  <c r="AE2573" i="15"/>
  <c r="AF2573" i="15" s="1"/>
  <c r="V2572" i="15"/>
  <c r="W2572" i="15" s="1"/>
  <c r="AE2571" i="15"/>
  <c r="AF2571" i="15" s="1"/>
  <c r="V2570" i="15"/>
  <c r="W2570" i="15" s="1"/>
  <c r="AE2569" i="15"/>
  <c r="AF2569" i="15" s="1"/>
  <c r="V2568" i="15"/>
  <c r="W2568" i="15" s="1"/>
  <c r="AE2567" i="15"/>
  <c r="AF2567" i="15" s="1"/>
  <c r="V2566" i="15"/>
  <c r="W2566" i="15" s="1"/>
  <c r="AE2565" i="15"/>
  <c r="AF2565" i="15" s="1"/>
  <c r="V2564" i="15"/>
  <c r="W2564" i="15" s="1"/>
  <c r="AE2563" i="15"/>
  <c r="AF2563" i="15" s="1"/>
  <c r="V2562" i="15"/>
  <c r="W2562" i="15" s="1"/>
  <c r="AE2561" i="15"/>
  <c r="AF2561" i="15" s="1"/>
  <c r="V2560" i="15"/>
  <c r="W2560" i="15" s="1"/>
  <c r="AE2559" i="15"/>
  <c r="AF2559" i="15" s="1"/>
  <c r="V2558" i="15"/>
  <c r="W2558" i="15" s="1"/>
  <c r="AE2557" i="15"/>
  <c r="AF2557" i="15" s="1"/>
  <c r="V2556" i="15"/>
  <c r="W2556" i="15" s="1"/>
  <c r="AE2555" i="15"/>
  <c r="AF2555" i="15" s="1"/>
  <c r="V2554" i="15"/>
  <c r="W2554" i="15" s="1"/>
  <c r="AE2553" i="15"/>
  <c r="AF2553" i="15" s="1"/>
  <c r="V2552" i="15"/>
  <c r="W2552" i="15" s="1"/>
  <c r="AE2551" i="15"/>
  <c r="AF2551" i="15" s="1"/>
  <c r="V2550" i="15"/>
  <c r="W2550" i="15" s="1"/>
  <c r="AE2549" i="15"/>
  <c r="AF2549" i="15" s="1"/>
  <c r="V2548" i="15"/>
  <c r="W2548" i="15" s="1"/>
  <c r="AE2547" i="15"/>
  <c r="AF2547" i="15" s="1"/>
  <c r="V2546" i="15"/>
  <c r="W2546" i="15" s="1"/>
  <c r="AE2545" i="15"/>
  <c r="AF2545" i="15" s="1"/>
  <c r="V2544" i="15"/>
  <c r="W2544" i="15" s="1"/>
  <c r="AE2543" i="15"/>
  <c r="AF2543" i="15" s="1"/>
  <c r="V2542" i="15"/>
  <c r="W2542" i="15" s="1"/>
  <c r="AE2541" i="15"/>
  <c r="AF2541" i="15" s="1"/>
  <c r="V2540" i="15"/>
  <c r="W2540" i="15" s="1"/>
  <c r="AE2539" i="15"/>
  <c r="AF2539" i="15" s="1"/>
  <c r="V2538" i="15"/>
  <c r="W2538" i="15" s="1"/>
  <c r="AE2537" i="15"/>
  <c r="AF2537" i="15" s="1"/>
  <c r="V2536" i="15"/>
  <c r="W2536" i="15" s="1"/>
  <c r="AE2535" i="15"/>
  <c r="AF2535" i="15" s="1"/>
  <c r="V2534" i="15"/>
  <c r="W2534" i="15" s="1"/>
  <c r="AE2533" i="15"/>
  <c r="AF2533" i="15" s="1"/>
  <c r="V2532" i="15"/>
  <c r="W2532" i="15" s="1"/>
  <c r="AE2531" i="15"/>
  <c r="AF2531" i="15" s="1"/>
  <c r="V2530" i="15"/>
  <c r="W2530" i="15" s="1"/>
  <c r="AE2529" i="15"/>
  <c r="AF2529" i="15" s="1"/>
  <c r="V2528" i="15"/>
  <c r="W2528" i="15" s="1"/>
  <c r="AE2527" i="15"/>
  <c r="AF2527" i="15" s="1"/>
  <c r="V2526" i="15"/>
  <c r="W2526" i="15" s="1"/>
  <c r="AE2525" i="15"/>
  <c r="AF2525" i="15" s="1"/>
  <c r="V2524" i="15"/>
  <c r="W2524" i="15" s="1"/>
  <c r="AE2523" i="15"/>
  <c r="AF2523" i="15" s="1"/>
  <c r="V2522" i="15"/>
  <c r="W2522" i="15" s="1"/>
  <c r="AE2521" i="15"/>
  <c r="AF2521" i="15" s="1"/>
  <c r="V2520" i="15"/>
  <c r="W2520" i="15" s="1"/>
  <c r="AE2519" i="15"/>
  <c r="AF2519" i="15" s="1"/>
  <c r="V2518" i="15"/>
  <c r="W2518" i="15" s="1"/>
  <c r="AE2517" i="15"/>
  <c r="AF2517" i="15" s="1"/>
  <c r="V2516" i="15"/>
  <c r="W2516" i="15" s="1"/>
  <c r="AE2515" i="15"/>
  <c r="AF2515" i="15" s="1"/>
  <c r="V2514" i="15"/>
  <c r="W2514" i="15" s="1"/>
  <c r="AE2513" i="15"/>
  <c r="AF2513" i="15" s="1"/>
  <c r="V2512" i="15"/>
  <c r="W2512" i="15" s="1"/>
  <c r="AE2511" i="15"/>
  <c r="AF2511" i="15" s="1"/>
  <c r="V2510" i="15"/>
  <c r="W2510" i="15" s="1"/>
  <c r="AE2509" i="15"/>
  <c r="AF2509" i="15" s="1"/>
  <c r="V2508" i="15"/>
  <c r="W2508" i="15" s="1"/>
  <c r="AE2507" i="15"/>
  <c r="AF2507" i="15" s="1"/>
  <c r="V2506" i="15"/>
  <c r="W2506" i="15" s="1"/>
  <c r="AE2505" i="15"/>
  <c r="AF2505" i="15" s="1"/>
  <c r="V2504" i="15"/>
  <c r="W2504" i="15" s="1"/>
  <c r="AE2503" i="15"/>
  <c r="AF2503" i="15" s="1"/>
  <c r="V2502" i="15"/>
  <c r="W2502" i="15" s="1"/>
  <c r="AE2501" i="15"/>
  <c r="AF2501" i="15" s="1"/>
  <c r="V2500" i="15"/>
  <c r="W2500" i="15" s="1"/>
  <c r="AE2499" i="15"/>
  <c r="AF2499" i="15" s="1"/>
  <c r="V2498" i="15"/>
  <c r="W2498" i="15" s="1"/>
  <c r="AE2497" i="15"/>
  <c r="AF2497" i="15" s="1"/>
  <c r="V2496" i="15"/>
  <c r="W2496" i="15" s="1"/>
  <c r="AE2495" i="15"/>
  <c r="AF2495" i="15" s="1"/>
  <c r="V2494" i="15"/>
  <c r="W2494" i="15" s="1"/>
  <c r="AE2493" i="15"/>
  <c r="AF2493" i="15" s="1"/>
  <c r="V2492" i="15"/>
  <c r="W2492" i="15" s="1"/>
  <c r="AE2491" i="15"/>
  <c r="AF2491" i="15" s="1"/>
  <c r="V2490" i="15"/>
  <c r="W2490" i="15" s="1"/>
  <c r="AE2489" i="15"/>
  <c r="AF2489" i="15" s="1"/>
  <c r="V2488" i="15"/>
  <c r="W2488" i="15" s="1"/>
  <c r="AE2487" i="15"/>
  <c r="AF2487" i="15" s="1"/>
  <c r="V2486" i="15"/>
  <c r="W2486" i="15" s="1"/>
  <c r="AE2485" i="15"/>
  <c r="AF2485" i="15" s="1"/>
  <c r="V2484" i="15"/>
  <c r="W2484" i="15" s="1"/>
  <c r="AE2483" i="15"/>
  <c r="AF2483" i="15" s="1"/>
  <c r="V2482" i="15"/>
  <c r="W2482" i="15" s="1"/>
  <c r="AE2481" i="15"/>
  <c r="AF2481" i="15" s="1"/>
  <c r="V2480" i="15"/>
  <c r="W2480" i="15" s="1"/>
  <c r="AE2479" i="15"/>
  <c r="AF2479" i="15" s="1"/>
  <c r="V2478" i="15"/>
  <c r="W2478" i="15" s="1"/>
  <c r="AE2477" i="15"/>
  <c r="AF2477" i="15" s="1"/>
  <c r="V2476" i="15"/>
  <c r="W2476" i="15" s="1"/>
  <c r="AE2475" i="15"/>
  <c r="AF2475" i="15" s="1"/>
  <c r="V2474" i="15"/>
  <c r="W2474" i="15" s="1"/>
  <c r="AE2473" i="15"/>
  <c r="AF2473" i="15" s="1"/>
  <c r="V2472" i="15"/>
  <c r="W2472" i="15" s="1"/>
  <c r="AE2471" i="15"/>
  <c r="AF2471" i="15" s="1"/>
  <c r="Z2654" i="15"/>
  <c r="AA2654" i="15" s="1"/>
  <c r="Z2652" i="15"/>
  <c r="AA2652" i="15" s="1"/>
  <c r="Z2650" i="15"/>
  <c r="AA2650" i="15" s="1"/>
  <c r="Z2648" i="15"/>
  <c r="AA2648" i="15" s="1"/>
  <c r="Z2646" i="15"/>
  <c r="AA2646" i="15" s="1"/>
  <c r="V2644" i="15"/>
  <c r="W2644" i="15" s="1"/>
  <c r="V2642" i="15"/>
  <c r="W2642" i="15" s="1"/>
  <c r="V2640" i="15"/>
  <c r="W2640" i="15" s="1"/>
  <c r="V2638" i="15"/>
  <c r="W2638" i="15" s="1"/>
  <c r="V2636" i="15"/>
  <c r="W2636" i="15" s="1"/>
  <c r="R2635" i="15"/>
  <c r="S2635" i="15" s="1"/>
  <c r="Z2634" i="15"/>
  <c r="AA2634" i="15" s="1"/>
  <c r="R2633" i="15"/>
  <c r="S2633" i="15" s="1"/>
  <c r="Z2632" i="15"/>
  <c r="AA2632" i="15" s="1"/>
  <c r="R2631" i="15"/>
  <c r="S2631" i="15" s="1"/>
  <c r="Z2630" i="15"/>
  <c r="AA2630" i="15" s="1"/>
  <c r="R2629" i="15"/>
  <c r="S2629" i="15" s="1"/>
  <c r="Z2628" i="15"/>
  <c r="AA2628" i="15" s="1"/>
  <c r="R2627" i="15"/>
  <c r="S2627" i="15" s="1"/>
  <c r="Z2626" i="15"/>
  <c r="AA2626" i="15" s="1"/>
  <c r="R2625" i="15"/>
  <c r="S2625" i="15" s="1"/>
  <c r="Z2624" i="15"/>
  <c r="AA2624" i="15" s="1"/>
  <c r="R2623" i="15"/>
  <c r="S2623" i="15" s="1"/>
  <c r="Z2622" i="15"/>
  <c r="AA2622" i="15" s="1"/>
  <c r="R2621" i="15"/>
  <c r="S2621" i="15" s="1"/>
  <c r="Z2620" i="15"/>
  <c r="AA2620" i="15" s="1"/>
  <c r="R2619" i="15"/>
  <c r="S2619" i="15" s="1"/>
  <c r="Z2618" i="15"/>
  <c r="AA2618" i="15" s="1"/>
  <c r="R2617" i="15"/>
  <c r="S2617" i="15" s="1"/>
  <c r="Z2616" i="15"/>
  <c r="AA2616" i="15" s="1"/>
  <c r="R2615" i="15"/>
  <c r="S2615" i="15" s="1"/>
  <c r="Z2614" i="15"/>
  <c r="AA2614" i="15" s="1"/>
  <c r="R2613" i="15"/>
  <c r="S2613" i="15" s="1"/>
  <c r="Z2612" i="15"/>
  <c r="AA2612" i="15" s="1"/>
  <c r="R2611" i="15"/>
  <c r="S2611" i="15" s="1"/>
  <c r="Z2610" i="15"/>
  <c r="AA2610" i="15" s="1"/>
  <c r="R2609" i="15"/>
  <c r="S2609" i="15" s="1"/>
  <c r="Z2608" i="15"/>
  <c r="AA2608" i="15" s="1"/>
  <c r="R2607" i="15"/>
  <c r="S2607" i="15" s="1"/>
  <c r="Z2606" i="15"/>
  <c r="AA2606" i="15" s="1"/>
  <c r="R2605" i="15"/>
  <c r="S2605" i="15" s="1"/>
  <c r="Z2604" i="15"/>
  <c r="AA2604" i="15" s="1"/>
  <c r="R2603" i="15"/>
  <c r="S2603" i="15" s="1"/>
  <c r="Z2602" i="15"/>
  <c r="AA2602" i="15" s="1"/>
  <c r="R2601" i="15"/>
  <c r="S2601" i="15" s="1"/>
  <c r="Z2600" i="15"/>
  <c r="AA2600" i="15" s="1"/>
  <c r="R2599" i="15"/>
  <c r="S2599" i="15" s="1"/>
  <c r="Z2598" i="15"/>
  <c r="AA2598" i="15" s="1"/>
  <c r="R2597" i="15"/>
  <c r="S2597" i="15" s="1"/>
  <c r="Z2596" i="15"/>
  <c r="AA2596" i="15" s="1"/>
  <c r="R2595" i="15"/>
  <c r="S2595" i="15" s="1"/>
  <c r="Z2594" i="15"/>
  <c r="AA2594" i="15" s="1"/>
  <c r="R2593" i="15"/>
  <c r="S2593" i="15" s="1"/>
  <c r="Z2592" i="15"/>
  <c r="AA2592" i="15" s="1"/>
  <c r="R2591" i="15"/>
  <c r="S2591" i="15" s="1"/>
  <c r="Z2590" i="15"/>
  <c r="AA2590" i="15" s="1"/>
  <c r="R2589" i="15"/>
  <c r="S2589" i="15" s="1"/>
  <c r="Z2588" i="15"/>
  <c r="AA2588" i="15" s="1"/>
  <c r="R2587" i="15"/>
  <c r="S2587" i="15" s="1"/>
  <c r="Z2586" i="15"/>
  <c r="AA2586" i="15" s="1"/>
  <c r="R2585" i="15"/>
  <c r="S2585" i="15" s="1"/>
  <c r="Z2584" i="15"/>
  <c r="AA2584" i="15" s="1"/>
  <c r="R2583" i="15"/>
  <c r="S2583" i="15" s="1"/>
  <c r="Z2582" i="15"/>
  <c r="AA2582" i="15" s="1"/>
  <c r="R2581" i="15"/>
  <c r="S2581" i="15" s="1"/>
  <c r="Z2580" i="15"/>
  <c r="AA2580" i="15" s="1"/>
  <c r="R2579" i="15"/>
  <c r="S2579" i="15" s="1"/>
  <c r="Z2578" i="15"/>
  <c r="AA2578" i="15" s="1"/>
  <c r="R2577" i="15"/>
  <c r="S2577" i="15" s="1"/>
  <c r="Z2576" i="15"/>
  <c r="AA2576" i="15" s="1"/>
  <c r="R2575" i="15"/>
  <c r="S2575" i="15" s="1"/>
  <c r="Z2574" i="15"/>
  <c r="AA2574" i="15" s="1"/>
  <c r="R2573" i="15"/>
  <c r="S2573" i="15" s="1"/>
  <c r="Z2572" i="15"/>
  <c r="AA2572" i="15" s="1"/>
  <c r="R2571" i="15"/>
  <c r="S2571" i="15" s="1"/>
  <c r="Z2570" i="15"/>
  <c r="AA2570" i="15" s="1"/>
  <c r="R2569" i="15"/>
  <c r="S2569" i="15" s="1"/>
  <c r="Z2568" i="15"/>
  <c r="AA2568" i="15" s="1"/>
  <c r="R2567" i="15"/>
  <c r="S2567" i="15" s="1"/>
  <c r="Z2566" i="15"/>
  <c r="AA2566" i="15" s="1"/>
  <c r="R2565" i="15"/>
  <c r="S2565" i="15" s="1"/>
  <c r="Z2564" i="15"/>
  <c r="AA2564" i="15" s="1"/>
  <c r="R2563" i="15"/>
  <c r="S2563" i="15" s="1"/>
  <c r="Z2562" i="15"/>
  <c r="AA2562" i="15" s="1"/>
  <c r="R2561" i="15"/>
  <c r="S2561" i="15" s="1"/>
  <c r="Z2560" i="15"/>
  <c r="AA2560" i="15" s="1"/>
  <c r="R2559" i="15"/>
  <c r="S2559" i="15" s="1"/>
  <c r="Z2558" i="15"/>
  <c r="AA2558" i="15" s="1"/>
  <c r="R2557" i="15"/>
  <c r="S2557" i="15" s="1"/>
  <c r="Z2556" i="15"/>
  <c r="AA2556" i="15" s="1"/>
  <c r="R2555" i="15"/>
  <c r="S2555" i="15" s="1"/>
  <c r="Z2554" i="15"/>
  <c r="AA2554" i="15" s="1"/>
  <c r="R2553" i="15"/>
  <c r="S2553" i="15" s="1"/>
  <c r="Z2552" i="15"/>
  <c r="AA2552" i="15" s="1"/>
  <c r="R2551" i="15"/>
  <c r="S2551" i="15" s="1"/>
  <c r="Z2550" i="15"/>
  <c r="AA2550" i="15" s="1"/>
  <c r="R2549" i="15"/>
  <c r="S2549" i="15" s="1"/>
  <c r="Z2548" i="15"/>
  <c r="AA2548" i="15" s="1"/>
  <c r="R2547" i="15"/>
  <c r="S2547" i="15" s="1"/>
  <c r="Z2546" i="15"/>
  <c r="AA2546" i="15" s="1"/>
  <c r="R2545" i="15"/>
  <c r="S2545" i="15" s="1"/>
  <c r="Z2544" i="15"/>
  <c r="AA2544" i="15" s="1"/>
  <c r="R2543" i="15"/>
  <c r="S2543" i="15" s="1"/>
  <c r="Z2542" i="15"/>
  <c r="AA2542" i="15" s="1"/>
  <c r="R2541" i="15"/>
  <c r="S2541" i="15" s="1"/>
  <c r="Z2540" i="15"/>
  <c r="AA2540" i="15" s="1"/>
  <c r="R2539" i="15"/>
  <c r="S2539" i="15" s="1"/>
  <c r="Z2538" i="15"/>
  <c r="AA2538" i="15" s="1"/>
  <c r="R2537" i="15"/>
  <c r="S2537" i="15" s="1"/>
  <c r="Z2536" i="15"/>
  <c r="AA2536" i="15" s="1"/>
  <c r="R2535" i="15"/>
  <c r="S2535" i="15" s="1"/>
  <c r="Z2534" i="15"/>
  <c r="AA2534" i="15" s="1"/>
  <c r="R2533" i="15"/>
  <c r="S2533" i="15" s="1"/>
  <c r="Z2532" i="15"/>
  <c r="AA2532" i="15" s="1"/>
  <c r="R2531" i="15"/>
  <c r="S2531" i="15" s="1"/>
  <c r="Z2530" i="15"/>
  <c r="AA2530" i="15" s="1"/>
  <c r="R2529" i="15"/>
  <c r="S2529" i="15" s="1"/>
  <c r="Z2528" i="15"/>
  <c r="AA2528" i="15" s="1"/>
  <c r="R2527" i="15"/>
  <c r="S2527" i="15" s="1"/>
  <c r="Z2526" i="15"/>
  <c r="AA2526" i="15" s="1"/>
  <c r="R2525" i="15"/>
  <c r="S2525" i="15" s="1"/>
  <c r="Z2524" i="15"/>
  <c r="AA2524" i="15" s="1"/>
  <c r="R2523" i="15"/>
  <c r="S2523" i="15" s="1"/>
  <c r="Z2522" i="15"/>
  <c r="AA2522" i="15" s="1"/>
  <c r="R2521" i="15"/>
  <c r="S2521" i="15" s="1"/>
  <c r="Z2520" i="15"/>
  <c r="AA2520" i="15" s="1"/>
  <c r="R2519" i="15"/>
  <c r="S2519" i="15" s="1"/>
  <c r="Z2518" i="15"/>
  <c r="AA2518" i="15" s="1"/>
  <c r="R2517" i="15"/>
  <c r="S2517" i="15" s="1"/>
  <c r="Z2516" i="15"/>
  <c r="AA2516" i="15" s="1"/>
  <c r="R2515" i="15"/>
  <c r="S2515" i="15" s="1"/>
  <c r="Z2514" i="15"/>
  <c r="AA2514" i="15" s="1"/>
  <c r="R2513" i="15"/>
  <c r="S2513" i="15" s="1"/>
  <c r="Z2512" i="15"/>
  <c r="AA2512" i="15" s="1"/>
  <c r="R2511" i="15"/>
  <c r="S2511" i="15" s="1"/>
  <c r="Z2510" i="15"/>
  <c r="AA2510" i="15" s="1"/>
  <c r="R2509" i="15"/>
  <c r="S2509" i="15" s="1"/>
  <c r="Z2508" i="15"/>
  <c r="AA2508" i="15" s="1"/>
  <c r="R2507" i="15"/>
  <c r="S2507" i="15" s="1"/>
  <c r="Z2506" i="15"/>
  <c r="AA2506" i="15" s="1"/>
  <c r="R2505" i="15"/>
  <c r="S2505" i="15" s="1"/>
  <c r="Z2504" i="15"/>
  <c r="AA2504" i="15" s="1"/>
  <c r="R2503" i="15"/>
  <c r="S2503" i="15" s="1"/>
  <c r="Z2502" i="15"/>
  <c r="AA2502" i="15" s="1"/>
  <c r="R2501" i="15"/>
  <c r="S2501" i="15" s="1"/>
  <c r="Z2500" i="15"/>
  <c r="AA2500" i="15" s="1"/>
  <c r="R2499" i="15"/>
  <c r="S2499" i="15" s="1"/>
  <c r="Z2498" i="15"/>
  <c r="AA2498" i="15" s="1"/>
  <c r="R2497" i="15"/>
  <c r="S2497" i="15" s="1"/>
  <c r="Z2496" i="15"/>
  <c r="AA2496" i="15" s="1"/>
  <c r="R2495" i="15"/>
  <c r="S2495" i="15" s="1"/>
  <c r="Z2494" i="15"/>
  <c r="AA2494" i="15" s="1"/>
  <c r="R2493" i="15"/>
  <c r="S2493" i="15" s="1"/>
  <c r="Z2492" i="15"/>
  <c r="AA2492" i="15" s="1"/>
  <c r="R2491" i="15"/>
  <c r="S2491" i="15" s="1"/>
  <c r="Z2490" i="15"/>
  <c r="AA2490" i="15" s="1"/>
  <c r="R2489" i="15"/>
  <c r="S2489" i="15" s="1"/>
  <c r="Z2488" i="15"/>
  <c r="AA2488" i="15" s="1"/>
  <c r="R2487" i="15"/>
  <c r="S2487" i="15" s="1"/>
  <c r="Z2486" i="15"/>
  <c r="AA2486" i="15" s="1"/>
  <c r="R2485" i="15"/>
  <c r="S2485" i="15" s="1"/>
  <c r="AE2643" i="15"/>
  <c r="AF2643" i="15" s="1"/>
  <c r="AE2641" i="15"/>
  <c r="AF2641" i="15" s="1"/>
  <c r="AE2639" i="15"/>
  <c r="AF2639" i="15" s="1"/>
  <c r="AE2637" i="15"/>
  <c r="AF2637" i="15" s="1"/>
  <c r="V2635" i="15"/>
  <c r="W2635" i="15" s="1"/>
  <c r="AE2634" i="15"/>
  <c r="AF2634" i="15" s="1"/>
  <c r="V2633" i="15"/>
  <c r="W2633" i="15" s="1"/>
  <c r="AE2632" i="15"/>
  <c r="AF2632" i="15" s="1"/>
  <c r="V2631" i="15"/>
  <c r="W2631" i="15" s="1"/>
  <c r="AE2630" i="15"/>
  <c r="AF2630" i="15" s="1"/>
  <c r="V2629" i="15"/>
  <c r="W2629" i="15" s="1"/>
  <c r="AE2628" i="15"/>
  <c r="AF2628" i="15" s="1"/>
  <c r="V2627" i="15"/>
  <c r="W2627" i="15" s="1"/>
  <c r="AE2626" i="15"/>
  <c r="AF2626" i="15" s="1"/>
  <c r="V2625" i="15"/>
  <c r="W2625" i="15" s="1"/>
  <c r="AE2624" i="15"/>
  <c r="AF2624" i="15" s="1"/>
  <c r="V2623" i="15"/>
  <c r="W2623" i="15" s="1"/>
  <c r="AE2622" i="15"/>
  <c r="AF2622" i="15" s="1"/>
  <c r="V2621" i="15"/>
  <c r="W2621" i="15" s="1"/>
  <c r="AE2620" i="15"/>
  <c r="AF2620" i="15" s="1"/>
  <c r="V2619" i="15"/>
  <c r="W2619" i="15" s="1"/>
  <c r="AE2618" i="15"/>
  <c r="AF2618" i="15" s="1"/>
  <c r="V2617" i="15"/>
  <c r="W2617" i="15" s="1"/>
  <c r="AE2616" i="15"/>
  <c r="AF2616" i="15" s="1"/>
  <c r="V2615" i="15"/>
  <c r="W2615" i="15" s="1"/>
  <c r="AE2614" i="15"/>
  <c r="AF2614" i="15" s="1"/>
  <c r="V2613" i="15"/>
  <c r="W2613" i="15" s="1"/>
  <c r="AE2612" i="15"/>
  <c r="AF2612" i="15" s="1"/>
  <c r="V2611" i="15"/>
  <c r="W2611" i="15" s="1"/>
  <c r="AE2610" i="15"/>
  <c r="AF2610" i="15" s="1"/>
  <c r="V2609" i="15"/>
  <c r="W2609" i="15" s="1"/>
  <c r="AE2608" i="15"/>
  <c r="AF2608" i="15" s="1"/>
  <c r="V2607" i="15"/>
  <c r="W2607" i="15" s="1"/>
  <c r="AE2606" i="15"/>
  <c r="AF2606" i="15" s="1"/>
  <c r="V2605" i="15"/>
  <c r="W2605" i="15" s="1"/>
  <c r="AE2604" i="15"/>
  <c r="AF2604" i="15" s="1"/>
  <c r="V2603" i="15"/>
  <c r="W2603" i="15" s="1"/>
  <c r="AE2602" i="15"/>
  <c r="AF2602" i="15" s="1"/>
  <c r="V2601" i="15"/>
  <c r="W2601" i="15" s="1"/>
  <c r="AE2600" i="15"/>
  <c r="AF2600" i="15" s="1"/>
  <c r="V2599" i="15"/>
  <c r="W2599" i="15" s="1"/>
  <c r="AE2598" i="15"/>
  <c r="AF2598" i="15" s="1"/>
  <c r="V2597" i="15"/>
  <c r="W2597" i="15" s="1"/>
  <c r="AE2596" i="15"/>
  <c r="AF2596" i="15" s="1"/>
  <c r="V2595" i="15"/>
  <c r="W2595" i="15" s="1"/>
  <c r="AE2594" i="15"/>
  <c r="AF2594" i="15" s="1"/>
  <c r="V2593" i="15"/>
  <c r="W2593" i="15" s="1"/>
  <c r="AE2592" i="15"/>
  <c r="AF2592" i="15" s="1"/>
  <c r="V2591" i="15"/>
  <c r="W2591" i="15" s="1"/>
  <c r="AE2590" i="15"/>
  <c r="AF2590" i="15" s="1"/>
  <c r="V2589" i="15"/>
  <c r="W2589" i="15" s="1"/>
  <c r="AE2588" i="15"/>
  <c r="AF2588" i="15" s="1"/>
  <c r="V2587" i="15"/>
  <c r="W2587" i="15" s="1"/>
  <c r="AE2586" i="15"/>
  <c r="AF2586" i="15" s="1"/>
  <c r="V2585" i="15"/>
  <c r="W2585" i="15" s="1"/>
  <c r="AE2584" i="15"/>
  <c r="AF2584" i="15" s="1"/>
  <c r="V2583" i="15"/>
  <c r="W2583" i="15" s="1"/>
  <c r="AE2582" i="15"/>
  <c r="AF2582" i="15" s="1"/>
  <c r="V2581" i="15"/>
  <c r="W2581" i="15" s="1"/>
  <c r="AE2580" i="15"/>
  <c r="AF2580" i="15" s="1"/>
  <c r="V2579" i="15"/>
  <c r="W2579" i="15" s="1"/>
  <c r="AE2578" i="15"/>
  <c r="AF2578" i="15" s="1"/>
  <c r="V2577" i="15"/>
  <c r="W2577" i="15" s="1"/>
  <c r="AE2576" i="15"/>
  <c r="AF2576" i="15" s="1"/>
  <c r="V2575" i="15"/>
  <c r="W2575" i="15" s="1"/>
  <c r="AE2574" i="15"/>
  <c r="AF2574" i="15" s="1"/>
  <c r="V2573" i="15"/>
  <c r="W2573" i="15" s="1"/>
  <c r="AE2572" i="15"/>
  <c r="AF2572" i="15" s="1"/>
  <c r="V2571" i="15"/>
  <c r="W2571" i="15" s="1"/>
  <c r="AE2570" i="15"/>
  <c r="AF2570" i="15" s="1"/>
  <c r="V2569" i="15"/>
  <c r="W2569" i="15" s="1"/>
  <c r="AE2568" i="15"/>
  <c r="AF2568" i="15" s="1"/>
  <c r="V2567" i="15"/>
  <c r="W2567" i="15" s="1"/>
  <c r="AE2566" i="15"/>
  <c r="AF2566" i="15" s="1"/>
  <c r="V2565" i="15"/>
  <c r="W2565" i="15" s="1"/>
  <c r="AE2564" i="15"/>
  <c r="AF2564" i="15" s="1"/>
  <c r="V2563" i="15"/>
  <c r="W2563" i="15" s="1"/>
  <c r="AE2562" i="15"/>
  <c r="AF2562" i="15" s="1"/>
  <c r="V2561" i="15"/>
  <c r="W2561" i="15" s="1"/>
  <c r="AE2560" i="15"/>
  <c r="AF2560" i="15" s="1"/>
  <c r="V2559" i="15"/>
  <c r="W2559" i="15" s="1"/>
  <c r="AE2558" i="15"/>
  <c r="AF2558" i="15" s="1"/>
  <c r="V2557" i="15"/>
  <c r="W2557" i="15" s="1"/>
  <c r="AE2556" i="15"/>
  <c r="AF2556" i="15" s="1"/>
  <c r="V2555" i="15"/>
  <c r="W2555" i="15" s="1"/>
  <c r="AE2554" i="15"/>
  <c r="AF2554" i="15" s="1"/>
  <c r="V2553" i="15"/>
  <c r="W2553" i="15" s="1"/>
  <c r="AE2552" i="15"/>
  <c r="AF2552" i="15" s="1"/>
  <c r="V2551" i="15"/>
  <c r="W2551" i="15" s="1"/>
  <c r="AE2550" i="15"/>
  <c r="AF2550" i="15" s="1"/>
  <c r="V2549" i="15"/>
  <c r="W2549" i="15" s="1"/>
  <c r="AE2548" i="15"/>
  <c r="AF2548" i="15" s="1"/>
  <c r="V2547" i="15"/>
  <c r="W2547" i="15" s="1"/>
  <c r="AE2546" i="15"/>
  <c r="AF2546" i="15" s="1"/>
  <c r="V2545" i="15"/>
  <c r="W2545" i="15" s="1"/>
  <c r="AE2544" i="15"/>
  <c r="AF2544" i="15" s="1"/>
  <c r="V2543" i="15"/>
  <c r="W2543" i="15" s="1"/>
  <c r="AE2542" i="15"/>
  <c r="AF2542" i="15" s="1"/>
  <c r="V2541" i="15"/>
  <c r="W2541" i="15" s="1"/>
  <c r="AE2540" i="15"/>
  <c r="AF2540" i="15" s="1"/>
  <c r="V2539" i="15"/>
  <c r="W2539" i="15" s="1"/>
  <c r="AE2538" i="15"/>
  <c r="AF2538" i="15" s="1"/>
  <c r="V2537" i="15"/>
  <c r="W2537" i="15" s="1"/>
  <c r="AE2536" i="15"/>
  <c r="AF2536" i="15" s="1"/>
  <c r="V2535" i="15"/>
  <c r="W2535" i="15" s="1"/>
  <c r="AE2534" i="15"/>
  <c r="AF2534" i="15" s="1"/>
  <c r="V2533" i="15"/>
  <c r="W2533" i="15" s="1"/>
  <c r="AE2532" i="15"/>
  <c r="AF2532" i="15" s="1"/>
  <c r="V2531" i="15"/>
  <c r="W2531" i="15" s="1"/>
  <c r="AE2530" i="15"/>
  <c r="AF2530" i="15" s="1"/>
  <c r="V2529" i="15"/>
  <c r="W2529" i="15" s="1"/>
  <c r="AE2528" i="15"/>
  <c r="AF2528" i="15" s="1"/>
  <c r="V2527" i="15"/>
  <c r="W2527" i="15" s="1"/>
  <c r="AE2526" i="15"/>
  <c r="AF2526" i="15" s="1"/>
  <c r="V2525" i="15"/>
  <c r="W2525" i="15" s="1"/>
  <c r="AE2524" i="15"/>
  <c r="AF2524" i="15" s="1"/>
  <c r="V2523" i="15"/>
  <c r="W2523" i="15" s="1"/>
  <c r="AE2522" i="15"/>
  <c r="AF2522" i="15" s="1"/>
  <c r="V2521" i="15"/>
  <c r="W2521" i="15" s="1"/>
  <c r="AE2520" i="15"/>
  <c r="AF2520" i="15" s="1"/>
  <c r="V2519" i="15"/>
  <c r="W2519" i="15" s="1"/>
  <c r="AE2518" i="15"/>
  <c r="AF2518" i="15" s="1"/>
  <c r="V2517" i="15"/>
  <c r="W2517" i="15" s="1"/>
  <c r="AE2516" i="15"/>
  <c r="AF2516" i="15" s="1"/>
  <c r="V2515" i="15"/>
  <c r="W2515" i="15" s="1"/>
  <c r="AE2514" i="15"/>
  <c r="AF2514" i="15" s="1"/>
  <c r="V2513" i="15"/>
  <c r="W2513" i="15" s="1"/>
  <c r="AE2512" i="15"/>
  <c r="AF2512" i="15" s="1"/>
  <c r="V2511" i="15"/>
  <c r="W2511" i="15" s="1"/>
  <c r="AE2510" i="15"/>
  <c r="AF2510" i="15" s="1"/>
  <c r="V2509" i="15"/>
  <c r="W2509" i="15" s="1"/>
  <c r="AE2508" i="15"/>
  <c r="AF2508" i="15" s="1"/>
  <c r="V2507" i="15"/>
  <c r="W2507" i="15" s="1"/>
  <c r="AE2506" i="15"/>
  <c r="AF2506" i="15" s="1"/>
  <c r="V2505" i="15"/>
  <c r="W2505" i="15" s="1"/>
  <c r="AE2504" i="15"/>
  <c r="AF2504" i="15" s="1"/>
  <c r="V2503" i="15"/>
  <c r="W2503" i="15" s="1"/>
  <c r="AE2502" i="15"/>
  <c r="AF2502" i="15" s="1"/>
  <c r="V2501" i="15"/>
  <c r="W2501" i="15" s="1"/>
  <c r="AE2500" i="15"/>
  <c r="AF2500" i="15" s="1"/>
  <c r="V2499" i="15"/>
  <c r="W2499" i="15" s="1"/>
  <c r="AE2498" i="15"/>
  <c r="AF2498" i="15" s="1"/>
  <c r="V2497" i="15"/>
  <c r="W2497" i="15" s="1"/>
  <c r="AE2496" i="15"/>
  <c r="AF2496" i="15" s="1"/>
  <c r="V2495" i="15"/>
  <c r="W2495" i="15" s="1"/>
  <c r="AE2494" i="15"/>
  <c r="AF2494" i="15" s="1"/>
  <c r="V2493" i="15"/>
  <c r="W2493" i="15" s="1"/>
  <c r="AE2492" i="15"/>
  <c r="AF2492" i="15" s="1"/>
  <c r="V2491" i="15"/>
  <c r="W2491" i="15" s="1"/>
  <c r="AE2490" i="15"/>
  <c r="AF2490" i="15" s="1"/>
  <c r="V2489" i="15"/>
  <c r="W2489" i="15" s="1"/>
  <c r="AE2488" i="15"/>
  <c r="AF2488" i="15" s="1"/>
  <c r="V2487" i="15"/>
  <c r="W2487" i="15" s="1"/>
  <c r="R2655" i="15"/>
  <c r="S2655" i="15" s="1"/>
  <c r="R2653" i="15"/>
  <c r="S2653" i="15" s="1"/>
  <c r="R2651" i="15"/>
  <c r="S2651" i="15" s="1"/>
  <c r="R2649" i="15"/>
  <c r="S2649" i="15" s="1"/>
  <c r="R2647" i="15"/>
  <c r="S2647" i="15" s="1"/>
  <c r="Z2644" i="15"/>
  <c r="AA2644" i="15" s="1"/>
  <c r="Z2642" i="15"/>
  <c r="AA2642" i="15" s="1"/>
  <c r="Z2640" i="15"/>
  <c r="AA2640" i="15" s="1"/>
  <c r="Z2638" i="15"/>
  <c r="AA2638" i="15" s="1"/>
  <c r="Z2636" i="15"/>
  <c r="AA2636" i="15" s="1"/>
  <c r="Z2635" i="15"/>
  <c r="AA2635" i="15" s="1"/>
  <c r="R2634" i="15"/>
  <c r="S2634" i="15" s="1"/>
  <c r="Z2633" i="15"/>
  <c r="AA2633" i="15" s="1"/>
  <c r="R2632" i="15"/>
  <c r="S2632" i="15" s="1"/>
  <c r="Z2631" i="15"/>
  <c r="AA2631" i="15" s="1"/>
  <c r="R2630" i="15"/>
  <c r="S2630" i="15" s="1"/>
  <c r="Z2629" i="15"/>
  <c r="AA2629" i="15" s="1"/>
  <c r="R2628" i="15"/>
  <c r="S2628" i="15" s="1"/>
  <c r="Z2627" i="15"/>
  <c r="AA2627" i="15" s="1"/>
  <c r="R2626" i="15"/>
  <c r="S2626" i="15" s="1"/>
  <c r="Z2625" i="15"/>
  <c r="AA2625" i="15" s="1"/>
  <c r="R2624" i="15"/>
  <c r="S2624" i="15" s="1"/>
  <c r="Z2623" i="15"/>
  <c r="AA2623" i="15" s="1"/>
  <c r="R2622" i="15"/>
  <c r="S2622" i="15" s="1"/>
  <c r="Z2621" i="15"/>
  <c r="AA2621" i="15" s="1"/>
  <c r="R2620" i="15"/>
  <c r="S2620" i="15" s="1"/>
  <c r="Z2619" i="15"/>
  <c r="AA2619" i="15" s="1"/>
  <c r="R2618" i="15"/>
  <c r="S2618" i="15" s="1"/>
  <c r="Z2617" i="15"/>
  <c r="AA2617" i="15" s="1"/>
  <c r="R2616" i="15"/>
  <c r="S2616" i="15" s="1"/>
  <c r="Z2615" i="15"/>
  <c r="AA2615" i="15" s="1"/>
  <c r="R2614" i="15"/>
  <c r="S2614" i="15" s="1"/>
  <c r="Z2613" i="15"/>
  <c r="AA2613" i="15" s="1"/>
  <c r="R2612" i="15"/>
  <c r="S2612" i="15" s="1"/>
  <c r="Z2611" i="15"/>
  <c r="AA2611" i="15" s="1"/>
  <c r="R2610" i="15"/>
  <c r="S2610" i="15" s="1"/>
  <c r="Z2609" i="15"/>
  <c r="AA2609" i="15" s="1"/>
  <c r="R2608" i="15"/>
  <c r="S2608" i="15" s="1"/>
  <c r="Z2607" i="15"/>
  <c r="AA2607" i="15" s="1"/>
  <c r="R2606" i="15"/>
  <c r="S2606" i="15" s="1"/>
  <c r="Z2605" i="15"/>
  <c r="AA2605" i="15" s="1"/>
  <c r="R2604" i="15"/>
  <c r="S2604" i="15" s="1"/>
  <c r="Z2603" i="15"/>
  <c r="AA2603" i="15" s="1"/>
  <c r="R2602" i="15"/>
  <c r="S2602" i="15" s="1"/>
  <c r="Z2601" i="15"/>
  <c r="AA2601" i="15" s="1"/>
  <c r="R2600" i="15"/>
  <c r="S2600" i="15" s="1"/>
  <c r="Z2599" i="15"/>
  <c r="AA2599" i="15" s="1"/>
  <c r="R2598" i="15"/>
  <c r="S2598" i="15" s="1"/>
  <c r="Z2597" i="15"/>
  <c r="AA2597" i="15" s="1"/>
  <c r="R2596" i="15"/>
  <c r="S2596" i="15" s="1"/>
  <c r="Z2595" i="15"/>
  <c r="AA2595" i="15" s="1"/>
  <c r="R2594" i="15"/>
  <c r="S2594" i="15" s="1"/>
  <c r="Z2593" i="15"/>
  <c r="AA2593" i="15" s="1"/>
  <c r="R2592" i="15"/>
  <c r="S2592" i="15" s="1"/>
  <c r="Z2591" i="15"/>
  <c r="AA2591" i="15" s="1"/>
  <c r="R2590" i="15"/>
  <c r="S2590" i="15" s="1"/>
  <c r="Z2589" i="15"/>
  <c r="AA2589" i="15" s="1"/>
  <c r="R2588" i="15"/>
  <c r="S2588" i="15" s="1"/>
  <c r="Z2587" i="15"/>
  <c r="AA2587" i="15" s="1"/>
  <c r="R2586" i="15"/>
  <c r="S2586" i="15" s="1"/>
  <c r="Z2585" i="15"/>
  <c r="AA2585" i="15" s="1"/>
  <c r="R2584" i="15"/>
  <c r="S2584" i="15" s="1"/>
  <c r="Z2583" i="15"/>
  <c r="AA2583" i="15" s="1"/>
  <c r="R2582" i="15"/>
  <c r="S2582" i="15" s="1"/>
  <c r="Z2581" i="15"/>
  <c r="AA2581" i="15" s="1"/>
  <c r="R2580" i="15"/>
  <c r="S2580" i="15" s="1"/>
  <c r="Z2579" i="15"/>
  <c r="AA2579" i="15" s="1"/>
  <c r="R2578" i="15"/>
  <c r="S2578" i="15" s="1"/>
  <c r="Z2577" i="15"/>
  <c r="AA2577" i="15" s="1"/>
  <c r="R2576" i="15"/>
  <c r="S2576" i="15" s="1"/>
  <c r="Z2575" i="15"/>
  <c r="AA2575" i="15" s="1"/>
  <c r="R2574" i="15"/>
  <c r="S2574" i="15" s="1"/>
  <c r="Z2573" i="15"/>
  <c r="AA2573" i="15" s="1"/>
  <c r="R2572" i="15"/>
  <c r="S2572" i="15" s="1"/>
  <c r="Z2571" i="15"/>
  <c r="AA2571" i="15" s="1"/>
  <c r="R2570" i="15"/>
  <c r="S2570" i="15" s="1"/>
  <c r="Z2569" i="15"/>
  <c r="AA2569" i="15" s="1"/>
  <c r="R2568" i="15"/>
  <c r="S2568" i="15" s="1"/>
  <c r="Z2567" i="15"/>
  <c r="AA2567" i="15" s="1"/>
  <c r="R2566" i="15"/>
  <c r="S2566" i="15" s="1"/>
  <c r="Z2565" i="15"/>
  <c r="AA2565" i="15" s="1"/>
  <c r="R2564" i="15"/>
  <c r="S2564" i="15" s="1"/>
  <c r="Z2563" i="15"/>
  <c r="AA2563" i="15" s="1"/>
  <c r="R2562" i="15"/>
  <c r="S2562" i="15" s="1"/>
  <c r="Z2561" i="15"/>
  <c r="AA2561" i="15" s="1"/>
  <c r="R2560" i="15"/>
  <c r="S2560" i="15" s="1"/>
  <c r="Z2559" i="15"/>
  <c r="AA2559" i="15" s="1"/>
  <c r="R2558" i="15"/>
  <c r="S2558" i="15" s="1"/>
  <c r="Z2557" i="15"/>
  <c r="AA2557" i="15" s="1"/>
  <c r="R2556" i="15"/>
  <c r="S2556" i="15" s="1"/>
  <c r="Z2555" i="15"/>
  <c r="AA2555" i="15" s="1"/>
  <c r="R2554" i="15"/>
  <c r="S2554" i="15" s="1"/>
  <c r="Z2553" i="15"/>
  <c r="AA2553" i="15" s="1"/>
  <c r="R2552" i="15"/>
  <c r="S2552" i="15" s="1"/>
  <c r="Z2551" i="15"/>
  <c r="AA2551" i="15" s="1"/>
  <c r="R2550" i="15"/>
  <c r="S2550" i="15" s="1"/>
  <c r="Z2549" i="15"/>
  <c r="AA2549" i="15" s="1"/>
  <c r="R2548" i="15"/>
  <c r="S2548" i="15" s="1"/>
  <c r="Z2547" i="15"/>
  <c r="AA2547" i="15" s="1"/>
  <c r="R2546" i="15"/>
  <c r="S2546" i="15" s="1"/>
  <c r="Z2545" i="15"/>
  <c r="AA2545" i="15" s="1"/>
  <c r="R2544" i="15"/>
  <c r="S2544" i="15" s="1"/>
  <c r="Z2543" i="15"/>
  <c r="AA2543" i="15" s="1"/>
  <c r="R2542" i="15"/>
  <c r="S2542" i="15" s="1"/>
  <c r="Z2541" i="15"/>
  <c r="AA2541" i="15" s="1"/>
  <c r="R2540" i="15"/>
  <c r="S2540" i="15" s="1"/>
  <c r="Z2539" i="15"/>
  <c r="AA2539" i="15" s="1"/>
  <c r="R2538" i="15"/>
  <c r="S2538" i="15" s="1"/>
  <c r="Z2537" i="15"/>
  <c r="AA2537" i="15" s="1"/>
  <c r="R2536" i="15"/>
  <c r="S2536" i="15" s="1"/>
  <c r="Z2535" i="15"/>
  <c r="AA2535" i="15" s="1"/>
  <c r="R2534" i="15"/>
  <c r="S2534" i="15" s="1"/>
  <c r="Z2533" i="15"/>
  <c r="AA2533" i="15" s="1"/>
  <c r="R2532" i="15"/>
  <c r="S2532" i="15" s="1"/>
  <c r="Z2531" i="15"/>
  <c r="AA2531" i="15" s="1"/>
  <c r="R2530" i="15"/>
  <c r="S2530" i="15" s="1"/>
  <c r="Z2529" i="15"/>
  <c r="AA2529" i="15" s="1"/>
  <c r="R2528" i="15"/>
  <c r="S2528" i="15" s="1"/>
  <c r="Z2527" i="15"/>
  <c r="AA2527" i="15" s="1"/>
  <c r="R2526" i="15"/>
  <c r="S2526" i="15" s="1"/>
  <c r="Z2525" i="15"/>
  <c r="AA2525" i="15" s="1"/>
  <c r="R2524" i="15"/>
  <c r="S2524" i="15" s="1"/>
  <c r="Z2523" i="15"/>
  <c r="AA2523" i="15" s="1"/>
  <c r="R2522" i="15"/>
  <c r="S2522" i="15" s="1"/>
  <c r="Z2521" i="15"/>
  <c r="AA2521" i="15" s="1"/>
  <c r="R2520" i="15"/>
  <c r="S2520" i="15" s="1"/>
  <c r="Z2519" i="15"/>
  <c r="AA2519" i="15" s="1"/>
  <c r="R2518" i="15"/>
  <c r="S2518" i="15" s="1"/>
  <c r="Z2517" i="15"/>
  <c r="AA2517" i="15" s="1"/>
  <c r="R2516" i="15"/>
  <c r="S2516" i="15" s="1"/>
  <c r="Z2515" i="15"/>
  <c r="AA2515" i="15" s="1"/>
  <c r="R2514" i="15"/>
  <c r="S2514" i="15" s="1"/>
  <c r="Z2513" i="15"/>
  <c r="AA2513" i="15" s="1"/>
  <c r="R2512" i="15"/>
  <c r="S2512" i="15" s="1"/>
  <c r="Z2511" i="15"/>
  <c r="AA2511" i="15" s="1"/>
  <c r="R2510" i="15"/>
  <c r="S2510" i="15" s="1"/>
  <c r="Z2509" i="15"/>
  <c r="AA2509" i="15" s="1"/>
  <c r="R2508" i="15"/>
  <c r="S2508" i="15" s="1"/>
  <c r="Z2507" i="15"/>
  <c r="AA2507" i="15" s="1"/>
  <c r="R2506" i="15"/>
  <c r="S2506" i="15" s="1"/>
  <c r="Z2505" i="15"/>
  <c r="AA2505" i="15" s="1"/>
  <c r="R2504" i="15"/>
  <c r="S2504" i="15" s="1"/>
  <c r="Z2503" i="15"/>
  <c r="AA2503" i="15" s="1"/>
  <c r="R2502" i="15"/>
  <c r="S2502" i="15" s="1"/>
  <c r="Z2501" i="15"/>
  <c r="AA2501" i="15" s="1"/>
  <c r="R2500" i="15"/>
  <c r="S2500" i="15" s="1"/>
  <c r="Z2499" i="15"/>
  <c r="AA2499" i="15" s="1"/>
  <c r="R2498" i="15"/>
  <c r="S2498" i="15" s="1"/>
  <c r="Z2497" i="15"/>
  <c r="AA2497" i="15" s="1"/>
  <c r="R2496" i="15"/>
  <c r="S2496" i="15" s="1"/>
  <c r="Z2495" i="15"/>
  <c r="AA2495" i="15" s="1"/>
  <c r="R2494" i="15"/>
  <c r="S2494" i="15" s="1"/>
  <c r="Z2493" i="15"/>
  <c r="AA2493" i="15" s="1"/>
  <c r="R2492" i="15"/>
  <c r="S2492" i="15" s="1"/>
  <c r="Z2491" i="15"/>
  <c r="AA2491" i="15" s="1"/>
  <c r="R2490" i="15"/>
  <c r="S2490" i="15" s="1"/>
  <c r="Z2485" i="15"/>
  <c r="AA2485" i="15" s="1"/>
  <c r="AE2484" i="15"/>
  <c r="AF2484" i="15" s="1"/>
  <c r="AE2482" i="15"/>
  <c r="AF2482" i="15" s="1"/>
  <c r="AE2480" i="15"/>
  <c r="AF2480" i="15" s="1"/>
  <c r="AE2478" i="15"/>
  <c r="AF2478" i="15" s="1"/>
  <c r="AE2476" i="15"/>
  <c r="AF2476" i="15" s="1"/>
  <c r="AE2474" i="15"/>
  <c r="AF2474" i="15" s="1"/>
  <c r="AE2472" i="15"/>
  <c r="AF2472" i="15" s="1"/>
  <c r="AE2470" i="15"/>
  <c r="AF2470" i="15" s="1"/>
  <c r="R2470" i="15"/>
  <c r="S2470" i="15" s="1"/>
  <c r="Z2469" i="15"/>
  <c r="AA2469" i="15" s="1"/>
  <c r="R2468" i="15"/>
  <c r="S2468" i="15" s="1"/>
  <c r="Z2467" i="15"/>
  <c r="AA2467" i="15" s="1"/>
  <c r="R2466" i="15"/>
  <c r="S2466" i="15" s="1"/>
  <c r="Z2465" i="15"/>
  <c r="AA2465" i="15" s="1"/>
  <c r="R2464" i="15"/>
  <c r="S2464" i="15" s="1"/>
  <c r="Z2463" i="15"/>
  <c r="AA2463" i="15" s="1"/>
  <c r="R2462" i="15"/>
  <c r="S2462" i="15" s="1"/>
  <c r="Z2461" i="15"/>
  <c r="AA2461" i="15" s="1"/>
  <c r="R2460" i="15"/>
  <c r="S2460" i="15" s="1"/>
  <c r="Z2459" i="15"/>
  <c r="AA2459" i="15" s="1"/>
  <c r="R2458" i="15"/>
  <c r="S2458" i="15" s="1"/>
  <c r="Z2457" i="15"/>
  <c r="AA2457" i="15" s="1"/>
  <c r="R2456" i="15"/>
  <c r="S2456" i="15" s="1"/>
  <c r="Z2455" i="15"/>
  <c r="AA2455" i="15" s="1"/>
  <c r="R2454" i="15"/>
  <c r="S2454" i="15" s="1"/>
  <c r="Z2453" i="15"/>
  <c r="AA2453" i="15" s="1"/>
  <c r="R2452" i="15"/>
  <c r="S2452" i="15" s="1"/>
  <c r="Z2451" i="15"/>
  <c r="AA2451" i="15" s="1"/>
  <c r="R2450" i="15"/>
  <c r="S2450" i="15" s="1"/>
  <c r="Z2449" i="15"/>
  <c r="AA2449" i="15" s="1"/>
  <c r="R2448" i="15"/>
  <c r="S2448" i="15" s="1"/>
  <c r="Z2447" i="15"/>
  <c r="AA2447" i="15" s="1"/>
  <c r="R2446" i="15"/>
  <c r="S2446" i="15" s="1"/>
  <c r="Z2445" i="15"/>
  <c r="AA2445" i="15" s="1"/>
  <c r="R2444" i="15"/>
  <c r="S2444" i="15" s="1"/>
  <c r="Z2443" i="15"/>
  <c r="AA2443" i="15" s="1"/>
  <c r="R2442" i="15"/>
  <c r="S2442" i="15" s="1"/>
  <c r="Z2441" i="15"/>
  <c r="AA2441" i="15" s="1"/>
  <c r="R2440" i="15"/>
  <c r="S2440" i="15" s="1"/>
  <c r="Z2439" i="15"/>
  <c r="AA2439" i="15" s="1"/>
  <c r="R2438" i="15"/>
  <c r="S2438" i="15" s="1"/>
  <c r="Z2437" i="15"/>
  <c r="AA2437" i="15" s="1"/>
  <c r="R2436" i="15"/>
  <c r="S2436" i="15" s="1"/>
  <c r="Z2435" i="15"/>
  <c r="AA2435" i="15" s="1"/>
  <c r="R2434" i="15"/>
  <c r="S2434" i="15" s="1"/>
  <c r="Z2433" i="15"/>
  <c r="AA2433" i="15" s="1"/>
  <c r="R2432" i="15"/>
  <c r="S2432" i="15" s="1"/>
  <c r="Z2431" i="15"/>
  <c r="AA2431" i="15" s="1"/>
  <c r="R2430" i="15"/>
  <c r="S2430" i="15" s="1"/>
  <c r="Z2429" i="15"/>
  <c r="AA2429" i="15" s="1"/>
  <c r="R2428" i="15"/>
  <c r="S2428" i="15" s="1"/>
  <c r="Z2427" i="15"/>
  <c r="AA2427" i="15" s="1"/>
  <c r="R2426" i="15"/>
  <c r="S2426" i="15" s="1"/>
  <c r="Z2425" i="15"/>
  <c r="AA2425" i="15" s="1"/>
  <c r="R2424" i="15"/>
  <c r="S2424" i="15" s="1"/>
  <c r="Z2423" i="15"/>
  <c r="AA2423" i="15" s="1"/>
  <c r="R2422" i="15"/>
  <c r="S2422" i="15" s="1"/>
  <c r="Z2421" i="15"/>
  <c r="AA2421" i="15" s="1"/>
  <c r="R2420" i="15"/>
  <c r="S2420" i="15" s="1"/>
  <c r="Z2419" i="15"/>
  <c r="AA2419" i="15" s="1"/>
  <c r="R2418" i="15"/>
  <c r="S2418" i="15" s="1"/>
  <c r="Z2417" i="15"/>
  <c r="AA2417" i="15" s="1"/>
  <c r="R2416" i="15"/>
  <c r="S2416" i="15" s="1"/>
  <c r="Z2415" i="15"/>
  <c r="AA2415" i="15" s="1"/>
  <c r="R2414" i="15"/>
  <c r="S2414" i="15" s="1"/>
  <c r="Z2413" i="15"/>
  <c r="AA2413" i="15" s="1"/>
  <c r="R2412" i="15"/>
  <c r="S2412" i="15" s="1"/>
  <c r="Z2411" i="15"/>
  <c r="AA2411" i="15" s="1"/>
  <c r="R2410" i="15"/>
  <c r="S2410" i="15" s="1"/>
  <c r="Z2409" i="15"/>
  <c r="AA2409" i="15" s="1"/>
  <c r="R2408" i="15"/>
  <c r="S2408" i="15" s="1"/>
  <c r="Z2407" i="15"/>
  <c r="AA2407" i="15" s="1"/>
  <c r="R2406" i="15"/>
  <c r="S2406" i="15" s="1"/>
  <c r="Z2405" i="15"/>
  <c r="AA2405" i="15" s="1"/>
  <c r="R2404" i="15"/>
  <c r="S2404" i="15" s="1"/>
  <c r="Z2403" i="15"/>
  <c r="AA2403" i="15" s="1"/>
  <c r="R2402" i="15"/>
  <c r="S2402" i="15" s="1"/>
  <c r="Z2401" i="15"/>
  <c r="AA2401" i="15" s="1"/>
  <c r="R2400" i="15"/>
  <c r="S2400" i="15" s="1"/>
  <c r="Z2399" i="15"/>
  <c r="AA2399" i="15" s="1"/>
  <c r="R2398" i="15"/>
  <c r="S2398" i="15" s="1"/>
  <c r="Z2397" i="15"/>
  <c r="AA2397" i="15" s="1"/>
  <c r="R2396" i="15"/>
  <c r="S2396" i="15" s="1"/>
  <c r="Z2395" i="15"/>
  <c r="AA2395" i="15" s="1"/>
  <c r="R2394" i="15"/>
  <c r="S2394" i="15" s="1"/>
  <c r="Z2393" i="15"/>
  <c r="AA2393" i="15" s="1"/>
  <c r="R2392" i="15"/>
  <c r="S2392" i="15" s="1"/>
  <c r="Z2391" i="15"/>
  <c r="AA2391" i="15" s="1"/>
  <c r="R2390" i="15"/>
  <c r="S2390" i="15" s="1"/>
  <c r="Z2389" i="15"/>
  <c r="AA2389" i="15" s="1"/>
  <c r="R2388" i="15"/>
  <c r="S2388" i="15" s="1"/>
  <c r="Z2387" i="15"/>
  <c r="AA2387" i="15" s="1"/>
  <c r="R2386" i="15"/>
  <c r="S2386" i="15" s="1"/>
  <c r="Z2385" i="15"/>
  <c r="AA2385" i="15" s="1"/>
  <c r="R2384" i="15"/>
  <c r="S2384" i="15" s="1"/>
  <c r="Z2383" i="15"/>
  <c r="AA2383" i="15" s="1"/>
  <c r="R2382" i="15"/>
  <c r="S2382" i="15" s="1"/>
  <c r="Z2381" i="15"/>
  <c r="AA2381" i="15" s="1"/>
  <c r="R2380" i="15"/>
  <c r="S2380" i="15" s="1"/>
  <c r="Z2379" i="15"/>
  <c r="AA2379" i="15" s="1"/>
  <c r="R2378" i="15"/>
  <c r="S2378" i="15" s="1"/>
  <c r="Z2377" i="15"/>
  <c r="AA2377" i="15" s="1"/>
  <c r="R2376" i="15"/>
  <c r="S2376" i="15" s="1"/>
  <c r="Z2375" i="15"/>
  <c r="AA2375" i="15" s="1"/>
  <c r="R2374" i="15"/>
  <c r="S2374" i="15" s="1"/>
  <c r="Z2373" i="15"/>
  <c r="AA2373" i="15" s="1"/>
  <c r="R2372" i="15"/>
  <c r="S2372" i="15" s="1"/>
  <c r="Z2371" i="15"/>
  <c r="AA2371" i="15" s="1"/>
  <c r="R2370" i="15"/>
  <c r="S2370" i="15" s="1"/>
  <c r="Z2369" i="15"/>
  <c r="AA2369" i="15" s="1"/>
  <c r="R2368" i="15"/>
  <c r="S2368" i="15" s="1"/>
  <c r="Z2367" i="15"/>
  <c r="AA2367" i="15" s="1"/>
  <c r="R2366" i="15"/>
  <c r="S2366" i="15" s="1"/>
  <c r="Z2365" i="15"/>
  <c r="AA2365" i="15" s="1"/>
  <c r="R2364" i="15"/>
  <c r="S2364" i="15" s="1"/>
  <c r="Z2363" i="15"/>
  <c r="AA2363" i="15" s="1"/>
  <c r="R2362" i="15"/>
  <c r="S2362" i="15" s="1"/>
  <c r="Z2361" i="15"/>
  <c r="AA2361" i="15" s="1"/>
  <c r="R2360" i="15"/>
  <c r="S2360" i="15" s="1"/>
  <c r="Z2359" i="15"/>
  <c r="AA2359" i="15" s="1"/>
  <c r="R2358" i="15"/>
  <c r="S2358" i="15" s="1"/>
  <c r="Z2357" i="15"/>
  <c r="AA2357" i="15" s="1"/>
  <c r="R2356" i="15"/>
  <c r="S2356" i="15" s="1"/>
  <c r="Z2355" i="15"/>
  <c r="AA2355" i="15" s="1"/>
  <c r="R2354" i="15"/>
  <c r="S2354" i="15" s="1"/>
  <c r="Z2353" i="15"/>
  <c r="AA2353" i="15" s="1"/>
  <c r="R2352" i="15"/>
  <c r="S2352" i="15" s="1"/>
  <c r="Z2351" i="15"/>
  <c r="AA2351" i="15" s="1"/>
  <c r="R2350" i="15"/>
  <c r="S2350" i="15" s="1"/>
  <c r="Z2349" i="15"/>
  <c r="AA2349" i="15" s="1"/>
  <c r="R2348" i="15"/>
  <c r="S2348" i="15" s="1"/>
  <c r="Z2347" i="15"/>
  <c r="AA2347" i="15" s="1"/>
  <c r="R2346" i="15"/>
  <c r="S2346" i="15" s="1"/>
  <c r="Z2345" i="15"/>
  <c r="AA2345" i="15" s="1"/>
  <c r="R2344" i="15"/>
  <c r="S2344" i="15" s="1"/>
  <c r="Z2343" i="15"/>
  <c r="AA2343" i="15" s="1"/>
  <c r="R2342" i="15"/>
  <c r="S2342" i="15" s="1"/>
  <c r="Z2341" i="15"/>
  <c r="AA2341" i="15" s="1"/>
  <c r="R2340" i="15"/>
  <c r="S2340" i="15" s="1"/>
  <c r="Z2339" i="15"/>
  <c r="AA2339" i="15" s="1"/>
  <c r="R2338" i="15"/>
  <c r="S2338" i="15" s="1"/>
  <c r="Z2337" i="15"/>
  <c r="AA2337" i="15" s="1"/>
  <c r="R2336" i="15"/>
  <c r="S2336" i="15" s="1"/>
  <c r="Z2335" i="15"/>
  <c r="AA2335" i="15" s="1"/>
  <c r="R2334" i="15"/>
  <c r="S2334" i="15" s="1"/>
  <c r="Z2333" i="15"/>
  <c r="AA2333" i="15" s="1"/>
  <c r="R2332" i="15"/>
  <c r="S2332" i="15" s="1"/>
  <c r="Z2331" i="15"/>
  <c r="AA2331" i="15" s="1"/>
  <c r="R2330" i="15"/>
  <c r="S2330" i="15" s="1"/>
  <c r="Z2329" i="15"/>
  <c r="AA2329" i="15" s="1"/>
  <c r="R2328" i="15"/>
  <c r="S2328" i="15" s="1"/>
  <c r="Z2327" i="15"/>
  <c r="AA2327" i="15" s="1"/>
  <c r="R2326" i="15"/>
  <c r="S2326" i="15" s="1"/>
  <c r="Z2325" i="15"/>
  <c r="AA2325" i="15" s="1"/>
  <c r="R2324" i="15"/>
  <c r="S2324" i="15" s="1"/>
  <c r="Z2323" i="15"/>
  <c r="AA2323" i="15" s="1"/>
  <c r="R2322" i="15"/>
  <c r="S2322" i="15" s="1"/>
  <c r="Z2321" i="15"/>
  <c r="AA2321" i="15" s="1"/>
  <c r="R2320" i="15"/>
  <c r="S2320" i="15" s="1"/>
  <c r="Z2319" i="15"/>
  <c r="AA2319" i="15" s="1"/>
  <c r="R2318" i="15"/>
  <c r="S2318" i="15" s="1"/>
  <c r="Z2317" i="15"/>
  <c r="AA2317" i="15" s="1"/>
  <c r="R2316" i="15"/>
  <c r="S2316" i="15" s="1"/>
  <c r="Z2315" i="15"/>
  <c r="AA2315" i="15" s="1"/>
  <c r="R2314" i="15"/>
  <c r="S2314" i="15" s="1"/>
  <c r="Z2313" i="15"/>
  <c r="AA2313" i="15" s="1"/>
  <c r="R2312" i="15"/>
  <c r="S2312" i="15" s="1"/>
  <c r="Z2311" i="15"/>
  <c r="AA2311" i="15" s="1"/>
  <c r="R2310" i="15"/>
  <c r="S2310" i="15" s="1"/>
  <c r="Z2309" i="15"/>
  <c r="AA2309" i="15" s="1"/>
  <c r="R2308" i="15"/>
  <c r="S2308" i="15" s="1"/>
  <c r="Z2307" i="15"/>
  <c r="AA2307" i="15" s="1"/>
  <c r="R2306" i="15"/>
  <c r="S2306" i="15" s="1"/>
  <c r="Z2305" i="15"/>
  <c r="AA2305" i="15" s="1"/>
  <c r="R2304" i="15"/>
  <c r="S2304" i="15" s="1"/>
  <c r="Z2303" i="15"/>
  <c r="AA2303" i="15" s="1"/>
  <c r="R2302" i="15"/>
  <c r="S2302" i="15" s="1"/>
  <c r="Z2301" i="15"/>
  <c r="AA2301" i="15" s="1"/>
  <c r="R2300" i="15"/>
  <c r="S2300" i="15" s="1"/>
  <c r="Z2299" i="15"/>
  <c r="AA2299" i="15" s="1"/>
  <c r="R2298" i="15"/>
  <c r="S2298" i="15" s="1"/>
  <c r="Z2297" i="15"/>
  <c r="AA2297" i="15" s="1"/>
  <c r="R2296" i="15"/>
  <c r="S2296" i="15" s="1"/>
  <c r="Z2295" i="15"/>
  <c r="AA2295" i="15" s="1"/>
  <c r="R2294" i="15"/>
  <c r="S2294" i="15" s="1"/>
  <c r="Z2293" i="15"/>
  <c r="AA2293" i="15" s="1"/>
  <c r="R2292" i="15"/>
  <c r="S2292" i="15" s="1"/>
  <c r="Z2291" i="15"/>
  <c r="AA2291" i="15" s="1"/>
  <c r="Z2489" i="15"/>
  <c r="AA2489" i="15" s="1"/>
  <c r="Z2487" i="15"/>
  <c r="AA2487" i="15" s="1"/>
  <c r="R2486" i="15"/>
  <c r="S2486" i="15" s="1"/>
  <c r="V2483" i="15"/>
  <c r="W2483" i="15" s="1"/>
  <c r="V2481" i="15"/>
  <c r="W2481" i="15" s="1"/>
  <c r="V2479" i="15"/>
  <c r="W2479" i="15" s="1"/>
  <c r="V2477" i="15"/>
  <c r="W2477" i="15" s="1"/>
  <c r="V2475" i="15"/>
  <c r="W2475" i="15" s="1"/>
  <c r="V2473" i="15"/>
  <c r="W2473" i="15" s="1"/>
  <c r="V2471" i="15"/>
  <c r="W2471" i="15" s="1"/>
  <c r="V2470" i="15"/>
  <c r="W2470" i="15" s="1"/>
  <c r="AE2469" i="15"/>
  <c r="AF2469" i="15" s="1"/>
  <c r="V2468" i="15"/>
  <c r="W2468" i="15" s="1"/>
  <c r="AE2467" i="15"/>
  <c r="AF2467" i="15" s="1"/>
  <c r="V2466" i="15"/>
  <c r="W2466" i="15" s="1"/>
  <c r="AE2465" i="15"/>
  <c r="AF2465" i="15" s="1"/>
  <c r="V2464" i="15"/>
  <c r="W2464" i="15" s="1"/>
  <c r="AE2463" i="15"/>
  <c r="AF2463" i="15" s="1"/>
  <c r="V2462" i="15"/>
  <c r="W2462" i="15" s="1"/>
  <c r="AE2461" i="15"/>
  <c r="AF2461" i="15" s="1"/>
  <c r="V2460" i="15"/>
  <c r="W2460" i="15" s="1"/>
  <c r="AE2459" i="15"/>
  <c r="AF2459" i="15" s="1"/>
  <c r="V2458" i="15"/>
  <c r="W2458" i="15" s="1"/>
  <c r="AE2457" i="15"/>
  <c r="AF2457" i="15" s="1"/>
  <c r="V2456" i="15"/>
  <c r="W2456" i="15" s="1"/>
  <c r="AE2455" i="15"/>
  <c r="AF2455" i="15" s="1"/>
  <c r="V2454" i="15"/>
  <c r="W2454" i="15" s="1"/>
  <c r="AE2453" i="15"/>
  <c r="AF2453" i="15" s="1"/>
  <c r="V2452" i="15"/>
  <c r="W2452" i="15" s="1"/>
  <c r="AE2451" i="15"/>
  <c r="AF2451" i="15" s="1"/>
  <c r="V2450" i="15"/>
  <c r="W2450" i="15" s="1"/>
  <c r="AE2449" i="15"/>
  <c r="AF2449" i="15" s="1"/>
  <c r="V2448" i="15"/>
  <c r="W2448" i="15" s="1"/>
  <c r="AE2447" i="15"/>
  <c r="AF2447" i="15" s="1"/>
  <c r="V2446" i="15"/>
  <c r="W2446" i="15" s="1"/>
  <c r="AE2445" i="15"/>
  <c r="AF2445" i="15" s="1"/>
  <c r="V2444" i="15"/>
  <c r="W2444" i="15" s="1"/>
  <c r="AE2443" i="15"/>
  <c r="AF2443" i="15" s="1"/>
  <c r="V2442" i="15"/>
  <c r="W2442" i="15" s="1"/>
  <c r="AE2441" i="15"/>
  <c r="AF2441" i="15" s="1"/>
  <c r="V2440" i="15"/>
  <c r="W2440" i="15" s="1"/>
  <c r="AE2439" i="15"/>
  <c r="AF2439" i="15" s="1"/>
  <c r="V2438" i="15"/>
  <c r="W2438" i="15" s="1"/>
  <c r="AE2437" i="15"/>
  <c r="AF2437" i="15" s="1"/>
  <c r="V2436" i="15"/>
  <c r="W2436" i="15" s="1"/>
  <c r="AE2435" i="15"/>
  <c r="AF2435" i="15" s="1"/>
  <c r="V2434" i="15"/>
  <c r="W2434" i="15" s="1"/>
  <c r="AE2433" i="15"/>
  <c r="AF2433" i="15" s="1"/>
  <c r="V2432" i="15"/>
  <c r="W2432" i="15" s="1"/>
  <c r="AE2431" i="15"/>
  <c r="AF2431" i="15" s="1"/>
  <c r="V2430" i="15"/>
  <c r="W2430" i="15" s="1"/>
  <c r="AE2429" i="15"/>
  <c r="AF2429" i="15" s="1"/>
  <c r="V2428" i="15"/>
  <c r="W2428" i="15" s="1"/>
  <c r="AE2427" i="15"/>
  <c r="AF2427" i="15" s="1"/>
  <c r="V2426" i="15"/>
  <c r="W2426" i="15" s="1"/>
  <c r="AE2425" i="15"/>
  <c r="AF2425" i="15" s="1"/>
  <c r="V2424" i="15"/>
  <c r="W2424" i="15" s="1"/>
  <c r="AE2423" i="15"/>
  <c r="AF2423" i="15" s="1"/>
  <c r="V2422" i="15"/>
  <c r="W2422" i="15" s="1"/>
  <c r="AE2421" i="15"/>
  <c r="AF2421" i="15" s="1"/>
  <c r="V2420" i="15"/>
  <c r="W2420" i="15" s="1"/>
  <c r="AE2419" i="15"/>
  <c r="AF2419" i="15" s="1"/>
  <c r="V2418" i="15"/>
  <c r="W2418" i="15" s="1"/>
  <c r="AE2417" i="15"/>
  <c r="AF2417" i="15" s="1"/>
  <c r="V2416" i="15"/>
  <c r="W2416" i="15" s="1"/>
  <c r="AE2415" i="15"/>
  <c r="AF2415" i="15" s="1"/>
  <c r="V2414" i="15"/>
  <c r="W2414" i="15" s="1"/>
  <c r="AE2413" i="15"/>
  <c r="AF2413" i="15" s="1"/>
  <c r="V2412" i="15"/>
  <c r="W2412" i="15" s="1"/>
  <c r="AE2411" i="15"/>
  <c r="AF2411" i="15" s="1"/>
  <c r="V2410" i="15"/>
  <c r="W2410" i="15" s="1"/>
  <c r="AE2409" i="15"/>
  <c r="AF2409" i="15" s="1"/>
  <c r="V2408" i="15"/>
  <c r="W2408" i="15" s="1"/>
  <c r="AE2407" i="15"/>
  <c r="AF2407" i="15" s="1"/>
  <c r="V2406" i="15"/>
  <c r="W2406" i="15" s="1"/>
  <c r="AE2405" i="15"/>
  <c r="AF2405" i="15" s="1"/>
  <c r="V2404" i="15"/>
  <c r="W2404" i="15" s="1"/>
  <c r="AE2403" i="15"/>
  <c r="AF2403" i="15" s="1"/>
  <c r="V2402" i="15"/>
  <c r="W2402" i="15" s="1"/>
  <c r="AE2401" i="15"/>
  <c r="AF2401" i="15" s="1"/>
  <c r="V2400" i="15"/>
  <c r="W2400" i="15" s="1"/>
  <c r="AE2399" i="15"/>
  <c r="AF2399" i="15" s="1"/>
  <c r="V2398" i="15"/>
  <c r="W2398" i="15" s="1"/>
  <c r="AE2397" i="15"/>
  <c r="AF2397" i="15" s="1"/>
  <c r="V2396" i="15"/>
  <c r="W2396" i="15" s="1"/>
  <c r="AE2395" i="15"/>
  <c r="AF2395" i="15" s="1"/>
  <c r="V2394" i="15"/>
  <c r="W2394" i="15" s="1"/>
  <c r="AE2393" i="15"/>
  <c r="AF2393" i="15" s="1"/>
  <c r="V2392" i="15"/>
  <c r="W2392" i="15" s="1"/>
  <c r="AE2391" i="15"/>
  <c r="AF2391" i="15" s="1"/>
  <c r="V2390" i="15"/>
  <c r="W2390" i="15" s="1"/>
  <c r="AE2389" i="15"/>
  <c r="AF2389" i="15" s="1"/>
  <c r="V2388" i="15"/>
  <c r="W2388" i="15" s="1"/>
  <c r="AE2387" i="15"/>
  <c r="AF2387" i="15" s="1"/>
  <c r="V2386" i="15"/>
  <c r="W2386" i="15" s="1"/>
  <c r="AE2385" i="15"/>
  <c r="AF2385" i="15" s="1"/>
  <c r="V2384" i="15"/>
  <c r="W2384" i="15" s="1"/>
  <c r="AE2383" i="15"/>
  <c r="AF2383" i="15" s="1"/>
  <c r="V2382" i="15"/>
  <c r="W2382" i="15" s="1"/>
  <c r="AE2381" i="15"/>
  <c r="AF2381" i="15" s="1"/>
  <c r="V2380" i="15"/>
  <c r="W2380" i="15" s="1"/>
  <c r="AE2379" i="15"/>
  <c r="AF2379" i="15" s="1"/>
  <c r="V2378" i="15"/>
  <c r="W2378" i="15" s="1"/>
  <c r="AE2377" i="15"/>
  <c r="AF2377" i="15" s="1"/>
  <c r="V2376" i="15"/>
  <c r="W2376" i="15" s="1"/>
  <c r="AE2375" i="15"/>
  <c r="AF2375" i="15" s="1"/>
  <c r="V2374" i="15"/>
  <c r="W2374" i="15" s="1"/>
  <c r="AE2373" i="15"/>
  <c r="AF2373" i="15" s="1"/>
  <c r="V2372" i="15"/>
  <c r="W2372" i="15" s="1"/>
  <c r="AE2371" i="15"/>
  <c r="AF2371" i="15" s="1"/>
  <c r="V2370" i="15"/>
  <c r="W2370" i="15" s="1"/>
  <c r="AE2369" i="15"/>
  <c r="AF2369" i="15" s="1"/>
  <c r="V2368" i="15"/>
  <c r="W2368" i="15" s="1"/>
  <c r="AE2367" i="15"/>
  <c r="AF2367" i="15" s="1"/>
  <c r="V2366" i="15"/>
  <c r="W2366" i="15" s="1"/>
  <c r="AE2365" i="15"/>
  <c r="AF2365" i="15" s="1"/>
  <c r="V2364" i="15"/>
  <c r="W2364" i="15" s="1"/>
  <c r="AE2363" i="15"/>
  <c r="AF2363" i="15" s="1"/>
  <c r="V2362" i="15"/>
  <c r="W2362" i="15" s="1"/>
  <c r="AE2361" i="15"/>
  <c r="AF2361" i="15" s="1"/>
  <c r="V2360" i="15"/>
  <c r="W2360" i="15" s="1"/>
  <c r="AE2359" i="15"/>
  <c r="AF2359" i="15" s="1"/>
  <c r="V2358" i="15"/>
  <c r="W2358" i="15" s="1"/>
  <c r="AE2357" i="15"/>
  <c r="AF2357" i="15" s="1"/>
  <c r="V2356" i="15"/>
  <c r="W2356" i="15" s="1"/>
  <c r="AE2355" i="15"/>
  <c r="AF2355" i="15" s="1"/>
  <c r="V2354" i="15"/>
  <c r="W2354" i="15" s="1"/>
  <c r="AE2353" i="15"/>
  <c r="AF2353" i="15" s="1"/>
  <c r="V2352" i="15"/>
  <c r="W2352" i="15" s="1"/>
  <c r="AE2351" i="15"/>
  <c r="AF2351" i="15" s="1"/>
  <c r="V2350" i="15"/>
  <c r="W2350" i="15" s="1"/>
  <c r="AE2349" i="15"/>
  <c r="AF2349" i="15" s="1"/>
  <c r="V2348" i="15"/>
  <c r="W2348" i="15" s="1"/>
  <c r="AE2347" i="15"/>
  <c r="AF2347" i="15" s="1"/>
  <c r="V2346" i="15"/>
  <c r="W2346" i="15" s="1"/>
  <c r="AE2345" i="15"/>
  <c r="AF2345" i="15" s="1"/>
  <c r="V2344" i="15"/>
  <c r="W2344" i="15" s="1"/>
  <c r="AE2343" i="15"/>
  <c r="AF2343" i="15" s="1"/>
  <c r="V2342" i="15"/>
  <c r="W2342" i="15" s="1"/>
  <c r="AE2341" i="15"/>
  <c r="AF2341" i="15" s="1"/>
  <c r="V2340" i="15"/>
  <c r="W2340" i="15" s="1"/>
  <c r="AE2339" i="15"/>
  <c r="AF2339" i="15" s="1"/>
  <c r="V2338" i="15"/>
  <c r="W2338" i="15" s="1"/>
  <c r="AE2337" i="15"/>
  <c r="AF2337" i="15" s="1"/>
  <c r="V2336" i="15"/>
  <c r="W2336" i="15" s="1"/>
  <c r="AE2335" i="15"/>
  <c r="AF2335" i="15" s="1"/>
  <c r="V2334" i="15"/>
  <c r="W2334" i="15" s="1"/>
  <c r="AE2333" i="15"/>
  <c r="AF2333" i="15" s="1"/>
  <c r="V2332" i="15"/>
  <c r="W2332" i="15" s="1"/>
  <c r="AE2331" i="15"/>
  <c r="AF2331" i="15" s="1"/>
  <c r="V2330" i="15"/>
  <c r="W2330" i="15" s="1"/>
  <c r="AE2329" i="15"/>
  <c r="AF2329" i="15" s="1"/>
  <c r="V2328" i="15"/>
  <c r="W2328" i="15" s="1"/>
  <c r="AE2327" i="15"/>
  <c r="AF2327" i="15" s="1"/>
  <c r="V2326" i="15"/>
  <c r="W2326" i="15" s="1"/>
  <c r="AE2325" i="15"/>
  <c r="AF2325" i="15" s="1"/>
  <c r="V2324" i="15"/>
  <c r="W2324" i="15" s="1"/>
  <c r="AE2323" i="15"/>
  <c r="AF2323" i="15" s="1"/>
  <c r="V2322" i="15"/>
  <c r="W2322" i="15" s="1"/>
  <c r="AE2321" i="15"/>
  <c r="AF2321" i="15" s="1"/>
  <c r="V2320" i="15"/>
  <c r="W2320" i="15" s="1"/>
  <c r="AE2319" i="15"/>
  <c r="AF2319" i="15" s="1"/>
  <c r="V2318" i="15"/>
  <c r="W2318" i="15" s="1"/>
  <c r="AE2317" i="15"/>
  <c r="AF2317" i="15" s="1"/>
  <c r="V2316" i="15"/>
  <c r="W2316" i="15" s="1"/>
  <c r="AE2315" i="15"/>
  <c r="AF2315" i="15" s="1"/>
  <c r="V2314" i="15"/>
  <c r="W2314" i="15" s="1"/>
  <c r="AE2313" i="15"/>
  <c r="AF2313" i="15" s="1"/>
  <c r="V2312" i="15"/>
  <c r="W2312" i="15" s="1"/>
  <c r="AE2311" i="15"/>
  <c r="AF2311" i="15" s="1"/>
  <c r="V2310" i="15"/>
  <c r="W2310" i="15" s="1"/>
  <c r="AE2309" i="15"/>
  <c r="AF2309" i="15" s="1"/>
  <c r="V2308" i="15"/>
  <c r="W2308" i="15" s="1"/>
  <c r="AE2307" i="15"/>
  <c r="AF2307" i="15" s="1"/>
  <c r="V2306" i="15"/>
  <c r="W2306" i="15" s="1"/>
  <c r="AE2305" i="15"/>
  <c r="AF2305" i="15" s="1"/>
  <c r="V2304" i="15"/>
  <c r="W2304" i="15" s="1"/>
  <c r="AE2303" i="15"/>
  <c r="AF2303" i="15" s="1"/>
  <c r="V2302" i="15"/>
  <c r="W2302" i="15" s="1"/>
  <c r="AE2301" i="15"/>
  <c r="AF2301" i="15" s="1"/>
  <c r="V2300" i="15"/>
  <c r="W2300" i="15" s="1"/>
  <c r="AE2299" i="15"/>
  <c r="AF2299" i="15" s="1"/>
  <c r="V2298" i="15"/>
  <c r="W2298" i="15" s="1"/>
  <c r="AE2297" i="15"/>
  <c r="AF2297" i="15" s="1"/>
  <c r="V2296" i="15"/>
  <c r="W2296" i="15" s="1"/>
  <c r="AE2295" i="15"/>
  <c r="AF2295" i="15" s="1"/>
  <c r="V2294" i="15"/>
  <c r="W2294" i="15" s="1"/>
  <c r="AE2293" i="15"/>
  <c r="AF2293" i="15" s="1"/>
  <c r="V2292" i="15"/>
  <c r="W2292" i="15" s="1"/>
  <c r="AE2291" i="15"/>
  <c r="AF2291" i="15" s="1"/>
  <c r="V2485" i="15"/>
  <c r="W2485" i="15" s="1"/>
  <c r="Z2484" i="15"/>
  <c r="AA2484" i="15" s="1"/>
  <c r="Z2483" i="15"/>
  <c r="AA2483" i="15" s="1"/>
  <c r="Z2482" i="15"/>
  <c r="AA2482" i="15" s="1"/>
  <c r="Z2481" i="15"/>
  <c r="AA2481" i="15" s="1"/>
  <c r="Z2480" i="15"/>
  <c r="AA2480" i="15" s="1"/>
  <c r="Z2479" i="15"/>
  <c r="AA2479" i="15" s="1"/>
  <c r="Z2478" i="15"/>
  <c r="AA2478" i="15" s="1"/>
  <c r="Z2477" i="15"/>
  <c r="AA2477" i="15" s="1"/>
  <c r="Z2476" i="15"/>
  <c r="AA2476" i="15" s="1"/>
  <c r="Z2475" i="15"/>
  <c r="AA2475" i="15" s="1"/>
  <c r="Z2474" i="15"/>
  <c r="AA2474" i="15" s="1"/>
  <c r="Z2473" i="15"/>
  <c r="AA2473" i="15" s="1"/>
  <c r="Z2472" i="15"/>
  <c r="AA2472" i="15" s="1"/>
  <c r="Z2471" i="15"/>
  <c r="AA2471" i="15" s="1"/>
  <c r="Z2470" i="15"/>
  <c r="AA2470" i="15" s="1"/>
  <c r="R2469" i="15"/>
  <c r="S2469" i="15" s="1"/>
  <c r="Z2468" i="15"/>
  <c r="AA2468" i="15" s="1"/>
  <c r="R2467" i="15"/>
  <c r="S2467" i="15" s="1"/>
  <c r="Z2466" i="15"/>
  <c r="AA2466" i="15" s="1"/>
  <c r="R2465" i="15"/>
  <c r="S2465" i="15" s="1"/>
  <c r="Z2464" i="15"/>
  <c r="AA2464" i="15" s="1"/>
  <c r="R2463" i="15"/>
  <c r="S2463" i="15" s="1"/>
  <c r="Z2462" i="15"/>
  <c r="AA2462" i="15" s="1"/>
  <c r="R2461" i="15"/>
  <c r="S2461" i="15" s="1"/>
  <c r="Z2460" i="15"/>
  <c r="AA2460" i="15" s="1"/>
  <c r="R2459" i="15"/>
  <c r="S2459" i="15" s="1"/>
  <c r="Z2458" i="15"/>
  <c r="AA2458" i="15" s="1"/>
  <c r="R2457" i="15"/>
  <c r="S2457" i="15" s="1"/>
  <c r="Z2456" i="15"/>
  <c r="AA2456" i="15" s="1"/>
  <c r="R2455" i="15"/>
  <c r="S2455" i="15" s="1"/>
  <c r="Z2454" i="15"/>
  <c r="AA2454" i="15" s="1"/>
  <c r="R2453" i="15"/>
  <c r="S2453" i="15" s="1"/>
  <c r="Z2452" i="15"/>
  <c r="AA2452" i="15" s="1"/>
  <c r="R2451" i="15"/>
  <c r="S2451" i="15" s="1"/>
  <c r="Z2450" i="15"/>
  <c r="AA2450" i="15" s="1"/>
  <c r="R2449" i="15"/>
  <c r="S2449" i="15" s="1"/>
  <c r="Z2448" i="15"/>
  <c r="AA2448" i="15" s="1"/>
  <c r="R2447" i="15"/>
  <c r="S2447" i="15" s="1"/>
  <c r="Z2446" i="15"/>
  <c r="AA2446" i="15" s="1"/>
  <c r="R2445" i="15"/>
  <c r="S2445" i="15" s="1"/>
  <c r="Z2444" i="15"/>
  <c r="AA2444" i="15" s="1"/>
  <c r="R2443" i="15"/>
  <c r="S2443" i="15" s="1"/>
  <c r="Z2442" i="15"/>
  <c r="AA2442" i="15" s="1"/>
  <c r="R2441" i="15"/>
  <c r="S2441" i="15" s="1"/>
  <c r="Z2440" i="15"/>
  <c r="AA2440" i="15" s="1"/>
  <c r="R2439" i="15"/>
  <c r="S2439" i="15" s="1"/>
  <c r="Z2438" i="15"/>
  <c r="AA2438" i="15" s="1"/>
  <c r="R2437" i="15"/>
  <c r="S2437" i="15" s="1"/>
  <c r="Z2436" i="15"/>
  <c r="AA2436" i="15" s="1"/>
  <c r="R2435" i="15"/>
  <c r="S2435" i="15" s="1"/>
  <c r="Z2434" i="15"/>
  <c r="AA2434" i="15" s="1"/>
  <c r="R2433" i="15"/>
  <c r="S2433" i="15" s="1"/>
  <c r="Z2432" i="15"/>
  <c r="AA2432" i="15" s="1"/>
  <c r="R2431" i="15"/>
  <c r="S2431" i="15" s="1"/>
  <c r="Z2430" i="15"/>
  <c r="AA2430" i="15" s="1"/>
  <c r="R2429" i="15"/>
  <c r="S2429" i="15" s="1"/>
  <c r="Z2428" i="15"/>
  <c r="AA2428" i="15" s="1"/>
  <c r="R2427" i="15"/>
  <c r="S2427" i="15" s="1"/>
  <c r="Z2426" i="15"/>
  <c r="AA2426" i="15" s="1"/>
  <c r="R2425" i="15"/>
  <c r="S2425" i="15" s="1"/>
  <c r="Z2424" i="15"/>
  <c r="AA2424" i="15" s="1"/>
  <c r="R2423" i="15"/>
  <c r="S2423" i="15" s="1"/>
  <c r="Z2422" i="15"/>
  <c r="AA2422" i="15" s="1"/>
  <c r="R2421" i="15"/>
  <c r="S2421" i="15" s="1"/>
  <c r="Z2420" i="15"/>
  <c r="AA2420" i="15" s="1"/>
  <c r="R2419" i="15"/>
  <c r="S2419" i="15" s="1"/>
  <c r="Z2418" i="15"/>
  <c r="AA2418" i="15" s="1"/>
  <c r="R2417" i="15"/>
  <c r="S2417" i="15" s="1"/>
  <c r="Z2416" i="15"/>
  <c r="AA2416" i="15" s="1"/>
  <c r="R2415" i="15"/>
  <c r="S2415" i="15" s="1"/>
  <c r="Z2414" i="15"/>
  <c r="AA2414" i="15" s="1"/>
  <c r="R2413" i="15"/>
  <c r="S2413" i="15" s="1"/>
  <c r="Z2412" i="15"/>
  <c r="AA2412" i="15" s="1"/>
  <c r="R2411" i="15"/>
  <c r="S2411" i="15" s="1"/>
  <c r="Z2410" i="15"/>
  <c r="AA2410" i="15" s="1"/>
  <c r="R2409" i="15"/>
  <c r="S2409" i="15" s="1"/>
  <c r="Z2408" i="15"/>
  <c r="AA2408" i="15" s="1"/>
  <c r="R2407" i="15"/>
  <c r="S2407" i="15" s="1"/>
  <c r="Z2406" i="15"/>
  <c r="AA2406" i="15" s="1"/>
  <c r="R2405" i="15"/>
  <c r="S2405" i="15" s="1"/>
  <c r="Z2404" i="15"/>
  <c r="AA2404" i="15" s="1"/>
  <c r="R2403" i="15"/>
  <c r="S2403" i="15" s="1"/>
  <c r="Z2402" i="15"/>
  <c r="AA2402" i="15" s="1"/>
  <c r="R2401" i="15"/>
  <c r="S2401" i="15" s="1"/>
  <c r="Z2400" i="15"/>
  <c r="AA2400" i="15" s="1"/>
  <c r="R2399" i="15"/>
  <c r="S2399" i="15" s="1"/>
  <c r="Z2398" i="15"/>
  <c r="AA2398" i="15" s="1"/>
  <c r="R2397" i="15"/>
  <c r="S2397" i="15" s="1"/>
  <c r="Z2396" i="15"/>
  <c r="AA2396" i="15" s="1"/>
  <c r="R2395" i="15"/>
  <c r="S2395" i="15" s="1"/>
  <c r="Z2394" i="15"/>
  <c r="AA2394" i="15" s="1"/>
  <c r="R2393" i="15"/>
  <c r="S2393" i="15" s="1"/>
  <c r="Z2392" i="15"/>
  <c r="AA2392" i="15" s="1"/>
  <c r="R2391" i="15"/>
  <c r="S2391" i="15" s="1"/>
  <c r="Z2390" i="15"/>
  <c r="AA2390" i="15" s="1"/>
  <c r="R2389" i="15"/>
  <c r="S2389" i="15" s="1"/>
  <c r="Z2388" i="15"/>
  <c r="AA2388" i="15" s="1"/>
  <c r="R2387" i="15"/>
  <c r="S2387" i="15" s="1"/>
  <c r="Z2386" i="15"/>
  <c r="AA2386" i="15" s="1"/>
  <c r="R2385" i="15"/>
  <c r="S2385" i="15" s="1"/>
  <c r="Z2384" i="15"/>
  <c r="AA2384" i="15" s="1"/>
  <c r="R2383" i="15"/>
  <c r="S2383" i="15" s="1"/>
  <c r="Z2382" i="15"/>
  <c r="AA2382" i="15" s="1"/>
  <c r="R2381" i="15"/>
  <c r="S2381" i="15" s="1"/>
  <c r="Z2380" i="15"/>
  <c r="AA2380" i="15" s="1"/>
  <c r="R2379" i="15"/>
  <c r="S2379" i="15" s="1"/>
  <c r="Z2378" i="15"/>
  <c r="AA2378" i="15" s="1"/>
  <c r="R2377" i="15"/>
  <c r="S2377" i="15" s="1"/>
  <c r="Z2376" i="15"/>
  <c r="AA2376" i="15" s="1"/>
  <c r="R2375" i="15"/>
  <c r="S2375" i="15" s="1"/>
  <c r="Z2374" i="15"/>
  <c r="AA2374" i="15" s="1"/>
  <c r="R2373" i="15"/>
  <c r="S2373" i="15" s="1"/>
  <c r="Z2372" i="15"/>
  <c r="AA2372" i="15" s="1"/>
  <c r="R2371" i="15"/>
  <c r="S2371" i="15" s="1"/>
  <c r="Z2370" i="15"/>
  <c r="AA2370" i="15" s="1"/>
  <c r="R2369" i="15"/>
  <c r="S2369" i="15" s="1"/>
  <c r="Z2368" i="15"/>
  <c r="AA2368" i="15" s="1"/>
  <c r="R2367" i="15"/>
  <c r="S2367" i="15" s="1"/>
  <c r="Z2366" i="15"/>
  <c r="AA2366" i="15" s="1"/>
  <c r="R2365" i="15"/>
  <c r="S2365" i="15" s="1"/>
  <c r="Z2364" i="15"/>
  <c r="AA2364" i="15" s="1"/>
  <c r="R2363" i="15"/>
  <c r="S2363" i="15" s="1"/>
  <c r="Z2362" i="15"/>
  <c r="AA2362" i="15" s="1"/>
  <c r="R2361" i="15"/>
  <c r="S2361" i="15" s="1"/>
  <c r="Z2360" i="15"/>
  <c r="AA2360" i="15" s="1"/>
  <c r="R2359" i="15"/>
  <c r="S2359" i="15" s="1"/>
  <c r="Z2358" i="15"/>
  <c r="AA2358" i="15" s="1"/>
  <c r="R2357" i="15"/>
  <c r="S2357" i="15" s="1"/>
  <c r="Z2356" i="15"/>
  <c r="AA2356" i="15" s="1"/>
  <c r="R2355" i="15"/>
  <c r="S2355" i="15" s="1"/>
  <c r="Z2354" i="15"/>
  <c r="AA2354" i="15" s="1"/>
  <c r="R2353" i="15"/>
  <c r="S2353" i="15" s="1"/>
  <c r="Z2352" i="15"/>
  <c r="AA2352" i="15" s="1"/>
  <c r="R2351" i="15"/>
  <c r="S2351" i="15" s="1"/>
  <c r="Z2350" i="15"/>
  <c r="AA2350" i="15" s="1"/>
  <c r="R2349" i="15"/>
  <c r="S2349" i="15" s="1"/>
  <c r="Z2348" i="15"/>
  <c r="AA2348" i="15" s="1"/>
  <c r="R2347" i="15"/>
  <c r="S2347" i="15" s="1"/>
  <c r="Z2346" i="15"/>
  <c r="AA2346" i="15" s="1"/>
  <c r="R2345" i="15"/>
  <c r="S2345" i="15" s="1"/>
  <c r="Z2344" i="15"/>
  <c r="AA2344" i="15" s="1"/>
  <c r="R2343" i="15"/>
  <c r="S2343" i="15" s="1"/>
  <c r="Z2342" i="15"/>
  <c r="AA2342" i="15" s="1"/>
  <c r="R2341" i="15"/>
  <c r="S2341" i="15" s="1"/>
  <c r="Z2340" i="15"/>
  <c r="AA2340" i="15" s="1"/>
  <c r="R2339" i="15"/>
  <c r="S2339" i="15" s="1"/>
  <c r="Z2338" i="15"/>
  <c r="AA2338" i="15" s="1"/>
  <c r="R2337" i="15"/>
  <c r="S2337" i="15" s="1"/>
  <c r="Z2336" i="15"/>
  <c r="AA2336" i="15" s="1"/>
  <c r="R2335" i="15"/>
  <c r="S2335" i="15" s="1"/>
  <c r="Z2334" i="15"/>
  <c r="AA2334" i="15" s="1"/>
  <c r="R2333" i="15"/>
  <c r="S2333" i="15" s="1"/>
  <c r="Z2332" i="15"/>
  <c r="AA2332" i="15" s="1"/>
  <c r="R2331" i="15"/>
  <c r="S2331" i="15" s="1"/>
  <c r="Z2330" i="15"/>
  <c r="AA2330" i="15" s="1"/>
  <c r="R2329" i="15"/>
  <c r="S2329" i="15" s="1"/>
  <c r="Z2328" i="15"/>
  <c r="AA2328" i="15" s="1"/>
  <c r="R2327" i="15"/>
  <c r="S2327" i="15" s="1"/>
  <c r="Z2326" i="15"/>
  <c r="AA2326" i="15" s="1"/>
  <c r="R2325" i="15"/>
  <c r="S2325" i="15" s="1"/>
  <c r="Z2324" i="15"/>
  <c r="AA2324" i="15" s="1"/>
  <c r="R2323" i="15"/>
  <c r="S2323" i="15" s="1"/>
  <c r="Z2322" i="15"/>
  <c r="AA2322" i="15" s="1"/>
  <c r="R2321" i="15"/>
  <c r="S2321" i="15" s="1"/>
  <c r="Z2320" i="15"/>
  <c r="AA2320" i="15" s="1"/>
  <c r="R2319" i="15"/>
  <c r="S2319" i="15" s="1"/>
  <c r="Z2318" i="15"/>
  <c r="AA2318" i="15" s="1"/>
  <c r="R2317" i="15"/>
  <c r="S2317" i="15" s="1"/>
  <c r="Z2316" i="15"/>
  <c r="AA2316" i="15" s="1"/>
  <c r="R2315" i="15"/>
  <c r="S2315" i="15" s="1"/>
  <c r="Z2314" i="15"/>
  <c r="AA2314" i="15" s="1"/>
  <c r="R2313" i="15"/>
  <c r="S2313" i="15" s="1"/>
  <c r="Z2312" i="15"/>
  <c r="AA2312" i="15" s="1"/>
  <c r="R2488" i="15"/>
  <c r="S2488" i="15" s="1"/>
  <c r="AE2486" i="15"/>
  <c r="AF2486" i="15" s="1"/>
  <c r="R2484" i="15"/>
  <c r="S2484" i="15" s="1"/>
  <c r="R2483" i="15"/>
  <c r="S2483" i="15" s="1"/>
  <c r="R2482" i="15"/>
  <c r="S2482" i="15" s="1"/>
  <c r="R2481" i="15"/>
  <c r="S2481" i="15" s="1"/>
  <c r="R2480" i="15"/>
  <c r="S2480" i="15" s="1"/>
  <c r="R2479" i="15"/>
  <c r="S2479" i="15" s="1"/>
  <c r="R2478" i="15"/>
  <c r="S2478" i="15" s="1"/>
  <c r="R2477" i="15"/>
  <c r="S2477" i="15" s="1"/>
  <c r="R2476" i="15"/>
  <c r="S2476" i="15" s="1"/>
  <c r="R2475" i="15"/>
  <c r="S2475" i="15" s="1"/>
  <c r="R2474" i="15"/>
  <c r="S2474" i="15" s="1"/>
  <c r="R2473" i="15"/>
  <c r="S2473" i="15" s="1"/>
  <c r="R2472" i="15"/>
  <c r="S2472" i="15" s="1"/>
  <c r="R2471" i="15"/>
  <c r="S2471" i="15" s="1"/>
  <c r="V2469" i="15"/>
  <c r="W2469" i="15" s="1"/>
  <c r="AE2468" i="15"/>
  <c r="AF2468" i="15" s="1"/>
  <c r="V2467" i="15"/>
  <c r="W2467" i="15" s="1"/>
  <c r="AE2466" i="15"/>
  <c r="AF2466" i="15" s="1"/>
  <c r="V2465" i="15"/>
  <c r="W2465" i="15" s="1"/>
  <c r="AE2464" i="15"/>
  <c r="AF2464" i="15" s="1"/>
  <c r="V2463" i="15"/>
  <c r="W2463" i="15" s="1"/>
  <c r="AE2462" i="15"/>
  <c r="AF2462" i="15" s="1"/>
  <c r="V2461" i="15"/>
  <c r="W2461" i="15" s="1"/>
  <c r="AE2460" i="15"/>
  <c r="AF2460" i="15" s="1"/>
  <c r="V2459" i="15"/>
  <c r="W2459" i="15" s="1"/>
  <c r="AE2458" i="15"/>
  <c r="AF2458" i="15" s="1"/>
  <c r="V2457" i="15"/>
  <c r="W2457" i="15" s="1"/>
  <c r="AE2456" i="15"/>
  <c r="AF2456" i="15" s="1"/>
  <c r="V2455" i="15"/>
  <c r="W2455" i="15" s="1"/>
  <c r="AE2454" i="15"/>
  <c r="AF2454" i="15" s="1"/>
  <c r="V2453" i="15"/>
  <c r="W2453" i="15" s="1"/>
  <c r="AE2452" i="15"/>
  <c r="AF2452" i="15" s="1"/>
  <c r="V2451" i="15"/>
  <c r="W2451" i="15" s="1"/>
  <c r="AE2450" i="15"/>
  <c r="AF2450" i="15" s="1"/>
  <c r="V2449" i="15"/>
  <c r="W2449" i="15" s="1"/>
  <c r="AE2448" i="15"/>
  <c r="AF2448" i="15" s="1"/>
  <c r="V2447" i="15"/>
  <c r="W2447" i="15" s="1"/>
  <c r="AE2446" i="15"/>
  <c r="AF2446" i="15" s="1"/>
  <c r="V2445" i="15"/>
  <c r="W2445" i="15" s="1"/>
  <c r="AE2444" i="15"/>
  <c r="AF2444" i="15" s="1"/>
  <c r="V2443" i="15"/>
  <c r="W2443" i="15" s="1"/>
  <c r="AE2442" i="15"/>
  <c r="AF2442" i="15" s="1"/>
  <c r="V2441" i="15"/>
  <c r="W2441" i="15" s="1"/>
  <c r="AE2440" i="15"/>
  <c r="AF2440" i="15" s="1"/>
  <c r="V2439" i="15"/>
  <c r="W2439" i="15" s="1"/>
  <c r="AE2438" i="15"/>
  <c r="AF2438" i="15" s="1"/>
  <c r="V2437" i="15"/>
  <c r="W2437" i="15" s="1"/>
  <c r="AE2436" i="15"/>
  <c r="AF2436" i="15" s="1"/>
  <c r="V2435" i="15"/>
  <c r="W2435" i="15" s="1"/>
  <c r="AE2434" i="15"/>
  <c r="AF2434" i="15" s="1"/>
  <c r="V2433" i="15"/>
  <c r="W2433" i="15" s="1"/>
  <c r="AE2432" i="15"/>
  <c r="AF2432" i="15" s="1"/>
  <c r="V2431" i="15"/>
  <c r="W2431" i="15" s="1"/>
  <c r="AE2430" i="15"/>
  <c r="AF2430" i="15" s="1"/>
  <c r="V2429" i="15"/>
  <c r="W2429" i="15" s="1"/>
  <c r="AE2428" i="15"/>
  <c r="AF2428" i="15" s="1"/>
  <c r="V2427" i="15"/>
  <c r="W2427" i="15" s="1"/>
  <c r="AE2426" i="15"/>
  <c r="AF2426" i="15" s="1"/>
  <c r="V2425" i="15"/>
  <c r="W2425" i="15" s="1"/>
  <c r="AE2424" i="15"/>
  <c r="AF2424" i="15" s="1"/>
  <c r="V2423" i="15"/>
  <c r="W2423" i="15" s="1"/>
  <c r="AE2422" i="15"/>
  <c r="AF2422" i="15" s="1"/>
  <c r="V2421" i="15"/>
  <c r="W2421" i="15" s="1"/>
  <c r="AE2420" i="15"/>
  <c r="AF2420" i="15" s="1"/>
  <c r="V2419" i="15"/>
  <c r="W2419" i="15" s="1"/>
  <c r="AE2418" i="15"/>
  <c r="AF2418" i="15" s="1"/>
  <c r="V2417" i="15"/>
  <c r="W2417" i="15" s="1"/>
  <c r="AE2416" i="15"/>
  <c r="AF2416" i="15" s="1"/>
  <c r="V2415" i="15"/>
  <c r="W2415" i="15" s="1"/>
  <c r="AE2414" i="15"/>
  <c r="AF2414" i="15" s="1"/>
  <c r="V2413" i="15"/>
  <c r="W2413" i="15" s="1"/>
  <c r="AE2412" i="15"/>
  <c r="AF2412" i="15" s="1"/>
  <c r="V2411" i="15"/>
  <c r="W2411" i="15" s="1"/>
  <c r="AE2410" i="15"/>
  <c r="AF2410" i="15" s="1"/>
  <c r="V2409" i="15"/>
  <c r="W2409" i="15" s="1"/>
  <c r="AE2408" i="15"/>
  <c r="AF2408" i="15" s="1"/>
  <c r="V2407" i="15"/>
  <c r="W2407" i="15" s="1"/>
  <c r="AE2406" i="15"/>
  <c r="AF2406" i="15" s="1"/>
  <c r="V2405" i="15"/>
  <c r="W2405" i="15" s="1"/>
  <c r="AE2404" i="15"/>
  <c r="AF2404" i="15" s="1"/>
  <c r="V2403" i="15"/>
  <c r="W2403" i="15" s="1"/>
  <c r="AE2402" i="15"/>
  <c r="AF2402" i="15" s="1"/>
  <c r="V2401" i="15"/>
  <c r="W2401" i="15" s="1"/>
  <c r="AE2400" i="15"/>
  <c r="AF2400" i="15" s="1"/>
  <c r="V2399" i="15"/>
  <c r="W2399" i="15" s="1"/>
  <c r="AE2398" i="15"/>
  <c r="AF2398" i="15" s="1"/>
  <c r="V2397" i="15"/>
  <c r="W2397" i="15" s="1"/>
  <c r="AE2396" i="15"/>
  <c r="AF2396" i="15" s="1"/>
  <c r="V2395" i="15"/>
  <c r="W2395" i="15" s="1"/>
  <c r="AE2394" i="15"/>
  <c r="AF2394" i="15" s="1"/>
  <c r="V2393" i="15"/>
  <c r="W2393" i="15" s="1"/>
  <c r="AE2392" i="15"/>
  <c r="AF2392" i="15" s="1"/>
  <c r="V2391" i="15"/>
  <c r="W2391" i="15" s="1"/>
  <c r="AE2390" i="15"/>
  <c r="AF2390" i="15" s="1"/>
  <c r="V2389" i="15"/>
  <c r="W2389" i="15" s="1"/>
  <c r="AE2388" i="15"/>
  <c r="AF2388" i="15" s="1"/>
  <c r="V2387" i="15"/>
  <c r="W2387" i="15" s="1"/>
  <c r="AE2386" i="15"/>
  <c r="AF2386" i="15" s="1"/>
  <c r="V2385" i="15"/>
  <c r="W2385" i="15" s="1"/>
  <c r="AE2384" i="15"/>
  <c r="AF2384" i="15" s="1"/>
  <c r="V2383" i="15"/>
  <c r="W2383" i="15" s="1"/>
  <c r="AE2382" i="15"/>
  <c r="AF2382" i="15" s="1"/>
  <c r="V2381" i="15"/>
  <c r="W2381" i="15" s="1"/>
  <c r="AE2380" i="15"/>
  <c r="AF2380" i="15" s="1"/>
  <c r="V2379" i="15"/>
  <c r="W2379" i="15" s="1"/>
  <c r="AE2378" i="15"/>
  <c r="AF2378" i="15" s="1"/>
  <c r="V2377" i="15"/>
  <c r="W2377" i="15" s="1"/>
  <c r="AE2376" i="15"/>
  <c r="AF2376" i="15" s="1"/>
  <c r="V2375" i="15"/>
  <c r="W2375" i="15" s="1"/>
  <c r="AE2374" i="15"/>
  <c r="AF2374" i="15" s="1"/>
  <c r="V2373" i="15"/>
  <c r="W2373" i="15" s="1"/>
  <c r="AE2372" i="15"/>
  <c r="AF2372" i="15" s="1"/>
  <c r="V2371" i="15"/>
  <c r="W2371" i="15" s="1"/>
  <c r="AE2370" i="15"/>
  <c r="AF2370" i="15" s="1"/>
  <c r="V2369" i="15"/>
  <c r="W2369" i="15" s="1"/>
  <c r="AE2368" i="15"/>
  <c r="AF2368" i="15" s="1"/>
  <c r="V2367" i="15"/>
  <c r="W2367" i="15" s="1"/>
  <c r="AE2366" i="15"/>
  <c r="AF2366" i="15" s="1"/>
  <c r="V2365" i="15"/>
  <c r="W2365" i="15" s="1"/>
  <c r="AE2364" i="15"/>
  <c r="AF2364" i="15" s="1"/>
  <c r="V2363" i="15"/>
  <c r="W2363" i="15" s="1"/>
  <c r="AE2362" i="15"/>
  <c r="AF2362" i="15" s="1"/>
  <c r="V2361" i="15"/>
  <c r="W2361" i="15" s="1"/>
  <c r="AE2360" i="15"/>
  <c r="AF2360" i="15" s="1"/>
  <c r="V2359" i="15"/>
  <c r="W2359" i="15" s="1"/>
  <c r="AE2358" i="15"/>
  <c r="AF2358" i="15" s="1"/>
  <c r="V2357" i="15"/>
  <c r="W2357" i="15" s="1"/>
  <c r="AE2356" i="15"/>
  <c r="AF2356" i="15" s="1"/>
  <c r="V2355" i="15"/>
  <c r="W2355" i="15" s="1"/>
  <c r="AE2354" i="15"/>
  <c r="AF2354" i="15" s="1"/>
  <c r="V2353" i="15"/>
  <c r="W2353" i="15" s="1"/>
  <c r="AE2352" i="15"/>
  <c r="AF2352" i="15" s="1"/>
  <c r="V2351" i="15"/>
  <c r="W2351" i="15" s="1"/>
  <c r="AE2350" i="15"/>
  <c r="AF2350" i="15" s="1"/>
  <c r="V2349" i="15"/>
  <c r="W2349" i="15" s="1"/>
  <c r="AE2348" i="15"/>
  <c r="AF2348" i="15" s="1"/>
  <c r="V2347" i="15"/>
  <c r="W2347" i="15" s="1"/>
  <c r="AE2346" i="15"/>
  <c r="AF2346" i="15" s="1"/>
  <c r="V2345" i="15"/>
  <c r="W2345" i="15" s="1"/>
  <c r="AE2344" i="15"/>
  <c r="AF2344" i="15" s="1"/>
  <c r="V2343" i="15"/>
  <c r="W2343" i="15" s="1"/>
  <c r="AE2342" i="15"/>
  <c r="AF2342" i="15" s="1"/>
  <c r="V2341" i="15"/>
  <c r="W2341" i="15" s="1"/>
  <c r="AE2340" i="15"/>
  <c r="AF2340" i="15" s="1"/>
  <c r="V2339" i="15"/>
  <c r="W2339" i="15" s="1"/>
  <c r="AE2338" i="15"/>
  <c r="AF2338" i="15" s="1"/>
  <c r="V2337" i="15"/>
  <c r="W2337" i="15" s="1"/>
  <c r="AE2336" i="15"/>
  <c r="AF2336" i="15" s="1"/>
  <c r="V2335" i="15"/>
  <c r="W2335" i="15" s="1"/>
  <c r="AE2334" i="15"/>
  <c r="AF2334" i="15" s="1"/>
  <c r="V2333" i="15"/>
  <c r="W2333" i="15" s="1"/>
  <c r="AE2332" i="15"/>
  <c r="AF2332" i="15" s="1"/>
  <c r="V2331" i="15"/>
  <c r="W2331" i="15" s="1"/>
  <c r="AE2330" i="15"/>
  <c r="AF2330" i="15" s="1"/>
  <c r="V2329" i="15"/>
  <c r="W2329" i="15" s="1"/>
  <c r="AE2328" i="15"/>
  <c r="AF2328" i="15" s="1"/>
  <c r="V2327" i="15"/>
  <c r="W2327" i="15" s="1"/>
  <c r="AE2326" i="15"/>
  <c r="AF2326" i="15" s="1"/>
  <c r="V2325" i="15"/>
  <c r="W2325" i="15" s="1"/>
  <c r="AE2324" i="15"/>
  <c r="AF2324" i="15" s="1"/>
  <c r="V2323" i="15"/>
  <c r="W2323" i="15" s="1"/>
  <c r="AE2322" i="15"/>
  <c r="AF2322" i="15" s="1"/>
  <c r="V2321" i="15"/>
  <c r="W2321" i="15" s="1"/>
  <c r="AE2320" i="15"/>
  <c r="AF2320" i="15" s="1"/>
  <c r="V2319" i="15"/>
  <c r="W2319" i="15" s="1"/>
  <c r="AE2318" i="15"/>
  <c r="AF2318" i="15" s="1"/>
  <c r="V2317" i="15"/>
  <c r="W2317" i="15" s="1"/>
  <c r="AE2316" i="15"/>
  <c r="AF2316" i="15" s="1"/>
  <c r="V2315" i="15"/>
  <c r="W2315" i="15" s="1"/>
  <c r="AE2314" i="15"/>
  <c r="AF2314" i="15" s="1"/>
  <c r="V2313" i="15"/>
  <c r="W2313" i="15" s="1"/>
  <c r="AE2312" i="15"/>
  <c r="AF2312" i="15" s="1"/>
  <c r="V2311" i="15"/>
  <c r="W2311" i="15" s="1"/>
  <c r="AE2310" i="15"/>
  <c r="AF2310" i="15" s="1"/>
  <c r="V2309" i="15"/>
  <c r="W2309" i="15" s="1"/>
  <c r="AE2308" i="15"/>
  <c r="AF2308" i="15" s="1"/>
  <c r="V2307" i="15"/>
  <c r="W2307" i="15" s="1"/>
  <c r="AE2306" i="15"/>
  <c r="AF2306" i="15" s="1"/>
  <c r="V2305" i="15"/>
  <c r="W2305" i="15" s="1"/>
  <c r="AE2304" i="15"/>
  <c r="AF2304" i="15" s="1"/>
  <c r="V2303" i="15"/>
  <c r="W2303" i="15" s="1"/>
  <c r="AE2302" i="15"/>
  <c r="AF2302" i="15" s="1"/>
  <c r="V2301" i="15"/>
  <c r="W2301" i="15" s="1"/>
  <c r="AE2300" i="15"/>
  <c r="AF2300" i="15" s="1"/>
  <c r="V2299" i="15"/>
  <c r="W2299" i="15" s="1"/>
  <c r="AE2298" i="15"/>
  <c r="AF2298" i="15" s="1"/>
  <c r="V2297" i="15"/>
  <c r="W2297" i="15" s="1"/>
  <c r="AE2296" i="15"/>
  <c r="AF2296" i="15" s="1"/>
  <c r="V2295" i="15"/>
  <c r="W2295" i="15" s="1"/>
  <c r="AE2294" i="15"/>
  <c r="AF2294" i="15" s="1"/>
  <c r="V2293" i="15"/>
  <c r="W2293" i="15" s="1"/>
  <c r="AE2292" i="15"/>
  <c r="AF2292" i="15" s="1"/>
  <c r="V2291" i="15"/>
  <c r="W2291" i="15" s="1"/>
  <c r="Z2310" i="15"/>
  <c r="AA2310" i="15" s="1"/>
  <c r="Z2308" i="15"/>
  <c r="AA2308" i="15" s="1"/>
  <c r="Z2306" i="15"/>
  <c r="AA2306" i="15" s="1"/>
  <c r="Z2304" i="15"/>
  <c r="AA2304" i="15" s="1"/>
  <c r="Z2302" i="15"/>
  <c r="AA2302" i="15" s="1"/>
  <c r="Z2300" i="15"/>
  <c r="AA2300" i="15" s="1"/>
  <c r="Z2298" i="15"/>
  <c r="AA2298" i="15" s="1"/>
  <c r="Z2296" i="15"/>
  <c r="AA2296" i="15" s="1"/>
  <c r="Z2294" i="15"/>
  <c r="AA2294" i="15" s="1"/>
  <c r="Z2292" i="15"/>
  <c r="AA2292" i="15" s="1"/>
  <c r="AE2290" i="15"/>
  <c r="AF2290" i="15" s="1"/>
  <c r="V2289" i="15"/>
  <c r="W2289" i="15" s="1"/>
  <c r="AE2288" i="15"/>
  <c r="AF2288" i="15" s="1"/>
  <c r="V2287" i="15"/>
  <c r="W2287" i="15" s="1"/>
  <c r="AE2286" i="15"/>
  <c r="AF2286" i="15" s="1"/>
  <c r="V2285" i="15"/>
  <c r="W2285" i="15" s="1"/>
  <c r="AE2284" i="15"/>
  <c r="AF2284" i="15" s="1"/>
  <c r="V2283" i="15"/>
  <c r="W2283" i="15" s="1"/>
  <c r="AE2282" i="15"/>
  <c r="AF2282" i="15" s="1"/>
  <c r="V2281" i="15"/>
  <c r="W2281" i="15" s="1"/>
  <c r="AE2280" i="15"/>
  <c r="AF2280" i="15" s="1"/>
  <c r="V2279" i="15"/>
  <c r="W2279" i="15" s="1"/>
  <c r="AE2278" i="15"/>
  <c r="AF2278" i="15" s="1"/>
  <c r="V2277" i="15"/>
  <c r="W2277" i="15" s="1"/>
  <c r="AE2276" i="15"/>
  <c r="AF2276" i="15" s="1"/>
  <c r="V2275" i="15"/>
  <c r="W2275" i="15" s="1"/>
  <c r="AE2274" i="15"/>
  <c r="AF2274" i="15" s="1"/>
  <c r="V2273" i="15"/>
  <c r="W2273" i="15" s="1"/>
  <c r="AE2272" i="15"/>
  <c r="AF2272" i="15" s="1"/>
  <c r="V2271" i="15"/>
  <c r="W2271" i="15" s="1"/>
  <c r="AE2270" i="15"/>
  <c r="AF2270" i="15" s="1"/>
  <c r="V2269" i="15"/>
  <c r="W2269" i="15" s="1"/>
  <c r="AE2268" i="15"/>
  <c r="AF2268" i="15" s="1"/>
  <c r="V2267" i="15"/>
  <c r="W2267" i="15" s="1"/>
  <c r="AE2266" i="15"/>
  <c r="AF2266" i="15" s="1"/>
  <c r="V2265" i="15"/>
  <c r="W2265" i="15" s="1"/>
  <c r="AE2264" i="15"/>
  <c r="AF2264" i="15" s="1"/>
  <c r="V2263" i="15"/>
  <c r="W2263" i="15" s="1"/>
  <c r="AE2262" i="15"/>
  <c r="AF2262" i="15" s="1"/>
  <c r="V2261" i="15"/>
  <c r="W2261" i="15" s="1"/>
  <c r="AE2260" i="15"/>
  <c r="AF2260" i="15" s="1"/>
  <c r="V2259" i="15"/>
  <c r="W2259" i="15" s="1"/>
  <c r="AE2258" i="15"/>
  <c r="AF2258" i="15" s="1"/>
  <c r="V2257" i="15"/>
  <c r="W2257" i="15" s="1"/>
  <c r="AE2256" i="15"/>
  <c r="AF2256" i="15" s="1"/>
  <c r="V2255" i="15"/>
  <c r="W2255" i="15" s="1"/>
  <c r="AE2254" i="15"/>
  <c r="AF2254" i="15" s="1"/>
  <c r="V2253" i="15"/>
  <c r="W2253" i="15" s="1"/>
  <c r="AE2252" i="15"/>
  <c r="AF2252" i="15" s="1"/>
  <c r="V2251" i="15"/>
  <c r="W2251" i="15" s="1"/>
  <c r="AE2250" i="15"/>
  <c r="AF2250" i="15" s="1"/>
  <c r="V2249" i="15"/>
  <c r="W2249" i="15" s="1"/>
  <c r="AE2248" i="15"/>
  <c r="AF2248" i="15" s="1"/>
  <c r="V2247" i="15"/>
  <c r="W2247" i="15" s="1"/>
  <c r="AE2246" i="15"/>
  <c r="AF2246" i="15" s="1"/>
  <c r="V2245" i="15"/>
  <c r="W2245" i="15" s="1"/>
  <c r="AE2244" i="15"/>
  <c r="AF2244" i="15" s="1"/>
  <c r="V2243" i="15"/>
  <c r="W2243" i="15" s="1"/>
  <c r="AE2242" i="15"/>
  <c r="AF2242" i="15" s="1"/>
  <c r="V2241" i="15"/>
  <c r="W2241" i="15" s="1"/>
  <c r="AE2240" i="15"/>
  <c r="AF2240" i="15" s="1"/>
  <c r="V2239" i="15"/>
  <c r="W2239" i="15" s="1"/>
  <c r="AE2238" i="15"/>
  <c r="AF2238" i="15" s="1"/>
  <c r="V2237" i="15"/>
  <c r="W2237" i="15" s="1"/>
  <c r="AE2236" i="15"/>
  <c r="AF2236" i="15" s="1"/>
  <c r="V2235" i="15"/>
  <c r="W2235" i="15" s="1"/>
  <c r="AE2234" i="15"/>
  <c r="AF2234" i="15" s="1"/>
  <c r="V2233" i="15"/>
  <c r="W2233" i="15" s="1"/>
  <c r="AE2232" i="15"/>
  <c r="AF2232" i="15" s="1"/>
  <c r="V2231" i="15"/>
  <c r="W2231" i="15" s="1"/>
  <c r="AE2230" i="15"/>
  <c r="AF2230" i="15" s="1"/>
  <c r="V2229" i="15"/>
  <c r="W2229" i="15" s="1"/>
  <c r="AE2228" i="15"/>
  <c r="AF2228" i="15" s="1"/>
  <c r="V2227" i="15"/>
  <c r="W2227" i="15" s="1"/>
  <c r="AE2226" i="15"/>
  <c r="AF2226" i="15" s="1"/>
  <c r="V2225" i="15"/>
  <c r="W2225" i="15" s="1"/>
  <c r="AE2224" i="15"/>
  <c r="AF2224" i="15" s="1"/>
  <c r="V2223" i="15"/>
  <c r="W2223" i="15" s="1"/>
  <c r="AE2222" i="15"/>
  <c r="AF2222" i="15" s="1"/>
  <c r="V2221" i="15"/>
  <c r="W2221" i="15" s="1"/>
  <c r="AE2220" i="15"/>
  <c r="AF2220" i="15" s="1"/>
  <c r="V2219" i="15"/>
  <c r="W2219" i="15" s="1"/>
  <c r="AE2218" i="15"/>
  <c r="AF2218" i="15" s="1"/>
  <c r="V2217" i="15"/>
  <c r="W2217" i="15" s="1"/>
  <c r="AE2216" i="15"/>
  <c r="AF2216" i="15" s="1"/>
  <c r="V2215" i="15"/>
  <c r="W2215" i="15" s="1"/>
  <c r="AE2214" i="15"/>
  <c r="AF2214" i="15" s="1"/>
  <c r="V2213" i="15"/>
  <c r="W2213" i="15" s="1"/>
  <c r="AE2212" i="15"/>
  <c r="AF2212" i="15" s="1"/>
  <c r="V2211" i="15"/>
  <c r="W2211" i="15" s="1"/>
  <c r="AE2210" i="15"/>
  <c r="AF2210" i="15" s="1"/>
  <c r="V2209" i="15"/>
  <c r="W2209" i="15" s="1"/>
  <c r="AE2208" i="15"/>
  <c r="AF2208" i="15" s="1"/>
  <c r="V2207" i="15"/>
  <c r="W2207" i="15" s="1"/>
  <c r="AE2206" i="15"/>
  <c r="AF2206" i="15" s="1"/>
  <c r="V2205" i="15"/>
  <c r="W2205" i="15" s="1"/>
  <c r="AE2204" i="15"/>
  <c r="AF2204" i="15" s="1"/>
  <c r="V2203" i="15"/>
  <c r="W2203" i="15" s="1"/>
  <c r="AE2202" i="15"/>
  <c r="AF2202" i="15" s="1"/>
  <c r="V2201" i="15"/>
  <c r="W2201" i="15" s="1"/>
  <c r="AE2200" i="15"/>
  <c r="AF2200" i="15" s="1"/>
  <c r="V2199" i="15"/>
  <c r="W2199" i="15" s="1"/>
  <c r="AE2198" i="15"/>
  <c r="AF2198" i="15" s="1"/>
  <c r="V2197" i="15"/>
  <c r="W2197" i="15" s="1"/>
  <c r="AE2196" i="15"/>
  <c r="AF2196" i="15" s="1"/>
  <c r="V2195" i="15"/>
  <c r="W2195" i="15" s="1"/>
  <c r="AE2194" i="15"/>
  <c r="AF2194" i="15" s="1"/>
  <c r="V2193" i="15"/>
  <c r="W2193" i="15" s="1"/>
  <c r="AE2192" i="15"/>
  <c r="AF2192" i="15" s="1"/>
  <c r="V2191" i="15"/>
  <c r="W2191" i="15" s="1"/>
  <c r="AE2190" i="15"/>
  <c r="AF2190" i="15" s="1"/>
  <c r="V2189" i="15"/>
  <c r="W2189" i="15" s="1"/>
  <c r="AE2188" i="15"/>
  <c r="AF2188" i="15" s="1"/>
  <c r="V2187" i="15"/>
  <c r="W2187" i="15" s="1"/>
  <c r="AE2186" i="15"/>
  <c r="AF2186" i="15" s="1"/>
  <c r="V2185" i="15"/>
  <c r="W2185" i="15" s="1"/>
  <c r="AE2184" i="15"/>
  <c r="AF2184" i="15" s="1"/>
  <c r="V2183" i="15"/>
  <c r="W2183" i="15" s="1"/>
  <c r="AE2182" i="15"/>
  <c r="AF2182" i="15" s="1"/>
  <c r="V2181" i="15"/>
  <c r="W2181" i="15" s="1"/>
  <c r="AE2180" i="15"/>
  <c r="AF2180" i="15" s="1"/>
  <c r="V2179" i="15"/>
  <c r="W2179" i="15" s="1"/>
  <c r="AE2178" i="15"/>
  <c r="AF2178" i="15" s="1"/>
  <c r="V2177" i="15"/>
  <c r="W2177" i="15" s="1"/>
  <c r="AE2176" i="15"/>
  <c r="AF2176" i="15" s="1"/>
  <c r="V2175" i="15"/>
  <c r="W2175" i="15" s="1"/>
  <c r="AE2174" i="15"/>
  <c r="AF2174" i="15" s="1"/>
  <c r="V2173" i="15"/>
  <c r="W2173" i="15" s="1"/>
  <c r="AE2172" i="15"/>
  <c r="AF2172" i="15" s="1"/>
  <c r="V2171" i="15"/>
  <c r="W2171" i="15" s="1"/>
  <c r="AE2170" i="15"/>
  <c r="AF2170" i="15" s="1"/>
  <c r="V2169" i="15"/>
  <c r="W2169" i="15" s="1"/>
  <c r="AE2168" i="15"/>
  <c r="AF2168" i="15" s="1"/>
  <c r="V2167" i="15"/>
  <c r="W2167" i="15" s="1"/>
  <c r="AE2166" i="15"/>
  <c r="AF2166" i="15" s="1"/>
  <c r="V2165" i="15"/>
  <c r="W2165" i="15" s="1"/>
  <c r="AE2164" i="15"/>
  <c r="AF2164" i="15" s="1"/>
  <c r="V2163" i="15"/>
  <c r="W2163" i="15" s="1"/>
  <c r="AE2162" i="15"/>
  <c r="AF2162" i="15" s="1"/>
  <c r="V2161" i="15"/>
  <c r="W2161" i="15" s="1"/>
  <c r="AE2160" i="15"/>
  <c r="AF2160" i="15" s="1"/>
  <c r="V2159" i="15"/>
  <c r="W2159" i="15" s="1"/>
  <c r="AE2158" i="15"/>
  <c r="AF2158" i="15" s="1"/>
  <c r="V2157" i="15"/>
  <c r="W2157" i="15" s="1"/>
  <c r="AE2156" i="15"/>
  <c r="AF2156" i="15" s="1"/>
  <c r="V2155" i="15"/>
  <c r="W2155" i="15" s="1"/>
  <c r="AE2154" i="15"/>
  <c r="AF2154" i="15" s="1"/>
  <c r="V2153" i="15"/>
  <c r="W2153" i="15" s="1"/>
  <c r="AE2152" i="15"/>
  <c r="AF2152" i="15" s="1"/>
  <c r="V2151" i="15"/>
  <c r="W2151" i="15" s="1"/>
  <c r="AE2150" i="15"/>
  <c r="AF2150" i="15" s="1"/>
  <c r="V2149" i="15"/>
  <c r="W2149" i="15" s="1"/>
  <c r="AE2148" i="15"/>
  <c r="AF2148" i="15" s="1"/>
  <c r="V2147" i="15"/>
  <c r="W2147" i="15" s="1"/>
  <c r="AE2146" i="15"/>
  <c r="AF2146" i="15" s="1"/>
  <c r="V2145" i="15"/>
  <c r="W2145" i="15" s="1"/>
  <c r="AE2144" i="15"/>
  <c r="AF2144" i="15" s="1"/>
  <c r="V2143" i="15"/>
  <c r="W2143" i="15" s="1"/>
  <c r="AE2142" i="15"/>
  <c r="AF2142" i="15" s="1"/>
  <c r="V2141" i="15"/>
  <c r="W2141" i="15" s="1"/>
  <c r="AE2140" i="15"/>
  <c r="AF2140" i="15" s="1"/>
  <c r="V2139" i="15"/>
  <c r="W2139" i="15" s="1"/>
  <c r="AE2138" i="15"/>
  <c r="AF2138" i="15" s="1"/>
  <c r="V2137" i="15"/>
  <c r="W2137" i="15" s="1"/>
  <c r="AE2136" i="15"/>
  <c r="AF2136" i="15" s="1"/>
  <c r="V2135" i="15"/>
  <c r="W2135" i="15" s="1"/>
  <c r="AE2134" i="15"/>
  <c r="AF2134" i="15" s="1"/>
  <c r="V2133" i="15"/>
  <c r="W2133" i="15" s="1"/>
  <c r="AE2132" i="15"/>
  <c r="AF2132" i="15" s="1"/>
  <c r="V2131" i="15"/>
  <c r="W2131" i="15" s="1"/>
  <c r="AE2130" i="15"/>
  <c r="AF2130" i="15" s="1"/>
  <c r="V2129" i="15"/>
  <c r="W2129" i="15" s="1"/>
  <c r="AE2128" i="15"/>
  <c r="AF2128" i="15" s="1"/>
  <c r="V2127" i="15"/>
  <c r="W2127" i="15" s="1"/>
  <c r="AE2126" i="15"/>
  <c r="AF2126" i="15" s="1"/>
  <c r="V2125" i="15"/>
  <c r="W2125" i="15" s="1"/>
  <c r="AE2124" i="15"/>
  <c r="AF2124" i="15" s="1"/>
  <c r="V2123" i="15"/>
  <c r="W2123" i="15" s="1"/>
  <c r="AE2122" i="15"/>
  <c r="AF2122" i="15" s="1"/>
  <c r="V2121" i="15"/>
  <c r="W2121" i="15" s="1"/>
  <c r="AE2120" i="15"/>
  <c r="AF2120" i="15" s="1"/>
  <c r="V2119" i="15"/>
  <c r="W2119" i="15" s="1"/>
  <c r="AE2118" i="15"/>
  <c r="AF2118" i="15" s="1"/>
  <c r="V2117" i="15"/>
  <c r="W2117" i="15" s="1"/>
  <c r="AE2116" i="15"/>
  <c r="AF2116" i="15" s="1"/>
  <c r="V2115" i="15"/>
  <c r="W2115" i="15" s="1"/>
  <c r="AE2114" i="15"/>
  <c r="AF2114" i="15" s="1"/>
  <c r="V2113" i="15"/>
  <c r="W2113" i="15" s="1"/>
  <c r="AE2112" i="15"/>
  <c r="AF2112" i="15" s="1"/>
  <c r="V2111" i="15"/>
  <c r="W2111" i="15" s="1"/>
  <c r="AE2110" i="15"/>
  <c r="AF2110" i="15" s="1"/>
  <c r="V2109" i="15"/>
  <c r="W2109" i="15" s="1"/>
  <c r="AE2108" i="15"/>
  <c r="AF2108" i="15" s="1"/>
  <c r="V2107" i="15"/>
  <c r="W2107" i="15" s="1"/>
  <c r="AE2106" i="15"/>
  <c r="AF2106" i="15" s="1"/>
  <c r="V2105" i="15"/>
  <c r="W2105" i="15" s="1"/>
  <c r="AE2104" i="15"/>
  <c r="AF2104" i="15" s="1"/>
  <c r="V2103" i="15"/>
  <c r="W2103" i="15" s="1"/>
  <c r="AE2102" i="15"/>
  <c r="AF2102" i="15" s="1"/>
  <c r="V2101" i="15"/>
  <c r="W2101" i="15" s="1"/>
  <c r="AE2100" i="15"/>
  <c r="AF2100" i="15" s="1"/>
  <c r="V2099" i="15"/>
  <c r="W2099" i="15" s="1"/>
  <c r="AE2098" i="15"/>
  <c r="AF2098" i="15" s="1"/>
  <c r="V2097" i="15"/>
  <c r="W2097" i="15" s="1"/>
  <c r="AE2096" i="15"/>
  <c r="AF2096" i="15" s="1"/>
  <c r="V2095" i="15"/>
  <c r="W2095" i="15" s="1"/>
  <c r="AE2094" i="15"/>
  <c r="AF2094" i="15" s="1"/>
  <c r="V2093" i="15"/>
  <c r="W2093" i="15" s="1"/>
  <c r="AE2092" i="15"/>
  <c r="AF2092" i="15" s="1"/>
  <c r="V2091" i="15"/>
  <c r="W2091" i="15" s="1"/>
  <c r="AE2090" i="15"/>
  <c r="AF2090" i="15" s="1"/>
  <c r="V2089" i="15"/>
  <c r="W2089" i="15" s="1"/>
  <c r="AE2088" i="15"/>
  <c r="AF2088" i="15" s="1"/>
  <c r="V2087" i="15"/>
  <c r="W2087" i="15" s="1"/>
  <c r="AE2086" i="15"/>
  <c r="AF2086" i="15" s="1"/>
  <c r="V2085" i="15"/>
  <c r="W2085" i="15" s="1"/>
  <c r="AE2084" i="15"/>
  <c r="AF2084" i="15" s="1"/>
  <c r="V2083" i="15"/>
  <c r="W2083" i="15" s="1"/>
  <c r="AE2082" i="15"/>
  <c r="AF2082" i="15" s="1"/>
  <c r="V2081" i="15"/>
  <c r="W2081" i="15" s="1"/>
  <c r="AE2080" i="15"/>
  <c r="AF2080" i="15" s="1"/>
  <c r="V2079" i="15"/>
  <c r="W2079" i="15" s="1"/>
  <c r="AE2078" i="15"/>
  <c r="AF2078" i="15" s="1"/>
  <c r="V2077" i="15"/>
  <c r="W2077" i="15" s="1"/>
  <c r="AE2076" i="15"/>
  <c r="AF2076" i="15" s="1"/>
  <c r="V2075" i="15"/>
  <c r="W2075" i="15" s="1"/>
  <c r="AE2074" i="15"/>
  <c r="AF2074" i="15" s="1"/>
  <c r="V2073" i="15"/>
  <c r="W2073" i="15" s="1"/>
  <c r="AE2072" i="15"/>
  <c r="AF2072" i="15" s="1"/>
  <c r="V2071" i="15"/>
  <c r="W2071" i="15" s="1"/>
  <c r="AE2070" i="15"/>
  <c r="AF2070" i="15" s="1"/>
  <c r="V2069" i="15"/>
  <c r="W2069" i="15" s="1"/>
  <c r="AE2068" i="15"/>
  <c r="AF2068" i="15" s="1"/>
  <c r="V2067" i="15"/>
  <c r="W2067" i="15" s="1"/>
  <c r="AE2066" i="15"/>
  <c r="AF2066" i="15" s="1"/>
  <c r="V2065" i="15"/>
  <c r="W2065" i="15" s="1"/>
  <c r="AE2064" i="15"/>
  <c r="AF2064" i="15" s="1"/>
  <c r="V2063" i="15"/>
  <c r="W2063" i="15" s="1"/>
  <c r="AE2062" i="15"/>
  <c r="AF2062" i="15" s="1"/>
  <c r="V2061" i="15"/>
  <c r="W2061" i="15" s="1"/>
  <c r="AE2060" i="15"/>
  <c r="AF2060" i="15" s="1"/>
  <c r="V2059" i="15"/>
  <c r="W2059" i="15" s="1"/>
  <c r="AE2058" i="15"/>
  <c r="AF2058" i="15" s="1"/>
  <c r="V2057" i="15"/>
  <c r="W2057" i="15" s="1"/>
  <c r="AE2056" i="15"/>
  <c r="AF2056" i="15" s="1"/>
  <c r="V2055" i="15"/>
  <c r="W2055" i="15" s="1"/>
  <c r="AE2054" i="15"/>
  <c r="AF2054" i="15" s="1"/>
  <c r="V2053" i="15"/>
  <c r="W2053" i="15" s="1"/>
  <c r="AE2052" i="15"/>
  <c r="AF2052" i="15" s="1"/>
  <c r="V2051" i="15"/>
  <c r="W2051" i="15" s="1"/>
  <c r="AE2050" i="15"/>
  <c r="AF2050" i="15" s="1"/>
  <c r="V2049" i="15"/>
  <c r="W2049" i="15" s="1"/>
  <c r="AE2048" i="15"/>
  <c r="AF2048" i="15" s="1"/>
  <c r="V2047" i="15"/>
  <c r="W2047" i="15" s="1"/>
  <c r="AE2046" i="15"/>
  <c r="AF2046" i="15" s="1"/>
  <c r="V2045" i="15"/>
  <c r="W2045" i="15" s="1"/>
  <c r="AE2044" i="15"/>
  <c r="AF2044" i="15" s="1"/>
  <c r="V2043" i="15"/>
  <c r="W2043" i="15" s="1"/>
  <c r="AE2042" i="15"/>
  <c r="AF2042" i="15" s="1"/>
  <c r="V2041" i="15"/>
  <c r="W2041" i="15" s="1"/>
  <c r="AE2040" i="15"/>
  <c r="AF2040" i="15" s="1"/>
  <c r="V2039" i="15"/>
  <c r="W2039" i="15" s="1"/>
  <c r="AE2038" i="15"/>
  <c r="AF2038" i="15" s="1"/>
  <c r="V2037" i="15"/>
  <c r="W2037" i="15" s="1"/>
  <c r="AE2036" i="15"/>
  <c r="AF2036" i="15" s="1"/>
  <c r="V2035" i="15"/>
  <c r="W2035" i="15" s="1"/>
  <c r="AE2034" i="15"/>
  <c r="AF2034" i="15" s="1"/>
  <c r="V2033" i="15"/>
  <c r="W2033" i="15" s="1"/>
  <c r="AE2032" i="15"/>
  <c r="AF2032" i="15" s="1"/>
  <c r="V2031" i="15"/>
  <c r="W2031" i="15" s="1"/>
  <c r="AE2030" i="15"/>
  <c r="AF2030" i="15" s="1"/>
  <c r="V2029" i="15"/>
  <c r="W2029" i="15" s="1"/>
  <c r="AE2028" i="15"/>
  <c r="AF2028" i="15" s="1"/>
  <c r="V2027" i="15"/>
  <c r="W2027" i="15" s="1"/>
  <c r="AE2026" i="15"/>
  <c r="AF2026" i="15" s="1"/>
  <c r="V2025" i="15"/>
  <c r="W2025" i="15" s="1"/>
  <c r="AE2024" i="15"/>
  <c r="AF2024" i="15" s="1"/>
  <c r="V2023" i="15"/>
  <c r="W2023" i="15" s="1"/>
  <c r="AE2022" i="15"/>
  <c r="AF2022" i="15" s="1"/>
  <c r="V2021" i="15"/>
  <c r="W2021" i="15" s="1"/>
  <c r="AE2020" i="15"/>
  <c r="AF2020" i="15" s="1"/>
  <c r="V2019" i="15"/>
  <c r="W2019" i="15" s="1"/>
  <c r="AE2018" i="15"/>
  <c r="AF2018" i="15" s="1"/>
  <c r="V2017" i="15"/>
  <c r="W2017" i="15" s="1"/>
  <c r="AE2016" i="15"/>
  <c r="AF2016" i="15" s="1"/>
  <c r="V2015" i="15"/>
  <c r="W2015" i="15" s="1"/>
  <c r="AE2014" i="15"/>
  <c r="AF2014" i="15" s="1"/>
  <c r="V2013" i="15"/>
  <c r="W2013" i="15" s="1"/>
  <c r="AE2012" i="15"/>
  <c r="AF2012" i="15" s="1"/>
  <c r="V2011" i="15"/>
  <c r="W2011" i="15" s="1"/>
  <c r="AE2010" i="15"/>
  <c r="AF2010" i="15" s="1"/>
  <c r="V2009" i="15"/>
  <c r="W2009" i="15" s="1"/>
  <c r="AE2008" i="15"/>
  <c r="AF2008" i="15" s="1"/>
  <c r="V2007" i="15"/>
  <c r="W2007" i="15" s="1"/>
  <c r="AE2006" i="15"/>
  <c r="AF2006" i="15" s="1"/>
  <c r="V2005" i="15"/>
  <c r="W2005" i="15" s="1"/>
  <c r="AE2004" i="15"/>
  <c r="AF2004" i="15" s="1"/>
  <c r="V2003" i="15"/>
  <c r="W2003" i="15" s="1"/>
  <c r="AE2002" i="15"/>
  <c r="AF2002" i="15" s="1"/>
  <c r="V2001" i="15"/>
  <c r="W2001" i="15" s="1"/>
  <c r="AE2000" i="15"/>
  <c r="AF2000" i="15" s="1"/>
  <c r="V1999" i="15"/>
  <c r="W1999" i="15" s="1"/>
  <c r="AE1998" i="15"/>
  <c r="AF1998" i="15" s="1"/>
  <c r="V1997" i="15"/>
  <c r="W1997" i="15" s="1"/>
  <c r="AE1996" i="15"/>
  <c r="AF1996" i="15" s="1"/>
  <c r="V1995" i="15"/>
  <c r="W1995" i="15" s="1"/>
  <c r="AE1994" i="15"/>
  <c r="AF1994" i="15" s="1"/>
  <c r="V1993" i="15"/>
  <c r="W1993" i="15" s="1"/>
  <c r="AE1992" i="15"/>
  <c r="AF1992" i="15" s="1"/>
  <c r="V1991" i="15"/>
  <c r="W1991" i="15" s="1"/>
  <c r="AE1990" i="15"/>
  <c r="AF1990" i="15" s="1"/>
  <c r="V1989" i="15"/>
  <c r="W1989" i="15" s="1"/>
  <c r="AE1988" i="15"/>
  <c r="AF1988" i="15" s="1"/>
  <c r="V1987" i="15"/>
  <c r="W1987" i="15" s="1"/>
  <c r="AE1986" i="15"/>
  <c r="AF1986" i="15" s="1"/>
  <c r="V1985" i="15"/>
  <c r="W1985" i="15" s="1"/>
  <c r="AE1984" i="15"/>
  <c r="AF1984" i="15" s="1"/>
  <c r="V1983" i="15"/>
  <c r="W1983" i="15" s="1"/>
  <c r="AE1982" i="15"/>
  <c r="AF1982" i="15" s="1"/>
  <c r="V1981" i="15"/>
  <c r="W1981" i="15" s="1"/>
  <c r="AE1980" i="15"/>
  <c r="AF1980" i="15" s="1"/>
  <c r="V1979" i="15"/>
  <c r="W1979" i="15" s="1"/>
  <c r="AE1978" i="15"/>
  <c r="AF1978" i="15" s="1"/>
  <c r="V1977" i="15"/>
  <c r="W1977" i="15" s="1"/>
  <c r="AE1976" i="15"/>
  <c r="AF1976" i="15" s="1"/>
  <c r="V1975" i="15"/>
  <c r="W1975" i="15" s="1"/>
  <c r="AE1974" i="15"/>
  <c r="AF1974" i="15" s="1"/>
  <c r="V1973" i="15"/>
  <c r="W1973" i="15" s="1"/>
  <c r="AE1972" i="15"/>
  <c r="AF1972" i="15" s="1"/>
  <c r="V1971" i="15"/>
  <c r="W1971" i="15" s="1"/>
  <c r="AE1970" i="15"/>
  <c r="AF1970" i="15" s="1"/>
  <c r="V1969" i="15"/>
  <c r="W1969" i="15" s="1"/>
  <c r="AE1968" i="15"/>
  <c r="AF1968" i="15" s="1"/>
  <c r="V1967" i="15"/>
  <c r="W1967" i="15" s="1"/>
  <c r="AE1966" i="15"/>
  <c r="AF1966" i="15" s="1"/>
  <c r="V1965" i="15"/>
  <c r="W1965" i="15" s="1"/>
  <c r="AE1964" i="15"/>
  <c r="AF1964" i="15" s="1"/>
  <c r="V1963" i="15"/>
  <c r="W1963" i="15" s="1"/>
  <c r="AE1962" i="15"/>
  <c r="AF1962" i="15" s="1"/>
  <c r="V1961" i="15"/>
  <c r="W1961" i="15" s="1"/>
  <c r="AE1960" i="15"/>
  <c r="AF1960" i="15" s="1"/>
  <c r="R2290" i="15"/>
  <c r="S2290" i="15" s="1"/>
  <c r="Z2289" i="15"/>
  <c r="AA2289" i="15" s="1"/>
  <c r="R2288" i="15"/>
  <c r="S2288" i="15" s="1"/>
  <c r="Z2287" i="15"/>
  <c r="AA2287" i="15" s="1"/>
  <c r="R2286" i="15"/>
  <c r="S2286" i="15" s="1"/>
  <c r="Z2285" i="15"/>
  <c r="AA2285" i="15" s="1"/>
  <c r="R2284" i="15"/>
  <c r="S2284" i="15" s="1"/>
  <c r="Z2283" i="15"/>
  <c r="AA2283" i="15" s="1"/>
  <c r="R2282" i="15"/>
  <c r="S2282" i="15" s="1"/>
  <c r="Z2281" i="15"/>
  <c r="AA2281" i="15" s="1"/>
  <c r="R2280" i="15"/>
  <c r="S2280" i="15" s="1"/>
  <c r="Z2279" i="15"/>
  <c r="AA2279" i="15" s="1"/>
  <c r="R2278" i="15"/>
  <c r="S2278" i="15" s="1"/>
  <c r="Z2277" i="15"/>
  <c r="AA2277" i="15" s="1"/>
  <c r="R2276" i="15"/>
  <c r="S2276" i="15" s="1"/>
  <c r="Z2275" i="15"/>
  <c r="AA2275" i="15" s="1"/>
  <c r="R2274" i="15"/>
  <c r="S2274" i="15" s="1"/>
  <c r="Z2273" i="15"/>
  <c r="AA2273" i="15" s="1"/>
  <c r="R2272" i="15"/>
  <c r="S2272" i="15" s="1"/>
  <c r="Z2271" i="15"/>
  <c r="AA2271" i="15" s="1"/>
  <c r="R2270" i="15"/>
  <c r="S2270" i="15" s="1"/>
  <c r="Z2269" i="15"/>
  <c r="AA2269" i="15" s="1"/>
  <c r="R2268" i="15"/>
  <c r="S2268" i="15" s="1"/>
  <c r="Z2267" i="15"/>
  <c r="AA2267" i="15" s="1"/>
  <c r="R2266" i="15"/>
  <c r="S2266" i="15" s="1"/>
  <c r="Z2265" i="15"/>
  <c r="AA2265" i="15" s="1"/>
  <c r="R2264" i="15"/>
  <c r="S2264" i="15" s="1"/>
  <c r="Z2263" i="15"/>
  <c r="AA2263" i="15" s="1"/>
  <c r="R2262" i="15"/>
  <c r="S2262" i="15" s="1"/>
  <c r="Z2261" i="15"/>
  <c r="AA2261" i="15" s="1"/>
  <c r="R2260" i="15"/>
  <c r="S2260" i="15" s="1"/>
  <c r="Z2259" i="15"/>
  <c r="AA2259" i="15" s="1"/>
  <c r="R2258" i="15"/>
  <c r="S2258" i="15" s="1"/>
  <c r="Z2257" i="15"/>
  <c r="AA2257" i="15" s="1"/>
  <c r="R2256" i="15"/>
  <c r="S2256" i="15" s="1"/>
  <c r="Z2255" i="15"/>
  <c r="AA2255" i="15" s="1"/>
  <c r="R2254" i="15"/>
  <c r="S2254" i="15" s="1"/>
  <c r="Z2253" i="15"/>
  <c r="AA2253" i="15" s="1"/>
  <c r="R2252" i="15"/>
  <c r="S2252" i="15" s="1"/>
  <c r="Z2251" i="15"/>
  <c r="AA2251" i="15" s="1"/>
  <c r="R2250" i="15"/>
  <c r="S2250" i="15" s="1"/>
  <c r="Z2249" i="15"/>
  <c r="AA2249" i="15" s="1"/>
  <c r="R2248" i="15"/>
  <c r="S2248" i="15" s="1"/>
  <c r="Z2247" i="15"/>
  <c r="AA2247" i="15" s="1"/>
  <c r="R2246" i="15"/>
  <c r="S2246" i="15" s="1"/>
  <c r="Z2245" i="15"/>
  <c r="AA2245" i="15" s="1"/>
  <c r="R2244" i="15"/>
  <c r="S2244" i="15" s="1"/>
  <c r="Z2243" i="15"/>
  <c r="AA2243" i="15" s="1"/>
  <c r="R2242" i="15"/>
  <c r="S2242" i="15" s="1"/>
  <c r="Z2241" i="15"/>
  <c r="AA2241" i="15" s="1"/>
  <c r="R2240" i="15"/>
  <c r="S2240" i="15" s="1"/>
  <c r="Z2239" i="15"/>
  <c r="AA2239" i="15" s="1"/>
  <c r="R2238" i="15"/>
  <c r="S2238" i="15" s="1"/>
  <c r="Z2237" i="15"/>
  <c r="AA2237" i="15" s="1"/>
  <c r="R2236" i="15"/>
  <c r="S2236" i="15" s="1"/>
  <c r="Z2235" i="15"/>
  <c r="AA2235" i="15" s="1"/>
  <c r="R2234" i="15"/>
  <c r="S2234" i="15" s="1"/>
  <c r="Z2233" i="15"/>
  <c r="AA2233" i="15" s="1"/>
  <c r="R2232" i="15"/>
  <c r="S2232" i="15" s="1"/>
  <c r="Z2231" i="15"/>
  <c r="AA2231" i="15" s="1"/>
  <c r="R2230" i="15"/>
  <c r="S2230" i="15" s="1"/>
  <c r="Z2229" i="15"/>
  <c r="AA2229" i="15" s="1"/>
  <c r="R2228" i="15"/>
  <c r="S2228" i="15" s="1"/>
  <c r="Z2227" i="15"/>
  <c r="AA2227" i="15" s="1"/>
  <c r="R2226" i="15"/>
  <c r="S2226" i="15" s="1"/>
  <c r="Z2225" i="15"/>
  <c r="AA2225" i="15" s="1"/>
  <c r="R2224" i="15"/>
  <c r="S2224" i="15" s="1"/>
  <c r="Z2223" i="15"/>
  <c r="AA2223" i="15" s="1"/>
  <c r="R2222" i="15"/>
  <c r="S2222" i="15" s="1"/>
  <c r="Z2221" i="15"/>
  <c r="AA2221" i="15" s="1"/>
  <c r="R2220" i="15"/>
  <c r="S2220" i="15" s="1"/>
  <c r="Z2219" i="15"/>
  <c r="AA2219" i="15" s="1"/>
  <c r="R2218" i="15"/>
  <c r="S2218" i="15" s="1"/>
  <c r="Z2217" i="15"/>
  <c r="AA2217" i="15" s="1"/>
  <c r="R2216" i="15"/>
  <c r="S2216" i="15" s="1"/>
  <c r="Z2215" i="15"/>
  <c r="AA2215" i="15" s="1"/>
  <c r="R2214" i="15"/>
  <c r="S2214" i="15" s="1"/>
  <c r="Z2213" i="15"/>
  <c r="AA2213" i="15" s="1"/>
  <c r="R2212" i="15"/>
  <c r="S2212" i="15" s="1"/>
  <c r="Z2211" i="15"/>
  <c r="AA2211" i="15" s="1"/>
  <c r="R2210" i="15"/>
  <c r="S2210" i="15" s="1"/>
  <c r="Z2209" i="15"/>
  <c r="AA2209" i="15" s="1"/>
  <c r="R2208" i="15"/>
  <c r="S2208" i="15" s="1"/>
  <c r="Z2207" i="15"/>
  <c r="AA2207" i="15" s="1"/>
  <c r="R2206" i="15"/>
  <c r="S2206" i="15" s="1"/>
  <c r="Z2205" i="15"/>
  <c r="AA2205" i="15" s="1"/>
  <c r="R2204" i="15"/>
  <c r="S2204" i="15" s="1"/>
  <c r="Z2203" i="15"/>
  <c r="AA2203" i="15" s="1"/>
  <c r="R2202" i="15"/>
  <c r="S2202" i="15" s="1"/>
  <c r="Z2201" i="15"/>
  <c r="AA2201" i="15" s="1"/>
  <c r="R2200" i="15"/>
  <c r="S2200" i="15" s="1"/>
  <c r="Z2199" i="15"/>
  <c r="AA2199" i="15" s="1"/>
  <c r="R2198" i="15"/>
  <c r="S2198" i="15" s="1"/>
  <c r="Z2197" i="15"/>
  <c r="AA2197" i="15" s="1"/>
  <c r="R2196" i="15"/>
  <c r="S2196" i="15" s="1"/>
  <c r="Z2195" i="15"/>
  <c r="AA2195" i="15" s="1"/>
  <c r="R2194" i="15"/>
  <c r="S2194" i="15" s="1"/>
  <c r="Z2193" i="15"/>
  <c r="AA2193" i="15" s="1"/>
  <c r="R2192" i="15"/>
  <c r="S2192" i="15" s="1"/>
  <c r="Z2191" i="15"/>
  <c r="AA2191" i="15" s="1"/>
  <c r="R2190" i="15"/>
  <c r="S2190" i="15" s="1"/>
  <c r="Z2189" i="15"/>
  <c r="AA2189" i="15" s="1"/>
  <c r="R2188" i="15"/>
  <c r="S2188" i="15" s="1"/>
  <c r="Z2187" i="15"/>
  <c r="AA2187" i="15" s="1"/>
  <c r="R2186" i="15"/>
  <c r="S2186" i="15" s="1"/>
  <c r="Z2185" i="15"/>
  <c r="AA2185" i="15" s="1"/>
  <c r="R2184" i="15"/>
  <c r="S2184" i="15" s="1"/>
  <c r="Z2183" i="15"/>
  <c r="AA2183" i="15" s="1"/>
  <c r="R2182" i="15"/>
  <c r="S2182" i="15" s="1"/>
  <c r="Z2181" i="15"/>
  <c r="AA2181" i="15" s="1"/>
  <c r="R2180" i="15"/>
  <c r="S2180" i="15" s="1"/>
  <c r="Z2179" i="15"/>
  <c r="AA2179" i="15" s="1"/>
  <c r="R2178" i="15"/>
  <c r="S2178" i="15" s="1"/>
  <c r="Z2177" i="15"/>
  <c r="AA2177" i="15" s="1"/>
  <c r="R2176" i="15"/>
  <c r="S2176" i="15" s="1"/>
  <c r="Z2175" i="15"/>
  <c r="AA2175" i="15" s="1"/>
  <c r="R2174" i="15"/>
  <c r="S2174" i="15" s="1"/>
  <c r="Z2173" i="15"/>
  <c r="AA2173" i="15" s="1"/>
  <c r="R2172" i="15"/>
  <c r="S2172" i="15" s="1"/>
  <c r="Z2171" i="15"/>
  <c r="AA2171" i="15" s="1"/>
  <c r="R2170" i="15"/>
  <c r="S2170" i="15" s="1"/>
  <c r="Z2169" i="15"/>
  <c r="AA2169" i="15" s="1"/>
  <c r="R2168" i="15"/>
  <c r="S2168" i="15" s="1"/>
  <c r="Z2167" i="15"/>
  <c r="AA2167" i="15" s="1"/>
  <c r="R2166" i="15"/>
  <c r="S2166" i="15" s="1"/>
  <c r="Z2165" i="15"/>
  <c r="AA2165" i="15" s="1"/>
  <c r="R2164" i="15"/>
  <c r="S2164" i="15" s="1"/>
  <c r="Z2163" i="15"/>
  <c r="AA2163" i="15" s="1"/>
  <c r="R2162" i="15"/>
  <c r="S2162" i="15" s="1"/>
  <c r="Z2161" i="15"/>
  <c r="AA2161" i="15" s="1"/>
  <c r="R2160" i="15"/>
  <c r="S2160" i="15" s="1"/>
  <c r="Z2159" i="15"/>
  <c r="AA2159" i="15" s="1"/>
  <c r="R2158" i="15"/>
  <c r="S2158" i="15" s="1"/>
  <c r="Z2157" i="15"/>
  <c r="AA2157" i="15" s="1"/>
  <c r="R2156" i="15"/>
  <c r="S2156" i="15" s="1"/>
  <c r="Z2155" i="15"/>
  <c r="AA2155" i="15" s="1"/>
  <c r="R2154" i="15"/>
  <c r="S2154" i="15" s="1"/>
  <c r="Z2153" i="15"/>
  <c r="AA2153" i="15" s="1"/>
  <c r="R2152" i="15"/>
  <c r="S2152" i="15" s="1"/>
  <c r="Z2151" i="15"/>
  <c r="AA2151" i="15" s="1"/>
  <c r="R2150" i="15"/>
  <c r="S2150" i="15" s="1"/>
  <c r="Z2149" i="15"/>
  <c r="AA2149" i="15" s="1"/>
  <c r="R2148" i="15"/>
  <c r="S2148" i="15" s="1"/>
  <c r="Z2147" i="15"/>
  <c r="AA2147" i="15" s="1"/>
  <c r="R2146" i="15"/>
  <c r="S2146" i="15" s="1"/>
  <c r="Z2145" i="15"/>
  <c r="AA2145" i="15" s="1"/>
  <c r="R2144" i="15"/>
  <c r="S2144" i="15" s="1"/>
  <c r="Z2143" i="15"/>
  <c r="AA2143" i="15" s="1"/>
  <c r="R2142" i="15"/>
  <c r="S2142" i="15" s="1"/>
  <c r="Z2141" i="15"/>
  <c r="AA2141" i="15" s="1"/>
  <c r="R2140" i="15"/>
  <c r="S2140" i="15" s="1"/>
  <c r="Z2139" i="15"/>
  <c r="AA2139" i="15" s="1"/>
  <c r="R2138" i="15"/>
  <c r="S2138" i="15" s="1"/>
  <c r="Z2137" i="15"/>
  <c r="AA2137" i="15" s="1"/>
  <c r="R2136" i="15"/>
  <c r="S2136" i="15" s="1"/>
  <c r="Z2135" i="15"/>
  <c r="AA2135" i="15" s="1"/>
  <c r="R2134" i="15"/>
  <c r="S2134" i="15" s="1"/>
  <c r="Z2133" i="15"/>
  <c r="AA2133" i="15" s="1"/>
  <c r="R2132" i="15"/>
  <c r="S2132" i="15" s="1"/>
  <c r="Z2131" i="15"/>
  <c r="AA2131" i="15" s="1"/>
  <c r="R2130" i="15"/>
  <c r="S2130" i="15" s="1"/>
  <c r="Z2129" i="15"/>
  <c r="AA2129" i="15" s="1"/>
  <c r="R2128" i="15"/>
  <c r="S2128" i="15" s="1"/>
  <c r="Z2127" i="15"/>
  <c r="AA2127" i="15" s="1"/>
  <c r="R2126" i="15"/>
  <c r="S2126" i="15" s="1"/>
  <c r="Z2125" i="15"/>
  <c r="AA2125" i="15" s="1"/>
  <c r="R2124" i="15"/>
  <c r="S2124" i="15" s="1"/>
  <c r="Z2123" i="15"/>
  <c r="AA2123" i="15" s="1"/>
  <c r="R2122" i="15"/>
  <c r="S2122" i="15" s="1"/>
  <c r="Z2121" i="15"/>
  <c r="AA2121" i="15" s="1"/>
  <c r="R2120" i="15"/>
  <c r="S2120" i="15" s="1"/>
  <c r="Z2119" i="15"/>
  <c r="AA2119" i="15" s="1"/>
  <c r="R2118" i="15"/>
  <c r="S2118" i="15" s="1"/>
  <c r="Z2117" i="15"/>
  <c r="AA2117" i="15" s="1"/>
  <c r="R2116" i="15"/>
  <c r="S2116" i="15" s="1"/>
  <c r="Z2115" i="15"/>
  <c r="AA2115" i="15" s="1"/>
  <c r="R2114" i="15"/>
  <c r="S2114" i="15" s="1"/>
  <c r="Z2113" i="15"/>
  <c r="AA2113" i="15" s="1"/>
  <c r="R2112" i="15"/>
  <c r="S2112" i="15" s="1"/>
  <c r="Z2111" i="15"/>
  <c r="AA2111" i="15" s="1"/>
  <c r="R2110" i="15"/>
  <c r="S2110" i="15" s="1"/>
  <c r="Z2109" i="15"/>
  <c r="AA2109" i="15" s="1"/>
  <c r="R2108" i="15"/>
  <c r="S2108" i="15" s="1"/>
  <c r="Z2107" i="15"/>
  <c r="AA2107" i="15" s="1"/>
  <c r="R2106" i="15"/>
  <c r="S2106" i="15" s="1"/>
  <c r="Z2105" i="15"/>
  <c r="AA2105" i="15" s="1"/>
  <c r="R2104" i="15"/>
  <c r="S2104" i="15" s="1"/>
  <c r="Z2103" i="15"/>
  <c r="AA2103" i="15" s="1"/>
  <c r="R2102" i="15"/>
  <c r="S2102" i="15" s="1"/>
  <c r="Z2101" i="15"/>
  <c r="AA2101" i="15" s="1"/>
  <c r="R2100" i="15"/>
  <c r="S2100" i="15" s="1"/>
  <c r="Z2099" i="15"/>
  <c r="AA2099" i="15" s="1"/>
  <c r="R2098" i="15"/>
  <c r="S2098" i="15" s="1"/>
  <c r="Z2097" i="15"/>
  <c r="AA2097" i="15" s="1"/>
  <c r="R2096" i="15"/>
  <c r="S2096" i="15" s="1"/>
  <c r="Z2095" i="15"/>
  <c r="AA2095" i="15" s="1"/>
  <c r="R2094" i="15"/>
  <c r="S2094" i="15" s="1"/>
  <c r="Z2093" i="15"/>
  <c r="AA2093" i="15" s="1"/>
  <c r="R2092" i="15"/>
  <c r="S2092" i="15" s="1"/>
  <c r="Z2091" i="15"/>
  <c r="AA2091" i="15" s="1"/>
  <c r="R2090" i="15"/>
  <c r="S2090" i="15" s="1"/>
  <c r="Z2089" i="15"/>
  <c r="AA2089" i="15" s="1"/>
  <c r="R2088" i="15"/>
  <c r="S2088" i="15" s="1"/>
  <c r="Z2087" i="15"/>
  <c r="AA2087" i="15" s="1"/>
  <c r="R2086" i="15"/>
  <c r="S2086" i="15" s="1"/>
  <c r="Z2085" i="15"/>
  <c r="AA2085" i="15" s="1"/>
  <c r="R2084" i="15"/>
  <c r="S2084" i="15" s="1"/>
  <c r="Z2083" i="15"/>
  <c r="AA2083" i="15" s="1"/>
  <c r="R2082" i="15"/>
  <c r="S2082" i="15" s="1"/>
  <c r="Z2081" i="15"/>
  <c r="AA2081" i="15" s="1"/>
  <c r="R2080" i="15"/>
  <c r="S2080" i="15" s="1"/>
  <c r="Z2079" i="15"/>
  <c r="AA2079" i="15" s="1"/>
  <c r="R2078" i="15"/>
  <c r="S2078" i="15" s="1"/>
  <c r="Z2077" i="15"/>
  <c r="AA2077" i="15" s="1"/>
  <c r="R2076" i="15"/>
  <c r="S2076" i="15" s="1"/>
  <c r="Z2075" i="15"/>
  <c r="AA2075" i="15" s="1"/>
  <c r="R2074" i="15"/>
  <c r="S2074" i="15" s="1"/>
  <c r="Z2073" i="15"/>
  <c r="AA2073" i="15" s="1"/>
  <c r="R2072" i="15"/>
  <c r="S2072" i="15" s="1"/>
  <c r="Z2071" i="15"/>
  <c r="AA2071" i="15" s="1"/>
  <c r="R2070" i="15"/>
  <c r="S2070" i="15" s="1"/>
  <c r="Z2069" i="15"/>
  <c r="AA2069" i="15" s="1"/>
  <c r="R2068" i="15"/>
  <c r="S2068" i="15" s="1"/>
  <c r="Z2067" i="15"/>
  <c r="AA2067" i="15" s="1"/>
  <c r="R2066" i="15"/>
  <c r="S2066" i="15" s="1"/>
  <c r="Z2065" i="15"/>
  <c r="AA2065" i="15" s="1"/>
  <c r="R2064" i="15"/>
  <c r="S2064" i="15" s="1"/>
  <c r="Z2063" i="15"/>
  <c r="AA2063" i="15" s="1"/>
  <c r="R2062" i="15"/>
  <c r="S2062" i="15" s="1"/>
  <c r="Z2061" i="15"/>
  <c r="AA2061" i="15" s="1"/>
  <c r="R2060" i="15"/>
  <c r="S2060" i="15" s="1"/>
  <c r="Z2059" i="15"/>
  <c r="AA2059" i="15" s="1"/>
  <c r="R2058" i="15"/>
  <c r="S2058" i="15" s="1"/>
  <c r="Z2057" i="15"/>
  <c r="AA2057" i="15" s="1"/>
  <c r="R2056" i="15"/>
  <c r="S2056" i="15" s="1"/>
  <c r="Z2055" i="15"/>
  <c r="AA2055" i="15" s="1"/>
  <c r="R2054" i="15"/>
  <c r="S2054" i="15" s="1"/>
  <c r="Z2053" i="15"/>
  <c r="AA2053" i="15" s="1"/>
  <c r="R2052" i="15"/>
  <c r="S2052" i="15" s="1"/>
  <c r="Z2051" i="15"/>
  <c r="AA2051" i="15" s="1"/>
  <c r="R2050" i="15"/>
  <c r="S2050" i="15" s="1"/>
  <c r="Z2049" i="15"/>
  <c r="AA2049" i="15" s="1"/>
  <c r="R2048" i="15"/>
  <c r="S2048" i="15" s="1"/>
  <c r="Z2047" i="15"/>
  <c r="AA2047" i="15" s="1"/>
  <c r="R2046" i="15"/>
  <c r="S2046" i="15" s="1"/>
  <c r="Z2045" i="15"/>
  <c r="AA2045" i="15" s="1"/>
  <c r="R2044" i="15"/>
  <c r="S2044" i="15" s="1"/>
  <c r="Z2043" i="15"/>
  <c r="AA2043" i="15" s="1"/>
  <c r="R2042" i="15"/>
  <c r="S2042" i="15" s="1"/>
  <c r="Z2041" i="15"/>
  <c r="AA2041" i="15" s="1"/>
  <c r="R2040" i="15"/>
  <c r="S2040" i="15" s="1"/>
  <c r="Z2039" i="15"/>
  <c r="AA2039" i="15" s="1"/>
  <c r="R2038" i="15"/>
  <c r="S2038" i="15" s="1"/>
  <c r="Z2037" i="15"/>
  <c r="AA2037" i="15" s="1"/>
  <c r="R2036" i="15"/>
  <c r="S2036" i="15" s="1"/>
  <c r="Z2035" i="15"/>
  <c r="AA2035" i="15" s="1"/>
  <c r="R2034" i="15"/>
  <c r="S2034" i="15" s="1"/>
  <c r="Z2033" i="15"/>
  <c r="AA2033" i="15" s="1"/>
  <c r="R2032" i="15"/>
  <c r="S2032" i="15" s="1"/>
  <c r="Z2031" i="15"/>
  <c r="AA2031" i="15" s="1"/>
  <c r="R2030" i="15"/>
  <c r="S2030" i="15" s="1"/>
  <c r="Z2029" i="15"/>
  <c r="AA2029" i="15" s="1"/>
  <c r="R2028" i="15"/>
  <c r="S2028" i="15" s="1"/>
  <c r="Z2027" i="15"/>
  <c r="AA2027" i="15" s="1"/>
  <c r="R2026" i="15"/>
  <c r="S2026" i="15" s="1"/>
  <c r="Z2025" i="15"/>
  <c r="AA2025" i="15" s="1"/>
  <c r="R2024" i="15"/>
  <c r="S2024" i="15" s="1"/>
  <c r="Z2023" i="15"/>
  <c r="AA2023" i="15" s="1"/>
  <c r="R2022" i="15"/>
  <c r="S2022" i="15" s="1"/>
  <c r="Z2021" i="15"/>
  <c r="AA2021" i="15" s="1"/>
  <c r="R2020" i="15"/>
  <c r="S2020" i="15" s="1"/>
  <c r="Z2019" i="15"/>
  <c r="AA2019" i="15" s="1"/>
  <c r="R2018" i="15"/>
  <c r="S2018" i="15" s="1"/>
  <c r="Z2017" i="15"/>
  <c r="AA2017" i="15" s="1"/>
  <c r="R2016" i="15"/>
  <c r="S2016" i="15" s="1"/>
  <c r="Z2015" i="15"/>
  <c r="AA2015" i="15" s="1"/>
  <c r="R2014" i="15"/>
  <c r="S2014" i="15" s="1"/>
  <c r="Z2013" i="15"/>
  <c r="AA2013" i="15" s="1"/>
  <c r="R2012" i="15"/>
  <c r="S2012" i="15" s="1"/>
  <c r="Z2011" i="15"/>
  <c r="AA2011" i="15" s="1"/>
  <c r="R2010" i="15"/>
  <c r="S2010" i="15" s="1"/>
  <c r="Z2009" i="15"/>
  <c r="AA2009" i="15" s="1"/>
  <c r="R2008" i="15"/>
  <c r="S2008" i="15" s="1"/>
  <c r="Z2007" i="15"/>
  <c r="AA2007" i="15" s="1"/>
  <c r="R2006" i="15"/>
  <c r="S2006" i="15" s="1"/>
  <c r="Z2005" i="15"/>
  <c r="AA2005" i="15" s="1"/>
  <c r="R2004" i="15"/>
  <c r="S2004" i="15" s="1"/>
  <c r="Z2003" i="15"/>
  <c r="AA2003" i="15" s="1"/>
  <c r="R2002" i="15"/>
  <c r="S2002" i="15" s="1"/>
  <c r="Z2001" i="15"/>
  <c r="AA2001" i="15" s="1"/>
  <c r="R2000" i="15"/>
  <c r="S2000" i="15" s="1"/>
  <c r="Z1999" i="15"/>
  <c r="AA1999" i="15" s="1"/>
  <c r="R1998" i="15"/>
  <c r="S1998" i="15" s="1"/>
  <c r="Z1997" i="15"/>
  <c r="AA1997" i="15" s="1"/>
  <c r="R1996" i="15"/>
  <c r="S1996" i="15" s="1"/>
  <c r="Z1995" i="15"/>
  <c r="AA1995" i="15" s="1"/>
  <c r="R1994" i="15"/>
  <c r="S1994" i="15" s="1"/>
  <c r="Z1993" i="15"/>
  <c r="AA1993" i="15" s="1"/>
  <c r="R1992" i="15"/>
  <c r="S1992" i="15" s="1"/>
  <c r="Z1991" i="15"/>
  <c r="AA1991" i="15" s="1"/>
  <c r="R1990" i="15"/>
  <c r="S1990" i="15" s="1"/>
  <c r="Z1989" i="15"/>
  <c r="AA1989" i="15" s="1"/>
  <c r="R1988" i="15"/>
  <c r="S1988" i="15" s="1"/>
  <c r="Z1987" i="15"/>
  <c r="AA1987" i="15" s="1"/>
  <c r="R1986" i="15"/>
  <c r="S1986" i="15" s="1"/>
  <c r="Z1985" i="15"/>
  <c r="AA1985" i="15" s="1"/>
  <c r="R1984" i="15"/>
  <c r="S1984" i="15" s="1"/>
  <c r="Z1983" i="15"/>
  <c r="AA1983" i="15" s="1"/>
  <c r="R1982" i="15"/>
  <c r="S1982" i="15" s="1"/>
  <c r="Z1981" i="15"/>
  <c r="AA1981" i="15" s="1"/>
  <c r="R1980" i="15"/>
  <c r="S1980" i="15" s="1"/>
  <c r="Z1979" i="15"/>
  <c r="AA1979" i="15" s="1"/>
  <c r="R1978" i="15"/>
  <c r="S1978" i="15" s="1"/>
  <c r="Z1977" i="15"/>
  <c r="AA1977" i="15" s="1"/>
  <c r="R1976" i="15"/>
  <c r="S1976" i="15" s="1"/>
  <c r="Z1975" i="15"/>
  <c r="AA1975" i="15" s="1"/>
  <c r="R1974" i="15"/>
  <c r="S1974" i="15" s="1"/>
  <c r="Z1973" i="15"/>
  <c r="AA1973" i="15" s="1"/>
  <c r="R1972" i="15"/>
  <c r="S1972" i="15" s="1"/>
  <c r="Z1971" i="15"/>
  <c r="AA1971" i="15" s="1"/>
  <c r="R1970" i="15"/>
  <c r="S1970" i="15" s="1"/>
  <c r="Z1969" i="15"/>
  <c r="AA1969" i="15" s="1"/>
  <c r="R1968" i="15"/>
  <c r="S1968" i="15" s="1"/>
  <c r="Z1967" i="15"/>
  <c r="AA1967" i="15" s="1"/>
  <c r="R1966" i="15"/>
  <c r="S1966" i="15" s="1"/>
  <c r="Z1965" i="15"/>
  <c r="AA1965" i="15" s="1"/>
  <c r="R1964" i="15"/>
  <c r="S1964" i="15" s="1"/>
  <c r="Z1963" i="15"/>
  <c r="AA1963" i="15" s="1"/>
  <c r="R1962" i="15"/>
  <c r="S1962" i="15" s="1"/>
  <c r="Z1961" i="15"/>
  <c r="AA1961" i="15" s="1"/>
  <c r="R1960" i="15"/>
  <c r="S1960" i="15" s="1"/>
  <c r="Z1959" i="15"/>
  <c r="AA1959" i="15" s="1"/>
  <c r="R2311" i="15"/>
  <c r="S2311" i="15" s="1"/>
  <c r="R2309" i="15"/>
  <c r="S2309" i="15" s="1"/>
  <c r="R2307" i="15"/>
  <c r="S2307" i="15" s="1"/>
  <c r="R2305" i="15"/>
  <c r="S2305" i="15" s="1"/>
  <c r="R2303" i="15"/>
  <c r="S2303" i="15" s="1"/>
  <c r="R2301" i="15"/>
  <c r="S2301" i="15" s="1"/>
  <c r="R2299" i="15"/>
  <c r="S2299" i="15" s="1"/>
  <c r="R2297" i="15"/>
  <c r="S2297" i="15" s="1"/>
  <c r="R2295" i="15"/>
  <c r="S2295" i="15" s="1"/>
  <c r="R2293" i="15"/>
  <c r="S2293" i="15" s="1"/>
  <c r="V2290" i="15"/>
  <c r="W2290" i="15" s="1"/>
  <c r="AE2289" i="15"/>
  <c r="AF2289" i="15" s="1"/>
  <c r="V2288" i="15"/>
  <c r="W2288" i="15" s="1"/>
  <c r="AE2287" i="15"/>
  <c r="AF2287" i="15" s="1"/>
  <c r="V2286" i="15"/>
  <c r="W2286" i="15" s="1"/>
  <c r="AE2285" i="15"/>
  <c r="AF2285" i="15" s="1"/>
  <c r="V2284" i="15"/>
  <c r="W2284" i="15" s="1"/>
  <c r="AE2283" i="15"/>
  <c r="AF2283" i="15" s="1"/>
  <c r="V2282" i="15"/>
  <c r="W2282" i="15" s="1"/>
  <c r="AE2281" i="15"/>
  <c r="AF2281" i="15" s="1"/>
  <c r="V2280" i="15"/>
  <c r="W2280" i="15" s="1"/>
  <c r="AE2279" i="15"/>
  <c r="AF2279" i="15" s="1"/>
  <c r="V2278" i="15"/>
  <c r="W2278" i="15" s="1"/>
  <c r="AE2277" i="15"/>
  <c r="AF2277" i="15" s="1"/>
  <c r="V2276" i="15"/>
  <c r="W2276" i="15" s="1"/>
  <c r="AE2275" i="15"/>
  <c r="AF2275" i="15" s="1"/>
  <c r="V2274" i="15"/>
  <c r="W2274" i="15" s="1"/>
  <c r="AE2273" i="15"/>
  <c r="AF2273" i="15" s="1"/>
  <c r="V2272" i="15"/>
  <c r="W2272" i="15" s="1"/>
  <c r="AE2271" i="15"/>
  <c r="AF2271" i="15" s="1"/>
  <c r="V2270" i="15"/>
  <c r="W2270" i="15" s="1"/>
  <c r="AE2269" i="15"/>
  <c r="AF2269" i="15" s="1"/>
  <c r="V2268" i="15"/>
  <c r="W2268" i="15" s="1"/>
  <c r="AE2267" i="15"/>
  <c r="AF2267" i="15" s="1"/>
  <c r="V2266" i="15"/>
  <c r="W2266" i="15" s="1"/>
  <c r="AE2265" i="15"/>
  <c r="AF2265" i="15" s="1"/>
  <c r="V2264" i="15"/>
  <c r="W2264" i="15" s="1"/>
  <c r="AE2263" i="15"/>
  <c r="AF2263" i="15" s="1"/>
  <c r="V2262" i="15"/>
  <c r="W2262" i="15" s="1"/>
  <c r="AE2261" i="15"/>
  <c r="AF2261" i="15" s="1"/>
  <c r="V2260" i="15"/>
  <c r="W2260" i="15" s="1"/>
  <c r="AE2259" i="15"/>
  <c r="AF2259" i="15" s="1"/>
  <c r="V2258" i="15"/>
  <c r="W2258" i="15" s="1"/>
  <c r="AE2257" i="15"/>
  <c r="AF2257" i="15" s="1"/>
  <c r="V2256" i="15"/>
  <c r="W2256" i="15" s="1"/>
  <c r="AE2255" i="15"/>
  <c r="AF2255" i="15" s="1"/>
  <c r="V2254" i="15"/>
  <c r="W2254" i="15" s="1"/>
  <c r="AE2253" i="15"/>
  <c r="AF2253" i="15" s="1"/>
  <c r="V2252" i="15"/>
  <c r="W2252" i="15" s="1"/>
  <c r="AE2251" i="15"/>
  <c r="AF2251" i="15" s="1"/>
  <c r="V2250" i="15"/>
  <c r="W2250" i="15" s="1"/>
  <c r="AE2249" i="15"/>
  <c r="AF2249" i="15" s="1"/>
  <c r="V2248" i="15"/>
  <c r="W2248" i="15" s="1"/>
  <c r="AE2247" i="15"/>
  <c r="AF2247" i="15" s="1"/>
  <c r="V2246" i="15"/>
  <c r="W2246" i="15" s="1"/>
  <c r="AE2245" i="15"/>
  <c r="AF2245" i="15" s="1"/>
  <c r="V2244" i="15"/>
  <c r="W2244" i="15" s="1"/>
  <c r="AE2243" i="15"/>
  <c r="AF2243" i="15" s="1"/>
  <c r="V2242" i="15"/>
  <c r="W2242" i="15" s="1"/>
  <c r="AE2241" i="15"/>
  <c r="AF2241" i="15" s="1"/>
  <c r="V2240" i="15"/>
  <c r="W2240" i="15" s="1"/>
  <c r="AE2239" i="15"/>
  <c r="AF2239" i="15" s="1"/>
  <c r="V2238" i="15"/>
  <c r="W2238" i="15" s="1"/>
  <c r="AE2237" i="15"/>
  <c r="AF2237" i="15" s="1"/>
  <c r="V2236" i="15"/>
  <c r="W2236" i="15" s="1"/>
  <c r="AE2235" i="15"/>
  <c r="AF2235" i="15" s="1"/>
  <c r="V2234" i="15"/>
  <c r="W2234" i="15" s="1"/>
  <c r="AE2233" i="15"/>
  <c r="AF2233" i="15" s="1"/>
  <c r="V2232" i="15"/>
  <c r="W2232" i="15" s="1"/>
  <c r="AE2231" i="15"/>
  <c r="AF2231" i="15" s="1"/>
  <c r="V2230" i="15"/>
  <c r="W2230" i="15" s="1"/>
  <c r="AE2229" i="15"/>
  <c r="AF2229" i="15" s="1"/>
  <c r="V2228" i="15"/>
  <c r="W2228" i="15" s="1"/>
  <c r="AE2227" i="15"/>
  <c r="AF2227" i="15" s="1"/>
  <c r="V2226" i="15"/>
  <c r="W2226" i="15" s="1"/>
  <c r="AE2225" i="15"/>
  <c r="AF2225" i="15" s="1"/>
  <c r="V2224" i="15"/>
  <c r="W2224" i="15" s="1"/>
  <c r="AE2223" i="15"/>
  <c r="AF2223" i="15" s="1"/>
  <c r="V2222" i="15"/>
  <c r="W2222" i="15" s="1"/>
  <c r="AE2221" i="15"/>
  <c r="AF2221" i="15" s="1"/>
  <c r="V2220" i="15"/>
  <c r="W2220" i="15" s="1"/>
  <c r="AE2219" i="15"/>
  <c r="AF2219" i="15" s="1"/>
  <c r="V2218" i="15"/>
  <c r="W2218" i="15" s="1"/>
  <c r="AE2217" i="15"/>
  <c r="AF2217" i="15" s="1"/>
  <c r="V2216" i="15"/>
  <c r="W2216" i="15" s="1"/>
  <c r="AE2215" i="15"/>
  <c r="AF2215" i="15" s="1"/>
  <c r="V2214" i="15"/>
  <c r="W2214" i="15" s="1"/>
  <c r="AE2213" i="15"/>
  <c r="AF2213" i="15" s="1"/>
  <c r="V2212" i="15"/>
  <c r="W2212" i="15" s="1"/>
  <c r="AE2211" i="15"/>
  <c r="AF2211" i="15" s="1"/>
  <c r="V2210" i="15"/>
  <c r="W2210" i="15" s="1"/>
  <c r="AE2209" i="15"/>
  <c r="AF2209" i="15" s="1"/>
  <c r="V2208" i="15"/>
  <c r="W2208" i="15" s="1"/>
  <c r="AE2207" i="15"/>
  <c r="AF2207" i="15" s="1"/>
  <c r="V2206" i="15"/>
  <c r="W2206" i="15" s="1"/>
  <c r="AE2205" i="15"/>
  <c r="AF2205" i="15" s="1"/>
  <c r="V2204" i="15"/>
  <c r="W2204" i="15" s="1"/>
  <c r="AE2203" i="15"/>
  <c r="AF2203" i="15" s="1"/>
  <c r="V2202" i="15"/>
  <c r="W2202" i="15" s="1"/>
  <c r="AE2201" i="15"/>
  <c r="AF2201" i="15" s="1"/>
  <c r="V2200" i="15"/>
  <c r="W2200" i="15" s="1"/>
  <c r="AE2199" i="15"/>
  <c r="AF2199" i="15" s="1"/>
  <c r="V2198" i="15"/>
  <c r="W2198" i="15" s="1"/>
  <c r="AE2197" i="15"/>
  <c r="AF2197" i="15" s="1"/>
  <c r="V2196" i="15"/>
  <c r="W2196" i="15" s="1"/>
  <c r="AE2195" i="15"/>
  <c r="AF2195" i="15" s="1"/>
  <c r="V2194" i="15"/>
  <c r="W2194" i="15" s="1"/>
  <c r="AE2193" i="15"/>
  <c r="AF2193" i="15" s="1"/>
  <c r="V2192" i="15"/>
  <c r="W2192" i="15" s="1"/>
  <c r="AE2191" i="15"/>
  <c r="AF2191" i="15" s="1"/>
  <c r="V2190" i="15"/>
  <c r="W2190" i="15" s="1"/>
  <c r="AE2189" i="15"/>
  <c r="AF2189" i="15" s="1"/>
  <c r="V2188" i="15"/>
  <c r="W2188" i="15" s="1"/>
  <c r="AE2187" i="15"/>
  <c r="AF2187" i="15" s="1"/>
  <c r="V2186" i="15"/>
  <c r="W2186" i="15" s="1"/>
  <c r="AE2185" i="15"/>
  <c r="AF2185" i="15" s="1"/>
  <c r="V2184" i="15"/>
  <c r="W2184" i="15" s="1"/>
  <c r="AE2183" i="15"/>
  <c r="AF2183" i="15" s="1"/>
  <c r="V2182" i="15"/>
  <c r="W2182" i="15" s="1"/>
  <c r="AE2181" i="15"/>
  <c r="AF2181" i="15" s="1"/>
  <c r="V2180" i="15"/>
  <c r="W2180" i="15" s="1"/>
  <c r="AE2179" i="15"/>
  <c r="AF2179" i="15" s="1"/>
  <c r="V2178" i="15"/>
  <c r="W2178" i="15" s="1"/>
  <c r="AE2177" i="15"/>
  <c r="AF2177" i="15" s="1"/>
  <c r="V2176" i="15"/>
  <c r="W2176" i="15" s="1"/>
  <c r="AE2175" i="15"/>
  <c r="AF2175" i="15" s="1"/>
  <c r="V2174" i="15"/>
  <c r="W2174" i="15" s="1"/>
  <c r="AE2173" i="15"/>
  <c r="AF2173" i="15" s="1"/>
  <c r="V2172" i="15"/>
  <c r="W2172" i="15" s="1"/>
  <c r="AE2171" i="15"/>
  <c r="AF2171" i="15" s="1"/>
  <c r="V2170" i="15"/>
  <c r="W2170" i="15" s="1"/>
  <c r="AE2169" i="15"/>
  <c r="AF2169" i="15" s="1"/>
  <c r="V2168" i="15"/>
  <c r="W2168" i="15" s="1"/>
  <c r="AE2167" i="15"/>
  <c r="AF2167" i="15" s="1"/>
  <c r="V2166" i="15"/>
  <c r="W2166" i="15" s="1"/>
  <c r="AE2165" i="15"/>
  <c r="AF2165" i="15" s="1"/>
  <c r="V2164" i="15"/>
  <c r="W2164" i="15" s="1"/>
  <c r="AE2163" i="15"/>
  <c r="AF2163" i="15" s="1"/>
  <c r="V2162" i="15"/>
  <c r="W2162" i="15" s="1"/>
  <c r="AE2161" i="15"/>
  <c r="AF2161" i="15" s="1"/>
  <c r="V2160" i="15"/>
  <c r="W2160" i="15" s="1"/>
  <c r="AE2159" i="15"/>
  <c r="AF2159" i="15" s="1"/>
  <c r="V2158" i="15"/>
  <c r="W2158" i="15" s="1"/>
  <c r="AE2157" i="15"/>
  <c r="AF2157" i="15" s="1"/>
  <c r="V2156" i="15"/>
  <c r="W2156" i="15" s="1"/>
  <c r="AE2155" i="15"/>
  <c r="AF2155" i="15" s="1"/>
  <c r="V2154" i="15"/>
  <c r="W2154" i="15" s="1"/>
  <c r="AE2153" i="15"/>
  <c r="AF2153" i="15" s="1"/>
  <c r="V2152" i="15"/>
  <c r="W2152" i="15" s="1"/>
  <c r="AE2151" i="15"/>
  <c r="AF2151" i="15" s="1"/>
  <c r="V2150" i="15"/>
  <c r="W2150" i="15" s="1"/>
  <c r="AE2149" i="15"/>
  <c r="AF2149" i="15" s="1"/>
  <c r="V2148" i="15"/>
  <c r="W2148" i="15" s="1"/>
  <c r="AE2147" i="15"/>
  <c r="AF2147" i="15" s="1"/>
  <c r="V2146" i="15"/>
  <c r="W2146" i="15" s="1"/>
  <c r="AE2145" i="15"/>
  <c r="AF2145" i="15" s="1"/>
  <c r="V2144" i="15"/>
  <c r="W2144" i="15" s="1"/>
  <c r="AE2143" i="15"/>
  <c r="AF2143" i="15" s="1"/>
  <c r="V2142" i="15"/>
  <c r="W2142" i="15" s="1"/>
  <c r="AE2141" i="15"/>
  <c r="AF2141" i="15" s="1"/>
  <c r="V2140" i="15"/>
  <c r="W2140" i="15" s="1"/>
  <c r="AE2139" i="15"/>
  <c r="AF2139" i="15" s="1"/>
  <c r="V2138" i="15"/>
  <c r="W2138" i="15" s="1"/>
  <c r="AE2137" i="15"/>
  <c r="AF2137" i="15" s="1"/>
  <c r="V2136" i="15"/>
  <c r="W2136" i="15" s="1"/>
  <c r="AE2135" i="15"/>
  <c r="AF2135" i="15" s="1"/>
  <c r="V2134" i="15"/>
  <c r="W2134" i="15" s="1"/>
  <c r="AE2133" i="15"/>
  <c r="AF2133" i="15" s="1"/>
  <c r="V2132" i="15"/>
  <c r="W2132" i="15" s="1"/>
  <c r="AE2131" i="15"/>
  <c r="AF2131" i="15" s="1"/>
  <c r="V2130" i="15"/>
  <c r="W2130" i="15" s="1"/>
  <c r="AE2129" i="15"/>
  <c r="AF2129" i="15" s="1"/>
  <c r="V2128" i="15"/>
  <c r="W2128" i="15" s="1"/>
  <c r="AE2127" i="15"/>
  <c r="AF2127" i="15" s="1"/>
  <c r="V2126" i="15"/>
  <c r="W2126" i="15" s="1"/>
  <c r="AE2125" i="15"/>
  <c r="AF2125" i="15" s="1"/>
  <c r="V2124" i="15"/>
  <c r="W2124" i="15" s="1"/>
  <c r="AE2123" i="15"/>
  <c r="AF2123" i="15" s="1"/>
  <c r="V2122" i="15"/>
  <c r="W2122" i="15" s="1"/>
  <c r="AE2121" i="15"/>
  <c r="AF2121" i="15" s="1"/>
  <c r="V2120" i="15"/>
  <c r="W2120" i="15" s="1"/>
  <c r="AE2119" i="15"/>
  <c r="AF2119" i="15" s="1"/>
  <c r="V2118" i="15"/>
  <c r="W2118" i="15" s="1"/>
  <c r="AE2117" i="15"/>
  <c r="AF2117" i="15" s="1"/>
  <c r="V2116" i="15"/>
  <c r="W2116" i="15" s="1"/>
  <c r="AE2115" i="15"/>
  <c r="AF2115" i="15" s="1"/>
  <c r="V2114" i="15"/>
  <c r="W2114" i="15" s="1"/>
  <c r="AE2113" i="15"/>
  <c r="AF2113" i="15" s="1"/>
  <c r="V2112" i="15"/>
  <c r="W2112" i="15" s="1"/>
  <c r="AE2111" i="15"/>
  <c r="AF2111" i="15" s="1"/>
  <c r="V2110" i="15"/>
  <c r="W2110" i="15" s="1"/>
  <c r="AE2109" i="15"/>
  <c r="AF2109" i="15" s="1"/>
  <c r="V2108" i="15"/>
  <c r="W2108" i="15" s="1"/>
  <c r="AE2107" i="15"/>
  <c r="AF2107" i="15" s="1"/>
  <c r="V2106" i="15"/>
  <c r="W2106" i="15" s="1"/>
  <c r="AE2105" i="15"/>
  <c r="AF2105" i="15" s="1"/>
  <c r="V2104" i="15"/>
  <c r="W2104" i="15" s="1"/>
  <c r="AE2103" i="15"/>
  <c r="AF2103" i="15" s="1"/>
  <c r="V2102" i="15"/>
  <c r="W2102" i="15" s="1"/>
  <c r="AE2101" i="15"/>
  <c r="AF2101" i="15" s="1"/>
  <c r="V2100" i="15"/>
  <c r="W2100" i="15" s="1"/>
  <c r="AE2099" i="15"/>
  <c r="AF2099" i="15" s="1"/>
  <c r="V2098" i="15"/>
  <c r="W2098" i="15" s="1"/>
  <c r="AE2097" i="15"/>
  <c r="AF2097" i="15" s="1"/>
  <c r="V2096" i="15"/>
  <c r="W2096" i="15" s="1"/>
  <c r="AE2095" i="15"/>
  <c r="AF2095" i="15" s="1"/>
  <c r="V2094" i="15"/>
  <c r="W2094" i="15" s="1"/>
  <c r="AE2093" i="15"/>
  <c r="AF2093" i="15" s="1"/>
  <c r="V2092" i="15"/>
  <c r="W2092" i="15" s="1"/>
  <c r="AE2091" i="15"/>
  <c r="AF2091" i="15" s="1"/>
  <c r="V2090" i="15"/>
  <c r="W2090" i="15" s="1"/>
  <c r="AE2089" i="15"/>
  <c r="AF2089" i="15" s="1"/>
  <c r="V2088" i="15"/>
  <c r="W2088" i="15" s="1"/>
  <c r="AE2087" i="15"/>
  <c r="AF2087" i="15" s="1"/>
  <c r="V2086" i="15"/>
  <c r="W2086" i="15" s="1"/>
  <c r="AE2085" i="15"/>
  <c r="AF2085" i="15" s="1"/>
  <c r="V2084" i="15"/>
  <c r="W2084" i="15" s="1"/>
  <c r="AE2083" i="15"/>
  <c r="AF2083" i="15" s="1"/>
  <c r="V2082" i="15"/>
  <c r="W2082" i="15" s="1"/>
  <c r="AE2081" i="15"/>
  <c r="AF2081" i="15" s="1"/>
  <c r="V2080" i="15"/>
  <c r="W2080" i="15" s="1"/>
  <c r="AE2079" i="15"/>
  <c r="AF2079" i="15" s="1"/>
  <c r="V2078" i="15"/>
  <c r="W2078" i="15" s="1"/>
  <c r="AE2077" i="15"/>
  <c r="AF2077" i="15" s="1"/>
  <c r="V2076" i="15"/>
  <c r="W2076" i="15" s="1"/>
  <c r="AE2075" i="15"/>
  <c r="AF2075" i="15" s="1"/>
  <c r="V2074" i="15"/>
  <c r="W2074" i="15" s="1"/>
  <c r="AE2073" i="15"/>
  <c r="AF2073" i="15" s="1"/>
  <c r="V2072" i="15"/>
  <c r="W2072" i="15" s="1"/>
  <c r="AE2071" i="15"/>
  <c r="AF2071" i="15" s="1"/>
  <c r="V2070" i="15"/>
  <c r="W2070" i="15" s="1"/>
  <c r="AE2069" i="15"/>
  <c r="AF2069" i="15" s="1"/>
  <c r="V2068" i="15"/>
  <c r="W2068" i="15" s="1"/>
  <c r="AE2067" i="15"/>
  <c r="AF2067" i="15" s="1"/>
  <c r="V2066" i="15"/>
  <c r="W2066" i="15" s="1"/>
  <c r="AE2065" i="15"/>
  <c r="AF2065" i="15" s="1"/>
  <c r="V2064" i="15"/>
  <c r="W2064" i="15" s="1"/>
  <c r="AE2063" i="15"/>
  <c r="AF2063" i="15" s="1"/>
  <c r="V2062" i="15"/>
  <c r="W2062" i="15" s="1"/>
  <c r="AE2061" i="15"/>
  <c r="AF2061" i="15" s="1"/>
  <c r="V2060" i="15"/>
  <c r="W2060" i="15" s="1"/>
  <c r="AE2059" i="15"/>
  <c r="AF2059" i="15" s="1"/>
  <c r="V2058" i="15"/>
  <c r="W2058" i="15" s="1"/>
  <c r="AE2057" i="15"/>
  <c r="AF2057" i="15" s="1"/>
  <c r="V2056" i="15"/>
  <c r="W2056" i="15" s="1"/>
  <c r="AE2055" i="15"/>
  <c r="AF2055" i="15" s="1"/>
  <c r="V2054" i="15"/>
  <c r="W2054" i="15" s="1"/>
  <c r="AE2053" i="15"/>
  <c r="AF2053" i="15" s="1"/>
  <c r="V2052" i="15"/>
  <c r="W2052" i="15" s="1"/>
  <c r="AE2051" i="15"/>
  <c r="AF2051" i="15" s="1"/>
  <c r="V2050" i="15"/>
  <c r="W2050" i="15" s="1"/>
  <c r="AE2049" i="15"/>
  <c r="AF2049" i="15" s="1"/>
  <c r="V2048" i="15"/>
  <c r="W2048" i="15" s="1"/>
  <c r="AE2047" i="15"/>
  <c r="AF2047" i="15" s="1"/>
  <c r="V2046" i="15"/>
  <c r="W2046" i="15" s="1"/>
  <c r="AE2045" i="15"/>
  <c r="AF2045" i="15" s="1"/>
  <c r="V2044" i="15"/>
  <c r="W2044" i="15" s="1"/>
  <c r="AE2043" i="15"/>
  <c r="AF2043" i="15" s="1"/>
  <c r="V2042" i="15"/>
  <c r="W2042" i="15" s="1"/>
  <c r="AE2041" i="15"/>
  <c r="AF2041" i="15" s="1"/>
  <c r="V2040" i="15"/>
  <c r="W2040" i="15" s="1"/>
  <c r="AE2039" i="15"/>
  <c r="AF2039" i="15" s="1"/>
  <c r="V2038" i="15"/>
  <c r="W2038" i="15" s="1"/>
  <c r="AE2037" i="15"/>
  <c r="AF2037" i="15" s="1"/>
  <c r="V2036" i="15"/>
  <c r="W2036" i="15" s="1"/>
  <c r="AE2035" i="15"/>
  <c r="AF2035" i="15" s="1"/>
  <c r="V2034" i="15"/>
  <c r="W2034" i="15" s="1"/>
  <c r="AE2033" i="15"/>
  <c r="AF2033" i="15" s="1"/>
  <c r="V2032" i="15"/>
  <c r="W2032" i="15" s="1"/>
  <c r="AE2031" i="15"/>
  <c r="AF2031" i="15" s="1"/>
  <c r="V2030" i="15"/>
  <c r="W2030" i="15" s="1"/>
  <c r="AE2029" i="15"/>
  <c r="AF2029" i="15" s="1"/>
  <c r="V2028" i="15"/>
  <c r="W2028" i="15" s="1"/>
  <c r="AE2027" i="15"/>
  <c r="AF2027" i="15" s="1"/>
  <c r="V2026" i="15"/>
  <c r="W2026" i="15" s="1"/>
  <c r="AE2025" i="15"/>
  <c r="AF2025" i="15" s="1"/>
  <c r="V2024" i="15"/>
  <c r="W2024" i="15" s="1"/>
  <c r="AE2023" i="15"/>
  <c r="AF2023" i="15" s="1"/>
  <c r="V2022" i="15"/>
  <c r="W2022" i="15" s="1"/>
  <c r="AE2021" i="15"/>
  <c r="AF2021" i="15" s="1"/>
  <c r="V2020" i="15"/>
  <c r="W2020" i="15" s="1"/>
  <c r="AE2019" i="15"/>
  <c r="AF2019" i="15" s="1"/>
  <c r="V2018" i="15"/>
  <c r="W2018" i="15" s="1"/>
  <c r="AE2017" i="15"/>
  <c r="AF2017" i="15" s="1"/>
  <c r="V2016" i="15"/>
  <c r="W2016" i="15" s="1"/>
  <c r="AE2015" i="15"/>
  <c r="AF2015" i="15" s="1"/>
  <c r="V2014" i="15"/>
  <c r="W2014" i="15" s="1"/>
  <c r="AE2013" i="15"/>
  <c r="AF2013" i="15" s="1"/>
  <c r="V2012" i="15"/>
  <c r="W2012" i="15" s="1"/>
  <c r="AE2011" i="15"/>
  <c r="AF2011" i="15" s="1"/>
  <c r="V2010" i="15"/>
  <c r="W2010" i="15" s="1"/>
  <c r="AE2009" i="15"/>
  <c r="AF2009" i="15" s="1"/>
  <c r="V2008" i="15"/>
  <c r="W2008" i="15" s="1"/>
  <c r="AE2007" i="15"/>
  <c r="AF2007" i="15" s="1"/>
  <c r="V2006" i="15"/>
  <c r="W2006" i="15" s="1"/>
  <c r="AE2005" i="15"/>
  <c r="AF2005" i="15" s="1"/>
  <c r="V2004" i="15"/>
  <c r="W2004" i="15" s="1"/>
  <c r="AE2003" i="15"/>
  <c r="AF2003" i="15" s="1"/>
  <c r="V2002" i="15"/>
  <c r="W2002" i="15" s="1"/>
  <c r="AE2001" i="15"/>
  <c r="AF2001" i="15" s="1"/>
  <c r="R2291" i="15"/>
  <c r="S2291" i="15" s="1"/>
  <c r="Z2290" i="15"/>
  <c r="AA2290" i="15" s="1"/>
  <c r="R2289" i="15"/>
  <c r="S2289" i="15" s="1"/>
  <c r="Z2288" i="15"/>
  <c r="AA2288" i="15" s="1"/>
  <c r="R2287" i="15"/>
  <c r="S2287" i="15" s="1"/>
  <c r="Z2286" i="15"/>
  <c r="AA2286" i="15" s="1"/>
  <c r="R2285" i="15"/>
  <c r="S2285" i="15" s="1"/>
  <c r="Z2284" i="15"/>
  <c r="AA2284" i="15" s="1"/>
  <c r="R2283" i="15"/>
  <c r="S2283" i="15" s="1"/>
  <c r="Z2282" i="15"/>
  <c r="AA2282" i="15" s="1"/>
  <c r="R2281" i="15"/>
  <c r="S2281" i="15" s="1"/>
  <c r="Z2280" i="15"/>
  <c r="AA2280" i="15" s="1"/>
  <c r="R2279" i="15"/>
  <c r="S2279" i="15" s="1"/>
  <c r="Z2278" i="15"/>
  <c r="AA2278" i="15" s="1"/>
  <c r="R2277" i="15"/>
  <c r="S2277" i="15" s="1"/>
  <c r="Z2276" i="15"/>
  <c r="AA2276" i="15" s="1"/>
  <c r="R2275" i="15"/>
  <c r="S2275" i="15" s="1"/>
  <c r="Z2274" i="15"/>
  <c r="AA2274" i="15" s="1"/>
  <c r="R2273" i="15"/>
  <c r="S2273" i="15" s="1"/>
  <c r="Z2272" i="15"/>
  <c r="AA2272" i="15" s="1"/>
  <c r="R2271" i="15"/>
  <c r="S2271" i="15" s="1"/>
  <c r="Z2270" i="15"/>
  <c r="AA2270" i="15" s="1"/>
  <c r="R2269" i="15"/>
  <c r="S2269" i="15" s="1"/>
  <c r="Z2268" i="15"/>
  <c r="AA2268" i="15" s="1"/>
  <c r="R2267" i="15"/>
  <c r="S2267" i="15" s="1"/>
  <c r="Z2266" i="15"/>
  <c r="AA2266" i="15" s="1"/>
  <c r="R2265" i="15"/>
  <c r="S2265" i="15" s="1"/>
  <c r="Z2264" i="15"/>
  <c r="AA2264" i="15" s="1"/>
  <c r="R2263" i="15"/>
  <c r="S2263" i="15" s="1"/>
  <c r="Z2262" i="15"/>
  <c r="AA2262" i="15" s="1"/>
  <c r="R2261" i="15"/>
  <c r="S2261" i="15" s="1"/>
  <c r="Z2260" i="15"/>
  <c r="AA2260" i="15" s="1"/>
  <c r="R2259" i="15"/>
  <c r="S2259" i="15" s="1"/>
  <c r="Z2258" i="15"/>
  <c r="AA2258" i="15" s="1"/>
  <c r="R2257" i="15"/>
  <c r="S2257" i="15" s="1"/>
  <c r="Z2256" i="15"/>
  <c r="AA2256" i="15" s="1"/>
  <c r="R2255" i="15"/>
  <c r="S2255" i="15" s="1"/>
  <c r="Z2254" i="15"/>
  <c r="AA2254" i="15" s="1"/>
  <c r="R2253" i="15"/>
  <c r="S2253" i="15" s="1"/>
  <c r="Z2252" i="15"/>
  <c r="AA2252" i="15" s="1"/>
  <c r="R2251" i="15"/>
  <c r="S2251" i="15" s="1"/>
  <c r="Z2250" i="15"/>
  <c r="AA2250" i="15" s="1"/>
  <c r="R2249" i="15"/>
  <c r="S2249" i="15" s="1"/>
  <c r="Z2248" i="15"/>
  <c r="AA2248" i="15" s="1"/>
  <c r="R2247" i="15"/>
  <c r="S2247" i="15" s="1"/>
  <c r="Z2246" i="15"/>
  <c r="AA2246" i="15" s="1"/>
  <c r="R2245" i="15"/>
  <c r="S2245" i="15" s="1"/>
  <c r="Z2244" i="15"/>
  <c r="AA2244" i="15" s="1"/>
  <c r="R2243" i="15"/>
  <c r="S2243" i="15" s="1"/>
  <c r="Z2242" i="15"/>
  <c r="AA2242" i="15" s="1"/>
  <c r="R2241" i="15"/>
  <c r="S2241" i="15" s="1"/>
  <c r="Z2240" i="15"/>
  <c r="AA2240" i="15" s="1"/>
  <c r="R2239" i="15"/>
  <c r="S2239" i="15" s="1"/>
  <c r="Z2238" i="15"/>
  <c r="AA2238" i="15" s="1"/>
  <c r="R2237" i="15"/>
  <c r="S2237" i="15" s="1"/>
  <c r="Z2236" i="15"/>
  <c r="AA2236" i="15" s="1"/>
  <c r="R2235" i="15"/>
  <c r="S2235" i="15" s="1"/>
  <c r="Z2234" i="15"/>
  <c r="AA2234" i="15" s="1"/>
  <c r="R2233" i="15"/>
  <c r="S2233" i="15" s="1"/>
  <c r="Z2232" i="15"/>
  <c r="AA2232" i="15" s="1"/>
  <c r="R2231" i="15"/>
  <c r="S2231" i="15" s="1"/>
  <c r="Z2230" i="15"/>
  <c r="AA2230" i="15" s="1"/>
  <c r="R2229" i="15"/>
  <c r="S2229" i="15" s="1"/>
  <c r="Z2228" i="15"/>
  <c r="AA2228" i="15" s="1"/>
  <c r="R2227" i="15"/>
  <c r="S2227" i="15" s="1"/>
  <c r="Z2226" i="15"/>
  <c r="AA2226" i="15" s="1"/>
  <c r="R2225" i="15"/>
  <c r="S2225" i="15" s="1"/>
  <c r="Z2224" i="15"/>
  <c r="AA2224" i="15" s="1"/>
  <c r="R2223" i="15"/>
  <c r="S2223" i="15" s="1"/>
  <c r="Z2222" i="15"/>
  <c r="AA2222" i="15" s="1"/>
  <c r="R2221" i="15"/>
  <c r="S2221" i="15" s="1"/>
  <c r="Z2220" i="15"/>
  <c r="AA2220" i="15" s="1"/>
  <c r="R2219" i="15"/>
  <c r="S2219" i="15" s="1"/>
  <c r="Z2218" i="15"/>
  <c r="AA2218" i="15" s="1"/>
  <c r="R2217" i="15"/>
  <c r="S2217" i="15" s="1"/>
  <c r="Z2216" i="15"/>
  <c r="AA2216" i="15" s="1"/>
  <c r="R2215" i="15"/>
  <c r="S2215" i="15" s="1"/>
  <c r="Z2214" i="15"/>
  <c r="AA2214" i="15" s="1"/>
  <c r="R2213" i="15"/>
  <c r="S2213" i="15" s="1"/>
  <c r="Z2212" i="15"/>
  <c r="AA2212" i="15" s="1"/>
  <c r="R2211" i="15"/>
  <c r="S2211" i="15" s="1"/>
  <c r="Z2210" i="15"/>
  <c r="AA2210" i="15" s="1"/>
  <c r="R2209" i="15"/>
  <c r="S2209" i="15" s="1"/>
  <c r="Z2208" i="15"/>
  <c r="AA2208" i="15" s="1"/>
  <c r="R2207" i="15"/>
  <c r="S2207" i="15" s="1"/>
  <c r="Z2206" i="15"/>
  <c r="AA2206" i="15" s="1"/>
  <c r="R2205" i="15"/>
  <c r="S2205" i="15" s="1"/>
  <c r="Z2204" i="15"/>
  <c r="AA2204" i="15" s="1"/>
  <c r="R2203" i="15"/>
  <c r="S2203" i="15" s="1"/>
  <c r="Z2202" i="15"/>
  <c r="AA2202" i="15" s="1"/>
  <c r="R2201" i="15"/>
  <c r="S2201" i="15" s="1"/>
  <c r="Z2200" i="15"/>
  <c r="AA2200" i="15" s="1"/>
  <c r="R2199" i="15"/>
  <c r="S2199" i="15" s="1"/>
  <c r="Z2198" i="15"/>
  <c r="AA2198" i="15" s="1"/>
  <c r="R2197" i="15"/>
  <c r="S2197" i="15" s="1"/>
  <c r="Z2196" i="15"/>
  <c r="AA2196" i="15" s="1"/>
  <c r="R2195" i="15"/>
  <c r="S2195" i="15" s="1"/>
  <c r="Z2194" i="15"/>
  <c r="AA2194" i="15" s="1"/>
  <c r="R2193" i="15"/>
  <c r="S2193" i="15" s="1"/>
  <c r="Z2192" i="15"/>
  <c r="AA2192" i="15" s="1"/>
  <c r="R2191" i="15"/>
  <c r="S2191" i="15" s="1"/>
  <c r="Z2190" i="15"/>
  <c r="AA2190" i="15" s="1"/>
  <c r="R2189" i="15"/>
  <c r="S2189" i="15" s="1"/>
  <c r="Z2188" i="15"/>
  <c r="AA2188" i="15" s="1"/>
  <c r="R2187" i="15"/>
  <c r="S2187" i="15" s="1"/>
  <c r="Z2186" i="15"/>
  <c r="AA2186" i="15" s="1"/>
  <c r="R2185" i="15"/>
  <c r="S2185" i="15" s="1"/>
  <c r="Z2184" i="15"/>
  <c r="AA2184" i="15" s="1"/>
  <c r="R2183" i="15"/>
  <c r="S2183" i="15" s="1"/>
  <c r="Z2182" i="15"/>
  <c r="AA2182" i="15" s="1"/>
  <c r="R2181" i="15"/>
  <c r="S2181" i="15" s="1"/>
  <c r="Z2180" i="15"/>
  <c r="AA2180" i="15" s="1"/>
  <c r="R2179" i="15"/>
  <c r="S2179" i="15" s="1"/>
  <c r="Z2178" i="15"/>
  <c r="AA2178" i="15" s="1"/>
  <c r="R2177" i="15"/>
  <c r="S2177" i="15" s="1"/>
  <c r="Z2176" i="15"/>
  <c r="AA2176" i="15" s="1"/>
  <c r="R2175" i="15"/>
  <c r="S2175" i="15" s="1"/>
  <c r="Z2174" i="15"/>
  <c r="AA2174" i="15" s="1"/>
  <c r="R2173" i="15"/>
  <c r="S2173" i="15" s="1"/>
  <c r="Z2172" i="15"/>
  <c r="AA2172" i="15" s="1"/>
  <c r="R2171" i="15"/>
  <c r="S2171" i="15" s="1"/>
  <c r="Z2170" i="15"/>
  <c r="AA2170" i="15" s="1"/>
  <c r="R2169" i="15"/>
  <c r="S2169" i="15" s="1"/>
  <c r="Z2168" i="15"/>
  <c r="AA2168" i="15" s="1"/>
  <c r="R2167" i="15"/>
  <c r="S2167" i="15" s="1"/>
  <c r="Z2166" i="15"/>
  <c r="AA2166" i="15" s="1"/>
  <c r="R2165" i="15"/>
  <c r="S2165" i="15" s="1"/>
  <c r="Z2164" i="15"/>
  <c r="AA2164" i="15" s="1"/>
  <c r="R2163" i="15"/>
  <c r="S2163" i="15" s="1"/>
  <c r="Z2162" i="15"/>
  <c r="AA2162" i="15" s="1"/>
  <c r="R2161" i="15"/>
  <c r="S2161" i="15" s="1"/>
  <c r="Z2160" i="15"/>
  <c r="AA2160" i="15" s="1"/>
  <c r="R2159" i="15"/>
  <c r="S2159" i="15" s="1"/>
  <c r="Z2158" i="15"/>
  <c r="AA2158" i="15" s="1"/>
  <c r="R2157" i="15"/>
  <c r="S2157" i="15" s="1"/>
  <c r="Z2156" i="15"/>
  <c r="AA2156" i="15" s="1"/>
  <c r="R2155" i="15"/>
  <c r="S2155" i="15" s="1"/>
  <c r="Z2154" i="15"/>
  <c r="AA2154" i="15" s="1"/>
  <c r="R2153" i="15"/>
  <c r="S2153" i="15" s="1"/>
  <c r="Z2152" i="15"/>
  <c r="AA2152" i="15" s="1"/>
  <c r="R2151" i="15"/>
  <c r="S2151" i="15" s="1"/>
  <c r="Z2150" i="15"/>
  <c r="AA2150" i="15" s="1"/>
  <c r="R2149" i="15"/>
  <c r="S2149" i="15" s="1"/>
  <c r="Z2148" i="15"/>
  <c r="AA2148" i="15" s="1"/>
  <c r="R2147" i="15"/>
  <c r="S2147" i="15" s="1"/>
  <c r="Z2146" i="15"/>
  <c r="AA2146" i="15" s="1"/>
  <c r="R2145" i="15"/>
  <c r="S2145" i="15" s="1"/>
  <c r="Z2144" i="15"/>
  <c r="AA2144" i="15" s="1"/>
  <c r="R2143" i="15"/>
  <c r="S2143" i="15" s="1"/>
  <c r="Z2142" i="15"/>
  <c r="AA2142" i="15" s="1"/>
  <c r="R2141" i="15"/>
  <c r="S2141" i="15" s="1"/>
  <c r="Z2140" i="15"/>
  <c r="AA2140" i="15" s="1"/>
  <c r="R2139" i="15"/>
  <c r="S2139" i="15" s="1"/>
  <c r="Z2138" i="15"/>
  <c r="AA2138" i="15" s="1"/>
  <c r="R2137" i="15"/>
  <c r="S2137" i="15" s="1"/>
  <c r="Z2136" i="15"/>
  <c r="AA2136" i="15" s="1"/>
  <c r="R2135" i="15"/>
  <c r="S2135" i="15" s="1"/>
  <c r="Z2134" i="15"/>
  <c r="AA2134" i="15" s="1"/>
  <c r="R2133" i="15"/>
  <c r="S2133" i="15" s="1"/>
  <c r="Z2132" i="15"/>
  <c r="AA2132" i="15" s="1"/>
  <c r="R2131" i="15"/>
  <c r="S2131" i="15" s="1"/>
  <c r="Z2130" i="15"/>
  <c r="AA2130" i="15" s="1"/>
  <c r="R2129" i="15"/>
  <c r="S2129" i="15" s="1"/>
  <c r="Z2128" i="15"/>
  <c r="AA2128" i="15" s="1"/>
  <c r="R2127" i="15"/>
  <c r="S2127" i="15" s="1"/>
  <c r="Z2126" i="15"/>
  <c r="AA2126" i="15" s="1"/>
  <c r="R2125" i="15"/>
  <c r="S2125" i="15" s="1"/>
  <c r="Z2124" i="15"/>
  <c r="AA2124" i="15" s="1"/>
  <c r="R2123" i="15"/>
  <c r="S2123" i="15" s="1"/>
  <c r="Z2122" i="15"/>
  <c r="AA2122" i="15" s="1"/>
  <c r="R2121" i="15"/>
  <c r="S2121" i="15" s="1"/>
  <c r="Z2120" i="15"/>
  <c r="AA2120" i="15" s="1"/>
  <c r="R2119" i="15"/>
  <c r="S2119" i="15" s="1"/>
  <c r="Z2118" i="15"/>
  <c r="AA2118" i="15" s="1"/>
  <c r="R2117" i="15"/>
  <c r="S2117" i="15" s="1"/>
  <c r="Z2116" i="15"/>
  <c r="AA2116" i="15" s="1"/>
  <c r="R2115" i="15"/>
  <c r="S2115" i="15" s="1"/>
  <c r="Z2114" i="15"/>
  <c r="AA2114" i="15" s="1"/>
  <c r="R2113" i="15"/>
  <c r="S2113" i="15" s="1"/>
  <c r="Z2112" i="15"/>
  <c r="AA2112" i="15" s="1"/>
  <c r="R2111" i="15"/>
  <c r="S2111" i="15" s="1"/>
  <c r="Z2110" i="15"/>
  <c r="AA2110" i="15" s="1"/>
  <c r="R2109" i="15"/>
  <c r="S2109" i="15" s="1"/>
  <c r="Z2108" i="15"/>
  <c r="AA2108" i="15" s="1"/>
  <c r="R2107" i="15"/>
  <c r="S2107" i="15" s="1"/>
  <c r="Z2106" i="15"/>
  <c r="AA2106" i="15" s="1"/>
  <c r="R2105" i="15"/>
  <c r="S2105" i="15" s="1"/>
  <c r="Z2104" i="15"/>
  <c r="AA2104" i="15" s="1"/>
  <c r="R2103" i="15"/>
  <c r="S2103" i="15" s="1"/>
  <c r="Z2102" i="15"/>
  <c r="AA2102" i="15" s="1"/>
  <c r="R2101" i="15"/>
  <c r="S2101" i="15" s="1"/>
  <c r="Z2100" i="15"/>
  <c r="AA2100" i="15" s="1"/>
  <c r="R2099" i="15"/>
  <c r="S2099" i="15" s="1"/>
  <c r="Z2098" i="15"/>
  <c r="AA2098" i="15" s="1"/>
  <c r="R2097" i="15"/>
  <c r="S2097" i="15" s="1"/>
  <c r="Z2096" i="15"/>
  <c r="AA2096" i="15" s="1"/>
  <c r="R2095" i="15"/>
  <c r="S2095" i="15" s="1"/>
  <c r="Z2094" i="15"/>
  <c r="AA2094" i="15" s="1"/>
  <c r="R2093" i="15"/>
  <c r="S2093" i="15" s="1"/>
  <c r="Z2092" i="15"/>
  <c r="AA2092" i="15" s="1"/>
  <c r="R2091" i="15"/>
  <c r="S2091" i="15" s="1"/>
  <c r="Z2090" i="15"/>
  <c r="AA2090" i="15" s="1"/>
  <c r="R2089" i="15"/>
  <c r="S2089" i="15" s="1"/>
  <c r="Z2088" i="15"/>
  <c r="AA2088" i="15" s="1"/>
  <c r="R2087" i="15"/>
  <c r="S2087" i="15" s="1"/>
  <c r="Z2086" i="15"/>
  <c r="AA2086" i="15" s="1"/>
  <c r="R2085" i="15"/>
  <c r="S2085" i="15" s="1"/>
  <c r="Z2084" i="15"/>
  <c r="AA2084" i="15" s="1"/>
  <c r="R2083" i="15"/>
  <c r="S2083" i="15" s="1"/>
  <c r="Z2082" i="15"/>
  <c r="AA2082" i="15" s="1"/>
  <c r="R2081" i="15"/>
  <c r="S2081" i="15" s="1"/>
  <c r="Z2080" i="15"/>
  <c r="AA2080" i="15" s="1"/>
  <c r="R2079" i="15"/>
  <c r="S2079" i="15" s="1"/>
  <c r="Z2078" i="15"/>
  <c r="AA2078" i="15" s="1"/>
  <c r="R2077" i="15"/>
  <c r="S2077" i="15" s="1"/>
  <c r="Z2076" i="15"/>
  <c r="AA2076" i="15" s="1"/>
  <c r="R2075" i="15"/>
  <c r="S2075" i="15" s="1"/>
  <c r="Z2074" i="15"/>
  <c r="AA2074" i="15" s="1"/>
  <c r="R2073" i="15"/>
  <c r="S2073" i="15" s="1"/>
  <c r="Z2072" i="15"/>
  <c r="AA2072" i="15" s="1"/>
  <c r="R2071" i="15"/>
  <c r="S2071" i="15" s="1"/>
  <c r="Z2070" i="15"/>
  <c r="AA2070" i="15" s="1"/>
  <c r="R2069" i="15"/>
  <c r="S2069" i="15" s="1"/>
  <c r="Z2068" i="15"/>
  <c r="AA2068" i="15" s="1"/>
  <c r="R2067" i="15"/>
  <c r="S2067" i="15" s="1"/>
  <c r="Z2066" i="15"/>
  <c r="AA2066" i="15" s="1"/>
  <c r="R2065" i="15"/>
  <c r="S2065" i="15" s="1"/>
  <c r="Z2064" i="15"/>
  <c r="AA2064" i="15" s="1"/>
  <c r="R2063" i="15"/>
  <c r="S2063" i="15" s="1"/>
  <c r="Z2062" i="15"/>
  <c r="AA2062" i="15" s="1"/>
  <c r="R2061" i="15"/>
  <c r="S2061" i="15" s="1"/>
  <c r="Z2060" i="15"/>
  <c r="AA2060" i="15" s="1"/>
  <c r="R2059" i="15"/>
  <c r="S2059" i="15" s="1"/>
  <c r="Z2058" i="15"/>
  <c r="AA2058" i="15" s="1"/>
  <c r="R2057" i="15"/>
  <c r="S2057" i="15" s="1"/>
  <c r="Z2056" i="15"/>
  <c r="AA2056" i="15" s="1"/>
  <c r="R2055" i="15"/>
  <c r="S2055" i="15" s="1"/>
  <c r="Z2054" i="15"/>
  <c r="AA2054" i="15" s="1"/>
  <c r="R2053" i="15"/>
  <c r="S2053" i="15" s="1"/>
  <c r="Z2052" i="15"/>
  <c r="AA2052" i="15" s="1"/>
  <c r="R2051" i="15"/>
  <c r="S2051" i="15" s="1"/>
  <c r="Z2050" i="15"/>
  <c r="AA2050" i="15" s="1"/>
  <c r="R2049" i="15"/>
  <c r="S2049" i="15" s="1"/>
  <c r="Z2048" i="15"/>
  <c r="AA2048" i="15" s="1"/>
  <c r="R2047" i="15"/>
  <c r="S2047" i="15" s="1"/>
  <c r="Z2046" i="15"/>
  <c r="AA2046" i="15" s="1"/>
  <c r="R2045" i="15"/>
  <c r="S2045" i="15" s="1"/>
  <c r="Z2044" i="15"/>
  <c r="AA2044" i="15" s="1"/>
  <c r="R2043" i="15"/>
  <c r="S2043" i="15" s="1"/>
  <c r="Z2042" i="15"/>
  <c r="AA2042" i="15" s="1"/>
  <c r="R2041" i="15"/>
  <c r="S2041" i="15" s="1"/>
  <c r="Z2040" i="15"/>
  <c r="AA2040" i="15" s="1"/>
  <c r="R2039" i="15"/>
  <c r="S2039" i="15" s="1"/>
  <c r="Z2038" i="15"/>
  <c r="AA2038" i="15" s="1"/>
  <c r="R2037" i="15"/>
  <c r="S2037" i="15" s="1"/>
  <c r="Z2036" i="15"/>
  <c r="AA2036" i="15" s="1"/>
  <c r="R2035" i="15"/>
  <c r="S2035" i="15" s="1"/>
  <c r="Z2034" i="15"/>
  <c r="AA2034" i="15" s="1"/>
  <c r="R2033" i="15"/>
  <c r="S2033" i="15" s="1"/>
  <c r="Z2032" i="15"/>
  <c r="AA2032" i="15" s="1"/>
  <c r="R2031" i="15"/>
  <c r="S2031" i="15" s="1"/>
  <c r="Z2030" i="15"/>
  <c r="AA2030" i="15" s="1"/>
  <c r="R2029" i="15"/>
  <c r="S2029" i="15" s="1"/>
  <c r="Z2028" i="15"/>
  <c r="AA2028" i="15" s="1"/>
  <c r="R2027" i="15"/>
  <c r="S2027" i="15" s="1"/>
  <c r="Z2026" i="15"/>
  <c r="AA2026" i="15" s="1"/>
  <c r="R2025" i="15"/>
  <c r="S2025" i="15" s="1"/>
  <c r="Z2024" i="15"/>
  <c r="AA2024" i="15" s="1"/>
  <c r="R2023" i="15"/>
  <c r="S2023" i="15" s="1"/>
  <c r="Z2022" i="15"/>
  <c r="AA2022" i="15" s="1"/>
  <c r="R2021" i="15"/>
  <c r="S2021" i="15" s="1"/>
  <c r="Z2020" i="15"/>
  <c r="AA2020" i="15" s="1"/>
  <c r="R2019" i="15"/>
  <c r="S2019" i="15" s="1"/>
  <c r="Z2018" i="15"/>
  <c r="AA2018" i="15" s="1"/>
  <c r="R2017" i="15"/>
  <c r="S2017" i="15" s="1"/>
  <c r="Z2016" i="15"/>
  <c r="AA2016" i="15" s="1"/>
  <c r="R2015" i="15"/>
  <c r="S2015" i="15" s="1"/>
  <c r="Z2014" i="15"/>
  <c r="AA2014" i="15" s="1"/>
  <c r="R2013" i="15"/>
  <c r="S2013" i="15" s="1"/>
  <c r="Z2012" i="15"/>
  <c r="AA2012" i="15" s="1"/>
  <c r="R2011" i="15"/>
  <c r="S2011" i="15" s="1"/>
  <c r="Z2010" i="15"/>
  <c r="AA2010" i="15" s="1"/>
  <c r="R2009" i="15"/>
  <c r="S2009" i="15" s="1"/>
  <c r="Z2008" i="15"/>
  <c r="AA2008" i="15" s="1"/>
  <c r="R2007" i="15"/>
  <c r="S2007" i="15" s="1"/>
  <c r="Z2006" i="15"/>
  <c r="AA2006" i="15" s="1"/>
  <c r="R2005" i="15"/>
  <c r="S2005" i="15" s="1"/>
  <c r="Z2004" i="15"/>
  <c r="AA2004" i="15" s="1"/>
  <c r="R2003" i="15"/>
  <c r="S2003" i="15" s="1"/>
  <c r="Z2002" i="15"/>
  <c r="AA2002" i="15" s="1"/>
  <c r="R2001" i="15"/>
  <c r="S2001" i="15" s="1"/>
  <c r="Z2000" i="15"/>
  <c r="AA2000" i="15" s="1"/>
  <c r="R1999" i="15"/>
  <c r="S1999" i="15" s="1"/>
  <c r="Z1998" i="15"/>
  <c r="AA1998" i="15" s="1"/>
  <c r="R1997" i="15"/>
  <c r="S1997" i="15" s="1"/>
  <c r="Z1996" i="15"/>
  <c r="AA1996" i="15" s="1"/>
  <c r="R1995" i="15"/>
  <c r="S1995" i="15" s="1"/>
  <c r="Z1994" i="15"/>
  <c r="AA1994" i="15" s="1"/>
  <c r="R1993" i="15"/>
  <c r="S1993" i="15" s="1"/>
  <c r="Z1992" i="15"/>
  <c r="AA1992" i="15" s="1"/>
  <c r="R1991" i="15"/>
  <c r="S1991" i="15" s="1"/>
  <c r="Z1990" i="15"/>
  <c r="AA1990" i="15" s="1"/>
  <c r="R1989" i="15"/>
  <c r="S1989" i="15" s="1"/>
  <c r="Z1988" i="15"/>
  <c r="AA1988" i="15" s="1"/>
  <c r="R1987" i="15"/>
  <c r="S1987" i="15" s="1"/>
  <c r="Z1986" i="15"/>
  <c r="AA1986" i="15" s="1"/>
  <c r="R1985" i="15"/>
  <c r="S1985" i="15" s="1"/>
  <c r="Z1984" i="15"/>
  <c r="AA1984" i="15" s="1"/>
  <c r="R1983" i="15"/>
  <c r="S1983" i="15" s="1"/>
  <c r="Z1982" i="15"/>
  <c r="AA1982" i="15" s="1"/>
  <c r="R1981" i="15"/>
  <c r="S1981" i="15" s="1"/>
  <c r="Z1980" i="15"/>
  <c r="AA1980" i="15" s="1"/>
  <c r="R1979" i="15"/>
  <c r="S1979" i="15" s="1"/>
  <c r="Z1978" i="15"/>
  <c r="AA1978" i="15" s="1"/>
  <c r="R1977" i="15"/>
  <c r="S1977" i="15" s="1"/>
  <c r="Z1976" i="15"/>
  <c r="AA1976" i="15" s="1"/>
  <c r="R1975" i="15"/>
  <c r="S1975" i="15" s="1"/>
  <c r="Z1974" i="15"/>
  <c r="AA1974" i="15" s="1"/>
  <c r="R1973" i="15"/>
  <c r="S1973" i="15" s="1"/>
  <c r="Z1972" i="15"/>
  <c r="AA1972" i="15" s="1"/>
  <c r="R1971" i="15"/>
  <c r="S1971" i="15" s="1"/>
  <c r="Z1970" i="15"/>
  <c r="AA1970" i="15" s="1"/>
  <c r="R1969" i="15"/>
  <c r="S1969" i="15" s="1"/>
  <c r="Z1968" i="15"/>
  <c r="AA1968" i="15" s="1"/>
  <c r="R1967" i="15"/>
  <c r="S1967" i="15" s="1"/>
  <c r="Z1966" i="15"/>
  <c r="AA1966" i="15" s="1"/>
  <c r="R1965" i="15"/>
  <c r="S1965" i="15" s="1"/>
  <c r="Z1964" i="15"/>
  <c r="AA1964" i="15" s="1"/>
  <c r="R1963" i="15"/>
  <c r="S1963" i="15" s="1"/>
  <c r="Z1962" i="15"/>
  <c r="AA1962" i="15" s="1"/>
  <c r="R1961" i="15"/>
  <c r="S1961" i="15" s="1"/>
  <c r="Z1960" i="15"/>
  <c r="AA1960" i="15" s="1"/>
  <c r="R1959" i="15"/>
  <c r="S1959" i="15" s="1"/>
  <c r="Z1958" i="15"/>
  <c r="AA1958" i="15" s="1"/>
  <c r="R1957" i="15"/>
  <c r="S1957" i="15" s="1"/>
  <c r="Z1956" i="15"/>
  <c r="AA1956" i="15" s="1"/>
  <c r="R1955" i="15"/>
  <c r="S1955" i="15" s="1"/>
  <c r="Z1954" i="15"/>
  <c r="AA1954" i="15" s="1"/>
  <c r="R1953" i="15"/>
  <c r="S1953" i="15" s="1"/>
  <c r="Z1952" i="15"/>
  <c r="AA1952" i="15" s="1"/>
  <c r="R1951" i="15"/>
  <c r="S1951" i="15" s="1"/>
  <c r="Z1950" i="15"/>
  <c r="AA1950" i="15" s="1"/>
  <c r="R1949" i="15"/>
  <c r="S1949" i="15" s="1"/>
  <c r="Z1948" i="15"/>
  <c r="AA1948" i="15" s="1"/>
  <c r="R1947" i="15"/>
  <c r="S1947" i="15" s="1"/>
  <c r="Z1946" i="15"/>
  <c r="AA1946" i="15" s="1"/>
  <c r="R1945" i="15"/>
  <c r="S1945" i="15" s="1"/>
  <c r="Z1944" i="15"/>
  <c r="AA1944" i="15" s="1"/>
  <c r="R1943" i="15"/>
  <c r="S1943" i="15" s="1"/>
  <c r="Z1942" i="15"/>
  <c r="AA1942" i="15" s="1"/>
  <c r="R1941" i="15"/>
  <c r="S1941" i="15" s="1"/>
  <c r="Z1940" i="15"/>
  <c r="AA1940" i="15" s="1"/>
  <c r="R1939" i="15"/>
  <c r="S1939" i="15" s="1"/>
  <c r="Z1938" i="15"/>
  <c r="AA1938" i="15" s="1"/>
  <c r="R1937" i="15"/>
  <c r="S1937" i="15" s="1"/>
  <c r="Z1936" i="15"/>
  <c r="AA1936" i="15" s="1"/>
  <c r="R1935" i="15"/>
  <c r="S1935" i="15" s="1"/>
  <c r="Z1934" i="15"/>
  <c r="AA1934" i="15" s="1"/>
  <c r="R1933" i="15"/>
  <c r="S1933" i="15" s="1"/>
  <c r="Z1932" i="15"/>
  <c r="AA1932" i="15" s="1"/>
  <c r="R1931" i="15"/>
  <c r="S1931" i="15" s="1"/>
  <c r="Z1930" i="15"/>
  <c r="AA1930" i="15" s="1"/>
  <c r="R1929" i="15"/>
  <c r="S1929" i="15" s="1"/>
  <c r="Z1928" i="15"/>
  <c r="AA1928" i="15" s="1"/>
  <c r="R1927" i="15"/>
  <c r="S1927" i="15" s="1"/>
  <c r="Z1926" i="15"/>
  <c r="AA1926" i="15" s="1"/>
  <c r="R1925" i="15"/>
  <c r="S1925" i="15" s="1"/>
  <c r="Z1924" i="15"/>
  <c r="AA1924" i="15" s="1"/>
  <c r="R1923" i="15"/>
  <c r="S1923" i="15" s="1"/>
  <c r="Z1922" i="15"/>
  <c r="AA1922" i="15" s="1"/>
  <c r="R1921" i="15"/>
  <c r="S1921" i="15" s="1"/>
  <c r="Z1920" i="15"/>
  <c r="AA1920" i="15" s="1"/>
  <c r="R1919" i="15"/>
  <c r="S1919" i="15" s="1"/>
  <c r="Z1918" i="15"/>
  <c r="AA1918" i="15" s="1"/>
  <c r="R1917" i="15"/>
  <c r="S1917" i="15" s="1"/>
  <c r="Z1916" i="15"/>
  <c r="AA1916" i="15" s="1"/>
  <c r="R1915" i="15"/>
  <c r="S1915" i="15" s="1"/>
  <c r="Z1914" i="15"/>
  <c r="AA1914" i="15" s="1"/>
  <c r="R1913" i="15"/>
  <c r="S1913" i="15" s="1"/>
  <c r="Z1912" i="15"/>
  <c r="AA1912" i="15" s="1"/>
  <c r="R1911" i="15"/>
  <c r="S1911" i="15" s="1"/>
  <c r="Z1910" i="15"/>
  <c r="AA1910" i="15" s="1"/>
  <c r="R1909" i="15"/>
  <c r="S1909" i="15" s="1"/>
  <c r="Z1908" i="15"/>
  <c r="AA1908" i="15" s="1"/>
  <c r="R1907" i="15"/>
  <c r="S1907" i="15" s="1"/>
  <c r="Z1906" i="15"/>
  <c r="AA1906" i="15" s="1"/>
  <c r="R1905" i="15"/>
  <c r="S1905" i="15" s="1"/>
  <c r="Z1904" i="15"/>
  <c r="AA1904" i="15" s="1"/>
  <c r="R1903" i="15"/>
  <c r="S1903" i="15" s="1"/>
  <c r="Z1902" i="15"/>
  <c r="AA1902" i="15" s="1"/>
  <c r="R1901" i="15"/>
  <c r="S1901" i="15" s="1"/>
  <c r="Z1900" i="15"/>
  <c r="AA1900" i="15" s="1"/>
  <c r="R1899" i="15"/>
  <c r="S1899" i="15" s="1"/>
  <c r="Z1898" i="15"/>
  <c r="AA1898" i="15" s="1"/>
  <c r="R1897" i="15"/>
  <c r="S1897" i="15" s="1"/>
  <c r="Z1896" i="15"/>
  <c r="AA1896" i="15" s="1"/>
  <c r="R1895" i="15"/>
  <c r="S1895" i="15" s="1"/>
  <c r="Z1894" i="15"/>
  <c r="AA1894" i="15" s="1"/>
  <c r="R1893" i="15"/>
  <c r="S1893" i="15" s="1"/>
  <c r="Z1892" i="15"/>
  <c r="AA1892" i="15" s="1"/>
  <c r="R1891" i="15"/>
  <c r="S1891" i="15" s="1"/>
  <c r="Z1890" i="15"/>
  <c r="AA1890" i="15" s="1"/>
  <c r="R1889" i="15"/>
  <c r="S1889" i="15" s="1"/>
  <c r="Z1888" i="15"/>
  <c r="AA1888" i="15" s="1"/>
  <c r="R1887" i="15"/>
  <c r="S1887" i="15" s="1"/>
  <c r="Z1886" i="15"/>
  <c r="AA1886" i="15" s="1"/>
  <c r="R1885" i="15"/>
  <c r="S1885" i="15" s="1"/>
  <c r="Z1884" i="15"/>
  <c r="AA1884" i="15" s="1"/>
  <c r="R1883" i="15"/>
  <c r="S1883" i="15" s="1"/>
  <c r="Z1882" i="15"/>
  <c r="AA1882" i="15" s="1"/>
  <c r="R1881" i="15"/>
  <c r="S1881" i="15" s="1"/>
  <c r="Z1880" i="15"/>
  <c r="AA1880" i="15" s="1"/>
  <c r="R1879" i="15"/>
  <c r="S1879" i="15" s="1"/>
  <c r="Z1878" i="15"/>
  <c r="AA1878" i="15" s="1"/>
  <c r="R1877" i="15"/>
  <c r="S1877" i="15" s="1"/>
  <c r="Z1876" i="15"/>
  <c r="AA1876" i="15" s="1"/>
  <c r="R1875" i="15"/>
  <c r="S1875" i="15" s="1"/>
  <c r="Z1874" i="15"/>
  <c r="AA1874" i="15" s="1"/>
  <c r="R1873" i="15"/>
  <c r="S1873" i="15" s="1"/>
  <c r="Z1872" i="15"/>
  <c r="AA1872" i="15" s="1"/>
  <c r="R1871" i="15"/>
  <c r="S1871" i="15" s="1"/>
  <c r="Z1870" i="15"/>
  <c r="AA1870" i="15" s="1"/>
  <c r="R1869" i="15"/>
  <c r="S1869" i="15" s="1"/>
  <c r="Z1868" i="15"/>
  <c r="AA1868" i="15" s="1"/>
  <c r="R1867" i="15"/>
  <c r="S1867" i="15" s="1"/>
  <c r="Z1866" i="15"/>
  <c r="AA1866" i="15" s="1"/>
  <c r="R1865" i="15"/>
  <c r="S1865" i="15" s="1"/>
  <c r="Z1864" i="15"/>
  <c r="AA1864" i="15" s="1"/>
  <c r="R1863" i="15"/>
  <c r="S1863" i="15" s="1"/>
  <c r="Z1862" i="15"/>
  <c r="AA1862" i="15" s="1"/>
  <c r="R1861" i="15"/>
  <c r="S1861" i="15" s="1"/>
  <c r="Z1860" i="15"/>
  <c r="AA1860" i="15" s="1"/>
  <c r="R1859" i="15"/>
  <c r="S1859" i="15" s="1"/>
  <c r="Z1858" i="15"/>
  <c r="AA1858" i="15" s="1"/>
  <c r="R1857" i="15"/>
  <c r="S1857" i="15" s="1"/>
  <c r="Z1856" i="15"/>
  <c r="AA1856" i="15" s="1"/>
  <c r="R1855" i="15"/>
  <c r="S1855" i="15" s="1"/>
  <c r="Z1854" i="15"/>
  <c r="AA1854" i="15" s="1"/>
  <c r="R1853" i="15"/>
  <c r="S1853" i="15" s="1"/>
  <c r="Z1852" i="15"/>
  <c r="AA1852" i="15" s="1"/>
  <c r="R1851" i="15"/>
  <c r="S1851" i="15" s="1"/>
  <c r="Z1850" i="15"/>
  <c r="AA1850" i="15" s="1"/>
  <c r="R1849" i="15"/>
  <c r="S1849" i="15" s="1"/>
  <c r="Z1848" i="15"/>
  <c r="AA1848" i="15" s="1"/>
  <c r="R1847" i="15"/>
  <c r="S1847" i="15" s="1"/>
  <c r="Z1846" i="15"/>
  <c r="AA1846" i="15" s="1"/>
  <c r="R1845" i="15"/>
  <c r="S1845" i="15" s="1"/>
  <c r="Z1844" i="15"/>
  <c r="AA1844" i="15" s="1"/>
  <c r="R1843" i="15"/>
  <c r="S1843" i="15" s="1"/>
  <c r="Z1842" i="15"/>
  <c r="AA1842" i="15" s="1"/>
  <c r="R1841" i="15"/>
  <c r="S1841" i="15" s="1"/>
  <c r="Z1840" i="15"/>
  <c r="AA1840" i="15" s="1"/>
  <c r="R1839" i="15"/>
  <c r="S1839" i="15" s="1"/>
  <c r="Z1838" i="15"/>
  <c r="AA1838" i="15" s="1"/>
  <c r="R1837" i="15"/>
  <c r="S1837" i="15" s="1"/>
  <c r="Z1836" i="15"/>
  <c r="AA1836" i="15" s="1"/>
  <c r="R1835" i="15"/>
  <c r="S1835" i="15" s="1"/>
  <c r="Z1834" i="15"/>
  <c r="AA1834" i="15" s="1"/>
  <c r="R1833" i="15"/>
  <c r="S1833" i="15" s="1"/>
  <c r="Z1832" i="15"/>
  <c r="AA1832" i="15" s="1"/>
  <c r="R1831" i="15"/>
  <c r="S1831" i="15" s="1"/>
  <c r="Z1830" i="15"/>
  <c r="AA1830" i="15" s="1"/>
  <c r="R1829" i="15"/>
  <c r="S1829" i="15" s="1"/>
  <c r="Z1828" i="15"/>
  <c r="AA1828" i="15" s="1"/>
  <c r="R1827" i="15"/>
  <c r="S1827" i="15" s="1"/>
  <c r="Z1826" i="15"/>
  <c r="AA1826" i="15" s="1"/>
  <c r="R1825" i="15"/>
  <c r="S1825" i="15" s="1"/>
  <c r="Z1824" i="15"/>
  <c r="AA1824" i="15" s="1"/>
  <c r="R1823" i="15"/>
  <c r="S1823" i="15" s="1"/>
  <c r="Z1822" i="15"/>
  <c r="AA1822" i="15" s="1"/>
  <c r="R1821" i="15"/>
  <c r="S1821" i="15" s="1"/>
  <c r="Z1820" i="15"/>
  <c r="AA1820" i="15" s="1"/>
  <c r="R1819" i="15"/>
  <c r="S1819" i="15" s="1"/>
  <c r="Z1818" i="15"/>
  <c r="AA1818" i="15" s="1"/>
  <c r="R1817" i="15"/>
  <c r="S1817" i="15" s="1"/>
  <c r="Z1816" i="15"/>
  <c r="AA1816" i="15" s="1"/>
  <c r="R1815" i="15"/>
  <c r="S1815" i="15" s="1"/>
  <c r="Z1814" i="15"/>
  <c r="AA1814" i="15" s="1"/>
  <c r="R1813" i="15"/>
  <c r="S1813" i="15" s="1"/>
  <c r="Z1812" i="15"/>
  <c r="AA1812" i="15" s="1"/>
  <c r="R1811" i="15"/>
  <c r="S1811" i="15" s="1"/>
  <c r="Z1810" i="15"/>
  <c r="AA1810" i="15" s="1"/>
  <c r="R1809" i="15"/>
  <c r="S1809" i="15" s="1"/>
  <c r="Z1808" i="15"/>
  <c r="AA1808" i="15" s="1"/>
  <c r="R1807" i="15"/>
  <c r="S1807" i="15" s="1"/>
  <c r="Z1806" i="15"/>
  <c r="AA1806" i="15" s="1"/>
  <c r="R1805" i="15"/>
  <c r="S1805" i="15" s="1"/>
  <c r="Z1804" i="15"/>
  <c r="AA1804" i="15" s="1"/>
  <c r="R1803" i="15"/>
  <c r="S1803" i="15" s="1"/>
  <c r="Z1802" i="15"/>
  <c r="AA1802" i="15" s="1"/>
  <c r="R1801" i="15"/>
  <c r="S1801" i="15" s="1"/>
  <c r="Z1800" i="15"/>
  <c r="AA1800" i="15" s="1"/>
  <c r="R1799" i="15"/>
  <c r="S1799" i="15" s="1"/>
  <c r="Z1798" i="15"/>
  <c r="AA1798" i="15" s="1"/>
  <c r="R1797" i="15"/>
  <c r="S1797" i="15" s="1"/>
  <c r="Z1796" i="15"/>
  <c r="AA1796" i="15" s="1"/>
  <c r="R1795" i="15"/>
  <c r="S1795" i="15" s="1"/>
  <c r="Z1794" i="15"/>
  <c r="AA1794" i="15" s="1"/>
  <c r="R1793" i="15"/>
  <c r="S1793" i="15" s="1"/>
  <c r="Z1792" i="15"/>
  <c r="AA1792" i="15" s="1"/>
  <c r="R1791" i="15"/>
  <c r="S1791" i="15" s="1"/>
  <c r="Z1790" i="15"/>
  <c r="AA1790" i="15" s="1"/>
  <c r="R1789" i="15"/>
  <c r="S1789" i="15" s="1"/>
  <c r="Z1788" i="15"/>
  <c r="AA1788" i="15" s="1"/>
  <c r="R1787" i="15"/>
  <c r="S1787" i="15" s="1"/>
  <c r="Z1786" i="15"/>
  <c r="AA1786" i="15" s="1"/>
  <c r="R1785" i="15"/>
  <c r="S1785" i="15" s="1"/>
  <c r="Z1784" i="15"/>
  <c r="AA1784" i="15" s="1"/>
  <c r="R1783" i="15"/>
  <c r="S1783" i="15" s="1"/>
  <c r="Z1782" i="15"/>
  <c r="AA1782" i="15" s="1"/>
  <c r="R1781" i="15"/>
  <c r="S1781" i="15" s="1"/>
  <c r="Z1780" i="15"/>
  <c r="AA1780" i="15" s="1"/>
  <c r="R1779" i="15"/>
  <c r="S1779" i="15" s="1"/>
  <c r="Z1778" i="15"/>
  <c r="AA1778" i="15" s="1"/>
  <c r="R1777" i="15"/>
  <c r="S1777" i="15" s="1"/>
  <c r="Z1776" i="15"/>
  <c r="AA1776" i="15" s="1"/>
  <c r="R1775" i="15"/>
  <c r="S1775" i="15" s="1"/>
  <c r="Z1774" i="15"/>
  <c r="AA1774" i="15" s="1"/>
  <c r="R1773" i="15"/>
  <c r="S1773" i="15" s="1"/>
  <c r="Z1772" i="15"/>
  <c r="AA1772" i="15" s="1"/>
  <c r="R1771" i="15"/>
  <c r="S1771" i="15" s="1"/>
  <c r="Z1770" i="15"/>
  <c r="AA1770" i="15" s="1"/>
  <c r="R1769" i="15"/>
  <c r="S1769" i="15" s="1"/>
  <c r="Z1768" i="15"/>
  <c r="AA1768" i="15" s="1"/>
  <c r="R1767" i="15"/>
  <c r="S1767" i="15" s="1"/>
  <c r="Z1766" i="15"/>
  <c r="AA1766" i="15" s="1"/>
  <c r="R1765" i="15"/>
  <c r="S1765" i="15" s="1"/>
  <c r="Z1764" i="15"/>
  <c r="AA1764" i="15" s="1"/>
  <c r="R1763" i="15"/>
  <c r="S1763" i="15" s="1"/>
  <c r="Z1762" i="15"/>
  <c r="AA1762" i="15" s="1"/>
  <c r="R1761" i="15"/>
  <c r="S1761" i="15" s="1"/>
  <c r="Z1760" i="15"/>
  <c r="AA1760" i="15" s="1"/>
  <c r="R1759" i="15"/>
  <c r="S1759" i="15" s="1"/>
  <c r="Z1758" i="15"/>
  <c r="AA1758" i="15" s="1"/>
  <c r="R1757" i="15"/>
  <c r="S1757" i="15" s="1"/>
  <c r="Z1756" i="15"/>
  <c r="AA1756" i="15" s="1"/>
  <c r="R1755" i="15"/>
  <c r="S1755" i="15" s="1"/>
  <c r="Z1754" i="15"/>
  <c r="AA1754" i="15" s="1"/>
  <c r="R1753" i="15"/>
  <c r="S1753" i="15" s="1"/>
  <c r="Z1752" i="15"/>
  <c r="AA1752" i="15" s="1"/>
  <c r="R1751" i="15"/>
  <c r="S1751" i="15" s="1"/>
  <c r="Z1750" i="15"/>
  <c r="AA1750" i="15" s="1"/>
  <c r="R1749" i="15"/>
  <c r="S1749" i="15" s="1"/>
  <c r="Z1748" i="15"/>
  <c r="AA1748" i="15" s="1"/>
  <c r="R1747" i="15"/>
  <c r="S1747" i="15" s="1"/>
  <c r="Z1746" i="15"/>
  <c r="AA1746" i="15" s="1"/>
  <c r="R1745" i="15"/>
  <c r="S1745" i="15" s="1"/>
  <c r="Z1744" i="15"/>
  <c r="AA1744" i="15" s="1"/>
  <c r="R1743" i="15"/>
  <c r="S1743" i="15" s="1"/>
  <c r="Z1742" i="15"/>
  <c r="AA1742" i="15" s="1"/>
  <c r="R1741" i="15"/>
  <c r="S1741" i="15" s="1"/>
  <c r="Z1740" i="15"/>
  <c r="AA1740" i="15" s="1"/>
  <c r="R1739" i="15"/>
  <c r="S1739" i="15" s="1"/>
  <c r="Z1738" i="15"/>
  <c r="AA1738" i="15" s="1"/>
  <c r="R1737" i="15"/>
  <c r="S1737" i="15" s="1"/>
  <c r="Z1736" i="15"/>
  <c r="AA1736" i="15" s="1"/>
  <c r="R1735" i="15"/>
  <c r="S1735" i="15" s="1"/>
  <c r="Z1734" i="15"/>
  <c r="AA1734" i="15" s="1"/>
  <c r="R1733" i="15"/>
  <c r="S1733" i="15" s="1"/>
  <c r="Z1732" i="15"/>
  <c r="AA1732" i="15" s="1"/>
  <c r="R1731" i="15"/>
  <c r="S1731" i="15" s="1"/>
  <c r="Z1730" i="15"/>
  <c r="AA1730" i="15" s="1"/>
  <c r="R1729" i="15"/>
  <c r="S1729" i="15" s="1"/>
  <c r="Z1728" i="15"/>
  <c r="AA1728" i="15" s="1"/>
  <c r="R1727" i="15"/>
  <c r="S1727" i="15" s="1"/>
  <c r="Z1726" i="15"/>
  <c r="AA1726" i="15" s="1"/>
  <c r="R1725" i="15"/>
  <c r="S1725" i="15" s="1"/>
  <c r="Z1724" i="15"/>
  <c r="AA1724" i="15" s="1"/>
  <c r="R1723" i="15"/>
  <c r="S1723" i="15" s="1"/>
  <c r="Z1722" i="15"/>
  <c r="AA1722" i="15" s="1"/>
  <c r="R1721" i="15"/>
  <c r="S1721" i="15" s="1"/>
  <c r="Z1720" i="15"/>
  <c r="AA1720" i="15" s="1"/>
  <c r="R1719" i="15"/>
  <c r="S1719" i="15" s="1"/>
  <c r="Z1718" i="15"/>
  <c r="AA1718" i="15" s="1"/>
  <c r="R1717" i="15"/>
  <c r="S1717" i="15" s="1"/>
  <c r="Z1716" i="15"/>
  <c r="AA1716" i="15" s="1"/>
  <c r="R1715" i="15"/>
  <c r="S1715" i="15" s="1"/>
  <c r="Z1714" i="15"/>
  <c r="AA1714" i="15" s="1"/>
  <c r="R1713" i="15"/>
  <c r="S1713" i="15" s="1"/>
  <c r="Z1712" i="15"/>
  <c r="AA1712" i="15" s="1"/>
  <c r="R1711" i="15"/>
  <c r="S1711" i="15" s="1"/>
  <c r="Z1710" i="15"/>
  <c r="AA1710" i="15" s="1"/>
  <c r="R1709" i="15"/>
  <c r="S1709" i="15" s="1"/>
  <c r="Z1708" i="15"/>
  <c r="AA1708" i="15" s="1"/>
  <c r="R1707" i="15"/>
  <c r="S1707" i="15" s="1"/>
  <c r="Z1706" i="15"/>
  <c r="AA1706" i="15" s="1"/>
  <c r="R1705" i="15"/>
  <c r="S1705" i="15" s="1"/>
  <c r="Z1704" i="15"/>
  <c r="AA1704" i="15" s="1"/>
  <c r="R1703" i="15"/>
  <c r="S1703" i="15" s="1"/>
  <c r="Z1702" i="15"/>
  <c r="AA1702" i="15" s="1"/>
  <c r="R1701" i="15"/>
  <c r="S1701" i="15" s="1"/>
  <c r="Z1700" i="15"/>
  <c r="AA1700" i="15" s="1"/>
  <c r="R1699" i="15"/>
  <c r="S1699" i="15" s="1"/>
  <c r="Z1698" i="15"/>
  <c r="AA1698" i="15" s="1"/>
  <c r="R1697" i="15"/>
  <c r="S1697" i="15" s="1"/>
  <c r="Z1696" i="15"/>
  <c r="AA1696" i="15" s="1"/>
  <c r="R1695" i="15"/>
  <c r="S1695" i="15" s="1"/>
  <c r="Z1694" i="15"/>
  <c r="AA1694" i="15" s="1"/>
  <c r="R1693" i="15"/>
  <c r="S1693" i="15" s="1"/>
  <c r="Z1692" i="15"/>
  <c r="AA1692" i="15" s="1"/>
  <c r="R1691" i="15"/>
  <c r="S1691" i="15" s="1"/>
  <c r="Z1690" i="15"/>
  <c r="AA1690" i="15" s="1"/>
  <c r="R1689" i="15"/>
  <c r="S1689" i="15" s="1"/>
  <c r="Z1688" i="15"/>
  <c r="AA1688" i="15" s="1"/>
  <c r="R1687" i="15"/>
  <c r="S1687" i="15" s="1"/>
  <c r="Z1686" i="15"/>
  <c r="AA1686" i="15" s="1"/>
  <c r="R1685" i="15"/>
  <c r="S1685" i="15" s="1"/>
  <c r="Z1684" i="15"/>
  <c r="AA1684" i="15" s="1"/>
  <c r="R1683" i="15"/>
  <c r="S1683" i="15" s="1"/>
  <c r="Z1682" i="15"/>
  <c r="AA1682" i="15" s="1"/>
  <c r="R1681" i="15"/>
  <c r="S1681" i="15" s="1"/>
  <c r="Z1680" i="15"/>
  <c r="AA1680" i="15" s="1"/>
  <c r="R1679" i="15"/>
  <c r="S1679" i="15" s="1"/>
  <c r="Z1678" i="15"/>
  <c r="AA1678" i="15" s="1"/>
  <c r="R1677" i="15"/>
  <c r="S1677" i="15" s="1"/>
  <c r="Z1676" i="15"/>
  <c r="AA1676" i="15" s="1"/>
  <c r="R1675" i="15"/>
  <c r="S1675" i="15" s="1"/>
  <c r="Z1674" i="15"/>
  <c r="AA1674" i="15" s="1"/>
  <c r="R1673" i="15"/>
  <c r="S1673" i="15" s="1"/>
  <c r="Z1672" i="15"/>
  <c r="AA1672" i="15" s="1"/>
  <c r="R1671" i="15"/>
  <c r="S1671" i="15" s="1"/>
  <c r="Z1670" i="15"/>
  <c r="AA1670" i="15" s="1"/>
  <c r="R1669" i="15"/>
  <c r="S1669" i="15" s="1"/>
  <c r="Z1668" i="15"/>
  <c r="AA1668" i="15" s="1"/>
  <c r="R1667" i="15"/>
  <c r="S1667" i="15" s="1"/>
  <c r="Z1666" i="15"/>
  <c r="AA1666" i="15" s="1"/>
  <c r="R1665" i="15"/>
  <c r="S1665" i="15" s="1"/>
  <c r="Z1664" i="15"/>
  <c r="AA1664" i="15" s="1"/>
  <c r="R1663" i="15"/>
  <c r="S1663" i="15" s="1"/>
  <c r="Z1662" i="15"/>
  <c r="AA1662" i="15" s="1"/>
  <c r="R1661" i="15"/>
  <c r="S1661" i="15" s="1"/>
  <c r="Z1660" i="15"/>
  <c r="AA1660" i="15" s="1"/>
  <c r="R1659" i="15"/>
  <c r="S1659" i="15" s="1"/>
  <c r="Z1658" i="15"/>
  <c r="AA1658" i="15" s="1"/>
  <c r="R1657" i="15"/>
  <c r="S1657" i="15" s="1"/>
  <c r="Z1656" i="15"/>
  <c r="AA1656" i="15" s="1"/>
  <c r="R1655" i="15"/>
  <c r="S1655" i="15" s="1"/>
  <c r="Z1654" i="15"/>
  <c r="AA1654" i="15" s="1"/>
  <c r="R1653" i="15"/>
  <c r="S1653" i="15" s="1"/>
  <c r="Z1652" i="15"/>
  <c r="AA1652" i="15" s="1"/>
  <c r="R1651" i="15"/>
  <c r="S1651" i="15" s="1"/>
  <c r="Z1650" i="15"/>
  <c r="AA1650" i="15" s="1"/>
  <c r="R1649" i="15"/>
  <c r="S1649" i="15" s="1"/>
  <c r="Z1648" i="15"/>
  <c r="AA1648" i="15" s="1"/>
  <c r="R1647" i="15"/>
  <c r="S1647" i="15" s="1"/>
  <c r="Z1646" i="15"/>
  <c r="AA1646" i="15" s="1"/>
  <c r="R1645" i="15"/>
  <c r="S1645" i="15" s="1"/>
  <c r="Z1644" i="15"/>
  <c r="AA1644" i="15" s="1"/>
  <c r="R1643" i="15"/>
  <c r="S1643" i="15" s="1"/>
  <c r="Z1642" i="15"/>
  <c r="AA1642" i="15" s="1"/>
  <c r="R1641" i="15"/>
  <c r="S1641" i="15" s="1"/>
  <c r="Z1640" i="15"/>
  <c r="AA1640" i="15" s="1"/>
  <c r="R1639" i="15"/>
  <c r="S1639" i="15" s="1"/>
  <c r="Z1638" i="15"/>
  <c r="AA1638" i="15" s="1"/>
  <c r="R1637" i="15"/>
  <c r="S1637" i="15" s="1"/>
  <c r="Z1636" i="15"/>
  <c r="AA1636" i="15" s="1"/>
  <c r="R1635" i="15"/>
  <c r="S1635" i="15" s="1"/>
  <c r="Z1634" i="15"/>
  <c r="AA1634" i="15" s="1"/>
  <c r="R1633" i="15"/>
  <c r="S1633" i="15" s="1"/>
  <c r="Z1632" i="15"/>
  <c r="AA1632" i="15" s="1"/>
  <c r="R1631" i="15"/>
  <c r="S1631" i="15" s="1"/>
  <c r="Z1630" i="15"/>
  <c r="AA1630" i="15" s="1"/>
  <c r="R1629" i="15"/>
  <c r="S1629" i="15" s="1"/>
  <c r="Z1628" i="15"/>
  <c r="AA1628" i="15" s="1"/>
  <c r="V2000" i="15"/>
  <c r="W2000" i="15" s="1"/>
  <c r="V1998" i="15"/>
  <c r="W1998" i="15" s="1"/>
  <c r="V1996" i="15"/>
  <c r="W1996" i="15" s="1"/>
  <c r="V1994" i="15"/>
  <c r="W1994" i="15" s="1"/>
  <c r="V1992" i="15"/>
  <c r="W1992" i="15" s="1"/>
  <c r="V1990" i="15"/>
  <c r="W1990" i="15" s="1"/>
  <c r="V1988" i="15"/>
  <c r="W1988" i="15" s="1"/>
  <c r="V1986" i="15"/>
  <c r="W1986" i="15" s="1"/>
  <c r="V1984" i="15"/>
  <c r="W1984" i="15" s="1"/>
  <c r="V1982" i="15"/>
  <c r="W1982" i="15" s="1"/>
  <c r="V1980" i="15"/>
  <c r="W1980" i="15" s="1"/>
  <c r="V1978" i="15"/>
  <c r="W1978" i="15" s="1"/>
  <c r="V1976" i="15"/>
  <c r="W1976" i="15" s="1"/>
  <c r="V1974" i="15"/>
  <c r="W1974" i="15" s="1"/>
  <c r="V1972" i="15"/>
  <c r="W1972" i="15" s="1"/>
  <c r="V1970" i="15"/>
  <c r="W1970" i="15" s="1"/>
  <c r="V1968" i="15"/>
  <c r="W1968" i="15" s="1"/>
  <c r="V1966" i="15"/>
  <c r="W1966" i="15" s="1"/>
  <c r="V1964" i="15"/>
  <c r="W1964" i="15" s="1"/>
  <c r="V1962" i="15"/>
  <c r="W1962" i="15" s="1"/>
  <c r="V1960" i="15"/>
  <c r="W1960" i="15" s="1"/>
  <c r="AE1958" i="15"/>
  <c r="AF1958" i="15" s="1"/>
  <c r="V1957" i="15"/>
  <c r="W1957" i="15" s="1"/>
  <c r="AE1956" i="15"/>
  <c r="AF1956" i="15" s="1"/>
  <c r="V1955" i="15"/>
  <c r="W1955" i="15" s="1"/>
  <c r="AE1954" i="15"/>
  <c r="AF1954" i="15" s="1"/>
  <c r="V1953" i="15"/>
  <c r="W1953" i="15" s="1"/>
  <c r="AE1952" i="15"/>
  <c r="AF1952" i="15" s="1"/>
  <c r="V1951" i="15"/>
  <c r="W1951" i="15" s="1"/>
  <c r="AE1950" i="15"/>
  <c r="AF1950" i="15" s="1"/>
  <c r="V1949" i="15"/>
  <c r="W1949" i="15" s="1"/>
  <c r="AE1948" i="15"/>
  <c r="AF1948" i="15" s="1"/>
  <c r="V1947" i="15"/>
  <c r="W1947" i="15" s="1"/>
  <c r="AE1946" i="15"/>
  <c r="AF1946" i="15" s="1"/>
  <c r="V1945" i="15"/>
  <c r="W1945" i="15" s="1"/>
  <c r="AE1944" i="15"/>
  <c r="AF1944" i="15" s="1"/>
  <c r="V1943" i="15"/>
  <c r="W1943" i="15" s="1"/>
  <c r="AE1942" i="15"/>
  <c r="AF1942" i="15" s="1"/>
  <c r="V1941" i="15"/>
  <c r="W1941" i="15" s="1"/>
  <c r="AE1940" i="15"/>
  <c r="AF1940" i="15" s="1"/>
  <c r="V1939" i="15"/>
  <c r="W1939" i="15" s="1"/>
  <c r="AE1938" i="15"/>
  <c r="AF1938" i="15" s="1"/>
  <c r="V1937" i="15"/>
  <c r="W1937" i="15" s="1"/>
  <c r="AE1936" i="15"/>
  <c r="AF1936" i="15" s="1"/>
  <c r="V1935" i="15"/>
  <c r="W1935" i="15" s="1"/>
  <c r="AE1934" i="15"/>
  <c r="AF1934" i="15" s="1"/>
  <c r="V1933" i="15"/>
  <c r="W1933" i="15" s="1"/>
  <c r="AE1932" i="15"/>
  <c r="AF1932" i="15" s="1"/>
  <c r="V1931" i="15"/>
  <c r="W1931" i="15" s="1"/>
  <c r="AE1930" i="15"/>
  <c r="AF1930" i="15" s="1"/>
  <c r="V1929" i="15"/>
  <c r="W1929" i="15" s="1"/>
  <c r="AE1928" i="15"/>
  <c r="AF1928" i="15" s="1"/>
  <c r="V1927" i="15"/>
  <c r="W1927" i="15" s="1"/>
  <c r="AE1926" i="15"/>
  <c r="AF1926" i="15" s="1"/>
  <c r="V1925" i="15"/>
  <c r="W1925" i="15" s="1"/>
  <c r="AE1924" i="15"/>
  <c r="AF1924" i="15" s="1"/>
  <c r="V1923" i="15"/>
  <c r="W1923" i="15" s="1"/>
  <c r="AE1922" i="15"/>
  <c r="AF1922" i="15" s="1"/>
  <c r="V1921" i="15"/>
  <c r="W1921" i="15" s="1"/>
  <c r="AE1920" i="15"/>
  <c r="AF1920" i="15" s="1"/>
  <c r="V1919" i="15"/>
  <c r="W1919" i="15" s="1"/>
  <c r="AE1918" i="15"/>
  <c r="AF1918" i="15" s="1"/>
  <c r="V1917" i="15"/>
  <c r="W1917" i="15" s="1"/>
  <c r="AE1916" i="15"/>
  <c r="AF1916" i="15" s="1"/>
  <c r="V1915" i="15"/>
  <c r="W1915" i="15" s="1"/>
  <c r="AE1914" i="15"/>
  <c r="AF1914" i="15" s="1"/>
  <c r="V1913" i="15"/>
  <c r="W1913" i="15" s="1"/>
  <c r="AE1912" i="15"/>
  <c r="AF1912" i="15" s="1"/>
  <c r="V1911" i="15"/>
  <c r="W1911" i="15" s="1"/>
  <c r="AE1910" i="15"/>
  <c r="AF1910" i="15" s="1"/>
  <c r="V1909" i="15"/>
  <c r="W1909" i="15" s="1"/>
  <c r="AE1908" i="15"/>
  <c r="AF1908" i="15" s="1"/>
  <c r="V1907" i="15"/>
  <c r="W1907" i="15" s="1"/>
  <c r="AE1906" i="15"/>
  <c r="AF1906" i="15" s="1"/>
  <c r="V1905" i="15"/>
  <c r="W1905" i="15" s="1"/>
  <c r="AE1904" i="15"/>
  <c r="AF1904" i="15" s="1"/>
  <c r="V1903" i="15"/>
  <c r="W1903" i="15" s="1"/>
  <c r="AE1902" i="15"/>
  <c r="AF1902" i="15" s="1"/>
  <c r="V1901" i="15"/>
  <c r="W1901" i="15" s="1"/>
  <c r="AE1900" i="15"/>
  <c r="AF1900" i="15" s="1"/>
  <c r="V1899" i="15"/>
  <c r="W1899" i="15" s="1"/>
  <c r="AE1898" i="15"/>
  <c r="AF1898" i="15" s="1"/>
  <c r="V1897" i="15"/>
  <c r="W1897" i="15" s="1"/>
  <c r="AE1896" i="15"/>
  <c r="AF1896" i="15" s="1"/>
  <c r="V1895" i="15"/>
  <c r="W1895" i="15" s="1"/>
  <c r="AE1894" i="15"/>
  <c r="AF1894" i="15" s="1"/>
  <c r="V1893" i="15"/>
  <c r="W1893" i="15" s="1"/>
  <c r="AE1892" i="15"/>
  <c r="AF1892" i="15" s="1"/>
  <c r="V1891" i="15"/>
  <c r="W1891" i="15" s="1"/>
  <c r="AE1890" i="15"/>
  <c r="AF1890" i="15" s="1"/>
  <c r="V1889" i="15"/>
  <c r="W1889" i="15" s="1"/>
  <c r="AE1888" i="15"/>
  <c r="AF1888" i="15" s="1"/>
  <c r="V1887" i="15"/>
  <c r="W1887" i="15" s="1"/>
  <c r="AE1886" i="15"/>
  <c r="AF1886" i="15" s="1"/>
  <c r="V1885" i="15"/>
  <c r="W1885" i="15" s="1"/>
  <c r="AE1884" i="15"/>
  <c r="AF1884" i="15" s="1"/>
  <c r="V1883" i="15"/>
  <c r="W1883" i="15" s="1"/>
  <c r="AE1882" i="15"/>
  <c r="AF1882" i="15" s="1"/>
  <c r="V1881" i="15"/>
  <c r="W1881" i="15" s="1"/>
  <c r="AE1880" i="15"/>
  <c r="AF1880" i="15" s="1"/>
  <c r="V1879" i="15"/>
  <c r="W1879" i="15" s="1"/>
  <c r="AE1878" i="15"/>
  <c r="AF1878" i="15" s="1"/>
  <c r="V1877" i="15"/>
  <c r="W1877" i="15" s="1"/>
  <c r="AE1876" i="15"/>
  <c r="AF1876" i="15" s="1"/>
  <c r="V1875" i="15"/>
  <c r="W1875" i="15" s="1"/>
  <c r="AE1874" i="15"/>
  <c r="AF1874" i="15" s="1"/>
  <c r="V1873" i="15"/>
  <c r="W1873" i="15" s="1"/>
  <c r="AE1872" i="15"/>
  <c r="AF1872" i="15" s="1"/>
  <c r="V1871" i="15"/>
  <c r="W1871" i="15" s="1"/>
  <c r="AE1870" i="15"/>
  <c r="AF1870" i="15" s="1"/>
  <c r="V1869" i="15"/>
  <c r="W1869" i="15" s="1"/>
  <c r="AE1868" i="15"/>
  <c r="AF1868" i="15" s="1"/>
  <c r="V1867" i="15"/>
  <c r="W1867" i="15" s="1"/>
  <c r="AE1866" i="15"/>
  <c r="AF1866" i="15" s="1"/>
  <c r="V1865" i="15"/>
  <c r="W1865" i="15" s="1"/>
  <c r="AE1864" i="15"/>
  <c r="AF1864" i="15" s="1"/>
  <c r="V1863" i="15"/>
  <c r="W1863" i="15" s="1"/>
  <c r="AE1862" i="15"/>
  <c r="AF1862" i="15" s="1"/>
  <c r="V1861" i="15"/>
  <c r="W1861" i="15" s="1"/>
  <c r="AE1860" i="15"/>
  <c r="AF1860" i="15" s="1"/>
  <c r="V1859" i="15"/>
  <c r="W1859" i="15" s="1"/>
  <c r="AE1858" i="15"/>
  <c r="AF1858" i="15" s="1"/>
  <c r="V1857" i="15"/>
  <c r="W1857" i="15" s="1"/>
  <c r="AE1856" i="15"/>
  <c r="AF1856" i="15" s="1"/>
  <c r="V1855" i="15"/>
  <c r="W1855" i="15" s="1"/>
  <c r="AE1854" i="15"/>
  <c r="AF1854" i="15" s="1"/>
  <c r="V1853" i="15"/>
  <c r="W1853" i="15" s="1"/>
  <c r="AE1852" i="15"/>
  <c r="AF1852" i="15" s="1"/>
  <c r="V1851" i="15"/>
  <c r="W1851" i="15" s="1"/>
  <c r="AE1850" i="15"/>
  <c r="AF1850" i="15" s="1"/>
  <c r="V1849" i="15"/>
  <c r="W1849" i="15" s="1"/>
  <c r="AE1848" i="15"/>
  <c r="AF1848" i="15" s="1"/>
  <c r="V1847" i="15"/>
  <c r="W1847" i="15" s="1"/>
  <c r="AE1846" i="15"/>
  <c r="AF1846" i="15" s="1"/>
  <c r="V1845" i="15"/>
  <c r="W1845" i="15" s="1"/>
  <c r="AE1844" i="15"/>
  <c r="AF1844" i="15" s="1"/>
  <c r="V1843" i="15"/>
  <c r="W1843" i="15" s="1"/>
  <c r="AE1842" i="15"/>
  <c r="AF1842" i="15" s="1"/>
  <c r="V1841" i="15"/>
  <c r="W1841" i="15" s="1"/>
  <c r="AE1840" i="15"/>
  <c r="AF1840" i="15" s="1"/>
  <c r="V1839" i="15"/>
  <c r="W1839" i="15" s="1"/>
  <c r="AE1838" i="15"/>
  <c r="AF1838" i="15" s="1"/>
  <c r="V1837" i="15"/>
  <c r="W1837" i="15" s="1"/>
  <c r="AE1836" i="15"/>
  <c r="AF1836" i="15" s="1"/>
  <c r="V1835" i="15"/>
  <c r="W1835" i="15" s="1"/>
  <c r="AE1834" i="15"/>
  <c r="AF1834" i="15" s="1"/>
  <c r="V1833" i="15"/>
  <c r="W1833" i="15" s="1"/>
  <c r="AE1832" i="15"/>
  <c r="AF1832" i="15" s="1"/>
  <c r="V1831" i="15"/>
  <c r="W1831" i="15" s="1"/>
  <c r="AE1830" i="15"/>
  <c r="AF1830" i="15" s="1"/>
  <c r="V1829" i="15"/>
  <c r="W1829" i="15" s="1"/>
  <c r="AE1828" i="15"/>
  <c r="AF1828" i="15" s="1"/>
  <c r="V1827" i="15"/>
  <c r="W1827" i="15" s="1"/>
  <c r="AE1826" i="15"/>
  <c r="AF1826" i="15" s="1"/>
  <c r="V1825" i="15"/>
  <c r="W1825" i="15" s="1"/>
  <c r="AE1824" i="15"/>
  <c r="AF1824" i="15" s="1"/>
  <c r="V1823" i="15"/>
  <c r="W1823" i="15" s="1"/>
  <c r="AE1822" i="15"/>
  <c r="AF1822" i="15" s="1"/>
  <c r="V1821" i="15"/>
  <c r="W1821" i="15" s="1"/>
  <c r="AE1820" i="15"/>
  <c r="AF1820" i="15" s="1"/>
  <c r="V1819" i="15"/>
  <c r="W1819" i="15" s="1"/>
  <c r="AE1818" i="15"/>
  <c r="AF1818" i="15" s="1"/>
  <c r="V1817" i="15"/>
  <c r="W1817" i="15" s="1"/>
  <c r="AE1816" i="15"/>
  <c r="AF1816" i="15" s="1"/>
  <c r="V1815" i="15"/>
  <c r="W1815" i="15" s="1"/>
  <c r="AE1814" i="15"/>
  <c r="AF1814" i="15" s="1"/>
  <c r="V1813" i="15"/>
  <c r="W1813" i="15" s="1"/>
  <c r="AE1812" i="15"/>
  <c r="AF1812" i="15" s="1"/>
  <c r="V1811" i="15"/>
  <c r="W1811" i="15" s="1"/>
  <c r="AE1810" i="15"/>
  <c r="AF1810" i="15" s="1"/>
  <c r="V1809" i="15"/>
  <c r="W1809" i="15" s="1"/>
  <c r="AE1808" i="15"/>
  <c r="AF1808" i="15" s="1"/>
  <c r="V1807" i="15"/>
  <c r="W1807" i="15" s="1"/>
  <c r="AE1806" i="15"/>
  <c r="AF1806" i="15" s="1"/>
  <c r="V1805" i="15"/>
  <c r="W1805" i="15" s="1"/>
  <c r="AE1804" i="15"/>
  <c r="AF1804" i="15" s="1"/>
  <c r="V1803" i="15"/>
  <c r="W1803" i="15" s="1"/>
  <c r="AE1802" i="15"/>
  <c r="AF1802" i="15" s="1"/>
  <c r="V1801" i="15"/>
  <c r="W1801" i="15" s="1"/>
  <c r="AE1800" i="15"/>
  <c r="AF1800" i="15" s="1"/>
  <c r="V1799" i="15"/>
  <c r="W1799" i="15" s="1"/>
  <c r="AE1798" i="15"/>
  <c r="AF1798" i="15" s="1"/>
  <c r="V1797" i="15"/>
  <c r="W1797" i="15" s="1"/>
  <c r="AE1796" i="15"/>
  <c r="AF1796" i="15" s="1"/>
  <c r="V1795" i="15"/>
  <c r="W1795" i="15" s="1"/>
  <c r="AE1794" i="15"/>
  <c r="AF1794" i="15" s="1"/>
  <c r="V1793" i="15"/>
  <c r="W1793" i="15" s="1"/>
  <c r="AE1792" i="15"/>
  <c r="AF1792" i="15" s="1"/>
  <c r="V1791" i="15"/>
  <c r="W1791" i="15" s="1"/>
  <c r="AE1790" i="15"/>
  <c r="AF1790" i="15" s="1"/>
  <c r="V1789" i="15"/>
  <c r="W1789" i="15" s="1"/>
  <c r="AE1788" i="15"/>
  <c r="AF1788" i="15" s="1"/>
  <c r="V1787" i="15"/>
  <c r="W1787" i="15" s="1"/>
  <c r="AE1786" i="15"/>
  <c r="AF1786" i="15" s="1"/>
  <c r="V1785" i="15"/>
  <c r="W1785" i="15" s="1"/>
  <c r="AE1784" i="15"/>
  <c r="AF1784" i="15" s="1"/>
  <c r="V1783" i="15"/>
  <c r="W1783" i="15" s="1"/>
  <c r="AE1782" i="15"/>
  <c r="AF1782" i="15" s="1"/>
  <c r="V1781" i="15"/>
  <c r="W1781" i="15" s="1"/>
  <c r="AE1780" i="15"/>
  <c r="AF1780" i="15" s="1"/>
  <c r="V1779" i="15"/>
  <c r="W1779" i="15" s="1"/>
  <c r="AE1778" i="15"/>
  <c r="AF1778" i="15" s="1"/>
  <c r="V1777" i="15"/>
  <c r="W1777" i="15" s="1"/>
  <c r="AE1776" i="15"/>
  <c r="AF1776" i="15" s="1"/>
  <c r="V1775" i="15"/>
  <c r="W1775" i="15" s="1"/>
  <c r="AE1774" i="15"/>
  <c r="AF1774" i="15" s="1"/>
  <c r="V1773" i="15"/>
  <c r="W1773" i="15" s="1"/>
  <c r="AE1772" i="15"/>
  <c r="AF1772" i="15" s="1"/>
  <c r="V1771" i="15"/>
  <c r="W1771" i="15" s="1"/>
  <c r="AE1770" i="15"/>
  <c r="AF1770" i="15" s="1"/>
  <c r="V1769" i="15"/>
  <c r="W1769" i="15" s="1"/>
  <c r="AE1768" i="15"/>
  <c r="AF1768" i="15" s="1"/>
  <c r="V1767" i="15"/>
  <c r="W1767" i="15" s="1"/>
  <c r="AE1766" i="15"/>
  <c r="AF1766" i="15" s="1"/>
  <c r="V1765" i="15"/>
  <c r="W1765" i="15" s="1"/>
  <c r="AE1764" i="15"/>
  <c r="AF1764" i="15" s="1"/>
  <c r="V1763" i="15"/>
  <c r="W1763" i="15" s="1"/>
  <c r="AE1762" i="15"/>
  <c r="AF1762" i="15" s="1"/>
  <c r="V1761" i="15"/>
  <c r="W1761" i="15" s="1"/>
  <c r="AE1760" i="15"/>
  <c r="AF1760" i="15" s="1"/>
  <c r="V1759" i="15"/>
  <c r="W1759" i="15" s="1"/>
  <c r="AE1758" i="15"/>
  <c r="AF1758" i="15" s="1"/>
  <c r="V1757" i="15"/>
  <c r="W1757" i="15" s="1"/>
  <c r="AE1756" i="15"/>
  <c r="AF1756" i="15" s="1"/>
  <c r="V1755" i="15"/>
  <c r="W1755" i="15" s="1"/>
  <c r="AE1754" i="15"/>
  <c r="AF1754" i="15" s="1"/>
  <c r="V1753" i="15"/>
  <c r="W1753" i="15" s="1"/>
  <c r="AE1752" i="15"/>
  <c r="AF1752" i="15" s="1"/>
  <c r="V1751" i="15"/>
  <c r="W1751" i="15" s="1"/>
  <c r="AE1750" i="15"/>
  <c r="AF1750" i="15" s="1"/>
  <c r="V1749" i="15"/>
  <c r="W1749" i="15" s="1"/>
  <c r="AE1748" i="15"/>
  <c r="AF1748" i="15" s="1"/>
  <c r="V1747" i="15"/>
  <c r="W1747" i="15" s="1"/>
  <c r="AE1746" i="15"/>
  <c r="AF1746" i="15" s="1"/>
  <c r="V1745" i="15"/>
  <c r="W1745" i="15" s="1"/>
  <c r="AE1744" i="15"/>
  <c r="AF1744" i="15" s="1"/>
  <c r="V1743" i="15"/>
  <c r="W1743" i="15" s="1"/>
  <c r="AE1742" i="15"/>
  <c r="AF1742" i="15" s="1"/>
  <c r="V1741" i="15"/>
  <c r="W1741" i="15" s="1"/>
  <c r="AE1740" i="15"/>
  <c r="AF1740" i="15" s="1"/>
  <c r="V1739" i="15"/>
  <c r="W1739" i="15" s="1"/>
  <c r="AE1738" i="15"/>
  <c r="AF1738" i="15" s="1"/>
  <c r="V1737" i="15"/>
  <c r="W1737" i="15" s="1"/>
  <c r="AE1736" i="15"/>
  <c r="AF1736" i="15" s="1"/>
  <c r="V1735" i="15"/>
  <c r="W1735" i="15" s="1"/>
  <c r="AE1734" i="15"/>
  <c r="AF1734" i="15" s="1"/>
  <c r="V1733" i="15"/>
  <c r="W1733" i="15" s="1"/>
  <c r="AE1732" i="15"/>
  <c r="AF1732" i="15" s="1"/>
  <c r="V1731" i="15"/>
  <c r="W1731" i="15" s="1"/>
  <c r="AE1730" i="15"/>
  <c r="AF1730" i="15" s="1"/>
  <c r="V1729" i="15"/>
  <c r="W1729" i="15" s="1"/>
  <c r="AE1728" i="15"/>
  <c r="AF1728" i="15" s="1"/>
  <c r="V1727" i="15"/>
  <c r="W1727" i="15" s="1"/>
  <c r="AE1726" i="15"/>
  <c r="AF1726" i="15" s="1"/>
  <c r="V1725" i="15"/>
  <c r="W1725" i="15" s="1"/>
  <c r="AE1724" i="15"/>
  <c r="AF1724" i="15" s="1"/>
  <c r="V1723" i="15"/>
  <c r="W1723" i="15" s="1"/>
  <c r="AE1999" i="15"/>
  <c r="AF1999" i="15" s="1"/>
  <c r="AE1997" i="15"/>
  <c r="AF1997" i="15" s="1"/>
  <c r="AE1995" i="15"/>
  <c r="AF1995" i="15" s="1"/>
  <c r="AE1993" i="15"/>
  <c r="AF1993" i="15" s="1"/>
  <c r="AE1991" i="15"/>
  <c r="AF1991" i="15" s="1"/>
  <c r="AE1989" i="15"/>
  <c r="AF1989" i="15" s="1"/>
  <c r="AE1987" i="15"/>
  <c r="AF1987" i="15" s="1"/>
  <c r="AE1985" i="15"/>
  <c r="AF1985" i="15" s="1"/>
  <c r="AE1983" i="15"/>
  <c r="AF1983" i="15" s="1"/>
  <c r="AE1981" i="15"/>
  <c r="AF1981" i="15" s="1"/>
  <c r="AE1979" i="15"/>
  <c r="AF1979" i="15" s="1"/>
  <c r="AE1977" i="15"/>
  <c r="AF1977" i="15" s="1"/>
  <c r="AE1975" i="15"/>
  <c r="AF1975" i="15" s="1"/>
  <c r="AE1973" i="15"/>
  <c r="AF1973" i="15" s="1"/>
  <c r="AE1971" i="15"/>
  <c r="AF1971" i="15" s="1"/>
  <c r="AE1969" i="15"/>
  <c r="AF1969" i="15" s="1"/>
  <c r="AE1967" i="15"/>
  <c r="AF1967" i="15" s="1"/>
  <c r="AE1965" i="15"/>
  <c r="AF1965" i="15" s="1"/>
  <c r="AE1963" i="15"/>
  <c r="AF1963" i="15" s="1"/>
  <c r="AE1961" i="15"/>
  <c r="AF1961" i="15" s="1"/>
  <c r="AE1959" i="15"/>
  <c r="AF1959" i="15" s="1"/>
  <c r="V1959" i="15"/>
  <c r="W1959" i="15" s="1"/>
  <c r="R1958" i="15"/>
  <c r="S1958" i="15" s="1"/>
  <c r="Z1957" i="15"/>
  <c r="AA1957" i="15" s="1"/>
  <c r="R1956" i="15"/>
  <c r="S1956" i="15" s="1"/>
  <c r="Z1955" i="15"/>
  <c r="AA1955" i="15" s="1"/>
  <c r="R1954" i="15"/>
  <c r="S1954" i="15" s="1"/>
  <c r="Z1953" i="15"/>
  <c r="AA1953" i="15" s="1"/>
  <c r="R1952" i="15"/>
  <c r="S1952" i="15" s="1"/>
  <c r="Z1951" i="15"/>
  <c r="AA1951" i="15" s="1"/>
  <c r="R1950" i="15"/>
  <c r="S1950" i="15" s="1"/>
  <c r="Z1949" i="15"/>
  <c r="AA1949" i="15" s="1"/>
  <c r="R1948" i="15"/>
  <c r="S1948" i="15" s="1"/>
  <c r="Z1947" i="15"/>
  <c r="AA1947" i="15" s="1"/>
  <c r="R1946" i="15"/>
  <c r="S1946" i="15" s="1"/>
  <c r="Z1945" i="15"/>
  <c r="AA1945" i="15" s="1"/>
  <c r="R1944" i="15"/>
  <c r="S1944" i="15" s="1"/>
  <c r="Z1943" i="15"/>
  <c r="AA1943" i="15" s="1"/>
  <c r="R1942" i="15"/>
  <c r="S1942" i="15" s="1"/>
  <c r="Z1941" i="15"/>
  <c r="AA1941" i="15" s="1"/>
  <c r="R1940" i="15"/>
  <c r="S1940" i="15" s="1"/>
  <c r="Z1939" i="15"/>
  <c r="AA1939" i="15" s="1"/>
  <c r="R1938" i="15"/>
  <c r="S1938" i="15" s="1"/>
  <c r="Z1937" i="15"/>
  <c r="AA1937" i="15" s="1"/>
  <c r="R1936" i="15"/>
  <c r="S1936" i="15" s="1"/>
  <c r="Z1935" i="15"/>
  <c r="AA1935" i="15" s="1"/>
  <c r="R1934" i="15"/>
  <c r="S1934" i="15" s="1"/>
  <c r="Z1933" i="15"/>
  <c r="AA1933" i="15" s="1"/>
  <c r="R1932" i="15"/>
  <c r="S1932" i="15" s="1"/>
  <c r="Z1931" i="15"/>
  <c r="AA1931" i="15" s="1"/>
  <c r="R1930" i="15"/>
  <c r="S1930" i="15" s="1"/>
  <c r="Z1929" i="15"/>
  <c r="AA1929" i="15" s="1"/>
  <c r="R1928" i="15"/>
  <c r="S1928" i="15" s="1"/>
  <c r="Z1927" i="15"/>
  <c r="AA1927" i="15" s="1"/>
  <c r="R1926" i="15"/>
  <c r="S1926" i="15" s="1"/>
  <c r="Z1925" i="15"/>
  <c r="AA1925" i="15" s="1"/>
  <c r="R1924" i="15"/>
  <c r="S1924" i="15" s="1"/>
  <c r="Z1923" i="15"/>
  <c r="AA1923" i="15" s="1"/>
  <c r="R1922" i="15"/>
  <c r="S1922" i="15" s="1"/>
  <c r="Z1921" i="15"/>
  <c r="AA1921" i="15" s="1"/>
  <c r="R1920" i="15"/>
  <c r="S1920" i="15" s="1"/>
  <c r="Z1919" i="15"/>
  <c r="AA1919" i="15" s="1"/>
  <c r="R1918" i="15"/>
  <c r="S1918" i="15" s="1"/>
  <c r="Z1917" i="15"/>
  <c r="AA1917" i="15" s="1"/>
  <c r="R1916" i="15"/>
  <c r="S1916" i="15" s="1"/>
  <c r="Z1915" i="15"/>
  <c r="AA1915" i="15" s="1"/>
  <c r="R1914" i="15"/>
  <c r="S1914" i="15" s="1"/>
  <c r="Z1913" i="15"/>
  <c r="AA1913" i="15" s="1"/>
  <c r="R1912" i="15"/>
  <c r="S1912" i="15" s="1"/>
  <c r="Z1911" i="15"/>
  <c r="AA1911" i="15" s="1"/>
  <c r="R1910" i="15"/>
  <c r="S1910" i="15" s="1"/>
  <c r="Z1909" i="15"/>
  <c r="AA1909" i="15" s="1"/>
  <c r="R1908" i="15"/>
  <c r="S1908" i="15" s="1"/>
  <c r="Z1907" i="15"/>
  <c r="AA1907" i="15" s="1"/>
  <c r="R1906" i="15"/>
  <c r="S1906" i="15" s="1"/>
  <c r="Z1905" i="15"/>
  <c r="AA1905" i="15" s="1"/>
  <c r="R1904" i="15"/>
  <c r="S1904" i="15" s="1"/>
  <c r="Z1903" i="15"/>
  <c r="AA1903" i="15" s="1"/>
  <c r="R1902" i="15"/>
  <c r="S1902" i="15" s="1"/>
  <c r="Z1901" i="15"/>
  <c r="AA1901" i="15" s="1"/>
  <c r="R1900" i="15"/>
  <c r="S1900" i="15" s="1"/>
  <c r="Z1899" i="15"/>
  <c r="AA1899" i="15" s="1"/>
  <c r="R1898" i="15"/>
  <c r="S1898" i="15" s="1"/>
  <c r="Z1897" i="15"/>
  <c r="AA1897" i="15" s="1"/>
  <c r="R1896" i="15"/>
  <c r="S1896" i="15" s="1"/>
  <c r="Z1895" i="15"/>
  <c r="AA1895" i="15" s="1"/>
  <c r="R1894" i="15"/>
  <c r="S1894" i="15" s="1"/>
  <c r="Z1893" i="15"/>
  <c r="AA1893" i="15" s="1"/>
  <c r="R1892" i="15"/>
  <c r="S1892" i="15" s="1"/>
  <c r="Z1891" i="15"/>
  <c r="AA1891" i="15" s="1"/>
  <c r="R1890" i="15"/>
  <c r="S1890" i="15" s="1"/>
  <c r="Z1889" i="15"/>
  <c r="AA1889" i="15" s="1"/>
  <c r="R1888" i="15"/>
  <c r="S1888" i="15" s="1"/>
  <c r="Z1887" i="15"/>
  <c r="AA1887" i="15" s="1"/>
  <c r="R1886" i="15"/>
  <c r="S1886" i="15" s="1"/>
  <c r="Z1885" i="15"/>
  <c r="AA1885" i="15" s="1"/>
  <c r="R1884" i="15"/>
  <c r="S1884" i="15" s="1"/>
  <c r="Z1883" i="15"/>
  <c r="AA1883" i="15" s="1"/>
  <c r="R1882" i="15"/>
  <c r="S1882" i="15" s="1"/>
  <c r="Z1881" i="15"/>
  <c r="AA1881" i="15" s="1"/>
  <c r="R1880" i="15"/>
  <c r="S1880" i="15" s="1"/>
  <c r="Z1879" i="15"/>
  <c r="AA1879" i="15" s="1"/>
  <c r="R1878" i="15"/>
  <c r="S1878" i="15" s="1"/>
  <c r="Z1877" i="15"/>
  <c r="AA1877" i="15" s="1"/>
  <c r="R1876" i="15"/>
  <c r="S1876" i="15" s="1"/>
  <c r="Z1875" i="15"/>
  <c r="AA1875" i="15" s="1"/>
  <c r="R1874" i="15"/>
  <c r="S1874" i="15" s="1"/>
  <c r="Z1873" i="15"/>
  <c r="AA1873" i="15" s="1"/>
  <c r="R1872" i="15"/>
  <c r="S1872" i="15" s="1"/>
  <c r="Z1871" i="15"/>
  <c r="AA1871" i="15" s="1"/>
  <c r="R1870" i="15"/>
  <c r="S1870" i="15" s="1"/>
  <c r="Z1869" i="15"/>
  <c r="AA1869" i="15" s="1"/>
  <c r="R1868" i="15"/>
  <c r="S1868" i="15" s="1"/>
  <c r="Z1867" i="15"/>
  <c r="AA1867" i="15" s="1"/>
  <c r="R1866" i="15"/>
  <c r="S1866" i="15" s="1"/>
  <c r="Z1865" i="15"/>
  <c r="AA1865" i="15" s="1"/>
  <c r="R1864" i="15"/>
  <c r="S1864" i="15" s="1"/>
  <c r="Z1863" i="15"/>
  <c r="AA1863" i="15" s="1"/>
  <c r="R1862" i="15"/>
  <c r="S1862" i="15" s="1"/>
  <c r="Z1861" i="15"/>
  <c r="AA1861" i="15" s="1"/>
  <c r="R1860" i="15"/>
  <c r="S1860" i="15" s="1"/>
  <c r="Z1859" i="15"/>
  <c r="AA1859" i="15" s="1"/>
  <c r="R1858" i="15"/>
  <c r="S1858" i="15" s="1"/>
  <c r="Z1857" i="15"/>
  <c r="AA1857" i="15" s="1"/>
  <c r="R1856" i="15"/>
  <c r="S1856" i="15" s="1"/>
  <c r="Z1855" i="15"/>
  <c r="AA1855" i="15" s="1"/>
  <c r="R1854" i="15"/>
  <c r="S1854" i="15" s="1"/>
  <c r="Z1853" i="15"/>
  <c r="AA1853" i="15" s="1"/>
  <c r="R1852" i="15"/>
  <c r="S1852" i="15" s="1"/>
  <c r="Z1851" i="15"/>
  <c r="AA1851" i="15" s="1"/>
  <c r="R1850" i="15"/>
  <c r="S1850" i="15" s="1"/>
  <c r="Z1849" i="15"/>
  <c r="AA1849" i="15" s="1"/>
  <c r="R1848" i="15"/>
  <c r="S1848" i="15" s="1"/>
  <c r="Z1847" i="15"/>
  <c r="AA1847" i="15" s="1"/>
  <c r="R1846" i="15"/>
  <c r="S1846" i="15" s="1"/>
  <c r="Z1845" i="15"/>
  <c r="AA1845" i="15" s="1"/>
  <c r="R1844" i="15"/>
  <c r="S1844" i="15" s="1"/>
  <c r="Z1843" i="15"/>
  <c r="AA1843" i="15" s="1"/>
  <c r="R1842" i="15"/>
  <c r="S1842" i="15" s="1"/>
  <c r="Z1841" i="15"/>
  <c r="AA1841" i="15" s="1"/>
  <c r="R1840" i="15"/>
  <c r="S1840" i="15" s="1"/>
  <c r="Z1839" i="15"/>
  <c r="AA1839" i="15" s="1"/>
  <c r="R1838" i="15"/>
  <c r="S1838" i="15" s="1"/>
  <c r="Z1837" i="15"/>
  <c r="AA1837" i="15" s="1"/>
  <c r="R1836" i="15"/>
  <c r="S1836" i="15" s="1"/>
  <c r="Z1835" i="15"/>
  <c r="AA1835" i="15" s="1"/>
  <c r="R1834" i="15"/>
  <c r="S1834" i="15" s="1"/>
  <c r="Z1833" i="15"/>
  <c r="AA1833" i="15" s="1"/>
  <c r="R1832" i="15"/>
  <c r="S1832" i="15" s="1"/>
  <c r="Z1831" i="15"/>
  <c r="AA1831" i="15" s="1"/>
  <c r="R1830" i="15"/>
  <c r="S1830" i="15" s="1"/>
  <c r="Z1829" i="15"/>
  <c r="AA1829" i="15" s="1"/>
  <c r="R1828" i="15"/>
  <c r="S1828" i="15" s="1"/>
  <c r="Z1827" i="15"/>
  <c r="AA1827" i="15" s="1"/>
  <c r="R1826" i="15"/>
  <c r="S1826" i="15" s="1"/>
  <c r="Z1825" i="15"/>
  <c r="AA1825" i="15" s="1"/>
  <c r="R1824" i="15"/>
  <c r="S1824" i="15" s="1"/>
  <c r="Z1823" i="15"/>
  <c r="AA1823" i="15" s="1"/>
  <c r="R1822" i="15"/>
  <c r="S1822" i="15" s="1"/>
  <c r="Z1821" i="15"/>
  <c r="AA1821" i="15" s="1"/>
  <c r="R1820" i="15"/>
  <c r="S1820" i="15" s="1"/>
  <c r="Z1819" i="15"/>
  <c r="AA1819" i="15" s="1"/>
  <c r="R1818" i="15"/>
  <c r="S1818" i="15" s="1"/>
  <c r="Z1817" i="15"/>
  <c r="AA1817" i="15" s="1"/>
  <c r="R1816" i="15"/>
  <c r="S1816" i="15" s="1"/>
  <c r="Z1815" i="15"/>
  <c r="AA1815" i="15" s="1"/>
  <c r="R1814" i="15"/>
  <c r="S1814" i="15" s="1"/>
  <c r="Z1813" i="15"/>
  <c r="AA1813" i="15" s="1"/>
  <c r="R1812" i="15"/>
  <c r="S1812" i="15" s="1"/>
  <c r="Z1811" i="15"/>
  <c r="AA1811" i="15" s="1"/>
  <c r="R1810" i="15"/>
  <c r="S1810" i="15" s="1"/>
  <c r="Z1809" i="15"/>
  <c r="AA1809" i="15" s="1"/>
  <c r="R1808" i="15"/>
  <c r="S1808" i="15" s="1"/>
  <c r="Z1807" i="15"/>
  <c r="AA1807" i="15" s="1"/>
  <c r="R1806" i="15"/>
  <c r="S1806" i="15" s="1"/>
  <c r="Z1805" i="15"/>
  <c r="AA1805" i="15" s="1"/>
  <c r="R1804" i="15"/>
  <c r="S1804" i="15" s="1"/>
  <c r="Z1803" i="15"/>
  <c r="AA1803" i="15" s="1"/>
  <c r="R1802" i="15"/>
  <c r="S1802" i="15" s="1"/>
  <c r="Z1801" i="15"/>
  <c r="AA1801" i="15" s="1"/>
  <c r="R1800" i="15"/>
  <c r="S1800" i="15" s="1"/>
  <c r="Z1799" i="15"/>
  <c r="AA1799" i="15" s="1"/>
  <c r="R1798" i="15"/>
  <c r="S1798" i="15" s="1"/>
  <c r="Z1797" i="15"/>
  <c r="AA1797" i="15" s="1"/>
  <c r="R1796" i="15"/>
  <c r="S1796" i="15" s="1"/>
  <c r="Z1795" i="15"/>
  <c r="AA1795" i="15" s="1"/>
  <c r="R1794" i="15"/>
  <c r="S1794" i="15" s="1"/>
  <c r="Z1793" i="15"/>
  <c r="AA1793" i="15" s="1"/>
  <c r="R1792" i="15"/>
  <c r="S1792" i="15" s="1"/>
  <c r="Z1791" i="15"/>
  <c r="AA1791" i="15" s="1"/>
  <c r="R1790" i="15"/>
  <c r="S1790" i="15" s="1"/>
  <c r="Z1789" i="15"/>
  <c r="AA1789" i="15" s="1"/>
  <c r="R1788" i="15"/>
  <c r="S1788" i="15" s="1"/>
  <c r="Z1787" i="15"/>
  <c r="AA1787" i="15" s="1"/>
  <c r="R1786" i="15"/>
  <c r="S1786" i="15" s="1"/>
  <c r="Z1785" i="15"/>
  <c r="AA1785" i="15" s="1"/>
  <c r="R1784" i="15"/>
  <c r="S1784" i="15" s="1"/>
  <c r="Z1783" i="15"/>
  <c r="AA1783" i="15" s="1"/>
  <c r="R1782" i="15"/>
  <c r="S1782" i="15" s="1"/>
  <c r="Z1781" i="15"/>
  <c r="AA1781" i="15" s="1"/>
  <c r="R1780" i="15"/>
  <c r="S1780" i="15" s="1"/>
  <c r="Z1779" i="15"/>
  <c r="AA1779" i="15" s="1"/>
  <c r="R1778" i="15"/>
  <c r="S1778" i="15" s="1"/>
  <c r="Z1777" i="15"/>
  <c r="AA1777" i="15" s="1"/>
  <c r="R1776" i="15"/>
  <c r="S1776" i="15" s="1"/>
  <c r="Z1775" i="15"/>
  <c r="AA1775" i="15" s="1"/>
  <c r="R1774" i="15"/>
  <c r="S1774" i="15" s="1"/>
  <c r="Z1773" i="15"/>
  <c r="AA1773" i="15" s="1"/>
  <c r="R1772" i="15"/>
  <c r="S1772" i="15" s="1"/>
  <c r="Z1771" i="15"/>
  <c r="AA1771" i="15" s="1"/>
  <c r="R1770" i="15"/>
  <c r="S1770" i="15" s="1"/>
  <c r="Z1769" i="15"/>
  <c r="AA1769" i="15" s="1"/>
  <c r="R1768" i="15"/>
  <c r="S1768" i="15" s="1"/>
  <c r="Z1767" i="15"/>
  <c r="AA1767" i="15" s="1"/>
  <c r="R1766" i="15"/>
  <c r="S1766" i="15" s="1"/>
  <c r="Z1765" i="15"/>
  <c r="AA1765" i="15" s="1"/>
  <c r="R1764" i="15"/>
  <c r="S1764" i="15" s="1"/>
  <c r="Z1763" i="15"/>
  <c r="AA1763" i="15" s="1"/>
  <c r="R1762" i="15"/>
  <c r="S1762" i="15" s="1"/>
  <c r="Z1761" i="15"/>
  <c r="AA1761" i="15" s="1"/>
  <c r="R1760" i="15"/>
  <c r="S1760" i="15" s="1"/>
  <c r="Z1759" i="15"/>
  <c r="AA1759" i="15" s="1"/>
  <c r="R1758" i="15"/>
  <c r="S1758" i="15" s="1"/>
  <c r="Z1757" i="15"/>
  <c r="AA1757" i="15" s="1"/>
  <c r="R1756" i="15"/>
  <c r="S1756" i="15" s="1"/>
  <c r="Z1755" i="15"/>
  <c r="AA1755" i="15" s="1"/>
  <c r="R1754" i="15"/>
  <c r="S1754" i="15" s="1"/>
  <c r="Z1753" i="15"/>
  <c r="AA1753" i="15" s="1"/>
  <c r="R1752" i="15"/>
  <c r="S1752" i="15" s="1"/>
  <c r="Z1751" i="15"/>
  <c r="AA1751" i="15" s="1"/>
  <c r="R1750" i="15"/>
  <c r="S1750" i="15" s="1"/>
  <c r="Z1749" i="15"/>
  <c r="AA1749" i="15" s="1"/>
  <c r="R1748" i="15"/>
  <c r="S1748" i="15" s="1"/>
  <c r="Z1747" i="15"/>
  <c r="AA1747" i="15" s="1"/>
  <c r="R1746" i="15"/>
  <c r="S1746" i="15" s="1"/>
  <c r="Z1745" i="15"/>
  <c r="AA1745" i="15" s="1"/>
  <c r="R1744" i="15"/>
  <c r="S1744" i="15" s="1"/>
  <c r="Z1743" i="15"/>
  <c r="AA1743" i="15" s="1"/>
  <c r="R1742" i="15"/>
  <c r="S1742" i="15" s="1"/>
  <c r="Z1741" i="15"/>
  <c r="AA1741" i="15" s="1"/>
  <c r="R1740" i="15"/>
  <c r="S1740" i="15" s="1"/>
  <c r="Z1739" i="15"/>
  <c r="AA1739" i="15" s="1"/>
  <c r="R1738" i="15"/>
  <c r="S1738" i="15" s="1"/>
  <c r="Z1737" i="15"/>
  <c r="AA1737" i="15" s="1"/>
  <c r="R1736" i="15"/>
  <c r="S1736" i="15" s="1"/>
  <c r="Z1735" i="15"/>
  <c r="AA1735" i="15" s="1"/>
  <c r="R1734" i="15"/>
  <c r="S1734" i="15" s="1"/>
  <c r="Z1733" i="15"/>
  <c r="AA1733" i="15" s="1"/>
  <c r="R1732" i="15"/>
  <c r="S1732" i="15" s="1"/>
  <c r="Z1731" i="15"/>
  <c r="AA1731" i="15" s="1"/>
  <c r="R1730" i="15"/>
  <c r="S1730" i="15" s="1"/>
  <c r="Z1729" i="15"/>
  <c r="AA1729" i="15" s="1"/>
  <c r="R1728" i="15"/>
  <c r="S1728" i="15" s="1"/>
  <c r="Z1727" i="15"/>
  <c r="AA1727" i="15" s="1"/>
  <c r="R1726" i="15"/>
  <c r="S1726" i="15" s="1"/>
  <c r="Z1725" i="15"/>
  <c r="AA1725" i="15" s="1"/>
  <c r="R1724" i="15"/>
  <c r="S1724" i="15" s="1"/>
  <c r="Z1723" i="15"/>
  <c r="AA1723" i="15" s="1"/>
  <c r="R1722" i="15"/>
  <c r="S1722" i="15" s="1"/>
  <c r="Z1721" i="15"/>
  <c r="AA1721" i="15" s="1"/>
  <c r="R1720" i="15"/>
  <c r="S1720" i="15" s="1"/>
  <c r="Z1719" i="15"/>
  <c r="AA1719" i="15" s="1"/>
  <c r="R1718" i="15"/>
  <c r="S1718" i="15" s="1"/>
  <c r="Z1717" i="15"/>
  <c r="AA1717" i="15" s="1"/>
  <c r="R1716" i="15"/>
  <c r="S1716" i="15" s="1"/>
  <c r="Z1715" i="15"/>
  <c r="AA1715" i="15" s="1"/>
  <c r="R1714" i="15"/>
  <c r="S1714" i="15" s="1"/>
  <c r="Z1713" i="15"/>
  <c r="AA1713" i="15" s="1"/>
  <c r="R1712" i="15"/>
  <c r="S1712" i="15" s="1"/>
  <c r="Z1711" i="15"/>
  <c r="AA1711" i="15" s="1"/>
  <c r="R1710" i="15"/>
  <c r="S1710" i="15" s="1"/>
  <c r="Z1709" i="15"/>
  <c r="AA1709" i="15" s="1"/>
  <c r="R1708" i="15"/>
  <c r="S1708" i="15" s="1"/>
  <c r="Z1707" i="15"/>
  <c r="AA1707" i="15" s="1"/>
  <c r="R1706" i="15"/>
  <c r="S1706" i="15" s="1"/>
  <c r="Z1705" i="15"/>
  <c r="AA1705" i="15" s="1"/>
  <c r="R1704" i="15"/>
  <c r="S1704" i="15" s="1"/>
  <c r="Z1703" i="15"/>
  <c r="AA1703" i="15" s="1"/>
  <c r="R1702" i="15"/>
  <c r="S1702" i="15" s="1"/>
  <c r="Z1701" i="15"/>
  <c r="AA1701" i="15" s="1"/>
  <c r="R1700" i="15"/>
  <c r="S1700" i="15" s="1"/>
  <c r="Z1699" i="15"/>
  <c r="AA1699" i="15" s="1"/>
  <c r="R1698" i="15"/>
  <c r="S1698" i="15" s="1"/>
  <c r="Z1697" i="15"/>
  <c r="AA1697" i="15" s="1"/>
  <c r="R1696" i="15"/>
  <c r="S1696" i="15" s="1"/>
  <c r="Z1695" i="15"/>
  <c r="AA1695" i="15" s="1"/>
  <c r="R1694" i="15"/>
  <c r="S1694" i="15" s="1"/>
  <c r="Z1693" i="15"/>
  <c r="AA1693" i="15" s="1"/>
  <c r="R1692" i="15"/>
  <c r="S1692" i="15" s="1"/>
  <c r="Z1691" i="15"/>
  <c r="AA1691" i="15" s="1"/>
  <c r="R1690" i="15"/>
  <c r="S1690" i="15" s="1"/>
  <c r="Z1689" i="15"/>
  <c r="AA1689" i="15" s="1"/>
  <c r="R1688" i="15"/>
  <c r="S1688" i="15" s="1"/>
  <c r="Z1687" i="15"/>
  <c r="AA1687" i="15" s="1"/>
  <c r="R1686" i="15"/>
  <c r="S1686" i="15" s="1"/>
  <c r="Z1685" i="15"/>
  <c r="AA1685" i="15" s="1"/>
  <c r="R1684" i="15"/>
  <c r="S1684" i="15" s="1"/>
  <c r="Z1683" i="15"/>
  <c r="AA1683" i="15" s="1"/>
  <c r="R1682" i="15"/>
  <c r="S1682" i="15" s="1"/>
  <c r="Z1681" i="15"/>
  <c r="AA1681" i="15" s="1"/>
  <c r="R1680" i="15"/>
  <c r="S1680" i="15" s="1"/>
  <c r="Z1679" i="15"/>
  <c r="AA1679" i="15" s="1"/>
  <c r="R1678" i="15"/>
  <c r="S1678" i="15" s="1"/>
  <c r="Z1677" i="15"/>
  <c r="AA1677" i="15" s="1"/>
  <c r="R1676" i="15"/>
  <c r="S1676" i="15" s="1"/>
  <c r="Z1675" i="15"/>
  <c r="AA1675" i="15" s="1"/>
  <c r="R1674" i="15"/>
  <c r="S1674" i="15" s="1"/>
  <c r="Z1673" i="15"/>
  <c r="AA1673" i="15" s="1"/>
  <c r="R1672" i="15"/>
  <c r="S1672" i="15" s="1"/>
  <c r="Z1671" i="15"/>
  <c r="AA1671" i="15" s="1"/>
  <c r="R1670" i="15"/>
  <c r="S1670" i="15" s="1"/>
  <c r="Z1669" i="15"/>
  <c r="AA1669" i="15" s="1"/>
  <c r="R1668" i="15"/>
  <c r="S1668" i="15" s="1"/>
  <c r="Z1667" i="15"/>
  <c r="AA1667" i="15" s="1"/>
  <c r="R1666" i="15"/>
  <c r="S1666" i="15" s="1"/>
  <c r="Z1665" i="15"/>
  <c r="AA1665" i="15" s="1"/>
  <c r="V1958" i="15"/>
  <c r="W1958" i="15" s="1"/>
  <c r="AE1957" i="15"/>
  <c r="AF1957" i="15" s="1"/>
  <c r="V1956" i="15"/>
  <c r="W1956" i="15" s="1"/>
  <c r="AE1955" i="15"/>
  <c r="AF1955" i="15" s="1"/>
  <c r="V1954" i="15"/>
  <c r="W1954" i="15" s="1"/>
  <c r="AE1953" i="15"/>
  <c r="AF1953" i="15" s="1"/>
  <c r="V1952" i="15"/>
  <c r="W1952" i="15" s="1"/>
  <c r="AE1951" i="15"/>
  <c r="AF1951" i="15" s="1"/>
  <c r="V1950" i="15"/>
  <c r="W1950" i="15" s="1"/>
  <c r="AE1949" i="15"/>
  <c r="AF1949" i="15" s="1"/>
  <c r="V1948" i="15"/>
  <c r="W1948" i="15" s="1"/>
  <c r="AE1947" i="15"/>
  <c r="AF1947" i="15" s="1"/>
  <c r="V1946" i="15"/>
  <c r="W1946" i="15" s="1"/>
  <c r="AE1945" i="15"/>
  <c r="AF1945" i="15" s="1"/>
  <c r="V1944" i="15"/>
  <c r="W1944" i="15" s="1"/>
  <c r="AE1943" i="15"/>
  <c r="AF1943" i="15" s="1"/>
  <c r="V1942" i="15"/>
  <c r="W1942" i="15" s="1"/>
  <c r="AE1941" i="15"/>
  <c r="AF1941" i="15" s="1"/>
  <c r="V1940" i="15"/>
  <c r="W1940" i="15" s="1"/>
  <c r="AE1939" i="15"/>
  <c r="AF1939" i="15" s="1"/>
  <c r="V1938" i="15"/>
  <c r="W1938" i="15" s="1"/>
  <c r="AE1937" i="15"/>
  <c r="AF1937" i="15" s="1"/>
  <c r="V1936" i="15"/>
  <c r="W1936" i="15" s="1"/>
  <c r="AE1935" i="15"/>
  <c r="AF1935" i="15" s="1"/>
  <c r="V1934" i="15"/>
  <c r="W1934" i="15" s="1"/>
  <c r="AE1933" i="15"/>
  <c r="AF1933" i="15" s="1"/>
  <c r="V1932" i="15"/>
  <c r="W1932" i="15" s="1"/>
  <c r="AE1931" i="15"/>
  <c r="AF1931" i="15" s="1"/>
  <c r="V1930" i="15"/>
  <c r="W1930" i="15" s="1"/>
  <c r="AE1929" i="15"/>
  <c r="AF1929" i="15" s="1"/>
  <c r="V1928" i="15"/>
  <c r="W1928" i="15" s="1"/>
  <c r="AE1927" i="15"/>
  <c r="AF1927" i="15" s="1"/>
  <c r="V1926" i="15"/>
  <c r="W1926" i="15" s="1"/>
  <c r="AE1925" i="15"/>
  <c r="AF1925" i="15" s="1"/>
  <c r="V1924" i="15"/>
  <c r="W1924" i="15" s="1"/>
  <c r="AE1923" i="15"/>
  <c r="AF1923" i="15" s="1"/>
  <c r="V1922" i="15"/>
  <c r="W1922" i="15" s="1"/>
  <c r="AE1921" i="15"/>
  <c r="AF1921" i="15" s="1"/>
  <c r="V1920" i="15"/>
  <c r="W1920" i="15" s="1"/>
  <c r="AE1919" i="15"/>
  <c r="AF1919" i="15" s="1"/>
  <c r="V1918" i="15"/>
  <c r="W1918" i="15" s="1"/>
  <c r="AE1917" i="15"/>
  <c r="AF1917" i="15" s="1"/>
  <c r="V1916" i="15"/>
  <c r="W1916" i="15" s="1"/>
  <c r="AE1915" i="15"/>
  <c r="AF1915" i="15" s="1"/>
  <c r="V1914" i="15"/>
  <c r="W1914" i="15" s="1"/>
  <c r="AE1913" i="15"/>
  <c r="AF1913" i="15" s="1"/>
  <c r="V1912" i="15"/>
  <c r="W1912" i="15" s="1"/>
  <c r="AE1911" i="15"/>
  <c r="AF1911" i="15" s="1"/>
  <c r="V1910" i="15"/>
  <c r="W1910" i="15" s="1"/>
  <c r="AE1909" i="15"/>
  <c r="AF1909" i="15" s="1"/>
  <c r="V1908" i="15"/>
  <c r="W1908" i="15" s="1"/>
  <c r="AE1907" i="15"/>
  <c r="AF1907" i="15" s="1"/>
  <c r="V1906" i="15"/>
  <c r="W1906" i="15" s="1"/>
  <c r="AE1905" i="15"/>
  <c r="AF1905" i="15" s="1"/>
  <c r="V1904" i="15"/>
  <c r="W1904" i="15" s="1"/>
  <c r="AE1903" i="15"/>
  <c r="AF1903" i="15" s="1"/>
  <c r="V1902" i="15"/>
  <c r="W1902" i="15" s="1"/>
  <c r="AE1901" i="15"/>
  <c r="AF1901" i="15" s="1"/>
  <c r="V1900" i="15"/>
  <c r="W1900" i="15" s="1"/>
  <c r="AE1899" i="15"/>
  <c r="AF1899" i="15" s="1"/>
  <c r="V1898" i="15"/>
  <c r="W1898" i="15" s="1"/>
  <c r="AE1897" i="15"/>
  <c r="AF1897" i="15" s="1"/>
  <c r="V1896" i="15"/>
  <c r="W1896" i="15" s="1"/>
  <c r="AE1895" i="15"/>
  <c r="AF1895" i="15" s="1"/>
  <c r="V1894" i="15"/>
  <c r="W1894" i="15" s="1"/>
  <c r="AE1893" i="15"/>
  <c r="AF1893" i="15" s="1"/>
  <c r="V1892" i="15"/>
  <c r="W1892" i="15" s="1"/>
  <c r="AE1891" i="15"/>
  <c r="AF1891" i="15" s="1"/>
  <c r="V1890" i="15"/>
  <c r="W1890" i="15" s="1"/>
  <c r="AE1889" i="15"/>
  <c r="AF1889" i="15" s="1"/>
  <c r="V1888" i="15"/>
  <c r="W1888" i="15" s="1"/>
  <c r="AE1887" i="15"/>
  <c r="AF1887" i="15" s="1"/>
  <c r="V1886" i="15"/>
  <c r="W1886" i="15" s="1"/>
  <c r="AE1885" i="15"/>
  <c r="AF1885" i="15" s="1"/>
  <c r="V1884" i="15"/>
  <c r="W1884" i="15" s="1"/>
  <c r="AE1883" i="15"/>
  <c r="AF1883" i="15" s="1"/>
  <c r="V1882" i="15"/>
  <c r="W1882" i="15" s="1"/>
  <c r="AE1881" i="15"/>
  <c r="AF1881" i="15" s="1"/>
  <c r="V1880" i="15"/>
  <c r="W1880" i="15" s="1"/>
  <c r="AE1879" i="15"/>
  <c r="AF1879" i="15" s="1"/>
  <c r="V1878" i="15"/>
  <c r="W1878" i="15" s="1"/>
  <c r="AE1877" i="15"/>
  <c r="AF1877" i="15" s="1"/>
  <c r="V1876" i="15"/>
  <c r="W1876" i="15" s="1"/>
  <c r="AE1875" i="15"/>
  <c r="AF1875" i="15" s="1"/>
  <c r="V1874" i="15"/>
  <c r="W1874" i="15" s="1"/>
  <c r="AE1873" i="15"/>
  <c r="AF1873" i="15" s="1"/>
  <c r="V1872" i="15"/>
  <c r="W1872" i="15" s="1"/>
  <c r="AE1871" i="15"/>
  <c r="AF1871" i="15" s="1"/>
  <c r="V1870" i="15"/>
  <c r="W1870" i="15" s="1"/>
  <c r="AE1869" i="15"/>
  <c r="AF1869" i="15" s="1"/>
  <c r="V1868" i="15"/>
  <c r="W1868" i="15" s="1"/>
  <c r="AE1867" i="15"/>
  <c r="AF1867" i="15" s="1"/>
  <c r="V1866" i="15"/>
  <c r="W1866" i="15" s="1"/>
  <c r="AE1865" i="15"/>
  <c r="AF1865" i="15" s="1"/>
  <c r="V1864" i="15"/>
  <c r="W1864" i="15" s="1"/>
  <c r="AE1863" i="15"/>
  <c r="AF1863" i="15" s="1"/>
  <c r="V1862" i="15"/>
  <c r="W1862" i="15" s="1"/>
  <c r="AE1861" i="15"/>
  <c r="AF1861" i="15" s="1"/>
  <c r="V1860" i="15"/>
  <c r="W1860" i="15" s="1"/>
  <c r="AE1859" i="15"/>
  <c r="AF1859" i="15" s="1"/>
  <c r="V1858" i="15"/>
  <c r="W1858" i="15" s="1"/>
  <c r="AE1857" i="15"/>
  <c r="AF1857" i="15" s="1"/>
  <c r="V1856" i="15"/>
  <c r="W1856" i="15" s="1"/>
  <c r="AE1855" i="15"/>
  <c r="AF1855" i="15" s="1"/>
  <c r="V1854" i="15"/>
  <c r="W1854" i="15" s="1"/>
  <c r="AE1853" i="15"/>
  <c r="AF1853" i="15" s="1"/>
  <c r="V1852" i="15"/>
  <c r="W1852" i="15" s="1"/>
  <c r="AE1851" i="15"/>
  <c r="AF1851" i="15" s="1"/>
  <c r="V1850" i="15"/>
  <c r="W1850" i="15" s="1"/>
  <c r="AE1849" i="15"/>
  <c r="AF1849" i="15" s="1"/>
  <c r="V1848" i="15"/>
  <c r="W1848" i="15" s="1"/>
  <c r="AE1847" i="15"/>
  <c r="AF1847" i="15" s="1"/>
  <c r="V1846" i="15"/>
  <c r="W1846" i="15" s="1"/>
  <c r="AE1845" i="15"/>
  <c r="AF1845" i="15" s="1"/>
  <c r="V1844" i="15"/>
  <c r="W1844" i="15" s="1"/>
  <c r="AE1843" i="15"/>
  <c r="AF1843" i="15" s="1"/>
  <c r="V1842" i="15"/>
  <c r="W1842" i="15" s="1"/>
  <c r="AE1841" i="15"/>
  <c r="AF1841" i="15" s="1"/>
  <c r="V1840" i="15"/>
  <c r="W1840" i="15" s="1"/>
  <c r="AE1839" i="15"/>
  <c r="AF1839" i="15" s="1"/>
  <c r="V1838" i="15"/>
  <c r="W1838" i="15" s="1"/>
  <c r="AE1837" i="15"/>
  <c r="AF1837" i="15" s="1"/>
  <c r="V1836" i="15"/>
  <c r="W1836" i="15" s="1"/>
  <c r="AE1835" i="15"/>
  <c r="AF1835" i="15" s="1"/>
  <c r="V1834" i="15"/>
  <c r="W1834" i="15" s="1"/>
  <c r="AE1833" i="15"/>
  <c r="AF1833" i="15" s="1"/>
  <c r="V1832" i="15"/>
  <c r="W1832" i="15" s="1"/>
  <c r="AE1831" i="15"/>
  <c r="AF1831" i="15" s="1"/>
  <c r="V1830" i="15"/>
  <c r="W1830" i="15" s="1"/>
  <c r="AE1829" i="15"/>
  <c r="AF1829" i="15" s="1"/>
  <c r="V1828" i="15"/>
  <c r="W1828" i="15" s="1"/>
  <c r="AE1827" i="15"/>
  <c r="AF1827" i="15" s="1"/>
  <c r="V1826" i="15"/>
  <c r="W1826" i="15" s="1"/>
  <c r="AE1825" i="15"/>
  <c r="AF1825" i="15" s="1"/>
  <c r="V1824" i="15"/>
  <c r="W1824" i="15" s="1"/>
  <c r="AE1823" i="15"/>
  <c r="AF1823" i="15" s="1"/>
  <c r="V1822" i="15"/>
  <c r="W1822" i="15" s="1"/>
  <c r="AE1821" i="15"/>
  <c r="AF1821" i="15" s="1"/>
  <c r="V1820" i="15"/>
  <c r="W1820" i="15" s="1"/>
  <c r="AE1819" i="15"/>
  <c r="AF1819" i="15" s="1"/>
  <c r="V1818" i="15"/>
  <c r="W1818" i="15" s="1"/>
  <c r="AE1817" i="15"/>
  <c r="AF1817" i="15" s="1"/>
  <c r="V1816" i="15"/>
  <c r="W1816" i="15" s="1"/>
  <c r="AE1815" i="15"/>
  <c r="AF1815" i="15" s="1"/>
  <c r="V1814" i="15"/>
  <c r="W1814" i="15" s="1"/>
  <c r="AE1813" i="15"/>
  <c r="AF1813" i="15" s="1"/>
  <c r="V1812" i="15"/>
  <c r="W1812" i="15" s="1"/>
  <c r="AE1811" i="15"/>
  <c r="AF1811" i="15" s="1"/>
  <c r="V1810" i="15"/>
  <c r="W1810" i="15" s="1"/>
  <c r="AE1809" i="15"/>
  <c r="AF1809" i="15" s="1"/>
  <c r="V1808" i="15"/>
  <c r="W1808" i="15" s="1"/>
  <c r="AE1807" i="15"/>
  <c r="AF1807" i="15" s="1"/>
  <c r="V1806" i="15"/>
  <c r="W1806" i="15" s="1"/>
  <c r="AE1805" i="15"/>
  <c r="AF1805" i="15" s="1"/>
  <c r="V1804" i="15"/>
  <c r="W1804" i="15" s="1"/>
  <c r="AE1803" i="15"/>
  <c r="AF1803" i="15" s="1"/>
  <c r="V1802" i="15"/>
  <c r="W1802" i="15" s="1"/>
  <c r="AE1801" i="15"/>
  <c r="AF1801" i="15" s="1"/>
  <c r="V1800" i="15"/>
  <c r="W1800" i="15" s="1"/>
  <c r="AE1799" i="15"/>
  <c r="AF1799" i="15" s="1"/>
  <c r="V1798" i="15"/>
  <c r="W1798" i="15" s="1"/>
  <c r="AE1797" i="15"/>
  <c r="AF1797" i="15" s="1"/>
  <c r="V1796" i="15"/>
  <c r="W1796" i="15" s="1"/>
  <c r="AE1795" i="15"/>
  <c r="AF1795" i="15" s="1"/>
  <c r="V1794" i="15"/>
  <c r="W1794" i="15" s="1"/>
  <c r="AE1793" i="15"/>
  <c r="AF1793" i="15" s="1"/>
  <c r="V1792" i="15"/>
  <c r="W1792" i="15" s="1"/>
  <c r="AE1791" i="15"/>
  <c r="AF1791" i="15" s="1"/>
  <c r="V1790" i="15"/>
  <c r="W1790" i="15" s="1"/>
  <c r="AE1789" i="15"/>
  <c r="AF1789" i="15" s="1"/>
  <c r="V1788" i="15"/>
  <c r="W1788" i="15" s="1"/>
  <c r="AE1787" i="15"/>
  <c r="AF1787" i="15" s="1"/>
  <c r="V1786" i="15"/>
  <c r="W1786" i="15" s="1"/>
  <c r="AE1785" i="15"/>
  <c r="AF1785" i="15" s="1"/>
  <c r="V1784" i="15"/>
  <c r="W1784" i="15" s="1"/>
  <c r="AE1783" i="15"/>
  <c r="AF1783" i="15" s="1"/>
  <c r="V1782" i="15"/>
  <c r="W1782" i="15" s="1"/>
  <c r="AE1781" i="15"/>
  <c r="AF1781" i="15" s="1"/>
  <c r="V1780" i="15"/>
  <c r="W1780" i="15" s="1"/>
  <c r="AE1779" i="15"/>
  <c r="AF1779" i="15" s="1"/>
  <c r="V1778" i="15"/>
  <c r="W1778" i="15" s="1"/>
  <c r="AE1777" i="15"/>
  <c r="AF1777" i="15" s="1"/>
  <c r="V1776" i="15"/>
  <c r="W1776" i="15" s="1"/>
  <c r="AE1775" i="15"/>
  <c r="AF1775" i="15" s="1"/>
  <c r="V1774" i="15"/>
  <c r="W1774" i="15" s="1"/>
  <c r="AE1773" i="15"/>
  <c r="AF1773" i="15" s="1"/>
  <c r="V1772" i="15"/>
  <c r="W1772" i="15" s="1"/>
  <c r="AE1771" i="15"/>
  <c r="AF1771" i="15" s="1"/>
  <c r="V1770" i="15"/>
  <c r="W1770" i="15" s="1"/>
  <c r="AE1769" i="15"/>
  <c r="AF1769" i="15" s="1"/>
  <c r="V1768" i="15"/>
  <c r="W1768" i="15" s="1"/>
  <c r="AE1767" i="15"/>
  <c r="AF1767" i="15" s="1"/>
  <c r="V1766" i="15"/>
  <c r="W1766" i="15" s="1"/>
  <c r="AE1765" i="15"/>
  <c r="AF1765" i="15" s="1"/>
  <c r="V1764" i="15"/>
  <c r="W1764" i="15" s="1"/>
  <c r="AE1763" i="15"/>
  <c r="AF1763" i="15" s="1"/>
  <c r="V1762" i="15"/>
  <c r="W1762" i="15" s="1"/>
  <c r="AE1761" i="15"/>
  <c r="AF1761" i="15" s="1"/>
  <c r="V1760" i="15"/>
  <c r="W1760" i="15" s="1"/>
  <c r="AE1759" i="15"/>
  <c r="AF1759" i="15" s="1"/>
  <c r="V1758" i="15"/>
  <c r="W1758" i="15" s="1"/>
  <c r="AE1757" i="15"/>
  <c r="AF1757" i="15" s="1"/>
  <c r="V1756" i="15"/>
  <c r="W1756" i="15" s="1"/>
  <c r="AE1755" i="15"/>
  <c r="AF1755" i="15" s="1"/>
  <c r="V1754" i="15"/>
  <c r="W1754" i="15" s="1"/>
  <c r="AE1753" i="15"/>
  <c r="AF1753" i="15" s="1"/>
  <c r="V1752" i="15"/>
  <c r="W1752" i="15" s="1"/>
  <c r="AE1751" i="15"/>
  <c r="AF1751" i="15" s="1"/>
  <c r="V1750" i="15"/>
  <c r="W1750" i="15" s="1"/>
  <c r="AE1749" i="15"/>
  <c r="AF1749" i="15" s="1"/>
  <c r="V1748" i="15"/>
  <c r="W1748" i="15" s="1"/>
  <c r="AE1747" i="15"/>
  <c r="AF1747" i="15" s="1"/>
  <c r="V1746" i="15"/>
  <c r="W1746" i="15" s="1"/>
  <c r="AE1745" i="15"/>
  <c r="AF1745" i="15" s="1"/>
  <c r="V1744" i="15"/>
  <c r="W1744" i="15" s="1"/>
  <c r="AE1743" i="15"/>
  <c r="AF1743" i="15" s="1"/>
  <c r="V1742" i="15"/>
  <c r="W1742" i="15" s="1"/>
  <c r="AE1741" i="15"/>
  <c r="AF1741" i="15" s="1"/>
  <c r="V1740" i="15"/>
  <c r="W1740" i="15" s="1"/>
  <c r="AE1739" i="15"/>
  <c r="AF1739" i="15" s="1"/>
  <c r="V1738" i="15"/>
  <c r="W1738" i="15" s="1"/>
  <c r="AE1737" i="15"/>
  <c r="AF1737" i="15" s="1"/>
  <c r="V1736" i="15"/>
  <c r="W1736" i="15" s="1"/>
  <c r="AE1735" i="15"/>
  <c r="AF1735" i="15" s="1"/>
  <c r="V1734" i="15"/>
  <c r="W1734" i="15" s="1"/>
  <c r="AE1733" i="15"/>
  <c r="AF1733" i="15" s="1"/>
  <c r="V1732" i="15"/>
  <c r="W1732" i="15" s="1"/>
  <c r="AE1731" i="15"/>
  <c r="AF1731" i="15" s="1"/>
  <c r="V1730" i="15"/>
  <c r="W1730" i="15" s="1"/>
  <c r="AE1729" i="15"/>
  <c r="AF1729" i="15" s="1"/>
  <c r="V1728" i="15"/>
  <c r="W1728" i="15" s="1"/>
  <c r="AE1727" i="15"/>
  <c r="AF1727" i="15" s="1"/>
  <c r="V1726" i="15"/>
  <c r="W1726" i="15" s="1"/>
  <c r="AE1725" i="15"/>
  <c r="AF1725" i="15" s="1"/>
  <c r="V1724" i="15"/>
  <c r="W1724" i="15" s="1"/>
  <c r="AE1723" i="15"/>
  <c r="AF1723" i="15" s="1"/>
  <c r="V1722" i="15"/>
  <c r="W1722" i="15" s="1"/>
  <c r="AE1721" i="15"/>
  <c r="AF1721" i="15" s="1"/>
  <c r="V1720" i="15"/>
  <c r="W1720" i="15" s="1"/>
  <c r="AE1719" i="15"/>
  <c r="AF1719" i="15" s="1"/>
  <c r="V1718" i="15"/>
  <c r="W1718" i="15" s="1"/>
  <c r="AE1717" i="15"/>
  <c r="AF1717" i="15" s="1"/>
  <c r="V1716" i="15"/>
  <c r="W1716" i="15" s="1"/>
  <c r="AE1715" i="15"/>
  <c r="AF1715" i="15" s="1"/>
  <c r="V1714" i="15"/>
  <c r="W1714" i="15" s="1"/>
  <c r="AE1713" i="15"/>
  <c r="AF1713" i="15" s="1"/>
  <c r="V1712" i="15"/>
  <c r="W1712" i="15" s="1"/>
  <c r="AE1711" i="15"/>
  <c r="AF1711" i="15" s="1"/>
  <c r="V1710" i="15"/>
  <c r="W1710" i="15" s="1"/>
  <c r="AE1709" i="15"/>
  <c r="AF1709" i="15" s="1"/>
  <c r="V1708" i="15"/>
  <c r="W1708" i="15" s="1"/>
  <c r="AE1707" i="15"/>
  <c r="AF1707" i="15" s="1"/>
  <c r="V1706" i="15"/>
  <c r="W1706" i="15" s="1"/>
  <c r="AE1705" i="15"/>
  <c r="AF1705" i="15" s="1"/>
  <c r="V1704" i="15"/>
  <c r="W1704" i="15" s="1"/>
  <c r="AE1703" i="15"/>
  <c r="AF1703" i="15" s="1"/>
  <c r="V1702" i="15"/>
  <c r="W1702" i="15" s="1"/>
  <c r="AE1701" i="15"/>
  <c r="AF1701" i="15" s="1"/>
  <c r="V1700" i="15"/>
  <c r="W1700" i="15" s="1"/>
  <c r="AE1699" i="15"/>
  <c r="AF1699" i="15" s="1"/>
  <c r="V1698" i="15"/>
  <c r="W1698" i="15" s="1"/>
  <c r="AE1697" i="15"/>
  <c r="AF1697" i="15" s="1"/>
  <c r="V1696" i="15"/>
  <c r="W1696" i="15" s="1"/>
  <c r="AE1695" i="15"/>
  <c r="AF1695" i="15" s="1"/>
  <c r="V1694" i="15"/>
  <c r="W1694" i="15" s="1"/>
  <c r="AE1693" i="15"/>
  <c r="AF1693" i="15" s="1"/>
  <c r="V1692" i="15"/>
  <c r="W1692" i="15" s="1"/>
  <c r="AE1691" i="15"/>
  <c r="AF1691" i="15" s="1"/>
  <c r="V1690" i="15"/>
  <c r="W1690" i="15" s="1"/>
  <c r="AE1689" i="15"/>
  <c r="AF1689" i="15" s="1"/>
  <c r="V1688" i="15"/>
  <c r="W1688" i="15" s="1"/>
  <c r="AE1687" i="15"/>
  <c r="AF1687" i="15" s="1"/>
  <c r="V1686" i="15"/>
  <c r="W1686" i="15" s="1"/>
  <c r="AE1685" i="15"/>
  <c r="AF1685" i="15" s="1"/>
  <c r="V1684" i="15"/>
  <c r="W1684" i="15" s="1"/>
  <c r="AE1683" i="15"/>
  <c r="AF1683" i="15" s="1"/>
  <c r="V1682" i="15"/>
  <c r="W1682" i="15" s="1"/>
  <c r="AE1681" i="15"/>
  <c r="AF1681" i="15" s="1"/>
  <c r="V1680" i="15"/>
  <c r="W1680" i="15" s="1"/>
  <c r="AE1679" i="15"/>
  <c r="AF1679" i="15" s="1"/>
  <c r="V1678" i="15"/>
  <c r="W1678" i="15" s="1"/>
  <c r="AE1677" i="15"/>
  <c r="AF1677" i="15" s="1"/>
  <c r="V1676" i="15"/>
  <c r="W1676" i="15" s="1"/>
  <c r="AE1675" i="15"/>
  <c r="AF1675" i="15" s="1"/>
  <c r="V1674" i="15"/>
  <c r="W1674" i="15" s="1"/>
  <c r="AE1673" i="15"/>
  <c r="AF1673" i="15" s="1"/>
  <c r="V1672" i="15"/>
  <c r="W1672" i="15" s="1"/>
  <c r="AE1671" i="15"/>
  <c r="AF1671" i="15" s="1"/>
  <c r="V1670" i="15"/>
  <c r="W1670" i="15" s="1"/>
  <c r="AE1669" i="15"/>
  <c r="AF1669" i="15" s="1"/>
  <c r="V1668" i="15"/>
  <c r="W1668" i="15" s="1"/>
  <c r="AE1667" i="15"/>
  <c r="AF1667" i="15" s="1"/>
  <c r="V1666" i="15"/>
  <c r="W1666" i="15" s="1"/>
  <c r="AE1665" i="15"/>
  <c r="AF1665" i="15" s="1"/>
  <c r="V1664" i="15"/>
  <c r="W1664" i="15" s="1"/>
  <c r="AE1663" i="15"/>
  <c r="AF1663" i="15" s="1"/>
  <c r="V1662" i="15"/>
  <c r="W1662" i="15" s="1"/>
  <c r="AE1661" i="15"/>
  <c r="AF1661" i="15" s="1"/>
  <c r="V1660" i="15"/>
  <c r="W1660" i="15" s="1"/>
  <c r="AE1659" i="15"/>
  <c r="AF1659" i="15" s="1"/>
  <c r="V1658" i="15"/>
  <c r="W1658" i="15" s="1"/>
  <c r="AE1657" i="15"/>
  <c r="AF1657" i="15" s="1"/>
  <c r="V1656" i="15"/>
  <c r="W1656" i="15" s="1"/>
  <c r="AE1655" i="15"/>
  <c r="AF1655" i="15" s="1"/>
  <c r="V1654" i="15"/>
  <c r="W1654" i="15" s="1"/>
  <c r="AE1653" i="15"/>
  <c r="AF1653" i="15" s="1"/>
  <c r="V1652" i="15"/>
  <c r="W1652" i="15" s="1"/>
  <c r="AE1651" i="15"/>
  <c r="AF1651" i="15" s="1"/>
  <c r="V1650" i="15"/>
  <c r="W1650" i="15" s="1"/>
  <c r="AE1649" i="15"/>
  <c r="AF1649" i="15" s="1"/>
  <c r="V1648" i="15"/>
  <c r="W1648" i="15" s="1"/>
  <c r="AE1647" i="15"/>
  <c r="AF1647" i="15" s="1"/>
  <c r="V1646" i="15"/>
  <c r="W1646" i="15" s="1"/>
  <c r="AE1645" i="15"/>
  <c r="AF1645" i="15" s="1"/>
  <c r="V1644" i="15"/>
  <c r="W1644" i="15" s="1"/>
  <c r="AE1643" i="15"/>
  <c r="AF1643" i="15" s="1"/>
  <c r="V1642" i="15"/>
  <c r="W1642" i="15" s="1"/>
  <c r="AE1641" i="15"/>
  <c r="AF1641" i="15" s="1"/>
  <c r="V1640" i="15"/>
  <c r="W1640" i="15" s="1"/>
  <c r="AE1639" i="15"/>
  <c r="AF1639" i="15" s="1"/>
  <c r="V1638" i="15"/>
  <c r="W1638" i="15" s="1"/>
  <c r="AE1637" i="15"/>
  <c r="AF1637" i="15" s="1"/>
  <c r="V1636" i="15"/>
  <c r="W1636" i="15" s="1"/>
  <c r="AE1635" i="15"/>
  <c r="AF1635" i="15" s="1"/>
  <c r="V1634" i="15"/>
  <c r="W1634" i="15" s="1"/>
  <c r="AE1633" i="15"/>
  <c r="AF1633" i="15" s="1"/>
  <c r="V1632" i="15"/>
  <c r="W1632" i="15" s="1"/>
  <c r="AE1631" i="15"/>
  <c r="AF1631" i="15" s="1"/>
  <c r="V1630" i="15"/>
  <c r="W1630" i="15" s="1"/>
  <c r="AE1629" i="15"/>
  <c r="AF1629" i="15" s="1"/>
  <c r="V1721" i="15"/>
  <c r="W1721" i="15" s="1"/>
  <c r="V1719" i="15"/>
  <c r="W1719" i="15" s="1"/>
  <c r="V1717" i="15"/>
  <c r="W1717" i="15" s="1"/>
  <c r="V1715" i="15"/>
  <c r="W1715" i="15" s="1"/>
  <c r="V1713" i="15"/>
  <c r="W1713" i="15" s="1"/>
  <c r="V1711" i="15"/>
  <c r="W1711" i="15" s="1"/>
  <c r="V1709" i="15"/>
  <c r="W1709" i="15" s="1"/>
  <c r="V1707" i="15"/>
  <c r="W1707" i="15" s="1"/>
  <c r="V1705" i="15"/>
  <c r="W1705" i="15" s="1"/>
  <c r="V1703" i="15"/>
  <c r="W1703" i="15" s="1"/>
  <c r="V1701" i="15"/>
  <c r="W1701" i="15" s="1"/>
  <c r="V1699" i="15"/>
  <c r="W1699" i="15" s="1"/>
  <c r="V1697" i="15"/>
  <c r="W1697" i="15" s="1"/>
  <c r="V1695" i="15"/>
  <c r="W1695" i="15" s="1"/>
  <c r="V1693" i="15"/>
  <c r="W1693" i="15" s="1"/>
  <c r="V1691" i="15"/>
  <c r="W1691" i="15" s="1"/>
  <c r="V1689" i="15"/>
  <c r="W1689" i="15" s="1"/>
  <c r="V1687" i="15"/>
  <c r="W1687" i="15" s="1"/>
  <c r="V1685" i="15"/>
  <c r="W1685" i="15" s="1"/>
  <c r="V1683" i="15"/>
  <c r="W1683" i="15" s="1"/>
  <c r="V1681" i="15"/>
  <c r="W1681" i="15" s="1"/>
  <c r="V1679" i="15"/>
  <c r="W1679" i="15" s="1"/>
  <c r="V1677" i="15"/>
  <c r="W1677" i="15" s="1"/>
  <c r="V1675" i="15"/>
  <c r="W1675" i="15" s="1"/>
  <c r="V1673" i="15"/>
  <c r="W1673" i="15" s="1"/>
  <c r="V1671" i="15"/>
  <c r="W1671" i="15" s="1"/>
  <c r="V1669" i="15"/>
  <c r="W1669" i="15" s="1"/>
  <c r="V1667" i="15"/>
  <c r="W1667" i="15" s="1"/>
  <c r="V1665" i="15"/>
  <c r="W1665" i="15" s="1"/>
  <c r="V1663" i="15"/>
  <c r="W1663" i="15" s="1"/>
  <c r="V1661" i="15"/>
  <c r="W1661" i="15" s="1"/>
  <c r="V1659" i="15"/>
  <c r="W1659" i="15" s="1"/>
  <c r="V1657" i="15"/>
  <c r="W1657" i="15" s="1"/>
  <c r="V1655" i="15"/>
  <c r="W1655" i="15" s="1"/>
  <c r="V1653" i="15"/>
  <c r="W1653" i="15" s="1"/>
  <c r="V1651" i="15"/>
  <c r="W1651" i="15" s="1"/>
  <c r="V1649" i="15"/>
  <c r="W1649" i="15" s="1"/>
  <c r="V1647" i="15"/>
  <c r="W1647" i="15" s="1"/>
  <c r="V1645" i="15"/>
  <c r="W1645" i="15" s="1"/>
  <c r="V1643" i="15"/>
  <c r="W1643" i="15" s="1"/>
  <c r="V1641" i="15"/>
  <c r="W1641" i="15" s="1"/>
  <c r="V1639" i="15"/>
  <c r="W1639" i="15" s="1"/>
  <c r="V1637" i="15"/>
  <c r="W1637" i="15" s="1"/>
  <c r="V1635" i="15"/>
  <c r="W1635" i="15" s="1"/>
  <c r="V1633" i="15"/>
  <c r="W1633" i="15" s="1"/>
  <c r="V1631" i="15"/>
  <c r="W1631" i="15" s="1"/>
  <c r="V1629" i="15"/>
  <c r="W1629" i="15" s="1"/>
  <c r="R1628" i="15"/>
  <c r="S1628" i="15" s="1"/>
  <c r="Z1627" i="15"/>
  <c r="AA1627" i="15" s="1"/>
  <c r="V1626" i="15"/>
  <c r="W1626" i="15" s="1"/>
  <c r="AE1625" i="15"/>
  <c r="AF1625" i="15" s="1"/>
  <c r="V1624" i="15"/>
  <c r="W1624" i="15" s="1"/>
  <c r="AE1623" i="15"/>
  <c r="AF1623" i="15" s="1"/>
  <c r="V1622" i="15"/>
  <c r="W1622" i="15" s="1"/>
  <c r="AE1621" i="15"/>
  <c r="AF1621" i="15" s="1"/>
  <c r="V1620" i="15"/>
  <c r="W1620" i="15" s="1"/>
  <c r="AE1619" i="15"/>
  <c r="AF1619" i="15" s="1"/>
  <c r="V1618" i="15"/>
  <c r="W1618" i="15" s="1"/>
  <c r="AE1617" i="15"/>
  <c r="AF1617" i="15" s="1"/>
  <c r="V1616" i="15"/>
  <c r="W1616" i="15" s="1"/>
  <c r="AE1615" i="15"/>
  <c r="AF1615" i="15" s="1"/>
  <c r="V1614" i="15"/>
  <c r="W1614" i="15" s="1"/>
  <c r="AE1613" i="15"/>
  <c r="AF1613" i="15" s="1"/>
  <c r="V1612" i="15"/>
  <c r="W1612" i="15" s="1"/>
  <c r="AE1611" i="15"/>
  <c r="AF1611" i="15" s="1"/>
  <c r="V1610" i="15"/>
  <c r="W1610" i="15" s="1"/>
  <c r="AE1609" i="15"/>
  <c r="AF1609" i="15" s="1"/>
  <c r="V1608" i="15"/>
  <c r="W1608" i="15" s="1"/>
  <c r="AE1607" i="15"/>
  <c r="AF1607" i="15" s="1"/>
  <c r="V1606" i="15"/>
  <c r="W1606" i="15" s="1"/>
  <c r="AE1605" i="15"/>
  <c r="AF1605" i="15" s="1"/>
  <c r="V1604" i="15"/>
  <c r="W1604" i="15" s="1"/>
  <c r="AE1603" i="15"/>
  <c r="AF1603" i="15" s="1"/>
  <c r="V1602" i="15"/>
  <c r="W1602" i="15" s="1"/>
  <c r="AE1601" i="15"/>
  <c r="AF1601" i="15" s="1"/>
  <c r="V1600" i="15"/>
  <c r="W1600" i="15" s="1"/>
  <c r="AE1599" i="15"/>
  <c r="AF1599" i="15" s="1"/>
  <c r="V1598" i="15"/>
  <c r="W1598" i="15" s="1"/>
  <c r="AE1597" i="15"/>
  <c r="AF1597" i="15" s="1"/>
  <c r="V1596" i="15"/>
  <c r="W1596" i="15" s="1"/>
  <c r="AE1595" i="15"/>
  <c r="AF1595" i="15" s="1"/>
  <c r="V1594" i="15"/>
  <c r="W1594" i="15" s="1"/>
  <c r="AE1593" i="15"/>
  <c r="AF1593" i="15" s="1"/>
  <c r="V1592" i="15"/>
  <c r="W1592" i="15" s="1"/>
  <c r="AE1591" i="15"/>
  <c r="AF1591" i="15" s="1"/>
  <c r="V1590" i="15"/>
  <c r="W1590" i="15" s="1"/>
  <c r="AE1589" i="15"/>
  <c r="AF1589" i="15" s="1"/>
  <c r="V1588" i="15"/>
  <c r="W1588" i="15" s="1"/>
  <c r="AE1587" i="15"/>
  <c r="AF1587" i="15" s="1"/>
  <c r="V1586" i="15"/>
  <c r="W1586" i="15" s="1"/>
  <c r="AE1585" i="15"/>
  <c r="AF1585" i="15" s="1"/>
  <c r="V1584" i="15"/>
  <c r="W1584" i="15" s="1"/>
  <c r="AE1583" i="15"/>
  <c r="AF1583" i="15" s="1"/>
  <c r="V1582" i="15"/>
  <c r="W1582" i="15" s="1"/>
  <c r="AE1581" i="15"/>
  <c r="AF1581" i="15" s="1"/>
  <c r="V1580" i="15"/>
  <c r="W1580" i="15" s="1"/>
  <c r="AE1579" i="15"/>
  <c r="AF1579" i="15" s="1"/>
  <c r="V1578" i="15"/>
  <c r="W1578" i="15" s="1"/>
  <c r="AE1577" i="15"/>
  <c r="AF1577" i="15" s="1"/>
  <c r="V1576" i="15"/>
  <c r="W1576" i="15" s="1"/>
  <c r="AE1575" i="15"/>
  <c r="AF1575" i="15" s="1"/>
  <c r="V1574" i="15"/>
  <c r="W1574" i="15" s="1"/>
  <c r="AE1573" i="15"/>
  <c r="AF1573" i="15" s="1"/>
  <c r="V1572" i="15"/>
  <c r="W1572" i="15" s="1"/>
  <c r="AE1571" i="15"/>
  <c r="AF1571" i="15" s="1"/>
  <c r="V1570" i="15"/>
  <c r="W1570" i="15" s="1"/>
  <c r="AE1569" i="15"/>
  <c r="AF1569" i="15" s="1"/>
  <c r="V1568" i="15"/>
  <c r="W1568" i="15" s="1"/>
  <c r="AE1567" i="15"/>
  <c r="AF1567" i="15" s="1"/>
  <c r="V1566" i="15"/>
  <c r="W1566" i="15" s="1"/>
  <c r="AE1565" i="15"/>
  <c r="AF1565" i="15" s="1"/>
  <c r="V1564" i="15"/>
  <c r="W1564" i="15" s="1"/>
  <c r="AE1563" i="15"/>
  <c r="AF1563" i="15" s="1"/>
  <c r="V1562" i="15"/>
  <c r="W1562" i="15" s="1"/>
  <c r="AE1561" i="15"/>
  <c r="AF1561" i="15" s="1"/>
  <c r="V1560" i="15"/>
  <c r="W1560" i="15" s="1"/>
  <c r="AE1559" i="15"/>
  <c r="AF1559" i="15" s="1"/>
  <c r="V1558" i="15"/>
  <c r="W1558" i="15" s="1"/>
  <c r="AE1557" i="15"/>
  <c r="AF1557" i="15" s="1"/>
  <c r="V1556" i="15"/>
  <c r="W1556" i="15" s="1"/>
  <c r="AE1555" i="15"/>
  <c r="AF1555" i="15" s="1"/>
  <c r="V1554" i="15"/>
  <c r="W1554" i="15" s="1"/>
  <c r="AE1553" i="15"/>
  <c r="AF1553" i="15" s="1"/>
  <c r="V1552" i="15"/>
  <c r="W1552" i="15" s="1"/>
  <c r="AE1551" i="15"/>
  <c r="AF1551" i="15" s="1"/>
  <c r="V1550" i="15"/>
  <c r="W1550" i="15" s="1"/>
  <c r="AE1549" i="15"/>
  <c r="AF1549" i="15" s="1"/>
  <c r="V1548" i="15"/>
  <c r="W1548" i="15" s="1"/>
  <c r="AE1547" i="15"/>
  <c r="AF1547" i="15" s="1"/>
  <c r="V1546" i="15"/>
  <c r="W1546" i="15" s="1"/>
  <c r="AE1545" i="15"/>
  <c r="AF1545" i="15" s="1"/>
  <c r="V1544" i="15"/>
  <c r="W1544" i="15" s="1"/>
  <c r="AE1543" i="15"/>
  <c r="AF1543" i="15" s="1"/>
  <c r="V1542" i="15"/>
  <c r="W1542" i="15" s="1"/>
  <c r="AE1541" i="15"/>
  <c r="AF1541" i="15" s="1"/>
  <c r="V1540" i="15"/>
  <c r="W1540" i="15" s="1"/>
  <c r="AE1539" i="15"/>
  <c r="AF1539" i="15" s="1"/>
  <c r="V1538" i="15"/>
  <c r="W1538" i="15" s="1"/>
  <c r="AE1537" i="15"/>
  <c r="AF1537" i="15" s="1"/>
  <c r="V1536" i="15"/>
  <c r="W1536" i="15" s="1"/>
  <c r="AE1535" i="15"/>
  <c r="AF1535" i="15" s="1"/>
  <c r="V1534" i="15"/>
  <c r="W1534" i="15" s="1"/>
  <c r="AE1533" i="15"/>
  <c r="AF1533" i="15" s="1"/>
  <c r="V1532" i="15"/>
  <c r="W1532" i="15" s="1"/>
  <c r="AE1531" i="15"/>
  <c r="AF1531" i="15" s="1"/>
  <c r="V1530" i="15"/>
  <c r="W1530" i="15" s="1"/>
  <c r="AE1529" i="15"/>
  <c r="AF1529" i="15" s="1"/>
  <c r="V1528" i="15"/>
  <c r="W1528" i="15" s="1"/>
  <c r="AE1527" i="15"/>
  <c r="AF1527" i="15" s="1"/>
  <c r="V1526" i="15"/>
  <c r="W1526" i="15" s="1"/>
  <c r="AE1525" i="15"/>
  <c r="AF1525" i="15" s="1"/>
  <c r="V1524" i="15"/>
  <c r="W1524" i="15" s="1"/>
  <c r="AE1523" i="15"/>
  <c r="AF1523" i="15" s="1"/>
  <c r="V1522" i="15"/>
  <c r="W1522" i="15" s="1"/>
  <c r="AE1521" i="15"/>
  <c r="AF1521" i="15" s="1"/>
  <c r="V1520" i="15"/>
  <c r="W1520" i="15" s="1"/>
  <c r="AE1519" i="15"/>
  <c r="AF1519" i="15" s="1"/>
  <c r="V1518" i="15"/>
  <c r="W1518" i="15" s="1"/>
  <c r="AE1517" i="15"/>
  <c r="AF1517" i="15" s="1"/>
  <c r="V1516" i="15"/>
  <c r="W1516" i="15" s="1"/>
  <c r="AE1515" i="15"/>
  <c r="AF1515" i="15" s="1"/>
  <c r="V1514" i="15"/>
  <c r="W1514" i="15" s="1"/>
  <c r="AE1513" i="15"/>
  <c r="AF1513" i="15" s="1"/>
  <c r="V1512" i="15"/>
  <c r="W1512" i="15" s="1"/>
  <c r="AE1511" i="15"/>
  <c r="AF1511" i="15" s="1"/>
  <c r="V1510" i="15"/>
  <c r="W1510" i="15" s="1"/>
  <c r="AE1509" i="15"/>
  <c r="AF1509" i="15" s="1"/>
  <c r="V1508" i="15"/>
  <c r="W1508" i="15" s="1"/>
  <c r="AE1507" i="15"/>
  <c r="AF1507" i="15" s="1"/>
  <c r="V1506" i="15"/>
  <c r="W1506" i="15" s="1"/>
  <c r="AE1505" i="15"/>
  <c r="AF1505" i="15" s="1"/>
  <c r="V1504" i="15"/>
  <c r="W1504" i="15" s="1"/>
  <c r="AE1503" i="15"/>
  <c r="AF1503" i="15" s="1"/>
  <c r="V1502" i="15"/>
  <c r="W1502" i="15" s="1"/>
  <c r="AE1501" i="15"/>
  <c r="AF1501" i="15" s="1"/>
  <c r="V1500" i="15"/>
  <c r="W1500" i="15" s="1"/>
  <c r="AE1499" i="15"/>
  <c r="AF1499" i="15" s="1"/>
  <c r="V1498" i="15"/>
  <c r="W1498" i="15" s="1"/>
  <c r="AE1497" i="15"/>
  <c r="AF1497" i="15" s="1"/>
  <c r="V1496" i="15"/>
  <c r="W1496" i="15" s="1"/>
  <c r="AE1495" i="15"/>
  <c r="AF1495" i="15" s="1"/>
  <c r="V1494" i="15"/>
  <c r="W1494" i="15" s="1"/>
  <c r="AE1493" i="15"/>
  <c r="AF1493" i="15" s="1"/>
  <c r="V1492" i="15"/>
  <c r="W1492" i="15" s="1"/>
  <c r="AE1491" i="15"/>
  <c r="AF1491" i="15" s="1"/>
  <c r="V1490" i="15"/>
  <c r="W1490" i="15" s="1"/>
  <c r="AE1489" i="15"/>
  <c r="AF1489" i="15" s="1"/>
  <c r="V1488" i="15"/>
  <c r="W1488" i="15" s="1"/>
  <c r="AE1487" i="15"/>
  <c r="AF1487" i="15" s="1"/>
  <c r="V1486" i="15"/>
  <c r="W1486" i="15" s="1"/>
  <c r="AE1485" i="15"/>
  <c r="AF1485" i="15" s="1"/>
  <c r="V1484" i="15"/>
  <c r="W1484" i="15" s="1"/>
  <c r="AE1483" i="15"/>
  <c r="AF1483" i="15" s="1"/>
  <c r="V1482" i="15"/>
  <c r="W1482" i="15" s="1"/>
  <c r="AE1481" i="15"/>
  <c r="AF1481" i="15" s="1"/>
  <c r="V1480" i="15"/>
  <c r="W1480" i="15" s="1"/>
  <c r="AE1479" i="15"/>
  <c r="AF1479" i="15" s="1"/>
  <c r="V1478" i="15"/>
  <c r="W1478" i="15" s="1"/>
  <c r="AE1477" i="15"/>
  <c r="AF1477" i="15" s="1"/>
  <c r="V1476" i="15"/>
  <c r="W1476" i="15" s="1"/>
  <c r="AE1475" i="15"/>
  <c r="AF1475" i="15" s="1"/>
  <c r="V1474" i="15"/>
  <c r="W1474" i="15" s="1"/>
  <c r="AE1473" i="15"/>
  <c r="AF1473" i="15" s="1"/>
  <c r="V1472" i="15"/>
  <c r="W1472" i="15" s="1"/>
  <c r="AE1471" i="15"/>
  <c r="AF1471" i="15" s="1"/>
  <c r="V1470" i="15"/>
  <c r="W1470" i="15" s="1"/>
  <c r="AE1469" i="15"/>
  <c r="AF1469" i="15" s="1"/>
  <c r="V1468" i="15"/>
  <c r="W1468" i="15" s="1"/>
  <c r="AE1467" i="15"/>
  <c r="AF1467" i="15" s="1"/>
  <c r="V1466" i="15"/>
  <c r="W1466" i="15" s="1"/>
  <c r="AE1465" i="15"/>
  <c r="AF1465" i="15" s="1"/>
  <c r="V1464" i="15"/>
  <c r="W1464" i="15" s="1"/>
  <c r="AE1463" i="15"/>
  <c r="AF1463" i="15" s="1"/>
  <c r="V1462" i="15"/>
  <c r="W1462" i="15" s="1"/>
  <c r="AE1461" i="15"/>
  <c r="AF1461" i="15" s="1"/>
  <c r="V1460" i="15"/>
  <c r="W1460" i="15" s="1"/>
  <c r="AE1459" i="15"/>
  <c r="AF1459" i="15" s="1"/>
  <c r="V1458" i="15"/>
  <c r="W1458" i="15" s="1"/>
  <c r="AE1457" i="15"/>
  <c r="AF1457" i="15" s="1"/>
  <c r="V1456" i="15"/>
  <c r="W1456" i="15" s="1"/>
  <c r="AE1455" i="15"/>
  <c r="AF1455" i="15" s="1"/>
  <c r="V1454" i="15"/>
  <c r="W1454" i="15" s="1"/>
  <c r="AE1453" i="15"/>
  <c r="AF1453" i="15" s="1"/>
  <c r="V1452" i="15"/>
  <c r="W1452" i="15" s="1"/>
  <c r="AE1451" i="15"/>
  <c r="AF1451" i="15" s="1"/>
  <c r="V1450" i="15"/>
  <c r="W1450" i="15" s="1"/>
  <c r="AE1449" i="15"/>
  <c r="AF1449" i="15" s="1"/>
  <c r="V1448" i="15"/>
  <c r="W1448" i="15" s="1"/>
  <c r="AE1447" i="15"/>
  <c r="AF1447" i="15" s="1"/>
  <c r="V1446" i="15"/>
  <c r="W1446" i="15" s="1"/>
  <c r="AE1445" i="15"/>
  <c r="AF1445" i="15" s="1"/>
  <c r="V1444" i="15"/>
  <c r="W1444" i="15" s="1"/>
  <c r="AE1443" i="15"/>
  <c r="AF1443" i="15" s="1"/>
  <c r="V1442" i="15"/>
  <c r="W1442" i="15" s="1"/>
  <c r="AE1441" i="15"/>
  <c r="AF1441" i="15" s="1"/>
  <c r="V1440" i="15"/>
  <c r="W1440" i="15" s="1"/>
  <c r="AE1439" i="15"/>
  <c r="AF1439" i="15" s="1"/>
  <c r="V1438" i="15"/>
  <c r="W1438" i="15" s="1"/>
  <c r="AE1437" i="15"/>
  <c r="AF1437" i="15" s="1"/>
  <c r="V1436" i="15"/>
  <c r="W1436" i="15" s="1"/>
  <c r="AE1435" i="15"/>
  <c r="AF1435" i="15" s="1"/>
  <c r="V1434" i="15"/>
  <c r="W1434" i="15" s="1"/>
  <c r="AE1433" i="15"/>
  <c r="AF1433" i="15" s="1"/>
  <c r="V1432" i="15"/>
  <c r="W1432" i="15" s="1"/>
  <c r="AE1431" i="15"/>
  <c r="AF1431" i="15" s="1"/>
  <c r="V1430" i="15"/>
  <c r="W1430" i="15" s="1"/>
  <c r="AE1429" i="15"/>
  <c r="AF1429" i="15" s="1"/>
  <c r="V1428" i="15"/>
  <c r="W1428" i="15" s="1"/>
  <c r="AE1427" i="15"/>
  <c r="AF1427" i="15" s="1"/>
  <c r="V1426" i="15"/>
  <c r="W1426" i="15" s="1"/>
  <c r="AE1425" i="15"/>
  <c r="AF1425" i="15" s="1"/>
  <c r="V1424" i="15"/>
  <c r="W1424" i="15" s="1"/>
  <c r="AE1423" i="15"/>
  <c r="AF1423" i="15" s="1"/>
  <c r="V1422" i="15"/>
  <c r="W1422" i="15" s="1"/>
  <c r="AE1421" i="15"/>
  <c r="AF1421" i="15" s="1"/>
  <c r="V1420" i="15"/>
  <c r="W1420" i="15" s="1"/>
  <c r="AE1419" i="15"/>
  <c r="AF1419" i="15" s="1"/>
  <c r="V1418" i="15"/>
  <c r="W1418" i="15" s="1"/>
  <c r="AE1417" i="15"/>
  <c r="AF1417" i="15" s="1"/>
  <c r="V1416" i="15"/>
  <c r="W1416" i="15" s="1"/>
  <c r="AE1415" i="15"/>
  <c r="AF1415" i="15" s="1"/>
  <c r="V1414" i="15"/>
  <c r="W1414" i="15" s="1"/>
  <c r="AE1413" i="15"/>
  <c r="AF1413" i="15" s="1"/>
  <c r="V1412" i="15"/>
  <c r="W1412" i="15" s="1"/>
  <c r="AE1411" i="15"/>
  <c r="AF1411" i="15" s="1"/>
  <c r="V1410" i="15"/>
  <c r="W1410" i="15" s="1"/>
  <c r="AE1409" i="15"/>
  <c r="AF1409" i="15" s="1"/>
  <c r="V1408" i="15"/>
  <c r="W1408" i="15" s="1"/>
  <c r="AE1407" i="15"/>
  <c r="AF1407" i="15" s="1"/>
  <c r="V1406" i="15"/>
  <c r="W1406" i="15" s="1"/>
  <c r="AE1405" i="15"/>
  <c r="AF1405" i="15" s="1"/>
  <c r="V1404" i="15"/>
  <c r="W1404" i="15" s="1"/>
  <c r="AE1403" i="15"/>
  <c r="AF1403" i="15" s="1"/>
  <c r="AE1722" i="15"/>
  <c r="AF1722" i="15" s="1"/>
  <c r="AE1720" i="15"/>
  <c r="AF1720" i="15" s="1"/>
  <c r="AE1718" i="15"/>
  <c r="AF1718" i="15" s="1"/>
  <c r="AE1716" i="15"/>
  <c r="AF1716" i="15" s="1"/>
  <c r="AE1714" i="15"/>
  <c r="AF1714" i="15" s="1"/>
  <c r="AE1712" i="15"/>
  <c r="AF1712" i="15" s="1"/>
  <c r="AE1710" i="15"/>
  <c r="AF1710" i="15" s="1"/>
  <c r="AE1708" i="15"/>
  <c r="AF1708" i="15" s="1"/>
  <c r="AE1706" i="15"/>
  <c r="AF1706" i="15" s="1"/>
  <c r="AE1704" i="15"/>
  <c r="AF1704" i="15" s="1"/>
  <c r="AE1702" i="15"/>
  <c r="AF1702" i="15" s="1"/>
  <c r="AE1700" i="15"/>
  <c r="AF1700" i="15" s="1"/>
  <c r="AE1698" i="15"/>
  <c r="AF1698" i="15" s="1"/>
  <c r="AE1696" i="15"/>
  <c r="AF1696" i="15" s="1"/>
  <c r="AE1694" i="15"/>
  <c r="AF1694" i="15" s="1"/>
  <c r="AE1692" i="15"/>
  <c r="AF1692" i="15" s="1"/>
  <c r="AE1690" i="15"/>
  <c r="AF1690" i="15" s="1"/>
  <c r="AE1688" i="15"/>
  <c r="AF1688" i="15" s="1"/>
  <c r="AE1686" i="15"/>
  <c r="AF1686" i="15" s="1"/>
  <c r="AE1684" i="15"/>
  <c r="AF1684" i="15" s="1"/>
  <c r="AE1682" i="15"/>
  <c r="AF1682" i="15" s="1"/>
  <c r="AE1680" i="15"/>
  <c r="AF1680" i="15" s="1"/>
  <c r="AE1678" i="15"/>
  <c r="AF1678" i="15" s="1"/>
  <c r="AE1676" i="15"/>
  <c r="AF1676" i="15" s="1"/>
  <c r="AE1674" i="15"/>
  <c r="AF1674" i="15" s="1"/>
  <c r="AE1672" i="15"/>
  <c r="AF1672" i="15" s="1"/>
  <c r="AE1670" i="15"/>
  <c r="AF1670" i="15" s="1"/>
  <c r="AE1668" i="15"/>
  <c r="AF1668" i="15" s="1"/>
  <c r="AE1666" i="15"/>
  <c r="AF1666" i="15" s="1"/>
  <c r="AE1664" i="15"/>
  <c r="AF1664" i="15" s="1"/>
  <c r="AE1662" i="15"/>
  <c r="AF1662" i="15" s="1"/>
  <c r="AE1660" i="15"/>
  <c r="AF1660" i="15" s="1"/>
  <c r="AE1658" i="15"/>
  <c r="AF1658" i="15" s="1"/>
  <c r="AE1656" i="15"/>
  <c r="AF1656" i="15" s="1"/>
  <c r="AE1654" i="15"/>
  <c r="AF1654" i="15" s="1"/>
  <c r="AE1652" i="15"/>
  <c r="AF1652" i="15" s="1"/>
  <c r="AE1650" i="15"/>
  <c r="AF1650" i="15" s="1"/>
  <c r="AE1648" i="15"/>
  <c r="AF1648" i="15" s="1"/>
  <c r="AE1646" i="15"/>
  <c r="AF1646" i="15" s="1"/>
  <c r="AE1644" i="15"/>
  <c r="AF1644" i="15" s="1"/>
  <c r="AE1642" i="15"/>
  <c r="AF1642" i="15" s="1"/>
  <c r="AE1640" i="15"/>
  <c r="AF1640" i="15" s="1"/>
  <c r="AE1638" i="15"/>
  <c r="AF1638" i="15" s="1"/>
  <c r="AE1636" i="15"/>
  <c r="AF1636" i="15" s="1"/>
  <c r="AE1634" i="15"/>
  <c r="AF1634" i="15" s="1"/>
  <c r="AE1632" i="15"/>
  <c r="AF1632" i="15" s="1"/>
  <c r="AE1630" i="15"/>
  <c r="AF1630" i="15" s="1"/>
  <c r="AE1628" i="15"/>
  <c r="AF1628" i="15" s="1"/>
  <c r="V1628" i="15"/>
  <c r="W1628" i="15" s="1"/>
  <c r="AE1627" i="15"/>
  <c r="AF1627" i="15" s="1"/>
  <c r="R1627" i="15"/>
  <c r="S1627" i="15" s="1"/>
  <c r="Z1626" i="15"/>
  <c r="AA1626" i="15" s="1"/>
  <c r="R1625" i="15"/>
  <c r="S1625" i="15" s="1"/>
  <c r="Z1624" i="15"/>
  <c r="AA1624" i="15" s="1"/>
  <c r="R1623" i="15"/>
  <c r="S1623" i="15" s="1"/>
  <c r="Z1622" i="15"/>
  <c r="AA1622" i="15" s="1"/>
  <c r="R1621" i="15"/>
  <c r="S1621" i="15" s="1"/>
  <c r="Z1620" i="15"/>
  <c r="AA1620" i="15" s="1"/>
  <c r="R1619" i="15"/>
  <c r="S1619" i="15" s="1"/>
  <c r="Z1618" i="15"/>
  <c r="AA1618" i="15" s="1"/>
  <c r="R1617" i="15"/>
  <c r="S1617" i="15" s="1"/>
  <c r="Z1616" i="15"/>
  <c r="AA1616" i="15" s="1"/>
  <c r="R1615" i="15"/>
  <c r="S1615" i="15" s="1"/>
  <c r="Z1614" i="15"/>
  <c r="AA1614" i="15" s="1"/>
  <c r="R1613" i="15"/>
  <c r="S1613" i="15" s="1"/>
  <c r="Z1612" i="15"/>
  <c r="AA1612" i="15" s="1"/>
  <c r="R1611" i="15"/>
  <c r="S1611" i="15" s="1"/>
  <c r="Z1610" i="15"/>
  <c r="AA1610" i="15" s="1"/>
  <c r="R1609" i="15"/>
  <c r="S1609" i="15" s="1"/>
  <c r="Z1608" i="15"/>
  <c r="AA1608" i="15" s="1"/>
  <c r="R1607" i="15"/>
  <c r="S1607" i="15" s="1"/>
  <c r="Z1606" i="15"/>
  <c r="AA1606" i="15" s="1"/>
  <c r="R1605" i="15"/>
  <c r="S1605" i="15" s="1"/>
  <c r="Z1604" i="15"/>
  <c r="AA1604" i="15" s="1"/>
  <c r="R1603" i="15"/>
  <c r="S1603" i="15" s="1"/>
  <c r="Z1602" i="15"/>
  <c r="AA1602" i="15" s="1"/>
  <c r="R1601" i="15"/>
  <c r="S1601" i="15" s="1"/>
  <c r="Z1600" i="15"/>
  <c r="AA1600" i="15" s="1"/>
  <c r="R1599" i="15"/>
  <c r="S1599" i="15" s="1"/>
  <c r="Z1598" i="15"/>
  <c r="AA1598" i="15" s="1"/>
  <c r="R1597" i="15"/>
  <c r="S1597" i="15" s="1"/>
  <c r="Z1596" i="15"/>
  <c r="AA1596" i="15" s="1"/>
  <c r="R1595" i="15"/>
  <c r="S1595" i="15" s="1"/>
  <c r="Z1594" i="15"/>
  <c r="AA1594" i="15" s="1"/>
  <c r="R1593" i="15"/>
  <c r="S1593" i="15" s="1"/>
  <c r="Z1592" i="15"/>
  <c r="AA1592" i="15" s="1"/>
  <c r="R1591" i="15"/>
  <c r="S1591" i="15" s="1"/>
  <c r="Z1590" i="15"/>
  <c r="AA1590" i="15" s="1"/>
  <c r="R1589" i="15"/>
  <c r="S1589" i="15" s="1"/>
  <c r="Z1588" i="15"/>
  <c r="AA1588" i="15" s="1"/>
  <c r="R1587" i="15"/>
  <c r="S1587" i="15" s="1"/>
  <c r="Z1586" i="15"/>
  <c r="AA1586" i="15" s="1"/>
  <c r="R1585" i="15"/>
  <c r="S1585" i="15" s="1"/>
  <c r="Z1584" i="15"/>
  <c r="AA1584" i="15" s="1"/>
  <c r="R1583" i="15"/>
  <c r="S1583" i="15" s="1"/>
  <c r="Z1582" i="15"/>
  <c r="AA1582" i="15" s="1"/>
  <c r="R1581" i="15"/>
  <c r="S1581" i="15" s="1"/>
  <c r="Z1580" i="15"/>
  <c r="AA1580" i="15" s="1"/>
  <c r="R1579" i="15"/>
  <c r="S1579" i="15" s="1"/>
  <c r="Z1578" i="15"/>
  <c r="AA1578" i="15" s="1"/>
  <c r="R1577" i="15"/>
  <c r="S1577" i="15" s="1"/>
  <c r="Z1576" i="15"/>
  <c r="AA1576" i="15" s="1"/>
  <c r="R1575" i="15"/>
  <c r="S1575" i="15" s="1"/>
  <c r="Z1574" i="15"/>
  <c r="AA1574" i="15" s="1"/>
  <c r="R1573" i="15"/>
  <c r="S1573" i="15" s="1"/>
  <c r="Z1572" i="15"/>
  <c r="AA1572" i="15" s="1"/>
  <c r="R1571" i="15"/>
  <c r="S1571" i="15" s="1"/>
  <c r="Z1570" i="15"/>
  <c r="AA1570" i="15" s="1"/>
  <c r="R1569" i="15"/>
  <c r="S1569" i="15" s="1"/>
  <c r="Z1568" i="15"/>
  <c r="AA1568" i="15" s="1"/>
  <c r="R1567" i="15"/>
  <c r="S1567" i="15" s="1"/>
  <c r="Z1566" i="15"/>
  <c r="AA1566" i="15" s="1"/>
  <c r="R1565" i="15"/>
  <c r="S1565" i="15" s="1"/>
  <c r="Z1564" i="15"/>
  <c r="AA1564" i="15" s="1"/>
  <c r="R1563" i="15"/>
  <c r="S1563" i="15" s="1"/>
  <c r="Z1562" i="15"/>
  <c r="AA1562" i="15" s="1"/>
  <c r="R1561" i="15"/>
  <c r="S1561" i="15" s="1"/>
  <c r="Z1560" i="15"/>
  <c r="AA1560" i="15" s="1"/>
  <c r="R1559" i="15"/>
  <c r="S1559" i="15" s="1"/>
  <c r="Z1558" i="15"/>
  <c r="AA1558" i="15" s="1"/>
  <c r="R1557" i="15"/>
  <c r="S1557" i="15" s="1"/>
  <c r="Z1556" i="15"/>
  <c r="AA1556" i="15" s="1"/>
  <c r="R1555" i="15"/>
  <c r="S1555" i="15" s="1"/>
  <c r="Z1554" i="15"/>
  <c r="AA1554" i="15" s="1"/>
  <c r="R1553" i="15"/>
  <c r="S1553" i="15" s="1"/>
  <c r="Z1552" i="15"/>
  <c r="AA1552" i="15" s="1"/>
  <c r="R1551" i="15"/>
  <c r="S1551" i="15" s="1"/>
  <c r="Z1550" i="15"/>
  <c r="AA1550" i="15" s="1"/>
  <c r="R1549" i="15"/>
  <c r="S1549" i="15" s="1"/>
  <c r="Z1548" i="15"/>
  <c r="AA1548" i="15" s="1"/>
  <c r="R1547" i="15"/>
  <c r="S1547" i="15" s="1"/>
  <c r="Z1546" i="15"/>
  <c r="AA1546" i="15" s="1"/>
  <c r="R1545" i="15"/>
  <c r="S1545" i="15" s="1"/>
  <c r="Z1544" i="15"/>
  <c r="AA1544" i="15" s="1"/>
  <c r="R1543" i="15"/>
  <c r="S1543" i="15" s="1"/>
  <c r="Z1542" i="15"/>
  <c r="AA1542" i="15" s="1"/>
  <c r="R1541" i="15"/>
  <c r="S1541" i="15" s="1"/>
  <c r="Z1540" i="15"/>
  <c r="AA1540" i="15" s="1"/>
  <c r="R1539" i="15"/>
  <c r="S1539" i="15" s="1"/>
  <c r="Z1538" i="15"/>
  <c r="AA1538" i="15" s="1"/>
  <c r="R1537" i="15"/>
  <c r="S1537" i="15" s="1"/>
  <c r="Z1536" i="15"/>
  <c r="AA1536" i="15" s="1"/>
  <c r="R1535" i="15"/>
  <c r="S1535" i="15" s="1"/>
  <c r="Z1534" i="15"/>
  <c r="AA1534" i="15" s="1"/>
  <c r="R1533" i="15"/>
  <c r="S1533" i="15" s="1"/>
  <c r="Z1532" i="15"/>
  <c r="AA1532" i="15" s="1"/>
  <c r="R1531" i="15"/>
  <c r="S1531" i="15" s="1"/>
  <c r="Z1530" i="15"/>
  <c r="AA1530" i="15" s="1"/>
  <c r="R1529" i="15"/>
  <c r="S1529" i="15" s="1"/>
  <c r="Z1528" i="15"/>
  <c r="AA1528" i="15" s="1"/>
  <c r="R1527" i="15"/>
  <c r="S1527" i="15" s="1"/>
  <c r="Z1526" i="15"/>
  <c r="AA1526" i="15" s="1"/>
  <c r="R1525" i="15"/>
  <c r="S1525" i="15" s="1"/>
  <c r="Z1524" i="15"/>
  <c r="AA1524" i="15" s="1"/>
  <c r="R1523" i="15"/>
  <c r="S1523" i="15" s="1"/>
  <c r="Z1522" i="15"/>
  <c r="AA1522" i="15" s="1"/>
  <c r="R1521" i="15"/>
  <c r="S1521" i="15" s="1"/>
  <c r="Z1520" i="15"/>
  <c r="AA1520" i="15" s="1"/>
  <c r="R1519" i="15"/>
  <c r="S1519" i="15" s="1"/>
  <c r="Z1518" i="15"/>
  <c r="AA1518" i="15" s="1"/>
  <c r="R1517" i="15"/>
  <c r="S1517" i="15" s="1"/>
  <c r="Z1516" i="15"/>
  <c r="AA1516" i="15" s="1"/>
  <c r="R1515" i="15"/>
  <c r="S1515" i="15" s="1"/>
  <c r="Z1514" i="15"/>
  <c r="AA1514" i="15" s="1"/>
  <c r="R1513" i="15"/>
  <c r="S1513" i="15" s="1"/>
  <c r="Z1512" i="15"/>
  <c r="AA1512" i="15" s="1"/>
  <c r="R1511" i="15"/>
  <c r="S1511" i="15" s="1"/>
  <c r="Z1510" i="15"/>
  <c r="AA1510" i="15" s="1"/>
  <c r="R1509" i="15"/>
  <c r="S1509" i="15" s="1"/>
  <c r="Z1508" i="15"/>
  <c r="AA1508" i="15" s="1"/>
  <c r="R1507" i="15"/>
  <c r="S1507" i="15" s="1"/>
  <c r="Z1506" i="15"/>
  <c r="AA1506" i="15" s="1"/>
  <c r="R1505" i="15"/>
  <c r="S1505" i="15" s="1"/>
  <c r="Z1504" i="15"/>
  <c r="AA1504" i="15" s="1"/>
  <c r="R1503" i="15"/>
  <c r="S1503" i="15" s="1"/>
  <c r="Z1502" i="15"/>
  <c r="AA1502" i="15" s="1"/>
  <c r="R1501" i="15"/>
  <c r="S1501" i="15" s="1"/>
  <c r="Z1500" i="15"/>
  <c r="AA1500" i="15" s="1"/>
  <c r="R1499" i="15"/>
  <c r="S1499" i="15" s="1"/>
  <c r="Z1498" i="15"/>
  <c r="AA1498" i="15" s="1"/>
  <c r="R1497" i="15"/>
  <c r="S1497" i="15" s="1"/>
  <c r="Z1496" i="15"/>
  <c r="AA1496" i="15" s="1"/>
  <c r="R1495" i="15"/>
  <c r="S1495" i="15" s="1"/>
  <c r="Z1494" i="15"/>
  <c r="AA1494" i="15" s="1"/>
  <c r="R1493" i="15"/>
  <c r="S1493" i="15" s="1"/>
  <c r="Z1492" i="15"/>
  <c r="AA1492" i="15" s="1"/>
  <c r="R1491" i="15"/>
  <c r="S1491" i="15" s="1"/>
  <c r="Z1490" i="15"/>
  <c r="AA1490" i="15" s="1"/>
  <c r="R1489" i="15"/>
  <c r="S1489" i="15" s="1"/>
  <c r="Z1488" i="15"/>
  <c r="AA1488" i="15" s="1"/>
  <c r="R1487" i="15"/>
  <c r="S1487" i="15" s="1"/>
  <c r="Z1486" i="15"/>
  <c r="AA1486" i="15" s="1"/>
  <c r="R1485" i="15"/>
  <c r="S1485" i="15" s="1"/>
  <c r="Z1484" i="15"/>
  <c r="AA1484" i="15" s="1"/>
  <c r="R1483" i="15"/>
  <c r="S1483" i="15" s="1"/>
  <c r="Z1482" i="15"/>
  <c r="AA1482" i="15" s="1"/>
  <c r="R1481" i="15"/>
  <c r="S1481" i="15" s="1"/>
  <c r="Z1480" i="15"/>
  <c r="AA1480" i="15" s="1"/>
  <c r="R1479" i="15"/>
  <c r="S1479" i="15" s="1"/>
  <c r="Z1478" i="15"/>
  <c r="AA1478" i="15" s="1"/>
  <c r="R1477" i="15"/>
  <c r="S1477" i="15" s="1"/>
  <c r="Z1476" i="15"/>
  <c r="AA1476" i="15" s="1"/>
  <c r="R1475" i="15"/>
  <c r="S1475" i="15" s="1"/>
  <c r="Z1474" i="15"/>
  <c r="AA1474" i="15" s="1"/>
  <c r="R1473" i="15"/>
  <c r="S1473" i="15" s="1"/>
  <c r="Z1472" i="15"/>
  <c r="AA1472" i="15" s="1"/>
  <c r="R1471" i="15"/>
  <c r="S1471" i="15" s="1"/>
  <c r="Z1470" i="15"/>
  <c r="AA1470" i="15" s="1"/>
  <c r="R1469" i="15"/>
  <c r="S1469" i="15" s="1"/>
  <c r="Z1468" i="15"/>
  <c r="AA1468" i="15" s="1"/>
  <c r="R1467" i="15"/>
  <c r="S1467" i="15" s="1"/>
  <c r="Z1466" i="15"/>
  <c r="AA1466" i="15" s="1"/>
  <c r="R1465" i="15"/>
  <c r="S1465" i="15" s="1"/>
  <c r="Z1464" i="15"/>
  <c r="AA1464" i="15" s="1"/>
  <c r="R1463" i="15"/>
  <c r="S1463" i="15" s="1"/>
  <c r="Z1462" i="15"/>
  <c r="AA1462" i="15" s="1"/>
  <c r="R1461" i="15"/>
  <c r="S1461" i="15" s="1"/>
  <c r="Z1460" i="15"/>
  <c r="AA1460" i="15" s="1"/>
  <c r="R1459" i="15"/>
  <c r="S1459" i="15" s="1"/>
  <c r="Z1458" i="15"/>
  <c r="AA1458" i="15" s="1"/>
  <c r="R1457" i="15"/>
  <c r="S1457" i="15" s="1"/>
  <c r="Z1456" i="15"/>
  <c r="AA1456" i="15" s="1"/>
  <c r="R1455" i="15"/>
  <c r="S1455" i="15" s="1"/>
  <c r="Z1454" i="15"/>
  <c r="AA1454" i="15" s="1"/>
  <c r="R1453" i="15"/>
  <c r="S1453" i="15" s="1"/>
  <c r="Z1452" i="15"/>
  <c r="AA1452" i="15" s="1"/>
  <c r="R1451" i="15"/>
  <c r="S1451" i="15" s="1"/>
  <c r="Z1450" i="15"/>
  <c r="AA1450" i="15" s="1"/>
  <c r="R1449" i="15"/>
  <c r="S1449" i="15" s="1"/>
  <c r="Z1448" i="15"/>
  <c r="AA1448" i="15" s="1"/>
  <c r="R1447" i="15"/>
  <c r="S1447" i="15" s="1"/>
  <c r="Z1446" i="15"/>
  <c r="AA1446" i="15" s="1"/>
  <c r="R1445" i="15"/>
  <c r="S1445" i="15" s="1"/>
  <c r="Z1444" i="15"/>
  <c r="AA1444" i="15" s="1"/>
  <c r="R1443" i="15"/>
  <c r="S1443" i="15" s="1"/>
  <c r="Z1442" i="15"/>
  <c r="AA1442" i="15" s="1"/>
  <c r="R1441" i="15"/>
  <c r="S1441" i="15" s="1"/>
  <c r="Z1440" i="15"/>
  <c r="AA1440" i="15" s="1"/>
  <c r="R1439" i="15"/>
  <c r="S1439" i="15" s="1"/>
  <c r="Z1438" i="15"/>
  <c r="AA1438" i="15" s="1"/>
  <c r="R1437" i="15"/>
  <c r="S1437" i="15" s="1"/>
  <c r="Z1436" i="15"/>
  <c r="AA1436" i="15" s="1"/>
  <c r="R1435" i="15"/>
  <c r="S1435" i="15" s="1"/>
  <c r="Z1434" i="15"/>
  <c r="AA1434" i="15" s="1"/>
  <c r="R1433" i="15"/>
  <c r="S1433" i="15" s="1"/>
  <c r="Z1432" i="15"/>
  <c r="AA1432" i="15" s="1"/>
  <c r="R1431" i="15"/>
  <c r="S1431" i="15" s="1"/>
  <c r="Z1430" i="15"/>
  <c r="AA1430" i="15" s="1"/>
  <c r="R1429" i="15"/>
  <c r="S1429" i="15" s="1"/>
  <c r="Z1428" i="15"/>
  <c r="AA1428" i="15" s="1"/>
  <c r="R1427" i="15"/>
  <c r="S1427" i="15" s="1"/>
  <c r="Z1426" i="15"/>
  <c r="AA1426" i="15" s="1"/>
  <c r="R1425" i="15"/>
  <c r="S1425" i="15" s="1"/>
  <c r="Z1424" i="15"/>
  <c r="AA1424" i="15" s="1"/>
  <c r="R1423" i="15"/>
  <c r="S1423" i="15" s="1"/>
  <c r="Z1422" i="15"/>
  <c r="AA1422" i="15" s="1"/>
  <c r="R1421" i="15"/>
  <c r="S1421" i="15" s="1"/>
  <c r="Z1420" i="15"/>
  <c r="AA1420" i="15" s="1"/>
  <c r="R1419" i="15"/>
  <c r="S1419" i="15" s="1"/>
  <c r="Z1418" i="15"/>
  <c r="AA1418" i="15" s="1"/>
  <c r="R1417" i="15"/>
  <c r="S1417" i="15" s="1"/>
  <c r="Z1416" i="15"/>
  <c r="AA1416" i="15" s="1"/>
  <c r="R1415" i="15"/>
  <c r="S1415" i="15" s="1"/>
  <c r="Z1414" i="15"/>
  <c r="AA1414" i="15" s="1"/>
  <c r="R1413" i="15"/>
  <c r="S1413" i="15" s="1"/>
  <c r="Z1412" i="15"/>
  <c r="AA1412" i="15" s="1"/>
  <c r="R1411" i="15"/>
  <c r="S1411" i="15" s="1"/>
  <c r="Z1410" i="15"/>
  <c r="AA1410" i="15" s="1"/>
  <c r="R1409" i="15"/>
  <c r="S1409" i="15" s="1"/>
  <c r="Z1408" i="15"/>
  <c r="AA1408" i="15" s="1"/>
  <c r="R1407" i="15"/>
  <c r="S1407" i="15" s="1"/>
  <c r="Z1406" i="15"/>
  <c r="AA1406" i="15" s="1"/>
  <c r="R1405" i="15"/>
  <c r="S1405" i="15" s="1"/>
  <c r="Z1404" i="15"/>
  <c r="AA1404" i="15" s="1"/>
  <c r="R1403" i="15"/>
  <c r="S1403" i="15" s="1"/>
  <c r="Z1402" i="15"/>
  <c r="AA1402" i="15" s="1"/>
  <c r="R1401" i="15"/>
  <c r="S1401" i="15" s="1"/>
  <c r="Z1400" i="15"/>
  <c r="AA1400" i="15" s="1"/>
  <c r="R1399" i="15"/>
  <c r="S1399" i="15" s="1"/>
  <c r="Z1398" i="15"/>
  <c r="AA1398" i="15" s="1"/>
  <c r="R1397" i="15"/>
  <c r="S1397" i="15" s="1"/>
  <c r="Z1396" i="15"/>
  <c r="AA1396" i="15" s="1"/>
  <c r="R1395" i="15"/>
  <c r="S1395" i="15" s="1"/>
  <c r="Z1394" i="15"/>
  <c r="AA1394" i="15" s="1"/>
  <c r="R1393" i="15"/>
  <c r="S1393" i="15" s="1"/>
  <c r="Z1392" i="15"/>
  <c r="AA1392" i="15" s="1"/>
  <c r="R1391" i="15"/>
  <c r="S1391" i="15" s="1"/>
  <c r="Z1390" i="15"/>
  <c r="AA1390" i="15" s="1"/>
  <c r="R1389" i="15"/>
  <c r="S1389" i="15" s="1"/>
  <c r="Z1388" i="15"/>
  <c r="AA1388" i="15" s="1"/>
  <c r="R1387" i="15"/>
  <c r="S1387" i="15" s="1"/>
  <c r="Z1386" i="15"/>
  <c r="AA1386" i="15" s="1"/>
  <c r="R1385" i="15"/>
  <c r="S1385" i="15" s="1"/>
  <c r="Z1384" i="15"/>
  <c r="AA1384" i="15" s="1"/>
  <c r="R1383" i="15"/>
  <c r="S1383" i="15" s="1"/>
  <c r="Z1382" i="15"/>
  <c r="AA1382" i="15" s="1"/>
  <c r="R1381" i="15"/>
  <c r="S1381" i="15" s="1"/>
  <c r="Z1380" i="15"/>
  <c r="AA1380" i="15" s="1"/>
  <c r="R1379" i="15"/>
  <c r="S1379" i="15" s="1"/>
  <c r="Z1378" i="15"/>
  <c r="AA1378" i="15" s="1"/>
  <c r="R1377" i="15"/>
  <c r="S1377" i="15" s="1"/>
  <c r="Z1376" i="15"/>
  <c r="AA1376" i="15" s="1"/>
  <c r="R1375" i="15"/>
  <c r="S1375" i="15" s="1"/>
  <c r="Z1374" i="15"/>
  <c r="AA1374" i="15" s="1"/>
  <c r="R1373" i="15"/>
  <c r="S1373" i="15" s="1"/>
  <c r="Z1372" i="15"/>
  <c r="AA1372" i="15" s="1"/>
  <c r="R1371" i="15"/>
  <c r="S1371" i="15" s="1"/>
  <c r="Z1370" i="15"/>
  <c r="AA1370" i="15" s="1"/>
  <c r="R1369" i="15"/>
  <c r="S1369" i="15" s="1"/>
  <c r="Z1368" i="15"/>
  <c r="AA1368" i="15" s="1"/>
  <c r="R1367" i="15"/>
  <c r="S1367" i="15" s="1"/>
  <c r="Z1366" i="15"/>
  <c r="AA1366" i="15" s="1"/>
  <c r="R1365" i="15"/>
  <c r="S1365" i="15" s="1"/>
  <c r="Z1364" i="15"/>
  <c r="AA1364" i="15" s="1"/>
  <c r="R1363" i="15"/>
  <c r="S1363" i="15" s="1"/>
  <c r="Z1362" i="15"/>
  <c r="AA1362" i="15" s="1"/>
  <c r="R1361" i="15"/>
  <c r="S1361" i="15" s="1"/>
  <c r="Z1360" i="15"/>
  <c r="AA1360" i="15" s="1"/>
  <c r="R1359" i="15"/>
  <c r="S1359" i="15" s="1"/>
  <c r="Z1358" i="15"/>
  <c r="AA1358" i="15" s="1"/>
  <c r="R1357" i="15"/>
  <c r="S1357" i="15" s="1"/>
  <c r="Z1356" i="15"/>
  <c r="AA1356" i="15" s="1"/>
  <c r="R1355" i="15"/>
  <c r="S1355" i="15" s="1"/>
  <c r="Z1354" i="15"/>
  <c r="AA1354" i="15" s="1"/>
  <c r="R1353" i="15"/>
  <c r="S1353" i="15" s="1"/>
  <c r="Z1352" i="15"/>
  <c r="AA1352" i="15" s="1"/>
  <c r="R1351" i="15"/>
  <c r="S1351" i="15" s="1"/>
  <c r="Z1350" i="15"/>
  <c r="AA1350" i="15" s="1"/>
  <c r="R1349" i="15"/>
  <c r="S1349" i="15" s="1"/>
  <c r="Z1348" i="15"/>
  <c r="AA1348" i="15" s="1"/>
  <c r="R1347" i="15"/>
  <c r="S1347" i="15" s="1"/>
  <c r="Z1346" i="15"/>
  <c r="AA1346" i="15" s="1"/>
  <c r="R1345" i="15"/>
  <c r="S1345" i="15" s="1"/>
  <c r="Z1344" i="15"/>
  <c r="AA1344" i="15" s="1"/>
  <c r="R1343" i="15"/>
  <c r="S1343" i="15" s="1"/>
  <c r="Z1342" i="15"/>
  <c r="AA1342" i="15" s="1"/>
  <c r="R1341" i="15"/>
  <c r="S1341" i="15" s="1"/>
  <c r="Z1340" i="15"/>
  <c r="AA1340" i="15" s="1"/>
  <c r="R1339" i="15"/>
  <c r="S1339" i="15" s="1"/>
  <c r="Z1338" i="15"/>
  <c r="AA1338" i="15" s="1"/>
  <c r="R1337" i="15"/>
  <c r="S1337" i="15" s="1"/>
  <c r="Z1336" i="15"/>
  <c r="AA1336" i="15" s="1"/>
  <c r="R1335" i="15"/>
  <c r="S1335" i="15" s="1"/>
  <c r="Z1663" i="15"/>
  <c r="AA1663" i="15" s="1"/>
  <c r="Z1661" i="15"/>
  <c r="AA1661" i="15" s="1"/>
  <c r="Z1659" i="15"/>
  <c r="AA1659" i="15" s="1"/>
  <c r="Z1657" i="15"/>
  <c r="AA1657" i="15" s="1"/>
  <c r="Z1655" i="15"/>
  <c r="AA1655" i="15" s="1"/>
  <c r="Z1653" i="15"/>
  <c r="AA1653" i="15" s="1"/>
  <c r="Z1651" i="15"/>
  <c r="AA1651" i="15" s="1"/>
  <c r="Z1649" i="15"/>
  <c r="AA1649" i="15" s="1"/>
  <c r="Z1647" i="15"/>
  <c r="AA1647" i="15" s="1"/>
  <c r="Z1645" i="15"/>
  <c r="AA1645" i="15" s="1"/>
  <c r="Z1643" i="15"/>
  <c r="AA1643" i="15" s="1"/>
  <c r="Z1641" i="15"/>
  <c r="AA1641" i="15" s="1"/>
  <c r="Z1639" i="15"/>
  <c r="AA1639" i="15" s="1"/>
  <c r="Z1637" i="15"/>
  <c r="AA1637" i="15" s="1"/>
  <c r="Z1635" i="15"/>
  <c r="AA1635" i="15" s="1"/>
  <c r="Z1633" i="15"/>
  <c r="AA1633" i="15" s="1"/>
  <c r="Z1631" i="15"/>
  <c r="AA1631" i="15" s="1"/>
  <c r="Z1629" i="15"/>
  <c r="AA1629" i="15" s="1"/>
  <c r="V1627" i="15"/>
  <c r="W1627" i="15" s="1"/>
  <c r="AE1626" i="15"/>
  <c r="AF1626" i="15" s="1"/>
  <c r="V1625" i="15"/>
  <c r="W1625" i="15" s="1"/>
  <c r="AE1624" i="15"/>
  <c r="AF1624" i="15" s="1"/>
  <c r="V1623" i="15"/>
  <c r="W1623" i="15" s="1"/>
  <c r="AE1622" i="15"/>
  <c r="AF1622" i="15" s="1"/>
  <c r="V1621" i="15"/>
  <c r="W1621" i="15" s="1"/>
  <c r="AE1620" i="15"/>
  <c r="AF1620" i="15" s="1"/>
  <c r="V1619" i="15"/>
  <c r="W1619" i="15" s="1"/>
  <c r="AE1618" i="15"/>
  <c r="AF1618" i="15" s="1"/>
  <c r="V1617" i="15"/>
  <c r="W1617" i="15" s="1"/>
  <c r="AE1616" i="15"/>
  <c r="AF1616" i="15" s="1"/>
  <c r="V1615" i="15"/>
  <c r="W1615" i="15" s="1"/>
  <c r="AE1614" i="15"/>
  <c r="AF1614" i="15" s="1"/>
  <c r="V1613" i="15"/>
  <c r="W1613" i="15" s="1"/>
  <c r="AE1612" i="15"/>
  <c r="AF1612" i="15" s="1"/>
  <c r="V1611" i="15"/>
  <c r="W1611" i="15" s="1"/>
  <c r="AE1610" i="15"/>
  <c r="AF1610" i="15" s="1"/>
  <c r="V1609" i="15"/>
  <c r="W1609" i="15" s="1"/>
  <c r="AE1608" i="15"/>
  <c r="AF1608" i="15" s="1"/>
  <c r="V1607" i="15"/>
  <c r="W1607" i="15" s="1"/>
  <c r="AE1606" i="15"/>
  <c r="AF1606" i="15" s="1"/>
  <c r="V1605" i="15"/>
  <c r="W1605" i="15" s="1"/>
  <c r="AE1604" i="15"/>
  <c r="AF1604" i="15" s="1"/>
  <c r="V1603" i="15"/>
  <c r="W1603" i="15" s="1"/>
  <c r="AE1602" i="15"/>
  <c r="AF1602" i="15" s="1"/>
  <c r="V1601" i="15"/>
  <c r="W1601" i="15" s="1"/>
  <c r="AE1600" i="15"/>
  <c r="AF1600" i="15" s="1"/>
  <c r="V1599" i="15"/>
  <c r="W1599" i="15" s="1"/>
  <c r="AE1598" i="15"/>
  <c r="AF1598" i="15" s="1"/>
  <c r="V1597" i="15"/>
  <c r="W1597" i="15" s="1"/>
  <c r="AE1596" i="15"/>
  <c r="AF1596" i="15" s="1"/>
  <c r="V1595" i="15"/>
  <c r="W1595" i="15" s="1"/>
  <c r="AE1594" i="15"/>
  <c r="AF1594" i="15" s="1"/>
  <c r="V1593" i="15"/>
  <c r="W1593" i="15" s="1"/>
  <c r="AE1592" i="15"/>
  <c r="AF1592" i="15" s="1"/>
  <c r="V1591" i="15"/>
  <c r="W1591" i="15" s="1"/>
  <c r="AE1590" i="15"/>
  <c r="AF1590" i="15" s="1"/>
  <c r="V1589" i="15"/>
  <c r="W1589" i="15" s="1"/>
  <c r="AE1588" i="15"/>
  <c r="AF1588" i="15" s="1"/>
  <c r="V1587" i="15"/>
  <c r="W1587" i="15" s="1"/>
  <c r="AE1586" i="15"/>
  <c r="AF1586" i="15" s="1"/>
  <c r="V1585" i="15"/>
  <c r="W1585" i="15" s="1"/>
  <c r="AE1584" i="15"/>
  <c r="AF1584" i="15" s="1"/>
  <c r="V1583" i="15"/>
  <c r="W1583" i="15" s="1"/>
  <c r="AE1582" i="15"/>
  <c r="AF1582" i="15" s="1"/>
  <c r="V1581" i="15"/>
  <c r="W1581" i="15" s="1"/>
  <c r="AE1580" i="15"/>
  <c r="AF1580" i="15" s="1"/>
  <c r="V1579" i="15"/>
  <c r="W1579" i="15" s="1"/>
  <c r="AE1578" i="15"/>
  <c r="AF1578" i="15" s="1"/>
  <c r="V1577" i="15"/>
  <c r="W1577" i="15" s="1"/>
  <c r="AE1576" i="15"/>
  <c r="AF1576" i="15" s="1"/>
  <c r="V1575" i="15"/>
  <c r="W1575" i="15" s="1"/>
  <c r="AE1574" i="15"/>
  <c r="AF1574" i="15" s="1"/>
  <c r="V1573" i="15"/>
  <c r="W1573" i="15" s="1"/>
  <c r="AE1572" i="15"/>
  <c r="AF1572" i="15" s="1"/>
  <c r="V1571" i="15"/>
  <c r="W1571" i="15" s="1"/>
  <c r="AE1570" i="15"/>
  <c r="AF1570" i="15" s="1"/>
  <c r="V1569" i="15"/>
  <c r="W1569" i="15" s="1"/>
  <c r="AE1568" i="15"/>
  <c r="AF1568" i="15" s="1"/>
  <c r="V1567" i="15"/>
  <c r="W1567" i="15" s="1"/>
  <c r="AE1566" i="15"/>
  <c r="AF1566" i="15" s="1"/>
  <c r="V1565" i="15"/>
  <c r="W1565" i="15" s="1"/>
  <c r="AE1564" i="15"/>
  <c r="AF1564" i="15" s="1"/>
  <c r="V1563" i="15"/>
  <c r="W1563" i="15" s="1"/>
  <c r="AE1562" i="15"/>
  <c r="AF1562" i="15" s="1"/>
  <c r="V1561" i="15"/>
  <c r="W1561" i="15" s="1"/>
  <c r="AE1560" i="15"/>
  <c r="AF1560" i="15" s="1"/>
  <c r="V1559" i="15"/>
  <c r="W1559" i="15" s="1"/>
  <c r="AE1558" i="15"/>
  <c r="AF1558" i="15" s="1"/>
  <c r="V1557" i="15"/>
  <c r="W1557" i="15" s="1"/>
  <c r="AE1556" i="15"/>
  <c r="AF1556" i="15" s="1"/>
  <c r="V1555" i="15"/>
  <c r="W1555" i="15" s="1"/>
  <c r="AE1554" i="15"/>
  <c r="AF1554" i="15" s="1"/>
  <c r="V1553" i="15"/>
  <c r="W1553" i="15" s="1"/>
  <c r="AE1552" i="15"/>
  <c r="AF1552" i="15" s="1"/>
  <c r="V1551" i="15"/>
  <c r="W1551" i="15" s="1"/>
  <c r="AE1550" i="15"/>
  <c r="AF1550" i="15" s="1"/>
  <c r="V1549" i="15"/>
  <c r="W1549" i="15" s="1"/>
  <c r="AE1548" i="15"/>
  <c r="AF1548" i="15" s="1"/>
  <c r="V1547" i="15"/>
  <c r="W1547" i="15" s="1"/>
  <c r="AE1546" i="15"/>
  <c r="AF1546" i="15" s="1"/>
  <c r="V1545" i="15"/>
  <c r="W1545" i="15" s="1"/>
  <c r="AE1544" i="15"/>
  <c r="AF1544" i="15" s="1"/>
  <c r="V1543" i="15"/>
  <c r="W1543" i="15" s="1"/>
  <c r="AE1542" i="15"/>
  <c r="AF1542" i="15" s="1"/>
  <c r="V1541" i="15"/>
  <c r="W1541" i="15" s="1"/>
  <c r="AE1540" i="15"/>
  <c r="AF1540" i="15" s="1"/>
  <c r="V1539" i="15"/>
  <c r="W1539" i="15" s="1"/>
  <c r="AE1538" i="15"/>
  <c r="AF1538" i="15" s="1"/>
  <c r="V1537" i="15"/>
  <c r="W1537" i="15" s="1"/>
  <c r="AE1536" i="15"/>
  <c r="AF1536" i="15" s="1"/>
  <c r="V1535" i="15"/>
  <c r="W1535" i="15" s="1"/>
  <c r="AE1534" i="15"/>
  <c r="AF1534" i="15" s="1"/>
  <c r="V1533" i="15"/>
  <c r="W1533" i="15" s="1"/>
  <c r="AE1532" i="15"/>
  <c r="AF1532" i="15" s="1"/>
  <c r="V1531" i="15"/>
  <c r="W1531" i="15" s="1"/>
  <c r="AE1530" i="15"/>
  <c r="AF1530" i="15" s="1"/>
  <c r="V1529" i="15"/>
  <c r="W1529" i="15" s="1"/>
  <c r="AE1528" i="15"/>
  <c r="AF1528" i="15" s="1"/>
  <c r="V1527" i="15"/>
  <c r="W1527" i="15" s="1"/>
  <c r="AE1526" i="15"/>
  <c r="AF1526" i="15" s="1"/>
  <c r="V1525" i="15"/>
  <c r="W1525" i="15" s="1"/>
  <c r="AE1524" i="15"/>
  <c r="AF1524" i="15" s="1"/>
  <c r="V1523" i="15"/>
  <c r="W1523" i="15" s="1"/>
  <c r="AE1522" i="15"/>
  <c r="AF1522" i="15" s="1"/>
  <c r="V1521" i="15"/>
  <c r="W1521" i="15" s="1"/>
  <c r="AE1520" i="15"/>
  <c r="AF1520" i="15" s="1"/>
  <c r="V1519" i="15"/>
  <c r="W1519" i="15" s="1"/>
  <c r="AE1518" i="15"/>
  <c r="AF1518" i="15" s="1"/>
  <c r="V1517" i="15"/>
  <c r="W1517" i="15" s="1"/>
  <c r="AE1516" i="15"/>
  <c r="AF1516" i="15" s="1"/>
  <c r="V1515" i="15"/>
  <c r="W1515" i="15" s="1"/>
  <c r="AE1514" i="15"/>
  <c r="AF1514" i="15" s="1"/>
  <c r="V1513" i="15"/>
  <c r="W1513" i="15" s="1"/>
  <c r="AE1512" i="15"/>
  <c r="AF1512" i="15" s="1"/>
  <c r="V1511" i="15"/>
  <c r="W1511" i="15" s="1"/>
  <c r="AE1510" i="15"/>
  <c r="AF1510" i="15" s="1"/>
  <c r="V1509" i="15"/>
  <c r="W1509" i="15" s="1"/>
  <c r="AE1508" i="15"/>
  <c r="AF1508" i="15" s="1"/>
  <c r="V1507" i="15"/>
  <c r="W1507" i="15" s="1"/>
  <c r="AE1506" i="15"/>
  <c r="AF1506" i="15" s="1"/>
  <c r="V1505" i="15"/>
  <c r="W1505" i="15" s="1"/>
  <c r="AE1504" i="15"/>
  <c r="AF1504" i="15" s="1"/>
  <c r="V1503" i="15"/>
  <c r="W1503" i="15" s="1"/>
  <c r="AE1502" i="15"/>
  <c r="AF1502" i="15" s="1"/>
  <c r="V1501" i="15"/>
  <c r="W1501" i="15" s="1"/>
  <c r="AE1500" i="15"/>
  <c r="AF1500" i="15" s="1"/>
  <c r="V1499" i="15"/>
  <c r="W1499" i="15" s="1"/>
  <c r="AE1498" i="15"/>
  <c r="AF1498" i="15" s="1"/>
  <c r="V1497" i="15"/>
  <c r="W1497" i="15" s="1"/>
  <c r="AE1496" i="15"/>
  <c r="AF1496" i="15" s="1"/>
  <c r="V1495" i="15"/>
  <c r="W1495" i="15" s="1"/>
  <c r="AE1494" i="15"/>
  <c r="AF1494" i="15" s="1"/>
  <c r="V1493" i="15"/>
  <c r="W1493" i="15" s="1"/>
  <c r="AE1492" i="15"/>
  <c r="AF1492" i="15" s="1"/>
  <c r="V1491" i="15"/>
  <c r="W1491" i="15" s="1"/>
  <c r="AE1490" i="15"/>
  <c r="AF1490" i="15" s="1"/>
  <c r="V1489" i="15"/>
  <c r="W1489" i="15" s="1"/>
  <c r="AE1488" i="15"/>
  <c r="AF1488" i="15" s="1"/>
  <c r="V1487" i="15"/>
  <c r="W1487" i="15" s="1"/>
  <c r="AE1486" i="15"/>
  <c r="AF1486" i="15" s="1"/>
  <c r="V1485" i="15"/>
  <c r="W1485" i="15" s="1"/>
  <c r="AE1484" i="15"/>
  <c r="AF1484" i="15" s="1"/>
  <c r="V1483" i="15"/>
  <c r="W1483" i="15" s="1"/>
  <c r="AE1482" i="15"/>
  <c r="AF1482" i="15" s="1"/>
  <c r="V1481" i="15"/>
  <c r="W1481" i="15" s="1"/>
  <c r="AE1480" i="15"/>
  <c r="AF1480" i="15" s="1"/>
  <c r="V1479" i="15"/>
  <c r="W1479" i="15" s="1"/>
  <c r="AE1478" i="15"/>
  <c r="AF1478" i="15" s="1"/>
  <c r="V1477" i="15"/>
  <c r="W1477" i="15" s="1"/>
  <c r="AE1476" i="15"/>
  <c r="AF1476" i="15" s="1"/>
  <c r="V1475" i="15"/>
  <c r="W1475" i="15" s="1"/>
  <c r="AE1474" i="15"/>
  <c r="AF1474" i="15" s="1"/>
  <c r="V1473" i="15"/>
  <c r="W1473" i="15" s="1"/>
  <c r="AE1472" i="15"/>
  <c r="AF1472" i="15" s="1"/>
  <c r="V1471" i="15"/>
  <c r="W1471" i="15" s="1"/>
  <c r="AE1470" i="15"/>
  <c r="AF1470" i="15" s="1"/>
  <c r="V1469" i="15"/>
  <c r="W1469" i="15" s="1"/>
  <c r="AE1468" i="15"/>
  <c r="AF1468" i="15" s="1"/>
  <c r="V1467" i="15"/>
  <c r="W1467" i="15" s="1"/>
  <c r="AE1466" i="15"/>
  <c r="AF1466" i="15" s="1"/>
  <c r="V1465" i="15"/>
  <c r="W1465" i="15" s="1"/>
  <c r="AE1464" i="15"/>
  <c r="AF1464" i="15" s="1"/>
  <c r="V1463" i="15"/>
  <c r="W1463" i="15" s="1"/>
  <c r="AE1462" i="15"/>
  <c r="AF1462" i="15" s="1"/>
  <c r="V1461" i="15"/>
  <c r="W1461" i="15" s="1"/>
  <c r="AE1460" i="15"/>
  <c r="AF1460" i="15" s="1"/>
  <c r="V1459" i="15"/>
  <c r="W1459" i="15" s="1"/>
  <c r="AE1458" i="15"/>
  <c r="AF1458" i="15" s="1"/>
  <c r="V1457" i="15"/>
  <c r="W1457" i="15" s="1"/>
  <c r="AE1456" i="15"/>
  <c r="AF1456" i="15" s="1"/>
  <c r="V1455" i="15"/>
  <c r="W1455" i="15" s="1"/>
  <c r="AE1454" i="15"/>
  <c r="AF1454" i="15" s="1"/>
  <c r="V1453" i="15"/>
  <c r="W1453" i="15" s="1"/>
  <c r="AE1452" i="15"/>
  <c r="AF1452" i="15" s="1"/>
  <c r="V1451" i="15"/>
  <c r="W1451" i="15" s="1"/>
  <c r="AE1450" i="15"/>
  <c r="AF1450" i="15" s="1"/>
  <c r="V1449" i="15"/>
  <c r="W1449" i="15" s="1"/>
  <c r="AE1448" i="15"/>
  <c r="AF1448" i="15" s="1"/>
  <c r="V1447" i="15"/>
  <c r="W1447" i="15" s="1"/>
  <c r="AE1446" i="15"/>
  <c r="AF1446" i="15" s="1"/>
  <c r="V1445" i="15"/>
  <c r="W1445" i="15" s="1"/>
  <c r="AE1444" i="15"/>
  <c r="AF1444" i="15" s="1"/>
  <c r="V1443" i="15"/>
  <c r="W1443" i="15" s="1"/>
  <c r="AE1442" i="15"/>
  <c r="AF1442" i="15" s="1"/>
  <c r="V1441" i="15"/>
  <c r="W1441" i="15" s="1"/>
  <c r="AE1440" i="15"/>
  <c r="AF1440" i="15" s="1"/>
  <c r="V1439" i="15"/>
  <c r="W1439" i="15" s="1"/>
  <c r="AE1438" i="15"/>
  <c r="AF1438" i="15" s="1"/>
  <c r="V1437" i="15"/>
  <c r="W1437" i="15" s="1"/>
  <c r="AE1436" i="15"/>
  <c r="AF1436" i="15" s="1"/>
  <c r="V1435" i="15"/>
  <c r="W1435" i="15" s="1"/>
  <c r="AE1434" i="15"/>
  <c r="AF1434" i="15" s="1"/>
  <c r="V1433" i="15"/>
  <c r="W1433" i="15" s="1"/>
  <c r="AE1432" i="15"/>
  <c r="AF1432" i="15" s="1"/>
  <c r="V1431" i="15"/>
  <c r="W1431" i="15" s="1"/>
  <c r="AE1430" i="15"/>
  <c r="AF1430" i="15" s="1"/>
  <c r="V1429" i="15"/>
  <c r="W1429" i="15" s="1"/>
  <c r="AE1428" i="15"/>
  <c r="AF1428" i="15" s="1"/>
  <c r="V1427" i="15"/>
  <c r="W1427" i="15" s="1"/>
  <c r="AE1426" i="15"/>
  <c r="AF1426" i="15" s="1"/>
  <c r="V1425" i="15"/>
  <c r="W1425" i="15" s="1"/>
  <c r="AE1424" i="15"/>
  <c r="AF1424" i="15" s="1"/>
  <c r="V1423" i="15"/>
  <c r="W1423" i="15" s="1"/>
  <c r="AE1422" i="15"/>
  <c r="AF1422" i="15" s="1"/>
  <c r="V1421" i="15"/>
  <c r="W1421" i="15" s="1"/>
  <c r="AE1420" i="15"/>
  <c r="AF1420" i="15" s="1"/>
  <c r="V1419" i="15"/>
  <c r="W1419" i="15" s="1"/>
  <c r="AE1418" i="15"/>
  <c r="AF1418" i="15" s="1"/>
  <c r="V1417" i="15"/>
  <c r="W1417" i="15" s="1"/>
  <c r="AE1416" i="15"/>
  <c r="AF1416" i="15" s="1"/>
  <c r="V1415" i="15"/>
  <c r="W1415" i="15" s="1"/>
  <c r="AE1414" i="15"/>
  <c r="AF1414" i="15" s="1"/>
  <c r="V1413" i="15"/>
  <c r="W1413" i="15" s="1"/>
  <c r="AE1412" i="15"/>
  <c r="AF1412" i="15" s="1"/>
  <c r="V1411" i="15"/>
  <c r="W1411" i="15" s="1"/>
  <c r="AE1410" i="15"/>
  <c r="AF1410" i="15" s="1"/>
  <c r="V1409" i="15"/>
  <c r="W1409" i="15" s="1"/>
  <c r="AE1408" i="15"/>
  <c r="AF1408" i="15" s="1"/>
  <c r="V1407" i="15"/>
  <c r="W1407" i="15" s="1"/>
  <c r="AE1406" i="15"/>
  <c r="AF1406" i="15" s="1"/>
  <c r="V1405" i="15"/>
  <c r="W1405" i="15" s="1"/>
  <c r="AE1404" i="15"/>
  <c r="AF1404" i="15" s="1"/>
  <c r="V1403" i="15"/>
  <c r="W1403" i="15" s="1"/>
  <c r="AE1402" i="15"/>
  <c r="AF1402" i="15" s="1"/>
  <c r="V1401" i="15"/>
  <c r="W1401" i="15" s="1"/>
  <c r="AE1400" i="15"/>
  <c r="AF1400" i="15" s="1"/>
  <c r="V1399" i="15"/>
  <c r="W1399" i="15" s="1"/>
  <c r="AE1398" i="15"/>
  <c r="AF1398" i="15" s="1"/>
  <c r="V1397" i="15"/>
  <c r="W1397" i="15" s="1"/>
  <c r="AE1396" i="15"/>
  <c r="AF1396" i="15" s="1"/>
  <c r="V1395" i="15"/>
  <c r="W1395" i="15" s="1"/>
  <c r="AE1394" i="15"/>
  <c r="AF1394" i="15" s="1"/>
  <c r="V1393" i="15"/>
  <c r="W1393" i="15" s="1"/>
  <c r="AE1392" i="15"/>
  <c r="AF1392" i="15" s="1"/>
  <c r="V1391" i="15"/>
  <c r="W1391" i="15" s="1"/>
  <c r="AE1390" i="15"/>
  <c r="AF1390" i="15" s="1"/>
  <c r="V1389" i="15"/>
  <c r="W1389" i="15" s="1"/>
  <c r="AE1388" i="15"/>
  <c r="AF1388" i="15" s="1"/>
  <c r="V1387" i="15"/>
  <c r="W1387" i="15" s="1"/>
  <c r="AE1386" i="15"/>
  <c r="AF1386" i="15" s="1"/>
  <c r="V1385" i="15"/>
  <c r="W1385" i="15" s="1"/>
  <c r="AE1384" i="15"/>
  <c r="AF1384" i="15" s="1"/>
  <c r="V1383" i="15"/>
  <c r="W1383" i="15" s="1"/>
  <c r="AE1382" i="15"/>
  <c r="AF1382" i="15" s="1"/>
  <c r="V1381" i="15"/>
  <c r="W1381" i="15" s="1"/>
  <c r="AE1380" i="15"/>
  <c r="AF1380" i="15" s="1"/>
  <c r="V1379" i="15"/>
  <c r="W1379" i="15" s="1"/>
  <c r="AE1378" i="15"/>
  <c r="AF1378" i="15" s="1"/>
  <c r="V1377" i="15"/>
  <c r="W1377" i="15" s="1"/>
  <c r="AE1376" i="15"/>
  <c r="AF1376" i="15" s="1"/>
  <c r="V1375" i="15"/>
  <c r="W1375" i="15" s="1"/>
  <c r="AE1374" i="15"/>
  <c r="AF1374" i="15" s="1"/>
  <c r="V1373" i="15"/>
  <c r="W1373" i="15" s="1"/>
  <c r="AE1372" i="15"/>
  <c r="AF1372" i="15" s="1"/>
  <c r="V1371" i="15"/>
  <c r="W1371" i="15" s="1"/>
  <c r="AE1370" i="15"/>
  <c r="AF1370" i="15" s="1"/>
  <c r="V1369" i="15"/>
  <c r="W1369" i="15" s="1"/>
  <c r="AE1368" i="15"/>
  <c r="AF1368" i="15" s="1"/>
  <c r="V1367" i="15"/>
  <c r="W1367" i="15" s="1"/>
  <c r="AE1366" i="15"/>
  <c r="AF1366" i="15" s="1"/>
  <c r="V1365" i="15"/>
  <c r="W1365" i="15" s="1"/>
  <c r="AE1364" i="15"/>
  <c r="AF1364" i="15" s="1"/>
  <c r="V1363" i="15"/>
  <c r="W1363" i="15" s="1"/>
  <c r="AE1362" i="15"/>
  <c r="AF1362" i="15" s="1"/>
  <c r="V1361" i="15"/>
  <c r="W1361" i="15" s="1"/>
  <c r="AE1360" i="15"/>
  <c r="AF1360" i="15" s="1"/>
  <c r="V1359" i="15"/>
  <c r="W1359" i="15" s="1"/>
  <c r="AE1358" i="15"/>
  <c r="AF1358" i="15" s="1"/>
  <c r="V1357" i="15"/>
  <c r="W1357" i="15" s="1"/>
  <c r="AE1356" i="15"/>
  <c r="AF1356" i="15" s="1"/>
  <c r="V1355" i="15"/>
  <c r="W1355" i="15" s="1"/>
  <c r="AE1354" i="15"/>
  <c r="AF1354" i="15" s="1"/>
  <c r="V1353" i="15"/>
  <c r="W1353" i="15" s="1"/>
  <c r="AE1352" i="15"/>
  <c r="AF1352" i="15" s="1"/>
  <c r="V1351" i="15"/>
  <c r="W1351" i="15" s="1"/>
  <c r="AE1350" i="15"/>
  <c r="AF1350" i="15" s="1"/>
  <c r="V1349" i="15"/>
  <c r="W1349" i="15" s="1"/>
  <c r="AE1348" i="15"/>
  <c r="AF1348" i="15" s="1"/>
  <c r="R1664" i="15"/>
  <c r="S1664" i="15" s="1"/>
  <c r="R1662" i="15"/>
  <c r="S1662" i="15" s="1"/>
  <c r="R1660" i="15"/>
  <c r="S1660" i="15" s="1"/>
  <c r="R1658" i="15"/>
  <c r="S1658" i="15" s="1"/>
  <c r="R1656" i="15"/>
  <c r="S1656" i="15" s="1"/>
  <c r="R1654" i="15"/>
  <c r="S1654" i="15" s="1"/>
  <c r="R1652" i="15"/>
  <c r="S1652" i="15" s="1"/>
  <c r="R1650" i="15"/>
  <c r="S1650" i="15" s="1"/>
  <c r="R1648" i="15"/>
  <c r="S1648" i="15" s="1"/>
  <c r="R1646" i="15"/>
  <c r="S1646" i="15" s="1"/>
  <c r="R1644" i="15"/>
  <c r="S1644" i="15" s="1"/>
  <c r="R1642" i="15"/>
  <c r="S1642" i="15" s="1"/>
  <c r="R1640" i="15"/>
  <c r="S1640" i="15" s="1"/>
  <c r="R1638" i="15"/>
  <c r="S1638" i="15" s="1"/>
  <c r="R1636" i="15"/>
  <c r="S1636" i="15" s="1"/>
  <c r="R1634" i="15"/>
  <c r="S1634" i="15" s="1"/>
  <c r="R1632" i="15"/>
  <c r="S1632" i="15" s="1"/>
  <c r="R1630" i="15"/>
  <c r="S1630" i="15" s="1"/>
  <c r="R1626" i="15"/>
  <c r="S1626" i="15" s="1"/>
  <c r="Z1625" i="15"/>
  <c r="AA1625" i="15" s="1"/>
  <c r="R1624" i="15"/>
  <c r="S1624" i="15" s="1"/>
  <c r="Z1623" i="15"/>
  <c r="AA1623" i="15" s="1"/>
  <c r="R1622" i="15"/>
  <c r="S1622" i="15" s="1"/>
  <c r="Z1621" i="15"/>
  <c r="AA1621" i="15" s="1"/>
  <c r="R1620" i="15"/>
  <c r="S1620" i="15" s="1"/>
  <c r="Z1619" i="15"/>
  <c r="AA1619" i="15" s="1"/>
  <c r="R1618" i="15"/>
  <c r="S1618" i="15" s="1"/>
  <c r="Z1617" i="15"/>
  <c r="AA1617" i="15" s="1"/>
  <c r="R1616" i="15"/>
  <c r="S1616" i="15" s="1"/>
  <c r="Z1615" i="15"/>
  <c r="AA1615" i="15" s="1"/>
  <c r="R1614" i="15"/>
  <c r="S1614" i="15" s="1"/>
  <c r="Z1613" i="15"/>
  <c r="AA1613" i="15" s="1"/>
  <c r="R1612" i="15"/>
  <c r="S1612" i="15" s="1"/>
  <c r="Z1611" i="15"/>
  <c r="AA1611" i="15" s="1"/>
  <c r="R1610" i="15"/>
  <c r="S1610" i="15" s="1"/>
  <c r="Z1609" i="15"/>
  <c r="AA1609" i="15" s="1"/>
  <c r="R1608" i="15"/>
  <c r="S1608" i="15" s="1"/>
  <c r="Z1607" i="15"/>
  <c r="AA1607" i="15" s="1"/>
  <c r="R1606" i="15"/>
  <c r="S1606" i="15" s="1"/>
  <c r="Z1605" i="15"/>
  <c r="AA1605" i="15" s="1"/>
  <c r="R1604" i="15"/>
  <c r="S1604" i="15" s="1"/>
  <c r="Z1603" i="15"/>
  <c r="AA1603" i="15" s="1"/>
  <c r="R1602" i="15"/>
  <c r="S1602" i="15" s="1"/>
  <c r="Z1601" i="15"/>
  <c r="AA1601" i="15" s="1"/>
  <c r="R1600" i="15"/>
  <c r="S1600" i="15" s="1"/>
  <c r="Z1599" i="15"/>
  <c r="AA1599" i="15" s="1"/>
  <c r="R1598" i="15"/>
  <c r="S1598" i="15" s="1"/>
  <c r="Z1597" i="15"/>
  <c r="AA1597" i="15" s="1"/>
  <c r="R1596" i="15"/>
  <c r="S1596" i="15" s="1"/>
  <c r="Z1595" i="15"/>
  <c r="AA1595" i="15" s="1"/>
  <c r="R1594" i="15"/>
  <c r="S1594" i="15" s="1"/>
  <c r="Z1593" i="15"/>
  <c r="AA1593" i="15" s="1"/>
  <c r="R1592" i="15"/>
  <c r="S1592" i="15" s="1"/>
  <c r="Z1591" i="15"/>
  <c r="AA1591" i="15" s="1"/>
  <c r="R1590" i="15"/>
  <c r="S1590" i="15" s="1"/>
  <c r="Z1589" i="15"/>
  <c r="AA1589" i="15" s="1"/>
  <c r="R1588" i="15"/>
  <c r="S1588" i="15" s="1"/>
  <c r="Z1587" i="15"/>
  <c r="AA1587" i="15" s="1"/>
  <c r="R1586" i="15"/>
  <c r="S1586" i="15" s="1"/>
  <c r="Z1585" i="15"/>
  <c r="AA1585" i="15" s="1"/>
  <c r="R1584" i="15"/>
  <c r="S1584" i="15" s="1"/>
  <c r="Z1583" i="15"/>
  <c r="AA1583" i="15" s="1"/>
  <c r="R1582" i="15"/>
  <c r="S1582" i="15" s="1"/>
  <c r="Z1581" i="15"/>
  <c r="AA1581" i="15" s="1"/>
  <c r="R1580" i="15"/>
  <c r="S1580" i="15" s="1"/>
  <c r="Z1579" i="15"/>
  <c r="AA1579" i="15" s="1"/>
  <c r="R1578" i="15"/>
  <c r="S1578" i="15" s="1"/>
  <c r="Z1577" i="15"/>
  <c r="AA1577" i="15" s="1"/>
  <c r="R1576" i="15"/>
  <c r="S1576" i="15" s="1"/>
  <c r="Z1575" i="15"/>
  <c r="AA1575" i="15" s="1"/>
  <c r="R1574" i="15"/>
  <c r="S1574" i="15" s="1"/>
  <c r="Z1573" i="15"/>
  <c r="AA1573" i="15" s="1"/>
  <c r="R1572" i="15"/>
  <c r="S1572" i="15" s="1"/>
  <c r="Z1571" i="15"/>
  <c r="AA1571" i="15" s="1"/>
  <c r="R1570" i="15"/>
  <c r="S1570" i="15" s="1"/>
  <c r="Z1569" i="15"/>
  <c r="AA1569" i="15" s="1"/>
  <c r="R1568" i="15"/>
  <c r="S1568" i="15" s="1"/>
  <c r="Z1567" i="15"/>
  <c r="AA1567" i="15" s="1"/>
  <c r="R1566" i="15"/>
  <c r="S1566" i="15" s="1"/>
  <c r="Z1565" i="15"/>
  <c r="AA1565" i="15" s="1"/>
  <c r="R1564" i="15"/>
  <c r="S1564" i="15" s="1"/>
  <c r="Z1563" i="15"/>
  <c r="AA1563" i="15" s="1"/>
  <c r="R1562" i="15"/>
  <c r="S1562" i="15" s="1"/>
  <c r="Z1561" i="15"/>
  <c r="AA1561" i="15" s="1"/>
  <c r="R1560" i="15"/>
  <c r="S1560" i="15" s="1"/>
  <c r="Z1559" i="15"/>
  <c r="AA1559" i="15" s="1"/>
  <c r="R1558" i="15"/>
  <c r="S1558" i="15" s="1"/>
  <c r="Z1557" i="15"/>
  <c r="AA1557" i="15" s="1"/>
  <c r="R1556" i="15"/>
  <c r="S1556" i="15" s="1"/>
  <c r="Z1555" i="15"/>
  <c r="AA1555" i="15" s="1"/>
  <c r="R1554" i="15"/>
  <c r="S1554" i="15" s="1"/>
  <c r="Z1553" i="15"/>
  <c r="AA1553" i="15" s="1"/>
  <c r="R1552" i="15"/>
  <c r="S1552" i="15" s="1"/>
  <c r="Z1551" i="15"/>
  <c r="AA1551" i="15" s="1"/>
  <c r="R1550" i="15"/>
  <c r="S1550" i="15" s="1"/>
  <c r="Z1549" i="15"/>
  <c r="AA1549" i="15" s="1"/>
  <c r="R1548" i="15"/>
  <c r="S1548" i="15" s="1"/>
  <c r="Z1547" i="15"/>
  <c r="AA1547" i="15" s="1"/>
  <c r="R1546" i="15"/>
  <c r="S1546" i="15" s="1"/>
  <c r="Z1545" i="15"/>
  <c r="AA1545" i="15" s="1"/>
  <c r="R1544" i="15"/>
  <c r="S1544" i="15" s="1"/>
  <c r="Z1543" i="15"/>
  <c r="AA1543" i="15" s="1"/>
  <c r="R1542" i="15"/>
  <c r="S1542" i="15" s="1"/>
  <c r="Z1541" i="15"/>
  <c r="AA1541" i="15" s="1"/>
  <c r="R1540" i="15"/>
  <c r="S1540" i="15" s="1"/>
  <c r="Z1539" i="15"/>
  <c r="AA1539" i="15" s="1"/>
  <c r="R1538" i="15"/>
  <c r="S1538" i="15" s="1"/>
  <c r="Z1537" i="15"/>
  <c r="AA1537" i="15" s="1"/>
  <c r="R1536" i="15"/>
  <c r="S1536" i="15" s="1"/>
  <c r="Z1535" i="15"/>
  <c r="AA1535" i="15" s="1"/>
  <c r="R1534" i="15"/>
  <c r="S1534" i="15" s="1"/>
  <c r="Z1533" i="15"/>
  <c r="AA1533" i="15" s="1"/>
  <c r="R1532" i="15"/>
  <c r="S1532" i="15" s="1"/>
  <c r="Z1531" i="15"/>
  <c r="AA1531" i="15" s="1"/>
  <c r="R1530" i="15"/>
  <c r="S1530" i="15" s="1"/>
  <c r="Z1529" i="15"/>
  <c r="AA1529" i="15" s="1"/>
  <c r="R1528" i="15"/>
  <c r="S1528" i="15" s="1"/>
  <c r="Z1527" i="15"/>
  <c r="AA1527" i="15" s="1"/>
  <c r="R1526" i="15"/>
  <c r="S1526" i="15" s="1"/>
  <c r="Z1525" i="15"/>
  <c r="AA1525" i="15" s="1"/>
  <c r="R1524" i="15"/>
  <c r="S1524" i="15" s="1"/>
  <c r="Z1523" i="15"/>
  <c r="AA1523" i="15" s="1"/>
  <c r="R1522" i="15"/>
  <c r="S1522" i="15" s="1"/>
  <c r="Z1521" i="15"/>
  <c r="AA1521" i="15" s="1"/>
  <c r="R1520" i="15"/>
  <c r="S1520" i="15" s="1"/>
  <c r="Z1519" i="15"/>
  <c r="AA1519" i="15" s="1"/>
  <c r="R1518" i="15"/>
  <c r="S1518" i="15" s="1"/>
  <c r="Z1517" i="15"/>
  <c r="AA1517" i="15" s="1"/>
  <c r="R1516" i="15"/>
  <c r="S1516" i="15" s="1"/>
  <c r="Z1515" i="15"/>
  <c r="AA1515" i="15" s="1"/>
  <c r="R1514" i="15"/>
  <c r="S1514" i="15" s="1"/>
  <c r="Z1513" i="15"/>
  <c r="AA1513" i="15" s="1"/>
  <c r="R1512" i="15"/>
  <c r="S1512" i="15" s="1"/>
  <c r="Z1511" i="15"/>
  <c r="AA1511" i="15" s="1"/>
  <c r="R1510" i="15"/>
  <c r="S1510" i="15" s="1"/>
  <c r="Z1509" i="15"/>
  <c r="AA1509" i="15" s="1"/>
  <c r="R1508" i="15"/>
  <c r="S1508" i="15" s="1"/>
  <c r="Z1507" i="15"/>
  <c r="AA1507" i="15" s="1"/>
  <c r="R1506" i="15"/>
  <c r="S1506" i="15" s="1"/>
  <c r="Z1505" i="15"/>
  <c r="AA1505" i="15" s="1"/>
  <c r="R1504" i="15"/>
  <c r="S1504" i="15" s="1"/>
  <c r="Z1503" i="15"/>
  <c r="AA1503" i="15" s="1"/>
  <c r="R1502" i="15"/>
  <c r="S1502" i="15" s="1"/>
  <c r="Z1501" i="15"/>
  <c r="AA1501" i="15" s="1"/>
  <c r="R1500" i="15"/>
  <c r="S1500" i="15" s="1"/>
  <c r="Z1499" i="15"/>
  <c r="AA1499" i="15" s="1"/>
  <c r="R1498" i="15"/>
  <c r="S1498" i="15" s="1"/>
  <c r="Z1497" i="15"/>
  <c r="AA1497" i="15" s="1"/>
  <c r="R1496" i="15"/>
  <c r="S1496" i="15" s="1"/>
  <c r="Z1495" i="15"/>
  <c r="AA1495" i="15" s="1"/>
  <c r="R1494" i="15"/>
  <c r="S1494" i="15" s="1"/>
  <c r="Z1493" i="15"/>
  <c r="AA1493" i="15" s="1"/>
  <c r="R1492" i="15"/>
  <c r="S1492" i="15" s="1"/>
  <c r="Z1491" i="15"/>
  <c r="AA1491" i="15" s="1"/>
  <c r="R1490" i="15"/>
  <c r="S1490" i="15" s="1"/>
  <c r="Z1489" i="15"/>
  <c r="AA1489" i="15" s="1"/>
  <c r="R1488" i="15"/>
  <c r="S1488" i="15" s="1"/>
  <c r="Z1487" i="15"/>
  <c r="AA1487" i="15" s="1"/>
  <c r="R1486" i="15"/>
  <c r="S1486" i="15" s="1"/>
  <c r="Z1485" i="15"/>
  <c r="AA1485" i="15" s="1"/>
  <c r="R1484" i="15"/>
  <c r="S1484" i="15" s="1"/>
  <c r="Z1483" i="15"/>
  <c r="AA1483" i="15" s="1"/>
  <c r="R1482" i="15"/>
  <c r="S1482" i="15" s="1"/>
  <c r="Z1481" i="15"/>
  <c r="AA1481" i="15" s="1"/>
  <c r="R1480" i="15"/>
  <c r="S1480" i="15" s="1"/>
  <c r="Z1479" i="15"/>
  <c r="AA1479" i="15" s="1"/>
  <c r="R1478" i="15"/>
  <c r="S1478" i="15" s="1"/>
  <c r="Z1477" i="15"/>
  <c r="AA1477" i="15" s="1"/>
  <c r="R1476" i="15"/>
  <c r="S1476" i="15" s="1"/>
  <c r="Z1475" i="15"/>
  <c r="AA1475" i="15" s="1"/>
  <c r="R1474" i="15"/>
  <c r="S1474" i="15" s="1"/>
  <c r="Z1473" i="15"/>
  <c r="AA1473" i="15" s="1"/>
  <c r="R1472" i="15"/>
  <c r="S1472" i="15" s="1"/>
  <c r="Z1471" i="15"/>
  <c r="AA1471" i="15" s="1"/>
  <c r="R1470" i="15"/>
  <c r="S1470" i="15" s="1"/>
  <c r="Z1469" i="15"/>
  <c r="AA1469" i="15" s="1"/>
  <c r="R1468" i="15"/>
  <c r="S1468" i="15" s="1"/>
  <c r="Z1467" i="15"/>
  <c r="AA1467" i="15" s="1"/>
  <c r="R1466" i="15"/>
  <c r="S1466" i="15" s="1"/>
  <c r="Z1465" i="15"/>
  <c r="AA1465" i="15" s="1"/>
  <c r="R1464" i="15"/>
  <c r="S1464" i="15" s="1"/>
  <c r="Z1463" i="15"/>
  <c r="AA1463" i="15" s="1"/>
  <c r="R1462" i="15"/>
  <c r="S1462" i="15" s="1"/>
  <c r="Z1461" i="15"/>
  <c r="AA1461" i="15" s="1"/>
  <c r="R1460" i="15"/>
  <c r="S1460" i="15" s="1"/>
  <c r="Z1459" i="15"/>
  <c r="AA1459" i="15" s="1"/>
  <c r="R1458" i="15"/>
  <c r="S1458" i="15" s="1"/>
  <c r="Z1457" i="15"/>
  <c r="AA1457" i="15" s="1"/>
  <c r="R1456" i="15"/>
  <c r="S1456" i="15" s="1"/>
  <c r="Z1455" i="15"/>
  <c r="AA1455" i="15" s="1"/>
  <c r="R1454" i="15"/>
  <c r="S1454" i="15" s="1"/>
  <c r="Z1453" i="15"/>
  <c r="AA1453" i="15" s="1"/>
  <c r="R1452" i="15"/>
  <c r="S1452" i="15" s="1"/>
  <c r="Z1451" i="15"/>
  <c r="AA1451" i="15" s="1"/>
  <c r="R1450" i="15"/>
  <c r="S1450" i="15" s="1"/>
  <c r="Z1449" i="15"/>
  <c r="AA1449" i="15" s="1"/>
  <c r="R1448" i="15"/>
  <c r="S1448" i="15" s="1"/>
  <c r="Z1447" i="15"/>
  <c r="AA1447" i="15" s="1"/>
  <c r="R1446" i="15"/>
  <c r="S1446" i="15" s="1"/>
  <c r="Z1445" i="15"/>
  <c r="AA1445" i="15" s="1"/>
  <c r="R1444" i="15"/>
  <c r="S1444" i="15" s="1"/>
  <c r="Z1443" i="15"/>
  <c r="AA1443" i="15" s="1"/>
  <c r="R1442" i="15"/>
  <c r="S1442" i="15" s="1"/>
  <c r="Z1441" i="15"/>
  <c r="AA1441" i="15" s="1"/>
  <c r="R1440" i="15"/>
  <c r="S1440" i="15" s="1"/>
  <c r="Z1439" i="15"/>
  <c r="AA1439" i="15" s="1"/>
  <c r="R1438" i="15"/>
  <c r="S1438" i="15" s="1"/>
  <c r="Z1437" i="15"/>
  <c r="AA1437" i="15" s="1"/>
  <c r="R1436" i="15"/>
  <c r="S1436" i="15" s="1"/>
  <c r="Z1435" i="15"/>
  <c r="AA1435" i="15" s="1"/>
  <c r="R1434" i="15"/>
  <c r="S1434" i="15" s="1"/>
  <c r="Z1433" i="15"/>
  <c r="AA1433" i="15" s="1"/>
  <c r="R1432" i="15"/>
  <c r="S1432" i="15" s="1"/>
  <c r="Z1431" i="15"/>
  <c r="AA1431" i="15" s="1"/>
  <c r="R1430" i="15"/>
  <c r="S1430" i="15" s="1"/>
  <c r="Z1429" i="15"/>
  <c r="AA1429" i="15" s="1"/>
  <c r="R1428" i="15"/>
  <c r="S1428" i="15" s="1"/>
  <c r="Z1427" i="15"/>
  <c r="AA1427" i="15" s="1"/>
  <c r="R1426" i="15"/>
  <c r="S1426" i="15" s="1"/>
  <c r="Z1425" i="15"/>
  <c r="AA1425" i="15" s="1"/>
  <c r="R1424" i="15"/>
  <c r="S1424" i="15" s="1"/>
  <c r="Z1423" i="15"/>
  <c r="AA1423" i="15" s="1"/>
  <c r="R1422" i="15"/>
  <c r="S1422" i="15" s="1"/>
  <c r="Z1421" i="15"/>
  <c r="AA1421" i="15" s="1"/>
  <c r="R1420" i="15"/>
  <c r="S1420" i="15" s="1"/>
  <c r="Z1419" i="15"/>
  <c r="AA1419" i="15" s="1"/>
  <c r="R1418" i="15"/>
  <c r="S1418" i="15" s="1"/>
  <c r="Z1417" i="15"/>
  <c r="AA1417" i="15" s="1"/>
  <c r="R1416" i="15"/>
  <c r="S1416" i="15" s="1"/>
  <c r="Z1415" i="15"/>
  <c r="AA1415" i="15" s="1"/>
  <c r="R1414" i="15"/>
  <c r="S1414" i="15" s="1"/>
  <c r="Z1413" i="15"/>
  <c r="AA1413" i="15" s="1"/>
  <c r="R1412" i="15"/>
  <c r="S1412" i="15" s="1"/>
  <c r="Z1411" i="15"/>
  <c r="AA1411" i="15" s="1"/>
  <c r="R1410" i="15"/>
  <c r="S1410" i="15" s="1"/>
  <c r="Z1409" i="15"/>
  <c r="AA1409" i="15" s="1"/>
  <c r="R1408" i="15"/>
  <c r="S1408" i="15" s="1"/>
  <c r="Z1407" i="15"/>
  <c r="AA1407" i="15" s="1"/>
  <c r="R1406" i="15"/>
  <c r="S1406" i="15" s="1"/>
  <c r="Z1405" i="15"/>
  <c r="AA1405" i="15" s="1"/>
  <c r="R1404" i="15"/>
  <c r="S1404" i="15" s="1"/>
  <c r="Z1403" i="15"/>
  <c r="AA1403" i="15" s="1"/>
  <c r="R1402" i="15"/>
  <c r="S1402" i="15" s="1"/>
  <c r="Z1401" i="15"/>
  <c r="AA1401" i="15" s="1"/>
  <c r="R1400" i="15"/>
  <c r="S1400" i="15" s="1"/>
  <c r="Z1399" i="15"/>
  <c r="AA1399" i="15" s="1"/>
  <c r="R1398" i="15"/>
  <c r="S1398" i="15" s="1"/>
  <c r="Z1397" i="15"/>
  <c r="AA1397" i="15" s="1"/>
  <c r="R1396" i="15"/>
  <c r="S1396" i="15" s="1"/>
  <c r="Z1395" i="15"/>
  <c r="AA1395" i="15" s="1"/>
  <c r="R1394" i="15"/>
  <c r="S1394" i="15" s="1"/>
  <c r="Z1393" i="15"/>
  <c r="AA1393" i="15" s="1"/>
  <c r="R1392" i="15"/>
  <c r="S1392" i="15" s="1"/>
  <c r="Z1391" i="15"/>
  <c r="AA1391" i="15" s="1"/>
  <c r="R1390" i="15"/>
  <c r="S1390" i="15" s="1"/>
  <c r="Z1389" i="15"/>
  <c r="AA1389" i="15" s="1"/>
  <c r="R1388" i="15"/>
  <c r="S1388" i="15" s="1"/>
  <c r="Z1387" i="15"/>
  <c r="AA1387" i="15" s="1"/>
  <c r="R1386" i="15"/>
  <c r="S1386" i="15" s="1"/>
  <c r="Z1385" i="15"/>
  <c r="AA1385" i="15" s="1"/>
  <c r="R1384" i="15"/>
  <c r="S1384" i="15" s="1"/>
  <c r="V1382" i="15"/>
  <c r="W1382" i="15" s="1"/>
  <c r="V1380" i="15"/>
  <c r="W1380" i="15" s="1"/>
  <c r="V1378" i="15"/>
  <c r="W1378" i="15" s="1"/>
  <c r="V1376" i="15"/>
  <c r="W1376" i="15" s="1"/>
  <c r="V1374" i="15"/>
  <c r="W1374" i="15" s="1"/>
  <c r="V1372" i="15"/>
  <c r="W1372" i="15" s="1"/>
  <c r="V1370" i="15"/>
  <c r="W1370" i="15" s="1"/>
  <c r="V1368" i="15"/>
  <c r="W1368" i="15" s="1"/>
  <c r="V1366" i="15"/>
  <c r="W1366" i="15" s="1"/>
  <c r="V1364" i="15"/>
  <c r="W1364" i="15" s="1"/>
  <c r="V1362" i="15"/>
  <c r="W1362" i="15" s="1"/>
  <c r="V1360" i="15"/>
  <c r="W1360" i="15" s="1"/>
  <c r="V1358" i="15"/>
  <c r="W1358" i="15" s="1"/>
  <c r="V1356" i="15"/>
  <c r="W1356" i="15" s="1"/>
  <c r="V1354" i="15"/>
  <c r="W1354" i="15" s="1"/>
  <c r="V1352" i="15"/>
  <c r="W1352" i="15" s="1"/>
  <c r="V1350" i="15"/>
  <c r="W1350" i="15" s="1"/>
  <c r="V1348" i="15"/>
  <c r="W1348" i="15" s="1"/>
  <c r="V1347" i="15"/>
  <c r="W1347" i="15" s="1"/>
  <c r="V1345" i="15"/>
  <c r="W1345" i="15" s="1"/>
  <c r="V1343" i="15"/>
  <c r="W1343" i="15" s="1"/>
  <c r="V1341" i="15"/>
  <c r="W1341" i="15" s="1"/>
  <c r="V1339" i="15"/>
  <c r="W1339" i="15" s="1"/>
  <c r="V1337" i="15"/>
  <c r="W1337" i="15" s="1"/>
  <c r="V1335" i="15"/>
  <c r="W1335" i="15" s="1"/>
  <c r="R1334" i="15"/>
  <c r="S1334" i="15" s="1"/>
  <c r="Z1333" i="15"/>
  <c r="AA1333" i="15" s="1"/>
  <c r="R1332" i="15"/>
  <c r="S1332" i="15" s="1"/>
  <c r="Z1331" i="15"/>
  <c r="AA1331" i="15" s="1"/>
  <c r="R1330" i="15"/>
  <c r="S1330" i="15" s="1"/>
  <c r="Z1329" i="15"/>
  <c r="AA1329" i="15" s="1"/>
  <c r="R1328" i="15"/>
  <c r="S1328" i="15" s="1"/>
  <c r="Z1327" i="15"/>
  <c r="AA1327" i="15" s="1"/>
  <c r="R1326" i="15"/>
  <c r="S1326" i="15" s="1"/>
  <c r="Z1325" i="15"/>
  <c r="AA1325" i="15" s="1"/>
  <c r="R1324" i="15"/>
  <c r="S1324" i="15" s="1"/>
  <c r="Z1323" i="15"/>
  <c r="AA1323" i="15" s="1"/>
  <c r="R1322" i="15"/>
  <c r="S1322" i="15" s="1"/>
  <c r="Z1321" i="15"/>
  <c r="AA1321" i="15" s="1"/>
  <c r="R1320" i="15"/>
  <c r="S1320" i="15" s="1"/>
  <c r="Z1319" i="15"/>
  <c r="AA1319" i="15" s="1"/>
  <c r="R1318" i="15"/>
  <c r="S1318" i="15" s="1"/>
  <c r="Z1317" i="15"/>
  <c r="AA1317" i="15" s="1"/>
  <c r="R1316" i="15"/>
  <c r="S1316" i="15" s="1"/>
  <c r="Z1315" i="15"/>
  <c r="AA1315" i="15" s="1"/>
  <c r="R1314" i="15"/>
  <c r="S1314" i="15" s="1"/>
  <c r="Z1313" i="15"/>
  <c r="AA1313" i="15" s="1"/>
  <c r="R1312" i="15"/>
  <c r="S1312" i="15" s="1"/>
  <c r="Z1311" i="15"/>
  <c r="AA1311" i="15" s="1"/>
  <c r="R1310" i="15"/>
  <c r="S1310" i="15" s="1"/>
  <c r="Z1309" i="15"/>
  <c r="AA1309" i="15" s="1"/>
  <c r="R1308" i="15"/>
  <c r="S1308" i="15" s="1"/>
  <c r="Z1307" i="15"/>
  <c r="AA1307" i="15" s="1"/>
  <c r="R1306" i="15"/>
  <c r="S1306" i="15" s="1"/>
  <c r="Z1305" i="15"/>
  <c r="AA1305" i="15" s="1"/>
  <c r="R1304" i="15"/>
  <c r="S1304" i="15" s="1"/>
  <c r="Z1303" i="15"/>
  <c r="AA1303" i="15" s="1"/>
  <c r="R1302" i="15"/>
  <c r="S1302" i="15" s="1"/>
  <c r="Z1301" i="15"/>
  <c r="AA1301" i="15" s="1"/>
  <c r="R1300" i="15"/>
  <c r="S1300" i="15" s="1"/>
  <c r="Z1299" i="15"/>
  <c r="AA1299" i="15" s="1"/>
  <c r="R1298" i="15"/>
  <c r="S1298" i="15" s="1"/>
  <c r="Z1297" i="15"/>
  <c r="AA1297" i="15" s="1"/>
  <c r="R1296" i="15"/>
  <c r="S1296" i="15" s="1"/>
  <c r="Z1295" i="15"/>
  <c r="AA1295" i="15" s="1"/>
  <c r="R1294" i="15"/>
  <c r="S1294" i="15" s="1"/>
  <c r="Z1293" i="15"/>
  <c r="AA1293" i="15" s="1"/>
  <c r="R1292" i="15"/>
  <c r="S1292" i="15" s="1"/>
  <c r="Z1291" i="15"/>
  <c r="AA1291" i="15" s="1"/>
  <c r="R1290" i="15"/>
  <c r="S1290" i="15" s="1"/>
  <c r="Z1289" i="15"/>
  <c r="AA1289" i="15" s="1"/>
  <c r="R1288" i="15"/>
  <c r="S1288" i="15" s="1"/>
  <c r="Z1287" i="15"/>
  <c r="AA1287" i="15" s="1"/>
  <c r="R1286" i="15"/>
  <c r="S1286" i="15" s="1"/>
  <c r="Z1285" i="15"/>
  <c r="AA1285" i="15" s="1"/>
  <c r="R1284" i="15"/>
  <c r="S1284" i="15" s="1"/>
  <c r="Z1283" i="15"/>
  <c r="AA1283" i="15" s="1"/>
  <c r="R1282" i="15"/>
  <c r="S1282" i="15" s="1"/>
  <c r="Z1281" i="15"/>
  <c r="AA1281" i="15" s="1"/>
  <c r="R1280" i="15"/>
  <c r="S1280" i="15" s="1"/>
  <c r="Z1279" i="15"/>
  <c r="AA1279" i="15" s="1"/>
  <c r="R1278" i="15"/>
  <c r="S1278" i="15" s="1"/>
  <c r="Z1277" i="15"/>
  <c r="AA1277" i="15" s="1"/>
  <c r="R1276" i="15"/>
  <c r="S1276" i="15" s="1"/>
  <c r="Z1275" i="15"/>
  <c r="AA1275" i="15" s="1"/>
  <c r="R1274" i="15"/>
  <c r="S1274" i="15" s="1"/>
  <c r="Z1273" i="15"/>
  <c r="AA1273" i="15" s="1"/>
  <c r="R1272" i="15"/>
  <c r="S1272" i="15" s="1"/>
  <c r="Z1271" i="15"/>
  <c r="AA1271" i="15" s="1"/>
  <c r="R1270" i="15"/>
  <c r="S1270" i="15" s="1"/>
  <c r="Z1269" i="15"/>
  <c r="AA1269" i="15" s="1"/>
  <c r="R1268" i="15"/>
  <c r="S1268" i="15" s="1"/>
  <c r="Z1267" i="15"/>
  <c r="AA1267" i="15" s="1"/>
  <c r="R1266" i="15"/>
  <c r="S1266" i="15" s="1"/>
  <c r="Z1265" i="15"/>
  <c r="AA1265" i="15" s="1"/>
  <c r="R1264" i="15"/>
  <c r="S1264" i="15" s="1"/>
  <c r="Z1263" i="15"/>
  <c r="AA1263" i="15" s="1"/>
  <c r="R1262" i="15"/>
  <c r="S1262" i="15" s="1"/>
  <c r="Z1261" i="15"/>
  <c r="AA1261" i="15" s="1"/>
  <c r="R1260" i="15"/>
  <c r="S1260" i="15" s="1"/>
  <c r="Z1259" i="15"/>
  <c r="AA1259" i="15" s="1"/>
  <c r="R1258" i="15"/>
  <c r="S1258" i="15" s="1"/>
  <c r="Z1257" i="15"/>
  <c r="AA1257" i="15" s="1"/>
  <c r="R1256" i="15"/>
  <c r="S1256" i="15" s="1"/>
  <c r="Z1255" i="15"/>
  <c r="AA1255" i="15" s="1"/>
  <c r="R1254" i="15"/>
  <c r="S1254" i="15" s="1"/>
  <c r="Z1253" i="15"/>
  <c r="AA1253" i="15" s="1"/>
  <c r="R1252" i="15"/>
  <c r="S1252" i="15" s="1"/>
  <c r="Z1251" i="15"/>
  <c r="AA1251" i="15" s="1"/>
  <c r="R1250" i="15"/>
  <c r="S1250" i="15" s="1"/>
  <c r="Z1249" i="15"/>
  <c r="AA1249" i="15" s="1"/>
  <c r="R1248" i="15"/>
  <c r="S1248" i="15" s="1"/>
  <c r="Z1247" i="15"/>
  <c r="AA1247" i="15" s="1"/>
  <c r="R1246" i="15"/>
  <c r="S1246" i="15" s="1"/>
  <c r="Z1245" i="15"/>
  <c r="AA1245" i="15" s="1"/>
  <c r="R1244" i="15"/>
  <c r="S1244" i="15" s="1"/>
  <c r="Z1243" i="15"/>
  <c r="AA1243" i="15" s="1"/>
  <c r="R1242" i="15"/>
  <c r="S1242" i="15" s="1"/>
  <c r="Z1241" i="15"/>
  <c r="AA1241" i="15" s="1"/>
  <c r="R1240" i="15"/>
  <c r="S1240" i="15" s="1"/>
  <c r="Z1239" i="15"/>
  <c r="AA1239" i="15" s="1"/>
  <c r="R1238" i="15"/>
  <c r="S1238" i="15" s="1"/>
  <c r="Z1237" i="15"/>
  <c r="AA1237" i="15" s="1"/>
  <c r="R1236" i="15"/>
  <c r="S1236" i="15" s="1"/>
  <c r="Z1235" i="15"/>
  <c r="AA1235" i="15" s="1"/>
  <c r="R1234" i="15"/>
  <c r="S1234" i="15" s="1"/>
  <c r="Z1233" i="15"/>
  <c r="AA1233" i="15" s="1"/>
  <c r="R1232" i="15"/>
  <c r="S1232" i="15" s="1"/>
  <c r="Z1231" i="15"/>
  <c r="AA1231" i="15" s="1"/>
  <c r="R1230" i="15"/>
  <c r="S1230" i="15" s="1"/>
  <c r="Z1229" i="15"/>
  <c r="AA1229" i="15" s="1"/>
  <c r="R1228" i="15"/>
  <c r="S1228" i="15" s="1"/>
  <c r="Z1227" i="15"/>
  <c r="AA1227" i="15" s="1"/>
  <c r="R1226" i="15"/>
  <c r="S1226" i="15" s="1"/>
  <c r="Z1225" i="15"/>
  <c r="AA1225" i="15" s="1"/>
  <c r="R1224" i="15"/>
  <c r="S1224" i="15" s="1"/>
  <c r="Z1223" i="15"/>
  <c r="AA1223" i="15" s="1"/>
  <c r="R1222" i="15"/>
  <c r="S1222" i="15" s="1"/>
  <c r="Z1221" i="15"/>
  <c r="AA1221" i="15" s="1"/>
  <c r="R1220" i="15"/>
  <c r="S1220" i="15" s="1"/>
  <c r="Z1219" i="15"/>
  <c r="AA1219" i="15" s="1"/>
  <c r="R1218" i="15"/>
  <c r="S1218" i="15" s="1"/>
  <c r="Z1217" i="15"/>
  <c r="AA1217" i="15" s="1"/>
  <c r="R1216" i="15"/>
  <c r="S1216" i="15" s="1"/>
  <c r="Z1215" i="15"/>
  <c r="AA1215" i="15" s="1"/>
  <c r="R1214" i="15"/>
  <c r="S1214" i="15" s="1"/>
  <c r="Z1213" i="15"/>
  <c r="AA1213" i="15" s="1"/>
  <c r="R1212" i="15"/>
  <c r="S1212" i="15" s="1"/>
  <c r="Z1211" i="15"/>
  <c r="AA1211" i="15" s="1"/>
  <c r="R1210" i="15"/>
  <c r="S1210" i="15" s="1"/>
  <c r="Z1209" i="15"/>
  <c r="AA1209" i="15" s="1"/>
  <c r="R1208" i="15"/>
  <c r="S1208" i="15" s="1"/>
  <c r="Z1207" i="15"/>
  <c r="AA1207" i="15" s="1"/>
  <c r="R1206" i="15"/>
  <c r="S1206" i="15" s="1"/>
  <c r="Z1205" i="15"/>
  <c r="AA1205" i="15" s="1"/>
  <c r="R1204" i="15"/>
  <c r="S1204" i="15" s="1"/>
  <c r="Z1203" i="15"/>
  <c r="AA1203" i="15" s="1"/>
  <c r="R1202" i="15"/>
  <c r="S1202" i="15" s="1"/>
  <c r="Z1201" i="15"/>
  <c r="AA1201" i="15" s="1"/>
  <c r="R1200" i="15"/>
  <c r="S1200" i="15" s="1"/>
  <c r="Z1199" i="15"/>
  <c r="AA1199" i="15" s="1"/>
  <c r="R1198" i="15"/>
  <c r="S1198" i="15" s="1"/>
  <c r="Z1197" i="15"/>
  <c r="AA1197" i="15" s="1"/>
  <c r="R1196" i="15"/>
  <c r="S1196" i="15" s="1"/>
  <c r="Z1195" i="15"/>
  <c r="AA1195" i="15" s="1"/>
  <c r="R1194" i="15"/>
  <c r="S1194" i="15" s="1"/>
  <c r="Z1193" i="15"/>
  <c r="AA1193" i="15" s="1"/>
  <c r="R1192" i="15"/>
  <c r="S1192" i="15" s="1"/>
  <c r="Z1191" i="15"/>
  <c r="AA1191" i="15" s="1"/>
  <c r="R1190" i="15"/>
  <c r="S1190" i="15" s="1"/>
  <c r="Z1189" i="15"/>
  <c r="AA1189" i="15" s="1"/>
  <c r="R1188" i="15"/>
  <c r="S1188" i="15" s="1"/>
  <c r="Z1187" i="15"/>
  <c r="AA1187" i="15" s="1"/>
  <c r="R1186" i="15"/>
  <c r="S1186" i="15" s="1"/>
  <c r="Z1185" i="15"/>
  <c r="AA1185" i="15" s="1"/>
  <c r="R1184" i="15"/>
  <c r="S1184" i="15" s="1"/>
  <c r="Z1183" i="15"/>
  <c r="AA1183" i="15" s="1"/>
  <c r="R1182" i="15"/>
  <c r="S1182" i="15" s="1"/>
  <c r="Z1181" i="15"/>
  <c r="AA1181" i="15" s="1"/>
  <c r="R1180" i="15"/>
  <c r="S1180" i="15" s="1"/>
  <c r="Z1179" i="15"/>
  <c r="AA1179" i="15" s="1"/>
  <c r="R1178" i="15"/>
  <c r="S1178" i="15" s="1"/>
  <c r="Z1177" i="15"/>
  <c r="AA1177" i="15" s="1"/>
  <c r="R1176" i="15"/>
  <c r="S1176" i="15" s="1"/>
  <c r="Z1175" i="15"/>
  <c r="AA1175" i="15" s="1"/>
  <c r="R1174" i="15"/>
  <c r="S1174" i="15" s="1"/>
  <c r="Z1173" i="15"/>
  <c r="AA1173" i="15" s="1"/>
  <c r="R1172" i="15"/>
  <c r="S1172" i="15" s="1"/>
  <c r="Z1171" i="15"/>
  <c r="AA1171" i="15" s="1"/>
  <c r="R1170" i="15"/>
  <c r="S1170" i="15" s="1"/>
  <c r="Z1169" i="15"/>
  <c r="AA1169" i="15" s="1"/>
  <c r="R1168" i="15"/>
  <c r="S1168" i="15" s="1"/>
  <c r="Z1167" i="15"/>
  <c r="AA1167" i="15" s="1"/>
  <c r="R1166" i="15"/>
  <c r="S1166" i="15" s="1"/>
  <c r="Z1165" i="15"/>
  <c r="AA1165" i="15" s="1"/>
  <c r="R1164" i="15"/>
  <c r="S1164" i="15" s="1"/>
  <c r="Z1163" i="15"/>
  <c r="AA1163" i="15" s="1"/>
  <c r="R1162" i="15"/>
  <c r="S1162" i="15" s="1"/>
  <c r="Z1161" i="15"/>
  <c r="AA1161" i="15" s="1"/>
  <c r="R1160" i="15"/>
  <c r="S1160" i="15" s="1"/>
  <c r="Z1159" i="15"/>
  <c r="AA1159" i="15" s="1"/>
  <c r="R1158" i="15"/>
  <c r="S1158" i="15" s="1"/>
  <c r="Z1157" i="15"/>
  <c r="AA1157" i="15" s="1"/>
  <c r="R1156" i="15"/>
  <c r="S1156" i="15" s="1"/>
  <c r="Z1155" i="15"/>
  <c r="AA1155" i="15" s="1"/>
  <c r="R1154" i="15"/>
  <c r="S1154" i="15" s="1"/>
  <c r="Z1153" i="15"/>
  <c r="AA1153" i="15" s="1"/>
  <c r="R1152" i="15"/>
  <c r="S1152" i="15" s="1"/>
  <c r="Z1151" i="15"/>
  <c r="AA1151" i="15" s="1"/>
  <c r="R1150" i="15"/>
  <c r="S1150" i="15" s="1"/>
  <c r="Z1149" i="15"/>
  <c r="AA1149" i="15" s="1"/>
  <c r="R1148" i="15"/>
  <c r="S1148" i="15" s="1"/>
  <c r="Z1147" i="15"/>
  <c r="AA1147" i="15" s="1"/>
  <c r="R1146" i="15"/>
  <c r="S1146" i="15" s="1"/>
  <c r="Z1145" i="15"/>
  <c r="AA1145" i="15" s="1"/>
  <c r="R1144" i="15"/>
  <c r="S1144" i="15" s="1"/>
  <c r="Z1143" i="15"/>
  <c r="AA1143" i="15" s="1"/>
  <c r="R1142" i="15"/>
  <c r="S1142" i="15" s="1"/>
  <c r="Z1141" i="15"/>
  <c r="AA1141" i="15" s="1"/>
  <c r="R1140" i="15"/>
  <c r="S1140" i="15" s="1"/>
  <c r="Z1139" i="15"/>
  <c r="AA1139" i="15" s="1"/>
  <c r="R1138" i="15"/>
  <c r="S1138" i="15" s="1"/>
  <c r="Z1137" i="15"/>
  <c r="AA1137" i="15" s="1"/>
  <c r="R1136" i="15"/>
  <c r="S1136" i="15" s="1"/>
  <c r="Z1135" i="15"/>
  <c r="AA1135" i="15" s="1"/>
  <c r="R1134" i="15"/>
  <c r="S1134" i="15" s="1"/>
  <c r="Z1133" i="15"/>
  <c r="AA1133" i="15" s="1"/>
  <c r="R1132" i="15"/>
  <c r="S1132" i="15" s="1"/>
  <c r="Z1131" i="15"/>
  <c r="AA1131" i="15" s="1"/>
  <c r="R1130" i="15"/>
  <c r="S1130" i="15" s="1"/>
  <c r="Z1129" i="15"/>
  <c r="AA1129" i="15" s="1"/>
  <c r="R1128" i="15"/>
  <c r="S1128" i="15" s="1"/>
  <c r="Z1127" i="15"/>
  <c r="AA1127" i="15" s="1"/>
  <c r="R1126" i="15"/>
  <c r="S1126" i="15" s="1"/>
  <c r="Z1125" i="15"/>
  <c r="AA1125" i="15" s="1"/>
  <c r="R1124" i="15"/>
  <c r="S1124" i="15" s="1"/>
  <c r="Z1123" i="15"/>
  <c r="AA1123" i="15" s="1"/>
  <c r="R1122" i="15"/>
  <c r="S1122" i="15" s="1"/>
  <c r="Z1121" i="15"/>
  <c r="AA1121" i="15" s="1"/>
  <c r="R1120" i="15"/>
  <c r="S1120" i="15" s="1"/>
  <c r="Z1119" i="15"/>
  <c r="AA1119" i="15" s="1"/>
  <c r="R1118" i="15"/>
  <c r="S1118" i="15" s="1"/>
  <c r="Z1117" i="15"/>
  <c r="AA1117" i="15" s="1"/>
  <c r="R1116" i="15"/>
  <c r="S1116" i="15" s="1"/>
  <c r="Z1115" i="15"/>
  <c r="AA1115" i="15" s="1"/>
  <c r="R1114" i="15"/>
  <c r="S1114" i="15" s="1"/>
  <c r="Z1113" i="15"/>
  <c r="AA1113" i="15" s="1"/>
  <c r="R1112" i="15"/>
  <c r="S1112" i="15" s="1"/>
  <c r="Z1111" i="15"/>
  <c r="AA1111" i="15" s="1"/>
  <c r="R1110" i="15"/>
  <c r="S1110" i="15" s="1"/>
  <c r="Z1109" i="15"/>
  <c r="AA1109" i="15" s="1"/>
  <c r="R1108" i="15"/>
  <c r="S1108" i="15" s="1"/>
  <c r="Z1107" i="15"/>
  <c r="AA1107" i="15" s="1"/>
  <c r="R1106" i="15"/>
  <c r="S1106" i="15" s="1"/>
  <c r="Z1105" i="15"/>
  <c r="AA1105" i="15" s="1"/>
  <c r="R1104" i="15"/>
  <c r="S1104" i="15" s="1"/>
  <c r="Z1103" i="15"/>
  <c r="AA1103" i="15" s="1"/>
  <c r="R1102" i="15"/>
  <c r="S1102" i="15" s="1"/>
  <c r="Z1101" i="15"/>
  <c r="AA1101" i="15" s="1"/>
  <c r="R1100" i="15"/>
  <c r="S1100" i="15" s="1"/>
  <c r="Z1099" i="15"/>
  <c r="AA1099" i="15" s="1"/>
  <c r="R1098" i="15"/>
  <c r="S1098" i="15" s="1"/>
  <c r="Z1097" i="15"/>
  <c r="AA1097" i="15" s="1"/>
  <c r="R1096" i="15"/>
  <c r="S1096" i="15" s="1"/>
  <c r="Z1095" i="15"/>
  <c r="AA1095" i="15" s="1"/>
  <c r="R1094" i="15"/>
  <c r="S1094" i="15" s="1"/>
  <c r="Z1093" i="15"/>
  <c r="AA1093" i="15" s="1"/>
  <c r="R1092" i="15"/>
  <c r="S1092" i="15" s="1"/>
  <c r="Z1091" i="15"/>
  <c r="AA1091" i="15" s="1"/>
  <c r="R1090" i="15"/>
  <c r="S1090" i="15" s="1"/>
  <c r="Z1089" i="15"/>
  <c r="AA1089" i="15" s="1"/>
  <c r="R1088" i="15"/>
  <c r="S1088" i="15" s="1"/>
  <c r="Z1087" i="15"/>
  <c r="AA1087" i="15" s="1"/>
  <c r="R1086" i="15"/>
  <c r="S1086" i="15" s="1"/>
  <c r="Z1085" i="15"/>
  <c r="AA1085" i="15" s="1"/>
  <c r="R1084" i="15"/>
  <c r="S1084" i="15" s="1"/>
  <c r="Z1083" i="15"/>
  <c r="AA1083" i="15" s="1"/>
  <c r="R1082" i="15"/>
  <c r="S1082" i="15" s="1"/>
  <c r="Z1081" i="15"/>
  <c r="AA1081" i="15" s="1"/>
  <c r="R1080" i="15"/>
  <c r="S1080" i="15" s="1"/>
  <c r="Z1079" i="15"/>
  <c r="AA1079" i="15" s="1"/>
  <c r="R1078" i="15"/>
  <c r="S1078" i="15" s="1"/>
  <c r="Z1077" i="15"/>
  <c r="AA1077" i="15" s="1"/>
  <c r="R1076" i="15"/>
  <c r="S1076" i="15" s="1"/>
  <c r="Z1075" i="15"/>
  <c r="AA1075" i="15" s="1"/>
  <c r="R1074" i="15"/>
  <c r="S1074" i="15" s="1"/>
  <c r="Z1073" i="15"/>
  <c r="AA1073" i="15" s="1"/>
  <c r="R1072" i="15"/>
  <c r="S1072" i="15" s="1"/>
  <c r="Z1071" i="15"/>
  <c r="AA1071" i="15" s="1"/>
  <c r="R1070" i="15"/>
  <c r="S1070" i="15" s="1"/>
  <c r="Z1069" i="15"/>
  <c r="AA1069" i="15" s="1"/>
  <c r="R1068" i="15"/>
  <c r="S1068" i="15" s="1"/>
  <c r="Z1067" i="15"/>
  <c r="AA1067" i="15" s="1"/>
  <c r="R1066" i="15"/>
  <c r="S1066" i="15" s="1"/>
  <c r="Z1065" i="15"/>
  <c r="AA1065" i="15" s="1"/>
  <c r="R1064" i="15"/>
  <c r="S1064" i="15" s="1"/>
  <c r="Z1063" i="15"/>
  <c r="AA1063" i="15" s="1"/>
  <c r="R1062" i="15"/>
  <c r="S1062" i="15" s="1"/>
  <c r="Z1061" i="15"/>
  <c r="AA1061" i="15" s="1"/>
  <c r="R1060" i="15"/>
  <c r="S1060" i="15" s="1"/>
  <c r="Z1059" i="15"/>
  <c r="AA1059" i="15" s="1"/>
  <c r="R1058" i="15"/>
  <c r="S1058" i="15" s="1"/>
  <c r="Z1057" i="15"/>
  <c r="AA1057" i="15" s="1"/>
  <c r="R1056" i="15"/>
  <c r="S1056" i="15" s="1"/>
  <c r="Z1055" i="15"/>
  <c r="AA1055" i="15" s="1"/>
  <c r="R1054" i="15"/>
  <c r="S1054" i="15" s="1"/>
  <c r="Z1053" i="15"/>
  <c r="AA1053" i="15" s="1"/>
  <c r="R1052" i="15"/>
  <c r="S1052" i="15" s="1"/>
  <c r="Z1051" i="15"/>
  <c r="AA1051" i="15" s="1"/>
  <c r="R1050" i="15"/>
  <c r="S1050" i="15" s="1"/>
  <c r="Z1049" i="15"/>
  <c r="AA1049" i="15" s="1"/>
  <c r="R1048" i="15"/>
  <c r="S1048" i="15" s="1"/>
  <c r="Z1047" i="15"/>
  <c r="AA1047" i="15" s="1"/>
  <c r="R1046" i="15"/>
  <c r="S1046" i="15" s="1"/>
  <c r="Z1045" i="15"/>
  <c r="AA1045" i="15" s="1"/>
  <c r="R1044" i="15"/>
  <c r="S1044" i="15" s="1"/>
  <c r="Z1043" i="15"/>
  <c r="AA1043" i="15" s="1"/>
  <c r="R1042" i="15"/>
  <c r="S1042" i="15" s="1"/>
  <c r="Z1041" i="15"/>
  <c r="AA1041" i="15" s="1"/>
  <c r="R1040" i="15"/>
  <c r="S1040" i="15" s="1"/>
  <c r="Z1039" i="15"/>
  <c r="AA1039" i="15" s="1"/>
  <c r="R1038" i="15"/>
  <c r="S1038" i="15" s="1"/>
  <c r="Z1037" i="15"/>
  <c r="AA1037" i="15" s="1"/>
  <c r="R1036" i="15"/>
  <c r="S1036" i="15" s="1"/>
  <c r="Z1035" i="15"/>
  <c r="AA1035" i="15" s="1"/>
  <c r="R1034" i="15"/>
  <c r="S1034" i="15" s="1"/>
  <c r="Z1033" i="15"/>
  <c r="AA1033" i="15" s="1"/>
  <c r="R1032" i="15"/>
  <c r="S1032" i="15" s="1"/>
  <c r="Z1031" i="15"/>
  <c r="AA1031" i="15" s="1"/>
  <c r="R1030" i="15"/>
  <c r="S1030" i="15" s="1"/>
  <c r="Z1029" i="15"/>
  <c r="AA1029" i="15" s="1"/>
  <c r="R1028" i="15"/>
  <c r="S1028" i="15" s="1"/>
  <c r="Z1027" i="15"/>
  <c r="AA1027" i="15" s="1"/>
  <c r="R1026" i="15"/>
  <c r="S1026" i="15" s="1"/>
  <c r="Z1025" i="15"/>
  <c r="AA1025" i="15" s="1"/>
  <c r="R1024" i="15"/>
  <c r="S1024" i="15" s="1"/>
  <c r="Z1023" i="15"/>
  <c r="AA1023" i="15" s="1"/>
  <c r="R1022" i="15"/>
  <c r="S1022" i="15" s="1"/>
  <c r="Z1021" i="15"/>
  <c r="AA1021" i="15" s="1"/>
  <c r="R1020" i="15"/>
  <c r="S1020" i="15" s="1"/>
  <c r="Z1019" i="15"/>
  <c r="AA1019" i="15" s="1"/>
  <c r="R1018" i="15"/>
  <c r="S1018" i="15" s="1"/>
  <c r="Z1017" i="15"/>
  <c r="AA1017" i="15" s="1"/>
  <c r="R1016" i="15"/>
  <c r="S1016" i="15" s="1"/>
  <c r="Z1015" i="15"/>
  <c r="AA1015" i="15" s="1"/>
  <c r="V1402" i="15"/>
  <c r="W1402" i="15" s="1"/>
  <c r="V1400" i="15"/>
  <c r="W1400" i="15" s="1"/>
  <c r="V1398" i="15"/>
  <c r="W1398" i="15" s="1"/>
  <c r="V1396" i="15"/>
  <c r="W1396" i="15" s="1"/>
  <c r="V1394" i="15"/>
  <c r="W1394" i="15" s="1"/>
  <c r="V1392" i="15"/>
  <c r="W1392" i="15" s="1"/>
  <c r="V1390" i="15"/>
  <c r="W1390" i="15" s="1"/>
  <c r="V1388" i="15"/>
  <c r="W1388" i="15" s="1"/>
  <c r="V1386" i="15"/>
  <c r="W1386" i="15" s="1"/>
  <c r="V1384" i="15"/>
  <c r="W1384" i="15" s="1"/>
  <c r="Z1383" i="15"/>
  <c r="AA1383" i="15" s="1"/>
  <c r="Z1381" i="15"/>
  <c r="AA1381" i="15" s="1"/>
  <c r="Z1379" i="15"/>
  <c r="AA1379" i="15" s="1"/>
  <c r="Z1377" i="15"/>
  <c r="AA1377" i="15" s="1"/>
  <c r="Z1375" i="15"/>
  <c r="AA1375" i="15" s="1"/>
  <c r="Z1373" i="15"/>
  <c r="AA1373" i="15" s="1"/>
  <c r="Z1371" i="15"/>
  <c r="AA1371" i="15" s="1"/>
  <c r="Z1369" i="15"/>
  <c r="AA1369" i="15" s="1"/>
  <c r="Z1367" i="15"/>
  <c r="AA1367" i="15" s="1"/>
  <c r="Z1365" i="15"/>
  <c r="AA1365" i="15" s="1"/>
  <c r="Z1363" i="15"/>
  <c r="AA1363" i="15" s="1"/>
  <c r="Z1361" i="15"/>
  <c r="AA1361" i="15" s="1"/>
  <c r="Z1359" i="15"/>
  <c r="AA1359" i="15" s="1"/>
  <c r="Z1357" i="15"/>
  <c r="AA1357" i="15" s="1"/>
  <c r="Z1355" i="15"/>
  <c r="AA1355" i="15" s="1"/>
  <c r="Z1353" i="15"/>
  <c r="AA1353" i="15" s="1"/>
  <c r="Z1351" i="15"/>
  <c r="AA1351" i="15" s="1"/>
  <c r="Z1349" i="15"/>
  <c r="AA1349" i="15" s="1"/>
  <c r="V1334" i="15"/>
  <c r="W1334" i="15" s="1"/>
  <c r="AE1333" i="15"/>
  <c r="AF1333" i="15" s="1"/>
  <c r="V1332" i="15"/>
  <c r="W1332" i="15" s="1"/>
  <c r="AE1331" i="15"/>
  <c r="AF1331" i="15" s="1"/>
  <c r="V1330" i="15"/>
  <c r="W1330" i="15" s="1"/>
  <c r="AE1329" i="15"/>
  <c r="AF1329" i="15" s="1"/>
  <c r="V1328" i="15"/>
  <c r="W1328" i="15" s="1"/>
  <c r="AE1327" i="15"/>
  <c r="AF1327" i="15" s="1"/>
  <c r="V1326" i="15"/>
  <c r="W1326" i="15" s="1"/>
  <c r="AE1325" i="15"/>
  <c r="AF1325" i="15" s="1"/>
  <c r="V1324" i="15"/>
  <c r="W1324" i="15" s="1"/>
  <c r="AE1323" i="15"/>
  <c r="AF1323" i="15" s="1"/>
  <c r="V1322" i="15"/>
  <c r="W1322" i="15" s="1"/>
  <c r="AE1321" i="15"/>
  <c r="AF1321" i="15" s="1"/>
  <c r="V1320" i="15"/>
  <c r="W1320" i="15" s="1"/>
  <c r="AE1319" i="15"/>
  <c r="AF1319" i="15" s="1"/>
  <c r="V1318" i="15"/>
  <c r="W1318" i="15" s="1"/>
  <c r="AE1317" i="15"/>
  <c r="AF1317" i="15" s="1"/>
  <c r="V1316" i="15"/>
  <c r="W1316" i="15" s="1"/>
  <c r="AE1315" i="15"/>
  <c r="AF1315" i="15" s="1"/>
  <c r="V1314" i="15"/>
  <c r="W1314" i="15" s="1"/>
  <c r="AE1313" i="15"/>
  <c r="AF1313" i="15" s="1"/>
  <c r="V1312" i="15"/>
  <c r="W1312" i="15" s="1"/>
  <c r="AE1311" i="15"/>
  <c r="AF1311" i="15" s="1"/>
  <c r="V1310" i="15"/>
  <c r="W1310" i="15" s="1"/>
  <c r="AE1309" i="15"/>
  <c r="AF1309" i="15" s="1"/>
  <c r="V1308" i="15"/>
  <c r="W1308" i="15" s="1"/>
  <c r="AE1307" i="15"/>
  <c r="AF1307" i="15" s="1"/>
  <c r="V1306" i="15"/>
  <c r="W1306" i="15" s="1"/>
  <c r="AE1305" i="15"/>
  <c r="AF1305" i="15" s="1"/>
  <c r="V1304" i="15"/>
  <c r="W1304" i="15" s="1"/>
  <c r="AE1303" i="15"/>
  <c r="AF1303" i="15" s="1"/>
  <c r="V1302" i="15"/>
  <c r="W1302" i="15" s="1"/>
  <c r="AE1301" i="15"/>
  <c r="AF1301" i="15" s="1"/>
  <c r="V1300" i="15"/>
  <c r="W1300" i="15" s="1"/>
  <c r="AE1299" i="15"/>
  <c r="AF1299" i="15" s="1"/>
  <c r="V1298" i="15"/>
  <c r="W1298" i="15" s="1"/>
  <c r="AE1297" i="15"/>
  <c r="AF1297" i="15" s="1"/>
  <c r="V1296" i="15"/>
  <c r="W1296" i="15" s="1"/>
  <c r="AE1295" i="15"/>
  <c r="AF1295" i="15" s="1"/>
  <c r="V1294" i="15"/>
  <c r="W1294" i="15" s="1"/>
  <c r="AE1293" i="15"/>
  <c r="AF1293" i="15" s="1"/>
  <c r="V1292" i="15"/>
  <c r="W1292" i="15" s="1"/>
  <c r="AE1291" i="15"/>
  <c r="AF1291" i="15" s="1"/>
  <c r="V1290" i="15"/>
  <c r="W1290" i="15" s="1"/>
  <c r="AE1289" i="15"/>
  <c r="AF1289" i="15" s="1"/>
  <c r="V1288" i="15"/>
  <c r="W1288" i="15" s="1"/>
  <c r="AE1287" i="15"/>
  <c r="AF1287" i="15" s="1"/>
  <c r="V1286" i="15"/>
  <c r="W1286" i="15" s="1"/>
  <c r="AE1285" i="15"/>
  <c r="AF1285" i="15" s="1"/>
  <c r="V1284" i="15"/>
  <c r="W1284" i="15" s="1"/>
  <c r="AE1283" i="15"/>
  <c r="AF1283" i="15" s="1"/>
  <c r="V1282" i="15"/>
  <c r="W1282" i="15" s="1"/>
  <c r="AE1281" i="15"/>
  <c r="AF1281" i="15" s="1"/>
  <c r="V1280" i="15"/>
  <c r="W1280" i="15" s="1"/>
  <c r="AE1279" i="15"/>
  <c r="AF1279" i="15" s="1"/>
  <c r="V1278" i="15"/>
  <c r="W1278" i="15" s="1"/>
  <c r="AE1277" i="15"/>
  <c r="AF1277" i="15" s="1"/>
  <c r="V1276" i="15"/>
  <c r="W1276" i="15" s="1"/>
  <c r="AE1275" i="15"/>
  <c r="AF1275" i="15" s="1"/>
  <c r="V1274" i="15"/>
  <c r="W1274" i="15" s="1"/>
  <c r="AE1273" i="15"/>
  <c r="AF1273" i="15" s="1"/>
  <c r="V1272" i="15"/>
  <c r="W1272" i="15" s="1"/>
  <c r="AE1271" i="15"/>
  <c r="AF1271" i="15" s="1"/>
  <c r="V1270" i="15"/>
  <c r="W1270" i="15" s="1"/>
  <c r="AE1269" i="15"/>
  <c r="AF1269" i="15" s="1"/>
  <c r="V1268" i="15"/>
  <c r="W1268" i="15" s="1"/>
  <c r="AE1267" i="15"/>
  <c r="AF1267" i="15" s="1"/>
  <c r="V1266" i="15"/>
  <c r="W1266" i="15" s="1"/>
  <c r="AE1265" i="15"/>
  <c r="AF1265" i="15" s="1"/>
  <c r="V1264" i="15"/>
  <c r="W1264" i="15" s="1"/>
  <c r="AE1263" i="15"/>
  <c r="AF1263" i="15" s="1"/>
  <c r="V1262" i="15"/>
  <c r="W1262" i="15" s="1"/>
  <c r="AE1261" i="15"/>
  <c r="AF1261" i="15" s="1"/>
  <c r="V1260" i="15"/>
  <c r="W1260" i="15" s="1"/>
  <c r="AE1259" i="15"/>
  <c r="AF1259" i="15" s="1"/>
  <c r="V1258" i="15"/>
  <c r="W1258" i="15" s="1"/>
  <c r="AE1257" i="15"/>
  <c r="AF1257" i="15" s="1"/>
  <c r="V1256" i="15"/>
  <c r="W1256" i="15" s="1"/>
  <c r="AE1255" i="15"/>
  <c r="AF1255" i="15" s="1"/>
  <c r="V1254" i="15"/>
  <c r="W1254" i="15" s="1"/>
  <c r="AE1253" i="15"/>
  <c r="AF1253" i="15" s="1"/>
  <c r="V1252" i="15"/>
  <c r="W1252" i="15" s="1"/>
  <c r="AE1251" i="15"/>
  <c r="AF1251" i="15" s="1"/>
  <c r="V1250" i="15"/>
  <c r="W1250" i="15" s="1"/>
  <c r="AE1249" i="15"/>
  <c r="AF1249" i="15" s="1"/>
  <c r="V1248" i="15"/>
  <c r="W1248" i="15" s="1"/>
  <c r="AE1247" i="15"/>
  <c r="AF1247" i="15" s="1"/>
  <c r="V1246" i="15"/>
  <c r="W1246" i="15" s="1"/>
  <c r="AE1245" i="15"/>
  <c r="AF1245" i="15" s="1"/>
  <c r="V1244" i="15"/>
  <c r="W1244" i="15" s="1"/>
  <c r="AE1243" i="15"/>
  <c r="AF1243" i="15" s="1"/>
  <c r="V1242" i="15"/>
  <c r="W1242" i="15" s="1"/>
  <c r="AE1241" i="15"/>
  <c r="AF1241" i="15" s="1"/>
  <c r="V1240" i="15"/>
  <c r="W1240" i="15" s="1"/>
  <c r="AE1239" i="15"/>
  <c r="AF1239" i="15" s="1"/>
  <c r="V1238" i="15"/>
  <c r="W1238" i="15" s="1"/>
  <c r="AE1237" i="15"/>
  <c r="AF1237" i="15" s="1"/>
  <c r="V1236" i="15"/>
  <c r="W1236" i="15" s="1"/>
  <c r="AE1235" i="15"/>
  <c r="AF1235" i="15" s="1"/>
  <c r="V1234" i="15"/>
  <c r="W1234" i="15" s="1"/>
  <c r="AE1233" i="15"/>
  <c r="AF1233" i="15" s="1"/>
  <c r="V1232" i="15"/>
  <c r="W1232" i="15" s="1"/>
  <c r="AE1231" i="15"/>
  <c r="AF1231" i="15" s="1"/>
  <c r="V1230" i="15"/>
  <c r="W1230" i="15" s="1"/>
  <c r="AE1229" i="15"/>
  <c r="AF1229" i="15" s="1"/>
  <c r="V1228" i="15"/>
  <c r="W1228" i="15" s="1"/>
  <c r="AE1227" i="15"/>
  <c r="AF1227" i="15" s="1"/>
  <c r="V1226" i="15"/>
  <c r="W1226" i="15" s="1"/>
  <c r="AE1225" i="15"/>
  <c r="AF1225" i="15" s="1"/>
  <c r="V1224" i="15"/>
  <c r="W1224" i="15" s="1"/>
  <c r="AE1223" i="15"/>
  <c r="AF1223" i="15" s="1"/>
  <c r="V1222" i="15"/>
  <c r="W1222" i="15" s="1"/>
  <c r="AE1221" i="15"/>
  <c r="AF1221" i="15" s="1"/>
  <c r="V1220" i="15"/>
  <c r="W1220" i="15" s="1"/>
  <c r="AE1219" i="15"/>
  <c r="AF1219" i="15" s="1"/>
  <c r="V1218" i="15"/>
  <c r="W1218" i="15" s="1"/>
  <c r="AE1217" i="15"/>
  <c r="AF1217" i="15" s="1"/>
  <c r="V1216" i="15"/>
  <c r="W1216" i="15" s="1"/>
  <c r="AE1215" i="15"/>
  <c r="AF1215" i="15" s="1"/>
  <c r="V1214" i="15"/>
  <c r="W1214" i="15" s="1"/>
  <c r="AE1213" i="15"/>
  <c r="AF1213" i="15" s="1"/>
  <c r="V1212" i="15"/>
  <c r="W1212" i="15" s="1"/>
  <c r="AE1211" i="15"/>
  <c r="AF1211" i="15" s="1"/>
  <c r="V1210" i="15"/>
  <c r="W1210" i="15" s="1"/>
  <c r="AE1209" i="15"/>
  <c r="AF1209" i="15" s="1"/>
  <c r="V1208" i="15"/>
  <c r="W1208" i="15" s="1"/>
  <c r="AE1207" i="15"/>
  <c r="AF1207" i="15" s="1"/>
  <c r="V1206" i="15"/>
  <c r="W1206" i="15" s="1"/>
  <c r="AE1205" i="15"/>
  <c r="AF1205" i="15" s="1"/>
  <c r="V1204" i="15"/>
  <c r="W1204" i="15" s="1"/>
  <c r="AE1203" i="15"/>
  <c r="AF1203" i="15" s="1"/>
  <c r="V1202" i="15"/>
  <c r="W1202" i="15" s="1"/>
  <c r="AE1201" i="15"/>
  <c r="AF1201" i="15" s="1"/>
  <c r="V1200" i="15"/>
  <c r="W1200" i="15" s="1"/>
  <c r="AE1199" i="15"/>
  <c r="AF1199" i="15" s="1"/>
  <c r="V1198" i="15"/>
  <c r="W1198" i="15" s="1"/>
  <c r="AE1197" i="15"/>
  <c r="AF1197" i="15" s="1"/>
  <c r="V1196" i="15"/>
  <c r="W1196" i="15" s="1"/>
  <c r="AE1195" i="15"/>
  <c r="AF1195" i="15" s="1"/>
  <c r="V1194" i="15"/>
  <c r="W1194" i="15" s="1"/>
  <c r="AE1193" i="15"/>
  <c r="AF1193" i="15" s="1"/>
  <c r="V1192" i="15"/>
  <c r="W1192" i="15" s="1"/>
  <c r="AE1191" i="15"/>
  <c r="AF1191" i="15" s="1"/>
  <c r="V1190" i="15"/>
  <c r="W1190" i="15" s="1"/>
  <c r="AE1189" i="15"/>
  <c r="AF1189" i="15" s="1"/>
  <c r="V1188" i="15"/>
  <c r="W1188" i="15" s="1"/>
  <c r="AE1187" i="15"/>
  <c r="AF1187" i="15" s="1"/>
  <c r="V1186" i="15"/>
  <c r="W1186" i="15" s="1"/>
  <c r="AE1185" i="15"/>
  <c r="AF1185" i="15" s="1"/>
  <c r="V1184" i="15"/>
  <c r="W1184" i="15" s="1"/>
  <c r="AE1183" i="15"/>
  <c r="AF1183" i="15" s="1"/>
  <c r="V1182" i="15"/>
  <c r="W1182" i="15" s="1"/>
  <c r="AE1181" i="15"/>
  <c r="AF1181" i="15" s="1"/>
  <c r="V1180" i="15"/>
  <c r="W1180" i="15" s="1"/>
  <c r="AE1179" i="15"/>
  <c r="AF1179" i="15" s="1"/>
  <c r="V1178" i="15"/>
  <c r="W1178" i="15" s="1"/>
  <c r="AE1177" i="15"/>
  <c r="AF1177" i="15" s="1"/>
  <c r="V1176" i="15"/>
  <c r="W1176" i="15" s="1"/>
  <c r="AE1175" i="15"/>
  <c r="AF1175" i="15" s="1"/>
  <c r="V1174" i="15"/>
  <c r="W1174" i="15" s="1"/>
  <c r="AE1173" i="15"/>
  <c r="AF1173" i="15" s="1"/>
  <c r="V1172" i="15"/>
  <c r="W1172" i="15" s="1"/>
  <c r="AE1171" i="15"/>
  <c r="AF1171" i="15" s="1"/>
  <c r="V1170" i="15"/>
  <c r="W1170" i="15" s="1"/>
  <c r="AE1169" i="15"/>
  <c r="AF1169" i="15" s="1"/>
  <c r="V1168" i="15"/>
  <c r="W1168" i="15" s="1"/>
  <c r="AE1167" i="15"/>
  <c r="AF1167" i="15" s="1"/>
  <c r="V1166" i="15"/>
  <c r="W1166" i="15" s="1"/>
  <c r="AE1165" i="15"/>
  <c r="AF1165" i="15" s="1"/>
  <c r="V1164" i="15"/>
  <c r="W1164" i="15" s="1"/>
  <c r="AE1163" i="15"/>
  <c r="AF1163" i="15" s="1"/>
  <c r="V1162" i="15"/>
  <c r="W1162" i="15" s="1"/>
  <c r="AE1161" i="15"/>
  <c r="AF1161" i="15" s="1"/>
  <c r="V1160" i="15"/>
  <c r="W1160" i="15" s="1"/>
  <c r="AE1159" i="15"/>
  <c r="AF1159" i="15" s="1"/>
  <c r="V1158" i="15"/>
  <c r="W1158" i="15" s="1"/>
  <c r="AE1157" i="15"/>
  <c r="AF1157" i="15" s="1"/>
  <c r="V1156" i="15"/>
  <c r="W1156" i="15" s="1"/>
  <c r="AE1155" i="15"/>
  <c r="AF1155" i="15" s="1"/>
  <c r="V1154" i="15"/>
  <c r="W1154" i="15" s="1"/>
  <c r="AE1153" i="15"/>
  <c r="AF1153" i="15" s="1"/>
  <c r="V1152" i="15"/>
  <c r="W1152" i="15" s="1"/>
  <c r="AE1151" i="15"/>
  <c r="AF1151" i="15" s="1"/>
  <c r="V1150" i="15"/>
  <c r="W1150" i="15" s="1"/>
  <c r="AE1149" i="15"/>
  <c r="AF1149" i="15" s="1"/>
  <c r="V1148" i="15"/>
  <c r="W1148" i="15" s="1"/>
  <c r="AE1147" i="15"/>
  <c r="AF1147" i="15" s="1"/>
  <c r="V1146" i="15"/>
  <c r="W1146" i="15" s="1"/>
  <c r="AE1145" i="15"/>
  <c r="AF1145" i="15" s="1"/>
  <c r="V1144" i="15"/>
  <c r="W1144" i="15" s="1"/>
  <c r="AE1143" i="15"/>
  <c r="AF1143" i="15" s="1"/>
  <c r="V1142" i="15"/>
  <c r="W1142" i="15" s="1"/>
  <c r="AE1141" i="15"/>
  <c r="AF1141" i="15" s="1"/>
  <c r="V1140" i="15"/>
  <c r="W1140" i="15" s="1"/>
  <c r="AE1139" i="15"/>
  <c r="AF1139" i="15" s="1"/>
  <c r="V1138" i="15"/>
  <c r="W1138" i="15" s="1"/>
  <c r="AE1137" i="15"/>
  <c r="AF1137" i="15" s="1"/>
  <c r="V1136" i="15"/>
  <c r="W1136" i="15" s="1"/>
  <c r="AE1135" i="15"/>
  <c r="AF1135" i="15" s="1"/>
  <c r="V1134" i="15"/>
  <c r="W1134" i="15" s="1"/>
  <c r="AE1133" i="15"/>
  <c r="AF1133" i="15" s="1"/>
  <c r="V1132" i="15"/>
  <c r="W1132" i="15" s="1"/>
  <c r="AE1131" i="15"/>
  <c r="AF1131" i="15" s="1"/>
  <c r="V1130" i="15"/>
  <c r="W1130" i="15" s="1"/>
  <c r="AE1129" i="15"/>
  <c r="AF1129" i="15" s="1"/>
  <c r="V1128" i="15"/>
  <c r="W1128" i="15" s="1"/>
  <c r="AE1127" i="15"/>
  <c r="AF1127" i="15" s="1"/>
  <c r="V1126" i="15"/>
  <c r="W1126" i="15" s="1"/>
  <c r="AE1125" i="15"/>
  <c r="AF1125" i="15" s="1"/>
  <c r="V1124" i="15"/>
  <c r="W1124" i="15" s="1"/>
  <c r="AE1123" i="15"/>
  <c r="AF1123" i="15" s="1"/>
  <c r="V1122" i="15"/>
  <c r="W1122" i="15" s="1"/>
  <c r="AE1121" i="15"/>
  <c r="AF1121" i="15" s="1"/>
  <c r="V1120" i="15"/>
  <c r="W1120" i="15" s="1"/>
  <c r="AE1119" i="15"/>
  <c r="AF1119" i="15" s="1"/>
  <c r="V1118" i="15"/>
  <c r="W1118" i="15" s="1"/>
  <c r="AE1117" i="15"/>
  <c r="AF1117" i="15" s="1"/>
  <c r="V1116" i="15"/>
  <c r="W1116" i="15" s="1"/>
  <c r="AE1115" i="15"/>
  <c r="AF1115" i="15" s="1"/>
  <c r="V1114" i="15"/>
  <c r="W1114" i="15" s="1"/>
  <c r="AE1113" i="15"/>
  <c r="AF1113" i="15" s="1"/>
  <c r="V1112" i="15"/>
  <c r="W1112" i="15" s="1"/>
  <c r="AE1111" i="15"/>
  <c r="AF1111" i="15" s="1"/>
  <c r="V1110" i="15"/>
  <c r="W1110" i="15" s="1"/>
  <c r="AE1109" i="15"/>
  <c r="AF1109" i="15" s="1"/>
  <c r="V1108" i="15"/>
  <c r="W1108" i="15" s="1"/>
  <c r="AE1107" i="15"/>
  <c r="AF1107" i="15" s="1"/>
  <c r="V1106" i="15"/>
  <c r="W1106" i="15" s="1"/>
  <c r="AE1105" i="15"/>
  <c r="AF1105" i="15" s="1"/>
  <c r="V1104" i="15"/>
  <c r="W1104" i="15" s="1"/>
  <c r="AE1103" i="15"/>
  <c r="AF1103" i="15" s="1"/>
  <c r="V1102" i="15"/>
  <c r="W1102" i="15" s="1"/>
  <c r="AE1101" i="15"/>
  <c r="AF1101" i="15" s="1"/>
  <c r="V1100" i="15"/>
  <c r="W1100" i="15" s="1"/>
  <c r="AE1099" i="15"/>
  <c r="AF1099" i="15" s="1"/>
  <c r="V1098" i="15"/>
  <c r="W1098" i="15" s="1"/>
  <c r="AE1097" i="15"/>
  <c r="AF1097" i="15" s="1"/>
  <c r="V1096" i="15"/>
  <c r="W1096" i="15" s="1"/>
  <c r="AE1095" i="15"/>
  <c r="AF1095" i="15" s="1"/>
  <c r="V1094" i="15"/>
  <c r="W1094" i="15" s="1"/>
  <c r="AE1093" i="15"/>
  <c r="AF1093" i="15" s="1"/>
  <c r="V1092" i="15"/>
  <c r="W1092" i="15" s="1"/>
  <c r="AE1091" i="15"/>
  <c r="AF1091" i="15" s="1"/>
  <c r="V1090" i="15"/>
  <c r="W1090" i="15" s="1"/>
  <c r="AE1089" i="15"/>
  <c r="AF1089" i="15" s="1"/>
  <c r="V1088" i="15"/>
  <c r="W1088" i="15" s="1"/>
  <c r="AE1087" i="15"/>
  <c r="AF1087" i="15" s="1"/>
  <c r="V1086" i="15"/>
  <c r="W1086" i="15" s="1"/>
  <c r="AE1085" i="15"/>
  <c r="AF1085" i="15" s="1"/>
  <c r="V1084" i="15"/>
  <c r="W1084" i="15" s="1"/>
  <c r="AE1083" i="15"/>
  <c r="AF1083" i="15" s="1"/>
  <c r="V1082" i="15"/>
  <c r="W1082" i="15" s="1"/>
  <c r="AE1081" i="15"/>
  <c r="AF1081" i="15" s="1"/>
  <c r="V1080" i="15"/>
  <c r="W1080" i="15" s="1"/>
  <c r="AE1079" i="15"/>
  <c r="AF1079" i="15" s="1"/>
  <c r="V1078" i="15"/>
  <c r="W1078" i="15" s="1"/>
  <c r="AE1077" i="15"/>
  <c r="AF1077" i="15" s="1"/>
  <c r="V1076" i="15"/>
  <c r="W1076" i="15" s="1"/>
  <c r="AE1075" i="15"/>
  <c r="AF1075" i="15" s="1"/>
  <c r="V1074" i="15"/>
  <c r="W1074" i="15" s="1"/>
  <c r="AE1073" i="15"/>
  <c r="AF1073" i="15" s="1"/>
  <c r="V1072" i="15"/>
  <c r="W1072" i="15" s="1"/>
  <c r="AE1071" i="15"/>
  <c r="AF1071" i="15" s="1"/>
  <c r="V1070" i="15"/>
  <c r="W1070" i="15" s="1"/>
  <c r="AE1069" i="15"/>
  <c r="AF1069" i="15" s="1"/>
  <c r="V1068" i="15"/>
  <c r="W1068" i="15" s="1"/>
  <c r="AE1067" i="15"/>
  <c r="AF1067" i="15" s="1"/>
  <c r="V1066" i="15"/>
  <c r="W1066" i="15" s="1"/>
  <c r="AE1065" i="15"/>
  <c r="AF1065" i="15" s="1"/>
  <c r="V1064" i="15"/>
  <c r="W1064" i="15" s="1"/>
  <c r="AE1063" i="15"/>
  <c r="AF1063" i="15" s="1"/>
  <c r="V1062" i="15"/>
  <c r="W1062" i="15" s="1"/>
  <c r="AE1061" i="15"/>
  <c r="AF1061" i="15" s="1"/>
  <c r="V1060" i="15"/>
  <c r="W1060" i="15" s="1"/>
  <c r="AE1059" i="15"/>
  <c r="AF1059" i="15" s="1"/>
  <c r="V1058" i="15"/>
  <c r="W1058" i="15" s="1"/>
  <c r="AE1057" i="15"/>
  <c r="AF1057" i="15" s="1"/>
  <c r="V1056" i="15"/>
  <c r="W1056" i="15" s="1"/>
  <c r="AE1055" i="15"/>
  <c r="AF1055" i="15" s="1"/>
  <c r="V1054" i="15"/>
  <c r="W1054" i="15" s="1"/>
  <c r="AE1053" i="15"/>
  <c r="AF1053" i="15" s="1"/>
  <c r="V1052" i="15"/>
  <c r="W1052" i="15" s="1"/>
  <c r="AE1051" i="15"/>
  <c r="AF1051" i="15" s="1"/>
  <c r="V1050" i="15"/>
  <c r="W1050" i="15" s="1"/>
  <c r="AE1049" i="15"/>
  <c r="AF1049" i="15" s="1"/>
  <c r="V1048" i="15"/>
  <c r="W1048" i="15" s="1"/>
  <c r="AE1047" i="15"/>
  <c r="AF1047" i="15" s="1"/>
  <c r="V1046" i="15"/>
  <c r="W1046" i="15" s="1"/>
  <c r="AE1045" i="15"/>
  <c r="AF1045" i="15" s="1"/>
  <c r="V1044" i="15"/>
  <c r="W1044" i="15" s="1"/>
  <c r="AE1043" i="15"/>
  <c r="AF1043" i="15" s="1"/>
  <c r="V1042" i="15"/>
  <c r="W1042" i="15" s="1"/>
  <c r="AE1041" i="15"/>
  <c r="AF1041" i="15" s="1"/>
  <c r="V1040" i="15"/>
  <c r="W1040" i="15" s="1"/>
  <c r="AE1039" i="15"/>
  <c r="AF1039" i="15" s="1"/>
  <c r="V1038" i="15"/>
  <c r="W1038" i="15" s="1"/>
  <c r="AE1037" i="15"/>
  <c r="AF1037" i="15" s="1"/>
  <c r="V1036" i="15"/>
  <c r="W1036" i="15" s="1"/>
  <c r="AE1035" i="15"/>
  <c r="AF1035" i="15" s="1"/>
  <c r="V1034" i="15"/>
  <c r="W1034" i="15" s="1"/>
  <c r="AE1033" i="15"/>
  <c r="AF1033" i="15" s="1"/>
  <c r="V1032" i="15"/>
  <c r="W1032" i="15" s="1"/>
  <c r="AE1031" i="15"/>
  <c r="AF1031" i="15" s="1"/>
  <c r="V1030" i="15"/>
  <c r="W1030" i="15" s="1"/>
  <c r="AE1029" i="15"/>
  <c r="AF1029" i="15" s="1"/>
  <c r="V1028" i="15"/>
  <c r="W1028" i="15" s="1"/>
  <c r="AE1027" i="15"/>
  <c r="AF1027" i="15" s="1"/>
  <c r="AE1401" i="15"/>
  <c r="AF1401" i="15" s="1"/>
  <c r="AE1399" i="15"/>
  <c r="AF1399" i="15" s="1"/>
  <c r="AE1397" i="15"/>
  <c r="AF1397" i="15" s="1"/>
  <c r="AE1395" i="15"/>
  <c r="AF1395" i="15" s="1"/>
  <c r="AE1393" i="15"/>
  <c r="AF1393" i="15" s="1"/>
  <c r="AE1391" i="15"/>
  <c r="AF1391" i="15" s="1"/>
  <c r="AE1389" i="15"/>
  <c r="AF1389" i="15" s="1"/>
  <c r="AE1387" i="15"/>
  <c r="AF1387" i="15" s="1"/>
  <c r="AE1385" i="15"/>
  <c r="AF1385" i="15" s="1"/>
  <c r="R1382" i="15"/>
  <c r="S1382" i="15" s="1"/>
  <c r="R1380" i="15"/>
  <c r="S1380" i="15" s="1"/>
  <c r="R1378" i="15"/>
  <c r="S1378" i="15" s="1"/>
  <c r="R1376" i="15"/>
  <c r="S1376" i="15" s="1"/>
  <c r="R1374" i="15"/>
  <c r="S1374" i="15" s="1"/>
  <c r="R1372" i="15"/>
  <c r="S1372" i="15" s="1"/>
  <c r="R1370" i="15"/>
  <c r="S1370" i="15" s="1"/>
  <c r="R1368" i="15"/>
  <c r="S1368" i="15" s="1"/>
  <c r="R1366" i="15"/>
  <c r="S1366" i="15" s="1"/>
  <c r="R1364" i="15"/>
  <c r="S1364" i="15" s="1"/>
  <c r="R1362" i="15"/>
  <c r="S1362" i="15" s="1"/>
  <c r="R1360" i="15"/>
  <c r="S1360" i="15" s="1"/>
  <c r="R1358" i="15"/>
  <c r="S1358" i="15" s="1"/>
  <c r="R1356" i="15"/>
  <c r="S1356" i="15" s="1"/>
  <c r="R1354" i="15"/>
  <c r="S1354" i="15" s="1"/>
  <c r="R1352" i="15"/>
  <c r="S1352" i="15" s="1"/>
  <c r="R1350" i="15"/>
  <c r="S1350" i="15" s="1"/>
  <c r="R1348" i="15"/>
  <c r="S1348" i="15" s="1"/>
  <c r="Z1347" i="15"/>
  <c r="AA1347" i="15" s="1"/>
  <c r="AE1346" i="15"/>
  <c r="AF1346" i="15" s="1"/>
  <c r="R1346" i="15"/>
  <c r="S1346" i="15" s="1"/>
  <c r="Z1345" i="15"/>
  <c r="AA1345" i="15" s="1"/>
  <c r="AE1344" i="15"/>
  <c r="AF1344" i="15" s="1"/>
  <c r="R1344" i="15"/>
  <c r="S1344" i="15" s="1"/>
  <c r="Z1343" i="15"/>
  <c r="AA1343" i="15" s="1"/>
  <c r="AE1342" i="15"/>
  <c r="AF1342" i="15" s="1"/>
  <c r="R1342" i="15"/>
  <c r="S1342" i="15" s="1"/>
  <c r="Z1341" i="15"/>
  <c r="AA1341" i="15" s="1"/>
  <c r="AE1340" i="15"/>
  <c r="AF1340" i="15" s="1"/>
  <c r="R1340" i="15"/>
  <c r="S1340" i="15" s="1"/>
  <c r="Z1339" i="15"/>
  <c r="AA1339" i="15" s="1"/>
  <c r="AE1338" i="15"/>
  <c r="AF1338" i="15" s="1"/>
  <c r="R1338" i="15"/>
  <c r="S1338" i="15" s="1"/>
  <c r="Z1337" i="15"/>
  <c r="AA1337" i="15" s="1"/>
  <c r="AE1336" i="15"/>
  <c r="AF1336" i="15" s="1"/>
  <c r="R1336" i="15"/>
  <c r="S1336" i="15" s="1"/>
  <c r="Z1335" i="15"/>
  <c r="AA1335" i="15" s="1"/>
  <c r="Z1334" i="15"/>
  <c r="AA1334" i="15" s="1"/>
  <c r="R1333" i="15"/>
  <c r="S1333" i="15" s="1"/>
  <c r="Z1332" i="15"/>
  <c r="AA1332" i="15" s="1"/>
  <c r="R1331" i="15"/>
  <c r="S1331" i="15" s="1"/>
  <c r="Z1330" i="15"/>
  <c r="AA1330" i="15" s="1"/>
  <c r="R1329" i="15"/>
  <c r="S1329" i="15" s="1"/>
  <c r="Z1328" i="15"/>
  <c r="AA1328" i="15" s="1"/>
  <c r="R1327" i="15"/>
  <c r="S1327" i="15" s="1"/>
  <c r="Z1326" i="15"/>
  <c r="AA1326" i="15" s="1"/>
  <c r="R1325" i="15"/>
  <c r="S1325" i="15" s="1"/>
  <c r="Z1324" i="15"/>
  <c r="AA1324" i="15" s="1"/>
  <c r="R1323" i="15"/>
  <c r="S1323" i="15" s="1"/>
  <c r="Z1322" i="15"/>
  <c r="AA1322" i="15" s="1"/>
  <c r="R1321" i="15"/>
  <c r="S1321" i="15" s="1"/>
  <c r="Z1320" i="15"/>
  <c r="AA1320" i="15" s="1"/>
  <c r="R1319" i="15"/>
  <c r="S1319" i="15" s="1"/>
  <c r="Z1318" i="15"/>
  <c r="AA1318" i="15" s="1"/>
  <c r="R1317" i="15"/>
  <c r="S1317" i="15" s="1"/>
  <c r="Z1316" i="15"/>
  <c r="AA1316" i="15" s="1"/>
  <c r="R1315" i="15"/>
  <c r="S1315" i="15" s="1"/>
  <c r="Z1314" i="15"/>
  <c r="AA1314" i="15" s="1"/>
  <c r="R1313" i="15"/>
  <c r="S1313" i="15" s="1"/>
  <c r="Z1312" i="15"/>
  <c r="AA1312" i="15" s="1"/>
  <c r="R1311" i="15"/>
  <c r="S1311" i="15" s="1"/>
  <c r="Z1310" i="15"/>
  <c r="AA1310" i="15" s="1"/>
  <c r="R1309" i="15"/>
  <c r="S1309" i="15" s="1"/>
  <c r="Z1308" i="15"/>
  <c r="AA1308" i="15" s="1"/>
  <c r="R1307" i="15"/>
  <c r="S1307" i="15" s="1"/>
  <c r="Z1306" i="15"/>
  <c r="AA1306" i="15" s="1"/>
  <c r="R1305" i="15"/>
  <c r="S1305" i="15" s="1"/>
  <c r="Z1304" i="15"/>
  <c r="AA1304" i="15" s="1"/>
  <c r="R1303" i="15"/>
  <c r="S1303" i="15" s="1"/>
  <c r="Z1302" i="15"/>
  <c r="AA1302" i="15" s="1"/>
  <c r="R1301" i="15"/>
  <c r="S1301" i="15" s="1"/>
  <c r="Z1300" i="15"/>
  <c r="AA1300" i="15" s="1"/>
  <c r="R1299" i="15"/>
  <c r="S1299" i="15" s="1"/>
  <c r="Z1298" i="15"/>
  <c r="AA1298" i="15" s="1"/>
  <c r="R1297" i="15"/>
  <c r="S1297" i="15" s="1"/>
  <c r="Z1296" i="15"/>
  <c r="AA1296" i="15" s="1"/>
  <c r="R1295" i="15"/>
  <c r="S1295" i="15" s="1"/>
  <c r="Z1294" i="15"/>
  <c r="AA1294" i="15" s="1"/>
  <c r="R1293" i="15"/>
  <c r="S1293" i="15" s="1"/>
  <c r="Z1292" i="15"/>
  <c r="AA1292" i="15" s="1"/>
  <c r="R1291" i="15"/>
  <c r="S1291" i="15" s="1"/>
  <c r="Z1290" i="15"/>
  <c r="AA1290" i="15" s="1"/>
  <c r="R1289" i="15"/>
  <c r="S1289" i="15" s="1"/>
  <c r="Z1288" i="15"/>
  <c r="AA1288" i="15" s="1"/>
  <c r="R1287" i="15"/>
  <c r="S1287" i="15" s="1"/>
  <c r="Z1286" i="15"/>
  <c r="AA1286" i="15" s="1"/>
  <c r="R1285" i="15"/>
  <c r="S1285" i="15" s="1"/>
  <c r="Z1284" i="15"/>
  <c r="AA1284" i="15" s="1"/>
  <c r="R1283" i="15"/>
  <c r="S1283" i="15" s="1"/>
  <c r="Z1282" i="15"/>
  <c r="AA1282" i="15" s="1"/>
  <c r="R1281" i="15"/>
  <c r="S1281" i="15" s="1"/>
  <c r="Z1280" i="15"/>
  <c r="AA1280" i="15" s="1"/>
  <c r="R1279" i="15"/>
  <c r="S1279" i="15" s="1"/>
  <c r="Z1278" i="15"/>
  <c r="AA1278" i="15" s="1"/>
  <c r="R1277" i="15"/>
  <c r="S1277" i="15" s="1"/>
  <c r="Z1276" i="15"/>
  <c r="AA1276" i="15" s="1"/>
  <c r="R1275" i="15"/>
  <c r="S1275" i="15" s="1"/>
  <c r="Z1274" i="15"/>
  <c r="AA1274" i="15" s="1"/>
  <c r="R1273" i="15"/>
  <c r="S1273" i="15" s="1"/>
  <c r="Z1272" i="15"/>
  <c r="AA1272" i="15" s="1"/>
  <c r="R1271" i="15"/>
  <c r="S1271" i="15" s="1"/>
  <c r="Z1270" i="15"/>
  <c r="AA1270" i="15" s="1"/>
  <c r="R1269" i="15"/>
  <c r="S1269" i="15" s="1"/>
  <c r="Z1268" i="15"/>
  <c r="AA1268" i="15" s="1"/>
  <c r="R1267" i="15"/>
  <c r="S1267" i="15" s="1"/>
  <c r="Z1266" i="15"/>
  <c r="AA1266" i="15" s="1"/>
  <c r="R1265" i="15"/>
  <c r="S1265" i="15" s="1"/>
  <c r="Z1264" i="15"/>
  <c r="AA1264" i="15" s="1"/>
  <c r="R1263" i="15"/>
  <c r="S1263" i="15" s="1"/>
  <c r="Z1262" i="15"/>
  <c r="AA1262" i="15" s="1"/>
  <c r="R1261" i="15"/>
  <c r="S1261" i="15" s="1"/>
  <c r="Z1260" i="15"/>
  <c r="AA1260" i="15" s="1"/>
  <c r="R1259" i="15"/>
  <c r="S1259" i="15" s="1"/>
  <c r="Z1258" i="15"/>
  <c r="AA1258" i="15" s="1"/>
  <c r="R1257" i="15"/>
  <c r="S1257" i="15" s="1"/>
  <c r="Z1256" i="15"/>
  <c r="AA1256" i="15" s="1"/>
  <c r="R1255" i="15"/>
  <c r="S1255" i="15" s="1"/>
  <c r="Z1254" i="15"/>
  <c r="AA1254" i="15" s="1"/>
  <c r="R1253" i="15"/>
  <c r="S1253" i="15" s="1"/>
  <c r="Z1252" i="15"/>
  <c r="AA1252" i="15" s="1"/>
  <c r="R1251" i="15"/>
  <c r="S1251" i="15" s="1"/>
  <c r="Z1250" i="15"/>
  <c r="AA1250" i="15" s="1"/>
  <c r="R1249" i="15"/>
  <c r="S1249" i="15" s="1"/>
  <c r="Z1248" i="15"/>
  <c r="AA1248" i="15" s="1"/>
  <c r="R1247" i="15"/>
  <c r="S1247" i="15" s="1"/>
  <c r="Z1246" i="15"/>
  <c r="AA1246" i="15" s="1"/>
  <c r="R1245" i="15"/>
  <c r="S1245" i="15" s="1"/>
  <c r="Z1244" i="15"/>
  <c r="AA1244" i="15" s="1"/>
  <c r="R1243" i="15"/>
  <c r="S1243" i="15" s="1"/>
  <c r="Z1242" i="15"/>
  <c r="AA1242" i="15" s="1"/>
  <c r="R1241" i="15"/>
  <c r="S1241" i="15" s="1"/>
  <c r="Z1240" i="15"/>
  <c r="AA1240" i="15" s="1"/>
  <c r="R1239" i="15"/>
  <c r="S1239" i="15" s="1"/>
  <c r="Z1238" i="15"/>
  <c r="AA1238" i="15" s="1"/>
  <c r="R1237" i="15"/>
  <c r="S1237" i="15" s="1"/>
  <c r="Z1236" i="15"/>
  <c r="AA1236" i="15" s="1"/>
  <c r="R1235" i="15"/>
  <c r="S1235" i="15" s="1"/>
  <c r="Z1234" i="15"/>
  <c r="AA1234" i="15" s="1"/>
  <c r="R1233" i="15"/>
  <c r="S1233" i="15" s="1"/>
  <c r="Z1232" i="15"/>
  <c r="AA1232" i="15" s="1"/>
  <c r="R1231" i="15"/>
  <c r="S1231" i="15" s="1"/>
  <c r="Z1230" i="15"/>
  <c r="AA1230" i="15" s="1"/>
  <c r="R1229" i="15"/>
  <c r="S1229" i="15" s="1"/>
  <c r="Z1228" i="15"/>
  <c r="AA1228" i="15" s="1"/>
  <c r="R1227" i="15"/>
  <c r="S1227" i="15" s="1"/>
  <c r="Z1226" i="15"/>
  <c r="AA1226" i="15" s="1"/>
  <c r="R1225" i="15"/>
  <c r="S1225" i="15" s="1"/>
  <c r="Z1224" i="15"/>
  <c r="AA1224" i="15" s="1"/>
  <c r="R1223" i="15"/>
  <c r="S1223" i="15" s="1"/>
  <c r="Z1222" i="15"/>
  <c r="AA1222" i="15" s="1"/>
  <c r="R1221" i="15"/>
  <c r="S1221" i="15" s="1"/>
  <c r="Z1220" i="15"/>
  <c r="AA1220" i="15" s="1"/>
  <c r="R1219" i="15"/>
  <c r="S1219" i="15" s="1"/>
  <c r="Z1218" i="15"/>
  <c r="AA1218" i="15" s="1"/>
  <c r="R1217" i="15"/>
  <c r="S1217" i="15" s="1"/>
  <c r="Z1216" i="15"/>
  <c r="AA1216" i="15" s="1"/>
  <c r="R1215" i="15"/>
  <c r="S1215" i="15" s="1"/>
  <c r="Z1214" i="15"/>
  <c r="AA1214" i="15" s="1"/>
  <c r="R1213" i="15"/>
  <c r="S1213" i="15" s="1"/>
  <c r="Z1212" i="15"/>
  <c r="AA1212" i="15" s="1"/>
  <c r="R1211" i="15"/>
  <c r="S1211" i="15" s="1"/>
  <c r="Z1210" i="15"/>
  <c r="AA1210" i="15" s="1"/>
  <c r="R1209" i="15"/>
  <c r="S1209" i="15" s="1"/>
  <c r="Z1208" i="15"/>
  <c r="AA1208" i="15" s="1"/>
  <c r="R1207" i="15"/>
  <c r="S1207" i="15" s="1"/>
  <c r="Z1206" i="15"/>
  <c r="AA1206" i="15" s="1"/>
  <c r="R1205" i="15"/>
  <c r="S1205" i="15" s="1"/>
  <c r="Z1204" i="15"/>
  <c r="AA1204" i="15" s="1"/>
  <c r="R1203" i="15"/>
  <c r="S1203" i="15" s="1"/>
  <c r="Z1202" i="15"/>
  <c r="AA1202" i="15" s="1"/>
  <c r="R1201" i="15"/>
  <c r="S1201" i="15" s="1"/>
  <c r="Z1200" i="15"/>
  <c r="AA1200" i="15" s="1"/>
  <c r="R1199" i="15"/>
  <c r="S1199" i="15" s="1"/>
  <c r="Z1198" i="15"/>
  <c r="AA1198" i="15" s="1"/>
  <c r="R1197" i="15"/>
  <c r="S1197" i="15" s="1"/>
  <c r="Z1196" i="15"/>
  <c r="AA1196" i="15" s="1"/>
  <c r="R1195" i="15"/>
  <c r="S1195" i="15" s="1"/>
  <c r="Z1194" i="15"/>
  <c r="AA1194" i="15" s="1"/>
  <c r="R1193" i="15"/>
  <c r="S1193" i="15" s="1"/>
  <c r="Z1192" i="15"/>
  <c r="AA1192" i="15" s="1"/>
  <c r="R1191" i="15"/>
  <c r="S1191" i="15" s="1"/>
  <c r="Z1190" i="15"/>
  <c r="AA1190" i="15" s="1"/>
  <c r="R1189" i="15"/>
  <c r="S1189" i="15" s="1"/>
  <c r="Z1188" i="15"/>
  <c r="AA1188" i="15" s="1"/>
  <c r="R1187" i="15"/>
  <c r="S1187" i="15" s="1"/>
  <c r="Z1186" i="15"/>
  <c r="AA1186" i="15" s="1"/>
  <c r="R1185" i="15"/>
  <c r="S1185" i="15" s="1"/>
  <c r="Z1184" i="15"/>
  <c r="AA1184" i="15" s="1"/>
  <c r="R1183" i="15"/>
  <c r="S1183" i="15" s="1"/>
  <c r="Z1182" i="15"/>
  <c r="AA1182" i="15" s="1"/>
  <c r="R1181" i="15"/>
  <c r="S1181" i="15" s="1"/>
  <c r="Z1180" i="15"/>
  <c r="AA1180" i="15" s="1"/>
  <c r="R1179" i="15"/>
  <c r="S1179" i="15" s="1"/>
  <c r="Z1178" i="15"/>
  <c r="AA1178" i="15" s="1"/>
  <c r="R1177" i="15"/>
  <c r="S1177" i="15" s="1"/>
  <c r="Z1176" i="15"/>
  <c r="AA1176" i="15" s="1"/>
  <c r="R1175" i="15"/>
  <c r="S1175" i="15" s="1"/>
  <c r="Z1174" i="15"/>
  <c r="AA1174" i="15" s="1"/>
  <c r="R1173" i="15"/>
  <c r="S1173" i="15" s="1"/>
  <c r="Z1172" i="15"/>
  <c r="AA1172" i="15" s="1"/>
  <c r="R1171" i="15"/>
  <c r="S1171" i="15" s="1"/>
  <c r="Z1170" i="15"/>
  <c r="AA1170" i="15" s="1"/>
  <c r="R1169" i="15"/>
  <c r="S1169" i="15" s="1"/>
  <c r="Z1168" i="15"/>
  <c r="AA1168" i="15" s="1"/>
  <c r="R1167" i="15"/>
  <c r="S1167" i="15" s="1"/>
  <c r="Z1166" i="15"/>
  <c r="AA1166" i="15" s="1"/>
  <c r="R1165" i="15"/>
  <c r="S1165" i="15" s="1"/>
  <c r="Z1164" i="15"/>
  <c r="AA1164" i="15" s="1"/>
  <c r="R1163" i="15"/>
  <c r="S1163" i="15" s="1"/>
  <c r="Z1162" i="15"/>
  <c r="AA1162" i="15" s="1"/>
  <c r="R1161" i="15"/>
  <c r="S1161" i="15" s="1"/>
  <c r="Z1160" i="15"/>
  <c r="AA1160" i="15" s="1"/>
  <c r="R1159" i="15"/>
  <c r="S1159" i="15" s="1"/>
  <c r="Z1158" i="15"/>
  <c r="AA1158" i="15" s="1"/>
  <c r="R1157" i="15"/>
  <c r="S1157" i="15" s="1"/>
  <c r="Z1156" i="15"/>
  <c r="AA1156" i="15" s="1"/>
  <c r="R1155" i="15"/>
  <c r="S1155" i="15" s="1"/>
  <c r="Z1154" i="15"/>
  <c r="AA1154" i="15" s="1"/>
  <c r="R1153" i="15"/>
  <c r="S1153" i="15" s="1"/>
  <c r="Z1152" i="15"/>
  <c r="AA1152" i="15" s="1"/>
  <c r="R1151" i="15"/>
  <c r="S1151" i="15" s="1"/>
  <c r="Z1150" i="15"/>
  <c r="AA1150" i="15" s="1"/>
  <c r="R1149" i="15"/>
  <c r="S1149" i="15" s="1"/>
  <c r="Z1148" i="15"/>
  <c r="AA1148" i="15" s="1"/>
  <c r="R1147" i="15"/>
  <c r="S1147" i="15" s="1"/>
  <c r="Z1146" i="15"/>
  <c r="AA1146" i="15" s="1"/>
  <c r="R1145" i="15"/>
  <c r="S1145" i="15" s="1"/>
  <c r="Z1144" i="15"/>
  <c r="AA1144" i="15" s="1"/>
  <c r="R1143" i="15"/>
  <c r="S1143" i="15" s="1"/>
  <c r="Z1142" i="15"/>
  <c r="AA1142" i="15" s="1"/>
  <c r="R1141" i="15"/>
  <c r="S1141" i="15" s="1"/>
  <c r="Z1140" i="15"/>
  <c r="AA1140" i="15" s="1"/>
  <c r="R1139" i="15"/>
  <c r="S1139" i="15" s="1"/>
  <c r="Z1138" i="15"/>
  <c r="AA1138" i="15" s="1"/>
  <c r="R1137" i="15"/>
  <c r="S1137" i="15" s="1"/>
  <c r="Z1136" i="15"/>
  <c r="AA1136" i="15" s="1"/>
  <c r="R1135" i="15"/>
  <c r="S1135" i="15" s="1"/>
  <c r="Z1134" i="15"/>
  <c r="AA1134" i="15" s="1"/>
  <c r="R1133" i="15"/>
  <c r="S1133" i="15" s="1"/>
  <c r="Z1132" i="15"/>
  <c r="AA1132" i="15" s="1"/>
  <c r="R1131" i="15"/>
  <c r="S1131" i="15" s="1"/>
  <c r="Z1130" i="15"/>
  <c r="AA1130" i="15" s="1"/>
  <c r="R1129" i="15"/>
  <c r="S1129" i="15" s="1"/>
  <c r="Z1128" i="15"/>
  <c r="AA1128" i="15" s="1"/>
  <c r="R1127" i="15"/>
  <c r="S1127" i="15" s="1"/>
  <c r="Z1126" i="15"/>
  <c r="AA1126" i="15" s="1"/>
  <c r="R1125" i="15"/>
  <c r="S1125" i="15" s="1"/>
  <c r="Z1124" i="15"/>
  <c r="AA1124" i="15" s="1"/>
  <c r="R1123" i="15"/>
  <c r="S1123" i="15" s="1"/>
  <c r="Z1122" i="15"/>
  <c r="AA1122" i="15" s="1"/>
  <c r="R1121" i="15"/>
  <c r="S1121" i="15" s="1"/>
  <c r="Z1120" i="15"/>
  <c r="AA1120" i="15" s="1"/>
  <c r="R1119" i="15"/>
  <c r="S1119" i="15" s="1"/>
  <c r="Z1118" i="15"/>
  <c r="AA1118" i="15" s="1"/>
  <c r="R1117" i="15"/>
  <c r="S1117" i="15" s="1"/>
  <c r="Z1116" i="15"/>
  <c r="AA1116" i="15" s="1"/>
  <c r="R1115" i="15"/>
  <c r="S1115" i="15" s="1"/>
  <c r="Z1114" i="15"/>
  <c r="AA1114" i="15" s="1"/>
  <c r="R1113" i="15"/>
  <c r="S1113" i="15" s="1"/>
  <c r="Z1112" i="15"/>
  <c r="AA1112" i="15" s="1"/>
  <c r="R1111" i="15"/>
  <c r="S1111" i="15" s="1"/>
  <c r="Z1110" i="15"/>
  <c r="AA1110" i="15" s="1"/>
  <c r="R1109" i="15"/>
  <c r="S1109" i="15" s="1"/>
  <c r="Z1108" i="15"/>
  <c r="AA1108" i="15" s="1"/>
  <c r="R1107" i="15"/>
  <c r="S1107" i="15" s="1"/>
  <c r="Z1106" i="15"/>
  <c r="AA1106" i="15" s="1"/>
  <c r="R1105" i="15"/>
  <c r="S1105" i="15" s="1"/>
  <c r="Z1104" i="15"/>
  <c r="AA1104" i="15" s="1"/>
  <c r="R1103" i="15"/>
  <c r="S1103" i="15" s="1"/>
  <c r="Z1102" i="15"/>
  <c r="AA1102" i="15" s="1"/>
  <c r="R1101" i="15"/>
  <c r="S1101" i="15" s="1"/>
  <c r="Z1100" i="15"/>
  <c r="AA1100" i="15" s="1"/>
  <c r="R1099" i="15"/>
  <c r="S1099" i="15" s="1"/>
  <c r="Z1098" i="15"/>
  <c r="AA1098" i="15" s="1"/>
  <c r="R1097" i="15"/>
  <c r="S1097" i="15" s="1"/>
  <c r="Z1096" i="15"/>
  <c r="AA1096" i="15" s="1"/>
  <c r="R1095" i="15"/>
  <c r="S1095" i="15" s="1"/>
  <c r="Z1094" i="15"/>
  <c r="AA1094" i="15" s="1"/>
  <c r="R1093" i="15"/>
  <c r="S1093" i="15" s="1"/>
  <c r="Z1092" i="15"/>
  <c r="AA1092" i="15" s="1"/>
  <c r="R1091" i="15"/>
  <c r="S1091" i="15" s="1"/>
  <c r="Z1090" i="15"/>
  <c r="AA1090" i="15" s="1"/>
  <c r="R1089" i="15"/>
  <c r="S1089" i="15" s="1"/>
  <c r="Z1088" i="15"/>
  <c r="AA1088" i="15" s="1"/>
  <c r="R1087" i="15"/>
  <c r="S1087" i="15" s="1"/>
  <c r="Z1086" i="15"/>
  <c r="AA1086" i="15" s="1"/>
  <c r="R1085" i="15"/>
  <c r="S1085" i="15" s="1"/>
  <c r="Z1084" i="15"/>
  <c r="AA1084" i="15" s="1"/>
  <c r="R1083" i="15"/>
  <c r="S1083" i="15" s="1"/>
  <c r="Z1082" i="15"/>
  <c r="AA1082" i="15" s="1"/>
  <c r="R1081" i="15"/>
  <c r="S1081" i="15" s="1"/>
  <c r="Z1080" i="15"/>
  <c r="AA1080" i="15" s="1"/>
  <c r="R1079" i="15"/>
  <c r="S1079" i="15" s="1"/>
  <c r="Z1078" i="15"/>
  <c r="AA1078" i="15" s="1"/>
  <c r="R1077" i="15"/>
  <c r="S1077" i="15" s="1"/>
  <c r="Z1076" i="15"/>
  <c r="AA1076" i="15" s="1"/>
  <c r="R1075" i="15"/>
  <c r="S1075" i="15" s="1"/>
  <c r="Z1074" i="15"/>
  <c r="AA1074" i="15" s="1"/>
  <c r="R1073" i="15"/>
  <c r="S1073" i="15" s="1"/>
  <c r="Z1072" i="15"/>
  <c r="AA1072" i="15" s="1"/>
  <c r="R1071" i="15"/>
  <c r="S1071" i="15" s="1"/>
  <c r="Z1070" i="15"/>
  <c r="AA1070" i="15" s="1"/>
  <c r="R1069" i="15"/>
  <c r="S1069" i="15" s="1"/>
  <c r="Z1068" i="15"/>
  <c r="AA1068" i="15" s="1"/>
  <c r="R1067" i="15"/>
  <c r="S1067" i="15" s="1"/>
  <c r="Z1066" i="15"/>
  <c r="AA1066" i="15" s="1"/>
  <c r="R1065" i="15"/>
  <c r="S1065" i="15" s="1"/>
  <c r="Z1064" i="15"/>
  <c r="AA1064" i="15" s="1"/>
  <c r="R1063" i="15"/>
  <c r="S1063" i="15" s="1"/>
  <c r="Z1062" i="15"/>
  <c r="AA1062" i="15" s="1"/>
  <c r="R1061" i="15"/>
  <c r="S1061" i="15" s="1"/>
  <c r="Z1060" i="15"/>
  <c r="AA1060" i="15" s="1"/>
  <c r="R1059" i="15"/>
  <c r="S1059" i="15" s="1"/>
  <c r="Z1058" i="15"/>
  <c r="AA1058" i="15" s="1"/>
  <c r="R1057" i="15"/>
  <c r="S1057" i="15" s="1"/>
  <c r="Z1056" i="15"/>
  <c r="AA1056" i="15" s="1"/>
  <c r="R1055" i="15"/>
  <c r="S1055" i="15" s="1"/>
  <c r="Z1054" i="15"/>
  <c r="AA1054" i="15" s="1"/>
  <c r="R1053" i="15"/>
  <c r="S1053" i="15" s="1"/>
  <c r="Z1052" i="15"/>
  <c r="AA1052" i="15" s="1"/>
  <c r="R1051" i="15"/>
  <c r="S1051" i="15" s="1"/>
  <c r="Z1050" i="15"/>
  <c r="AA1050" i="15" s="1"/>
  <c r="R1049" i="15"/>
  <c r="S1049" i="15" s="1"/>
  <c r="Z1048" i="15"/>
  <c r="AA1048" i="15" s="1"/>
  <c r="R1047" i="15"/>
  <c r="S1047" i="15" s="1"/>
  <c r="Z1046" i="15"/>
  <c r="AA1046" i="15" s="1"/>
  <c r="R1045" i="15"/>
  <c r="S1045" i="15" s="1"/>
  <c r="Z1044" i="15"/>
  <c r="AA1044" i="15" s="1"/>
  <c r="R1043" i="15"/>
  <c r="S1043" i="15" s="1"/>
  <c r="Z1042" i="15"/>
  <c r="AA1042" i="15" s="1"/>
  <c r="R1041" i="15"/>
  <c r="S1041" i="15" s="1"/>
  <c r="AE1383" i="15"/>
  <c r="AF1383" i="15" s="1"/>
  <c r="AE1381" i="15"/>
  <c r="AF1381" i="15" s="1"/>
  <c r="AE1379" i="15"/>
  <c r="AF1379" i="15" s="1"/>
  <c r="AE1377" i="15"/>
  <c r="AF1377" i="15" s="1"/>
  <c r="AE1375" i="15"/>
  <c r="AF1375" i="15" s="1"/>
  <c r="AE1373" i="15"/>
  <c r="AF1373" i="15" s="1"/>
  <c r="AE1371" i="15"/>
  <c r="AF1371" i="15" s="1"/>
  <c r="AE1369" i="15"/>
  <c r="AF1369" i="15" s="1"/>
  <c r="AE1367" i="15"/>
  <c r="AF1367" i="15" s="1"/>
  <c r="AE1365" i="15"/>
  <c r="AF1365" i="15" s="1"/>
  <c r="AE1363" i="15"/>
  <c r="AF1363" i="15" s="1"/>
  <c r="AE1361" i="15"/>
  <c r="AF1361" i="15" s="1"/>
  <c r="AE1359" i="15"/>
  <c r="AF1359" i="15" s="1"/>
  <c r="AE1357" i="15"/>
  <c r="AF1357" i="15" s="1"/>
  <c r="AE1355" i="15"/>
  <c r="AF1355" i="15" s="1"/>
  <c r="AE1353" i="15"/>
  <c r="AF1353" i="15" s="1"/>
  <c r="AE1351" i="15"/>
  <c r="AF1351" i="15" s="1"/>
  <c r="AE1349" i="15"/>
  <c r="AF1349" i="15" s="1"/>
  <c r="AE1347" i="15"/>
  <c r="AF1347" i="15" s="1"/>
  <c r="V1346" i="15"/>
  <c r="W1346" i="15" s="1"/>
  <c r="AE1345" i="15"/>
  <c r="AF1345" i="15" s="1"/>
  <c r="V1344" i="15"/>
  <c r="W1344" i="15" s="1"/>
  <c r="AE1343" i="15"/>
  <c r="AF1343" i="15" s="1"/>
  <c r="V1342" i="15"/>
  <c r="W1342" i="15" s="1"/>
  <c r="AE1341" i="15"/>
  <c r="AF1341" i="15" s="1"/>
  <c r="V1340" i="15"/>
  <c r="W1340" i="15" s="1"/>
  <c r="AE1339" i="15"/>
  <c r="AF1339" i="15" s="1"/>
  <c r="V1338" i="15"/>
  <c r="W1338" i="15" s="1"/>
  <c r="AE1337" i="15"/>
  <c r="AF1337" i="15" s="1"/>
  <c r="V1336" i="15"/>
  <c r="W1336" i="15" s="1"/>
  <c r="AE1335" i="15"/>
  <c r="AF1335" i="15" s="1"/>
  <c r="AE1334" i="15"/>
  <c r="AF1334" i="15" s="1"/>
  <c r="V1333" i="15"/>
  <c r="W1333" i="15" s="1"/>
  <c r="AE1332" i="15"/>
  <c r="AF1332" i="15" s="1"/>
  <c r="V1331" i="15"/>
  <c r="W1331" i="15" s="1"/>
  <c r="AE1330" i="15"/>
  <c r="AF1330" i="15" s="1"/>
  <c r="V1329" i="15"/>
  <c r="W1329" i="15" s="1"/>
  <c r="AE1328" i="15"/>
  <c r="AF1328" i="15" s="1"/>
  <c r="V1327" i="15"/>
  <c r="W1327" i="15" s="1"/>
  <c r="AE1326" i="15"/>
  <c r="AF1326" i="15" s="1"/>
  <c r="V1325" i="15"/>
  <c r="W1325" i="15" s="1"/>
  <c r="AE1324" i="15"/>
  <c r="AF1324" i="15" s="1"/>
  <c r="V1323" i="15"/>
  <c r="W1323" i="15" s="1"/>
  <c r="AE1322" i="15"/>
  <c r="AF1322" i="15" s="1"/>
  <c r="V1321" i="15"/>
  <c r="W1321" i="15" s="1"/>
  <c r="AE1320" i="15"/>
  <c r="AF1320" i="15" s="1"/>
  <c r="V1319" i="15"/>
  <c r="W1319" i="15" s="1"/>
  <c r="AE1318" i="15"/>
  <c r="AF1318" i="15" s="1"/>
  <c r="V1317" i="15"/>
  <c r="W1317" i="15" s="1"/>
  <c r="AE1316" i="15"/>
  <c r="AF1316" i="15" s="1"/>
  <c r="V1315" i="15"/>
  <c r="W1315" i="15" s="1"/>
  <c r="AE1314" i="15"/>
  <c r="AF1314" i="15" s="1"/>
  <c r="V1313" i="15"/>
  <c r="W1313" i="15" s="1"/>
  <c r="AE1312" i="15"/>
  <c r="AF1312" i="15" s="1"/>
  <c r="V1311" i="15"/>
  <c r="W1311" i="15" s="1"/>
  <c r="AE1310" i="15"/>
  <c r="AF1310" i="15" s="1"/>
  <c r="V1309" i="15"/>
  <c r="W1309" i="15" s="1"/>
  <c r="AE1308" i="15"/>
  <c r="AF1308" i="15" s="1"/>
  <c r="V1307" i="15"/>
  <c r="W1307" i="15" s="1"/>
  <c r="AE1306" i="15"/>
  <c r="AF1306" i="15" s="1"/>
  <c r="V1305" i="15"/>
  <c r="W1305" i="15" s="1"/>
  <c r="AE1304" i="15"/>
  <c r="AF1304" i="15" s="1"/>
  <c r="V1303" i="15"/>
  <c r="W1303" i="15" s="1"/>
  <c r="AE1302" i="15"/>
  <c r="AF1302" i="15" s="1"/>
  <c r="V1301" i="15"/>
  <c r="W1301" i="15" s="1"/>
  <c r="AE1300" i="15"/>
  <c r="AF1300" i="15" s="1"/>
  <c r="V1299" i="15"/>
  <c r="W1299" i="15" s="1"/>
  <c r="AE1298" i="15"/>
  <c r="AF1298" i="15" s="1"/>
  <c r="V1297" i="15"/>
  <c r="W1297" i="15" s="1"/>
  <c r="AE1296" i="15"/>
  <c r="AF1296" i="15" s="1"/>
  <c r="V1295" i="15"/>
  <c r="W1295" i="15" s="1"/>
  <c r="AE1294" i="15"/>
  <c r="AF1294" i="15" s="1"/>
  <c r="V1293" i="15"/>
  <c r="W1293" i="15" s="1"/>
  <c r="AE1292" i="15"/>
  <c r="AF1292" i="15" s="1"/>
  <c r="V1291" i="15"/>
  <c r="W1291" i="15" s="1"/>
  <c r="AE1290" i="15"/>
  <c r="AF1290" i="15" s="1"/>
  <c r="V1289" i="15"/>
  <c r="W1289" i="15" s="1"/>
  <c r="AE1288" i="15"/>
  <c r="AF1288" i="15" s="1"/>
  <c r="V1287" i="15"/>
  <c r="W1287" i="15" s="1"/>
  <c r="AE1286" i="15"/>
  <c r="AF1286" i="15" s="1"/>
  <c r="V1285" i="15"/>
  <c r="W1285" i="15" s="1"/>
  <c r="AE1284" i="15"/>
  <c r="AF1284" i="15" s="1"/>
  <c r="V1283" i="15"/>
  <c r="W1283" i="15" s="1"/>
  <c r="AE1282" i="15"/>
  <c r="AF1282" i="15" s="1"/>
  <c r="V1281" i="15"/>
  <c r="W1281" i="15" s="1"/>
  <c r="AE1280" i="15"/>
  <c r="AF1280" i="15" s="1"/>
  <c r="V1279" i="15"/>
  <c r="W1279" i="15" s="1"/>
  <c r="AE1278" i="15"/>
  <c r="AF1278" i="15" s="1"/>
  <c r="V1277" i="15"/>
  <c r="W1277" i="15" s="1"/>
  <c r="AE1276" i="15"/>
  <c r="AF1276" i="15" s="1"/>
  <c r="V1275" i="15"/>
  <c r="W1275" i="15" s="1"/>
  <c r="AE1274" i="15"/>
  <c r="AF1274" i="15" s="1"/>
  <c r="V1273" i="15"/>
  <c r="W1273" i="15" s="1"/>
  <c r="AE1272" i="15"/>
  <c r="AF1272" i="15" s="1"/>
  <c r="V1271" i="15"/>
  <c r="W1271" i="15" s="1"/>
  <c r="AE1270" i="15"/>
  <c r="AF1270" i="15" s="1"/>
  <c r="V1269" i="15"/>
  <c r="W1269" i="15" s="1"/>
  <c r="AE1268" i="15"/>
  <c r="AF1268" i="15" s="1"/>
  <c r="V1267" i="15"/>
  <c r="W1267" i="15" s="1"/>
  <c r="AE1266" i="15"/>
  <c r="AF1266" i="15" s="1"/>
  <c r="V1265" i="15"/>
  <c r="W1265" i="15" s="1"/>
  <c r="AE1264" i="15"/>
  <c r="AF1264" i="15" s="1"/>
  <c r="V1263" i="15"/>
  <c r="W1263" i="15" s="1"/>
  <c r="AE1262" i="15"/>
  <c r="AF1262" i="15" s="1"/>
  <c r="V1261" i="15"/>
  <c r="W1261" i="15" s="1"/>
  <c r="AE1260" i="15"/>
  <c r="AF1260" i="15" s="1"/>
  <c r="V1259" i="15"/>
  <c r="W1259" i="15" s="1"/>
  <c r="AE1258" i="15"/>
  <c r="AF1258" i="15" s="1"/>
  <c r="V1257" i="15"/>
  <c r="W1257" i="15" s="1"/>
  <c r="AE1256" i="15"/>
  <c r="AF1256" i="15" s="1"/>
  <c r="V1255" i="15"/>
  <c r="W1255" i="15" s="1"/>
  <c r="AE1254" i="15"/>
  <c r="AF1254" i="15" s="1"/>
  <c r="V1253" i="15"/>
  <c r="W1253" i="15" s="1"/>
  <c r="AE1252" i="15"/>
  <c r="AF1252" i="15" s="1"/>
  <c r="V1251" i="15"/>
  <c r="W1251" i="15" s="1"/>
  <c r="AE1250" i="15"/>
  <c r="AF1250" i="15" s="1"/>
  <c r="V1249" i="15"/>
  <c r="W1249" i="15" s="1"/>
  <c r="AE1248" i="15"/>
  <c r="AF1248" i="15" s="1"/>
  <c r="V1247" i="15"/>
  <c r="W1247" i="15" s="1"/>
  <c r="AE1246" i="15"/>
  <c r="AF1246" i="15" s="1"/>
  <c r="V1245" i="15"/>
  <c r="W1245" i="15" s="1"/>
  <c r="AE1244" i="15"/>
  <c r="AF1244" i="15" s="1"/>
  <c r="V1243" i="15"/>
  <c r="W1243" i="15" s="1"/>
  <c r="AE1242" i="15"/>
  <c r="AF1242" i="15" s="1"/>
  <c r="V1241" i="15"/>
  <c r="W1241" i="15" s="1"/>
  <c r="AE1240" i="15"/>
  <c r="AF1240" i="15" s="1"/>
  <c r="V1239" i="15"/>
  <c r="W1239" i="15" s="1"/>
  <c r="AE1238" i="15"/>
  <c r="AF1238" i="15" s="1"/>
  <c r="V1237" i="15"/>
  <c r="W1237" i="15" s="1"/>
  <c r="AE1236" i="15"/>
  <c r="AF1236" i="15" s="1"/>
  <c r="V1235" i="15"/>
  <c r="W1235" i="15" s="1"/>
  <c r="AE1234" i="15"/>
  <c r="AF1234" i="15" s="1"/>
  <c r="V1233" i="15"/>
  <c r="W1233" i="15" s="1"/>
  <c r="AE1232" i="15"/>
  <c r="AF1232" i="15" s="1"/>
  <c r="V1231" i="15"/>
  <c r="W1231" i="15" s="1"/>
  <c r="AE1230" i="15"/>
  <c r="AF1230" i="15" s="1"/>
  <c r="V1229" i="15"/>
  <c r="W1229" i="15" s="1"/>
  <c r="AE1228" i="15"/>
  <c r="AF1228" i="15" s="1"/>
  <c r="V1227" i="15"/>
  <c r="W1227" i="15" s="1"/>
  <c r="AE1226" i="15"/>
  <c r="AF1226" i="15" s="1"/>
  <c r="V1225" i="15"/>
  <c r="W1225" i="15" s="1"/>
  <c r="AE1224" i="15"/>
  <c r="AF1224" i="15" s="1"/>
  <c r="V1223" i="15"/>
  <c r="W1223" i="15" s="1"/>
  <c r="AE1222" i="15"/>
  <c r="AF1222" i="15" s="1"/>
  <c r="V1221" i="15"/>
  <c r="W1221" i="15" s="1"/>
  <c r="AE1220" i="15"/>
  <c r="AF1220" i="15" s="1"/>
  <c r="V1219" i="15"/>
  <c r="W1219" i="15" s="1"/>
  <c r="AE1218" i="15"/>
  <c r="AF1218" i="15" s="1"/>
  <c r="V1217" i="15"/>
  <c r="W1217" i="15" s="1"/>
  <c r="AE1216" i="15"/>
  <c r="AF1216" i="15" s="1"/>
  <c r="V1215" i="15"/>
  <c r="W1215" i="15" s="1"/>
  <c r="AE1214" i="15"/>
  <c r="AF1214" i="15" s="1"/>
  <c r="V1213" i="15"/>
  <c r="W1213" i="15" s="1"/>
  <c r="AE1212" i="15"/>
  <c r="AF1212" i="15" s="1"/>
  <c r="V1211" i="15"/>
  <c r="W1211" i="15" s="1"/>
  <c r="AE1210" i="15"/>
  <c r="AF1210" i="15" s="1"/>
  <c r="V1209" i="15"/>
  <c r="W1209" i="15" s="1"/>
  <c r="AE1208" i="15"/>
  <c r="AF1208" i="15" s="1"/>
  <c r="V1207" i="15"/>
  <c r="W1207" i="15" s="1"/>
  <c r="AE1206" i="15"/>
  <c r="AF1206" i="15" s="1"/>
  <c r="V1205" i="15"/>
  <c r="W1205" i="15" s="1"/>
  <c r="AE1204" i="15"/>
  <c r="AF1204" i="15" s="1"/>
  <c r="V1203" i="15"/>
  <c r="W1203" i="15" s="1"/>
  <c r="AE1202" i="15"/>
  <c r="AF1202" i="15" s="1"/>
  <c r="V1201" i="15"/>
  <c r="W1201" i="15" s="1"/>
  <c r="AE1200" i="15"/>
  <c r="AF1200" i="15" s="1"/>
  <c r="V1199" i="15"/>
  <c r="W1199" i="15" s="1"/>
  <c r="AE1198" i="15"/>
  <c r="AF1198" i="15" s="1"/>
  <c r="V1197" i="15"/>
  <c r="W1197" i="15" s="1"/>
  <c r="AE1196" i="15"/>
  <c r="AF1196" i="15" s="1"/>
  <c r="V1195" i="15"/>
  <c r="W1195" i="15" s="1"/>
  <c r="AE1194" i="15"/>
  <c r="AF1194" i="15" s="1"/>
  <c r="V1193" i="15"/>
  <c r="W1193" i="15" s="1"/>
  <c r="AE1192" i="15"/>
  <c r="AF1192" i="15" s="1"/>
  <c r="V1191" i="15"/>
  <c r="W1191" i="15" s="1"/>
  <c r="AE1190" i="15"/>
  <c r="AF1190" i="15" s="1"/>
  <c r="V1189" i="15"/>
  <c r="W1189" i="15" s="1"/>
  <c r="AE1188" i="15"/>
  <c r="AF1188" i="15" s="1"/>
  <c r="V1187" i="15"/>
  <c r="W1187" i="15" s="1"/>
  <c r="AE1186" i="15"/>
  <c r="AF1186" i="15" s="1"/>
  <c r="V1185" i="15"/>
  <c r="W1185" i="15" s="1"/>
  <c r="AE1184" i="15"/>
  <c r="AF1184" i="15" s="1"/>
  <c r="V1183" i="15"/>
  <c r="W1183" i="15" s="1"/>
  <c r="AE1182" i="15"/>
  <c r="AF1182" i="15" s="1"/>
  <c r="V1181" i="15"/>
  <c r="W1181" i="15" s="1"/>
  <c r="AE1180" i="15"/>
  <c r="AF1180" i="15" s="1"/>
  <c r="V1179" i="15"/>
  <c r="W1179" i="15" s="1"/>
  <c r="AE1178" i="15"/>
  <c r="AF1178" i="15" s="1"/>
  <c r="V1177" i="15"/>
  <c r="W1177" i="15" s="1"/>
  <c r="AE1176" i="15"/>
  <c r="AF1176" i="15" s="1"/>
  <c r="V1175" i="15"/>
  <c r="W1175" i="15" s="1"/>
  <c r="AE1174" i="15"/>
  <c r="AF1174" i="15" s="1"/>
  <c r="V1173" i="15"/>
  <c r="W1173" i="15" s="1"/>
  <c r="AE1172" i="15"/>
  <c r="AF1172" i="15" s="1"/>
  <c r="V1171" i="15"/>
  <c r="W1171" i="15" s="1"/>
  <c r="AE1170" i="15"/>
  <c r="AF1170" i="15" s="1"/>
  <c r="V1169" i="15"/>
  <c r="W1169" i="15" s="1"/>
  <c r="AE1168" i="15"/>
  <c r="AF1168" i="15" s="1"/>
  <c r="V1167" i="15"/>
  <c r="W1167" i="15" s="1"/>
  <c r="AE1166" i="15"/>
  <c r="AF1166" i="15" s="1"/>
  <c r="V1165" i="15"/>
  <c r="W1165" i="15" s="1"/>
  <c r="AE1164" i="15"/>
  <c r="AF1164" i="15" s="1"/>
  <c r="V1163" i="15"/>
  <c r="W1163" i="15" s="1"/>
  <c r="AE1162" i="15"/>
  <c r="AF1162" i="15" s="1"/>
  <c r="V1161" i="15"/>
  <c r="W1161" i="15" s="1"/>
  <c r="AE1160" i="15"/>
  <c r="AF1160" i="15" s="1"/>
  <c r="V1159" i="15"/>
  <c r="W1159" i="15" s="1"/>
  <c r="AE1158" i="15"/>
  <c r="AF1158" i="15" s="1"/>
  <c r="V1157" i="15"/>
  <c r="W1157" i="15" s="1"/>
  <c r="AE1156" i="15"/>
  <c r="AF1156" i="15" s="1"/>
  <c r="V1155" i="15"/>
  <c r="W1155" i="15" s="1"/>
  <c r="AE1154" i="15"/>
  <c r="AF1154" i="15" s="1"/>
  <c r="V1153" i="15"/>
  <c r="W1153" i="15" s="1"/>
  <c r="AE1152" i="15"/>
  <c r="AF1152" i="15" s="1"/>
  <c r="V1151" i="15"/>
  <c r="W1151" i="15" s="1"/>
  <c r="AE1150" i="15"/>
  <c r="AF1150" i="15" s="1"/>
  <c r="V1149" i="15"/>
  <c r="W1149" i="15" s="1"/>
  <c r="AE1148" i="15"/>
  <c r="AF1148" i="15" s="1"/>
  <c r="V1147" i="15"/>
  <c r="W1147" i="15" s="1"/>
  <c r="AE1146" i="15"/>
  <c r="AF1146" i="15" s="1"/>
  <c r="V1145" i="15"/>
  <c r="W1145" i="15" s="1"/>
  <c r="AE1144" i="15"/>
  <c r="AF1144" i="15" s="1"/>
  <c r="V1143" i="15"/>
  <c r="W1143" i="15" s="1"/>
  <c r="AE1142" i="15"/>
  <c r="AF1142" i="15" s="1"/>
  <c r="V1141" i="15"/>
  <c r="W1141" i="15" s="1"/>
  <c r="AE1140" i="15"/>
  <c r="AF1140" i="15" s="1"/>
  <c r="V1139" i="15"/>
  <c r="W1139" i="15" s="1"/>
  <c r="AE1138" i="15"/>
  <c r="AF1138" i="15" s="1"/>
  <c r="V1137" i="15"/>
  <c r="W1137" i="15" s="1"/>
  <c r="AE1136" i="15"/>
  <c r="AF1136" i="15" s="1"/>
  <c r="V1135" i="15"/>
  <c r="W1135" i="15" s="1"/>
  <c r="AE1134" i="15"/>
  <c r="AF1134" i="15" s="1"/>
  <c r="V1133" i="15"/>
  <c r="W1133" i="15" s="1"/>
  <c r="AE1132" i="15"/>
  <c r="AF1132" i="15" s="1"/>
  <c r="V1131" i="15"/>
  <c r="W1131" i="15" s="1"/>
  <c r="AE1130" i="15"/>
  <c r="AF1130" i="15" s="1"/>
  <c r="V1129" i="15"/>
  <c r="W1129" i="15" s="1"/>
  <c r="AE1128" i="15"/>
  <c r="AF1128" i="15" s="1"/>
  <c r="V1127" i="15"/>
  <c r="W1127" i="15" s="1"/>
  <c r="AE1126" i="15"/>
  <c r="AF1126" i="15" s="1"/>
  <c r="V1125" i="15"/>
  <c r="W1125" i="15" s="1"/>
  <c r="AE1124" i="15"/>
  <c r="AF1124" i="15" s="1"/>
  <c r="V1123" i="15"/>
  <c r="W1123" i="15" s="1"/>
  <c r="AE1122" i="15"/>
  <c r="AF1122" i="15" s="1"/>
  <c r="V1121" i="15"/>
  <c r="W1121" i="15" s="1"/>
  <c r="AE1120" i="15"/>
  <c r="AF1120" i="15" s="1"/>
  <c r="V1119" i="15"/>
  <c r="W1119" i="15" s="1"/>
  <c r="AE1118" i="15"/>
  <c r="AF1118" i="15" s="1"/>
  <c r="V1117" i="15"/>
  <c r="W1117" i="15" s="1"/>
  <c r="AE1116" i="15"/>
  <c r="AF1116" i="15" s="1"/>
  <c r="V1115" i="15"/>
  <c r="W1115" i="15" s="1"/>
  <c r="AE1114" i="15"/>
  <c r="AF1114" i="15" s="1"/>
  <c r="V1113" i="15"/>
  <c r="W1113" i="15" s="1"/>
  <c r="AE1112" i="15"/>
  <c r="AF1112" i="15" s="1"/>
  <c r="V1111" i="15"/>
  <c r="W1111" i="15" s="1"/>
  <c r="AE1110" i="15"/>
  <c r="AF1110" i="15" s="1"/>
  <c r="V1109" i="15"/>
  <c r="W1109" i="15" s="1"/>
  <c r="AE1108" i="15"/>
  <c r="AF1108" i="15" s="1"/>
  <c r="V1107" i="15"/>
  <c r="W1107" i="15" s="1"/>
  <c r="AE1106" i="15"/>
  <c r="AF1106" i="15" s="1"/>
  <c r="V1105" i="15"/>
  <c r="W1105" i="15" s="1"/>
  <c r="AE1104" i="15"/>
  <c r="AF1104" i="15" s="1"/>
  <c r="AE1102" i="15"/>
  <c r="AF1102" i="15" s="1"/>
  <c r="AE1100" i="15"/>
  <c r="AF1100" i="15" s="1"/>
  <c r="AE1098" i="15"/>
  <c r="AF1098" i="15" s="1"/>
  <c r="AE1096" i="15"/>
  <c r="AF1096" i="15" s="1"/>
  <c r="AE1094" i="15"/>
  <c r="AF1094" i="15" s="1"/>
  <c r="AE1092" i="15"/>
  <c r="AF1092" i="15" s="1"/>
  <c r="AE1090" i="15"/>
  <c r="AF1090" i="15" s="1"/>
  <c r="AE1088" i="15"/>
  <c r="AF1088" i="15" s="1"/>
  <c r="AE1086" i="15"/>
  <c r="AF1086" i="15" s="1"/>
  <c r="AE1084" i="15"/>
  <c r="AF1084" i="15" s="1"/>
  <c r="AE1082" i="15"/>
  <c r="AF1082" i="15" s="1"/>
  <c r="AE1080" i="15"/>
  <c r="AF1080" i="15" s="1"/>
  <c r="AE1078" i="15"/>
  <c r="AF1078" i="15" s="1"/>
  <c r="AE1076" i="15"/>
  <c r="AF1076" i="15" s="1"/>
  <c r="AE1074" i="15"/>
  <c r="AF1074" i="15" s="1"/>
  <c r="AE1072" i="15"/>
  <c r="AF1072" i="15" s="1"/>
  <c r="AE1070" i="15"/>
  <c r="AF1070" i="15" s="1"/>
  <c r="AE1068" i="15"/>
  <c r="AF1068" i="15" s="1"/>
  <c r="AE1066" i="15"/>
  <c r="AF1066" i="15" s="1"/>
  <c r="AE1064" i="15"/>
  <c r="AF1064" i="15" s="1"/>
  <c r="AE1062" i="15"/>
  <c r="AF1062" i="15" s="1"/>
  <c r="AE1060" i="15"/>
  <c r="AF1060" i="15" s="1"/>
  <c r="AE1058" i="15"/>
  <c r="AF1058" i="15" s="1"/>
  <c r="AE1056" i="15"/>
  <c r="AF1056" i="15" s="1"/>
  <c r="AE1054" i="15"/>
  <c r="AF1054" i="15" s="1"/>
  <c r="AE1052" i="15"/>
  <c r="AF1052" i="15" s="1"/>
  <c r="AE1050" i="15"/>
  <c r="AF1050" i="15" s="1"/>
  <c r="AE1048" i="15"/>
  <c r="AF1048" i="15" s="1"/>
  <c r="AE1046" i="15"/>
  <c r="AF1046" i="15" s="1"/>
  <c r="AE1044" i="15"/>
  <c r="AF1044" i="15" s="1"/>
  <c r="AE1042" i="15"/>
  <c r="AF1042" i="15" s="1"/>
  <c r="R1039" i="15"/>
  <c r="S1039" i="15" s="1"/>
  <c r="R1037" i="15"/>
  <c r="S1037" i="15" s="1"/>
  <c r="R1035" i="15"/>
  <c r="S1035" i="15" s="1"/>
  <c r="R1033" i="15"/>
  <c r="S1033" i="15" s="1"/>
  <c r="R1031" i="15"/>
  <c r="S1031" i="15" s="1"/>
  <c r="R1029" i="15"/>
  <c r="S1029" i="15" s="1"/>
  <c r="R1027" i="15"/>
  <c r="S1027" i="15" s="1"/>
  <c r="V1025" i="15"/>
  <c r="W1025" i="15" s="1"/>
  <c r="AE1024" i="15"/>
  <c r="AF1024" i="15" s="1"/>
  <c r="V1023" i="15"/>
  <c r="W1023" i="15" s="1"/>
  <c r="AE1022" i="15"/>
  <c r="AF1022" i="15" s="1"/>
  <c r="V1021" i="15"/>
  <c r="W1021" i="15" s="1"/>
  <c r="AE1020" i="15"/>
  <c r="AF1020" i="15" s="1"/>
  <c r="V1019" i="15"/>
  <c r="W1019" i="15" s="1"/>
  <c r="AE1018" i="15"/>
  <c r="AF1018" i="15" s="1"/>
  <c r="V1017" i="15"/>
  <c r="W1017" i="15" s="1"/>
  <c r="AE1016" i="15"/>
  <c r="AF1016" i="15" s="1"/>
  <c r="V1015" i="15"/>
  <c r="W1015" i="15" s="1"/>
  <c r="AE1014" i="15"/>
  <c r="AF1014" i="15" s="1"/>
  <c r="V1013" i="15"/>
  <c r="W1013" i="15" s="1"/>
  <c r="AE1012" i="15"/>
  <c r="AF1012" i="15" s="1"/>
  <c r="V1011" i="15"/>
  <c r="W1011" i="15" s="1"/>
  <c r="AE1010" i="15"/>
  <c r="AF1010" i="15" s="1"/>
  <c r="V1009" i="15"/>
  <c r="W1009" i="15" s="1"/>
  <c r="AE1008" i="15"/>
  <c r="AF1008" i="15" s="1"/>
  <c r="V1007" i="15"/>
  <c r="W1007" i="15" s="1"/>
  <c r="AE1006" i="15"/>
  <c r="AF1006" i="15" s="1"/>
  <c r="V1005" i="15"/>
  <c r="W1005" i="15" s="1"/>
  <c r="AE1004" i="15"/>
  <c r="AF1004" i="15" s="1"/>
  <c r="V1003" i="15"/>
  <c r="W1003" i="15" s="1"/>
  <c r="AE1002" i="15"/>
  <c r="AF1002" i="15" s="1"/>
  <c r="V1001" i="15"/>
  <c r="W1001" i="15" s="1"/>
  <c r="AE1000" i="15"/>
  <c r="AF1000" i="15" s="1"/>
  <c r="V999" i="15"/>
  <c r="W999" i="15" s="1"/>
  <c r="AE998" i="15"/>
  <c r="AF998" i="15" s="1"/>
  <c r="V997" i="15"/>
  <c r="W997" i="15" s="1"/>
  <c r="AE996" i="15"/>
  <c r="AF996" i="15" s="1"/>
  <c r="V995" i="15"/>
  <c r="W995" i="15" s="1"/>
  <c r="AE994" i="15"/>
  <c r="AF994" i="15" s="1"/>
  <c r="V993" i="15"/>
  <c r="W993" i="15" s="1"/>
  <c r="AE992" i="15"/>
  <c r="AF992" i="15" s="1"/>
  <c r="V991" i="15"/>
  <c r="W991" i="15" s="1"/>
  <c r="AE990" i="15"/>
  <c r="AF990" i="15" s="1"/>
  <c r="V989" i="15"/>
  <c r="W989" i="15" s="1"/>
  <c r="AE988" i="15"/>
  <c r="AF988" i="15" s="1"/>
  <c r="V987" i="15"/>
  <c r="W987" i="15" s="1"/>
  <c r="AE986" i="15"/>
  <c r="AF986" i="15" s="1"/>
  <c r="V985" i="15"/>
  <c r="W985" i="15" s="1"/>
  <c r="AE984" i="15"/>
  <c r="AF984" i="15" s="1"/>
  <c r="V983" i="15"/>
  <c r="W983" i="15" s="1"/>
  <c r="AE982" i="15"/>
  <c r="AF982" i="15" s="1"/>
  <c r="V981" i="15"/>
  <c r="W981" i="15" s="1"/>
  <c r="AE980" i="15"/>
  <c r="AF980" i="15" s="1"/>
  <c r="V979" i="15"/>
  <c r="W979" i="15" s="1"/>
  <c r="AE978" i="15"/>
  <c r="AF978" i="15" s="1"/>
  <c r="V977" i="15"/>
  <c r="W977" i="15" s="1"/>
  <c r="AE976" i="15"/>
  <c r="AF976" i="15" s="1"/>
  <c r="V975" i="15"/>
  <c r="W975" i="15" s="1"/>
  <c r="AE974" i="15"/>
  <c r="AF974" i="15" s="1"/>
  <c r="V973" i="15"/>
  <c r="W973" i="15" s="1"/>
  <c r="AE972" i="15"/>
  <c r="AF972" i="15" s="1"/>
  <c r="V971" i="15"/>
  <c r="W971" i="15" s="1"/>
  <c r="AE970" i="15"/>
  <c r="AF970" i="15" s="1"/>
  <c r="V969" i="15"/>
  <c r="W969" i="15" s="1"/>
  <c r="AE968" i="15"/>
  <c r="AF968" i="15" s="1"/>
  <c r="V967" i="15"/>
  <c r="W967" i="15" s="1"/>
  <c r="AE966" i="15"/>
  <c r="AF966" i="15" s="1"/>
  <c r="V965" i="15"/>
  <c r="W965" i="15" s="1"/>
  <c r="AE964" i="15"/>
  <c r="AF964" i="15" s="1"/>
  <c r="V963" i="15"/>
  <c r="W963" i="15" s="1"/>
  <c r="AE962" i="15"/>
  <c r="AF962" i="15" s="1"/>
  <c r="V961" i="15"/>
  <c r="W961" i="15" s="1"/>
  <c r="AE960" i="15"/>
  <c r="AF960" i="15" s="1"/>
  <c r="V959" i="15"/>
  <c r="W959" i="15" s="1"/>
  <c r="AE958" i="15"/>
  <c r="AF958" i="15" s="1"/>
  <c r="V957" i="15"/>
  <c r="W957" i="15" s="1"/>
  <c r="AE956" i="15"/>
  <c r="AF956" i="15" s="1"/>
  <c r="V955" i="15"/>
  <c r="W955" i="15" s="1"/>
  <c r="AE954" i="15"/>
  <c r="AF954" i="15" s="1"/>
  <c r="V953" i="15"/>
  <c r="W953" i="15" s="1"/>
  <c r="AE952" i="15"/>
  <c r="AF952" i="15" s="1"/>
  <c r="V951" i="15"/>
  <c r="W951" i="15" s="1"/>
  <c r="AE950" i="15"/>
  <c r="AF950" i="15" s="1"/>
  <c r="V949" i="15"/>
  <c r="W949" i="15" s="1"/>
  <c r="AE948" i="15"/>
  <c r="AF948" i="15" s="1"/>
  <c r="V947" i="15"/>
  <c r="W947" i="15" s="1"/>
  <c r="AE946" i="15"/>
  <c r="AF946" i="15" s="1"/>
  <c r="V945" i="15"/>
  <c r="W945" i="15" s="1"/>
  <c r="AE944" i="15"/>
  <c r="AF944" i="15" s="1"/>
  <c r="V943" i="15"/>
  <c r="W943" i="15" s="1"/>
  <c r="AE942" i="15"/>
  <c r="AF942" i="15" s="1"/>
  <c r="V941" i="15"/>
  <c r="W941" i="15" s="1"/>
  <c r="AE940" i="15"/>
  <c r="AF940" i="15" s="1"/>
  <c r="V939" i="15"/>
  <c r="W939" i="15" s="1"/>
  <c r="AE938" i="15"/>
  <c r="AF938" i="15" s="1"/>
  <c r="V937" i="15"/>
  <c r="W937" i="15" s="1"/>
  <c r="AE936" i="15"/>
  <c r="AF936" i="15" s="1"/>
  <c r="V935" i="15"/>
  <c r="W935" i="15" s="1"/>
  <c r="AE934" i="15"/>
  <c r="AF934" i="15" s="1"/>
  <c r="V933" i="15"/>
  <c r="W933" i="15" s="1"/>
  <c r="AE932" i="15"/>
  <c r="AF932" i="15" s="1"/>
  <c r="V931" i="15"/>
  <c r="W931" i="15" s="1"/>
  <c r="AE930" i="15"/>
  <c r="AF930" i="15" s="1"/>
  <c r="V929" i="15"/>
  <c r="W929" i="15" s="1"/>
  <c r="AE928" i="15"/>
  <c r="AF928" i="15" s="1"/>
  <c r="V927" i="15"/>
  <c r="W927" i="15" s="1"/>
  <c r="AE926" i="15"/>
  <c r="AF926" i="15" s="1"/>
  <c r="V925" i="15"/>
  <c r="W925" i="15" s="1"/>
  <c r="AE924" i="15"/>
  <c r="AF924" i="15" s="1"/>
  <c r="V923" i="15"/>
  <c r="W923" i="15" s="1"/>
  <c r="AE922" i="15"/>
  <c r="AF922" i="15" s="1"/>
  <c r="V921" i="15"/>
  <c r="W921" i="15" s="1"/>
  <c r="AE920" i="15"/>
  <c r="AF920" i="15" s="1"/>
  <c r="V919" i="15"/>
  <c r="W919" i="15" s="1"/>
  <c r="AE918" i="15"/>
  <c r="AF918" i="15" s="1"/>
  <c r="V917" i="15"/>
  <c r="W917" i="15" s="1"/>
  <c r="AE916" i="15"/>
  <c r="AF916" i="15" s="1"/>
  <c r="V915" i="15"/>
  <c r="W915" i="15" s="1"/>
  <c r="AE914" i="15"/>
  <c r="AF914" i="15" s="1"/>
  <c r="V913" i="15"/>
  <c r="W913" i="15" s="1"/>
  <c r="AE912" i="15"/>
  <c r="AF912" i="15" s="1"/>
  <c r="V911" i="15"/>
  <c r="W911" i="15" s="1"/>
  <c r="AE910" i="15"/>
  <c r="AF910" i="15" s="1"/>
  <c r="V909" i="15"/>
  <c r="W909" i="15" s="1"/>
  <c r="AE908" i="15"/>
  <c r="AF908" i="15" s="1"/>
  <c r="V907" i="15"/>
  <c r="W907" i="15" s="1"/>
  <c r="AE906" i="15"/>
  <c r="AF906" i="15" s="1"/>
  <c r="V905" i="15"/>
  <c r="W905" i="15" s="1"/>
  <c r="AE904" i="15"/>
  <c r="AF904" i="15" s="1"/>
  <c r="V903" i="15"/>
  <c r="W903" i="15" s="1"/>
  <c r="AE902" i="15"/>
  <c r="AF902" i="15" s="1"/>
  <c r="V901" i="15"/>
  <c r="W901" i="15" s="1"/>
  <c r="AE900" i="15"/>
  <c r="AF900" i="15" s="1"/>
  <c r="V899" i="15"/>
  <c r="W899" i="15" s="1"/>
  <c r="AE898" i="15"/>
  <c r="AF898" i="15" s="1"/>
  <c r="V897" i="15"/>
  <c r="W897" i="15" s="1"/>
  <c r="AE896" i="15"/>
  <c r="AF896" i="15" s="1"/>
  <c r="V895" i="15"/>
  <c r="W895" i="15" s="1"/>
  <c r="AE894" i="15"/>
  <c r="AF894" i="15" s="1"/>
  <c r="V893" i="15"/>
  <c r="W893" i="15" s="1"/>
  <c r="AE892" i="15"/>
  <c r="AF892" i="15" s="1"/>
  <c r="V891" i="15"/>
  <c r="W891" i="15" s="1"/>
  <c r="AE890" i="15"/>
  <c r="AF890" i="15" s="1"/>
  <c r="V889" i="15"/>
  <c r="W889" i="15" s="1"/>
  <c r="AE888" i="15"/>
  <c r="AF888" i="15" s="1"/>
  <c r="V887" i="15"/>
  <c r="W887" i="15" s="1"/>
  <c r="AE886" i="15"/>
  <c r="AF886" i="15" s="1"/>
  <c r="V885" i="15"/>
  <c r="W885" i="15" s="1"/>
  <c r="AE884" i="15"/>
  <c r="AF884" i="15" s="1"/>
  <c r="V883" i="15"/>
  <c r="W883" i="15" s="1"/>
  <c r="AE882" i="15"/>
  <c r="AF882" i="15" s="1"/>
  <c r="V881" i="15"/>
  <c r="W881" i="15" s="1"/>
  <c r="AE880" i="15"/>
  <c r="AF880" i="15" s="1"/>
  <c r="V879" i="15"/>
  <c r="W879" i="15" s="1"/>
  <c r="AE878" i="15"/>
  <c r="AF878" i="15" s="1"/>
  <c r="V877" i="15"/>
  <c r="W877" i="15" s="1"/>
  <c r="AE876" i="15"/>
  <c r="AF876" i="15" s="1"/>
  <c r="V875" i="15"/>
  <c r="W875" i="15" s="1"/>
  <c r="AE874" i="15"/>
  <c r="AF874" i="15" s="1"/>
  <c r="V873" i="15"/>
  <c r="W873" i="15" s="1"/>
  <c r="AE872" i="15"/>
  <c r="AF872" i="15" s="1"/>
  <c r="V871" i="15"/>
  <c r="W871" i="15" s="1"/>
  <c r="AE870" i="15"/>
  <c r="AF870" i="15" s="1"/>
  <c r="V869" i="15"/>
  <c r="W869" i="15" s="1"/>
  <c r="AE868" i="15"/>
  <c r="AF868" i="15" s="1"/>
  <c r="V867" i="15"/>
  <c r="W867" i="15" s="1"/>
  <c r="AE866" i="15"/>
  <c r="AF866" i="15" s="1"/>
  <c r="V865" i="15"/>
  <c r="W865" i="15" s="1"/>
  <c r="AE864" i="15"/>
  <c r="AF864" i="15" s="1"/>
  <c r="V863" i="15"/>
  <c r="W863" i="15" s="1"/>
  <c r="AE862" i="15"/>
  <c r="AF862" i="15" s="1"/>
  <c r="V861" i="15"/>
  <c r="W861" i="15" s="1"/>
  <c r="AE860" i="15"/>
  <c r="AF860" i="15" s="1"/>
  <c r="V859" i="15"/>
  <c r="W859" i="15" s="1"/>
  <c r="AE858" i="15"/>
  <c r="AF858" i="15" s="1"/>
  <c r="V857" i="15"/>
  <c r="W857" i="15" s="1"/>
  <c r="AE856" i="15"/>
  <c r="AF856" i="15" s="1"/>
  <c r="V855" i="15"/>
  <c r="W855" i="15" s="1"/>
  <c r="AE854" i="15"/>
  <c r="AF854" i="15" s="1"/>
  <c r="V853" i="15"/>
  <c r="W853" i="15" s="1"/>
  <c r="AE852" i="15"/>
  <c r="AF852" i="15" s="1"/>
  <c r="V851" i="15"/>
  <c r="W851" i="15" s="1"/>
  <c r="AE850" i="15"/>
  <c r="AF850" i="15" s="1"/>
  <c r="V849" i="15"/>
  <c r="W849" i="15" s="1"/>
  <c r="AE848" i="15"/>
  <c r="AF848" i="15" s="1"/>
  <c r="V847" i="15"/>
  <c r="W847" i="15" s="1"/>
  <c r="AE846" i="15"/>
  <c r="AF846" i="15" s="1"/>
  <c r="V845" i="15"/>
  <c r="W845" i="15" s="1"/>
  <c r="AE844" i="15"/>
  <c r="AF844" i="15" s="1"/>
  <c r="V843" i="15"/>
  <c r="W843" i="15" s="1"/>
  <c r="AE842" i="15"/>
  <c r="AF842" i="15" s="1"/>
  <c r="V841" i="15"/>
  <c r="W841" i="15" s="1"/>
  <c r="AE840" i="15"/>
  <c r="AF840" i="15" s="1"/>
  <c r="V839" i="15"/>
  <c r="W839" i="15" s="1"/>
  <c r="AE838" i="15"/>
  <c r="AF838" i="15" s="1"/>
  <c r="V837" i="15"/>
  <c r="W837" i="15" s="1"/>
  <c r="AE836" i="15"/>
  <c r="AF836" i="15" s="1"/>
  <c r="V835" i="15"/>
  <c r="W835" i="15" s="1"/>
  <c r="AE834" i="15"/>
  <c r="AF834" i="15" s="1"/>
  <c r="V833" i="15"/>
  <c r="W833" i="15" s="1"/>
  <c r="AE832" i="15"/>
  <c r="AF832" i="15" s="1"/>
  <c r="V831" i="15"/>
  <c r="W831" i="15" s="1"/>
  <c r="AE830" i="15"/>
  <c r="AF830" i="15" s="1"/>
  <c r="V829" i="15"/>
  <c r="W829" i="15" s="1"/>
  <c r="AE828" i="15"/>
  <c r="AF828" i="15" s="1"/>
  <c r="V827" i="15"/>
  <c r="W827" i="15" s="1"/>
  <c r="AE826" i="15"/>
  <c r="AF826" i="15" s="1"/>
  <c r="V825" i="15"/>
  <c r="W825" i="15" s="1"/>
  <c r="AE824" i="15"/>
  <c r="AF824" i="15" s="1"/>
  <c r="V823" i="15"/>
  <c r="W823" i="15" s="1"/>
  <c r="AE822" i="15"/>
  <c r="AF822" i="15" s="1"/>
  <c r="V821" i="15"/>
  <c r="W821" i="15" s="1"/>
  <c r="AE820" i="15"/>
  <c r="AF820" i="15" s="1"/>
  <c r="V819" i="15"/>
  <c r="W819" i="15" s="1"/>
  <c r="AE818" i="15"/>
  <c r="AF818" i="15" s="1"/>
  <c r="V817" i="15"/>
  <c r="W817" i="15" s="1"/>
  <c r="AE816" i="15"/>
  <c r="AF816" i="15" s="1"/>
  <c r="V815" i="15"/>
  <c r="W815" i="15" s="1"/>
  <c r="AE814" i="15"/>
  <c r="AF814" i="15" s="1"/>
  <c r="V813" i="15"/>
  <c r="W813" i="15" s="1"/>
  <c r="AE812" i="15"/>
  <c r="AF812" i="15" s="1"/>
  <c r="V811" i="15"/>
  <c r="W811" i="15" s="1"/>
  <c r="AE810" i="15"/>
  <c r="AF810" i="15" s="1"/>
  <c r="V809" i="15"/>
  <c r="W809" i="15" s="1"/>
  <c r="AE808" i="15"/>
  <c r="AF808" i="15" s="1"/>
  <c r="V807" i="15"/>
  <c r="W807" i="15" s="1"/>
  <c r="AE806" i="15"/>
  <c r="AF806" i="15" s="1"/>
  <c r="V805" i="15"/>
  <c r="W805" i="15" s="1"/>
  <c r="AE804" i="15"/>
  <c r="AF804" i="15" s="1"/>
  <c r="V803" i="15"/>
  <c r="W803" i="15" s="1"/>
  <c r="AE802" i="15"/>
  <c r="AF802" i="15" s="1"/>
  <c r="V801" i="15"/>
  <c r="W801" i="15" s="1"/>
  <c r="AE800" i="15"/>
  <c r="AF800" i="15" s="1"/>
  <c r="V799" i="15"/>
  <c r="W799" i="15" s="1"/>
  <c r="AE798" i="15"/>
  <c r="AF798" i="15" s="1"/>
  <c r="V797" i="15"/>
  <c r="W797" i="15" s="1"/>
  <c r="AE796" i="15"/>
  <c r="AF796" i="15" s="1"/>
  <c r="V795" i="15"/>
  <c r="W795" i="15" s="1"/>
  <c r="AE794" i="15"/>
  <c r="AF794" i="15" s="1"/>
  <c r="V793" i="15"/>
  <c r="W793" i="15" s="1"/>
  <c r="AE792" i="15"/>
  <c r="AF792" i="15" s="1"/>
  <c r="V791" i="15"/>
  <c r="W791" i="15" s="1"/>
  <c r="AE790" i="15"/>
  <c r="AF790" i="15" s="1"/>
  <c r="V789" i="15"/>
  <c r="W789" i="15" s="1"/>
  <c r="AE788" i="15"/>
  <c r="AF788" i="15" s="1"/>
  <c r="V787" i="15"/>
  <c r="W787" i="15" s="1"/>
  <c r="AE786" i="15"/>
  <c r="AF786" i="15" s="1"/>
  <c r="V785" i="15"/>
  <c r="W785" i="15" s="1"/>
  <c r="AE784" i="15"/>
  <c r="AF784" i="15" s="1"/>
  <c r="V783" i="15"/>
  <c r="W783" i="15" s="1"/>
  <c r="AE782" i="15"/>
  <c r="AF782" i="15" s="1"/>
  <c r="V781" i="15"/>
  <c r="W781" i="15" s="1"/>
  <c r="AE780" i="15"/>
  <c r="AF780" i="15" s="1"/>
  <c r="V779" i="15"/>
  <c r="W779" i="15" s="1"/>
  <c r="AE778" i="15"/>
  <c r="AF778" i="15" s="1"/>
  <c r="V777" i="15"/>
  <c r="W777" i="15" s="1"/>
  <c r="AE776" i="15"/>
  <c r="AF776" i="15" s="1"/>
  <c r="V775" i="15"/>
  <c r="W775" i="15" s="1"/>
  <c r="AE774" i="15"/>
  <c r="AF774" i="15" s="1"/>
  <c r="V773" i="15"/>
  <c r="W773" i="15" s="1"/>
  <c r="AE772" i="15"/>
  <c r="AF772" i="15" s="1"/>
  <c r="V771" i="15"/>
  <c r="W771" i="15" s="1"/>
  <c r="AE770" i="15"/>
  <c r="AF770" i="15" s="1"/>
  <c r="V769" i="15"/>
  <c r="W769" i="15" s="1"/>
  <c r="AE768" i="15"/>
  <c r="AF768" i="15" s="1"/>
  <c r="V767" i="15"/>
  <c r="W767" i="15" s="1"/>
  <c r="AE766" i="15"/>
  <c r="AF766" i="15" s="1"/>
  <c r="V765" i="15"/>
  <c r="W765" i="15" s="1"/>
  <c r="AE764" i="15"/>
  <c r="AF764" i="15" s="1"/>
  <c r="V763" i="15"/>
  <c r="W763" i="15" s="1"/>
  <c r="AE762" i="15"/>
  <c r="AF762" i="15" s="1"/>
  <c r="V761" i="15"/>
  <c r="W761" i="15" s="1"/>
  <c r="AE760" i="15"/>
  <c r="AF760" i="15" s="1"/>
  <c r="V759" i="15"/>
  <c r="W759" i="15" s="1"/>
  <c r="AE758" i="15"/>
  <c r="AF758" i="15" s="1"/>
  <c r="V757" i="15"/>
  <c r="W757" i="15" s="1"/>
  <c r="AE756" i="15"/>
  <c r="AF756" i="15" s="1"/>
  <c r="V755" i="15"/>
  <c r="W755" i="15" s="1"/>
  <c r="AE754" i="15"/>
  <c r="AF754" i="15" s="1"/>
  <c r="V753" i="15"/>
  <c r="W753" i="15" s="1"/>
  <c r="AE752" i="15"/>
  <c r="AF752" i="15" s="1"/>
  <c r="V751" i="15"/>
  <c r="W751" i="15" s="1"/>
  <c r="AE750" i="15"/>
  <c r="AF750" i="15" s="1"/>
  <c r="V749" i="15"/>
  <c r="W749" i="15" s="1"/>
  <c r="AE748" i="15"/>
  <c r="AF748" i="15" s="1"/>
  <c r="V747" i="15"/>
  <c r="W747" i="15" s="1"/>
  <c r="AE746" i="15"/>
  <c r="AF746" i="15" s="1"/>
  <c r="V745" i="15"/>
  <c r="W745" i="15" s="1"/>
  <c r="AE744" i="15"/>
  <c r="AF744" i="15" s="1"/>
  <c r="V743" i="15"/>
  <c r="W743" i="15" s="1"/>
  <c r="AE742" i="15"/>
  <c r="AF742" i="15" s="1"/>
  <c r="V741" i="15"/>
  <c r="W741" i="15" s="1"/>
  <c r="AE740" i="15"/>
  <c r="AF740" i="15" s="1"/>
  <c r="V739" i="15"/>
  <c r="W739" i="15" s="1"/>
  <c r="AE738" i="15"/>
  <c r="AF738" i="15" s="1"/>
  <c r="V737" i="15"/>
  <c r="W737" i="15" s="1"/>
  <c r="AE736" i="15"/>
  <c r="AF736" i="15" s="1"/>
  <c r="V735" i="15"/>
  <c r="W735" i="15" s="1"/>
  <c r="AE734" i="15"/>
  <c r="AF734" i="15" s="1"/>
  <c r="V733" i="15"/>
  <c r="W733" i="15" s="1"/>
  <c r="AE732" i="15"/>
  <c r="AF732" i="15" s="1"/>
  <c r="V731" i="15"/>
  <c r="W731" i="15" s="1"/>
  <c r="AE730" i="15"/>
  <c r="AF730" i="15" s="1"/>
  <c r="V729" i="15"/>
  <c r="W729" i="15" s="1"/>
  <c r="AE728" i="15"/>
  <c r="AF728" i="15" s="1"/>
  <c r="V727" i="15"/>
  <c r="W727" i="15" s="1"/>
  <c r="AE726" i="15"/>
  <c r="AF726" i="15" s="1"/>
  <c r="V725" i="15"/>
  <c r="W725" i="15" s="1"/>
  <c r="AE724" i="15"/>
  <c r="AF724" i="15" s="1"/>
  <c r="V723" i="15"/>
  <c r="W723" i="15" s="1"/>
  <c r="AE722" i="15"/>
  <c r="AF722" i="15" s="1"/>
  <c r="V721" i="15"/>
  <c r="W721" i="15" s="1"/>
  <c r="AE720" i="15"/>
  <c r="AF720" i="15" s="1"/>
  <c r="V719" i="15"/>
  <c r="W719" i="15" s="1"/>
  <c r="AE718" i="15"/>
  <c r="AF718" i="15" s="1"/>
  <c r="V717" i="15"/>
  <c r="W717" i="15" s="1"/>
  <c r="AE716" i="15"/>
  <c r="AF716" i="15" s="1"/>
  <c r="V715" i="15"/>
  <c r="W715" i="15" s="1"/>
  <c r="AE714" i="15"/>
  <c r="AF714" i="15" s="1"/>
  <c r="V713" i="15"/>
  <c r="W713" i="15" s="1"/>
  <c r="AE712" i="15"/>
  <c r="AF712" i="15" s="1"/>
  <c r="V711" i="15"/>
  <c r="W711" i="15" s="1"/>
  <c r="AE710" i="15"/>
  <c r="AF710" i="15" s="1"/>
  <c r="V709" i="15"/>
  <c r="W709" i="15" s="1"/>
  <c r="AE708" i="15"/>
  <c r="AF708" i="15" s="1"/>
  <c r="V707" i="15"/>
  <c r="W707" i="15" s="1"/>
  <c r="AE706" i="15"/>
  <c r="AF706" i="15" s="1"/>
  <c r="V705" i="15"/>
  <c r="W705" i="15" s="1"/>
  <c r="AE704" i="15"/>
  <c r="AF704" i="15" s="1"/>
  <c r="V703" i="15"/>
  <c r="W703" i="15" s="1"/>
  <c r="AE702" i="15"/>
  <c r="AF702" i="15" s="1"/>
  <c r="V701" i="15"/>
  <c r="W701" i="15" s="1"/>
  <c r="AE700" i="15"/>
  <c r="AF700" i="15" s="1"/>
  <c r="V699" i="15"/>
  <c r="W699" i="15" s="1"/>
  <c r="AE698" i="15"/>
  <c r="AF698" i="15" s="1"/>
  <c r="V697" i="15"/>
  <c r="W697" i="15" s="1"/>
  <c r="AE696" i="15"/>
  <c r="AF696" i="15" s="1"/>
  <c r="V695" i="15"/>
  <c r="W695" i="15" s="1"/>
  <c r="AE694" i="15"/>
  <c r="AF694" i="15" s="1"/>
  <c r="V693" i="15"/>
  <c r="W693" i="15" s="1"/>
  <c r="AE692" i="15"/>
  <c r="AF692" i="15" s="1"/>
  <c r="V691" i="15"/>
  <c r="W691" i="15" s="1"/>
  <c r="AE690" i="15"/>
  <c r="AF690" i="15" s="1"/>
  <c r="V689" i="15"/>
  <c r="W689" i="15" s="1"/>
  <c r="AE688" i="15"/>
  <c r="AF688" i="15" s="1"/>
  <c r="V687" i="15"/>
  <c r="W687" i="15" s="1"/>
  <c r="AE686" i="15"/>
  <c r="AF686" i="15" s="1"/>
  <c r="V685" i="15"/>
  <c r="W685" i="15" s="1"/>
  <c r="AE684" i="15"/>
  <c r="AF684" i="15" s="1"/>
  <c r="V683" i="15"/>
  <c r="W683" i="15" s="1"/>
  <c r="AE682" i="15"/>
  <c r="AF682" i="15" s="1"/>
  <c r="V681" i="15"/>
  <c r="W681" i="15" s="1"/>
  <c r="AE680" i="15"/>
  <c r="AF680" i="15" s="1"/>
  <c r="V679" i="15"/>
  <c r="W679" i="15" s="1"/>
  <c r="AE678" i="15"/>
  <c r="AF678" i="15" s="1"/>
  <c r="V677" i="15"/>
  <c r="W677" i="15" s="1"/>
  <c r="AE676" i="15"/>
  <c r="AF676" i="15" s="1"/>
  <c r="V675" i="15"/>
  <c r="W675" i="15" s="1"/>
  <c r="AE674" i="15"/>
  <c r="AF674" i="15" s="1"/>
  <c r="V673" i="15"/>
  <c r="W673" i="15" s="1"/>
  <c r="AE672" i="15"/>
  <c r="AF672" i="15" s="1"/>
  <c r="V671" i="15"/>
  <c r="W671" i="15" s="1"/>
  <c r="AE670" i="15"/>
  <c r="AF670" i="15" s="1"/>
  <c r="V669" i="15"/>
  <c r="W669" i="15" s="1"/>
  <c r="AE668" i="15"/>
  <c r="AF668" i="15" s="1"/>
  <c r="V667" i="15"/>
  <c r="W667" i="15" s="1"/>
  <c r="AE666" i="15"/>
  <c r="AF666" i="15" s="1"/>
  <c r="V665" i="15"/>
  <c r="W665" i="15" s="1"/>
  <c r="AE664" i="15"/>
  <c r="AF664" i="15" s="1"/>
  <c r="V663" i="15"/>
  <c r="W663" i="15" s="1"/>
  <c r="AE662" i="15"/>
  <c r="AF662" i="15" s="1"/>
  <c r="V661" i="15"/>
  <c r="W661" i="15" s="1"/>
  <c r="AE660" i="15"/>
  <c r="AF660" i="15" s="1"/>
  <c r="V659" i="15"/>
  <c r="W659" i="15" s="1"/>
  <c r="AE658" i="15"/>
  <c r="AF658" i="15" s="1"/>
  <c r="V657" i="15"/>
  <c r="W657" i="15" s="1"/>
  <c r="AE656" i="15"/>
  <c r="AF656" i="15" s="1"/>
  <c r="V655" i="15"/>
  <c r="W655" i="15" s="1"/>
  <c r="AE654" i="15"/>
  <c r="AF654" i="15" s="1"/>
  <c r="V653" i="15"/>
  <c r="W653" i="15" s="1"/>
  <c r="AE652" i="15"/>
  <c r="AF652" i="15" s="1"/>
  <c r="V651" i="15"/>
  <c r="W651" i="15" s="1"/>
  <c r="AE650" i="15"/>
  <c r="AF650" i="15" s="1"/>
  <c r="V649" i="15"/>
  <c r="W649" i="15" s="1"/>
  <c r="AE648" i="15"/>
  <c r="AF648" i="15" s="1"/>
  <c r="V647" i="15"/>
  <c r="W647" i="15" s="1"/>
  <c r="AE646" i="15"/>
  <c r="AF646" i="15" s="1"/>
  <c r="V645" i="15"/>
  <c r="W645" i="15" s="1"/>
  <c r="AE644" i="15"/>
  <c r="AF644" i="15" s="1"/>
  <c r="V643" i="15"/>
  <c r="W643" i="15" s="1"/>
  <c r="AE642" i="15"/>
  <c r="AF642" i="15" s="1"/>
  <c r="V641" i="15"/>
  <c r="W641" i="15" s="1"/>
  <c r="AE640" i="15"/>
  <c r="AF640" i="15" s="1"/>
  <c r="V639" i="15"/>
  <c r="W639" i="15" s="1"/>
  <c r="AE638" i="15"/>
  <c r="AF638" i="15" s="1"/>
  <c r="V637" i="15"/>
  <c r="W637" i="15" s="1"/>
  <c r="AE636" i="15"/>
  <c r="AF636" i="15" s="1"/>
  <c r="V635" i="15"/>
  <c r="W635" i="15" s="1"/>
  <c r="AE634" i="15"/>
  <c r="AF634" i="15" s="1"/>
  <c r="V633" i="15"/>
  <c r="W633" i="15" s="1"/>
  <c r="AE632" i="15"/>
  <c r="AF632" i="15" s="1"/>
  <c r="V631" i="15"/>
  <c r="W631" i="15" s="1"/>
  <c r="AE630" i="15"/>
  <c r="AF630" i="15" s="1"/>
  <c r="V629" i="15"/>
  <c r="W629" i="15" s="1"/>
  <c r="AE628" i="15"/>
  <c r="AF628" i="15" s="1"/>
  <c r="V627" i="15"/>
  <c r="W627" i="15" s="1"/>
  <c r="AE626" i="15"/>
  <c r="AF626" i="15" s="1"/>
  <c r="V625" i="15"/>
  <c r="W625" i="15" s="1"/>
  <c r="AE624" i="15"/>
  <c r="AF624" i="15" s="1"/>
  <c r="V623" i="15"/>
  <c r="W623" i="15" s="1"/>
  <c r="AE622" i="15"/>
  <c r="AF622" i="15" s="1"/>
  <c r="V621" i="15"/>
  <c r="W621" i="15" s="1"/>
  <c r="AE620" i="15"/>
  <c r="AF620" i="15" s="1"/>
  <c r="V619" i="15"/>
  <c r="W619" i="15" s="1"/>
  <c r="AE618" i="15"/>
  <c r="AF618" i="15" s="1"/>
  <c r="V617" i="15"/>
  <c r="W617" i="15" s="1"/>
  <c r="AE616" i="15"/>
  <c r="AF616" i="15" s="1"/>
  <c r="V615" i="15"/>
  <c r="W615" i="15" s="1"/>
  <c r="AE614" i="15"/>
  <c r="AF614" i="15" s="1"/>
  <c r="V613" i="15"/>
  <c r="W613" i="15" s="1"/>
  <c r="AE612" i="15"/>
  <c r="AF612" i="15" s="1"/>
  <c r="V611" i="15"/>
  <c r="W611" i="15" s="1"/>
  <c r="AE610" i="15"/>
  <c r="AF610" i="15" s="1"/>
  <c r="V609" i="15"/>
  <c r="W609" i="15" s="1"/>
  <c r="AE608" i="15"/>
  <c r="AF608" i="15" s="1"/>
  <c r="V607" i="15"/>
  <c r="W607" i="15" s="1"/>
  <c r="AE606" i="15"/>
  <c r="AF606" i="15" s="1"/>
  <c r="V605" i="15"/>
  <c r="W605" i="15" s="1"/>
  <c r="AE604" i="15"/>
  <c r="AF604" i="15" s="1"/>
  <c r="V603" i="15"/>
  <c r="W603" i="15" s="1"/>
  <c r="AE602" i="15"/>
  <c r="AF602" i="15" s="1"/>
  <c r="V601" i="15"/>
  <c r="W601" i="15" s="1"/>
  <c r="AE600" i="15"/>
  <c r="AF600" i="15" s="1"/>
  <c r="V599" i="15"/>
  <c r="W599" i="15" s="1"/>
  <c r="AE598" i="15"/>
  <c r="AF598" i="15" s="1"/>
  <c r="V597" i="15"/>
  <c r="W597" i="15" s="1"/>
  <c r="AE596" i="15"/>
  <c r="AF596" i="15" s="1"/>
  <c r="V595" i="15"/>
  <c r="W595" i="15" s="1"/>
  <c r="AE594" i="15"/>
  <c r="AF594" i="15" s="1"/>
  <c r="V593" i="15"/>
  <c r="W593" i="15" s="1"/>
  <c r="AE592" i="15"/>
  <c r="AF592" i="15" s="1"/>
  <c r="V591" i="15"/>
  <c r="W591" i="15" s="1"/>
  <c r="AE590" i="15"/>
  <c r="AF590" i="15" s="1"/>
  <c r="V589" i="15"/>
  <c r="W589" i="15" s="1"/>
  <c r="AE588" i="15"/>
  <c r="AF588" i="15" s="1"/>
  <c r="V587" i="15"/>
  <c r="W587" i="15" s="1"/>
  <c r="AE586" i="15"/>
  <c r="AF586" i="15" s="1"/>
  <c r="V585" i="15"/>
  <c r="W585" i="15" s="1"/>
  <c r="AE584" i="15"/>
  <c r="AF584" i="15" s="1"/>
  <c r="V583" i="15"/>
  <c r="W583" i="15" s="1"/>
  <c r="AE582" i="15"/>
  <c r="AF582" i="15" s="1"/>
  <c r="V581" i="15"/>
  <c r="W581" i="15" s="1"/>
  <c r="AE580" i="15"/>
  <c r="AF580" i="15" s="1"/>
  <c r="V579" i="15"/>
  <c r="W579" i="15" s="1"/>
  <c r="AE578" i="15"/>
  <c r="AF578" i="15" s="1"/>
  <c r="V577" i="15"/>
  <c r="W577" i="15" s="1"/>
  <c r="AE576" i="15"/>
  <c r="AF576" i="15" s="1"/>
  <c r="V575" i="15"/>
  <c r="W575" i="15" s="1"/>
  <c r="AE574" i="15"/>
  <c r="AF574" i="15" s="1"/>
  <c r="V573" i="15"/>
  <c r="W573" i="15" s="1"/>
  <c r="AE572" i="15"/>
  <c r="AF572" i="15" s="1"/>
  <c r="V571" i="15"/>
  <c r="W571" i="15" s="1"/>
  <c r="AE570" i="15"/>
  <c r="AF570" i="15" s="1"/>
  <c r="V569" i="15"/>
  <c r="W569" i="15" s="1"/>
  <c r="AE568" i="15"/>
  <c r="AF568" i="15" s="1"/>
  <c r="V567" i="15"/>
  <c r="W567" i="15" s="1"/>
  <c r="AE566" i="15"/>
  <c r="AF566" i="15" s="1"/>
  <c r="V565" i="15"/>
  <c r="W565" i="15" s="1"/>
  <c r="AE564" i="15"/>
  <c r="AF564" i="15" s="1"/>
  <c r="V563" i="15"/>
  <c r="W563" i="15" s="1"/>
  <c r="AE562" i="15"/>
  <c r="AF562" i="15" s="1"/>
  <c r="V561" i="15"/>
  <c r="W561" i="15" s="1"/>
  <c r="AE560" i="15"/>
  <c r="AF560" i="15" s="1"/>
  <c r="V559" i="15"/>
  <c r="W559" i="15" s="1"/>
  <c r="AE558" i="15"/>
  <c r="AF558" i="15" s="1"/>
  <c r="V557" i="15"/>
  <c r="W557" i="15" s="1"/>
  <c r="AE556" i="15"/>
  <c r="AF556" i="15" s="1"/>
  <c r="V555" i="15"/>
  <c r="W555" i="15" s="1"/>
  <c r="AE554" i="15"/>
  <c r="AF554" i="15" s="1"/>
  <c r="V553" i="15"/>
  <c r="W553" i="15" s="1"/>
  <c r="AE552" i="15"/>
  <c r="AF552" i="15" s="1"/>
  <c r="V551" i="15"/>
  <c r="W551" i="15" s="1"/>
  <c r="AE550" i="15"/>
  <c r="AF550" i="15" s="1"/>
  <c r="V549" i="15"/>
  <c r="W549" i="15" s="1"/>
  <c r="AE548" i="15"/>
  <c r="AF548" i="15" s="1"/>
  <c r="V547" i="15"/>
  <c r="W547" i="15" s="1"/>
  <c r="AE546" i="15"/>
  <c r="AF546" i="15" s="1"/>
  <c r="V545" i="15"/>
  <c r="W545" i="15" s="1"/>
  <c r="AE544" i="15"/>
  <c r="AF544" i="15" s="1"/>
  <c r="V543" i="15"/>
  <c r="W543" i="15" s="1"/>
  <c r="AE542" i="15"/>
  <c r="AF542" i="15" s="1"/>
  <c r="V541" i="15"/>
  <c r="W541" i="15" s="1"/>
  <c r="AE540" i="15"/>
  <c r="AF540" i="15" s="1"/>
  <c r="V539" i="15"/>
  <c r="W539" i="15" s="1"/>
  <c r="AE538" i="15"/>
  <c r="AF538" i="15" s="1"/>
  <c r="V537" i="15"/>
  <c r="W537" i="15" s="1"/>
  <c r="AE536" i="15"/>
  <c r="AF536" i="15" s="1"/>
  <c r="V535" i="15"/>
  <c r="W535" i="15" s="1"/>
  <c r="AE534" i="15"/>
  <c r="AF534" i="15" s="1"/>
  <c r="V533" i="15"/>
  <c r="W533" i="15" s="1"/>
  <c r="AE532" i="15"/>
  <c r="AF532" i="15" s="1"/>
  <c r="V531" i="15"/>
  <c r="W531" i="15" s="1"/>
  <c r="AE530" i="15"/>
  <c r="AF530" i="15" s="1"/>
  <c r="V529" i="15"/>
  <c r="W529" i="15" s="1"/>
  <c r="AE528" i="15"/>
  <c r="AF528" i="15" s="1"/>
  <c r="V527" i="15"/>
  <c r="W527" i="15" s="1"/>
  <c r="AE526" i="15"/>
  <c r="AF526" i="15" s="1"/>
  <c r="V525" i="15"/>
  <c r="W525" i="15" s="1"/>
  <c r="AE524" i="15"/>
  <c r="AF524" i="15" s="1"/>
  <c r="V523" i="15"/>
  <c r="W523" i="15" s="1"/>
  <c r="AE522" i="15"/>
  <c r="AF522" i="15" s="1"/>
  <c r="V521" i="15"/>
  <c r="W521" i="15" s="1"/>
  <c r="AE520" i="15"/>
  <c r="AF520" i="15" s="1"/>
  <c r="V519" i="15"/>
  <c r="W519" i="15" s="1"/>
  <c r="AE518" i="15"/>
  <c r="AF518" i="15" s="1"/>
  <c r="V517" i="15"/>
  <c r="W517" i="15" s="1"/>
  <c r="AE516" i="15"/>
  <c r="AF516" i="15" s="1"/>
  <c r="V515" i="15"/>
  <c r="W515" i="15" s="1"/>
  <c r="AE514" i="15"/>
  <c r="AF514" i="15" s="1"/>
  <c r="V513" i="15"/>
  <c r="W513" i="15" s="1"/>
  <c r="AE512" i="15"/>
  <c r="AF512" i="15" s="1"/>
  <c r="V511" i="15"/>
  <c r="W511" i="15" s="1"/>
  <c r="AE510" i="15"/>
  <c r="AF510" i="15" s="1"/>
  <c r="V509" i="15"/>
  <c r="W509" i="15" s="1"/>
  <c r="AE508" i="15"/>
  <c r="AF508" i="15" s="1"/>
  <c r="V507" i="15"/>
  <c r="W507" i="15" s="1"/>
  <c r="AE506" i="15"/>
  <c r="AF506" i="15" s="1"/>
  <c r="V505" i="15"/>
  <c r="W505" i="15" s="1"/>
  <c r="AE504" i="15"/>
  <c r="AF504" i="15" s="1"/>
  <c r="V503" i="15"/>
  <c r="W503" i="15" s="1"/>
  <c r="AE502" i="15"/>
  <c r="AF502" i="15" s="1"/>
  <c r="V501" i="15"/>
  <c r="W501" i="15" s="1"/>
  <c r="AE500" i="15"/>
  <c r="AF500" i="15" s="1"/>
  <c r="V499" i="15"/>
  <c r="W499" i="15" s="1"/>
  <c r="AE498" i="15"/>
  <c r="AF498" i="15" s="1"/>
  <c r="V497" i="15"/>
  <c r="W497" i="15" s="1"/>
  <c r="AE496" i="15"/>
  <c r="AF496" i="15" s="1"/>
  <c r="V495" i="15"/>
  <c r="W495" i="15" s="1"/>
  <c r="AE494" i="15"/>
  <c r="AF494" i="15" s="1"/>
  <c r="V493" i="15"/>
  <c r="W493" i="15" s="1"/>
  <c r="AE492" i="15"/>
  <c r="AF492" i="15" s="1"/>
  <c r="V491" i="15"/>
  <c r="W491" i="15" s="1"/>
  <c r="AE490" i="15"/>
  <c r="AF490" i="15" s="1"/>
  <c r="V489" i="15"/>
  <c r="W489" i="15" s="1"/>
  <c r="AE488" i="15"/>
  <c r="AF488" i="15" s="1"/>
  <c r="V487" i="15"/>
  <c r="W487" i="15" s="1"/>
  <c r="AE486" i="15"/>
  <c r="AF486" i="15" s="1"/>
  <c r="V485" i="15"/>
  <c r="W485" i="15" s="1"/>
  <c r="AE484" i="15"/>
  <c r="AF484" i="15" s="1"/>
  <c r="V483" i="15"/>
  <c r="W483" i="15" s="1"/>
  <c r="AE482" i="15"/>
  <c r="AF482" i="15" s="1"/>
  <c r="V481" i="15"/>
  <c r="W481" i="15" s="1"/>
  <c r="AE480" i="15"/>
  <c r="AF480" i="15" s="1"/>
  <c r="V479" i="15"/>
  <c r="W479" i="15" s="1"/>
  <c r="AE478" i="15"/>
  <c r="AF478" i="15" s="1"/>
  <c r="V477" i="15"/>
  <c r="W477" i="15" s="1"/>
  <c r="AE476" i="15"/>
  <c r="AF476" i="15" s="1"/>
  <c r="V475" i="15"/>
  <c r="W475" i="15" s="1"/>
  <c r="AE474" i="15"/>
  <c r="AF474" i="15" s="1"/>
  <c r="V473" i="15"/>
  <c r="W473" i="15" s="1"/>
  <c r="AE472" i="15"/>
  <c r="AF472" i="15" s="1"/>
  <c r="V471" i="15"/>
  <c r="W471" i="15" s="1"/>
  <c r="AE470" i="15"/>
  <c r="AF470" i="15" s="1"/>
  <c r="V469" i="15"/>
  <c r="W469" i="15" s="1"/>
  <c r="AE468" i="15"/>
  <c r="AF468" i="15" s="1"/>
  <c r="V467" i="15"/>
  <c r="W467" i="15" s="1"/>
  <c r="AE466" i="15"/>
  <c r="AF466" i="15" s="1"/>
  <c r="V465" i="15"/>
  <c r="W465" i="15" s="1"/>
  <c r="AE464" i="15"/>
  <c r="AF464" i="15" s="1"/>
  <c r="V463" i="15"/>
  <c r="W463" i="15" s="1"/>
  <c r="AE462" i="15"/>
  <c r="AF462" i="15" s="1"/>
  <c r="V461" i="15"/>
  <c r="W461" i="15" s="1"/>
  <c r="AE460" i="15"/>
  <c r="AF460" i="15" s="1"/>
  <c r="V459" i="15"/>
  <c r="W459" i="15" s="1"/>
  <c r="AE458" i="15"/>
  <c r="AF458" i="15" s="1"/>
  <c r="V457" i="15"/>
  <c r="W457" i="15" s="1"/>
  <c r="AE456" i="15"/>
  <c r="AF456" i="15" s="1"/>
  <c r="V455" i="15"/>
  <c r="W455" i="15" s="1"/>
  <c r="AE454" i="15"/>
  <c r="AF454" i="15" s="1"/>
  <c r="V453" i="15"/>
  <c r="W453" i="15" s="1"/>
  <c r="AE452" i="15"/>
  <c r="AF452" i="15" s="1"/>
  <c r="V451" i="15"/>
  <c r="W451" i="15" s="1"/>
  <c r="AE450" i="15"/>
  <c r="AF450" i="15" s="1"/>
  <c r="V449" i="15"/>
  <c r="W449" i="15" s="1"/>
  <c r="AE448" i="15"/>
  <c r="AF448" i="15" s="1"/>
  <c r="V447" i="15"/>
  <c r="W447" i="15" s="1"/>
  <c r="AE446" i="15"/>
  <c r="AF446" i="15" s="1"/>
  <c r="V445" i="15"/>
  <c r="W445" i="15" s="1"/>
  <c r="AE444" i="15"/>
  <c r="AF444" i="15" s="1"/>
  <c r="V443" i="15"/>
  <c r="W443" i="15" s="1"/>
  <c r="AE442" i="15"/>
  <c r="AF442" i="15" s="1"/>
  <c r="V441" i="15"/>
  <c r="W441" i="15" s="1"/>
  <c r="AE440" i="15"/>
  <c r="AF440" i="15" s="1"/>
  <c r="V439" i="15"/>
  <c r="W439" i="15" s="1"/>
  <c r="AE438" i="15"/>
  <c r="AF438" i="15" s="1"/>
  <c r="V437" i="15"/>
  <c r="W437" i="15" s="1"/>
  <c r="AE436" i="15"/>
  <c r="AF436" i="15" s="1"/>
  <c r="V435" i="15"/>
  <c r="W435" i="15" s="1"/>
  <c r="AE434" i="15"/>
  <c r="AF434" i="15" s="1"/>
  <c r="V433" i="15"/>
  <c r="W433" i="15" s="1"/>
  <c r="AE432" i="15"/>
  <c r="AF432" i="15" s="1"/>
  <c r="V431" i="15"/>
  <c r="W431" i="15" s="1"/>
  <c r="AE430" i="15"/>
  <c r="AF430" i="15" s="1"/>
  <c r="AE1040" i="15"/>
  <c r="AF1040" i="15" s="1"/>
  <c r="AE1038" i="15"/>
  <c r="AF1038" i="15" s="1"/>
  <c r="AE1036" i="15"/>
  <c r="AF1036" i="15" s="1"/>
  <c r="AE1034" i="15"/>
  <c r="AF1034" i="15" s="1"/>
  <c r="AE1032" i="15"/>
  <c r="AF1032" i="15" s="1"/>
  <c r="AE1030" i="15"/>
  <c r="AF1030" i="15" s="1"/>
  <c r="AE1028" i="15"/>
  <c r="AF1028" i="15" s="1"/>
  <c r="AE1026" i="15"/>
  <c r="AF1026" i="15" s="1"/>
  <c r="V1026" i="15"/>
  <c r="W1026" i="15" s="1"/>
  <c r="V1024" i="15"/>
  <c r="W1024" i="15" s="1"/>
  <c r="V1022" i="15"/>
  <c r="W1022" i="15" s="1"/>
  <c r="V1020" i="15"/>
  <c r="W1020" i="15" s="1"/>
  <c r="V1018" i="15"/>
  <c r="W1018" i="15" s="1"/>
  <c r="V1016" i="15"/>
  <c r="W1016" i="15" s="1"/>
  <c r="R1014" i="15"/>
  <c r="S1014" i="15" s="1"/>
  <c r="Z1013" i="15"/>
  <c r="AA1013" i="15" s="1"/>
  <c r="R1012" i="15"/>
  <c r="S1012" i="15" s="1"/>
  <c r="Z1011" i="15"/>
  <c r="AA1011" i="15" s="1"/>
  <c r="R1010" i="15"/>
  <c r="S1010" i="15" s="1"/>
  <c r="Z1009" i="15"/>
  <c r="AA1009" i="15" s="1"/>
  <c r="R1008" i="15"/>
  <c r="S1008" i="15" s="1"/>
  <c r="Z1007" i="15"/>
  <c r="AA1007" i="15" s="1"/>
  <c r="R1006" i="15"/>
  <c r="S1006" i="15" s="1"/>
  <c r="Z1005" i="15"/>
  <c r="AA1005" i="15" s="1"/>
  <c r="R1004" i="15"/>
  <c r="S1004" i="15" s="1"/>
  <c r="Z1003" i="15"/>
  <c r="AA1003" i="15" s="1"/>
  <c r="R1002" i="15"/>
  <c r="S1002" i="15" s="1"/>
  <c r="Z1001" i="15"/>
  <c r="AA1001" i="15" s="1"/>
  <c r="R1000" i="15"/>
  <c r="S1000" i="15" s="1"/>
  <c r="Z999" i="15"/>
  <c r="AA999" i="15" s="1"/>
  <c r="R998" i="15"/>
  <c r="S998" i="15" s="1"/>
  <c r="Z997" i="15"/>
  <c r="AA997" i="15" s="1"/>
  <c r="R996" i="15"/>
  <c r="S996" i="15" s="1"/>
  <c r="Z995" i="15"/>
  <c r="AA995" i="15" s="1"/>
  <c r="R994" i="15"/>
  <c r="S994" i="15" s="1"/>
  <c r="Z993" i="15"/>
  <c r="AA993" i="15" s="1"/>
  <c r="R992" i="15"/>
  <c r="S992" i="15" s="1"/>
  <c r="Z991" i="15"/>
  <c r="AA991" i="15" s="1"/>
  <c r="R990" i="15"/>
  <c r="S990" i="15" s="1"/>
  <c r="Z989" i="15"/>
  <c r="AA989" i="15" s="1"/>
  <c r="R988" i="15"/>
  <c r="S988" i="15" s="1"/>
  <c r="Z987" i="15"/>
  <c r="AA987" i="15" s="1"/>
  <c r="R986" i="15"/>
  <c r="S986" i="15" s="1"/>
  <c r="Z985" i="15"/>
  <c r="AA985" i="15" s="1"/>
  <c r="R984" i="15"/>
  <c r="S984" i="15" s="1"/>
  <c r="Z983" i="15"/>
  <c r="AA983" i="15" s="1"/>
  <c r="R982" i="15"/>
  <c r="S982" i="15" s="1"/>
  <c r="Z981" i="15"/>
  <c r="AA981" i="15" s="1"/>
  <c r="R980" i="15"/>
  <c r="S980" i="15" s="1"/>
  <c r="Z979" i="15"/>
  <c r="AA979" i="15" s="1"/>
  <c r="R978" i="15"/>
  <c r="S978" i="15" s="1"/>
  <c r="Z977" i="15"/>
  <c r="AA977" i="15" s="1"/>
  <c r="R976" i="15"/>
  <c r="S976" i="15" s="1"/>
  <c r="Z975" i="15"/>
  <c r="AA975" i="15" s="1"/>
  <c r="R974" i="15"/>
  <c r="S974" i="15" s="1"/>
  <c r="Z973" i="15"/>
  <c r="AA973" i="15" s="1"/>
  <c r="R972" i="15"/>
  <c r="S972" i="15" s="1"/>
  <c r="Z971" i="15"/>
  <c r="AA971" i="15" s="1"/>
  <c r="R970" i="15"/>
  <c r="S970" i="15" s="1"/>
  <c r="Z969" i="15"/>
  <c r="AA969" i="15" s="1"/>
  <c r="R968" i="15"/>
  <c r="S968" i="15" s="1"/>
  <c r="Z967" i="15"/>
  <c r="AA967" i="15" s="1"/>
  <c r="R966" i="15"/>
  <c r="S966" i="15" s="1"/>
  <c r="Z965" i="15"/>
  <c r="AA965" i="15" s="1"/>
  <c r="R964" i="15"/>
  <c r="S964" i="15" s="1"/>
  <c r="Z963" i="15"/>
  <c r="AA963" i="15" s="1"/>
  <c r="R962" i="15"/>
  <c r="S962" i="15" s="1"/>
  <c r="Z961" i="15"/>
  <c r="AA961" i="15" s="1"/>
  <c r="R960" i="15"/>
  <c r="S960" i="15" s="1"/>
  <c r="Z959" i="15"/>
  <c r="AA959" i="15" s="1"/>
  <c r="R958" i="15"/>
  <c r="S958" i="15" s="1"/>
  <c r="Z957" i="15"/>
  <c r="AA957" i="15" s="1"/>
  <c r="R956" i="15"/>
  <c r="S956" i="15" s="1"/>
  <c r="Z955" i="15"/>
  <c r="AA955" i="15" s="1"/>
  <c r="R954" i="15"/>
  <c r="S954" i="15" s="1"/>
  <c r="Z953" i="15"/>
  <c r="AA953" i="15" s="1"/>
  <c r="R952" i="15"/>
  <c r="S952" i="15" s="1"/>
  <c r="Z951" i="15"/>
  <c r="AA951" i="15" s="1"/>
  <c r="R950" i="15"/>
  <c r="S950" i="15" s="1"/>
  <c r="Z949" i="15"/>
  <c r="AA949" i="15" s="1"/>
  <c r="R948" i="15"/>
  <c r="S948" i="15" s="1"/>
  <c r="Z947" i="15"/>
  <c r="AA947" i="15" s="1"/>
  <c r="R946" i="15"/>
  <c r="S946" i="15" s="1"/>
  <c r="Z945" i="15"/>
  <c r="AA945" i="15" s="1"/>
  <c r="R944" i="15"/>
  <c r="S944" i="15" s="1"/>
  <c r="Z943" i="15"/>
  <c r="AA943" i="15" s="1"/>
  <c r="R942" i="15"/>
  <c r="S942" i="15" s="1"/>
  <c r="Z941" i="15"/>
  <c r="AA941" i="15" s="1"/>
  <c r="R940" i="15"/>
  <c r="S940" i="15" s="1"/>
  <c r="Z939" i="15"/>
  <c r="AA939" i="15" s="1"/>
  <c r="R938" i="15"/>
  <c r="S938" i="15" s="1"/>
  <c r="Z937" i="15"/>
  <c r="AA937" i="15" s="1"/>
  <c r="R936" i="15"/>
  <c r="S936" i="15" s="1"/>
  <c r="Z935" i="15"/>
  <c r="AA935" i="15" s="1"/>
  <c r="R934" i="15"/>
  <c r="S934" i="15" s="1"/>
  <c r="Z933" i="15"/>
  <c r="AA933" i="15" s="1"/>
  <c r="R932" i="15"/>
  <c r="S932" i="15" s="1"/>
  <c r="Z931" i="15"/>
  <c r="AA931" i="15" s="1"/>
  <c r="R930" i="15"/>
  <c r="S930" i="15" s="1"/>
  <c r="Z929" i="15"/>
  <c r="AA929" i="15" s="1"/>
  <c r="R928" i="15"/>
  <c r="S928" i="15" s="1"/>
  <c r="Z927" i="15"/>
  <c r="AA927" i="15" s="1"/>
  <c r="R926" i="15"/>
  <c r="S926" i="15" s="1"/>
  <c r="Z925" i="15"/>
  <c r="AA925" i="15" s="1"/>
  <c r="R924" i="15"/>
  <c r="S924" i="15" s="1"/>
  <c r="Z923" i="15"/>
  <c r="AA923" i="15" s="1"/>
  <c r="R922" i="15"/>
  <c r="S922" i="15" s="1"/>
  <c r="Z921" i="15"/>
  <c r="AA921" i="15" s="1"/>
  <c r="R920" i="15"/>
  <c r="S920" i="15" s="1"/>
  <c r="Z919" i="15"/>
  <c r="AA919" i="15" s="1"/>
  <c r="R918" i="15"/>
  <c r="S918" i="15" s="1"/>
  <c r="Z917" i="15"/>
  <c r="AA917" i="15" s="1"/>
  <c r="R916" i="15"/>
  <c r="S916" i="15" s="1"/>
  <c r="Z915" i="15"/>
  <c r="AA915" i="15" s="1"/>
  <c r="R914" i="15"/>
  <c r="S914" i="15" s="1"/>
  <c r="Z913" i="15"/>
  <c r="AA913" i="15" s="1"/>
  <c r="R912" i="15"/>
  <c r="S912" i="15" s="1"/>
  <c r="Z911" i="15"/>
  <c r="AA911" i="15" s="1"/>
  <c r="R910" i="15"/>
  <c r="S910" i="15" s="1"/>
  <c r="Z909" i="15"/>
  <c r="AA909" i="15" s="1"/>
  <c r="R908" i="15"/>
  <c r="S908" i="15" s="1"/>
  <c r="Z907" i="15"/>
  <c r="AA907" i="15" s="1"/>
  <c r="R906" i="15"/>
  <c r="S906" i="15" s="1"/>
  <c r="Z905" i="15"/>
  <c r="AA905" i="15" s="1"/>
  <c r="R904" i="15"/>
  <c r="S904" i="15" s="1"/>
  <c r="Z903" i="15"/>
  <c r="AA903" i="15" s="1"/>
  <c r="R902" i="15"/>
  <c r="S902" i="15" s="1"/>
  <c r="Z901" i="15"/>
  <c r="AA901" i="15" s="1"/>
  <c r="R900" i="15"/>
  <c r="S900" i="15" s="1"/>
  <c r="Z899" i="15"/>
  <c r="AA899" i="15" s="1"/>
  <c r="R898" i="15"/>
  <c r="S898" i="15" s="1"/>
  <c r="Z897" i="15"/>
  <c r="AA897" i="15" s="1"/>
  <c r="R896" i="15"/>
  <c r="S896" i="15" s="1"/>
  <c r="Z895" i="15"/>
  <c r="AA895" i="15" s="1"/>
  <c r="R894" i="15"/>
  <c r="S894" i="15" s="1"/>
  <c r="Z893" i="15"/>
  <c r="AA893" i="15" s="1"/>
  <c r="R892" i="15"/>
  <c r="S892" i="15" s="1"/>
  <c r="Z891" i="15"/>
  <c r="AA891" i="15" s="1"/>
  <c r="R890" i="15"/>
  <c r="S890" i="15" s="1"/>
  <c r="Z889" i="15"/>
  <c r="AA889" i="15" s="1"/>
  <c r="R888" i="15"/>
  <c r="S888" i="15" s="1"/>
  <c r="Z887" i="15"/>
  <c r="AA887" i="15" s="1"/>
  <c r="R886" i="15"/>
  <c r="S886" i="15" s="1"/>
  <c r="Z885" i="15"/>
  <c r="AA885" i="15" s="1"/>
  <c r="R884" i="15"/>
  <c r="S884" i="15" s="1"/>
  <c r="Z883" i="15"/>
  <c r="AA883" i="15" s="1"/>
  <c r="R882" i="15"/>
  <c r="S882" i="15" s="1"/>
  <c r="Z881" i="15"/>
  <c r="AA881" i="15" s="1"/>
  <c r="R880" i="15"/>
  <c r="S880" i="15" s="1"/>
  <c r="Z879" i="15"/>
  <c r="AA879" i="15" s="1"/>
  <c r="R878" i="15"/>
  <c r="S878" i="15" s="1"/>
  <c r="Z877" i="15"/>
  <c r="AA877" i="15" s="1"/>
  <c r="R876" i="15"/>
  <c r="S876" i="15" s="1"/>
  <c r="Z875" i="15"/>
  <c r="AA875" i="15" s="1"/>
  <c r="R874" i="15"/>
  <c r="S874" i="15" s="1"/>
  <c r="Z873" i="15"/>
  <c r="AA873" i="15" s="1"/>
  <c r="R872" i="15"/>
  <c r="S872" i="15" s="1"/>
  <c r="Z871" i="15"/>
  <c r="AA871" i="15" s="1"/>
  <c r="R870" i="15"/>
  <c r="S870" i="15" s="1"/>
  <c r="Z869" i="15"/>
  <c r="AA869" i="15" s="1"/>
  <c r="R868" i="15"/>
  <c r="S868" i="15" s="1"/>
  <c r="Z867" i="15"/>
  <c r="AA867" i="15" s="1"/>
  <c r="R866" i="15"/>
  <c r="S866" i="15" s="1"/>
  <c r="Z865" i="15"/>
  <c r="AA865" i="15" s="1"/>
  <c r="R864" i="15"/>
  <c r="S864" i="15" s="1"/>
  <c r="Z863" i="15"/>
  <c r="AA863" i="15" s="1"/>
  <c r="R862" i="15"/>
  <c r="S862" i="15" s="1"/>
  <c r="Z861" i="15"/>
  <c r="AA861" i="15" s="1"/>
  <c r="R860" i="15"/>
  <c r="S860" i="15" s="1"/>
  <c r="Z859" i="15"/>
  <c r="AA859" i="15" s="1"/>
  <c r="R858" i="15"/>
  <c r="S858" i="15" s="1"/>
  <c r="Z857" i="15"/>
  <c r="AA857" i="15" s="1"/>
  <c r="R856" i="15"/>
  <c r="S856" i="15" s="1"/>
  <c r="Z855" i="15"/>
  <c r="AA855" i="15" s="1"/>
  <c r="R854" i="15"/>
  <c r="S854" i="15" s="1"/>
  <c r="Z853" i="15"/>
  <c r="AA853" i="15" s="1"/>
  <c r="R852" i="15"/>
  <c r="S852" i="15" s="1"/>
  <c r="Z851" i="15"/>
  <c r="AA851" i="15" s="1"/>
  <c r="R850" i="15"/>
  <c r="S850" i="15" s="1"/>
  <c r="Z849" i="15"/>
  <c r="AA849" i="15" s="1"/>
  <c r="R848" i="15"/>
  <c r="S848" i="15" s="1"/>
  <c r="Z847" i="15"/>
  <c r="AA847" i="15" s="1"/>
  <c r="R846" i="15"/>
  <c r="S846" i="15" s="1"/>
  <c r="Z845" i="15"/>
  <c r="AA845" i="15" s="1"/>
  <c r="R844" i="15"/>
  <c r="S844" i="15" s="1"/>
  <c r="Z843" i="15"/>
  <c r="AA843" i="15" s="1"/>
  <c r="R842" i="15"/>
  <c r="S842" i="15" s="1"/>
  <c r="Z841" i="15"/>
  <c r="AA841" i="15" s="1"/>
  <c r="R840" i="15"/>
  <c r="S840" i="15" s="1"/>
  <c r="Z839" i="15"/>
  <c r="AA839" i="15" s="1"/>
  <c r="R838" i="15"/>
  <c r="S838" i="15" s="1"/>
  <c r="Z837" i="15"/>
  <c r="AA837" i="15" s="1"/>
  <c r="R836" i="15"/>
  <c r="S836" i="15" s="1"/>
  <c r="Z835" i="15"/>
  <c r="AA835" i="15" s="1"/>
  <c r="R834" i="15"/>
  <c r="S834" i="15" s="1"/>
  <c r="Z833" i="15"/>
  <c r="AA833" i="15" s="1"/>
  <c r="R832" i="15"/>
  <c r="S832" i="15" s="1"/>
  <c r="Z831" i="15"/>
  <c r="AA831" i="15" s="1"/>
  <c r="R830" i="15"/>
  <c r="S830" i="15" s="1"/>
  <c r="Z829" i="15"/>
  <c r="AA829" i="15" s="1"/>
  <c r="R828" i="15"/>
  <c r="S828" i="15" s="1"/>
  <c r="Z827" i="15"/>
  <c r="AA827" i="15" s="1"/>
  <c r="R826" i="15"/>
  <c r="S826" i="15" s="1"/>
  <c r="Z825" i="15"/>
  <c r="AA825" i="15" s="1"/>
  <c r="R824" i="15"/>
  <c r="S824" i="15" s="1"/>
  <c r="Z823" i="15"/>
  <c r="AA823" i="15" s="1"/>
  <c r="R822" i="15"/>
  <c r="S822" i="15" s="1"/>
  <c r="Z821" i="15"/>
  <c r="AA821" i="15" s="1"/>
  <c r="R820" i="15"/>
  <c r="S820" i="15" s="1"/>
  <c r="Z819" i="15"/>
  <c r="AA819" i="15" s="1"/>
  <c r="R818" i="15"/>
  <c r="S818" i="15" s="1"/>
  <c r="Z817" i="15"/>
  <c r="AA817" i="15" s="1"/>
  <c r="R816" i="15"/>
  <c r="S816" i="15" s="1"/>
  <c r="Z815" i="15"/>
  <c r="AA815" i="15" s="1"/>
  <c r="R814" i="15"/>
  <c r="S814" i="15" s="1"/>
  <c r="Z813" i="15"/>
  <c r="AA813" i="15" s="1"/>
  <c r="R812" i="15"/>
  <c r="S812" i="15" s="1"/>
  <c r="Z811" i="15"/>
  <c r="AA811" i="15" s="1"/>
  <c r="R810" i="15"/>
  <c r="S810" i="15" s="1"/>
  <c r="Z809" i="15"/>
  <c r="AA809" i="15" s="1"/>
  <c r="R808" i="15"/>
  <c r="S808" i="15" s="1"/>
  <c r="Z807" i="15"/>
  <c r="AA807" i="15" s="1"/>
  <c r="R806" i="15"/>
  <c r="S806" i="15" s="1"/>
  <c r="Z805" i="15"/>
  <c r="AA805" i="15" s="1"/>
  <c r="R804" i="15"/>
  <c r="S804" i="15" s="1"/>
  <c r="Z803" i="15"/>
  <c r="AA803" i="15" s="1"/>
  <c r="R802" i="15"/>
  <c r="S802" i="15" s="1"/>
  <c r="Z801" i="15"/>
  <c r="AA801" i="15" s="1"/>
  <c r="R800" i="15"/>
  <c r="S800" i="15" s="1"/>
  <c r="Z799" i="15"/>
  <c r="AA799" i="15" s="1"/>
  <c r="R798" i="15"/>
  <c r="S798" i="15" s="1"/>
  <c r="Z797" i="15"/>
  <c r="AA797" i="15" s="1"/>
  <c r="R796" i="15"/>
  <c r="S796" i="15" s="1"/>
  <c r="Z795" i="15"/>
  <c r="AA795" i="15" s="1"/>
  <c r="R794" i="15"/>
  <c r="S794" i="15" s="1"/>
  <c r="Z793" i="15"/>
  <c r="AA793" i="15" s="1"/>
  <c r="R792" i="15"/>
  <c r="S792" i="15" s="1"/>
  <c r="Z791" i="15"/>
  <c r="AA791" i="15" s="1"/>
  <c r="R790" i="15"/>
  <c r="S790" i="15" s="1"/>
  <c r="Z789" i="15"/>
  <c r="AA789" i="15" s="1"/>
  <c r="R788" i="15"/>
  <c r="S788" i="15" s="1"/>
  <c r="Z787" i="15"/>
  <c r="AA787" i="15" s="1"/>
  <c r="R786" i="15"/>
  <c r="S786" i="15" s="1"/>
  <c r="Z785" i="15"/>
  <c r="AA785" i="15" s="1"/>
  <c r="R784" i="15"/>
  <c r="S784" i="15" s="1"/>
  <c r="Z783" i="15"/>
  <c r="AA783" i="15" s="1"/>
  <c r="R782" i="15"/>
  <c r="S782" i="15" s="1"/>
  <c r="Z781" i="15"/>
  <c r="AA781" i="15" s="1"/>
  <c r="R780" i="15"/>
  <c r="S780" i="15" s="1"/>
  <c r="Z779" i="15"/>
  <c r="AA779" i="15" s="1"/>
  <c r="R778" i="15"/>
  <c r="S778" i="15" s="1"/>
  <c r="Z777" i="15"/>
  <c r="AA777" i="15" s="1"/>
  <c r="R776" i="15"/>
  <c r="S776" i="15" s="1"/>
  <c r="Z775" i="15"/>
  <c r="AA775" i="15" s="1"/>
  <c r="R774" i="15"/>
  <c r="S774" i="15" s="1"/>
  <c r="Z773" i="15"/>
  <c r="AA773" i="15" s="1"/>
  <c r="R772" i="15"/>
  <c r="S772" i="15" s="1"/>
  <c r="Z771" i="15"/>
  <c r="AA771" i="15" s="1"/>
  <c r="R770" i="15"/>
  <c r="S770" i="15" s="1"/>
  <c r="Z769" i="15"/>
  <c r="AA769" i="15" s="1"/>
  <c r="R768" i="15"/>
  <c r="S768" i="15" s="1"/>
  <c r="Z767" i="15"/>
  <c r="AA767" i="15" s="1"/>
  <c r="R766" i="15"/>
  <c r="S766" i="15" s="1"/>
  <c r="Z765" i="15"/>
  <c r="AA765" i="15" s="1"/>
  <c r="R764" i="15"/>
  <c r="S764" i="15" s="1"/>
  <c r="Z763" i="15"/>
  <c r="AA763" i="15" s="1"/>
  <c r="R762" i="15"/>
  <c r="S762" i="15" s="1"/>
  <c r="Z761" i="15"/>
  <c r="AA761" i="15" s="1"/>
  <c r="R760" i="15"/>
  <c r="S760" i="15" s="1"/>
  <c r="Z759" i="15"/>
  <c r="AA759" i="15" s="1"/>
  <c r="R758" i="15"/>
  <c r="S758" i="15" s="1"/>
  <c r="Z757" i="15"/>
  <c r="AA757" i="15" s="1"/>
  <c r="R756" i="15"/>
  <c r="S756" i="15" s="1"/>
  <c r="Z755" i="15"/>
  <c r="AA755" i="15" s="1"/>
  <c r="R754" i="15"/>
  <c r="S754" i="15" s="1"/>
  <c r="Z753" i="15"/>
  <c r="AA753" i="15" s="1"/>
  <c r="R752" i="15"/>
  <c r="S752" i="15" s="1"/>
  <c r="Z751" i="15"/>
  <c r="AA751" i="15" s="1"/>
  <c r="R750" i="15"/>
  <c r="S750" i="15" s="1"/>
  <c r="Z749" i="15"/>
  <c r="AA749" i="15" s="1"/>
  <c r="R748" i="15"/>
  <c r="S748" i="15" s="1"/>
  <c r="Z747" i="15"/>
  <c r="AA747" i="15" s="1"/>
  <c r="R746" i="15"/>
  <c r="S746" i="15" s="1"/>
  <c r="Z745" i="15"/>
  <c r="AA745" i="15" s="1"/>
  <c r="R744" i="15"/>
  <c r="S744" i="15" s="1"/>
  <c r="Z743" i="15"/>
  <c r="AA743" i="15" s="1"/>
  <c r="R742" i="15"/>
  <c r="S742" i="15" s="1"/>
  <c r="Z741" i="15"/>
  <c r="AA741" i="15" s="1"/>
  <c r="R740" i="15"/>
  <c r="S740" i="15" s="1"/>
  <c r="Z739" i="15"/>
  <c r="AA739" i="15" s="1"/>
  <c r="R738" i="15"/>
  <c r="S738" i="15" s="1"/>
  <c r="Z737" i="15"/>
  <c r="AA737" i="15" s="1"/>
  <c r="R736" i="15"/>
  <c r="S736" i="15" s="1"/>
  <c r="Z735" i="15"/>
  <c r="AA735" i="15" s="1"/>
  <c r="R734" i="15"/>
  <c r="S734" i="15" s="1"/>
  <c r="Z733" i="15"/>
  <c r="AA733" i="15" s="1"/>
  <c r="R732" i="15"/>
  <c r="S732" i="15" s="1"/>
  <c r="Z731" i="15"/>
  <c r="AA731" i="15" s="1"/>
  <c r="R730" i="15"/>
  <c r="S730" i="15" s="1"/>
  <c r="Z729" i="15"/>
  <c r="AA729" i="15" s="1"/>
  <c r="R728" i="15"/>
  <c r="S728" i="15" s="1"/>
  <c r="Z727" i="15"/>
  <c r="AA727" i="15" s="1"/>
  <c r="R726" i="15"/>
  <c r="S726" i="15" s="1"/>
  <c r="Z725" i="15"/>
  <c r="AA725" i="15" s="1"/>
  <c r="R724" i="15"/>
  <c r="S724" i="15" s="1"/>
  <c r="Z723" i="15"/>
  <c r="AA723" i="15" s="1"/>
  <c r="R722" i="15"/>
  <c r="S722" i="15" s="1"/>
  <c r="Z721" i="15"/>
  <c r="AA721" i="15" s="1"/>
  <c r="R720" i="15"/>
  <c r="S720" i="15" s="1"/>
  <c r="Z719" i="15"/>
  <c r="AA719" i="15" s="1"/>
  <c r="R718" i="15"/>
  <c r="S718" i="15" s="1"/>
  <c r="Z717" i="15"/>
  <c r="AA717" i="15" s="1"/>
  <c r="R716" i="15"/>
  <c r="S716" i="15" s="1"/>
  <c r="Z715" i="15"/>
  <c r="AA715" i="15" s="1"/>
  <c r="R714" i="15"/>
  <c r="S714" i="15" s="1"/>
  <c r="Z713" i="15"/>
  <c r="AA713" i="15" s="1"/>
  <c r="R712" i="15"/>
  <c r="S712" i="15" s="1"/>
  <c r="Z711" i="15"/>
  <c r="AA711" i="15" s="1"/>
  <c r="R710" i="15"/>
  <c r="S710" i="15" s="1"/>
  <c r="Z709" i="15"/>
  <c r="AA709" i="15" s="1"/>
  <c r="R708" i="15"/>
  <c r="S708" i="15" s="1"/>
  <c r="Z707" i="15"/>
  <c r="AA707" i="15" s="1"/>
  <c r="R706" i="15"/>
  <c r="S706" i="15" s="1"/>
  <c r="Z705" i="15"/>
  <c r="AA705" i="15" s="1"/>
  <c r="R704" i="15"/>
  <c r="S704" i="15" s="1"/>
  <c r="Z703" i="15"/>
  <c r="AA703" i="15" s="1"/>
  <c r="R702" i="15"/>
  <c r="S702" i="15" s="1"/>
  <c r="Z701" i="15"/>
  <c r="AA701" i="15" s="1"/>
  <c r="R700" i="15"/>
  <c r="S700" i="15" s="1"/>
  <c r="Z699" i="15"/>
  <c r="AA699" i="15" s="1"/>
  <c r="R698" i="15"/>
  <c r="S698" i="15" s="1"/>
  <c r="Z697" i="15"/>
  <c r="AA697" i="15" s="1"/>
  <c r="R696" i="15"/>
  <c r="S696" i="15" s="1"/>
  <c r="Z695" i="15"/>
  <c r="AA695" i="15" s="1"/>
  <c r="R694" i="15"/>
  <c r="S694" i="15" s="1"/>
  <c r="Z693" i="15"/>
  <c r="AA693" i="15" s="1"/>
  <c r="R692" i="15"/>
  <c r="S692" i="15" s="1"/>
  <c r="Z691" i="15"/>
  <c r="AA691" i="15" s="1"/>
  <c r="R690" i="15"/>
  <c r="S690" i="15" s="1"/>
  <c r="Z689" i="15"/>
  <c r="AA689" i="15" s="1"/>
  <c r="R688" i="15"/>
  <c r="S688" i="15" s="1"/>
  <c r="Z687" i="15"/>
  <c r="AA687" i="15" s="1"/>
  <c r="R686" i="15"/>
  <c r="S686" i="15" s="1"/>
  <c r="Z685" i="15"/>
  <c r="AA685" i="15" s="1"/>
  <c r="R684" i="15"/>
  <c r="S684" i="15" s="1"/>
  <c r="Z683" i="15"/>
  <c r="AA683" i="15" s="1"/>
  <c r="R682" i="15"/>
  <c r="S682" i="15" s="1"/>
  <c r="Z681" i="15"/>
  <c r="AA681" i="15" s="1"/>
  <c r="R680" i="15"/>
  <c r="S680" i="15" s="1"/>
  <c r="Z679" i="15"/>
  <c r="AA679" i="15" s="1"/>
  <c r="R678" i="15"/>
  <c r="S678" i="15" s="1"/>
  <c r="Z677" i="15"/>
  <c r="AA677" i="15" s="1"/>
  <c r="R676" i="15"/>
  <c r="S676" i="15" s="1"/>
  <c r="Z675" i="15"/>
  <c r="AA675" i="15" s="1"/>
  <c r="R674" i="15"/>
  <c r="S674" i="15" s="1"/>
  <c r="Z673" i="15"/>
  <c r="AA673" i="15" s="1"/>
  <c r="R672" i="15"/>
  <c r="S672" i="15" s="1"/>
  <c r="Z671" i="15"/>
  <c r="AA671" i="15" s="1"/>
  <c r="R670" i="15"/>
  <c r="S670" i="15" s="1"/>
  <c r="Z669" i="15"/>
  <c r="AA669" i="15" s="1"/>
  <c r="R668" i="15"/>
  <c r="S668" i="15" s="1"/>
  <c r="Z667" i="15"/>
  <c r="AA667" i="15" s="1"/>
  <c r="R666" i="15"/>
  <c r="S666" i="15" s="1"/>
  <c r="Z665" i="15"/>
  <c r="AA665" i="15" s="1"/>
  <c r="R664" i="15"/>
  <c r="S664" i="15" s="1"/>
  <c r="Z663" i="15"/>
  <c r="AA663" i="15" s="1"/>
  <c r="R662" i="15"/>
  <c r="S662" i="15" s="1"/>
  <c r="Z661" i="15"/>
  <c r="AA661" i="15" s="1"/>
  <c r="R660" i="15"/>
  <c r="S660" i="15" s="1"/>
  <c r="Z659" i="15"/>
  <c r="AA659" i="15" s="1"/>
  <c r="R658" i="15"/>
  <c r="S658" i="15" s="1"/>
  <c r="Z657" i="15"/>
  <c r="AA657" i="15" s="1"/>
  <c r="R656" i="15"/>
  <c r="S656" i="15" s="1"/>
  <c r="Z655" i="15"/>
  <c r="AA655" i="15" s="1"/>
  <c r="R654" i="15"/>
  <c r="S654" i="15" s="1"/>
  <c r="Z653" i="15"/>
  <c r="AA653" i="15" s="1"/>
  <c r="R652" i="15"/>
  <c r="S652" i="15" s="1"/>
  <c r="Z651" i="15"/>
  <c r="AA651" i="15" s="1"/>
  <c r="R650" i="15"/>
  <c r="S650" i="15" s="1"/>
  <c r="Z649" i="15"/>
  <c r="AA649" i="15" s="1"/>
  <c r="R648" i="15"/>
  <c r="S648" i="15" s="1"/>
  <c r="Z647" i="15"/>
  <c r="AA647" i="15" s="1"/>
  <c r="R646" i="15"/>
  <c r="S646" i="15" s="1"/>
  <c r="Z645" i="15"/>
  <c r="AA645" i="15" s="1"/>
  <c r="R644" i="15"/>
  <c r="S644" i="15" s="1"/>
  <c r="Z643" i="15"/>
  <c r="AA643" i="15" s="1"/>
  <c r="R642" i="15"/>
  <c r="S642" i="15" s="1"/>
  <c r="Z641" i="15"/>
  <c r="AA641" i="15" s="1"/>
  <c r="R640" i="15"/>
  <c r="S640" i="15" s="1"/>
  <c r="Z639" i="15"/>
  <c r="AA639" i="15" s="1"/>
  <c r="R638" i="15"/>
  <c r="S638" i="15" s="1"/>
  <c r="Z637" i="15"/>
  <c r="AA637" i="15" s="1"/>
  <c r="R636" i="15"/>
  <c r="S636" i="15" s="1"/>
  <c r="Z635" i="15"/>
  <c r="AA635" i="15" s="1"/>
  <c r="R634" i="15"/>
  <c r="S634" i="15" s="1"/>
  <c r="Z633" i="15"/>
  <c r="AA633" i="15" s="1"/>
  <c r="R632" i="15"/>
  <c r="S632" i="15" s="1"/>
  <c r="Z631" i="15"/>
  <c r="AA631" i="15" s="1"/>
  <c r="R630" i="15"/>
  <c r="S630" i="15" s="1"/>
  <c r="Z629" i="15"/>
  <c r="AA629" i="15" s="1"/>
  <c r="R628" i="15"/>
  <c r="S628" i="15" s="1"/>
  <c r="Z627" i="15"/>
  <c r="AA627" i="15" s="1"/>
  <c r="R626" i="15"/>
  <c r="S626" i="15" s="1"/>
  <c r="Z625" i="15"/>
  <c r="AA625" i="15" s="1"/>
  <c r="R624" i="15"/>
  <c r="S624" i="15" s="1"/>
  <c r="Z623" i="15"/>
  <c r="AA623" i="15" s="1"/>
  <c r="R622" i="15"/>
  <c r="S622" i="15" s="1"/>
  <c r="Z621" i="15"/>
  <c r="AA621" i="15" s="1"/>
  <c r="R620" i="15"/>
  <c r="S620" i="15" s="1"/>
  <c r="Z619" i="15"/>
  <c r="AA619" i="15" s="1"/>
  <c r="R618" i="15"/>
  <c r="S618" i="15" s="1"/>
  <c r="Z617" i="15"/>
  <c r="AA617" i="15" s="1"/>
  <c r="R616" i="15"/>
  <c r="S616" i="15" s="1"/>
  <c r="Z615" i="15"/>
  <c r="AA615" i="15" s="1"/>
  <c r="R614" i="15"/>
  <c r="S614" i="15" s="1"/>
  <c r="Z613" i="15"/>
  <c r="AA613" i="15" s="1"/>
  <c r="R612" i="15"/>
  <c r="S612" i="15" s="1"/>
  <c r="Z611" i="15"/>
  <c r="AA611" i="15" s="1"/>
  <c r="R610" i="15"/>
  <c r="S610" i="15" s="1"/>
  <c r="Z609" i="15"/>
  <c r="AA609" i="15" s="1"/>
  <c r="R608" i="15"/>
  <c r="S608" i="15" s="1"/>
  <c r="Z607" i="15"/>
  <c r="AA607" i="15" s="1"/>
  <c r="R606" i="15"/>
  <c r="S606" i="15" s="1"/>
  <c r="Z605" i="15"/>
  <c r="AA605" i="15" s="1"/>
  <c r="R604" i="15"/>
  <c r="S604" i="15" s="1"/>
  <c r="Z603" i="15"/>
  <c r="AA603" i="15" s="1"/>
  <c r="R602" i="15"/>
  <c r="S602" i="15" s="1"/>
  <c r="Z601" i="15"/>
  <c r="AA601" i="15" s="1"/>
  <c r="R600" i="15"/>
  <c r="S600" i="15" s="1"/>
  <c r="Z599" i="15"/>
  <c r="AA599" i="15" s="1"/>
  <c r="R598" i="15"/>
  <c r="S598" i="15" s="1"/>
  <c r="Z597" i="15"/>
  <c r="AA597" i="15" s="1"/>
  <c r="R596" i="15"/>
  <c r="S596" i="15" s="1"/>
  <c r="Z595" i="15"/>
  <c r="AA595" i="15" s="1"/>
  <c r="R594" i="15"/>
  <c r="S594" i="15" s="1"/>
  <c r="Z593" i="15"/>
  <c r="AA593" i="15" s="1"/>
  <c r="R592" i="15"/>
  <c r="S592" i="15" s="1"/>
  <c r="Z591" i="15"/>
  <c r="AA591" i="15" s="1"/>
  <c r="R590" i="15"/>
  <c r="S590" i="15" s="1"/>
  <c r="Z589" i="15"/>
  <c r="AA589" i="15" s="1"/>
  <c r="R588" i="15"/>
  <c r="S588" i="15" s="1"/>
  <c r="Z587" i="15"/>
  <c r="AA587" i="15" s="1"/>
  <c r="R586" i="15"/>
  <c r="S586" i="15" s="1"/>
  <c r="Z585" i="15"/>
  <c r="AA585" i="15" s="1"/>
  <c r="R584" i="15"/>
  <c r="S584" i="15" s="1"/>
  <c r="Z583" i="15"/>
  <c r="AA583" i="15" s="1"/>
  <c r="R582" i="15"/>
  <c r="S582" i="15" s="1"/>
  <c r="Z581" i="15"/>
  <c r="AA581" i="15" s="1"/>
  <c r="R580" i="15"/>
  <c r="S580" i="15" s="1"/>
  <c r="Z579" i="15"/>
  <c r="AA579" i="15" s="1"/>
  <c r="R578" i="15"/>
  <c r="S578" i="15" s="1"/>
  <c r="Z577" i="15"/>
  <c r="AA577" i="15" s="1"/>
  <c r="R576" i="15"/>
  <c r="S576" i="15" s="1"/>
  <c r="Z575" i="15"/>
  <c r="AA575" i="15" s="1"/>
  <c r="R574" i="15"/>
  <c r="S574" i="15" s="1"/>
  <c r="Z573" i="15"/>
  <c r="AA573" i="15" s="1"/>
  <c r="R572" i="15"/>
  <c r="S572" i="15" s="1"/>
  <c r="Z571" i="15"/>
  <c r="AA571" i="15" s="1"/>
  <c r="R570" i="15"/>
  <c r="S570" i="15" s="1"/>
  <c r="Z569" i="15"/>
  <c r="AA569" i="15" s="1"/>
  <c r="R568" i="15"/>
  <c r="S568" i="15" s="1"/>
  <c r="Z567" i="15"/>
  <c r="AA567" i="15" s="1"/>
  <c r="R566" i="15"/>
  <c r="S566" i="15" s="1"/>
  <c r="Z565" i="15"/>
  <c r="AA565" i="15" s="1"/>
  <c r="R564" i="15"/>
  <c r="S564" i="15" s="1"/>
  <c r="Z563" i="15"/>
  <c r="AA563" i="15" s="1"/>
  <c r="R562" i="15"/>
  <c r="S562" i="15" s="1"/>
  <c r="Z561" i="15"/>
  <c r="AA561" i="15" s="1"/>
  <c r="R560" i="15"/>
  <c r="S560" i="15" s="1"/>
  <c r="Z559" i="15"/>
  <c r="AA559" i="15" s="1"/>
  <c r="R558" i="15"/>
  <c r="S558" i="15" s="1"/>
  <c r="Z557" i="15"/>
  <c r="AA557" i="15" s="1"/>
  <c r="R556" i="15"/>
  <c r="S556" i="15" s="1"/>
  <c r="Z555" i="15"/>
  <c r="AA555" i="15" s="1"/>
  <c r="R554" i="15"/>
  <c r="S554" i="15" s="1"/>
  <c r="Z553" i="15"/>
  <c r="AA553" i="15" s="1"/>
  <c r="R552" i="15"/>
  <c r="S552" i="15" s="1"/>
  <c r="Z551" i="15"/>
  <c r="AA551" i="15" s="1"/>
  <c r="R550" i="15"/>
  <c r="S550" i="15" s="1"/>
  <c r="Z549" i="15"/>
  <c r="AA549" i="15" s="1"/>
  <c r="R548" i="15"/>
  <c r="S548" i="15" s="1"/>
  <c r="Z547" i="15"/>
  <c r="AA547" i="15" s="1"/>
  <c r="R546" i="15"/>
  <c r="S546" i="15" s="1"/>
  <c r="Z545" i="15"/>
  <c r="AA545" i="15" s="1"/>
  <c r="R544" i="15"/>
  <c r="S544" i="15" s="1"/>
  <c r="Z543" i="15"/>
  <c r="AA543" i="15" s="1"/>
  <c r="R542" i="15"/>
  <c r="S542" i="15" s="1"/>
  <c r="Z541" i="15"/>
  <c r="AA541" i="15" s="1"/>
  <c r="R540" i="15"/>
  <c r="S540" i="15" s="1"/>
  <c r="Z539" i="15"/>
  <c r="AA539" i="15" s="1"/>
  <c r="R538" i="15"/>
  <c r="S538" i="15" s="1"/>
  <c r="Z537" i="15"/>
  <c r="AA537" i="15" s="1"/>
  <c r="R536" i="15"/>
  <c r="S536" i="15" s="1"/>
  <c r="Z535" i="15"/>
  <c r="AA535" i="15" s="1"/>
  <c r="R534" i="15"/>
  <c r="S534" i="15" s="1"/>
  <c r="Z533" i="15"/>
  <c r="AA533" i="15" s="1"/>
  <c r="R532" i="15"/>
  <c r="S532" i="15" s="1"/>
  <c r="Z531" i="15"/>
  <c r="AA531" i="15" s="1"/>
  <c r="R530" i="15"/>
  <c r="S530" i="15" s="1"/>
  <c r="Z529" i="15"/>
  <c r="AA529" i="15" s="1"/>
  <c r="R528" i="15"/>
  <c r="S528" i="15" s="1"/>
  <c r="Z527" i="15"/>
  <c r="AA527" i="15" s="1"/>
  <c r="R526" i="15"/>
  <c r="S526" i="15" s="1"/>
  <c r="Z525" i="15"/>
  <c r="AA525" i="15" s="1"/>
  <c r="R524" i="15"/>
  <c r="S524" i="15" s="1"/>
  <c r="Z523" i="15"/>
  <c r="AA523" i="15" s="1"/>
  <c r="R522" i="15"/>
  <c r="S522" i="15" s="1"/>
  <c r="Z521" i="15"/>
  <c r="AA521" i="15" s="1"/>
  <c r="R520" i="15"/>
  <c r="S520" i="15" s="1"/>
  <c r="Z519" i="15"/>
  <c r="AA519" i="15" s="1"/>
  <c r="R518" i="15"/>
  <c r="S518" i="15" s="1"/>
  <c r="Z517" i="15"/>
  <c r="AA517" i="15" s="1"/>
  <c r="R516" i="15"/>
  <c r="S516" i="15" s="1"/>
  <c r="Z515" i="15"/>
  <c r="AA515" i="15" s="1"/>
  <c r="R514" i="15"/>
  <c r="S514" i="15" s="1"/>
  <c r="Z513" i="15"/>
  <c r="AA513" i="15" s="1"/>
  <c r="R512" i="15"/>
  <c r="S512" i="15" s="1"/>
  <c r="Z511" i="15"/>
  <c r="AA511" i="15" s="1"/>
  <c r="R510" i="15"/>
  <c r="S510" i="15" s="1"/>
  <c r="Z509" i="15"/>
  <c r="AA509" i="15" s="1"/>
  <c r="R508" i="15"/>
  <c r="S508" i="15" s="1"/>
  <c r="Z507" i="15"/>
  <c r="AA507" i="15" s="1"/>
  <c r="R506" i="15"/>
  <c r="S506" i="15" s="1"/>
  <c r="Z505" i="15"/>
  <c r="AA505" i="15" s="1"/>
  <c r="R504" i="15"/>
  <c r="S504" i="15" s="1"/>
  <c r="Z503" i="15"/>
  <c r="AA503" i="15" s="1"/>
  <c r="R502" i="15"/>
  <c r="S502" i="15" s="1"/>
  <c r="Z501" i="15"/>
  <c r="AA501" i="15" s="1"/>
  <c r="R500" i="15"/>
  <c r="S500" i="15" s="1"/>
  <c r="Z499" i="15"/>
  <c r="AA499" i="15" s="1"/>
  <c r="R498" i="15"/>
  <c r="S498" i="15" s="1"/>
  <c r="Z497" i="15"/>
  <c r="AA497" i="15" s="1"/>
  <c r="R496" i="15"/>
  <c r="S496" i="15" s="1"/>
  <c r="Z495" i="15"/>
  <c r="AA495" i="15" s="1"/>
  <c r="R494" i="15"/>
  <c r="S494" i="15" s="1"/>
  <c r="Z493" i="15"/>
  <c r="AA493" i="15" s="1"/>
  <c r="R492" i="15"/>
  <c r="S492" i="15" s="1"/>
  <c r="Z491" i="15"/>
  <c r="AA491" i="15" s="1"/>
  <c r="R490" i="15"/>
  <c r="S490" i="15" s="1"/>
  <c r="Z489" i="15"/>
  <c r="AA489" i="15" s="1"/>
  <c r="R488" i="15"/>
  <c r="S488" i="15" s="1"/>
  <c r="Z487" i="15"/>
  <c r="AA487" i="15" s="1"/>
  <c r="R486" i="15"/>
  <c r="S486" i="15" s="1"/>
  <c r="Z485" i="15"/>
  <c r="AA485" i="15" s="1"/>
  <c r="R484" i="15"/>
  <c r="S484" i="15" s="1"/>
  <c r="Z483" i="15"/>
  <c r="AA483" i="15" s="1"/>
  <c r="R482" i="15"/>
  <c r="S482" i="15" s="1"/>
  <c r="Z481" i="15"/>
  <c r="AA481" i="15" s="1"/>
  <c r="R480" i="15"/>
  <c r="S480" i="15" s="1"/>
  <c r="Z479" i="15"/>
  <c r="AA479" i="15" s="1"/>
  <c r="R478" i="15"/>
  <c r="S478" i="15" s="1"/>
  <c r="Z477" i="15"/>
  <c r="AA477" i="15" s="1"/>
  <c r="R476" i="15"/>
  <c r="S476" i="15" s="1"/>
  <c r="Z475" i="15"/>
  <c r="AA475" i="15" s="1"/>
  <c r="R474" i="15"/>
  <c r="S474" i="15" s="1"/>
  <c r="Z473" i="15"/>
  <c r="AA473" i="15" s="1"/>
  <c r="R472" i="15"/>
  <c r="S472" i="15" s="1"/>
  <c r="Z471" i="15"/>
  <c r="AA471" i="15" s="1"/>
  <c r="R470" i="15"/>
  <c r="S470" i="15" s="1"/>
  <c r="Z469" i="15"/>
  <c r="AA469" i="15" s="1"/>
  <c r="R468" i="15"/>
  <c r="S468" i="15" s="1"/>
  <c r="Z467" i="15"/>
  <c r="AA467" i="15" s="1"/>
  <c r="R466" i="15"/>
  <c r="S466" i="15" s="1"/>
  <c r="Z465" i="15"/>
  <c r="AA465" i="15" s="1"/>
  <c r="R464" i="15"/>
  <c r="S464" i="15" s="1"/>
  <c r="Z463" i="15"/>
  <c r="AA463" i="15" s="1"/>
  <c r="R462" i="15"/>
  <c r="S462" i="15" s="1"/>
  <c r="Z461" i="15"/>
  <c r="AA461" i="15" s="1"/>
  <c r="R460" i="15"/>
  <c r="S460" i="15" s="1"/>
  <c r="Z459" i="15"/>
  <c r="AA459" i="15" s="1"/>
  <c r="R458" i="15"/>
  <c r="S458" i="15" s="1"/>
  <c r="Z457" i="15"/>
  <c r="AA457" i="15" s="1"/>
  <c r="R456" i="15"/>
  <c r="S456" i="15" s="1"/>
  <c r="Z455" i="15"/>
  <c r="AA455" i="15" s="1"/>
  <c r="R454" i="15"/>
  <c r="S454" i="15" s="1"/>
  <c r="Z453" i="15"/>
  <c r="AA453" i="15" s="1"/>
  <c r="R452" i="15"/>
  <c r="S452" i="15" s="1"/>
  <c r="Z451" i="15"/>
  <c r="AA451" i="15" s="1"/>
  <c r="R450" i="15"/>
  <c r="S450" i="15" s="1"/>
  <c r="Z449" i="15"/>
  <c r="AA449" i="15" s="1"/>
  <c r="R448" i="15"/>
  <c r="S448" i="15" s="1"/>
  <c r="Z447" i="15"/>
  <c r="AA447" i="15" s="1"/>
  <c r="R446" i="15"/>
  <c r="S446" i="15" s="1"/>
  <c r="Z445" i="15"/>
  <c r="AA445" i="15" s="1"/>
  <c r="R444" i="15"/>
  <c r="S444" i="15" s="1"/>
  <c r="Z443" i="15"/>
  <c r="AA443" i="15" s="1"/>
  <c r="R442" i="15"/>
  <c r="S442" i="15" s="1"/>
  <c r="Z441" i="15"/>
  <c r="AA441" i="15" s="1"/>
  <c r="R440" i="15"/>
  <c r="S440" i="15" s="1"/>
  <c r="Z439" i="15"/>
  <c r="AA439" i="15" s="1"/>
  <c r="R438" i="15"/>
  <c r="S438" i="15" s="1"/>
  <c r="Z437" i="15"/>
  <c r="AA437" i="15" s="1"/>
  <c r="R436" i="15"/>
  <c r="S436" i="15" s="1"/>
  <c r="Z435" i="15"/>
  <c r="AA435" i="15" s="1"/>
  <c r="R434" i="15"/>
  <c r="S434" i="15" s="1"/>
  <c r="Z433" i="15"/>
  <c r="AA433" i="15" s="1"/>
  <c r="R432" i="15"/>
  <c r="S432" i="15" s="1"/>
  <c r="Z431" i="15"/>
  <c r="AA431" i="15" s="1"/>
  <c r="R430" i="15"/>
  <c r="S430" i="15" s="1"/>
  <c r="Z429" i="15"/>
  <c r="AA429" i="15" s="1"/>
  <c r="R428" i="15"/>
  <c r="S428" i="15" s="1"/>
  <c r="Z427" i="15"/>
  <c r="AA427" i="15" s="1"/>
  <c r="R426" i="15"/>
  <c r="S426" i="15" s="1"/>
  <c r="Z425" i="15"/>
  <c r="AA425" i="15" s="1"/>
  <c r="R424" i="15"/>
  <c r="S424" i="15" s="1"/>
  <c r="Z423" i="15"/>
  <c r="AA423" i="15" s="1"/>
  <c r="R422" i="15"/>
  <c r="S422" i="15" s="1"/>
  <c r="Z421" i="15"/>
  <c r="AA421" i="15" s="1"/>
  <c r="R420" i="15"/>
  <c r="S420" i="15" s="1"/>
  <c r="Z419" i="15"/>
  <c r="AA419" i="15" s="1"/>
  <c r="R418" i="15"/>
  <c r="S418" i="15" s="1"/>
  <c r="Z417" i="15"/>
  <c r="AA417" i="15" s="1"/>
  <c r="R416" i="15"/>
  <c r="S416" i="15" s="1"/>
  <c r="Z415" i="15"/>
  <c r="AA415" i="15" s="1"/>
  <c r="R414" i="15"/>
  <c r="S414" i="15" s="1"/>
  <c r="Z413" i="15"/>
  <c r="AA413" i="15" s="1"/>
  <c r="R412" i="15"/>
  <c r="S412" i="15" s="1"/>
  <c r="Z411" i="15"/>
  <c r="AA411" i="15" s="1"/>
  <c r="R410" i="15"/>
  <c r="S410" i="15" s="1"/>
  <c r="Z409" i="15"/>
  <c r="AA409" i="15" s="1"/>
  <c r="R408" i="15"/>
  <c r="S408" i="15" s="1"/>
  <c r="Z407" i="15"/>
  <c r="AA407" i="15" s="1"/>
  <c r="R406" i="15"/>
  <c r="S406" i="15" s="1"/>
  <c r="Z405" i="15"/>
  <c r="AA405" i="15" s="1"/>
  <c r="R404" i="15"/>
  <c r="S404" i="15" s="1"/>
  <c r="Z403" i="15"/>
  <c r="AA403" i="15" s="1"/>
  <c r="R402" i="15"/>
  <c r="S402" i="15" s="1"/>
  <c r="Z401" i="15"/>
  <c r="AA401" i="15" s="1"/>
  <c r="R400" i="15"/>
  <c r="S400" i="15" s="1"/>
  <c r="Z399" i="15"/>
  <c r="AA399" i="15" s="1"/>
  <c r="R398" i="15"/>
  <c r="S398" i="15" s="1"/>
  <c r="Z397" i="15"/>
  <c r="AA397" i="15" s="1"/>
  <c r="R396" i="15"/>
  <c r="S396" i="15" s="1"/>
  <c r="Z395" i="15"/>
  <c r="AA395" i="15" s="1"/>
  <c r="R394" i="15"/>
  <c r="S394" i="15" s="1"/>
  <c r="Z393" i="15"/>
  <c r="AA393" i="15" s="1"/>
  <c r="R392" i="15"/>
  <c r="S392" i="15" s="1"/>
  <c r="Z391" i="15"/>
  <c r="AA391" i="15" s="1"/>
  <c r="R390" i="15"/>
  <c r="S390" i="15" s="1"/>
  <c r="Z389" i="15"/>
  <c r="AA389" i="15" s="1"/>
  <c r="R388" i="15"/>
  <c r="S388" i="15" s="1"/>
  <c r="Z387" i="15"/>
  <c r="AA387" i="15" s="1"/>
  <c r="R386" i="15"/>
  <c r="S386" i="15" s="1"/>
  <c r="Z385" i="15"/>
  <c r="AA385" i="15" s="1"/>
  <c r="R384" i="15"/>
  <c r="S384" i="15" s="1"/>
  <c r="Z383" i="15"/>
  <c r="AA383" i="15" s="1"/>
  <c r="R382" i="15"/>
  <c r="S382" i="15" s="1"/>
  <c r="Z381" i="15"/>
  <c r="AA381" i="15" s="1"/>
  <c r="R380" i="15"/>
  <c r="S380" i="15" s="1"/>
  <c r="Z379" i="15"/>
  <c r="AA379" i="15" s="1"/>
  <c r="R378" i="15"/>
  <c r="S378" i="15" s="1"/>
  <c r="Z377" i="15"/>
  <c r="AA377" i="15" s="1"/>
  <c r="R376" i="15"/>
  <c r="S376" i="15" s="1"/>
  <c r="Z375" i="15"/>
  <c r="AA375" i="15" s="1"/>
  <c r="R374" i="15"/>
  <c r="S374" i="15" s="1"/>
  <c r="Z373" i="15"/>
  <c r="AA373" i="15" s="1"/>
  <c r="R372" i="15"/>
  <c r="S372" i="15" s="1"/>
  <c r="Z371" i="15"/>
  <c r="AA371" i="15" s="1"/>
  <c r="R370" i="15"/>
  <c r="S370" i="15" s="1"/>
  <c r="Z369" i="15"/>
  <c r="AA369" i="15" s="1"/>
  <c r="R368" i="15"/>
  <c r="S368" i="15" s="1"/>
  <c r="Z367" i="15"/>
  <c r="AA367" i="15" s="1"/>
  <c r="R366" i="15"/>
  <c r="S366" i="15" s="1"/>
  <c r="Z365" i="15"/>
  <c r="AA365" i="15" s="1"/>
  <c r="R364" i="15"/>
  <c r="S364" i="15" s="1"/>
  <c r="Z363" i="15"/>
  <c r="AA363" i="15" s="1"/>
  <c r="R362" i="15"/>
  <c r="S362" i="15" s="1"/>
  <c r="V1039" i="15"/>
  <c r="W1039" i="15" s="1"/>
  <c r="V1037" i="15"/>
  <c r="W1037" i="15" s="1"/>
  <c r="V1035" i="15"/>
  <c r="W1035" i="15" s="1"/>
  <c r="V1033" i="15"/>
  <c r="W1033" i="15" s="1"/>
  <c r="V1031" i="15"/>
  <c r="W1031" i="15" s="1"/>
  <c r="V1029" i="15"/>
  <c r="W1029" i="15" s="1"/>
  <c r="V1027" i="15"/>
  <c r="W1027" i="15" s="1"/>
  <c r="V1014" i="15"/>
  <c r="W1014" i="15" s="1"/>
  <c r="AE1013" i="15"/>
  <c r="AF1013" i="15" s="1"/>
  <c r="V1012" i="15"/>
  <c r="W1012" i="15" s="1"/>
  <c r="AE1011" i="15"/>
  <c r="AF1011" i="15" s="1"/>
  <c r="V1010" i="15"/>
  <c r="W1010" i="15" s="1"/>
  <c r="AE1009" i="15"/>
  <c r="AF1009" i="15" s="1"/>
  <c r="V1008" i="15"/>
  <c r="W1008" i="15" s="1"/>
  <c r="AE1007" i="15"/>
  <c r="AF1007" i="15" s="1"/>
  <c r="V1006" i="15"/>
  <c r="W1006" i="15" s="1"/>
  <c r="AE1005" i="15"/>
  <c r="AF1005" i="15" s="1"/>
  <c r="V1004" i="15"/>
  <c r="W1004" i="15" s="1"/>
  <c r="AE1003" i="15"/>
  <c r="AF1003" i="15" s="1"/>
  <c r="V1002" i="15"/>
  <c r="W1002" i="15" s="1"/>
  <c r="AE1001" i="15"/>
  <c r="AF1001" i="15" s="1"/>
  <c r="V1000" i="15"/>
  <c r="W1000" i="15" s="1"/>
  <c r="AE999" i="15"/>
  <c r="AF999" i="15" s="1"/>
  <c r="V998" i="15"/>
  <c r="W998" i="15" s="1"/>
  <c r="AE997" i="15"/>
  <c r="AF997" i="15" s="1"/>
  <c r="V996" i="15"/>
  <c r="W996" i="15" s="1"/>
  <c r="AE995" i="15"/>
  <c r="AF995" i="15" s="1"/>
  <c r="V994" i="15"/>
  <c r="W994" i="15" s="1"/>
  <c r="AE993" i="15"/>
  <c r="AF993" i="15" s="1"/>
  <c r="V992" i="15"/>
  <c r="W992" i="15" s="1"/>
  <c r="AE991" i="15"/>
  <c r="AF991" i="15" s="1"/>
  <c r="V990" i="15"/>
  <c r="W990" i="15" s="1"/>
  <c r="AE989" i="15"/>
  <c r="AF989" i="15" s="1"/>
  <c r="V988" i="15"/>
  <c r="W988" i="15" s="1"/>
  <c r="AE987" i="15"/>
  <c r="AF987" i="15" s="1"/>
  <c r="V986" i="15"/>
  <c r="W986" i="15" s="1"/>
  <c r="AE985" i="15"/>
  <c r="AF985" i="15" s="1"/>
  <c r="V984" i="15"/>
  <c r="W984" i="15" s="1"/>
  <c r="AE983" i="15"/>
  <c r="AF983" i="15" s="1"/>
  <c r="V982" i="15"/>
  <c r="W982" i="15" s="1"/>
  <c r="AE981" i="15"/>
  <c r="AF981" i="15" s="1"/>
  <c r="V980" i="15"/>
  <c r="W980" i="15" s="1"/>
  <c r="AE979" i="15"/>
  <c r="AF979" i="15" s="1"/>
  <c r="V978" i="15"/>
  <c r="W978" i="15" s="1"/>
  <c r="AE977" i="15"/>
  <c r="AF977" i="15" s="1"/>
  <c r="V976" i="15"/>
  <c r="W976" i="15" s="1"/>
  <c r="AE975" i="15"/>
  <c r="AF975" i="15" s="1"/>
  <c r="V974" i="15"/>
  <c r="W974" i="15" s="1"/>
  <c r="AE973" i="15"/>
  <c r="AF973" i="15" s="1"/>
  <c r="V972" i="15"/>
  <c r="W972" i="15" s="1"/>
  <c r="AE971" i="15"/>
  <c r="AF971" i="15" s="1"/>
  <c r="V970" i="15"/>
  <c r="W970" i="15" s="1"/>
  <c r="AE969" i="15"/>
  <c r="AF969" i="15" s="1"/>
  <c r="V968" i="15"/>
  <c r="W968" i="15" s="1"/>
  <c r="AE967" i="15"/>
  <c r="AF967" i="15" s="1"/>
  <c r="V966" i="15"/>
  <c r="W966" i="15" s="1"/>
  <c r="AE965" i="15"/>
  <c r="AF965" i="15" s="1"/>
  <c r="V964" i="15"/>
  <c r="W964" i="15" s="1"/>
  <c r="AE963" i="15"/>
  <c r="AF963" i="15" s="1"/>
  <c r="V962" i="15"/>
  <c r="W962" i="15" s="1"/>
  <c r="AE961" i="15"/>
  <c r="AF961" i="15" s="1"/>
  <c r="V960" i="15"/>
  <c r="W960" i="15" s="1"/>
  <c r="AE959" i="15"/>
  <c r="AF959" i="15" s="1"/>
  <c r="V958" i="15"/>
  <c r="W958" i="15" s="1"/>
  <c r="AE957" i="15"/>
  <c r="AF957" i="15" s="1"/>
  <c r="V956" i="15"/>
  <c r="W956" i="15" s="1"/>
  <c r="AE955" i="15"/>
  <c r="AF955" i="15" s="1"/>
  <c r="V954" i="15"/>
  <c r="W954" i="15" s="1"/>
  <c r="AE953" i="15"/>
  <c r="AF953" i="15" s="1"/>
  <c r="V952" i="15"/>
  <c r="W952" i="15" s="1"/>
  <c r="AE951" i="15"/>
  <c r="AF951" i="15" s="1"/>
  <c r="V950" i="15"/>
  <c r="W950" i="15" s="1"/>
  <c r="AE949" i="15"/>
  <c r="AF949" i="15" s="1"/>
  <c r="V948" i="15"/>
  <c r="W948" i="15" s="1"/>
  <c r="AE947" i="15"/>
  <c r="AF947" i="15" s="1"/>
  <c r="V946" i="15"/>
  <c r="W946" i="15" s="1"/>
  <c r="AE945" i="15"/>
  <c r="AF945" i="15" s="1"/>
  <c r="V944" i="15"/>
  <c r="W944" i="15" s="1"/>
  <c r="AE943" i="15"/>
  <c r="AF943" i="15" s="1"/>
  <c r="V942" i="15"/>
  <c r="W942" i="15" s="1"/>
  <c r="AE941" i="15"/>
  <c r="AF941" i="15" s="1"/>
  <c r="V940" i="15"/>
  <c r="W940" i="15" s="1"/>
  <c r="AE939" i="15"/>
  <c r="AF939" i="15" s="1"/>
  <c r="V938" i="15"/>
  <c r="W938" i="15" s="1"/>
  <c r="AE937" i="15"/>
  <c r="AF937" i="15" s="1"/>
  <c r="V936" i="15"/>
  <c r="W936" i="15" s="1"/>
  <c r="AE935" i="15"/>
  <c r="AF935" i="15" s="1"/>
  <c r="V934" i="15"/>
  <c r="W934" i="15" s="1"/>
  <c r="AE933" i="15"/>
  <c r="AF933" i="15" s="1"/>
  <c r="V932" i="15"/>
  <c r="W932" i="15" s="1"/>
  <c r="AE931" i="15"/>
  <c r="AF931" i="15" s="1"/>
  <c r="V930" i="15"/>
  <c r="W930" i="15" s="1"/>
  <c r="AE929" i="15"/>
  <c r="AF929" i="15" s="1"/>
  <c r="V928" i="15"/>
  <c r="W928" i="15" s="1"/>
  <c r="AE927" i="15"/>
  <c r="AF927" i="15" s="1"/>
  <c r="V926" i="15"/>
  <c r="W926" i="15" s="1"/>
  <c r="AE925" i="15"/>
  <c r="AF925" i="15" s="1"/>
  <c r="V924" i="15"/>
  <c r="W924" i="15" s="1"/>
  <c r="AE923" i="15"/>
  <c r="AF923" i="15" s="1"/>
  <c r="V922" i="15"/>
  <c r="W922" i="15" s="1"/>
  <c r="AE921" i="15"/>
  <c r="AF921" i="15" s="1"/>
  <c r="V920" i="15"/>
  <c r="W920" i="15" s="1"/>
  <c r="AE919" i="15"/>
  <c r="AF919" i="15" s="1"/>
  <c r="V918" i="15"/>
  <c r="W918" i="15" s="1"/>
  <c r="AE917" i="15"/>
  <c r="AF917" i="15" s="1"/>
  <c r="V916" i="15"/>
  <c r="W916" i="15" s="1"/>
  <c r="AE915" i="15"/>
  <c r="AF915" i="15" s="1"/>
  <c r="V914" i="15"/>
  <c r="W914" i="15" s="1"/>
  <c r="AE913" i="15"/>
  <c r="AF913" i="15" s="1"/>
  <c r="V912" i="15"/>
  <c r="W912" i="15" s="1"/>
  <c r="AE911" i="15"/>
  <c r="AF911" i="15" s="1"/>
  <c r="V910" i="15"/>
  <c r="W910" i="15" s="1"/>
  <c r="AE909" i="15"/>
  <c r="AF909" i="15" s="1"/>
  <c r="V908" i="15"/>
  <c r="W908" i="15" s="1"/>
  <c r="AE907" i="15"/>
  <c r="AF907" i="15" s="1"/>
  <c r="V906" i="15"/>
  <c r="W906" i="15" s="1"/>
  <c r="AE905" i="15"/>
  <c r="AF905" i="15" s="1"/>
  <c r="V904" i="15"/>
  <c r="W904" i="15" s="1"/>
  <c r="AE903" i="15"/>
  <c r="AF903" i="15" s="1"/>
  <c r="V902" i="15"/>
  <c r="W902" i="15" s="1"/>
  <c r="AE901" i="15"/>
  <c r="AF901" i="15" s="1"/>
  <c r="V900" i="15"/>
  <c r="W900" i="15" s="1"/>
  <c r="AE899" i="15"/>
  <c r="AF899" i="15" s="1"/>
  <c r="V898" i="15"/>
  <c r="W898" i="15" s="1"/>
  <c r="AE897" i="15"/>
  <c r="AF897" i="15" s="1"/>
  <c r="V896" i="15"/>
  <c r="W896" i="15" s="1"/>
  <c r="AE895" i="15"/>
  <c r="AF895" i="15" s="1"/>
  <c r="V894" i="15"/>
  <c r="W894" i="15" s="1"/>
  <c r="AE893" i="15"/>
  <c r="AF893" i="15" s="1"/>
  <c r="V892" i="15"/>
  <c r="W892" i="15" s="1"/>
  <c r="AE891" i="15"/>
  <c r="AF891" i="15" s="1"/>
  <c r="V890" i="15"/>
  <c r="W890" i="15" s="1"/>
  <c r="AE889" i="15"/>
  <c r="AF889" i="15" s="1"/>
  <c r="V888" i="15"/>
  <c r="W888" i="15" s="1"/>
  <c r="AE887" i="15"/>
  <c r="AF887" i="15" s="1"/>
  <c r="V886" i="15"/>
  <c r="W886" i="15" s="1"/>
  <c r="AE885" i="15"/>
  <c r="AF885" i="15" s="1"/>
  <c r="V884" i="15"/>
  <c r="W884" i="15" s="1"/>
  <c r="AE883" i="15"/>
  <c r="AF883" i="15" s="1"/>
  <c r="V882" i="15"/>
  <c r="W882" i="15" s="1"/>
  <c r="AE881" i="15"/>
  <c r="AF881" i="15" s="1"/>
  <c r="V880" i="15"/>
  <c r="W880" i="15" s="1"/>
  <c r="AE879" i="15"/>
  <c r="AF879" i="15" s="1"/>
  <c r="V878" i="15"/>
  <c r="W878" i="15" s="1"/>
  <c r="AE877" i="15"/>
  <c r="AF877" i="15" s="1"/>
  <c r="V876" i="15"/>
  <c r="W876" i="15" s="1"/>
  <c r="AE875" i="15"/>
  <c r="AF875" i="15" s="1"/>
  <c r="V874" i="15"/>
  <c r="W874" i="15" s="1"/>
  <c r="AE873" i="15"/>
  <c r="AF873" i="15" s="1"/>
  <c r="V872" i="15"/>
  <c r="W872" i="15" s="1"/>
  <c r="AE871" i="15"/>
  <c r="AF871" i="15" s="1"/>
  <c r="V870" i="15"/>
  <c r="W870" i="15" s="1"/>
  <c r="AE869" i="15"/>
  <c r="AF869" i="15" s="1"/>
  <c r="V868" i="15"/>
  <c r="W868" i="15" s="1"/>
  <c r="AE867" i="15"/>
  <c r="AF867" i="15" s="1"/>
  <c r="V866" i="15"/>
  <c r="W866" i="15" s="1"/>
  <c r="AE865" i="15"/>
  <c r="AF865" i="15" s="1"/>
  <c r="V864" i="15"/>
  <c r="W864" i="15" s="1"/>
  <c r="AE863" i="15"/>
  <c r="AF863" i="15" s="1"/>
  <c r="V862" i="15"/>
  <c r="W862" i="15" s="1"/>
  <c r="AE861" i="15"/>
  <c r="AF861" i="15" s="1"/>
  <c r="V860" i="15"/>
  <c r="W860" i="15" s="1"/>
  <c r="AE859" i="15"/>
  <c r="AF859" i="15" s="1"/>
  <c r="V858" i="15"/>
  <c r="W858" i="15" s="1"/>
  <c r="AE857" i="15"/>
  <c r="AF857" i="15" s="1"/>
  <c r="V856" i="15"/>
  <c r="W856" i="15" s="1"/>
  <c r="AE855" i="15"/>
  <c r="AF855" i="15" s="1"/>
  <c r="V854" i="15"/>
  <c r="W854" i="15" s="1"/>
  <c r="AE853" i="15"/>
  <c r="AF853" i="15" s="1"/>
  <c r="V852" i="15"/>
  <c r="W852" i="15" s="1"/>
  <c r="AE851" i="15"/>
  <c r="AF851" i="15" s="1"/>
  <c r="V850" i="15"/>
  <c r="W850" i="15" s="1"/>
  <c r="AE849" i="15"/>
  <c r="AF849" i="15" s="1"/>
  <c r="V848" i="15"/>
  <c r="W848" i="15" s="1"/>
  <c r="AE847" i="15"/>
  <c r="AF847" i="15" s="1"/>
  <c r="V846" i="15"/>
  <c r="W846" i="15" s="1"/>
  <c r="AE845" i="15"/>
  <c r="AF845" i="15" s="1"/>
  <c r="V844" i="15"/>
  <c r="W844" i="15" s="1"/>
  <c r="AE843" i="15"/>
  <c r="AF843" i="15" s="1"/>
  <c r="V842" i="15"/>
  <c r="W842" i="15" s="1"/>
  <c r="AE841" i="15"/>
  <c r="AF841" i="15" s="1"/>
  <c r="V840" i="15"/>
  <c r="W840" i="15" s="1"/>
  <c r="AE839" i="15"/>
  <c r="AF839" i="15" s="1"/>
  <c r="V838" i="15"/>
  <c r="W838" i="15" s="1"/>
  <c r="AE837" i="15"/>
  <c r="AF837" i="15" s="1"/>
  <c r="V836" i="15"/>
  <c r="W836" i="15" s="1"/>
  <c r="AE835" i="15"/>
  <c r="AF835" i="15" s="1"/>
  <c r="V834" i="15"/>
  <c r="W834" i="15" s="1"/>
  <c r="AE833" i="15"/>
  <c r="AF833" i="15" s="1"/>
  <c r="V832" i="15"/>
  <c r="W832" i="15" s="1"/>
  <c r="AE831" i="15"/>
  <c r="AF831" i="15" s="1"/>
  <c r="V830" i="15"/>
  <c r="W830" i="15" s="1"/>
  <c r="AE829" i="15"/>
  <c r="AF829" i="15" s="1"/>
  <c r="V828" i="15"/>
  <c r="W828" i="15" s="1"/>
  <c r="AE827" i="15"/>
  <c r="AF827" i="15" s="1"/>
  <c r="V826" i="15"/>
  <c r="W826" i="15" s="1"/>
  <c r="AE825" i="15"/>
  <c r="AF825" i="15" s="1"/>
  <c r="V824" i="15"/>
  <c r="W824" i="15" s="1"/>
  <c r="AE823" i="15"/>
  <c r="AF823" i="15" s="1"/>
  <c r="V822" i="15"/>
  <c r="W822" i="15" s="1"/>
  <c r="AE821" i="15"/>
  <c r="AF821" i="15" s="1"/>
  <c r="V820" i="15"/>
  <c r="W820" i="15" s="1"/>
  <c r="AE819" i="15"/>
  <c r="AF819" i="15" s="1"/>
  <c r="V818" i="15"/>
  <c r="W818" i="15" s="1"/>
  <c r="AE817" i="15"/>
  <c r="AF817" i="15" s="1"/>
  <c r="V816" i="15"/>
  <c r="W816" i="15" s="1"/>
  <c r="AE815" i="15"/>
  <c r="AF815" i="15" s="1"/>
  <c r="V814" i="15"/>
  <c r="W814" i="15" s="1"/>
  <c r="AE813" i="15"/>
  <c r="AF813" i="15" s="1"/>
  <c r="V812" i="15"/>
  <c r="W812" i="15" s="1"/>
  <c r="AE811" i="15"/>
  <c r="AF811" i="15" s="1"/>
  <c r="V810" i="15"/>
  <c r="W810" i="15" s="1"/>
  <c r="AE809" i="15"/>
  <c r="AF809" i="15" s="1"/>
  <c r="V808" i="15"/>
  <c r="W808" i="15" s="1"/>
  <c r="AE807" i="15"/>
  <c r="AF807" i="15" s="1"/>
  <c r="V806" i="15"/>
  <c r="W806" i="15" s="1"/>
  <c r="AE805" i="15"/>
  <c r="AF805" i="15" s="1"/>
  <c r="V804" i="15"/>
  <c r="W804" i="15" s="1"/>
  <c r="AE803" i="15"/>
  <c r="AF803" i="15" s="1"/>
  <c r="V802" i="15"/>
  <c r="W802" i="15" s="1"/>
  <c r="AE801" i="15"/>
  <c r="AF801" i="15" s="1"/>
  <c r="V800" i="15"/>
  <c r="W800" i="15" s="1"/>
  <c r="AE799" i="15"/>
  <c r="AF799" i="15" s="1"/>
  <c r="V798" i="15"/>
  <c r="W798" i="15" s="1"/>
  <c r="AE797" i="15"/>
  <c r="AF797" i="15" s="1"/>
  <c r="V796" i="15"/>
  <c r="W796" i="15" s="1"/>
  <c r="AE795" i="15"/>
  <c r="AF795" i="15" s="1"/>
  <c r="V794" i="15"/>
  <c r="W794" i="15" s="1"/>
  <c r="AE793" i="15"/>
  <c r="AF793" i="15" s="1"/>
  <c r="V792" i="15"/>
  <c r="W792" i="15" s="1"/>
  <c r="AE791" i="15"/>
  <c r="AF791" i="15" s="1"/>
  <c r="V790" i="15"/>
  <c r="W790" i="15" s="1"/>
  <c r="AE789" i="15"/>
  <c r="AF789" i="15" s="1"/>
  <c r="V788" i="15"/>
  <c r="W788" i="15" s="1"/>
  <c r="AE787" i="15"/>
  <c r="AF787" i="15" s="1"/>
  <c r="V786" i="15"/>
  <c r="W786" i="15" s="1"/>
  <c r="AE785" i="15"/>
  <c r="AF785" i="15" s="1"/>
  <c r="V784" i="15"/>
  <c r="W784" i="15" s="1"/>
  <c r="AE783" i="15"/>
  <c r="AF783" i="15" s="1"/>
  <c r="V782" i="15"/>
  <c r="W782" i="15" s="1"/>
  <c r="AE781" i="15"/>
  <c r="AF781" i="15" s="1"/>
  <c r="V780" i="15"/>
  <c r="W780" i="15" s="1"/>
  <c r="AE779" i="15"/>
  <c r="AF779" i="15" s="1"/>
  <c r="V778" i="15"/>
  <c r="W778" i="15" s="1"/>
  <c r="AE777" i="15"/>
  <c r="AF777" i="15" s="1"/>
  <c r="V776" i="15"/>
  <c r="W776" i="15" s="1"/>
  <c r="AE775" i="15"/>
  <c r="AF775" i="15" s="1"/>
  <c r="V774" i="15"/>
  <c r="W774" i="15" s="1"/>
  <c r="AE773" i="15"/>
  <c r="AF773" i="15" s="1"/>
  <c r="V772" i="15"/>
  <c r="W772" i="15" s="1"/>
  <c r="AE771" i="15"/>
  <c r="AF771" i="15" s="1"/>
  <c r="V770" i="15"/>
  <c r="W770" i="15" s="1"/>
  <c r="AE769" i="15"/>
  <c r="AF769" i="15" s="1"/>
  <c r="V768" i="15"/>
  <c r="W768" i="15" s="1"/>
  <c r="AE767" i="15"/>
  <c r="AF767" i="15" s="1"/>
  <c r="V766" i="15"/>
  <c r="W766" i="15" s="1"/>
  <c r="AE765" i="15"/>
  <c r="AF765" i="15" s="1"/>
  <c r="V764" i="15"/>
  <c r="W764" i="15" s="1"/>
  <c r="AE763" i="15"/>
  <c r="AF763" i="15" s="1"/>
  <c r="V762" i="15"/>
  <c r="W762" i="15" s="1"/>
  <c r="AE761" i="15"/>
  <c r="AF761" i="15" s="1"/>
  <c r="V760" i="15"/>
  <c r="W760" i="15" s="1"/>
  <c r="AE759" i="15"/>
  <c r="AF759" i="15" s="1"/>
  <c r="V758" i="15"/>
  <c r="W758" i="15" s="1"/>
  <c r="AE757" i="15"/>
  <c r="AF757" i="15" s="1"/>
  <c r="V756" i="15"/>
  <c r="W756" i="15" s="1"/>
  <c r="AE755" i="15"/>
  <c r="AF755" i="15" s="1"/>
  <c r="V754" i="15"/>
  <c r="W754" i="15" s="1"/>
  <c r="AE753" i="15"/>
  <c r="AF753" i="15" s="1"/>
  <c r="V752" i="15"/>
  <c r="W752" i="15" s="1"/>
  <c r="AE751" i="15"/>
  <c r="AF751" i="15" s="1"/>
  <c r="V750" i="15"/>
  <c r="W750" i="15" s="1"/>
  <c r="AE749" i="15"/>
  <c r="AF749" i="15" s="1"/>
  <c r="V748" i="15"/>
  <c r="W748" i="15" s="1"/>
  <c r="AE747" i="15"/>
  <c r="AF747" i="15" s="1"/>
  <c r="V746" i="15"/>
  <c r="W746" i="15" s="1"/>
  <c r="AE745" i="15"/>
  <c r="AF745" i="15" s="1"/>
  <c r="V744" i="15"/>
  <c r="W744" i="15" s="1"/>
  <c r="AE743" i="15"/>
  <c r="AF743" i="15" s="1"/>
  <c r="V742" i="15"/>
  <c r="W742" i="15" s="1"/>
  <c r="AE741" i="15"/>
  <c r="AF741" i="15" s="1"/>
  <c r="V740" i="15"/>
  <c r="W740" i="15" s="1"/>
  <c r="AE739" i="15"/>
  <c r="AF739" i="15" s="1"/>
  <c r="V738" i="15"/>
  <c r="W738" i="15" s="1"/>
  <c r="AE737" i="15"/>
  <c r="AF737" i="15" s="1"/>
  <c r="V736" i="15"/>
  <c r="W736" i="15" s="1"/>
  <c r="AE735" i="15"/>
  <c r="AF735" i="15" s="1"/>
  <c r="V734" i="15"/>
  <c r="W734" i="15" s="1"/>
  <c r="AE733" i="15"/>
  <c r="AF733" i="15" s="1"/>
  <c r="V732" i="15"/>
  <c r="W732" i="15" s="1"/>
  <c r="AE731" i="15"/>
  <c r="AF731" i="15" s="1"/>
  <c r="V730" i="15"/>
  <c r="W730" i="15" s="1"/>
  <c r="AE729" i="15"/>
  <c r="AF729" i="15" s="1"/>
  <c r="V728" i="15"/>
  <c r="W728" i="15" s="1"/>
  <c r="AE727" i="15"/>
  <c r="AF727" i="15" s="1"/>
  <c r="V726" i="15"/>
  <c r="W726" i="15" s="1"/>
  <c r="AE725" i="15"/>
  <c r="AF725" i="15" s="1"/>
  <c r="V724" i="15"/>
  <c r="W724" i="15" s="1"/>
  <c r="AE723" i="15"/>
  <c r="AF723" i="15" s="1"/>
  <c r="V722" i="15"/>
  <c r="W722" i="15" s="1"/>
  <c r="AE721" i="15"/>
  <c r="AF721" i="15" s="1"/>
  <c r="V720" i="15"/>
  <c r="W720" i="15" s="1"/>
  <c r="AE719" i="15"/>
  <c r="AF719" i="15" s="1"/>
  <c r="V718" i="15"/>
  <c r="W718" i="15" s="1"/>
  <c r="AE717" i="15"/>
  <c r="AF717" i="15" s="1"/>
  <c r="V716" i="15"/>
  <c r="W716" i="15" s="1"/>
  <c r="AE715" i="15"/>
  <c r="AF715" i="15" s="1"/>
  <c r="V714" i="15"/>
  <c r="W714" i="15" s="1"/>
  <c r="AE713" i="15"/>
  <c r="AF713" i="15" s="1"/>
  <c r="V712" i="15"/>
  <c r="W712" i="15" s="1"/>
  <c r="AE711" i="15"/>
  <c r="AF711" i="15" s="1"/>
  <c r="V710" i="15"/>
  <c r="W710" i="15" s="1"/>
  <c r="AE709" i="15"/>
  <c r="AF709" i="15" s="1"/>
  <c r="V708" i="15"/>
  <c r="W708" i="15" s="1"/>
  <c r="AE707" i="15"/>
  <c r="AF707" i="15" s="1"/>
  <c r="V706" i="15"/>
  <c r="W706" i="15" s="1"/>
  <c r="AE705" i="15"/>
  <c r="AF705" i="15" s="1"/>
  <c r="V704" i="15"/>
  <c r="W704" i="15" s="1"/>
  <c r="AE703" i="15"/>
  <c r="AF703" i="15" s="1"/>
  <c r="V702" i="15"/>
  <c r="W702" i="15" s="1"/>
  <c r="AE701" i="15"/>
  <c r="AF701" i="15" s="1"/>
  <c r="V700" i="15"/>
  <c r="W700" i="15" s="1"/>
  <c r="AE699" i="15"/>
  <c r="AF699" i="15" s="1"/>
  <c r="V698" i="15"/>
  <c r="W698" i="15" s="1"/>
  <c r="AE697" i="15"/>
  <c r="AF697" i="15" s="1"/>
  <c r="V696" i="15"/>
  <c r="W696" i="15" s="1"/>
  <c r="AE695" i="15"/>
  <c r="AF695" i="15" s="1"/>
  <c r="V694" i="15"/>
  <c r="W694" i="15" s="1"/>
  <c r="AE693" i="15"/>
  <c r="AF693" i="15" s="1"/>
  <c r="V692" i="15"/>
  <c r="W692" i="15" s="1"/>
  <c r="AE691" i="15"/>
  <c r="AF691" i="15" s="1"/>
  <c r="V690" i="15"/>
  <c r="W690" i="15" s="1"/>
  <c r="AE689" i="15"/>
  <c r="AF689" i="15" s="1"/>
  <c r="V688" i="15"/>
  <c r="W688" i="15" s="1"/>
  <c r="AE687" i="15"/>
  <c r="AF687" i="15" s="1"/>
  <c r="V686" i="15"/>
  <c r="W686" i="15" s="1"/>
  <c r="AE685" i="15"/>
  <c r="AF685" i="15" s="1"/>
  <c r="V684" i="15"/>
  <c r="W684" i="15" s="1"/>
  <c r="AE683" i="15"/>
  <c r="AF683" i="15" s="1"/>
  <c r="V682" i="15"/>
  <c r="W682" i="15" s="1"/>
  <c r="AE681" i="15"/>
  <c r="AF681" i="15" s="1"/>
  <c r="V680" i="15"/>
  <c r="W680" i="15" s="1"/>
  <c r="AE679" i="15"/>
  <c r="AF679" i="15" s="1"/>
  <c r="V678" i="15"/>
  <c r="W678" i="15" s="1"/>
  <c r="AE677" i="15"/>
  <c r="AF677" i="15" s="1"/>
  <c r="V676" i="15"/>
  <c r="W676" i="15" s="1"/>
  <c r="AE675" i="15"/>
  <c r="AF675" i="15" s="1"/>
  <c r="V674" i="15"/>
  <c r="W674" i="15" s="1"/>
  <c r="AE673" i="15"/>
  <c r="AF673" i="15" s="1"/>
  <c r="V672" i="15"/>
  <c r="W672" i="15" s="1"/>
  <c r="AE671" i="15"/>
  <c r="AF671" i="15" s="1"/>
  <c r="V670" i="15"/>
  <c r="W670" i="15" s="1"/>
  <c r="AE669" i="15"/>
  <c r="AF669" i="15" s="1"/>
  <c r="V668" i="15"/>
  <c r="W668" i="15" s="1"/>
  <c r="AE667" i="15"/>
  <c r="AF667" i="15" s="1"/>
  <c r="V666" i="15"/>
  <c r="W666" i="15" s="1"/>
  <c r="AE665" i="15"/>
  <c r="AF665" i="15" s="1"/>
  <c r="V664" i="15"/>
  <c r="W664" i="15" s="1"/>
  <c r="AE663" i="15"/>
  <c r="AF663" i="15" s="1"/>
  <c r="V662" i="15"/>
  <c r="W662" i="15" s="1"/>
  <c r="AE661" i="15"/>
  <c r="AF661" i="15" s="1"/>
  <c r="V660" i="15"/>
  <c r="W660" i="15" s="1"/>
  <c r="AE659" i="15"/>
  <c r="AF659" i="15" s="1"/>
  <c r="V658" i="15"/>
  <c r="W658" i="15" s="1"/>
  <c r="AE657" i="15"/>
  <c r="AF657" i="15" s="1"/>
  <c r="V656" i="15"/>
  <c r="W656" i="15" s="1"/>
  <c r="AE655" i="15"/>
  <c r="AF655" i="15" s="1"/>
  <c r="V654" i="15"/>
  <c r="W654" i="15" s="1"/>
  <c r="AE653" i="15"/>
  <c r="AF653" i="15" s="1"/>
  <c r="V652" i="15"/>
  <c r="W652" i="15" s="1"/>
  <c r="AE651" i="15"/>
  <c r="AF651" i="15" s="1"/>
  <c r="V650" i="15"/>
  <c r="W650" i="15" s="1"/>
  <c r="AE649" i="15"/>
  <c r="AF649" i="15" s="1"/>
  <c r="V648" i="15"/>
  <c r="W648" i="15" s="1"/>
  <c r="AE647" i="15"/>
  <c r="AF647" i="15" s="1"/>
  <c r="V646" i="15"/>
  <c r="W646" i="15" s="1"/>
  <c r="AE645" i="15"/>
  <c r="AF645" i="15" s="1"/>
  <c r="V644" i="15"/>
  <c r="W644" i="15" s="1"/>
  <c r="AE643" i="15"/>
  <c r="AF643" i="15" s="1"/>
  <c r="V642" i="15"/>
  <c r="W642" i="15" s="1"/>
  <c r="AE641" i="15"/>
  <c r="AF641" i="15" s="1"/>
  <c r="V640" i="15"/>
  <c r="W640" i="15" s="1"/>
  <c r="AE639" i="15"/>
  <c r="AF639" i="15" s="1"/>
  <c r="V638" i="15"/>
  <c r="W638" i="15" s="1"/>
  <c r="AE637" i="15"/>
  <c r="AF637" i="15" s="1"/>
  <c r="V636" i="15"/>
  <c r="W636" i="15" s="1"/>
  <c r="AE635" i="15"/>
  <c r="AF635" i="15" s="1"/>
  <c r="V634" i="15"/>
  <c r="W634" i="15" s="1"/>
  <c r="AE633" i="15"/>
  <c r="AF633" i="15" s="1"/>
  <c r="V632" i="15"/>
  <c r="W632" i="15" s="1"/>
  <c r="AE631" i="15"/>
  <c r="AF631" i="15" s="1"/>
  <c r="V630" i="15"/>
  <c r="W630" i="15" s="1"/>
  <c r="AE629" i="15"/>
  <c r="AF629" i="15" s="1"/>
  <c r="V628" i="15"/>
  <c r="W628" i="15" s="1"/>
  <c r="AE627" i="15"/>
  <c r="AF627" i="15" s="1"/>
  <c r="V626" i="15"/>
  <c r="W626" i="15" s="1"/>
  <c r="AE625" i="15"/>
  <c r="AF625" i="15" s="1"/>
  <c r="V624" i="15"/>
  <c r="W624" i="15" s="1"/>
  <c r="AE623" i="15"/>
  <c r="AF623" i="15" s="1"/>
  <c r="V622" i="15"/>
  <c r="W622" i="15" s="1"/>
  <c r="AE621" i="15"/>
  <c r="AF621" i="15" s="1"/>
  <c r="V620" i="15"/>
  <c r="W620" i="15" s="1"/>
  <c r="AE619" i="15"/>
  <c r="AF619" i="15" s="1"/>
  <c r="V618" i="15"/>
  <c r="W618" i="15" s="1"/>
  <c r="AE617" i="15"/>
  <c r="AF617" i="15" s="1"/>
  <c r="V616" i="15"/>
  <c r="W616" i="15" s="1"/>
  <c r="AE615" i="15"/>
  <c r="AF615" i="15" s="1"/>
  <c r="V614" i="15"/>
  <c r="W614" i="15" s="1"/>
  <c r="AE613" i="15"/>
  <c r="AF613" i="15" s="1"/>
  <c r="V612" i="15"/>
  <c r="W612" i="15" s="1"/>
  <c r="AE611" i="15"/>
  <c r="AF611" i="15" s="1"/>
  <c r="V610" i="15"/>
  <c r="W610" i="15" s="1"/>
  <c r="AE609" i="15"/>
  <c r="AF609" i="15" s="1"/>
  <c r="V608" i="15"/>
  <c r="W608" i="15" s="1"/>
  <c r="AE607" i="15"/>
  <c r="AF607" i="15" s="1"/>
  <c r="V606" i="15"/>
  <c r="W606" i="15" s="1"/>
  <c r="AE605" i="15"/>
  <c r="AF605" i="15" s="1"/>
  <c r="V604" i="15"/>
  <c r="W604" i="15" s="1"/>
  <c r="AE603" i="15"/>
  <c r="AF603" i="15" s="1"/>
  <c r="V602" i="15"/>
  <c r="W602" i="15" s="1"/>
  <c r="AE601" i="15"/>
  <c r="AF601" i="15" s="1"/>
  <c r="V600" i="15"/>
  <c r="W600" i="15" s="1"/>
  <c r="AE599" i="15"/>
  <c r="AF599" i="15" s="1"/>
  <c r="V598" i="15"/>
  <c r="W598" i="15" s="1"/>
  <c r="AE597" i="15"/>
  <c r="AF597" i="15" s="1"/>
  <c r="V596" i="15"/>
  <c r="W596" i="15" s="1"/>
  <c r="AE595" i="15"/>
  <c r="AF595" i="15" s="1"/>
  <c r="V594" i="15"/>
  <c r="W594" i="15" s="1"/>
  <c r="AE593" i="15"/>
  <c r="AF593" i="15" s="1"/>
  <c r="V592" i="15"/>
  <c r="W592" i="15" s="1"/>
  <c r="AE591" i="15"/>
  <c r="AF591" i="15" s="1"/>
  <c r="V590" i="15"/>
  <c r="W590" i="15" s="1"/>
  <c r="AE589" i="15"/>
  <c r="AF589" i="15" s="1"/>
  <c r="V588" i="15"/>
  <c r="W588" i="15" s="1"/>
  <c r="AE587" i="15"/>
  <c r="AF587" i="15" s="1"/>
  <c r="V586" i="15"/>
  <c r="W586" i="15" s="1"/>
  <c r="AE585" i="15"/>
  <c r="AF585" i="15" s="1"/>
  <c r="V584" i="15"/>
  <c r="W584" i="15" s="1"/>
  <c r="AE583" i="15"/>
  <c r="AF583" i="15" s="1"/>
  <c r="V582" i="15"/>
  <c r="W582" i="15" s="1"/>
  <c r="AE581" i="15"/>
  <c r="AF581" i="15" s="1"/>
  <c r="V580" i="15"/>
  <c r="W580" i="15" s="1"/>
  <c r="AE579" i="15"/>
  <c r="AF579" i="15" s="1"/>
  <c r="V578" i="15"/>
  <c r="W578" i="15" s="1"/>
  <c r="AE577" i="15"/>
  <c r="AF577" i="15" s="1"/>
  <c r="V576" i="15"/>
  <c r="W576" i="15" s="1"/>
  <c r="AE575" i="15"/>
  <c r="AF575" i="15" s="1"/>
  <c r="V574" i="15"/>
  <c r="W574" i="15" s="1"/>
  <c r="AE573" i="15"/>
  <c r="AF573" i="15" s="1"/>
  <c r="V572" i="15"/>
  <c r="W572" i="15" s="1"/>
  <c r="AE571" i="15"/>
  <c r="AF571" i="15" s="1"/>
  <c r="V570" i="15"/>
  <c r="W570" i="15" s="1"/>
  <c r="AE569" i="15"/>
  <c r="AF569" i="15" s="1"/>
  <c r="V568" i="15"/>
  <c r="W568" i="15" s="1"/>
  <c r="AE567" i="15"/>
  <c r="AF567" i="15" s="1"/>
  <c r="V566" i="15"/>
  <c r="W566" i="15" s="1"/>
  <c r="AE565" i="15"/>
  <c r="AF565" i="15" s="1"/>
  <c r="V564" i="15"/>
  <c r="W564" i="15" s="1"/>
  <c r="AE563" i="15"/>
  <c r="AF563" i="15" s="1"/>
  <c r="V562" i="15"/>
  <c r="W562" i="15" s="1"/>
  <c r="AE561" i="15"/>
  <c r="AF561" i="15" s="1"/>
  <c r="V560" i="15"/>
  <c r="W560" i="15" s="1"/>
  <c r="AE559" i="15"/>
  <c r="AF559" i="15" s="1"/>
  <c r="V558" i="15"/>
  <c r="W558" i="15" s="1"/>
  <c r="AE557" i="15"/>
  <c r="AF557" i="15" s="1"/>
  <c r="V556" i="15"/>
  <c r="W556" i="15" s="1"/>
  <c r="AE555" i="15"/>
  <c r="AF555" i="15" s="1"/>
  <c r="V554" i="15"/>
  <c r="W554" i="15" s="1"/>
  <c r="AE553" i="15"/>
  <c r="AF553" i="15" s="1"/>
  <c r="V552" i="15"/>
  <c r="W552" i="15" s="1"/>
  <c r="AE551" i="15"/>
  <c r="AF551" i="15" s="1"/>
  <c r="V550" i="15"/>
  <c r="W550" i="15" s="1"/>
  <c r="AE549" i="15"/>
  <c r="AF549" i="15" s="1"/>
  <c r="V548" i="15"/>
  <c r="W548" i="15" s="1"/>
  <c r="AE547" i="15"/>
  <c r="AF547" i="15" s="1"/>
  <c r="V546" i="15"/>
  <c r="W546" i="15" s="1"/>
  <c r="AE545" i="15"/>
  <c r="AF545" i="15" s="1"/>
  <c r="V544" i="15"/>
  <c r="W544" i="15" s="1"/>
  <c r="AE543" i="15"/>
  <c r="AF543" i="15" s="1"/>
  <c r="V542" i="15"/>
  <c r="W542" i="15" s="1"/>
  <c r="AE541" i="15"/>
  <c r="AF541" i="15" s="1"/>
  <c r="V540" i="15"/>
  <c r="W540" i="15" s="1"/>
  <c r="AE539" i="15"/>
  <c r="AF539" i="15" s="1"/>
  <c r="V538" i="15"/>
  <c r="W538" i="15" s="1"/>
  <c r="AE537" i="15"/>
  <c r="AF537" i="15" s="1"/>
  <c r="V536" i="15"/>
  <c r="W536" i="15" s="1"/>
  <c r="AE535" i="15"/>
  <c r="AF535" i="15" s="1"/>
  <c r="V534" i="15"/>
  <c r="W534" i="15" s="1"/>
  <c r="AE533" i="15"/>
  <c r="AF533" i="15" s="1"/>
  <c r="V532" i="15"/>
  <c r="W532" i="15" s="1"/>
  <c r="AE531" i="15"/>
  <c r="AF531" i="15" s="1"/>
  <c r="V530" i="15"/>
  <c r="W530" i="15" s="1"/>
  <c r="AE529" i="15"/>
  <c r="AF529" i="15" s="1"/>
  <c r="V528" i="15"/>
  <c r="W528" i="15" s="1"/>
  <c r="AE527" i="15"/>
  <c r="AF527" i="15" s="1"/>
  <c r="V526" i="15"/>
  <c r="W526" i="15" s="1"/>
  <c r="AE525" i="15"/>
  <c r="AF525" i="15" s="1"/>
  <c r="V524" i="15"/>
  <c r="W524" i="15" s="1"/>
  <c r="AE523" i="15"/>
  <c r="AF523" i="15" s="1"/>
  <c r="V522" i="15"/>
  <c r="W522" i="15" s="1"/>
  <c r="AE521" i="15"/>
  <c r="AF521" i="15" s="1"/>
  <c r="V520" i="15"/>
  <c r="W520" i="15" s="1"/>
  <c r="AE519" i="15"/>
  <c r="AF519" i="15" s="1"/>
  <c r="V518" i="15"/>
  <c r="W518" i="15" s="1"/>
  <c r="AE517" i="15"/>
  <c r="AF517" i="15" s="1"/>
  <c r="V516" i="15"/>
  <c r="W516" i="15" s="1"/>
  <c r="AE515" i="15"/>
  <c r="AF515" i="15" s="1"/>
  <c r="V514" i="15"/>
  <c r="W514" i="15" s="1"/>
  <c r="AE513" i="15"/>
  <c r="AF513" i="15" s="1"/>
  <c r="V512" i="15"/>
  <c r="W512" i="15" s="1"/>
  <c r="AE511" i="15"/>
  <c r="AF511" i="15" s="1"/>
  <c r="V510" i="15"/>
  <c r="W510" i="15" s="1"/>
  <c r="AE509" i="15"/>
  <c r="AF509" i="15" s="1"/>
  <c r="V508" i="15"/>
  <c r="W508" i="15" s="1"/>
  <c r="AE507" i="15"/>
  <c r="AF507" i="15" s="1"/>
  <c r="V506" i="15"/>
  <c r="W506" i="15" s="1"/>
  <c r="AE505" i="15"/>
  <c r="AF505" i="15" s="1"/>
  <c r="V504" i="15"/>
  <c r="W504" i="15" s="1"/>
  <c r="AE503" i="15"/>
  <c r="AF503" i="15" s="1"/>
  <c r="V502" i="15"/>
  <c r="W502" i="15" s="1"/>
  <c r="AE501" i="15"/>
  <c r="AF501" i="15" s="1"/>
  <c r="V500" i="15"/>
  <c r="W500" i="15" s="1"/>
  <c r="AE499" i="15"/>
  <c r="AF499" i="15" s="1"/>
  <c r="V498" i="15"/>
  <c r="W498" i="15" s="1"/>
  <c r="AE497" i="15"/>
  <c r="AF497" i="15" s="1"/>
  <c r="V496" i="15"/>
  <c r="W496" i="15" s="1"/>
  <c r="AE495" i="15"/>
  <c r="AF495" i="15" s="1"/>
  <c r="V494" i="15"/>
  <c r="W494" i="15" s="1"/>
  <c r="AE493" i="15"/>
  <c r="AF493" i="15" s="1"/>
  <c r="V492" i="15"/>
  <c r="W492" i="15" s="1"/>
  <c r="AE491" i="15"/>
  <c r="AF491" i="15" s="1"/>
  <c r="V490" i="15"/>
  <c r="W490" i="15" s="1"/>
  <c r="AE489" i="15"/>
  <c r="AF489" i="15" s="1"/>
  <c r="V488" i="15"/>
  <c r="W488" i="15" s="1"/>
  <c r="AE487" i="15"/>
  <c r="AF487" i="15" s="1"/>
  <c r="V486" i="15"/>
  <c r="W486" i="15" s="1"/>
  <c r="AE485" i="15"/>
  <c r="AF485" i="15" s="1"/>
  <c r="V484" i="15"/>
  <c r="W484" i="15" s="1"/>
  <c r="AE483" i="15"/>
  <c r="AF483" i="15" s="1"/>
  <c r="V482" i="15"/>
  <c r="W482" i="15" s="1"/>
  <c r="AE481" i="15"/>
  <c r="AF481" i="15" s="1"/>
  <c r="V480" i="15"/>
  <c r="W480" i="15" s="1"/>
  <c r="AE479" i="15"/>
  <c r="AF479" i="15" s="1"/>
  <c r="V478" i="15"/>
  <c r="W478" i="15" s="1"/>
  <c r="AE477" i="15"/>
  <c r="AF477" i="15" s="1"/>
  <c r="V476" i="15"/>
  <c r="W476" i="15" s="1"/>
  <c r="AE475" i="15"/>
  <c r="AF475" i="15" s="1"/>
  <c r="V474" i="15"/>
  <c r="W474" i="15" s="1"/>
  <c r="AE473" i="15"/>
  <c r="AF473" i="15" s="1"/>
  <c r="V472" i="15"/>
  <c r="W472" i="15" s="1"/>
  <c r="AE471" i="15"/>
  <c r="AF471" i="15" s="1"/>
  <c r="V470" i="15"/>
  <c r="W470" i="15" s="1"/>
  <c r="AE469" i="15"/>
  <c r="AF469" i="15" s="1"/>
  <c r="V468" i="15"/>
  <c r="W468" i="15" s="1"/>
  <c r="AE467" i="15"/>
  <c r="AF467" i="15" s="1"/>
  <c r="V466" i="15"/>
  <c r="W466" i="15" s="1"/>
  <c r="AE465" i="15"/>
  <c r="AF465" i="15" s="1"/>
  <c r="V464" i="15"/>
  <c r="W464" i="15" s="1"/>
  <c r="AE463" i="15"/>
  <c r="AF463" i="15" s="1"/>
  <c r="V462" i="15"/>
  <c r="W462" i="15" s="1"/>
  <c r="AE461" i="15"/>
  <c r="AF461" i="15" s="1"/>
  <c r="V460" i="15"/>
  <c r="W460" i="15" s="1"/>
  <c r="AE459" i="15"/>
  <c r="AF459" i="15" s="1"/>
  <c r="V458" i="15"/>
  <c r="W458" i="15" s="1"/>
  <c r="AE457" i="15"/>
  <c r="AF457" i="15" s="1"/>
  <c r="V456" i="15"/>
  <c r="W456" i="15" s="1"/>
  <c r="AE455" i="15"/>
  <c r="AF455" i="15" s="1"/>
  <c r="V454" i="15"/>
  <c r="W454" i="15" s="1"/>
  <c r="AE453" i="15"/>
  <c r="AF453" i="15" s="1"/>
  <c r="V452" i="15"/>
  <c r="W452" i="15" s="1"/>
  <c r="AE451" i="15"/>
  <c r="AF451" i="15" s="1"/>
  <c r="V450" i="15"/>
  <c r="W450" i="15" s="1"/>
  <c r="AE449" i="15"/>
  <c r="AF449" i="15" s="1"/>
  <c r="V448" i="15"/>
  <c r="W448" i="15" s="1"/>
  <c r="AE447" i="15"/>
  <c r="AF447" i="15" s="1"/>
  <c r="V446" i="15"/>
  <c r="W446" i="15" s="1"/>
  <c r="AE445" i="15"/>
  <c r="AF445" i="15" s="1"/>
  <c r="V444" i="15"/>
  <c r="W444" i="15" s="1"/>
  <c r="AE443" i="15"/>
  <c r="AF443" i="15" s="1"/>
  <c r="V442" i="15"/>
  <c r="W442" i="15" s="1"/>
  <c r="AE441" i="15"/>
  <c r="AF441" i="15" s="1"/>
  <c r="V440" i="15"/>
  <c r="W440" i="15" s="1"/>
  <c r="AE439" i="15"/>
  <c r="AF439" i="15" s="1"/>
  <c r="V438" i="15"/>
  <c r="W438" i="15" s="1"/>
  <c r="AE437" i="15"/>
  <c r="AF437" i="15" s="1"/>
  <c r="V436" i="15"/>
  <c r="W436" i="15" s="1"/>
  <c r="AE435" i="15"/>
  <c r="AF435" i="15" s="1"/>
  <c r="V434" i="15"/>
  <c r="W434" i="15" s="1"/>
  <c r="AE433" i="15"/>
  <c r="AF433" i="15" s="1"/>
  <c r="V432" i="15"/>
  <c r="W432" i="15" s="1"/>
  <c r="AE431" i="15"/>
  <c r="AF431" i="15" s="1"/>
  <c r="V430" i="15"/>
  <c r="W430" i="15" s="1"/>
  <c r="AE429" i="15"/>
  <c r="AF429" i="15" s="1"/>
  <c r="V428" i="15"/>
  <c r="W428" i="15" s="1"/>
  <c r="AE427" i="15"/>
  <c r="AF427" i="15" s="1"/>
  <c r="V426" i="15"/>
  <c r="W426" i="15" s="1"/>
  <c r="AE425" i="15"/>
  <c r="AF425" i="15" s="1"/>
  <c r="V424" i="15"/>
  <c r="W424" i="15" s="1"/>
  <c r="AE423" i="15"/>
  <c r="AF423" i="15" s="1"/>
  <c r="V422" i="15"/>
  <c r="W422" i="15" s="1"/>
  <c r="AE421" i="15"/>
  <c r="AF421" i="15" s="1"/>
  <c r="V420" i="15"/>
  <c r="W420" i="15" s="1"/>
  <c r="AE419" i="15"/>
  <c r="AF419" i="15" s="1"/>
  <c r="V418" i="15"/>
  <c r="W418" i="15" s="1"/>
  <c r="AE417" i="15"/>
  <c r="AF417" i="15" s="1"/>
  <c r="V416" i="15"/>
  <c r="W416" i="15" s="1"/>
  <c r="AE415" i="15"/>
  <c r="AF415" i="15" s="1"/>
  <c r="V414" i="15"/>
  <c r="W414" i="15" s="1"/>
  <c r="AE413" i="15"/>
  <c r="AF413" i="15" s="1"/>
  <c r="V412" i="15"/>
  <c r="W412" i="15" s="1"/>
  <c r="AE411" i="15"/>
  <c r="AF411" i="15" s="1"/>
  <c r="V410" i="15"/>
  <c r="W410" i="15" s="1"/>
  <c r="AE409" i="15"/>
  <c r="AF409" i="15" s="1"/>
  <c r="V408" i="15"/>
  <c r="W408" i="15" s="1"/>
  <c r="AE407" i="15"/>
  <c r="AF407" i="15" s="1"/>
  <c r="V406" i="15"/>
  <c r="W406" i="15" s="1"/>
  <c r="AE405" i="15"/>
  <c r="AF405" i="15" s="1"/>
  <c r="V404" i="15"/>
  <c r="W404" i="15" s="1"/>
  <c r="AE403" i="15"/>
  <c r="AF403" i="15" s="1"/>
  <c r="V402" i="15"/>
  <c r="W402" i="15" s="1"/>
  <c r="AE401" i="15"/>
  <c r="AF401" i="15" s="1"/>
  <c r="V400" i="15"/>
  <c r="W400" i="15" s="1"/>
  <c r="AE399" i="15"/>
  <c r="AF399" i="15" s="1"/>
  <c r="V398" i="15"/>
  <c r="W398" i="15" s="1"/>
  <c r="AE397" i="15"/>
  <c r="AF397" i="15" s="1"/>
  <c r="V396" i="15"/>
  <c r="W396" i="15" s="1"/>
  <c r="AE395" i="15"/>
  <c r="AF395" i="15" s="1"/>
  <c r="V394" i="15"/>
  <c r="W394" i="15" s="1"/>
  <c r="AE393" i="15"/>
  <c r="AF393" i="15" s="1"/>
  <c r="V392" i="15"/>
  <c r="W392" i="15" s="1"/>
  <c r="AE391" i="15"/>
  <c r="AF391" i="15" s="1"/>
  <c r="V390" i="15"/>
  <c r="W390" i="15" s="1"/>
  <c r="AE389" i="15"/>
  <c r="AF389" i="15" s="1"/>
  <c r="V388" i="15"/>
  <c r="W388" i="15" s="1"/>
  <c r="AE387" i="15"/>
  <c r="AF387" i="15" s="1"/>
  <c r="V386" i="15"/>
  <c r="W386" i="15" s="1"/>
  <c r="AE385" i="15"/>
  <c r="AF385" i="15" s="1"/>
  <c r="V384" i="15"/>
  <c r="W384" i="15" s="1"/>
  <c r="AE383" i="15"/>
  <c r="AF383" i="15" s="1"/>
  <c r="V382" i="15"/>
  <c r="W382" i="15" s="1"/>
  <c r="AE381" i="15"/>
  <c r="AF381" i="15" s="1"/>
  <c r="V380" i="15"/>
  <c r="W380" i="15" s="1"/>
  <c r="AE379" i="15"/>
  <c r="AF379" i="15" s="1"/>
  <c r="V378" i="15"/>
  <c r="W378" i="15" s="1"/>
  <c r="AE377" i="15"/>
  <c r="AF377" i="15" s="1"/>
  <c r="V376" i="15"/>
  <c r="W376" i="15" s="1"/>
  <c r="AE375" i="15"/>
  <c r="AF375" i="15" s="1"/>
  <c r="V374" i="15"/>
  <c r="W374" i="15" s="1"/>
  <c r="AE373" i="15"/>
  <c r="AF373" i="15" s="1"/>
  <c r="V372" i="15"/>
  <c r="W372" i="15" s="1"/>
  <c r="AE371" i="15"/>
  <c r="AF371" i="15" s="1"/>
  <c r="V370" i="15"/>
  <c r="W370" i="15" s="1"/>
  <c r="AE369" i="15"/>
  <c r="AF369" i="15" s="1"/>
  <c r="V368" i="15"/>
  <c r="W368" i="15" s="1"/>
  <c r="AE367" i="15"/>
  <c r="AF367" i="15" s="1"/>
  <c r="V366" i="15"/>
  <c r="W366" i="15" s="1"/>
  <c r="AE365" i="15"/>
  <c r="AF365" i="15" s="1"/>
  <c r="V364" i="15"/>
  <c r="W364" i="15" s="1"/>
  <c r="AE363" i="15"/>
  <c r="AF363" i="15" s="1"/>
  <c r="V362" i="15"/>
  <c r="W362" i="15" s="1"/>
  <c r="V1103" i="15"/>
  <c r="W1103" i="15" s="1"/>
  <c r="V1101" i="15"/>
  <c r="W1101" i="15" s="1"/>
  <c r="V1099" i="15"/>
  <c r="W1099" i="15" s="1"/>
  <c r="V1097" i="15"/>
  <c r="W1097" i="15" s="1"/>
  <c r="V1095" i="15"/>
  <c r="W1095" i="15" s="1"/>
  <c r="V1093" i="15"/>
  <c r="W1093" i="15" s="1"/>
  <c r="V1091" i="15"/>
  <c r="W1091" i="15" s="1"/>
  <c r="V1089" i="15"/>
  <c r="W1089" i="15" s="1"/>
  <c r="V1087" i="15"/>
  <c r="W1087" i="15" s="1"/>
  <c r="V1085" i="15"/>
  <c r="W1085" i="15" s="1"/>
  <c r="V1083" i="15"/>
  <c r="W1083" i="15" s="1"/>
  <c r="V1081" i="15"/>
  <c r="W1081" i="15" s="1"/>
  <c r="V1079" i="15"/>
  <c r="W1079" i="15" s="1"/>
  <c r="V1077" i="15"/>
  <c r="W1077" i="15" s="1"/>
  <c r="V1075" i="15"/>
  <c r="W1075" i="15" s="1"/>
  <c r="V1073" i="15"/>
  <c r="W1073" i="15" s="1"/>
  <c r="V1071" i="15"/>
  <c r="W1071" i="15" s="1"/>
  <c r="V1069" i="15"/>
  <c r="W1069" i="15" s="1"/>
  <c r="V1067" i="15"/>
  <c r="W1067" i="15" s="1"/>
  <c r="V1065" i="15"/>
  <c r="W1065" i="15" s="1"/>
  <c r="V1063" i="15"/>
  <c r="W1063" i="15" s="1"/>
  <c r="V1061" i="15"/>
  <c r="W1061" i="15" s="1"/>
  <c r="V1059" i="15"/>
  <c r="W1059" i="15" s="1"/>
  <c r="V1057" i="15"/>
  <c r="W1057" i="15" s="1"/>
  <c r="V1055" i="15"/>
  <c r="W1055" i="15" s="1"/>
  <c r="V1053" i="15"/>
  <c r="W1053" i="15" s="1"/>
  <c r="V1051" i="15"/>
  <c r="W1051" i="15" s="1"/>
  <c r="V1049" i="15"/>
  <c r="W1049" i="15" s="1"/>
  <c r="V1047" i="15"/>
  <c r="W1047" i="15" s="1"/>
  <c r="V1045" i="15"/>
  <c r="W1045" i="15" s="1"/>
  <c r="V1043" i="15"/>
  <c r="W1043" i="15" s="1"/>
  <c r="V1041" i="15"/>
  <c r="W1041" i="15" s="1"/>
  <c r="Z1040" i="15"/>
  <c r="AA1040" i="15" s="1"/>
  <c r="Z1038" i="15"/>
  <c r="AA1038" i="15" s="1"/>
  <c r="Z1036" i="15"/>
  <c r="AA1036" i="15" s="1"/>
  <c r="Z1034" i="15"/>
  <c r="AA1034" i="15" s="1"/>
  <c r="Z1032" i="15"/>
  <c r="AA1032" i="15" s="1"/>
  <c r="Z1030" i="15"/>
  <c r="AA1030" i="15" s="1"/>
  <c r="Z1028" i="15"/>
  <c r="AA1028" i="15" s="1"/>
  <c r="Z1026" i="15"/>
  <c r="AA1026" i="15" s="1"/>
  <c r="AE1025" i="15"/>
  <c r="AF1025" i="15" s="1"/>
  <c r="R1025" i="15"/>
  <c r="S1025" i="15" s="1"/>
  <c r="Z1024" i="15"/>
  <c r="AA1024" i="15" s="1"/>
  <c r="AE1023" i="15"/>
  <c r="AF1023" i="15" s="1"/>
  <c r="R1023" i="15"/>
  <c r="S1023" i="15" s="1"/>
  <c r="Z1022" i="15"/>
  <c r="AA1022" i="15" s="1"/>
  <c r="AE1021" i="15"/>
  <c r="AF1021" i="15" s="1"/>
  <c r="R1021" i="15"/>
  <c r="S1021" i="15" s="1"/>
  <c r="Z1020" i="15"/>
  <c r="AA1020" i="15" s="1"/>
  <c r="AE1019" i="15"/>
  <c r="AF1019" i="15" s="1"/>
  <c r="R1019" i="15"/>
  <c r="S1019" i="15" s="1"/>
  <c r="Z1018" i="15"/>
  <c r="AA1018" i="15" s="1"/>
  <c r="AE1017" i="15"/>
  <c r="AF1017" i="15" s="1"/>
  <c r="R1017" i="15"/>
  <c r="S1017" i="15" s="1"/>
  <c r="Z1016" i="15"/>
  <c r="AA1016" i="15" s="1"/>
  <c r="AE1015" i="15"/>
  <c r="AF1015" i="15" s="1"/>
  <c r="R1015" i="15"/>
  <c r="S1015" i="15" s="1"/>
  <c r="Z1014" i="15"/>
  <c r="AA1014" i="15" s="1"/>
  <c r="R1013" i="15"/>
  <c r="S1013" i="15" s="1"/>
  <c r="Z1012" i="15"/>
  <c r="AA1012" i="15" s="1"/>
  <c r="R1011" i="15"/>
  <c r="S1011" i="15" s="1"/>
  <c r="Z1010" i="15"/>
  <c r="AA1010" i="15" s="1"/>
  <c r="R1009" i="15"/>
  <c r="S1009" i="15" s="1"/>
  <c r="Z1008" i="15"/>
  <c r="AA1008" i="15" s="1"/>
  <c r="R1007" i="15"/>
  <c r="S1007" i="15" s="1"/>
  <c r="Z1006" i="15"/>
  <c r="AA1006" i="15" s="1"/>
  <c r="R1005" i="15"/>
  <c r="S1005" i="15" s="1"/>
  <c r="Z1004" i="15"/>
  <c r="AA1004" i="15" s="1"/>
  <c r="R1003" i="15"/>
  <c r="S1003" i="15" s="1"/>
  <c r="Z1002" i="15"/>
  <c r="AA1002" i="15" s="1"/>
  <c r="R1001" i="15"/>
  <c r="S1001" i="15" s="1"/>
  <c r="Z1000" i="15"/>
  <c r="AA1000" i="15" s="1"/>
  <c r="R999" i="15"/>
  <c r="S999" i="15" s="1"/>
  <c r="Z998" i="15"/>
  <c r="AA998" i="15" s="1"/>
  <c r="R997" i="15"/>
  <c r="S997" i="15" s="1"/>
  <c r="Z996" i="15"/>
  <c r="AA996" i="15" s="1"/>
  <c r="R995" i="15"/>
  <c r="S995" i="15" s="1"/>
  <c r="Z994" i="15"/>
  <c r="AA994" i="15" s="1"/>
  <c r="R993" i="15"/>
  <c r="S993" i="15" s="1"/>
  <c r="Z992" i="15"/>
  <c r="AA992" i="15" s="1"/>
  <c r="R991" i="15"/>
  <c r="S991" i="15" s="1"/>
  <c r="Z990" i="15"/>
  <c r="AA990" i="15" s="1"/>
  <c r="R989" i="15"/>
  <c r="S989" i="15" s="1"/>
  <c r="Z988" i="15"/>
  <c r="AA988" i="15" s="1"/>
  <c r="R987" i="15"/>
  <c r="S987" i="15" s="1"/>
  <c r="Z986" i="15"/>
  <c r="AA986" i="15" s="1"/>
  <c r="R985" i="15"/>
  <c r="S985" i="15" s="1"/>
  <c r="Z984" i="15"/>
  <c r="AA984" i="15" s="1"/>
  <c r="R983" i="15"/>
  <c r="S983" i="15" s="1"/>
  <c r="Z982" i="15"/>
  <c r="AA982" i="15" s="1"/>
  <c r="R981" i="15"/>
  <c r="S981" i="15" s="1"/>
  <c r="Z980" i="15"/>
  <c r="AA980" i="15" s="1"/>
  <c r="R979" i="15"/>
  <c r="S979" i="15" s="1"/>
  <c r="Z978" i="15"/>
  <c r="AA978" i="15" s="1"/>
  <c r="R977" i="15"/>
  <c r="S977" i="15" s="1"/>
  <c r="Z976" i="15"/>
  <c r="AA976" i="15" s="1"/>
  <c r="R975" i="15"/>
  <c r="S975" i="15" s="1"/>
  <c r="Z974" i="15"/>
  <c r="AA974" i="15" s="1"/>
  <c r="R973" i="15"/>
  <c r="S973" i="15" s="1"/>
  <c r="Z972" i="15"/>
  <c r="AA972" i="15" s="1"/>
  <c r="R971" i="15"/>
  <c r="S971" i="15" s="1"/>
  <c r="Z970" i="15"/>
  <c r="AA970" i="15" s="1"/>
  <c r="R969" i="15"/>
  <c r="S969" i="15" s="1"/>
  <c r="Z968" i="15"/>
  <c r="AA968" i="15" s="1"/>
  <c r="R967" i="15"/>
  <c r="S967" i="15" s="1"/>
  <c r="Z966" i="15"/>
  <c r="AA966" i="15" s="1"/>
  <c r="R965" i="15"/>
  <c r="S965" i="15" s="1"/>
  <c r="Z964" i="15"/>
  <c r="AA964" i="15" s="1"/>
  <c r="R963" i="15"/>
  <c r="S963" i="15" s="1"/>
  <c r="Z962" i="15"/>
  <c r="AA962" i="15" s="1"/>
  <c r="R961" i="15"/>
  <c r="S961" i="15" s="1"/>
  <c r="Z960" i="15"/>
  <c r="AA960" i="15" s="1"/>
  <c r="R959" i="15"/>
  <c r="S959" i="15" s="1"/>
  <c r="Z958" i="15"/>
  <c r="AA958" i="15" s="1"/>
  <c r="R957" i="15"/>
  <c r="S957" i="15" s="1"/>
  <c r="Z956" i="15"/>
  <c r="AA956" i="15" s="1"/>
  <c r="R955" i="15"/>
  <c r="S955" i="15" s="1"/>
  <c r="Z954" i="15"/>
  <c r="AA954" i="15" s="1"/>
  <c r="R953" i="15"/>
  <c r="S953" i="15" s="1"/>
  <c r="Z952" i="15"/>
  <c r="AA952" i="15" s="1"/>
  <c r="R951" i="15"/>
  <c r="S951" i="15" s="1"/>
  <c r="Z950" i="15"/>
  <c r="AA950" i="15" s="1"/>
  <c r="R949" i="15"/>
  <c r="S949" i="15" s="1"/>
  <c r="Z948" i="15"/>
  <c r="AA948" i="15" s="1"/>
  <c r="R947" i="15"/>
  <c r="S947" i="15" s="1"/>
  <c r="Z946" i="15"/>
  <c r="AA946" i="15" s="1"/>
  <c r="R945" i="15"/>
  <c r="S945" i="15" s="1"/>
  <c r="Z944" i="15"/>
  <c r="AA944" i="15" s="1"/>
  <c r="R943" i="15"/>
  <c r="S943" i="15" s="1"/>
  <c r="Z942" i="15"/>
  <c r="AA942" i="15" s="1"/>
  <c r="R941" i="15"/>
  <c r="S941" i="15" s="1"/>
  <c r="Z940" i="15"/>
  <c r="AA940" i="15" s="1"/>
  <c r="R939" i="15"/>
  <c r="S939" i="15" s="1"/>
  <c r="Z938" i="15"/>
  <c r="AA938" i="15" s="1"/>
  <c r="R937" i="15"/>
  <c r="S937" i="15" s="1"/>
  <c r="Z936" i="15"/>
  <c r="AA936" i="15" s="1"/>
  <c r="R935" i="15"/>
  <c r="S935" i="15" s="1"/>
  <c r="Z934" i="15"/>
  <c r="AA934" i="15" s="1"/>
  <c r="R933" i="15"/>
  <c r="S933" i="15" s="1"/>
  <c r="Z932" i="15"/>
  <c r="AA932" i="15" s="1"/>
  <c r="R931" i="15"/>
  <c r="S931" i="15" s="1"/>
  <c r="Z930" i="15"/>
  <c r="AA930" i="15" s="1"/>
  <c r="R929" i="15"/>
  <c r="S929" i="15" s="1"/>
  <c r="Z928" i="15"/>
  <c r="AA928" i="15" s="1"/>
  <c r="R927" i="15"/>
  <c r="S927" i="15" s="1"/>
  <c r="Z926" i="15"/>
  <c r="AA926" i="15" s="1"/>
  <c r="R925" i="15"/>
  <c r="S925" i="15" s="1"/>
  <c r="Z924" i="15"/>
  <c r="AA924" i="15" s="1"/>
  <c r="R923" i="15"/>
  <c r="S923" i="15" s="1"/>
  <c r="Z922" i="15"/>
  <c r="AA922" i="15" s="1"/>
  <c r="R921" i="15"/>
  <c r="S921" i="15" s="1"/>
  <c r="Z920" i="15"/>
  <c r="AA920" i="15" s="1"/>
  <c r="R919" i="15"/>
  <c r="S919" i="15" s="1"/>
  <c r="Z918" i="15"/>
  <c r="AA918" i="15" s="1"/>
  <c r="R917" i="15"/>
  <c r="S917" i="15" s="1"/>
  <c r="Z916" i="15"/>
  <c r="AA916" i="15" s="1"/>
  <c r="R915" i="15"/>
  <c r="S915" i="15" s="1"/>
  <c r="Z914" i="15"/>
  <c r="AA914" i="15" s="1"/>
  <c r="R913" i="15"/>
  <c r="S913" i="15" s="1"/>
  <c r="Z912" i="15"/>
  <c r="AA912" i="15" s="1"/>
  <c r="R911" i="15"/>
  <c r="S911" i="15" s="1"/>
  <c r="Z910" i="15"/>
  <c r="AA910" i="15" s="1"/>
  <c r="R909" i="15"/>
  <c r="S909" i="15" s="1"/>
  <c r="Z908" i="15"/>
  <c r="AA908" i="15" s="1"/>
  <c r="R907" i="15"/>
  <c r="S907" i="15" s="1"/>
  <c r="Z906" i="15"/>
  <c r="AA906" i="15" s="1"/>
  <c r="R905" i="15"/>
  <c r="S905" i="15" s="1"/>
  <c r="Z904" i="15"/>
  <c r="AA904" i="15" s="1"/>
  <c r="R903" i="15"/>
  <c r="S903" i="15" s="1"/>
  <c r="Z902" i="15"/>
  <c r="AA902" i="15" s="1"/>
  <c r="R901" i="15"/>
  <c r="S901" i="15" s="1"/>
  <c r="Z900" i="15"/>
  <c r="AA900" i="15" s="1"/>
  <c r="R899" i="15"/>
  <c r="S899" i="15" s="1"/>
  <c r="Z898" i="15"/>
  <c r="AA898" i="15" s="1"/>
  <c r="R897" i="15"/>
  <c r="S897" i="15" s="1"/>
  <c r="Z896" i="15"/>
  <c r="AA896" i="15" s="1"/>
  <c r="R895" i="15"/>
  <c r="S895" i="15" s="1"/>
  <c r="Z894" i="15"/>
  <c r="AA894" i="15" s="1"/>
  <c r="R893" i="15"/>
  <c r="S893" i="15" s="1"/>
  <c r="Z892" i="15"/>
  <c r="AA892" i="15" s="1"/>
  <c r="R891" i="15"/>
  <c r="S891" i="15" s="1"/>
  <c r="Z890" i="15"/>
  <c r="AA890" i="15" s="1"/>
  <c r="R889" i="15"/>
  <c r="S889" i="15" s="1"/>
  <c r="Z888" i="15"/>
  <c r="AA888" i="15" s="1"/>
  <c r="R887" i="15"/>
  <c r="S887" i="15" s="1"/>
  <c r="Z886" i="15"/>
  <c r="AA886" i="15" s="1"/>
  <c r="R885" i="15"/>
  <c r="S885" i="15" s="1"/>
  <c r="Z884" i="15"/>
  <c r="AA884" i="15" s="1"/>
  <c r="R883" i="15"/>
  <c r="S883" i="15" s="1"/>
  <c r="Z882" i="15"/>
  <c r="AA882" i="15" s="1"/>
  <c r="R881" i="15"/>
  <c r="S881" i="15" s="1"/>
  <c r="Z880" i="15"/>
  <c r="AA880" i="15" s="1"/>
  <c r="R879" i="15"/>
  <c r="S879" i="15" s="1"/>
  <c r="Z878" i="15"/>
  <c r="AA878" i="15" s="1"/>
  <c r="R877" i="15"/>
  <c r="S877" i="15" s="1"/>
  <c r="Z876" i="15"/>
  <c r="AA876" i="15" s="1"/>
  <c r="R875" i="15"/>
  <c r="S875" i="15" s="1"/>
  <c r="Z874" i="15"/>
  <c r="AA874" i="15" s="1"/>
  <c r="R873" i="15"/>
  <c r="S873" i="15" s="1"/>
  <c r="Z872" i="15"/>
  <c r="AA872" i="15" s="1"/>
  <c r="R871" i="15"/>
  <c r="S871" i="15" s="1"/>
  <c r="Z870" i="15"/>
  <c r="AA870" i="15" s="1"/>
  <c r="R869" i="15"/>
  <c r="S869" i="15" s="1"/>
  <c r="Z868" i="15"/>
  <c r="AA868" i="15" s="1"/>
  <c r="R867" i="15"/>
  <c r="S867" i="15" s="1"/>
  <c r="Z866" i="15"/>
  <c r="AA866" i="15" s="1"/>
  <c r="R865" i="15"/>
  <c r="S865" i="15" s="1"/>
  <c r="Z864" i="15"/>
  <c r="AA864" i="15" s="1"/>
  <c r="R863" i="15"/>
  <c r="S863" i="15" s="1"/>
  <c r="Z862" i="15"/>
  <c r="AA862" i="15" s="1"/>
  <c r="R861" i="15"/>
  <c r="S861" i="15" s="1"/>
  <c r="Z860" i="15"/>
  <c r="AA860" i="15" s="1"/>
  <c r="R859" i="15"/>
  <c r="S859" i="15" s="1"/>
  <c r="Z858" i="15"/>
  <c r="AA858" i="15" s="1"/>
  <c r="R857" i="15"/>
  <c r="S857" i="15" s="1"/>
  <c r="Z856" i="15"/>
  <c r="AA856" i="15" s="1"/>
  <c r="R855" i="15"/>
  <c r="S855" i="15" s="1"/>
  <c r="Z854" i="15"/>
  <c r="AA854" i="15" s="1"/>
  <c r="R853" i="15"/>
  <c r="S853" i="15" s="1"/>
  <c r="Z852" i="15"/>
  <c r="AA852" i="15" s="1"/>
  <c r="R851" i="15"/>
  <c r="S851" i="15" s="1"/>
  <c r="Z850" i="15"/>
  <c r="AA850" i="15" s="1"/>
  <c r="R849" i="15"/>
  <c r="S849" i="15" s="1"/>
  <c r="Z848" i="15"/>
  <c r="AA848" i="15" s="1"/>
  <c r="R847" i="15"/>
  <c r="S847" i="15" s="1"/>
  <c r="Z846" i="15"/>
  <c r="AA846" i="15" s="1"/>
  <c r="R845" i="15"/>
  <c r="S845" i="15" s="1"/>
  <c r="Z844" i="15"/>
  <c r="AA844" i="15" s="1"/>
  <c r="R843" i="15"/>
  <c r="S843" i="15" s="1"/>
  <c r="Z842" i="15"/>
  <c r="AA842" i="15" s="1"/>
  <c r="R841" i="15"/>
  <c r="S841" i="15" s="1"/>
  <c r="Z840" i="15"/>
  <c r="AA840" i="15" s="1"/>
  <c r="R839" i="15"/>
  <c r="S839" i="15" s="1"/>
  <c r="Z838" i="15"/>
  <c r="AA838" i="15" s="1"/>
  <c r="R837" i="15"/>
  <c r="S837" i="15" s="1"/>
  <c r="Z836" i="15"/>
  <c r="AA836" i="15" s="1"/>
  <c r="R835" i="15"/>
  <c r="S835" i="15" s="1"/>
  <c r="Z834" i="15"/>
  <c r="AA834" i="15" s="1"/>
  <c r="R833" i="15"/>
  <c r="S833" i="15" s="1"/>
  <c r="Z832" i="15"/>
  <c r="AA832" i="15" s="1"/>
  <c r="V4" i="15"/>
  <c r="W4" i="15" s="1"/>
  <c r="V8" i="15"/>
  <c r="W8" i="15" s="1"/>
  <c r="AE11" i="15"/>
  <c r="AF11" i="15" s="1"/>
  <c r="AE15" i="15"/>
  <c r="AF15" i="15" s="1"/>
  <c r="V18" i="15"/>
  <c r="W18" i="15" s="1"/>
  <c r="V22" i="15"/>
  <c r="W22" i="15" s="1"/>
  <c r="V28" i="15"/>
  <c r="W28" i="15" s="1"/>
  <c r="AE31" i="15"/>
  <c r="AF31" i="15" s="1"/>
  <c r="V34" i="15"/>
  <c r="W34" i="15" s="1"/>
  <c r="AE35" i="15"/>
  <c r="AF35" i="15" s="1"/>
  <c r="AE37" i="15"/>
  <c r="AF37" i="15" s="1"/>
  <c r="AE39" i="15"/>
  <c r="AF39" i="15" s="1"/>
  <c r="V44" i="15"/>
  <c r="W44" i="15" s="1"/>
  <c r="AE45" i="15"/>
  <c r="AF45" i="15" s="1"/>
  <c r="V50" i="15"/>
  <c r="W50" i="15" s="1"/>
  <c r="AE51" i="15"/>
  <c r="AF51" i="15" s="1"/>
  <c r="AE57" i="15"/>
  <c r="AF57" i="15" s="1"/>
  <c r="AE59" i="15"/>
  <c r="AF59" i="15" s="1"/>
  <c r="V64" i="15"/>
  <c r="W64" i="15" s="1"/>
  <c r="V66" i="15"/>
  <c r="W66" i="15" s="1"/>
  <c r="V72" i="15"/>
  <c r="W72" i="15" s="1"/>
  <c r="AE75" i="15"/>
  <c r="AF75" i="15" s="1"/>
  <c r="AE81" i="15"/>
  <c r="AF81" i="15" s="1"/>
  <c r="V82" i="15"/>
  <c r="W82" i="15" s="1"/>
  <c r="AE83" i="15"/>
  <c r="AF83" i="15" s="1"/>
  <c r="V98" i="15"/>
  <c r="W98" i="15" s="1"/>
  <c r="V100" i="15"/>
  <c r="W100" i="15" s="1"/>
  <c r="AE101" i="15"/>
  <c r="AF101" i="15" s="1"/>
  <c r="V104" i="15"/>
  <c r="W104" i="15" s="1"/>
  <c r="AE105" i="15"/>
  <c r="AF105" i="15" s="1"/>
  <c r="AE107" i="15"/>
  <c r="AF107" i="15" s="1"/>
  <c r="AE109" i="15"/>
  <c r="AF109" i="15" s="1"/>
  <c r="V110" i="15"/>
  <c r="W110" i="15" s="1"/>
  <c r="AE111" i="15"/>
  <c r="AF111" i="15" s="1"/>
  <c r="V112" i="15"/>
  <c r="W112" i="15" s="1"/>
  <c r="AE113" i="15"/>
  <c r="AF113" i="15" s="1"/>
  <c r="V116" i="15"/>
  <c r="W116" i="15" s="1"/>
  <c r="AE117" i="15"/>
  <c r="AF117" i="15" s="1"/>
  <c r="V120" i="15"/>
  <c r="W120" i="15" s="1"/>
  <c r="AE121" i="15"/>
  <c r="AF121" i="15" s="1"/>
  <c r="V124" i="15"/>
  <c r="W124" i="15" s="1"/>
  <c r="AE125" i="15"/>
  <c r="AF125" i="15" s="1"/>
  <c r="V128" i="15"/>
  <c r="W128" i="15" s="1"/>
  <c r="V130" i="15"/>
  <c r="W130" i="15" s="1"/>
  <c r="V132" i="15"/>
  <c r="W132" i="15" s="1"/>
  <c r="AE135" i="15"/>
  <c r="AF135" i="15" s="1"/>
  <c r="V138" i="15"/>
  <c r="W138" i="15" s="1"/>
  <c r="V140" i="15"/>
  <c r="W140" i="15" s="1"/>
  <c r="AE141" i="15"/>
  <c r="AF141" i="15" s="1"/>
  <c r="AE143" i="15"/>
  <c r="AF143" i="15" s="1"/>
  <c r="V144" i="15"/>
  <c r="W144" i="15" s="1"/>
  <c r="V146" i="15"/>
  <c r="W146" i="15" s="1"/>
  <c r="AE149" i="15"/>
  <c r="AF149" i="15" s="1"/>
  <c r="V150" i="15"/>
  <c r="W150" i="15" s="1"/>
  <c r="V152" i="15"/>
  <c r="W152" i="15" s="1"/>
  <c r="AE153" i="15"/>
  <c r="AF153" i="15" s="1"/>
  <c r="AE155" i="15"/>
  <c r="AF155" i="15" s="1"/>
  <c r="V158" i="15"/>
  <c r="W158" i="15" s="1"/>
  <c r="AE159" i="15"/>
  <c r="AF159" i="15" s="1"/>
  <c r="V160" i="15"/>
  <c r="W160" i="15" s="1"/>
  <c r="AE161" i="15"/>
  <c r="AF161" i="15" s="1"/>
  <c r="AE163" i="15"/>
  <c r="AF163" i="15" s="1"/>
  <c r="V164" i="15"/>
  <c r="W164" i="15" s="1"/>
  <c r="V166" i="15"/>
  <c r="W166" i="15" s="1"/>
  <c r="V168" i="15"/>
  <c r="W168" i="15" s="1"/>
  <c r="AE171" i="15"/>
  <c r="AF171" i="15" s="1"/>
  <c r="AE173" i="15"/>
  <c r="AF173" i="15" s="1"/>
  <c r="AE175" i="15"/>
  <c r="AF175" i="15" s="1"/>
  <c r="V178" i="15"/>
  <c r="W178" i="15" s="1"/>
  <c r="AE179" i="15"/>
  <c r="AF179" i="15" s="1"/>
  <c r="AE181" i="15"/>
  <c r="AF181" i="15" s="1"/>
  <c r="AE183" i="15"/>
  <c r="AF183" i="15" s="1"/>
  <c r="AE185" i="15"/>
  <c r="AF185" i="15" s="1"/>
  <c r="AE187" i="15"/>
  <c r="AF187" i="15" s="1"/>
  <c r="V188" i="15"/>
  <c r="W188" i="15" s="1"/>
  <c r="AE189" i="15"/>
  <c r="AF189" i="15" s="1"/>
  <c r="AE191" i="15"/>
  <c r="AF191" i="15" s="1"/>
  <c r="V192" i="15"/>
  <c r="W192" i="15" s="1"/>
  <c r="V194" i="15"/>
  <c r="W194" i="15" s="1"/>
  <c r="AE195" i="15"/>
  <c r="AF195" i="15" s="1"/>
  <c r="AE197" i="15"/>
  <c r="AF197" i="15" s="1"/>
  <c r="V198" i="15"/>
  <c r="W198" i="15" s="1"/>
  <c r="AE199" i="15"/>
  <c r="AF199" i="15" s="1"/>
  <c r="AE201" i="15"/>
  <c r="AF201" i="15" s="1"/>
  <c r="V202" i="15"/>
  <c r="W202" i="15" s="1"/>
  <c r="V204" i="15"/>
  <c r="W204" i="15" s="1"/>
  <c r="AE205" i="15"/>
  <c r="AF205" i="15" s="1"/>
  <c r="V206" i="15"/>
  <c r="W206" i="15" s="1"/>
  <c r="V208" i="15"/>
  <c r="W208" i="15" s="1"/>
  <c r="AE209" i="15"/>
  <c r="AF209" i="15" s="1"/>
  <c r="AE211" i="15"/>
  <c r="AF211" i="15" s="1"/>
  <c r="AE213" i="15"/>
  <c r="AF213" i="15" s="1"/>
  <c r="V214" i="15"/>
  <c r="W214" i="15" s="1"/>
  <c r="V216" i="15"/>
  <c r="W216" i="15" s="1"/>
  <c r="AE217" i="15"/>
  <c r="AF217" i="15" s="1"/>
  <c r="V218" i="15"/>
  <c r="W218" i="15" s="1"/>
  <c r="AE219" i="15"/>
  <c r="AF219" i="15" s="1"/>
  <c r="V222" i="15"/>
  <c r="W222" i="15" s="1"/>
  <c r="V224" i="15"/>
  <c r="W224" i="15" s="1"/>
  <c r="V226" i="15"/>
  <c r="W226" i="15" s="1"/>
  <c r="AE227" i="15"/>
  <c r="AF227" i="15" s="1"/>
  <c r="AE229" i="15"/>
  <c r="AF229" i="15" s="1"/>
  <c r="AE231" i="15"/>
  <c r="AF231" i="15" s="1"/>
  <c r="R2" i="15"/>
  <c r="S2" i="15" s="1"/>
  <c r="Z3" i="15"/>
  <c r="AA3" i="15" s="1"/>
  <c r="R4" i="15"/>
  <c r="S4" i="15" s="1"/>
  <c r="Z5" i="15"/>
  <c r="AA5" i="15" s="1"/>
  <c r="R6" i="15"/>
  <c r="S6" i="15" s="1"/>
  <c r="Z7" i="15"/>
  <c r="AA7" i="15" s="1"/>
  <c r="R8" i="15"/>
  <c r="S8" i="15" s="1"/>
  <c r="Z9" i="15"/>
  <c r="AA9" i="15" s="1"/>
  <c r="R10" i="15"/>
  <c r="S10" i="15" s="1"/>
  <c r="Z11" i="15"/>
  <c r="AA11" i="15" s="1"/>
  <c r="R12" i="15"/>
  <c r="S12" i="15" s="1"/>
  <c r="Z13" i="15"/>
  <c r="AA13" i="15" s="1"/>
  <c r="R14" i="15"/>
  <c r="S14" i="15" s="1"/>
  <c r="Z15" i="15"/>
  <c r="AA15" i="15" s="1"/>
  <c r="R16" i="15"/>
  <c r="S16" i="15" s="1"/>
  <c r="Z17" i="15"/>
  <c r="AA17" i="15" s="1"/>
  <c r="R18" i="15"/>
  <c r="S18" i="15" s="1"/>
  <c r="Z19" i="15"/>
  <c r="AA19" i="15" s="1"/>
  <c r="R20" i="15"/>
  <c r="S20" i="15" s="1"/>
  <c r="Z21" i="15"/>
  <c r="AA21" i="15" s="1"/>
  <c r="R22" i="15"/>
  <c r="S22" i="15" s="1"/>
  <c r="Z23" i="15"/>
  <c r="AA23" i="15" s="1"/>
  <c r="R24" i="15"/>
  <c r="S24" i="15" s="1"/>
  <c r="Z25" i="15"/>
  <c r="AA25" i="15" s="1"/>
  <c r="R26" i="15"/>
  <c r="S26" i="15" s="1"/>
  <c r="Z27" i="15"/>
  <c r="AA27" i="15" s="1"/>
  <c r="R28" i="15"/>
  <c r="S28" i="15" s="1"/>
  <c r="Z29" i="15"/>
  <c r="AA29" i="15" s="1"/>
  <c r="R30" i="15"/>
  <c r="S30" i="15" s="1"/>
  <c r="Z31" i="15"/>
  <c r="AA31" i="15" s="1"/>
  <c r="R32" i="15"/>
  <c r="S32" i="15" s="1"/>
  <c r="Z33" i="15"/>
  <c r="AA33" i="15" s="1"/>
  <c r="R34" i="15"/>
  <c r="S34" i="15" s="1"/>
  <c r="Z35" i="15"/>
  <c r="AA35" i="15" s="1"/>
  <c r="R36" i="15"/>
  <c r="S36" i="15" s="1"/>
  <c r="Z37" i="15"/>
  <c r="AA37" i="15" s="1"/>
  <c r="R38" i="15"/>
  <c r="S38" i="15" s="1"/>
  <c r="Z39" i="15"/>
  <c r="AA39" i="15" s="1"/>
  <c r="R40" i="15"/>
  <c r="S40" i="15" s="1"/>
  <c r="Z41" i="15"/>
  <c r="AA41" i="15" s="1"/>
  <c r="R42" i="15"/>
  <c r="S42" i="15" s="1"/>
  <c r="Z43" i="15"/>
  <c r="AA43" i="15" s="1"/>
  <c r="R44" i="15"/>
  <c r="S44" i="15" s="1"/>
  <c r="Z45" i="15"/>
  <c r="AA45" i="15" s="1"/>
  <c r="R46" i="15"/>
  <c r="S46" i="15" s="1"/>
  <c r="Z47" i="15"/>
  <c r="AA47" i="15" s="1"/>
  <c r="R48" i="15"/>
  <c r="S48" i="15" s="1"/>
  <c r="Z49" i="15"/>
  <c r="AA49" i="15" s="1"/>
  <c r="R50" i="15"/>
  <c r="S50" i="15" s="1"/>
  <c r="Z51" i="15"/>
  <c r="AA51" i="15" s="1"/>
  <c r="R52" i="15"/>
  <c r="S52" i="15" s="1"/>
  <c r="Z53" i="15"/>
  <c r="AA53" i="15" s="1"/>
  <c r="R54" i="15"/>
  <c r="S54" i="15" s="1"/>
  <c r="Z55" i="15"/>
  <c r="AA55" i="15" s="1"/>
  <c r="R56" i="15"/>
  <c r="S56" i="15" s="1"/>
  <c r="Z57" i="15"/>
  <c r="AA57" i="15" s="1"/>
  <c r="R58" i="15"/>
  <c r="S58" i="15" s="1"/>
  <c r="Z59" i="15"/>
  <c r="AA59" i="15" s="1"/>
  <c r="R60" i="15"/>
  <c r="S60" i="15" s="1"/>
  <c r="Z61" i="15"/>
  <c r="AA61" i="15" s="1"/>
  <c r="R62" i="15"/>
  <c r="S62" i="15" s="1"/>
  <c r="Z63" i="15"/>
  <c r="AA63" i="15" s="1"/>
  <c r="R64" i="15"/>
  <c r="S64" i="15" s="1"/>
  <c r="Z65" i="15"/>
  <c r="AA65" i="15" s="1"/>
  <c r="R66" i="15"/>
  <c r="S66" i="15" s="1"/>
  <c r="Z67" i="15"/>
  <c r="AA67" i="15" s="1"/>
  <c r="R68" i="15"/>
  <c r="S68" i="15" s="1"/>
  <c r="Z69" i="15"/>
  <c r="AA69" i="15" s="1"/>
  <c r="R70" i="15"/>
  <c r="S70" i="15" s="1"/>
  <c r="Z71" i="15"/>
  <c r="AA71" i="15" s="1"/>
  <c r="R72" i="15"/>
  <c r="S72" i="15" s="1"/>
  <c r="Z73" i="15"/>
  <c r="AA73" i="15" s="1"/>
  <c r="R74" i="15"/>
  <c r="S74" i="15" s="1"/>
  <c r="Z75" i="15"/>
  <c r="AA75" i="15" s="1"/>
  <c r="R76" i="15"/>
  <c r="S76" i="15" s="1"/>
  <c r="Z77" i="15"/>
  <c r="AA77" i="15" s="1"/>
  <c r="R78" i="15"/>
  <c r="S78" i="15" s="1"/>
  <c r="Z79" i="15"/>
  <c r="AA79" i="15" s="1"/>
  <c r="R80" i="15"/>
  <c r="S80" i="15" s="1"/>
  <c r="Z81" i="15"/>
  <c r="AA81" i="15" s="1"/>
  <c r="R82" i="15"/>
  <c r="S82" i="15" s="1"/>
  <c r="Z83" i="15"/>
  <c r="AA83" i="15" s="1"/>
  <c r="R84" i="15"/>
  <c r="S84" i="15" s="1"/>
  <c r="Z85" i="15"/>
  <c r="AA85" i="15" s="1"/>
  <c r="R86" i="15"/>
  <c r="S86" i="15" s="1"/>
  <c r="Z87" i="15"/>
  <c r="AA87" i="15" s="1"/>
  <c r="R88" i="15"/>
  <c r="S88" i="15" s="1"/>
  <c r="Z89" i="15"/>
  <c r="AA89" i="15" s="1"/>
  <c r="R90" i="15"/>
  <c r="S90" i="15" s="1"/>
  <c r="Z91" i="15"/>
  <c r="AA91" i="15" s="1"/>
  <c r="R92" i="15"/>
  <c r="S92" i="15" s="1"/>
  <c r="Z93" i="15"/>
  <c r="AA93" i="15" s="1"/>
  <c r="R94" i="15"/>
  <c r="S94" i="15" s="1"/>
  <c r="Z95" i="15"/>
  <c r="AA95" i="15" s="1"/>
  <c r="R96" i="15"/>
  <c r="S96" i="15" s="1"/>
  <c r="Z97" i="15"/>
  <c r="AA97" i="15" s="1"/>
  <c r="R98" i="15"/>
  <c r="S98" i="15" s="1"/>
  <c r="Z99" i="15"/>
  <c r="AA99" i="15" s="1"/>
  <c r="R100" i="15"/>
  <c r="S100" i="15" s="1"/>
  <c r="Z101" i="15"/>
  <c r="AA101" i="15" s="1"/>
  <c r="R102" i="15"/>
  <c r="S102" i="15" s="1"/>
  <c r="Z103" i="15"/>
  <c r="AA103" i="15" s="1"/>
  <c r="R104" i="15"/>
  <c r="S104" i="15" s="1"/>
  <c r="Z105" i="15"/>
  <c r="AA105" i="15" s="1"/>
  <c r="R106" i="15"/>
  <c r="S106" i="15" s="1"/>
  <c r="Z107" i="15"/>
  <c r="AA107" i="15" s="1"/>
  <c r="R108" i="15"/>
  <c r="S108" i="15" s="1"/>
  <c r="Z109" i="15"/>
  <c r="AA109" i="15" s="1"/>
  <c r="R110" i="15"/>
  <c r="S110" i="15" s="1"/>
  <c r="Z111" i="15"/>
  <c r="AA111" i="15" s="1"/>
  <c r="R112" i="15"/>
  <c r="S112" i="15" s="1"/>
  <c r="Z113" i="15"/>
  <c r="AA113" i="15" s="1"/>
  <c r="R114" i="15"/>
  <c r="S114" i="15" s="1"/>
  <c r="Z115" i="15"/>
  <c r="AA115" i="15" s="1"/>
  <c r="R116" i="15"/>
  <c r="S116" i="15" s="1"/>
  <c r="Z117" i="15"/>
  <c r="AA117" i="15" s="1"/>
  <c r="R118" i="15"/>
  <c r="S118" i="15" s="1"/>
  <c r="Z119" i="15"/>
  <c r="AA119" i="15" s="1"/>
  <c r="R120" i="15"/>
  <c r="S120" i="15" s="1"/>
  <c r="Z121" i="15"/>
  <c r="AA121" i="15" s="1"/>
  <c r="R122" i="15"/>
  <c r="S122" i="15" s="1"/>
  <c r="Z123" i="15"/>
  <c r="AA123" i="15" s="1"/>
  <c r="R124" i="15"/>
  <c r="S124" i="15" s="1"/>
  <c r="Z125" i="15"/>
  <c r="AA125" i="15" s="1"/>
  <c r="R126" i="15"/>
  <c r="S126" i="15" s="1"/>
  <c r="Z127" i="15"/>
  <c r="AA127" i="15" s="1"/>
  <c r="R128" i="15"/>
  <c r="S128" i="15" s="1"/>
  <c r="Z129" i="15"/>
  <c r="AA129" i="15" s="1"/>
  <c r="R130" i="15"/>
  <c r="S130" i="15" s="1"/>
  <c r="Z131" i="15"/>
  <c r="AA131" i="15" s="1"/>
  <c r="R132" i="15"/>
  <c r="S132" i="15" s="1"/>
  <c r="Z133" i="15"/>
  <c r="AA133" i="15" s="1"/>
  <c r="R134" i="15"/>
  <c r="S134" i="15" s="1"/>
  <c r="Z135" i="15"/>
  <c r="AA135" i="15" s="1"/>
  <c r="R136" i="15"/>
  <c r="S136" i="15" s="1"/>
  <c r="Z137" i="15"/>
  <c r="AA137" i="15" s="1"/>
  <c r="R138" i="15"/>
  <c r="S138" i="15" s="1"/>
  <c r="Z139" i="15"/>
  <c r="AA139" i="15" s="1"/>
  <c r="R140" i="15"/>
  <c r="S140" i="15" s="1"/>
  <c r="Z141" i="15"/>
  <c r="AA141" i="15" s="1"/>
  <c r="R142" i="15"/>
  <c r="S142" i="15" s="1"/>
  <c r="Z143" i="15"/>
  <c r="AA143" i="15" s="1"/>
  <c r="R144" i="15"/>
  <c r="S144" i="15" s="1"/>
  <c r="Z145" i="15"/>
  <c r="AA145" i="15" s="1"/>
  <c r="R146" i="15"/>
  <c r="S146" i="15" s="1"/>
  <c r="Z147" i="15"/>
  <c r="AA147" i="15" s="1"/>
  <c r="R148" i="15"/>
  <c r="S148" i="15" s="1"/>
  <c r="Z149" i="15"/>
  <c r="AA149" i="15" s="1"/>
  <c r="R150" i="15"/>
  <c r="S150" i="15" s="1"/>
  <c r="Z151" i="15"/>
  <c r="AA151" i="15" s="1"/>
  <c r="R152" i="15"/>
  <c r="S152" i="15" s="1"/>
  <c r="Z153" i="15"/>
  <c r="AA153" i="15" s="1"/>
  <c r="R154" i="15"/>
  <c r="S154" i="15" s="1"/>
  <c r="Z155" i="15"/>
  <c r="AA155" i="15" s="1"/>
  <c r="R156" i="15"/>
  <c r="S156" i="15" s="1"/>
  <c r="Z157" i="15"/>
  <c r="AA157" i="15" s="1"/>
  <c r="R158" i="15"/>
  <c r="S158" i="15" s="1"/>
  <c r="Z159" i="15"/>
  <c r="AA159" i="15" s="1"/>
  <c r="R160" i="15"/>
  <c r="S160" i="15" s="1"/>
  <c r="Z161" i="15"/>
  <c r="AA161" i="15" s="1"/>
  <c r="R162" i="15"/>
  <c r="S162" i="15" s="1"/>
  <c r="Z163" i="15"/>
  <c r="AA163" i="15" s="1"/>
  <c r="R164" i="15"/>
  <c r="S164" i="15" s="1"/>
  <c r="Z165" i="15"/>
  <c r="AA165" i="15" s="1"/>
  <c r="R166" i="15"/>
  <c r="S166" i="15" s="1"/>
  <c r="Z167" i="15"/>
  <c r="AA167" i="15" s="1"/>
  <c r="R168" i="15"/>
  <c r="S168" i="15" s="1"/>
  <c r="Z169" i="15"/>
  <c r="AA169" i="15" s="1"/>
  <c r="R170" i="15"/>
  <c r="S170" i="15" s="1"/>
  <c r="Z171" i="15"/>
  <c r="AA171" i="15" s="1"/>
  <c r="R172" i="15"/>
  <c r="S172" i="15" s="1"/>
  <c r="Z173" i="15"/>
  <c r="AA173" i="15" s="1"/>
  <c r="R174" i="15"/>
  <c r="S174" i="15" s="1"/>
  <c r="Z175" i="15"/>
  <c r="AA175" i="15" s="1"/>
  <c r="R176" i="15"/>
  <c r="S176" i="15" s="1"/>
  <c r="Z177" i="15"/>
  <c r="AA177" i="15" s="1"/>
  <c r="R178" i="15"/>
  <c r="S178" i="15" s="1"/>
  <c r="Z179" i="15"/>
  <c r="AA179" i="15" s="1"/>
  <c r="R180" i="15"/>
  <c r="S180" i="15" s="1"/>
  <c r="Z181" i="15"/>
  <c r="AA181" i="15" s="1"/>
  <c r="R182" i="15"/>
  <c r="S182" i="15" s="1"/>
  <c r="Z183" i="15"/>
  <c r="AA183" i="15" s="1"/>
  <c r="R184" i="15"/>
  <c r="S184" i="15" s="1"/>
  <c r="Z185" i="15"/>
  <c r="AA185" i="15" s="1"/>
  <c r="R186" i="15"/>
  <c r="S186" i="15" s="1"/>
  <c r="Z187" i="15"/>
  <c r="AA187" i="15" s="1"/>
  <c r="R188" i="15"/>
  <c r="S188" i="15" s="1"/>
  <c r="Z189" i="15"/>
  <c r="AA189" i="15" s="1"/>
  <c r="R190" i="15"/>
  <c r="S190" i="15" s="1"/>
  <c r="Z191" i="15"/>
  <c r="AA191" i="15" s="1"/>
  <c r="R192" i="15"/>
  <c r="S192" i="15" s="1"/>
  <c r="Z193" i="15"/>
  <c r="AA193" i="15" s="1"/>
  <c r="R194" i="15"/>
  <c r="S194" i="15" s="1"/>
  <c r="Z195" i="15"/>
  <c r="AA195" i="15" s="1"/>
  <c r="R196" i="15"/>
  <c r="S196" i="15" s="1"/>
  <c r="Z197" i="15"/>
  <c r="AA197" i="15" s="1"/>
  <c r="R198" i="15"/>
  <c r="S198" i="15" s="1"/>
  <c r="Z199" i="15"/>
  <c r="AA199" i="15" s="1"/>
  <c r="R200" i="15"/>
  <c r="S200" i="15" s="1"/>
  <c r="Z201" i="15"/>
  <c r="AA201" i="15" s="1"/>
  <c r="R202" i="15"/>
  <c r="S202" i="15" s="1"/>
  <c r="Z203" i="15"/>
  <c r="AA203" i="15" s="1"/>
  <c r="R204" i="15"/>
  <c r="S204" i="15" s="1"/>
  <c r="Z205" i="15"/>
  <c r="AA205" i="15" s="1"/>
  <c r="R206" i="15"/>
  <c r="S206" i="15" s="1"/>
  <c r="Z207" i="15"/>
  <c r="AA207" i="15" s="1"/>
  <c r="R208" i="15"/>
  <c r="S208" i="15" s="1"/>
  <c r="Z209" i="15"/>
  <c r="AA209" i="15" s="1"/>
  <c r="R210" i="15"/>
  <c r="S210" i="15" s="1"/>
  <c r="Z211" i="15"/>
  <c r="AA211" i="15" s="1"/>
  <c r="R212" i="15"/>
  <c r="S212" i="15" s="1"/>
  <c r="Z213" i="15"/>
  <c r="AA213" i="15" s="1"/>
  <c r="R214" i="15"/>
  <c r="S214" i="15" s="1"/>
  <c r="Z215" i="15"/>
  <c r="AA215" i="15" s="1"/>
  <c r="R216" i="15"/>
  <c r="S216" i="15" s="1"/>
  <c r="Z217" i="15"/>
  <c r="AA217" i="15" s="1"/>
  <c r="R218" i="15"/>
  <c r="S218" i="15" s="1"/>
  <c r="Z219" i="15"/>
  <c r="AA219" i="15" s="1"/>
  <c r="R220" i="15"/>
  <c r="S220" i="15" s="1"/>
  <c r="Z221" i="15"/>
  <c r="AA221" i="15" s="1"/>
  <c r="R222" i="15"/>
  <c r="S222" i="15" s="1"/>
  <c r="Z223" i="15"/>
  <c r="AA223" i="15" s="1"/>
  <c r="R224" i="15"/>
  <c r="S224" i="15" s="1"/>
  <c r="Z225" i="15"/>
  <c r="AA225" i="15" s="1"/>
  <c r="R226" i="15"/>
  <c r="S226" i="15" s="1"/>
  <c r="Z227" i="15"/>
  <c r="AA227" i="15" s="1"/>
  <c r="R228" i="15"/>
  <c r="S228" i="15" s="1"/>
  <c r="Z229" i="15"/>
  <c r="AA229" i="15" s="1"/>
  <c r="R230" i="15"/>
  <c r="S230" i="15" s="1"/>
  <c r="Z231" i="15"/>
  <c r="AA231" i="15" s="1"/>
  <c r="R232" i="15"/>
  <c r="S232" i="15" s="1"/>
  <c r="Z233" i="15"/>
  <c r="AA233" i="15" s="1"/>
  <c r="R234" i="15"/>
  <c r="S234" i="15" s="1"/>
  <c r="Z235" i="15"/>
  <c r="AA235" i="15" s="1"/>
  <c r="R236" i="15"/>
  <c r="S236" i="15" s="1"/>
  <c r="Z237" i="15"/>
  <c r="AA237" i="15" s="1"/>
  <c r="R238" i="15"/>
  <c r="S238" i="15" s="1"/>
  <c r="Z239" i="15"/>
  <c r="AA239" i="15" s="1"/>
  <c r="R240" i="15"/>
  <c r="S240" i="15" s="1"/>
  <c r="Z241" i="15"/>
  <c r="AA241" i="15" s="1"/>
  <c r="R242" i="15"/>
  <c r="S242" i="15" s="1"/>
  <c r="Z243" i="15"/>
  <c r="AA243" i="15" s="1"/>
  <c r="R244" i="15"/>
  <c r="S244" i="15" s="1"/>
  <c r="Z245" i="15"/>
  <c r="AA245" i="15" s="1"/>
  <c r="R246" i="15"/>
  <c r="S246" i="15" s="1"/>
  <c r="Z247" i="15"/>
  <c r="AA247" i="15" s="1"/>
  <c r="R248" i="15"/>
  <c r="S248" i="15" s="1"/>
  <c r="Z249" i="15"/>
  <c r="AA249" i="15" s="1"/>
  <c r="R250" i="15"/>
  <c r="S250" i="15" s="1"/>
  <c r="Z251" i="15"/>
  <c r="AA251" i="15" s="1"/>
  <c r="R252" i="15"/>
  <c r="S252" i="15" s="1"/>
  <c r="Z253" i="15"/>
  <c r="AA253" i="15" s="1"/>
  <c r="R254" i="15"/>
  <c r="S254" i="15" s="1"/>
  <c r="Z255" i="15"/>
  <c r="AA255" i="15" s="1"/>
  <c r="R256" i="15"/>
  <c r="S256" i="15" s="1"/>
  <c r="Z257" i="15"/>
  <c r="AA257" i="15" s="1"/>
  <c r="R258" i="15"/>
  <c r="S258" i="15" s="1"/>
  <c r="Z259" i="15"/>
  <c r="AA259" i="15" s="1"/>
  <c r="R260" i="15"/>
  <c r="S260" i="15" s="1"/>
  <c r="Z261" i="15"/>
  <c r="AA261" i="15" s="1"/>
  <c r="R262" i="15"/>
  <c r="S262" i="15" s="1"/>
  <c r="Z263" i="15"/>
  <c r="AA263" i="15" s="1"/>
  <c r="R264" i="15"/>
  <c r="S264" i="15" s="1"/>
  <c r="Z265" i="15"/>
  <c r="AA265" i="15" s="1"/>
  <c r="R266" i="15"/>
  <c r="S266" i="15" s="1"/>
  <c r="Z267" i="15"/>
  <c r="AA267" i="15" s="1"/>
  <c r="R268" i="15"/>
  <c r="S268" i="15" s="1"/>
  <c r="Z269" i="15"/>
  <c r="AA269" i="15" s="1"/>
  <c r="R270" i="15"/>
  <c r="S270" i="15" s="1"/>
  <c r="Z271" i="15"/>
  <c r="AA271" i="15" s="1"/>
  <c r="R272" i="15"/>
  <c r="S272" i="15" s="1"/>
  <c r="Z273" i="15"/>
  <c r="AA273" i="15" s="1"/>
  <c r="R274" i="15"/>
  <c r="S274" i="15" s="1"/>
  <c r="Z275" i="15"/>
  <c r="AA275" i="15" s="1"/>
  <c r="R276" i="15"/>
  <c r="S276" i="15" s="1"/>
  <c r="Z277" i="15"/>
  <c r="AA277" i="15" s="1"/>
  <c r="R278" i="15"/>
  <c r="S278" i="15" s="1"/>
  <c r="Z279" i="15"/>
  <c r="AA279" i="15" s="1"/>
  <c r="R280" i="15"/>
  <c r="S280" i="15" s="1"/>
  <c r="Z281" i="15"/>
  <c r="AA281" i="15" s="1"/>
  <c r="R282" i="15"/>
  <c r="S282" i="15" s="1"/>
  <c r="Z283" i="15"/>
  <c r="AA283" i="15" s="1"/>
  <c r="R284" i="15"/>
  <c r="S284" i="15" s="1"/>
  <c r="Z285" i="15"/>
  <c r="AA285" i="15" s="1"/>
  <c r="R286" i="15"/>
  <c r="S286" i="15" s="1"/>
  <c r="Z287" i="15"/>
  <c r="AA287" i="15" s="1"/>
  <c r="R288" i="15"/>
  <c r="S288" i="15" s="1"/>
  <c r="Z289" i="15"/>
  <c r="AA289" i="15" s="1"/>
  <c r="R290" i="15"/>
  <c r="S290" i="15" s="1"/>
  <c r="Z291" i="15"/>
  <c r="AA291" i="15" s="1"/>
  <c r="R292" i="15"/>
  <c r="S292" i="15" s="1"/>
  <c r="Z293" i="15"/>
  <c r="AA293" i="15" s="1"/>
  <c r="R294" i="15"/>
  <c r="S294" i="15" s="1"/>
  <c r="Z295" i="15"/>
  <c r="AA295" i="15" s="1"/>
  <c r="R296" i="15"/>
  <c r="S296" i="15" s="1"/>
  <c r="Z297" i="15"/>
  <c r="AA297" i="15" s="1"/>
  <c r="R298" i="15"/>
  <c r="S298" i="15" s="1"/>
  <c r="Z299" i="15"/>
  <c r="AA299" i="15" s="1"/>
  <c r="R300" i="15"/>
  <c r="S300" i="15" s="1"/>
  <c r="Z301" i="15"/>
  <c r="AA301" i="15" s="1"/>
  <c r="R302" i="15"/>
  <c r="S302" i="15" s="1"/>
  <c r="Z303" i="15"/>
  <c r="AA303" i="15" s="1"/>
  <c r="R304" i="15"/>
  <c r="S304" i="15" s="1"/>
  <c r="Z305" i="15"/>
  <c r="AA305" i="15" s="1"/>
  <c r="R306" i="15"/>
  <c r="S306" i="15" s="1"/>
  <c r="Z307" i="15"/>
  <c r="AA307" i="15" s="1"/>
  <c r="R308" i="15"/>
  <c r="S308" i="15" s="1"/>
  <c r="Z309" i="15"/>
  <c r="AA309" i="15" s="1"/>
  <c r="R310" i="15"/>
  <c r="S310" i="15" s="1"/>
  <c r="Z311" i="15"/>
  <c r="AA311" i="15" s="1"/>
  <c r="R312" i="15"/>
  <c r="S312" i="15" s="1"/>
  <c r="Z313" i="15"/>
  <c r="AA313" i="15" s="1"/>
  <c r="R314" i="15"/>
  <c r="S314" i="15" s="1"/>
  <c r="Z315" i="15"/>
  <c r="AA315" i="15" s="1"/>
  <c r="R316" i="15"/>
  <c r="S316" i="15" s="1"/>
  <c r="Z317" i="15"/>
  <c r="AA317" i="15" s="1"/>
  <c r="R318" i="15"/>
  <c r="S318" i="15" s="1"/>
  <c r="Z319" i="15"/>
  <c r="AA319" i="15" s="1"/>
  <c r="R320" i="15"/>
  <c r="S320" i="15" s="1"/>
  <c r="Z321" i="15"/>
  <c r="AA321" i="15" s="1"/>
  <c r="R322" i="15"/>
  <c r="S322" i="15" s="1"/>
  <c r="Z323" i="15"/>
  <c r="AA323" i="15" s="1"/>
  <c r="R324" i="15"/>
  <c r="S324" i="15" s="1"/>
  <c r="Z325" i="15"/>
  <c r="AA325" i="15" s="1"/>
  <c r="R326" i="15"/>
  <c r="S326" i="15" s="1"/>
  <c r="Z327" i="15"/>
  <c r="AA327" i="15" s="1"/>
  <c r="R328" i="15"/>
  <c r="S328" i="15" s="1"/>
  <c r="Z329" i="15"/>
  <c r="AA329" i="15" s="1"/>
  <c r="R330" i="15"/>
  <c r="S330" i="15" s="1"/>
  <c r="Z331" i="15"/>
  <c r="AA331" i="15" s="1"/>
  <c r="R332" i="15"/>
  <c r="S332" i="15" s="1"/>
  <c r="Z333" i="15"/>
  <c r="AA333" i="15" s="1"/>
  <c r="R334" i="15"/>
  <c r="S334" i="15" s="1"/>
  <c r="Z335" i="15"/>
  <c r="AA335" i="15" s="1"/>
  <c r="R336" i="15"/>
  <c r="S336" i="15" s="1"/>
  <c r="Z337" i="15"/>
  <c r="AA337" i="15" s="1"/>
  <c r="R338" i="15"/>
  <c r="S338" i="15" s="1"/>
  <c r="Z339" i="15"/>
  <c r="AA339" i="15" s="1"/>
  <c r="R340" i="15"/>
  <c r="S340" i="15" s="1"/>
  <c r="Z341" i="15"/>
  <c r="AA341" i="15" s="1"/>
  <c r="R342" i="15"/>
  <c r="S342" i="15" s="1"/>
  <c r="Z343" i="15"/>
  <c r="AA343" i="15" s="1"/>
  <c r="R344" i="15"/>
  <c r="S344" i="15" s="1"/>
  <c r="Z345" i="15"/>
  <c r="AA345" i="15" s="1"/>
  <c r="R346" i="15"/>
  <c r="S346" i="15" s="1"/>
  <c r="Z347" i="15"/>
  <c r="AA347" i="15" s="1"/>
  <c r="R348" i="15"/>
  <c r="S348" i="15" s="1"/>
  <c r="Z349" i="15"/>
  <c r="AA349" i="15" s="1"/>
  <c r="R350" i="15"/>
  <c r="S350" i="15" s="1"/>
  <c r="Z351" i="15"/>
  <c r="AA351" i="15" s="1"/>
  <c r="R352" i="15"/>
  <c r="S352" i="15" s="1"/>
  <c r="Z353" i="15"/>
  <c r="AA353" i="15" s="1"/>
  <c r="R354" i="15"/>
  <c r="S354" i="15" s="1"/>
  <c r="Z355" i="15"/>
  <c r="AA355" i="15" s="1"/>
  <c r="R356" i="15"/>
  <c r="S356" i="15" s="1"/>
  <c r="Z357" i="15"/>
  <c r="AA357" i="15" s="1"/>
  <c r="R358" i="15"/>
  <c r="S358" i="15" s="1"/>
  <c r="Z359" i="15"/>
  <c r="AA359" i="15" s="1"/>
  <c r="R360" i="15"/>
  <c r="S360" i="15" s="1"/>
  <c r="Z361" i="15"/>
  <c r="AA361" i="15" s="1"/>
  <c r="V363" i="15"/>
  <c r="W363" i="15" s="1"/>
  <c r="V365" i="15"/>
  <c r="W365" i="15" s="1"/>
  <c r="V367" i="15"/>
  <c r="W367" i="15" s="1"/>
  <c r="V369" i="15"/>
  <c r="W369" i="15" s="1"/>
  <c r="V371" i="15"/>
  <c r="W371" i="15" s="1"/>
  <c r="V373" i="15"/>
  <c r="W373" i="15" s="1"/>
  <c r="V375" i="15"/>
  <c r="W375" i="15" s="1"/>
  <c r="V377" i="15"/>
  <c r="W377" i="15" s="1"/>
  <c r="V379" i="15"/>
  <c r="W379" i="15" s="1"/>
  <c r="V381" i="15"/>
  <c r="W381" i="15" s="1"/>
  <c r="V383" i="15"/>
  <c r="W383" i="15" s="1"/>
  <c r="V385" i="15"/>
  <c r="W385" i="15" s="1"/>
  <c r="V387" i="15"/>
  <c r="W387" i="15" s="1"/>
  <c r="V389" i="15"/>
  <c r="W389" i="15" s="1"/>
  <c r="V391" i="15"/>
  <c r="W391" i="15" s="1"/>
  <c r="V393" i="15"/>
  <c r="W393" i="15" s="1"/>
  <c r="V395" i="15"/>
  <c r="W395" i="15" s="1"/>
  <c r="V397" i="15"/>
  <c r="W397" i="15" s="1"/>
  <c r="V399" i="15"/>
  <c r="W399" i="15" s="1"/>
  <c r="V401" i="15"/>
  <c r="W401" i="15" s="1"/>
  <c r="V403" i="15"/>
  <c r="W403" i="15" s="1"/>
  <c r="V405" i="15"/>
  <c r="W405" i="15" s="1"/>
  <c r="V407" i="15"/>
  <c r="W407" i="15" s="1"/>
  <c r="V409" i="15"/>
  <c r="W409" i="15" s="1"/>
  <c r="V411" i="15"/>
  <c r="W411" i="15" s="1"/>
  <c r="V413" i="15"/>
  <c r="W413" i="15" s="1"/>
  <c r="V415" i="15"/>
  <c r="W415" i="15" s="1"/>
  <c r="V417" i="15"/>
  <c r="W417" i="15" s="1"/>
  <c r="V419" i="15"/>
  <c r="W419" i="15" s="1"/>
  <c r="V421" i="15"/>
  <c r="W421" i="15" s="1"/>
  <c r="V423" i="15"/>
  <c r="W423" i="15" s="1"/>
  <c r="V425" i="15"/>
  <c r="W425" i="15" s="1"/>
  <c r="V427" i="15"/>
  <c r="W427" i="15" s="1"/>
  <c r="V429" i="15"/>
  <c r="W429" i="15" s="1"/>
  <c r="U35" i="16" l="1"/>
  <c r="T35" i="16"/>
  <c r="U40" i="16" l="1"/>
  <c r="U39" i="16"/>
  <c r="U36" i="16"/>
  <c r="U38" i="16"/>
  <c r="U37" i="16"/>
  <c r="U41" i="16"/>
  <c r="U42" i="16"/>
  <c r="T40" i="16"/>
  <c r="T37" i="16"/>
  <c r="T38" i="16"/>
  <c r="T39" i="16"/>
  <c r="T36" i="16"/>
  <c r="T42" i="16"/>
  <c r="T41" i="16"/>
  <c r="V28" i="16" l="1"/>
  <c r="V27" i="16"/>
  <c r="W25" i="16"/>
  <c r="W23" i="16"/>
  <c r="W28" i="16"/>
  <c r="BC27" i="16"/>
  <c r="BC26" i="16"/>
  <c r="BC25" i="16"/>
  <c r="BC24" i="16"/>
  <c r="BD27" i="16" l="1"/>
  <c r="BD24" i="16"/>
  <c r="BD25" i="16"/>
  <c r="BD26" i="16"/>
  <c r="V24" i="16" l="1"/>
  <c r="W24" i="16"/>
  <c r="W27" i="16"/>
  <c r="AA27" i="16" s="1"/>
  <c r="AC27" i="16" s="1"/>
  <c r="V26" i="16"/>
  <c r="V25" i="16"/>
  <c r="AA25" i="16" s="1"/>
  <c r="AC25" i="16" s="1"/>
  <c r="W26" i="16"/>
  <c r="V23" i="16"/>
  <c r="BC23" i="16"/>
  <c r="BC28" i="16"/>
  <c r="AJ27" i="16" l="1"/>
  <c r="AL27" i="16" s="1"/>
  <c r="AE27" i="16"/>
  <c r="AA24" i="16"/>
  <c r="AC24" i="16" s="1"/>
  <c r="BD28" i="16"/>
  <c r="AA26" i="16"/>
  <c r="AC26" i="16" s="1"/>
  <c r="BD23" i="16"/>
  <c r="AA23" i="16" s="1"/>
  <c r="AC23" i="16" s="1"/>
  <c r="AJ25" i="16"/>
  <c r="AL25" i="16" s="1"/>
  <c r="AE25" i="16"/>
  <c r="BI25" i="16" l="1"/>
  <c r="BF25" i="16"/>
  <c r="BG25" i="16"/>
  <c r="AF25" i="16"/>
  <c r="BH25" i="16"/>
  <c r="AJ26" i="16"/>
  <c r="AL26" i="16" s="1"/>
  <c r="AE26" i="16"/>
  <c r="AJ24" i="16"/>
  <c r="AL24" i="16" s="1"/>
  <c r="AE24" i="16"/>
  <c r="BF27" i="16"/>
  <c r="AF27" i="16"/>
  <c r="BG27" i="16"/>
  <c r="BH27" i="16"/>
  <c r="BI27" i="16"/>
  <c r="AA28" i="16"/>
  <c r="AC28" i="16" s="1"/>
  <c r="AM27" i="16"/>
  <c r="AM25" i="16"/>
  <c r="AJ23" i="16"/>
  <c r="AL23" i="16" s="1"/>
  <c r="AE23" i="16"/>
  <c r="AM23" i="16" l="1"/>
  <c r="AM24" i="16"/>
  <c r="AM26" i="16"/>
  <c r="BI23" i="16"/>
  <c r="AF23" i="16"/>
  <c r="BG23" i="16"/>
  <c r="BF23" i="16"/>
  <c r="BH23" i="16"/>
  <c r="AJ28" i="16"/>
  <c r="AL28" i="16" s="1"/>
  <c r="AE28" i="16"/>
  <c r="BG24" i="16"/>
  <c r="AF24" i="16"/>
  <c r="BF24" i="16"/>
  <c r="BH24" i="16"/>
  <c r="BI24" i="16"/>
  <c r="AF26" i="16"/>
  <c r="BF26" i="16"/>
  <c r="BG26" i="16"/>
  <c r="BH26" i="16"/>
  <c r="BI26" i="16"/>
  <c r="AF28" i="16" l="1"/>
  <c r="BG28" i="16"/>
  <c r="BF28" i="16"/>
  <c r="BH28" i="16"/>
  <c r="BI28" i="16"/>
  <c r="AM28" i="16"/>
  <c r="AM35" i="16" l="1"/>
  <c r="C43" i="50" l="1"/>
  <c r="I31" i="50"/>
  <c r="I30" i="50"/>
  <c r="C36" i="50"/>
  <c r="F36" i="50" s="1"/>
  <c r="C37" i="50"/>
  <c r="F37" i="50" s="1"/>
  <c r="I29" i="50"/>
  <c r="C38" i="50"/>
  <c r="F38" i="50" s="1"/>
  <c r="I32" i="50" l="1"/>
  <c r="C32" i="50" s="1"/>
  <c r="C41" i="50" s="1"/>
  <c r="F43" i="50"/>
  <c r="C48" i="50"/>
  <c r="F48" i="50" s="1"/>
  <c r="AB30" i="50"/>
  <c r="F32" i="50" l="1"/>
  <c r="C31" i="50"/>
  <c r="C40" i="50" s="1"/>
  <c r="F40" i="50" s="1"/>
  <c r="C33" i="50"/>
  <c r="F33" i="50" s="1"/>
  <c r="C46" i="50"/>
  <c r="F46" i="50" s="1"/>
  <c r="F41" i="50"/>
  <c r="AF36" i="50"/>
  <c r="AF35" i="50" l="1"/>
  <c r="C45" i="50"/>
  <c r="L42" i="50" s="1"/>
  <c r="AB32" i="50" s="1"/>
  <c r="F31" i="50"/>
  <c r="C42" i="50"/>
  <c r="C105" i="50" s="1"/>
  <c r="L43" i="50"/>
  <c r="L41" i="50" l="1"/>
  <c r="AB31" i="50" s="1"/>
  <c r="F45" i="50"/>
  <c r="AF37" i="50"/>
  <c r="F42" i="50"/>
  <c r="F104" i="50" s="1"/>
  <c r="C47" i="50"/>
  <c r="F47" i="50" s="1"/>
  <c r="C104" i="50"/>
  <c r="C106" i="50" s="1"/>
  <c r="AB33" i="50"/>
  <c r="L44" i="50"/>
  <c r="AB34" i="50" s="1"/>
  <c r="F105" i="50" l="1"/>
  <c r="L45" i="50"/>
  <c r="AB35" i="50" s="1"/>
  <c r="L46" i="50" l="1"/>
  <c r="AB36" i="50" s="1"/>
  <c r="C25" i="16" l="1"/>
  <c r="C27" i="16"/>
  <c r="E13" i="16" a="1"/>
  <c r="D27" i="16"/>
  <c r="C26" i="16"/>
  <c r="D23" i="16"/>
  <c r="C23" i="16"/>
  <c r="C24" i="16"/>
  <c r="C28" i="16"/>
  <c r="D24" i="16"/>
  <c r="D28" i="16"/>
  <c r="D25" i="16"/>
  <c r="D26" i="16"/>
  <c r="C20" i="16" l="1"/>
  <c r="V22" i="16"/>
  <c r="BC22" i="16"/>
  <c r="BC21" i="16"/>
  <c r="W22" i="16"/>
  <c r="V21" i="16"/>
  <c r="W21" i="16"/>
  <c r="D21" i="16"/>
  <c r="C22" i="16"/>
  <c r="D22" i="16"/>
  <c r="C21" i="16"/>
  <c r="D19" i="16"/>
  <c r="BC20" i="16"/>
  <c r="V20" i="16"/>
  <c r="W20" i="16"/>
  <c r="D20" i="16"/>
  <c r="C19" i="16"/>
  <c r="D18" i="16"/>
  <c r="C18" i="16"/>
  <c r="W18" i="16"/>
  <c r="BC18" i="16"/>
  <c r="V18" i="16"/>
  <c r="W19" i="16"/>
  <c r="V19" i="16"/>
  <c r="BC19" i="16"/>
  <c r="BC16" i="16"/>
  <c r="C16" i="16"/>
  <c r="C14" i="16"/>
  <c r="D14" i="16"/>
  <c r="W16" i="16"/>
  <c r="BC14" i="16"/>
  <c r="E13" i="16"/>
  <c r="W17" i="16"/>
  <c r="D16" i="16"/>
  <c r="V14" i="16"/>
  <c r="D17" i="16"/>
  <c r="D15" i="16"/>
  <c r="V16" i="16"/>
  <c r="V17" i="16"/>
  <c r="W14" i="16"/>
  <c r="V15" i="16"/>
  <c r="BC15" i="16"/>
  <c r="BC17" i="16"/>
  <c r="C15" i="16"/>
  <c r="C17" i="16"/>
  <c r="W15" i="16"/>
  <c r="BD21" i="16" l="1"/>
  <c r="AA21" i="16" s="1"/>
  <c r="AC21" i="16" s="1"/>
  <c r="BD22" i="16"/>
  <c r="BD20" i="16"/>
  <c r="AA20" i="16" s="1"/>
  <c r="AC20" i="16" s="1"/>
  <c r="BD19" i="16"/>
  <c r="BD18" i="16"/>
  <c r="AA18" i="16" s="1"/>
  <c r="AC18" i="16" s="1"/>
  <c r="AH25" i="16"/>
  <c r="AO25" i="16"/>
  <c r="AO26" i="16"/>
  <c r="AH26" i="16"/>
  <c r="BD15" i="16"/>
  <c r="AO23" i="16"/>
  <c r="AH23" i="16"/>
  <c r="AO27" i="16"/>
  <c r="AH27" i="16"/>
  <c r="BD17" i="16"/>
  <c r="C13" i="16"/>
  <c r="V13" i="16"/>
  <c r="D13" i="16"/>
  <c r="BC13" i="16"/>
  <c r="W13" i="16"/>
  <c r="BD14" i="16"/>
  <c r="AA14" i="16" s="1"/>
  <c r="AC14" i="16" s="1"/>
  <c r="BD16" i="16"/>
  <c r="AA16" i="16" s="1"/>
  <c r="AC16" i="16" s="1"/>
  <c r="AO24" i="16"/>
  <c r="AH24" i="16"/>
  <c r="AH28" i="16"/>
  <c r="AO28" i="16"/>
  <c r="AJ21" i="16" l="1"/>
  <c r="AL21" i="16" s="1"/>
  <c r="AE21" i="16"/>
  <c r="AA22" i="16"/>
  <c r="AC22" i="16" s="1"/>
  <c r="AE20" i="16"/>
  <c r="BI20" i="16" s="1"/>
  <c r="AJ20" i="16"/>
  <c r="AL20" i="16" s="1"/>
  <c r="AE18" i="16"/>
  <c r="AJ18" i="16"/>
  <c r="AL18" i="16" s="1"/>
  <c r="AA19" i="16"/>
  <c r="AC19" i="16" s="1"/>
  <c r="AA17" i="16"/>
  <c r="AC17" i="16" s="1"/>
  <c r="AE17" i="16" s="1"/>
  <c r="AA15" i="16"/>
  <c r="AC15" i="16" s="1"/>
  <c r="AE16" i="16"/>
  <c r="BI16" i="16" s="1"/>
  <c r="AJ16" i="16"/>
  <c r="AL16" i="16" s="1"/>
  <c r="AE14" i="16"/>
  <c r="BI14" i="16" s="1"/>
  <c r="AJ14" i="16"/>
  <c r="AL14" i="16" s="1"/>
  <c r="BD13" i="16"/>
  <c r="AA13" i="16" s="1"/>
  <c r="AC13" i="16" s="1"/>
  <c r="D35" i="16" a="1"/>
  <c r="C39" i="16" s="1"/>
  <c r="AE22" i="16" l="1"/>
  <c r="AJ22" i="16"/>
  <c r="AL22" i="16" s="1"/>
  <c r="BF21" i="16"/>
  <c r="BG21" i="16"/>
  <c r="AF21" i="16"/>
  <c r="BH21" i="16"/>
  <c r="AH21" i="16"/>
  <c r="BI21" i="16"/>
  <c r="AM21" i="16"/>
  <c r="AO21" i="16"/>
  <c r="AM20" i="16"/>
  <c r="AO20" i="16"/>
  <c r="BG20" i="16"/>
  <c r="BF20" i="16"/>
  <c r="AF20" i="16"/>
  <c r="AH20" i="16"/>
  <c r="BH20" i="16"/>
  <c r="AJ19" i="16"/>
  <c r="AL19" i="16" s="1"/>
  <c r="AE19" i="16"/>
  <c r="AM18" i="16"/>
  <c r="AO18" i="16"/>
  <c r="BI18" i="16"/>
  <c r="BG18" i="16"/>
  <c r="AF18" i="16"/>
  <c r="BF18" i="16"/>
  <c r="AH18" i="16"/>
  <c r="BH18" i="16"/>
  <c r="C41" i="16"/>
  <c r="AT41" i="16" s="1"/>
  <c r="C42" i="16"/>
  <c r="AW42" i="16" s="1"/>
  <c r="C40" i="16"/>
  <c r="AU40" i="16" s="1"/>
  <c r="AJ17" i="16"/>
  <c r="AL17" i="16" s="1"/>
  <c r="AM17" i="16" s="1"/>
  <c r="AE15" i="16"/>
  <c r="AJ15" i="16"/>
  <c r="AL15" i="16" s="1"/>
  <c r="BG17" i="16"/>
  <c r="BF17" i="16"/>
  <c r="BH17" i="16"/>
  <c r="BI17" i="16"/>
  <c r="AY10" i="16"/>
  <c r="AX39" i="16"/>
  <c r="AV39" i="16"/>
  <c r="AS39" i="16"/>
  <c r="AW39" i="16"/>
  <c r="C37" i="16"/>
  <c r="C36" i="16"/>
  <c r="C38" i="16"/>
  <c r="AE13" i="16"/>
  <c r="BI13" i="16" s="1"/>
  <c r="AJ13" i="16"/>
  <c r="AL13" i="16" s="1"/>
  <c r="BF14" i="16"/>
  <c r="AH14" i="16"/>
  <c r="BH14" i="16"/>
  <c r="AM16" i="16"/>
  <c r="AO16" i="16"/>
  <c r="AH16" i="16"/>
  <c r="BF16" i="16"/>
  <c r="BH16" i="16"/>
  <c r="AH17" i="16"/>
  <c r="AF17" i="16"/>
  <c r="AU39" i="16"/>
  <c r="AT39" i="16"/>
  <c r="D35" i="16"/>
  <c r="AM14" i="16"/>
  <c r="AO14" i="16"/>
  <c r="AF14" i="16"/>
  <c r="BG14" i="16"/>
  <c r="AF16" i="16"/>
  <c r="BG16" i="16"/>
  <c r="AM22" i="16" l="1"/>
  <c r="AO22" i="16"/>
  <c r="BF22" i="16"/>
  <c r="BG22" i="16"/>
  <c r="AF22" i="16"/>
  <c r="BH22" i="16"/>
  <c r="AH22" i="16"/>
  <c r="BI22" i="16"/>
  <c r="AW41" i="16"/>
  <c r="AX41" i="16"/>
  <c r="AU41" i="16"/>
  <c r="AV41" i="16"/>
  <c r="AS41" i="16"/>
  <c r="AX42" i="16"/>
  <c r="AU42" i="16"/>
  <c r="AF19" i="16"/>
  <c r="BG19" i="16"/>
  <c r="BF19" i="16"/>
  <c r="BH19" i="16"/>
  <c r="AH19" i="16"/>
  <c r="BI19" i="16"/>
  <c r="AS42" i="16"/>
  <c r="AT42" i="16"/>
  <c r="AV42" i="16"/>
  <c r="AM19" i="16"/>
  <c r="AO19" i="16"/>
  <c r="AW40" i="16"/>
  <c r="AT40" i="16"/>
  <c r="AX40" i="16"/>
  <c r="AS40" i="16"/>
  <c r="AV40" i="16"/>
  <c r="AO17" i="16"/>
  <c r="C35" i="16"/>
  <c r="AM13" i="16"/>
  <c r="AO13" i="16"/>
  <c r="BF13" i="16"/>
  <c r="AF13" i="16"/>
  <c r="BG13" i="16"/>
  <c r="AH13" i="16"/>
  <c r="BH13" i="16"/>
  <c r="AM15" i="16"/>
  <c r="AO15" i="16"/>
  <c r="BF15" i="16"/>
  <c r="BG15" i="16"/>
  <c r="AF15" i="16"/>
  <c r="AH15" i="16"/>
  <c r="BH15" i="16"/>
  <c r="BI15" i="16"/>
  <c r="AW38" i="16"/>
  <c r="AU38" i="16"/>
  <c r="AX38" i="16"/>
  <c r="AT38" i="16"/>
  <c r="AS38" i="16"/>
  <c r="AV38" i="16"/>
  <c r="AS36" i="16"/>
  <c r="AW36" i="16"/>
  <c r="AV36" i="16"/>
  <c r="AT36" i="16"/>
  <c r="AX36" i="16"/>
  <c r="AU36" i="16"/>
  <c r="AU37" i="16"/>
  <c r="AW37" i="16"/>
  <c r="AT37" i="16"/>
  <c r="AV37" i="16"/>
  <c r="AS37" i="16"/>
  <c r="AX37" i="16"/>
  <c r="AX35" i="16" l="1"/>
  <c r="AW35" i="16"/>
  <c r="AT35" i="16"/>
  <c r="AU35" i="16"/>
  <c r="AS35" i="16"/>
  <c r="AV35" i="16"/>
  <c r="AO35" i="16" l="1"/>
  <c r="D283" i="52" l="1"/>
  <c r="C281" i="52"/>
  <c r="C282" i="52"/>
  <c r="D277" i="52"/>
  <c r="C279" i="52"/>
  <c r="C274" i="52"/>
  <c r="AJ283" i="52"/>
  <c r="C280" i="52"/>
  <c r="C277" i="52"/>
  <c r="C276" i="52"/>
  <c r="D275" i="52"/>
  <c r="D281" i="52"/>
  <c r="D279" i="52"/>
  <c r="D278" i="52"/>
  <c r="C283" i="52"/>
  <c r="D282" i="52"/>
  <c r="D276" i="52"/>
  <c r="C278" i="52"/>
  <c r="C275" i="52"/>
  <c r="D280" i="52"/>
  <c r="D274" i="52"/>
  <c r="C272" i="52"/>
  <c r="D273" i="52"/>
  <c r="D272" i="52"/>
  <c r="D271" i="52"/>
  <c r="C271" i="52"/>
  <c r="C273" i="52"/>
  <c r="D270" i="52"/>
  <c r="C269" i="52"/>
  <c r="D268" i="52"/>
  <c r="C266" i="52"/>
  <c r="C270" i="52"/>
  <c r="D269" i="52"/>
  <c r="C265" i="52"/>
  <c r="C264" i="52"/>
  <c r="D266" i="52"/>
  <c r="C267" i="52"/>
  <c r="C268" i="52"/>
  <c r="D264" i="52"/>
  <c r="D267" i="52"/>
  <c r="D265" i="52"/>
  <c r="L48" i="50" l="1" a="1"/>
  <c r="L48" i="50" s="1"/>
  <c r="AB38" i="50" s="1"/>
  <c r="L47" i="50" a="1"/>
  <c r="L47" i="50" s="1"/>
  <c r="AB37" i="50" s="1"/>
  <c r="AJ264" i="52" l="1"/>
  <c r="AJ282" i="52"/>
  <c r="AJ266" i="52"/>
  <c r="AJ265" i="52"/>
  <c r="AJ281" i="52"/>
  <c r="AJ280" i="52"/>
  <c r="AJ275" i="52"/>
  <c r="AJ274" i="52"/>
  <c r="AJ272" i="52"/>
  <c r="AJ267" i="52" l="1"/>
  <c r="AJ268" i="52"/>
  <c r="AJ271" i="52"/>
  <c r="AJ279" i="52"/>
  <c r="AJ273" i="52"/>
  <c r="AJ269" i="52"/>
  <c r="AJ277" i="52"/>
  <c r="AJ270" i="52"/>
  <c r="AJ278" i="52"/>
  <c r="AJ276" i="52"/>
  <c r="AJ263" i="52" l="1"/>
  <c r="V35" i="16" l="1"/>
  <c r="V38" i="16"/>
  <c r="V39" i="16"/>
  <c r="BC39" i="16"/>
  <c r="BC38" i="16"/>
  <c r="V36" i="16"/>
  <c r="BC37" i="16"/>
  <c r="V37" i="16"/>
  <c r="F25" i="16"/>
  <c r="F19" i="16"/>
  <c r="BC36" i="16"/>
  <c r="F24" i="16"/>
  <c r="F17" i="16"/>
  <c r="V41" i="16"/>
  <c r="V42" i="16"/>
  <c r="V40" i="16"/>
  <c r="BC42" i="16"/>
  <c r="BC41" i="16"/>
  <c r="BC40" i="16"/>
  <c r="BC35" i="16"/>
  <c r="BD35" i="16" s="1"/>
  <c r="F27" i="16"/>
  <c r="F14" i="16"/>
  <c r="F28" i="16"/>
  <c r="F21" i="16"/>
  <c r="F22" i="16"/>
  <c r="F16" i="16"/>
  <c r="F23" i="16"/>
  <c r="F26" i="16"/>
  <c r="F15" i="16"/>
  <c r="F18" i="16"/>
  <c r="F20" i="16"/>
  <c r="F13" i="16"/>
  <c r="F54" i="16" l="1"/>
  <c r="F57" i="16"/>
  <c r="F58" i="16"/>
  <c r="F55" i="16"/>
  <c r="AR25" i="16"/>
  <c r="AZ25" i="16" s="1"/>
  <c r="AN25" i="16" s="1"/>
  <c r="AQ25" i="16"/>
  <c r="AY25" i="16" s="1"/>
  <c r="AG25" i="16" s="1"/>
  <c r="AQ19" i="16"/>
  <c r="AY19" i="16" s="1"/>
  <c r="AG19" i="16" s="1"/>
  <c r="AR19" i="16"/>
  <c r="AZ19" i="16" s="1"/>
  <c r="AN19" i="16" s="1"/>
  <c r="AQ17" i="16"/>
  <c r="AY17" i="16" s="1"/>
  <c r="AG17" i="16" s="1"/>
  <c r="AR17" i="16"/>
  <c r="AZ17" i="16" s="1"/>
  <c r="AN17" i="16" s="1"/>
  <c r="AQ24" i="16"/>
  <c r="AY24" i="16" s="1"/>
  <c r="AG24" i="16" s="1"/>
  <c r="AR24" i="16"/>
  <c r="AZ24" i="16" s="1"/>
  <c r="AN24" i="16" s="1"/>
  <c r="AQ26" i="16"/>
  <c r="AY26" i="16" s="1"/>
  <c r="AG26" i="16" s="1"/>
  <c r="AR26" i="16"/>
  <c r="AZ26" i="16" s="1"/>
  <c r="AN26" i="16" s="1"/>
  <c r="AQ21" i="16"/>
  <c r="AY21" i="16" s="1"/>
  <c r="AG21" i="16" s="1"/>
  <c r="AR21" i="16"/>
  <c r="AZ21" i="16" s="1"/>
  <c r="AN21" i="16" s="1"/>
  <c r="AR20" i="16"/>
  <c r="AZ20" i="16" s="1"/>
  <c r="AN20" i="16" s="1"/>
  <c r="AQ20" i="16"/>
  <c r="AY20" i="16" s="1"/>
  <c r="AG20" i="16" s="1"/>
  <c r="AQ23" i="16"/>
  <c r="AY23" i="16" s="1"/>
  <c r="AG23" i="16" s="1"/>
  <c r="AR23" i="16"/>
  <c r="AZ23" i="16" s="1"/>
  <c r="AN23" i="16" s="1"/>
  <c r="AR28" i="16"/>
  <c r="AZ28" i="16" s="1"/>
  <c r="AN28" i="16" s="1"/>
  <c r="AQ28" i="16"/>
  <c r="AY28" i="16" s="1"/>
  <c r="AG28" i="16" s="1"/>
  <c r="AQ18" i="16"/>
  <c r="AY18" i="16" s="1"/>
  <c r="AG18" i="16" s="1"/>
  <c r="AR18" i="16"/>
  <c r="AZ18" i="16" s="1"/>
  <c r="AN18" i="16" s="1"/>
  <c r="AQ16" i="16"/>
  <c r="AY16" i="16" s="1"/>
  <c r="AG16" i="16" s="1"/>
  <c r="AR16" i="16"/>
  <c r="AZ16" i="16" s="1"/>
  <c r="AN16" i="16" s="1"/>
  <c r="AR14" i="16"/>
  <c r="AZ14" i="16" s="1"/>
  <c r="AN14" i="16" s="1"/>
  <c r="AQ14" i="16"/>
  <c r="AY14" i="16" s="1"/>
  <c r="AG14" i="16" s="1"/>
  <c r="AQ15" i="16"/>
  <c r="AY15" i="16" s="1"/>
  <c r="AG15" i="16" s="1"/>
  <c r="AR15" i="16"/>
  <c r="AZ15" i="16" s="1"/>
  <c r="AN15" i="16" s="1"/>
  <c r="AQ22" i="16"/>
  <c r="AY22" i="16" s="1"/>
  <c r="AG22" i="16" s="1"/>
  <c r="AR22" i="16"/>
  <c r="AZ22" i="16" s="1"/>
  <c r="AN22" i="16" s="1"/>
  <c r="AR27" i="16"/>
  <c r="AZ27" i="16" s="1"/>
  <c r="AN27" i="16" s="1"/>
  <c r="AQ27" i="16"/>
  <c r="AY27" i="16" s="1"/>
  <c r="AG27" i="16" s="1"/>
  <c r="AR13" i="16"/>
  <c r="F29" i="16"/>
  <c r="AQ13" i="16"/>
  <c r="F56" i="16"/>
  <c r="F59" i="16" l="1"/>
  <c r="AY13" i="16"/>
  <c r="AG13" i="16" s="1"/>
  <c r="AQ29" i="16"/>
  <c r="AZ13" i="16"/>
  <c r="AN13" i="16" s="1"/>
  <c r="AR29" i="16"/>
  <c r="G28" i="16"/>
  <c r="G25" i="16"/>
  <c r="G22" i="16"/>
  <c r="G26" i="16"/>
  <c r="G21" i="16"/>
  <c r="G14" i="16"/>
  <c r="G17" i="16"/>
  <c r="G18" i="16"/>
  <c r="G24" i="16"/>
  <c r="G23" i="16"/>
  <c r="G15" i="16"/>
  <c r="G20" i="16"/>
  <c r="G27" i="16"/>
  <c r="G16" i="16"/>
  <c r="G19" i="16"/>
  <c r="G13" i="16"/>
  <c r="G55" i="16" l="1"/>
  <c r="V55" i="16" s="1" a="1"/>
  <c r="V55" i="16" s="1"/>
  <c r="G57" i="16"/>
  <c r="AS57" i="16" s="1" a="1"/>
  <c r="AS57" i="16" s="1"/>
  <c r="G58" i="16"/>
  <c r="AU58" i="16" s="1" a="1"/>
  <c r="AU58" i="16" s="1"/>
  <c r="G54" i="16"/>
  <c r="G59" i="16" s="1"/>
  <c r="G61" i="16" s="1"/>
  <c r="BC29" i="16"/>
  <c r="AX29" i="16"/>
  <c r="G29" i="16"/>
  <c r="AT29" i="16"/>
  <c r="AS29" i="16"/>
  <c r="L29" i="16"/>
  <c r="BF29" i="16"/>
  <c r="Y29" i="16"/>
  <c r="AB29" i="16"/>
  <c r="AD29" i="16"/>
  <c r="AL29" i="16"/>
  <c r="J29" i="16"/>
  <c r="M29" i="16"/>
  <c r="Z29" i="16"/>
  <c r="AJ29" i="16"/>
  <c r="BH43" i="16"/>
  <c r="AV29" i="16"/>
  <c r="BD29" i="16"/>
  <c r="BH29" i="16"/>
  <c r="AE29" i="16"/>
  <c r="AU29" i="16"/>
  <c r="H29" i="16"/>
  <c r="AC29" i="16"/>
  <c r="BB29" i="16"/>
  <c r="AW29" i="16"/>
  <c r="BG59" i="16"/>
  <c r="BG43" i="16"/>
  <c r="W29" i="16"/>
  <c r="BI43" i="16"/>
  <c r="AK29" i="16"/>
  <c r="X29" i="16"/>
  <c r="K29" i="16"/>
  <c r="BG29" i="16"/>
  <c r="BH59" i="16"/>
  <c r="BA29" i="16"/>
  <c r="V29" i="16"/>
  <c r="BF59" i="16"/>
  <c r="BI29" i="16"/>
  <c r="BF43" i="16"/>
  <c r="U29" i="16"/>
  <c r="AA29" i="16"/>
  <c r="BI59" i="16"/>
  <c r="I29" i="16"/>
  <c r="G56" i="16"/>
  <c r="L56" i="16" s="1" a="1"/>
  <c r="L56" i="16" s="1"/>
  <c r="W42" i="16" l="1"/>
  <c r="W37" i="16"/>
  <c r="W36" i="16"/>
  <c r="W35" i="16"/>
  <c r="AA35" i="16" s="1"/>
  <c r="AC35" i="16" s="1"/>
  <c r="AE35" i="16" s="1"/>
  <c r="AH35" i="16" s="1"/>
  <c r="W38" i="16"/>
  <c r="W40" i="16"/>
  <c r="W39" i="16"/>
  <c r="W41" i="16"/>
  <c r="O54" i="16" a="1"/>
  <c r="O54" i="16" s="1"/>
  <c r="W55" i="16" a="1"/>
  <c r="W55" i="16" s="1"/>
  <c r="AL55" i="16" a="1"/>
  <c r="AL55" i="16" s="1"/>
  <c r="AR55" i="16" s="1"/>
  <c r="BA54" i="16" a="1"/>
  <c r="BA54" i="16" s="1"/>
  <c r="V54" i="16" a="1"/>
  <c r="V54" i="16" s="1"/>
  <c r="AK54" i="16" a="1"/>
  <c r="AK54" i="16" s="1"/>
  <c r="AJ54" i="16" a="1"/>
  <c r="AJ54" i="16" s="1"/>
  <c r="AF54" i="16" a="1"/>
  <c r="AF54" i="16" s="1"/>
  <c r="W54" i="16" a="1"/>
  <c r="W54" i="16" s="1"/>
  <c r="I54" i="16" a="1"/>
  <c r="I54" i="16" s="1"/>
  <c r="H54" i="16" a="1"/>
  <c r="H54" i="16" s="1"/>
  <c r="AB54" i="16" a="1"/>
  <c r="AB54" i="16" s="1"/>
  <c r="AA54" i="16" a="1"/>
  <c r="AA54" i="16" s="1"/>
  <c r="AT54" i="16" a="1"/>
  <c r="AT54" i="16" s="1"/>
  <c r="Q54" i="16" a="1"/>
  <c r="Q54" i="16" s="1"/>
  <c r="X54" i="16" a="1"/>
  <c r="X54" i="16" s="1"/>
  <c r="AE54" i="16" a="1"/>
  <c r="AE54" i="16" s="1"/>
  <c r="AQ54" i="16" s="1"/>
  <c r="AD54" i="16" a="1"/>
  <c r="AD54" i="16" s="1"/>
  <c r="AU54" i="16" a="1"/>
  <c r="AU54" i="16" s="1"/>
  <c r="K54" i="16" a="1"/>
  <c r="K54" i="16" s="1"/>
  <c r="J54" i="16" a="1"/>
  <c r="J54" i="16" s="1"/>
  <c r="K57" i="16" a="1"/>
  <c r="K57" i="16" s="1"/>
  <c r="BD55" i="16" a="1"/>
  <c r="BD55" i="16" s="1"/>
  <c r="AC54" i="16" a="1"/>
  <c r="AC54" i="16" s="1"/>
  <c r="AB55" i="16" a="1"/>
  <c r="AB55" i="16" s="1"/>
  <c r="BB54" i="16" a="1"/>
  <c r="BB54" i="16" s="1"/>
  <c r="AX54" i="16" a="1"/>
  <c r="AX54" i="16" s="1"/>
  <c r="U55" i="16" a="1"/>
  <c r="U55" i="16" s="1"/>
  <c r="M54" i="16" a="1"/>
  <c r="M54" i="16" s="1"/>
  <c r="AS54" i="16" a="1"/>
  <c r="AS54" i="16" s="1"/>
  <c r="AV54" i="16" a="1"/>
  <c r="AV54" i="16" s="1"/>
  <c r="L54" i="16" a="1"/>
  <c r="L54" i="16" s="1"/>
  <c r="R54" i="16" a="1"/>
  <c r="R54" i="16" s="1"/>
  <c r="P54" i="16" a="1"/>
  <c r="P54" i="16" s="1"/>
  <c r="AL54" i="16" a="1"/>
  <c r="AL54" i="16" s="1"/>
  <c r="AM54" i="16" s="1"/>
  <c r="BC54" i="16" a="1"/>
  <c r="BC54" i="16" s="1"/>
  <c r="U54" i="16" a="1"/>
  <c r="U54" i="16" s="1"/>
  <c r="S54" i="16" a="1"/>
  <c r="S54" i="16" s="1"/>
  <c r="Z57" i="16" a="1"/>
  <c r="Z57" i="16" s="1"/>
  <c r="X55" i="16" a="1"/>
  <c r="X55" i="16" s="1"/>
  <c r="BA57" i="16" a="1"/>
  <c r="BA57" i="16" s="1"/>
  <c r="P57" i="16" a="1"/>
  <c r="P57" i="16" s="1"/>
  <c r="BB57" i="16" a="1"/>
  <c r="BB57" i="16" s="1"/>
  <c r="O57" i="16" a="1"/>
  <c r="O57" i="16" s="1"/>
  <c r="BD54" i="16" a="1"/>
  <c r="BD54" i="16" s="1"/>
  <c r="AS55" i="16" a="1"/>
  <c r="AS55" i="16" s="1"/>
  <c r="Y54" i="16" a="1"/>
  <c r="Y54" i="16" s="1"/>
  <c r="N54" i="16" a="1"/>
  <c r="N54" i="16" s="1"/>
  <c r="Z54" i="16" a="1"/>
  <c r="Z54" i="16" s="1"/>
  <c r="AW54" i="16" a="1"/>
  <c r="AW54" i="16" s="1"/>
  <c r="H57" i="16" a="1"/>
  <c r="H57" i="16" s="1"/>
  <c r="S57" i="16" a="1"/>
  <c r="S57" i="16" s="1"/>
  <c r="AE57" i="16" a="1"/>
  <c r="AE57" i="16" s="1"/>
  <c r="AQ57" i="16" s="1"/>
  <c r="M58" i="16" a="1"/>
  <c r="M58" i="16" s="1"/>
  <c r="Y58" i="16" a="1"/>
  <c r="Y58" i="16" s="1"/>
  <c r="H58" i="16" a="1"/>
  <c r="H58" i="16" s="1"/>
  <c r="X57" i="16" a="1"/>
  <c r="X57" i="16" s="1"/>
  <c r="BC58" i="16" a="1"/>
  <c r="BC58" i="16" s="1"/>
  <c r="W57" i="16" a="1"/>
  <c r="W57" i="16" s="1"/>
  <c r="AW57" i="16" a="1"/>
  <c r="AW57" i="16" s="1"/>
  <c r="AJ57" i="16" a="1"/>
  <c r="AJ57" i="16" s="1"/>
  <c r="AB57" i="16" a="1"/>
  <c r="AB57" i="16" s="1"/>
  <c r="AK58" i="16" a="1"/>
  <c r="AK58" i="16" s="1"/>
  <c r="BD58" i="16" a="1"/>
  <c r="BD58" i="16" s="1"/>
  <c r="I57" i="16" a="1"/>
  <c r="I57" i="16" s="1"/>
  <c r="Y57" i="16" a="1"/>
  <c r="Y57" i="16" s="1"/>
  <c r="R58" i="16" a="1"/>
  <c r="R58" i="16" s="1"/>
  <c r="AK57" i="16" a="1"/>
  <c r="AK57" i="16" s="1"/>
  <c r="AE58" i="16" a="1"/>
  <c r="AE58" i="16" s="1"/>
  <c r="AV57" i="16" a="1"/>
  <c r="AV57" i="16" s="1"/>
  <c r="AA58" i="16" a="1"/>
  <c r="AA58" i="16" s="1"/>
  <c r="AD57" i="16" a="1"/>
  <c r="AD57" i="16" s="1"/>
  <c r="AD58" i="16" a="1"/>
  <c r="AD58" i="16" s="1"/>
  <c r="W58" i="16" a="1"/>
  <c r="W58" i="16" s="1"/>
  <c r="K58" i="16" a="1"/>
  <c r="K58" i="16" s="1"/>
  <c r="AX58" i="16" a="1"/>
  <c r="AX58" i="16" s="1"/>
  <c r="X58" i="16" a="1"/>
  <c r="X58" i="16" s="1"/>
  <c r="U58" i="16" a="1"/>
  <c r="U58" i="16" s="1"/>
  <c r="AV58" i="16" a="1"/>
  <c r="AV58" i="16" s="1"/>
  <c r="L58" i="16" a="1"/>
  <c r="L58" i="16" s="1"/>
  <c r="AC58" i="16" a="1"/>
  <c r="AC58" i="16" s="1"/>
  <c r="AF58" i="16" a="1"/>
  <c r="AF58" i="16" s="1"/>
  <c r="AB58" i="16" a="1"/>
  <c r="AB58" i="16" s="1"/>
  <c r="Z58" i="16" a="1"/>
  <c r="Z58" i="16" s="1"/>
  <c r="V58" i="16" a="1"/>
  <c r="V58" i="16" s="1"/>
  <c r="S58" i="16" a="1"/>
  <c r="S58" i="16" s="1"/>
  <c r="AT58" i="16" a="1"/>
  <c r="AT58" i="16" s="1"/>
  <c r="O58" i="16" a="1"/>
  <c r="O58" i="16" s="1"/>
  <c r="I58" i="16" a="1"/>
  <c r="I58" i="16" s="1"/>
  <c r="AS58" i="16" a="1"/>
  <c r="AS58" i="16" s="1"/>
  <c r="AW58" i="16" a="1"/>
  <c r="AW58" i="16" s="1"/>
  <c r="AL58" i="16" a="1"/>
  <c r="AL58" i="16" s="1"/>
  <c r="AR58" i="16" s="1"/>
  <c r="J58" i="16" a="1"/>
  <c r="J58" i="16" s="1"/>
  <c r="BA58" i="16" a="1"/>
  <c r="BA58" i="16" s="1"/>
  <c r="P58" i="16" a="1"/>
  <c r="P58" i="16" s="1"/>
  <c r="AJ58" i="16" a="1"/>
  <c r="AJ58" i="16" s="1"/>
  <c r="Q58" i="16" a="1"/>
  <c r="Q58" i="16" s="1"/>
  <c r="N58" i="16" a="1"/>
  <c r="N58" i="16" s="1"/>
  <c r="BB58" i="16" a="1"/>
  <c r="BB58" i="16" s="1"/>
  <c r="AF57" i="16" a="1"/>
  <c r="AF57" i="16" s="1"/>
  <c r="AK55" i="16" a="1"/>
  <c r="AK55" i="16" s="1"/>
  <c r="AT57" i="16" a="1"/>
  <c r="AT57" i="16" s="1"/>
  <c r="V57" i="16" a="1"/>
  <c r="V57" i="16" s="1"/>
  <c r="BB55" i="16" a="1"/>
  <c r="BB55" i="16" s="1"/>
  <c r="M55" i="16" a="1"/>
  <c r="M55" i="16" s="1"/>
  <c r="Y55" i="16" a="1"/>
  <c r="Y55" i="16" s="1"/>
  <c r="L57" i="16" a="1"/>
  <c r="L57" i="16" s="1"/>
  <c r="AT55" i="16" a="1"/>
  <c r="AT55" i="16" s="1"/>
  <c r="U57" i="16" a="1"/>
  <c r="U57" i="16" s="1"/>
  <c r="BD57" i="16" a="1"/>
  <c r="BD57" i="16" s="1"/>
  <c r="BA55" i="16" a="1"/>
  <c r="BA55" i="16" s="1"/>
  <c r="AF55" i="16" a="1"/>
  <c r="AF55" i="16" s="1"/>
  <c r="AC55" i="16" a="1"/>
  <c r="AC55" i="16" s="1"/>
  <c r="AL57" i="16" a="1"/>
  <c r="AL57" i="16" s="1"/>
  <c r="AR57" i="16" s="1"/>
  <c r="Q57" i="16" a="1"/>
  <c r="Q57" i="16" s="1"/>
  <c r="Q55" i="16" a="1"/>
  <c r="Q55" i="16" s="1"/>
  <c r="AC57" i="16" a="1"/>
  <c r="AC57" i="16" s="1"/>
  <c r="N57" i="16" a="1"/>
  <c r="N57" i="16" s="1"/>
  <c r="AU55" i="16" a="1"/>
  <c r="AU55" i="16" s="1"/>
  <c r="BC57" i="16" a="1"/>
  <c r="BC57" i="16" s="1"/>
  <c r="M57" i="16" a="1"/>
  <c r="M57" i="16" s="1"/>
  <c r="AV55" i="16" a="1"/>
  <c r="AV55" i="16" s="1"/>
  <c r="R55" i="16" a="1"/>
  <c r="R55" i="16" s="1"/>
  <c r="K55" i="16" a="1"/>
  <c r="K55" i="16" s="1"/>
  <c r="O55" i="16" a="1"/>
  <c r="O55" i="16" s="1"/>
  <c r="AX57" i="16" a="1"/>
  <c r="AX57" i="16" s="1"/>
  <c r="AU57" i="16" a="1"/>
  <c r="AU57" i="16" s="1"/>
  <c r="J55" i="16" a="1"/>
  <c r="J55" i="16" s="1"/>
  <c r="AA57" i="16" a="1"/>
  <c r="AA57" i="16" s="1"/>
  <c r="AJ55" i="16" a="1"/>
  <c r="AJ55" i="16" s="1"/>
  <c r="J57" i="16" a="1"/>
  <c r="J57" i="16" s="1"/>
  <c r="R57" i="16" a="1"/>
  <c r="R57" i="16" s="1"/>
  <c r="AD55" i="16" a="1"/>
  <c r="AD55" i="16" s="1"/>
  <c r="H55" i="16" a="1"/>
  <c r="H55" i="16" s="1"/>
  <c r="P55" i="16" a="1"/>
  <c r="P55" i="16" s="1"/>
  <c r="Z55" i="16" a="1"/>
  <c r="Z55" i="16" s="1"/>
  <c r="I55" i="16" a="1"/>
  <c r="I55" i="16" s="1"/>
  <c r="BC55" i="16" a="1"/>
  <c r="BC55" i="16" s="1"/>
  <c r="AE55" i="16" a="1"/>
  <c r="AE55" i="16" s="1"/>
  <c r="AW55" i="16" a="1"/>
  <c r="AW55" i="16" s="1"/>
  <c r="AX55" i="16" a="1"/>
  <c r="AX55" i="16" s="1"/>
  <c r="AA55" i="16" a="1"/>
  <c r="AA55" i="16" s="1"/>
  <c r="S55" i="16" a="1"/>
  <c r="S55" i="16" s="1"/>
  <c r="N55" i="16" a="1"/>
  <c r="N55" i="16" s="1"/>
  <c r="L55" i="16" a="1"/>
  <c r="L55" i="16" s="1"/>
  <c r="AZ29" i="16"/>
  <c r="AN29" i="16" s="1"/>
  <c r="AD56" i="16" a="1"/>
  <c r="AD56" i="16" s="1"/>
  <c r="M56" i="16" a="1"/>
  <c r="M56" i="16" s="1"/>
  <c r="R56" i="16" a="1"/>
  <c r="R56" i="16" s="1"/>
  <c r="AE56" i="16" a="1"/>
  <c r="AE56" i="16" s="1"/>
  <c r="BD56" i="16" a="1"/>
  <c r="BD56" i="16" s="1"/>
  <c r="J56" i="16" a="1"/>
  <c r="J56" i="16" s="1"/>
  <c r="O56" i="16" a="1"/>
  <c r="O56" i="16" s="1"/>
  <c r="AK56" i="16" a="1"/>
  <c r="AK56" i="16" s="1"/>
  <c r="U56" i="16" a="1"/>
  <c r="U56" i="16" s="1"/>
  <c r="Q56" i="16" a="1"/>
  <c r="Q56" i="16" s="1"/>
  <c r="P56" i="16" a="1"/>
  <c r="P56" i="16" s="1"/>
  <c r="AA56" i="16" a="1"/>
  <c r="AA56" i="16" s="1"/>
  <c r="AU56" i="16" a="1"/>
  <c r="AU56" i="16" s="1"/>
  <c r="S56" i="16" a="1"/>
  <c r="S56" i="16" s="1"/>
  <c r="Z56" i="16" a="1"/>
  <c r="Z56" i="16" s="1"/>
  <c r="AC56" i="16" a="1"/>
  <c r="AC56" i="16" s="1"/>
  <c r="W56" i="16" a="1"/>
  <c r="W56" i="16" s="1"/>
  <c r="N56" i="16" a="1"/>
  <c r="N56" i="16" s="1"/>
  <c r="AL56" i="16" a="1"/>
  <c r="AL56" i="16" s="1"/>
  <c r="X56" i="16" a="1"/>
  <c r="X56" i="16" s="1"/>
  <c r="BB56" i="16" a="1"/>
  <c r="BB56" i="16" s="1"/>
  <c r="AF56" i="16" a="1"/>
  <c r="AF56" i="16" s="1"/>
  <c r="AY29" i="16"/>
  <c r="AG29" i="16" s="1"/>
  <c r="AX56" i="16" a="1"/>
  <c r="AX56" i="16" s="1"/>
  <c r="AT56" i="16" a="1"/>
  <c r="AT56" i="16" s="1"/>
  <c r="AS56" i="16" a="1"/>
  <c r="AS56" i="16" s="1"/>
  <c r="AB56" i="16" a="1"/>
  <c r="AB56" i="16" s="1"/>
  <c r="BC56" i="16" a="1"/>
  <c r="BC56" i="16" s="1"/>
  <c r="AO29" i="16"/>
  <c r="I56" i="16" a="1"/>
  <c r="I56" i="16" s="1"/>
  <c r="Y56" i="16" a="1"/>
  <c r="Y56" i="16" s="1"/>
  <c r="H56" i="16" a="1"/>
  <c r="H56" i="16" s="1"/>
  <c r="V56" i="16" a="1"/>
  <c r="V56" i="16" s="1"/>
  <c r="AV56" i="16" a="1"/>
  <c r="AV56" i="16" s="1"/>
  <c r="BA56" i="16" a="1"/>
  <c r="BA56" i="16" s="1"/>
  <c r="AJ56" i="16" a="1"/>
  <c r="AJ56" i="16" s="1"/>
  <c r="AF29" i="16"/>
  <c r="AH29" i="16"/>
  <c r="K56" i="16" a="1"/>
  <c r="K56" i="16" s="1"/>
  <c r="AW56" i="16" a="1"/>
  <c r="AW56" i="16" s="1"/>
  <c r="BF35" i="16" l="1"/>
  <c r="BG35" i="16"/>
  <c r="AF35" i="16"/>
  <c r="BH35" i="16"/>
  <c r="BI35" i="16"/>
  <c r="AM55" i="16"/>
  <c r="BI54" i="16"/>
  <c r="BH54" i="16"/>
  <c r="BG54" i="16"/>
  <c r="AR54" i="16"/>
  <c r="AZ54" i="16" s="1"/>
  <c r="BF54" i="16"/>
  <c r="BI55" i="16"/>
  <c r="BI57" i="16"/>
  <c r="T54" i="16"/>
  <c r="AH54" i="16"/>
  <c r="AO54" i="16"/>
  <c r="BG58" i="16"/>
  <c r="BH57" i="16"/>
  <c r="AO57" i="16"/>
  <c r="AO55" i="16"/>
  <c r="T57" i="16"/>
  <c r="AH55" i="16"/>
  <c r="BG57" i="16"/>
  <c r="BF57" i="16"/>
  <c r="BG55" i="16"/>
  <c r="AQ55" i="16"/>
  <c r="AY55" i="16" s="1"/>
  <c r="AG55" i="16" s="1"/>
  <c r="AZ58" i="16"/>
  <c r="AN58" i="16" s="1"/>
  <c r="BI58" i="16"/>
  <c r="AM58" i="16"/>
  <c r="BF58" i="16"/>
  <c r="AZ55" i="16"/>
  <c r="AN55" i="16" s="1"/>
  <c r="AO58" i="16"/>
  <c r="AQ58" i="16"/>
  <c r="AY58" i="16" s="1"/>
  <c r="AG58" i="16" s="1"/>
  <c r="BH58" i="16"/>
  <c r="AH58" i="16"/>
  <c r="BH55" i="16"/>
  <c r="T55" i="16"/>
  <c r="AZ57" i="16"/>
  <c r="AN57" i="16" s="1"/>
  <c r="AH57" i="16"/>
  <c r="T58" i="16"/>
  <c r="AM57" i="16"/>
  <c r="BG56" i="16"/>
  <c r="AY57" i="16"/>
  <c r="AG57" i="16" s="1"/>
  <c r="BF55" i="16"/>
  <c r="BF56" i="16"/>
  <c r="BH56" i="16"/>
  <c r="T56" i="16"/>
  <c r="AH56" i="16"/>
  <c r="AQ56" i="16"/>
  <c r="AY56" i="16" s="1"/>
  <c r="AG56" i="16" s="1"/>
  <c r="AM56" i="16"/>
  <c r="AO56" i="16"/>
  <c r="AR56" i="16"/>
  <c r="AZ56" i="16" s="1"/>
  <c r="AN56" i="16" s="1"/>
  <c r="BI56" i="16"/>
  <c r="AY54" i="16"/>
  <c r="AQ59" i="16" l="1"/>
  <c r="AY59" i="16"/>
  <c r="AG59" i="16" s="1"/>
  <c r="AG54" i="16"/>
  <c r="AR59" i="16"/>
  <c r="AN54" i="16"/>
  <c r="AZ59" i="16"/>
  <c r="AN59" i="16" s="1"/>
  <c r="F41" i="16" l="1"/>
  <c r="F38" i="16"/>
  <c r="F42" i="16"/>
  <c r="F40" i="16"/>
  <c r="F37" i="16"/>
  <c r="F39" i="16"/>
  <c r="F36" i="16"/>
  <c r="F35" i="16"/>
  <c r="AR35" i="16" l="1"/>
  <c r="AZ35" i="16" s="1"/>
  <c r="AN35" i="16" s="1"/>
  <c r="F43" i="16"/>
  <c r="G35" i="16" s="1"/>
  <c r="AQ35" i="16"/>
  <c r="AY35" i="16" s="1"/>
  <c r="AG35" i="16" s="1"/>
  <c r="AJ35" i="16" l="1" a="1"/>
  <c r="AJ35" i="16" s="1"/>
  <c r="AK35" i="16" a="1"/>
  <c r="AK35" i="16" s="1"/>
  <c r="G36" i="16"/>
  <c r="G41" i="16"/>
  <c r="G39" i="16"/>
  <c r="G42" i="16"/>
  <c r="G40" i="16"/>
  <c r="G38" i="16"/>
  <c r="G37" i="16"/>
  <c r="S59" i="16" l="1"/>
  <c r="BB42" i="16" a="1"/>
  <c r="BB42" i="16" s="1"/>
  <c r="AL42" i="16" a="1"/>
  <c r="AL42" i="16" s="1"/>
  <c r="AK42" i="16" a="1"/>
  <c r="AK42" i="16" s="1"/>
  <c r="BD42" i="16" a="1"/>
  <c r="BD42" i="16" s="1"/>
  <c r="AJ42" i="16" a="1"/>
  <c r="AJ42" i="16" s="1"/>
  <c r="AT43" i="16"/>
  <c r="AB43" i="16"/>
  <c r="AU43" i="16"/>
  <c r="AS43" i="16"/>
  <c r="R59" i="16"/>
  <c r="AD43" i="16"/>
  <c r="Z43" i="16"/>
  <c r="W59" i="16"/>
  <c r="BA59" i="16"/>
  <c r="BA43" i="16"/>
  <c r="O59" i="16"/>
  <c r="X59" i="16"/>
  <c r="AJ37" i="16" a="1"/>
  <c r="AJ37" i="16" s="1"/>
  <c r="AK37" i="16" a="1"/>
  <c r="AK37" i="16" s="1"/>
  <c r="BB37" i="16" a="1"/>
  <c r="BB37" i="16" s="1"/>
  <c r="BD37" i="16" a="1"/>
  <c r="BD37" i="16" s="1"/>
  <c r="AA37" i="16" s="1"/>
  <c r="AC37" i="16" s="1"/>
  <c r="AE37" i="16" s="1"/>
  <c r="AQ37" i="16" s="1"/>
  <c r="AL37" i="16" a="1"/>
  <c r="AL37" i="16" s="1"/>
  <c r="BD39" i="16" a="1"/>
  <c r="BD39" i="16" s="1"/>
  <c r="AJ39" i="16" a="1"/>
  <c r="AJ39" i="16" s="1"/>
  <c r="AK39" i="16" a="1"/>
  <c r="AK39" i="16" s="1"/>
  <c r="BB39" i="16" a="1"/>
  <c r="BB39" i="16" s="1"/>
  <c r="AL39" i="16" a="1"/>
  <c r="AL39" i="16" s="1"/>
  <c r="P59" i="16"/>
  <c r="V43" i="16"/>
  <c r="L43" i="16"/>
  <c r="AD59" i="16"/>
  <c r="AV43" i="16"/>
  <c r="J43" i="16"/>
  <c r="AX43" i="16"/>
  <c r="AS59" i="16"/>
  <c r="U59" i="16"/>
  <c r="M59" i="16"/>
  <c r="Y43" i="16"/>
  <c r="U43" i="16"/>
  <c r="AX59" i="16"/>
  <c r="BD38" i="16" a="1"/>
  <c r="BD38" i="16" s="1"/>
  <c r="AK38" i="16" a="1"/>
  <c r="AK38" i="16" s="1"/>
  <c r="AL38" i="16" a="1"/>
  <c r="AL38" i="16" s="1"/>
  <c r="BB38" i="16" a="1"/>
  <c r="BB38" i="16" s="1"/>
  <c r="AJ38" i="16" a="1"/>
  <c r="AJ38" i="16" s="1"/>
  <c r="AL41" i="16" a="1"/>
  <c r="AL41" i="16" s="1"/>
  <c r="AK41" i="16" a="1"/>
  <c r="AK41" i="16" s="1"/>
  <c r="BB41" i="16" a="1"/>
  <c r="BB41" i="16" s="1"/>
  <c r="BD41" i="16" a="1"/>
  <c r="BD41" i="16" s="1"/>
  <c r="AJ41" i="16" a="1"/>
  <c r="AJ41" i="16" s="1"/>
  <c r="K59" i="16"/>
  <c r="N59" i="16"/>
  <c r="X43" i="16"/>
  <c r="H43" i="16"/>
  <c r="M43" i="16"/>
  <c r="BC43" i="16"/>
  <c r="I43" i="16"/>
  <c r="I59" i="16"/>
  <c r="L59" i="16"/>
  <c r="V59" i="16"/>
  <c r="AW43" i="16"/>
  <c r="W43" i="16"/>
  <c r="BB40" i="16" a="1"/>
  <c r="BB40" i="16" s="1"/>
  <c r="AK40" i="16" a="1"/>
  <c r="AK40" i="16" s="1"/>
  <c r="AJ40" i="16" a="1"/>
  <c r="AJ40" i="16" s="1"/>
  <c r="AL40" i="16" a="1"/>
  <c r="AL40" i="16" s="1"/>
  <c r="BD40" i="16" a="1"/>
  <c r="BD40" i="16" s="1"/>
  <c r="BD36" i="16" a="1"/>
  <c r="BD36" i="16" s="1"/>
  <c r="AK36" i="16" a="1"/>
  <c r="AK36" i="16" s="1"/>
  <c r="AL36" i="16" a="1"/>
  <c r="AL36" i="16" s="1"/>
  <c r="BB36" i="16" a="1"/>
  <c r="BB36" i="16" s="1"/>
  <c r="AJ36" i="16" a="1"/>
  <c r="AJ36" i="16" s="1"/>
  <c r="AT59" i="16"/>
  <c r="J59" i="16"/>
  <c r="AW59" i="16"/>
  <c r="G43" i="16"/>
  <c r="G48" i="16" s="1"/>
  <c r="H59" i="16"/>
  <c r="BC59" i="16"/>
  <c r="AV59" i="16"/>
  <c r="AB59" i="16"/>
  <c r="K43" i="16"/>
  <c r="Z59" i="16"/>
  <c r="AU59" i="16"/>
  <c r="Q59" i="16"/>
  <c r="Y59" i="16"/>
  <c r="AH37" i="16" l="1"/>
  <c r="BF37" i="16"/>
  <c r="BH37" i="16"/>
  <c r="BI37" i="16"/>
  <c r="AF37" i="16"/>
  <c r="BB59" i="16"/>
  <c r="BG37" i="16"/>
  <c r="BB43" i="16"/>
  <c r="AJ59" i="16"/>
  <c r="AK43" i="16"/>
  <c r="AO41" i="16"/>
  <c r="AR41" i="16"/>
  <c r="AZ41" i="16" s="1"/>
  <c r="AN41" i="16" s="1"/>
  <c r="AM41" i="16"/>
  <c r="AA42" i="16"/>
  <c r="AC42" i="16" s="1"/>
  <c r="AE42" i="16" s="1"/>
  <c r="BI42" i="16" s="1"/>
  <c r="BD59" i="16"/>
  <c r="AA41" i="16"/>
  <c r="AC41" i="16" s="1"/>
  <c r="AE41" i="16" s="1"/>
  <c r="BI41" i="16" s="1"/>
  <c r="AA38" i="16"/>
  <c r="AC38" i="16" s="1"/>
  <c r="AE38" i="16" s="1"/>
  <c r="BI38" i="16" s="1"/>
  <c r="AR40" i="16"/>
  <c r="AZ40" i="16" s="1"/>
  <c r="AN40" i="16" s="1"/>
  <c r="AO40" i="16"/>
  <c r="AM40" i="16"/>
  <c r="AL59" i="16"/>
  <c r="AO59" i="16" s="1"/>
  <c r="AO37" i="16"/>
  <c r="AM37" i="16"/>
  <c r="AR37" i="16"/>
  <c r="AZ37" i="16" s="1"/>
  <c r="AN37" i="16" s="1"/>
  <c r="AA36" i="16"/>
  <c r="BD43" i="16"/>
  <c r="AO42" i="16"/>
  <c r="AM42" i="16"/>
  <c r="AR42" i="16"/>
  <c r="AZ42" i="16" s="1"/>
  <c r="AN42" i="16" s="1"/>
  <c r="C19" i="50"/>
  <c r="AO36" i="16"/>
  <c r="AR36" i="16"/>
  <c r="AM36" i="16"/>
  <c r="AJ43" i="16"/>
  <c r="AK59" i="16"/>
  <c r="AL43" i="16"/>
  <c r="AO43" i="16" s="1"/>
  <c r="AA40" i="16"/>
  <c r="AC40" i="16" s="1"/>
  <c r="AE40" i="16" s="1"/>
  <c r="BG40" i="16" s="1"/>
  <c r="AM38" i="16"/>
  <c r="AR38" i="16"/>
  <c r="AZ38" i="16" s="1"/>
  <c r="AN38" i="16" s="1"/>
  <c r="AO38" i="16"/>
  <c r="AO39" i="16"/>
  <c r="AM39" i="16"/>
  <c r="AR39" i="16"/>
  <c r="AZ39" i="16" s="1"/>
  <c r="AN39" i="16" s="1"/>
  <c r="AA39" i="16"/>
  <c r="AC39" i="16" s="1"/>
  <c r="AE39" i="16" s="1"/>
  <c r="BI39" i="16" s="1"/>
  <c r="AY37" i="16"/>
  <c r="AG37" i="16" s="1"/>
  <c r="AJ81" i="52" l="1"/>
  <c r="AL77" i="52"/>
  <c r="AJ77" i="52" s="1"/>
  <c r="AL43" i="52"/>
  <c r="AJ43" i="52" s="1"/>
  <c r="AL80" i="52"/>
  <c r="AJ80" i="52" s="1"/>
  <c r="AL79" i="52"/>
  <c r="AJ79" i="52" s="1"/>
  <c r="AL78" i="52"/>
  <c r="AJ78" i="52" s="1"/>
  <c r="BI40" i="16"/>
  <c r="BG42" i="16"/>
  <c r="BG39" i="16"/>
  <c r="AQ40" i="16"/>
  <c r="AY40" i="16" s="1"/>
  <c r="AG40" i="16" s="1"/>
  <c r="BF40" i="16"/>
  <c r="AF40" i="16"/>
  <c r="AH40" i="16"/>
  <c r="BH40" i="16"/>
  <c r="AR77" i="52"/>
  <c r="AZ36" i="16"/>
  <c r="AN36" i="16" s="1"/>
  <c r="AR43" i="16"/>
  <c r="AZ43" i="16" s="1"/>
  <c r="AN43" i="16" s="1"/>
  <c r="BG41" i="16"/>
  <c r="AR80" i="52"/>
  <c r="AR81" i="52"/>
  <c r="AJ242" i="52"/>
  <c r="AR78" i="52"/>
  <c r="AC36" i="16"/>
  <c r="AA43" i="16"/>
  <c r="AA59" i="16"/>
  <c r="AF41" i="16"/>
  <c r="BF41" i="16"/>
  <c r="AH41" i="16"/>
  <c r="AQ41" i="16"/>
  <c r="AY41" i="16" s="1"/>
  <c r="AG41" i="16" s="1"/>
  <c r="BH41" i="16"/>
  <c r="AR79" i="52"/>
  <c r="AH39" i="16"/>
  <c r="BF39" i="16"/>
  <c r="AF39" i="16"/>
  <c r="AQ39" i="16"/>
  <c r="AY39" i="16" s="1"/>
  <c r="AG39" i="16" s="1"/>
  <c r="BH39" i="16"/>
  <c r="BG38" i="16"/>
  <c r="AQ38" i="16"/>
  <c r="AY38" i="16" s="1"/>
  <c r="AG38" i="16" s="1"/>
  <c r="AF38" i="16"/>
  <c r="BH38" i="16"/>
  <c r="AH38" i="16"/>
  <c r="BF38" i="16"/>
  <c r="AQ42" i="16"/>
  <c r="AY42" i="16" s="1"/>
  <c r="AG42" i="16" s="1"/>
  <c r="AF42" i="16"/>
  <c r="BF42" i="16"/>
  <c r="BH42" i="16"/>
  <c r="AH42" i="16"/>
  <c r="AJ739" i="52" l="1"/>
  <c r="AJ740" i="52"/>
  <c r="AJ741" i="52"/>
  <c r="AJ737" i="52"/>
  <c r="AJ738" i="52"/>
  <c r="AE36" i="16"/>
  <c r="AC43" i="16"/>
  <c r="AC59" i="16"/>
  <c r="AJ399" i="52"/>
  <c r="AJ137" i="52"/>
  <c r="AJ192" i="52"/>
  <c r="AR43" i="52"/>
  <c r="AJ136" i="52"/>
  <c r="AJ133" i="52" l="1"/>
  <c r="AJ135" i="52"/>
  <c r="AJ101" i="52"/>
  <c r="AJ134" i="52"/>
  <c r="AJ348" i="52"/>
  <c r="AJ161" i="52"/>
  <c r="AR94" i="52"/>
  <c r="AJ181" i="52"/>
  <c r="AJ180" i="52"/>
  <c r="AJ457" i="52"/>
  <c r="AJ182" i="52"/>
  <c r="AM94" i="52"/>
  <c r="AJ183" i="52"/>
  <c r="AJ349" i="52"/>
  <c r="AF36" i="16"/>
  <c r="AF59" i="16" s="1"/>
  <c r="BH36" i="16"/>
  <c r="AH36" i="16"/>
  <c r="AQ36" i="16"/>
  <c r="BF36" i="16"/>
  <c r="AE59" i="16"/>
  <c r="AH59" i="16" s="1"/>
  <c r="AE43" i="16"/>
  <c r="BI36" i="16"/>
  <c r="BG36" i="16"/>
  <c r="AT94" i="52"/>
  <c r="AJ561" i="52" s="1"/>
  <c r="AU94" i="52"/>
  <c r="AN94" i="52"/>
  <c r="AX94" i="52"/>
  <c r="AV94" i="52"/>
  <c r="AW94" i="52"/>
  <c r="AM81" i="52"/>
  <c r="AJ241" i="52" l="1"/>
  <c r="AJ240" i="52"/>
  <c r="AM43" i="52"/>
  <c r="AJ219" i="52"/>
  <c r="AJ239" i="52"/>
  <c r="AM77" i="52"/>
  <c r="AJ238" i="52"/>
  <c r="AJ648" i="52"/>
  <c r="AJ604" i="52"/>
  <c r="AY36" i="16"/>
  <c r="AG36" i="16" s="1"/>
  <c r="AQ43" i="16"/>
  <c r="AY43" i="16" s="1"/>
  <c r="AG43" i="16" s="1"/>
  <c r="AJ346" i="52"/>
  <c r="AJ317" i="52"/>
  <c r="AF43" i="16"/>
  <c r="AH43" i="16"/>
  <c r="AJ345" i="52"/>
  <c r="AJ347" i="52"/>
  <c r="AJ397" i="52" l="1"/>
  <c r="AM79" i="52"/>
  <c r="AJ396" i="52"/>
  <c r="AJ398" i="52"/>
  <c r="AM80" i="52"/>
  <c r="AJ395" i="52"/>
  <c r="AM78" i="52"/>
  <c r="AJ376" i="52"/>
  <c r="AJ717" i="52"/>
  <c r="AJ718" i="52"/>
  <c r="AJ715" i="52"/>
  <c r="AJ716" i="52"/>
  <c r="AJ731" i="52"/>
  <c r="AJ721" i="52"/>
  <c r="AJ722" i="52"/>
  <c r="AJ719" i="52"/>
  <c r="AJ720" i="52"/>
  <c r="AJ723" i="52"/>
  <c r="AJ725" i="52"/>
  <c r="AJ724" i="52"/>
  <c r="AJ729" i="52"/>
  <c r="AJ730" i="52"/>
  <c r="AJ727" i="52"/>
  <c r="AJ728" i="52"/>
  <c r="AJ726" i="52"/>
  <c r="AJ24" i="52" l="1"/>
  <c r="AJ22" i="52"/>
  <c r="AJ23" i="52"/>
  <c r="AJ439" i="52"/>
  <c r="AJ440" i="52"/>
  <c r="AJ442" i="52"/>
  <c r="AJ420" i="52"/>
  <c r="AJ441" i="52"/>
  <c r="AJ504" i="52"/>
  <c r="AJ501" i="52"/>
  <c r="AJ502" i="52"/>
  <c r="AJ503" i="52"/>
  <c r="AJ505" i="52"/>
  <c r="AJ506" i="52"/>
  <c r="AJ508" i="52"/>
  <c r="AJ513" i="52"/>
  <c r="AJ510" i="52"/>
  <c r="AJ511" i="52"/>
  <c r="AJ512" i="52"/>
  <c r="AJ514" i="52"/>
  <c r="AJ516" i="52"/>
  <c r="AJ509" i="52"/>
  <c r="AJ517" i="52"/>
  <c r="AJ515" i="52"/>
  <c r="AJ477" i="52"/>
  <c r="AJ500" i="52"/>
  <c r="AJ497" i="52"/>
  <c r="AJ498" i="52"/>
  <c r="AJ499" i="52"/>
  <c r="AJ689" i="52"/>
  <c r="AJ693" i="52"/>
  <c r="AJ714" i="52"/>
  <c r="AJ690" i="52"/>
  <c r="AJ712" i="52"/>
  <c r="AJ691" i="52"/>
  <c r="AJ713" i="52"/>
  <c r="AJ732" i="52"/>
  <c r="AJ692" i="52"/>
  <c r="AJ472" i="52"/>
  <c r="AJ476" i="52"/>
  <c r="AJ471" i="52"/>
  <c r="AJ473" i="52"/>
  <c r="AJ474" i="52"/>
  <c r="AJ475" i="52"/>
  <c r="AN77" i="52"/>
  <c r="AN80" i="52"/>
  <c r="AN78" i="52"/>
  <c r="AN81" i="52"/>
  <c r="AN79" i="52"/>
  <c r="AN43" i="52"/>
  <c r="AJ19" i="52" l="1"/>
  <c r="AJ21" i="52"/>
  <c r="AJ20" i="52"/>
  <c r="AJ600" i="52"/>
  <c r="AJ596" i="52"/>
  <c r="AJ592" i="52"/>
  <c r="AJ588" i="52"/>
  <c r="AJ566" i="52"/>
  <c r="AJ562" i="52"/>
  <c r="AJ598" i="52"/>
  <c r="AJ590" i="52"/>
  <c r="AJ564" i="52"/>
  <c r="AJ601" i="52"/>
  <c r="AJ593" i="52"/>
  <c r="AJ589" i="52"/>
  <c r="AJ563" i="52"/>
  <c r="AJ603" i="52"/>
  <c r="AJ599" i="52"/>
  <c r="AJ595" i="52"/>
  <c r="AJ591" i="52"/>
  <c r="AJ587" i="52"/>
  <c r="AJ565" i="52"/>
  <c r="AJ602" i="52"/>
  <c r="AJ594" i="52"/>
  <c r="AJ586" i="52"/>
  <c r="AJ597" i="52"/>
  <c r="AJ585" i="52"/>
  <c r="AJ542" i="52"/>
  <c r="AJ546" i="52"/>
  <c r="AJ550" i="52"/>
  <c r="AJ554" i="52"/>
  <c r="AJ558" i="52"/>
  <c r="AJ522" i="52"/>
  <c r="AJ544" i="52"/>
  <c r="AJ552" i="52"/>
  <c r="AJ556" i="52"/>
  <c r="AJ520" i="52"/>
  <c r="AJ545" i="52"/>
  <c r="AJ549" i="52"/>
  <c r="AJ553" i="52"/>
  <c r="AJ557" i="52"/>
  <c r="AJ523" i="52"/>
  <c r="AJ543" i="52"/>
  <c r="AJ547" i="52"/>
  <c r="AJ551" i="52"/>
  <c r="AJ555" i="52"/>
  <c r="AJ559" i="52"/>
  <c r="AJ521" i="52"/>
  <c r="AJ548" i="52"/>
  <c r="AJ560" i="52"/>
  <c r="AJ629" i="52"/>
  <c r="AJ633" i="52"/>
  <c r="AJ637" i="52"/>
  <c r="AJ641" i="52"/>
  <c r="AJ645" i="52"/>
  <c r="AJ607" i="52"/>
  <c r="AJ631" i="52"/>
  <c r="AJ639" i="52"/>
  <c r="AJ647" i="52"/>
  <c r="AJ610" i="52"/>
  <c r="AJ632" i="52"/>
  <c r="AJ636" i="52"/>
  <c r="AJ640" i="52"/>
  <c r="AJ644" i="52"/>
  <c r="AJ609" i="52"/>
  <c r="AJ630" i="52"/>
  <c r="AJ634" i="52"/>
  <c r="AJ638" i="52"/>
  <c r="AJ642" i="52"/>
  <c r="AJ646" i="52"/>
  <c r="AJ608" i="52"/>
  <c r="AJ635" i="52"/>
  <c r="AJ643" i="52"/>
  <c r="J42" i="52"/>
  <c r="AK3" i="52" l="1"/>
  <c r="AO77" i="52" l="1"/>
  <c r="AO43" i="52"/>
  <c r="AO81" i="52" l="1"/>
  <c r="AO79" i="52"/>
  <c r="AO80" i="52"/>
  <c r="AO78" i="52"/>
  <c r="AO94" i="52" l="1"/>
  <c r="AP81" i="52" l="1"/>
  <c r="AP79" i="52"/>
  <c r="AP77" i="52"/>
  <c r="AP43" i="52"/>
  <c r="AP80" i="52"/>
  <c r="AP78" i="52" l="1"/>
  <c r="AP94" i="52"/>
  <c r="AY80" i="52" l="1"/>
  <c r="AY79" i="52" l="1"/>
  <c r="AQ77" i="52"/>
  <c r="AQ43" i="52"/>
  <c r="AY81" i="52"/>
  <c r="AQ78" i="52"/>
  <c r="AY77" i="52" l="1"/>
  <c r="AY78" i="52"/>
  <c r="AQ94" i="52"/>
  <c r="H42" i="52" l="1"/>
  <c r="AS94" i="52" l="1"/>
  <c r="AS43" i="52"/>
  <c r="AY43" i="52" l="1"/>
  <c r="AY94" i="5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Dimitri Lyulik</author>
  </authors>
  <commentList>
    <comment ref="B3" authorId="0" shapeId="0" xr:uid="{86713226-7CA7-4ED0-AD7D-DA0BAB0F6AEE}">
      <text>
        <r>
          <rPr>
            <b/>
            <sz val="9"/>
            <color indexed="81"/>
            <rFont val="Tahoma"/>
            <family val="2"/>
          </rPr>
          <t>Dimitri Lyulik:</t>
        </r>
        <r>
          <rPr>
            <sz val="9"/>
            <color indexed="81"/>
            <rFont val="Tahoma"/>
            <family val="2"/>
          </rPr>
          <t xml:space="preserve">
default "standard"</t>
        </r>
      </text>
    </comment>
    <comment ref="E3" authorId="0" shapeId="0" xr:uid="{A57F19FD-D90A-4284-8035-8ED1A4B2B922}">
      <text>
        <r>
          <rPr>
            <b/>
            <sz val="9"/>
            <color indexed="81"/>
            <rFont val="Tahoma"/>
            <family val="2"/>
          </rPr>
          <t>Dimitri Lyulik:</t>
        </r>
        <r>
          <rPr>
            <sz val="9"/>
            <color indexed="81"/>
            <rFont val="Tahoma"/>
            <family val="2"/>
          </rPr>
          <t xml:space="preserve">
Default "None"
</t>
        </r>
      </text>
    </comment>
    <comment ref="D25" authorId="0" shapeId="0" xr:uid="{0E627B49-F637-46B4-A3D0-F45A3C66ED7A}">
      <text>
        <r>
          <rPr>
            <b/>
            <sz val="9"/>
            <color indexed="81"/>
            <rFont val="Tahoma"/>
            <family val="2"/>
          </rPr>
          <t>Dimitri Lyulik:</t>
        </r>
        <r>
          <rPr>
            <sz val="9"/>
            <color indexed="81"/>
            <rFont val="Tahoma"/>
            <family val="2"/>
          </rPr>
          <t xml:space="preserve">
Need mapping of BP class to Benchmark BBT class</t>
        </r>
      </text>
    </comment>
    <comment ref="L29" authorId="0" shapeId="0" xr:uid="{E1CD153A-E2C4-4667-A968-598085CB1232}">
      <text>
        <r>
          <rPr>
            <b/>
            <sz val="9"/>
            <color indexed="81"/>
            <rFont val="Tahoma"/>
            <family val="2"/>
          </rPr>
          <t>Dimitri Lyulik:</t>
        </r>
        <r>
          <rPr>
            <sz val="9"/>
            <color indexed="81"/>
            <rFont val="Tahoma"/>
            <family val="2"/>
          </rPr>
          <t xml:space="preserve">
BBT proportions of Att/Lrg/CAT</t>
        </r>
      </text>
    </comment>
    <comment ref="O29" authorId="0" shapeId="0" xr:uid="{0BC95148-4CBE-4187-8DC4-419FE5AB7E97}">
      <text>
        <r>
          <rPr>
            <b/>
            <sz val="9"/>
            <color indexed="81"/>
            <rFont val="Tahoma"/>
            <family val="2"/>
          </rPr>
          <t>Dimitri Lyulik:</t>
        </r>
        <r>
          <rPr>
            <sz val="9"/>
            <color indexed="81"/>
            <rFont val="Tahoma"/>
            <family val="2"/>
          </rPr>
          <t xml:space="preserve">
Own Experience proportions of Att/Lrg/CAT</t>
        </r>
      </text>
    </comment>
    <comment ref="L47" authorId="0" shapeId="0" xr:uid="{8AE7D7EB-D32D-4C38-AD6F-41E0CB3C0349}">
      <text>
        <r>
          <rPr>
            <b/>
            <sz val="9"/>
            <color indexed="81"/>
            <rFont val="Tahoma"/>
            <family val="2"/>
          </rPr>
          <t>Dimitri Lyulik:</t>
        </r>
        <r>
          <rPr>
            <sz val="9"/>
            <color indexed="81"/>
            <rFont val="Tahoma"/>
            <family val="2"/>
          </rPr>
          <t xml:space="preserve">
This needs to look up the EP curve of the relevant LoB. For Cyber there is no EP curve, so no Nat Cat simulated losses. For Property, a EP curve exists, so I will manually pick up that curve, but it needs to be a dynamic look up for each LoB</t>
        </r>
      </text>
    </comment>
    <comment ref="D86" authorId="0" shapeId="0" xr:uid="{C23541EA-08B2-4989-B8EE-A4479735D03B}">
      <text>
        <r>
          <rPr>
            <b/>
            <sz val="9"/>
            <color indexed="81"/>
            <rFont val="Tahoma"/>
            <family val="2"/>
          </rPr>
          <t>Dimitri Lyulik:</t>
        </r>
        <r>
          <rPr>
            <sz val="9"/>
            <color indexed="81"/>
            <rFont val="Tahoma"/>
            <family val="2"/>
          </rPr>
          <t xml:space="preserve">
sliding scale applies to ALL lobs for simplicity, add rows to table if required
in this example an additional row below 70% GN ULR is not needed. Anything with &gt;70% will have a PC of 0
This should also work as a single step change calc -- what was previously known as "Threshold", for example:
75%       ;  25%
9999%  ;  20%
anything below 75% will have a PC of 25%, anything above (below 9999%)  will have 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Dimitri Lyulik</author>
  </authors>
  <commentList>
    <comment ref="BA6" authorId="0" shapeId="0" xr:uid="{6A6B9478-A639-4BB6-8C19-DA5753211332}">
      <text>
        <r>
          <rPr>
            <b/>
            <sz val="9"/>
            <color indexed="81"/>
            <rFont val="Tahoma"/>
            <family val="2"/>
          </rPr>
          <t>Dimitri Lyulik (14-Nov-24):</t>
        </r>
        <r>
          <rPr>
            <sz val="9"/>
            <color indexed="81"/>
            <rFont val="Tahoma"/>
            <family val="2"/>
          </rPr>
          <t xml:space="preserve">
This apportionment will either need to come from business plan or own projections</t>
        </r>
      </text>
    </comment>
    <comment ref="BF6" authorId="0" shapeId="0" xr:uid="{8F46083D-334E-468D-B4D2-D9312205A940}">
      <text>
        <r>
          <rPr>
            <b/>
            <sz val="9"/>
            <color indexed="81"/>
            <rFont val="Tahoma"/>
            <family val="2"/>
          </rPr>
          <t>Dimitri Lyulik (14-Nov-24):</t>
        </r>
        <r>
          <rPr>
            <sz val="9"/>
            <color indexed="81"/>
            <rFont val="Tahoma"/>
            <family val="2"/>
          </rPr>
          <t xml:space="preserve">
This apportionment will either need to come from business plan or own projections</t>
        </r>
      </text>
    </comment>
    <comment ref="C7" authorId="0" shapeId="0" xr:uid="{219C35E5-B223-41BE-B621-83781CE7567A}">
      <text>
        <r>
          <rPr>
            <b/>
            <sz val="9"/>
            <color indexed="81"/>
            <rFont val="Tahoma"/>
            <family val="2"/>
          </rPr>
          <t>Dimitri Lyulik:</t>
        </r>
        <r>
          <rPr>
            <sz val="9"/>
            <color indexed="81"/>
            <rFont val="Tahoma"/>
            <family val="2"/>
          </rPr>
          <t xml:space="preserve">
Add BBT parameters as option</t>
        </r>
      </text>
    </comment>
    <comment ref="B10" authorId="0" shapeId="0" xr:uid="{CA156884-2C9F-46E7-AE19-9F94AC7ADBC8}">
      <text>
        <r>
          <rPr>
            <b/>
            <sz val="9"/>
            <color indexed="81"/>
            <rFont val="Tahoma"/>
            <family val="2"/>
          </rPr>
          <t>Dimitri Lyulik (15-Nov-24):</t>
        </r>
        <r>
          <rPr>
            <sz val="9"/>
            <color indexed="81"/>
            <rFont val="Tahoma"/>
            <family val="2"/>
          </rPr>
          <t xml:space="preserve">
don’t need this, it should be done at grouped LoB</t>
        </r>
      </text>
    </comment>
    <comment ref="L10" authorId="0" shapeId="0" xr:uid="{2332FAAB-5B44-4BC5-B8D9-EDBC3CDE98E5}">
      <text>
        <r>
          <rPr>
            <b/>
            <sz val="9"/>
            <color indexed="81"/>
            <rFont val="Tahoma"/>
            <family val="2"/>
          </rPr>
          <t>Dimitri Lyulik (14-Nov-24):</t>
        </r>
        <r>
          <rPr>
            <sz val="9"/>
            <color indexed="81"/>
            <rFont val="Tahoma"/>
            <family val="2"/>
          </rPr>
          <t xml:space="preserve">
calculated in separate tab to account for deductions? This will need to be the GG ULR pre all loadings and PC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Dimitri Lyulik</author>
  </authors>
  <commentList>
    <comment ref="R56" authorId="0" shapeId="0" xr:uid="{61564212-7410-4323-8FA2-051D044956E8}">
      <text>
        <r>
          <rPr>
            <b/>
            <sz val="9"/>
            <color indexed="81"/>
            <rFont val="Tahoma"/>
            <family val="2"/>
          </rPr>
          <t>Dimitri Lyulik:</t>
        </r>
        <r>
          <rPr>
            <sz val="9"/>
            <color indexed="81"/>
            <rFont val="Tahoma"/>
            <family val="2"/>
          </rPr>
          <t xml:space="preserve">
Move Profit Commission Section to its own tab, with the profit commission outputs in one place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<sst xmlns="http://schemas.openxmlformats.org/spreadsheetml/2006/main" count="8489" uniqueCount="4402">
  <si>
    <t xml:space="preserve"> </t>
  </si>
  <si>
    <t>Renew - 8818_Retest: Initial Option (hxrenew.com)</t>
  </si>
  <si>
    <t>BBT Example</t>
  </si>
  <si>
    <t>Policy Reference</t>
  </si>
  <si>
    <t>Risk Code</t>
  </si>
  <si>
    <t>EG</t>
  </si>
  <si>
    <t>EH</t>
  </si>
  <si>
    <t>EN</t>
  </si>
  <si>
    <t>EZ</t>
  </si>
  <si>
    <t>2E</t>
  </si>
  <si>
    <t>1E</t>
  </si>
  <si>
    <t>8T</t>
  </si>
  <si>
    <t>CZ</t>
  </si>
  <si>
    <t>EM</t>
  </si>
  <si>
    <t>V</t>
  </si>
  <si>
    <t>W</t>
  </si>
  <si>
    <t>EC</t>
  </si>
  <si>
    <t>EA</t>
  </si>
  <si>
    <t>EF</t>
  </si>
  <si>
    <t>EY</t>
  </si>
  <si>
    <t>3E</t>
  </si>
  <si>
    <t>T</t>
  </si>
  <si>
    <t>PG</t>
  </si>
  <si>
    <t>TO</t>
  </si>
  <si>
    <t>DC</t>
  </si>
  <si>
    <t>6T</t>
  </si>
  <si>
    <t>CB</t>
  </si>
  <si>
    <t>CC</t>
  </si>
  <si>
    <t>NA</t>
  </si>
  <si>
    <t>BD</t>
  </si>
  <si>
    <t>E7</t>
  </si>
  <si>
    <t>TS</t>
  </si>
  <si>
    <t>B</t>
  </si>
  <si>
    <t>3T</t>
  </si>
  <si>
    <t>G</t>
  </si>
  <si>
    <t>P4</t>
  </si>
  <si>
    <t>O</t>
  </si>
  <si>
    <t>H2</t>
  </si>
  <si>
    <t>L2</t>
  </si>
  <si>
    <t>AW</t>
  </si>
  <si>
    <t>H3</t>
  </si>
  <si>
    <t>L3</t>
  </si>
  <si>
    <t>KG</t>
  </si>
  <si>
    <t>2T</t>
  </si>
  <si>
    <t>AO</t>
  </si>
  <si>
    <t>AP</t>
  </si>
  <si>
    <t>CY</t>
  </si>
  <si>
    <t>SC</t>
  </si>
  <si>
    <t>SO</t>
  </si>
  <si>
    <t>SL</t>
  </si>
  <si>
    <t>P2</t>
  </si>
  <si>
    <t>P3</t>
  </si>
  <si>
    <t>P6</t>
  </si>
  <si>
    <t>P</t>
  </si>
  <si>
    <t>P7</t>
  </si>
  <si>
    <t>P5</t>
  </si>
  <si>
    <t>TU</t>
  </si>
  <si>
    <t>PC</t>
  </si>
  <si>
    <t>PN</t>
  </si>
  <si>
    <t>WL</t>
  </si>
  <si>
    <t>PB</t>
  </si>
  <si>
    <t>PU</t>
  </si>
  <si>
    <t>7T</t>
  </si>
  <si>
    <t>UA</t>
  </si>
  <si>
    <t>UC</t>
  </si>
  <si>
    <t>4E</t>
  </si>
  <si>
    <t>EP</t>
  </si>
  <si>
    <t>EB</t>
  </si>
  <si>
    <t>GS</t>
  </si>
  <si>
    <t>JB</t>
  </si>
  <si>
    <t>FA</t>
  </si>
  <si>
    <t>CT</t>
  </si>
  <si>
    <t>VL</t>
  </si>
  <si>
    <t>BB</t>
  </si>
  <si>
    <t>F3</t>
  </si>
  <si>
    <t>GC</t>
  </si>
  <si>
    <t>WB</t>
  </si>
  <si>
    <t>F2</t>
  </si>
  <si>
    <t>NB</t>
  </si>
  <si>
    <t>N</t>
  </si>
  <si>
    <t>F4</t>
  </si>
  <si>
    <t>CF</t>
  </si>
  <si>
    <t>NC</t>
  </si>
  <si>
    <t>GM</t>
  </si>
  <si>
    <t>W3</t>
  </si>
  <si>
    <t>GH</t>
  </si>
  <si>
    <t>D3</t>
  </si>
  <si>
    <t>D5</t>
  </si>
  <si>
    <t>D9</t>
  </si>
  <si>
    <t>D2</t>
  </si>
  <si>
    <t>D6</t>
  </si>
  <si>
    <t>E9</t>
  </si>
  <si>
    <t>D4</t>
  </si>
  <si>
    <t>D8</t>
  </si>
  <si>
    <t>E8</t>
  </si>
  <si>
    <t>F5</t>
  </si>
  <si>
    <t>E3</t>
  </si>
  <si>
    <t>E5</t>
  </si>
  <si>
    <t>E4</t>
  </si>
  <si>
    <t>E2</t>
  </si>
  <si>
    <t>D7</t>
  </si>
  <si>
    <t>PZ</t>
  </si>
  <si>
    <t>4T</t>
  </si>
  <si>
    <t>KS</t>
  </si>
  <si>
    <t>E6</t>
  </si>
  <si>
    <t>GN</t>
  </si>
  <si>
    <t>US</t>
  </si>
  <si>
    <t>NP</t>
  </si>
  <si>
    <t>TR</t>
  </si>
  <si>
    <t>Q</t>
  </si>
  <si>
    <t>B2</t>
  </si>
  <si>
    <t>5T</t>
  </si>
  <si>
    <t>R2</t>
  </si>
  <si>
    <t>R1</t>
  </si>
  <si>
    <t>PR</t>
  </si>
  <si>
    <t>R3</t>
  </si>
  <si>
    <t>RS</t>
  </si>
  <si>
    <t>GO</t>
  </si>
  <si>
    <t>YOA</t>
  </si>
  <si>
    <t>Gross Premium</t>
  </si>
  <si>
    <t>Total</t>
  </si>
  <si>
    <t>Composition</t>
  </si>
  <si>
    <t>calculated</t>
  </si>
  <si>
    <t>Input</t>
  </si>
  <si>
    <t>1T</t>
  </si>
  <si>
    <t>AG</t>
  </si>
  <si>
    <t>B3</t>
  </si>
  <si>
    <t>B4</t>
  </si>
  <si>
    <t>B5</t>
  </si>
  <si>
    <t>CR</t>
  </si>
  <si>
    <t>ED</t>
  </si>
  <si>
    <t>FG</t>
  </si>
  <si>
    <t>FM</t>
  </si>
  <si>
    <t>GT</t>
  </si>
  <si>
    <t>GX</t>
  </si>
  <si>
    <t>HA</t>
  </si>
  <si>
    <t>HP</t>
  </si>
  <si>
    <t>KA</t>
  </si>
  <si>
    <t>KB</t>
  </si>
  <si>
    <t>KC</t>
  </si>
  <si>
    <t>KM</t>
  </si>
  <si>
    <t>KP</t>
  </si>
  <si>
    <t>KT</t>
  </si>
  <si>
    <t>KX</t>
  </si>
  <si>
    <t>LE</t>
  </si>
  <si>
    <t>LJ</t>
  </si>
  <si>
    <t>M2</t>
  </si>
  <si>
    <t>M3</t>
  </si>
  <si>
    <t>M4</t>
  </si>
  <si>
    <t>M5</t>
  </si>
  <si>
    <t>M6</t>
  </si>
  <si>
    <t>MF</t>
  </si>
  <si>
    <t>MG</t>
  </si>
  <si>
    <t>MH</t>
  </si>
  <si>
    <t>MI</t>
  </si>
  <si>
    <t>MP</t>
  </si>
  <si>
    <t>NL</t>
  </si>
  <si>
    <t>NR</t>
  </si>
  <si>
    <t>NS</t>
  </si>
  <si>
    <t>NV</t>
  </si>
  <si>
    <t>NX</t>
  </si>
  <si>
    <t>PF</t>
  </si>
  <si>
    <t>PQ</t>
  </si>
  <si>
    <t>RW</t>
  </si>
  <si>
    <t>RX</t>
  </si>
  <si>
    <t>RY</t>
  </si>
  <si>
    <t>SA</t>
  </si>
  <si>
    <t>SB</t>
  </si>
  <si>
    <t>SR</t>
  </si>
  <si>
    <t>TC</t>
  </si>
  <si>
    <t>TL</t>
  </si>
  <si>
    <t>TT</t>
  </si>
  <si>
    <t>TW</t>
  </si>
  <si>
    <t>TX</t>
  </si>
  <si>
    <t>UR</t>
  </si>
  <si>
    <t>VX</t>
  </si>
  <si>
    <t>W4</t>
  </si>
  <si>
    <t>W5</t>
  </si>
  <si>
    <t>W6</t>
  </si>
  <si>
    <t>WA</t>
  </si>
  <si>
    <t>WX</t>
  </si>
  <si>
    <t>X1</t>
  </si>
  <si>
    <t>X2</t>
  </si>
  <si>
    <t>X3</t>
  </si>
  <si>
    <t>XA</t>
  </si>
  <si>
    <t>XC</t>
  </si>
  <si>
    <t>XE</t>
  </si>
  <si>
    <t>XF</t>
  </si>
  <si>
    <t>XG</t>
  </si>
  <si>
    <t>XH</t>
  </si>
  <si>
    <t>XJ</t>
  </si>
  <si>
    <t>XM</t>
  </si>
  <si>
    <t>XN</t>
  </si>
  <si>
    <t>XQ</t>
  </si>
  <si>
    <t>XR</t>
  </si>
  <si>
    <t>XT</t>
  </si>
  <si>
    <t>XU</t>
  </si>
  <si>
    <t>XY</t>
  </si>
  <si>
    <t>Market Deductions</t>
  </si>
  <si>
    <t>Business Plan</t>
  </si>
  <si>
    <t>BST Deductions</t>
  </si>
  <si>
    <t>Grouped LoB</t>
  </si>
  <si>
    <t>Other</t>
  </si>
  <si>
    <t>Line of Business</t>
  </si>
  <si>
    <t>Tracker PAC</t>
  </si>
  <si>
    <t>Tracker Property</t>
  </si>
  <si>
    <t>Tracker Marine</t>
  </si>
  <si>
    <t>Tracker Cyber</t>
  </si>
  <si>
    <t>Tracker SR</t>
  </si>
  <si>
    <t>Open Market</t>
  </si>
  <si>
    <t>Premium Basis</t>
  </si>
  <si>
    <t>Premium Data -- Open Policy Level Data</t>
  </si>
  <si>
    <t>Claims Data -- opens Up Detailed Claim Listing</t>
  </si>
  <si>
    <t>RMS -- opens RMS Tab</t>
  </si>
  <si>
    <t>PC - Opens PC Tab</t>
  </si>
  <si>
    <t>key</t>
  </si>
  <si>
    <t>RiskClassCode</t>
  </si>
  <si>
    <t>WEP</t>
  </si>
  <si>
    <t>Acq_costs</t>
  </si>
  <si>
    <t>Cat_paid</t>
  </si>
  <si>
    <t>Cat_incurred</t>
  </si>
  <si>
    <t>paid_exc_cat</t>
  </si>
  <si>
    <t>incurred_exc_cat</t>
  </si>
  <si>
    <t>total_RC</t>
  </si>
  <si>
    <t>paid_inc_cat</t>
  </si>
  <si>
    <t>incurred_inc_cat</t>
  </si>
  <si>
    <t>total_RC2</t>
  </si>
  <si>
    <t>WEP (NEW)</t>
  </si>
  <si>
    <t>WEP (OLD)</t>
  </si>
  <si>
    <t>Difference</t>
  </si>
  <si>
    <t>Acq_costs (NEW)</t>
  </si>
  <si>
    <t>Acq_costs (OLD)</t>
  </si>
  <si>
    <t>total_RC (NEW)</t>
  </si>
  <si>
    <t>total_RC (OLD)</t>
  </si>
  <si>
    <t xml:space="preserve">incurred_inc_cat (NEW) </t>
  </si>
  <si>
    <t xml:space="preserve">incurred_inc_cat (OLD) </t>
  </si>
  <si>
    <t>002017</t>
  </si>
  <si>
    <t>00</t>
  </si>
  <si>
    <t>RC</t>
  </si>
  <si>
    <t>Total Incurred (Cat)</t>
  </si>
  <si>
    <t>Total Incurred (Non Cat)</t>
  </si>
  <si>
    <t>Acquisition Cost</t>
  </si>
  <si>
    <t>Total Paid (Cat)</t>
  </si>
  <si>
    <t>002018</t>
  </si>
  <si>
    <t>002019</t>
  </si>
  <si>
    <t>002020</t>
  </si>
  <si>
    <t>002021</t>
  </si>
  <si>
    <t>002022</t>
  </si>
  <si>
    <t>002023</t>
  </si>
  <si>
    <t>002024</t>
  </si>
  <si>
    <t>002025</t>
  </si>
  <si>
    <t>02022</t>
  </si>
  <si>
    <t>0</t>
  </si>
  <si>
    <t>02023</t>
  </si>
  <si>
    <t>11995</t>
  </si>
  <si>
    <t>1</t>
  </si>
  <si>
    <t>12022</t>
  </si>
  <si>
    <t>1E2002</t>
  </si>
  <si>
    <t>1E2003</t>
  </si>
  <si>
    <t>1E2004</t>
  </si>
  <si>
    <t>1E2005</t>
  </si>
  <si>
    <t>1E2006</t>
  </si>
  <si>
    <t>1E2007</t>
  </si>
  <si>
    <t>1E2008</t>
  </si>
  <si>
    <t>1E2009</t>
  </si>
  <si>
    <t>1E2010</t>
  </si>
  <si>
    <t>1E2011</t>
  </si>
  <si>
    <t>1E2012</t>
  </si>
  <si>
    <t>1E2013</t>
  </si>
  <si>
    <t>1E2014</t>
  </si>
  <si>
    <t>1E2015</t>
  </si>
  <si>
    <t>1E2016</t>
  </si>
  <si>
    <t>1E2017</t>
  </si>
  <si>
    <t>1E2018</t>
  </si>
  <si>
    <t>1E2019</t>
  </si>
  <si>
    <t>1E2020</t>
  </si>
  <si>
    <t>1E2021</t>
  </si>
  <si>
    <t>1E2022</t>
  </si>
  <si>
    <t>1E2023</t>
  </si>
  <si>
    <t>1E2024</t>
  </si>
  <si>
    <t>1T2021</t>
  </si>
  <si>
    <t>1T2022</t>
  </si>
  <si>
    <t>1T2023</t>
  </si>
  <si>
    <t>1T2024</t>
  </si>
  <si>
    <t>21995</t>
  </si>
  <si>
    <t>2</t>
  </si>
  <si>
    <t>2E2003</t>
  </si>
  <si>
    <t>2E2004</t>
  </si>
  <si>
    <t>2E2005</t>
  </si>
  <si>
    <t>2E2006</t>
  </si>
  <si>
    <t>2E2007</t>
  </si>
  <si>
    <t>2E2008</t>
  </si>
  <si>
    <t>2E2009</t>
  </si>
  <si>
    <t>2E2010</t>
  </si>
  <si>
    <t>2E2012</t>
  </si>
  <si>
    <t>2E2013</t>
  </si>
  <si>
    <t>2E2014</t>
  </si>
  <si>
    <t>2E2015</t>
  </si>
  <si>
    <t>2E2016</t>
  </si>
  <si>
    <t>2E2017</t>
  </si>
  <si>
    <t>2E2018</t>
  </si>
  <si>
    <t>2E2019</t>
  </si>
  <si>
    <t>2E2020</t>
  </si>
  <si>
    <t>2E2021</t>
  </si>
  <si>
    <t>2E2022</t>
  </si>
  <si>
    <t>2E2023</t>
  </si>
  <si>
    <t>2E2024</t>
  </si>
  <si>
    <t>2T2003</t>
  </si>
  <si>
    <t>2T2004</t>
  </si>
  <si>
    <t>2T2005</t>
  </si>
  <si>
    <t>2T2006</t>
  </si>
  <si>
    <t>2T2007</t>
  </si>
  <si>
    <t>2T2008</t>
  </si>
  <si>
    <t>2T2009</t>
  </si>
  <si>
    <t>2T2010</t>
  </si>
  <si>
    <t>2T2011</t>
  </si>
  <si>
    <t>2T2012</t>
  </si>
  <si>
    <t>2T2013</t>
  </si>
  <si>
    <t>2T2014</t>
  </si>
  <si>
    <t>2T2015</t>
  </si>
  <si>
    <t>2T2016</t>
  </si>
  <si>
    <t>2T2017</t>
  </si>
  <si>
    <t>2T2018</t>
  </si>
  <si>
    <t>2T2019</t>
  </si>
  <si>
    <t>2T2020</t>
  </si>
  <si>
    <t>2T2021</t>
  </si>
  <si>
    <t>2T2022</t>
  </si>
  <si>
    <t>2T2023</t>
  </si>
  <si>
    <t>2T2024</t>
  </si>
  <si>
    <t>3E2002</t>
  </si>
  <si>
    <t>3E2003</t>
  </si>
  <si>
    <t>3E2004</t>
  </si>
  <si>
    <t>3E2005</t>
  </si>
  <si>
    <t>3E2006</t>
  </si>
  <si>
    <t>3E2007</t>
  </si>
  <si>
    <t>3E2008</t>
  </si>
  <si>
    <t>3E2009</t>
  </si>
  <si>
    <t>3E2010</t>
  </si>
  <si>
    <t>3E2011</t>
  </si>
  <si>
    <t>3E2012</t>
  </si>
  <si>
    <t>3E2013</t>
  </si>
  <si>
    <t>3E2014</t>
  </si>
  <si>
    <t>3E2015</t>
  </si>
  <si>
    <t>3E2016</t>
  </si>
  <si>
    <t>3E2017</t>
  </si>
  <si>
    <t>3E2018</t>
  </si>
  <si>
    <t>3E2019</t>
  </si>
  <si>
    <t>3E2020</t>
  </si>
  <si>
    <t>3E2021</t>
  </si>
  <si>
    <t>3E2022</t>
  </si>
  <si>
    <t>3E2023</t>
  </si>
  <si>
    <t>3E2024</t>
  </si>
  <si>
    <t>3T2001</t>
  </si>
  <si>
    <t>3T2002</t>
  </si>
  <si>
    <t>3T2003</t>
  </si>
  <si>
    <t>3T2004</t>
  </si>
  <si>
    <t>3T2005</t>
  </si>
  <si>
    <t>3T2006</t>
  </si>
  <si>
    <t>3T2007</t>
  </si>
  <si>
    <t>3T2008</t>
  </si>
  <si>
    <t>3T2009</t>
  </si>
  <si>
    <t>3T2010</t>
  </si>
  <si>
    <t>3T2011</t>
  </si>
  <si>
    <t>3T2012</t>
  </si>
  <si>
    <t>3T2013</t>
  </si>
  <si>
    <t>3T2014</t>
  </si>
  <si>
    <t>3T2015</t>
  </si>
  <si>
    <t>3T2016</t>
  </si>
  <si>
    <t>3T2017</t>
  </si>
  <si>
    <t>3T2018</t>
  </si>
  <si>
    <t>3T2019</t>
  </si>
  <si>
    <t>3T2020</t>
  </si>
  <si>
    <t>3T2021</t>
  </si>
  <si>
    <t>3T2022</t>
  </si>
  <si>
    <t>3T2023</t>
  </si>
  <si>
    <t>3T2024</t>
  </si>
  <si>
    <t>4E2003</t>
  </si>
  <si>
    <t>4E2004</t>
  </si>
  <si>
    <t>4E2006</t>
  </si>
  <si>
    <t>4E2008</t>
  </si>
  <si>
    <t>4E2015</t>
  </si>
  <si>
    <t>4E2019</t>
  </si>
  <si>
    <t>4T2002</t>
  </si>
  <si>
    <t>4T2003</t>
  </si>
  <si>
    <t>4T2004</t>
  </si>
  <si>
    <t>4T2005</t>
  </si>
  <si>
    <t>4T2006</t>
  </si>
  <si>
    <t>4T2007</t>
  </si>
  <si>
    <t>4T2008</t>
  </si>
  <si>
    <t>4T2009</t>
  </si>
  <si>
    <t>4T2010</t>
  </si>
  <si>
    <t>4T2011</t>
  </si>
  <si>
    <t>4T2012</t>
  </si>
  <si>
    <t>4T2013</t>
  </si>
  <si>
    <t>4T2014</t>
  </si>
  <si>
    <t>4T2015</t>
  </si>
  <si>
    <t>4T2016</t>
  </si>
  <si>
    <t>4T2017</t>
  </si>
  <si>
    <t>4T2018</t>
  </si>
  <si>
    <t>4T2019</t>
  </si>
  <si>
    <t>4T2020</t>
  </si>
  <si>
    <t>4T2021</t>
  </si>
  <si>
    <t>4T2022</t>
  </si>
  <si>
    <t>4T2023</t>
  </si>
  <si>
    <t>4T2024</t>
  </si>
  <si>
    <t>52024</t>
  </si>
  <si>
    <t>5</t>
  </si>
  <si>
    <t>5T2002</t>
  </si>
  <si>
    <t>5T2003</t>
  </si>
  <si>
    <t>5T2004</t>
  </si>
  <si>
    <t>5T2005</t>
  </si>
  <si>
    <t>5T2006</t>
  </si>
  <si>
    <t>5T2007</t>
  </si>
  <si>
    <t>5T2008</t>
  </si>
  <si>
    <t>5T2009</t>
  </si>
  <si>
    <t>5T2010</t>
  </si>
  <si>
    <t>5T2011</t>
  </si>
  <si>
    <t>5T2012</t>
  </si>
  <si>
    <t>5T2016</t>
  </si>
  <si>
    <t>5T2017</t>
  </si>
  <si>
    <t>5T2018</t>
  </si>
  <si>
    <t>6T2001</t>
  </si>
  <si>
    <t>6T2002</t>
  </si>
  <si>
    <t>6T2003</t>
  </si>
  <si>
    <t>6T2004</t>
  </si>
  <si>
    <t>6T2005</t>
  </si>
  <si>
    <t>6T2006</t>
  </si>
  <si>
    <t>6T2007</t>
  </si>
  <si>
    <t>6T2008</t>
  </si>
  <si>
    <t>6T2009</t>
  </si>
  <si>
    <t>6T2010</t>
  </si>
  <si>
    <t>6T2011</t>
  </si>
  <si>
    <t>6T2012</t>
  </si>
  <si>
    <t>6T2013</t>
  </si>
  <si>
    <t>6T2014</t>
  </si>
  <si>
    <t>6T2015</t>
  </si>
  <si>
    <t>6T2016</t>
  </si>
  <si>
    <t>6T2017</t>
  </si>
  <si>
    <t>6T2018</t>
  </si>
  <si>
    <t>6T2019</t>
  </si>
  <si>
    <t>6T2020</t>
  </si>
  <si>
    <t>6T2021</t>
  </si>
  <si>
    <t>6T2022</t>
  </si>
  <si>
    <t>6T2023</t>
  </si>
  <si>
    <t>6T2024</t>
  </si>
  <si>
    <t>7T2001</t>
  </si>
  <si>
    <t>7T2002</t>
  </si>
  <si>
    <t>7T2003</t>
  </si>
  <si>
    <t>7T2004</t>
  </si>
  <si>
    <t>7T2005</t>
  </si>
  <si>
    <t>7T2006</t>
  </si>
  <si>
    <t>7T2007</t>
  </si>
  <si>
    <t>7T2008</t>
  </si>
  <si>
    <t>7T2009</t>
  </si>
  <si>
    <t>7T2010</t>
  </si>
  <si>
    <t>7T2011</t>
  </si>
  <si>
    <t>7T2012</t>
  </si>
  <si>
    <t>7T2013</t>
  </si>
  <si>
    <t>7T2014</t>
  </si>
  <si>
    <t>7T2015</t>
  </si>
  <si>
    <t>7T2016</t>
  </si>
  <si>
    <t>7T2017</t>
  </si>
  <si>
    <t>7T2018</t>
  </si>
  <si>
    <t>7T2019</t>
  </si>
  <si>
    <t>7T2020</t>
  </si>
  <si>
    <t>7T2021</t>
  </si>
  <si>
    <t>7T2022</t>
  </si>
  <si>
    <t>7T2023</t>
  </si>
  <si>
    <t>7T2024</t>
  </si>
  <si>
    <t>8T2002</t>
  </si>
  <si>
    <t>8T2003</t>
  </si>
  <si>
    <t>8T2004</t>
  </si>
  <si>
    <t>8T2005</t>
  </si>
  <si>
    <t>8T2006</t>
  </si>
  <si>
    <t>8T2007</t>
  </si>
  <si>
    <t>8T2008</t>
  </si>
  <si>
    <t>8T2009</t>
  </si>
  <si>
    <t>8T2010</t>
  </si>
  <si>
    <t>8T2011</t>
  </si>
  <si>
    <t>8T2012</t>
  </si>
  <si>
    <t>8T2013</t>
  </si>
  <si>
    <t>8T2014</t>
  </si>
  <si>
    <t>8T2015</t>
  </si>
  <si>
    <t>8T2016</t>
  </si>
  <si>
    <t>8T2017</t>
  </si>
  <si>
    <t>8T2018</t>
  </si>
  <si>
    <t>8T2019</t>
  </si>
  <si>
    <t>8T2020</t>
  </si>
  <si>
    <t>8T2021</t>
  </si>
  <si>
    <t>8T2022</t>
  </si>
  <si>
    <t>8T2023</t>
  </si>
  <si>
    <t>8T2024</t>
  </si>
  <si>
    <t>A11992</t>
  </si>
  <si>
    <t>A1</t>
  </si>
  <si>
    <t>A11993</t>
  </si>
  <si>
    <t>A11994</t>
  </si>
  <si>
    <t>A1993</t>
  </si>
  <si>
    <t>A</t>
  </si>
  <si>
    <t>A1994</t>
  </si>
  <si>
    <t>A21990</t>
  </si>
  <si>
    <t>A2</t>
  </si>
  <si>
    <t>A21992</t>
  </si>
  <si>
    <t>A21993</t>
  </si>
  <si>
    <t>A21994</t>
  </si>
  <si>
    <t>A21995</t>
  </si>
  <si>
    <t>A2NA</t>
  </si>
  <si>
    <t>A31991</t>
  </si>
  <si>
    <t>A3</t>
  </si>
  <si>
    <t>A31993</t>
  </si>
  <si>
    <t>A31994</t>
  </si>
  <si>
    <t>AG1993</t>
  </si>
  <si>
    <t>AG1995</t>
  </si>
  <si>
    <t>AG1996</t>
  </si>
  <si>
    <t>AG1997</t>
  </si>
  <si>
    <t>AG1998</t>
  </si>
  <si>
    <t>AG1999</t>
  </si>
  <si>
    <t>AG2000</t>
  </si>
  <si>
    <t>AG2001</t>
  </si>
  <si>
    <t>AG2002</t>
  </si>
  <si>
    <t>AG2003</t>
  </si>
  <si>
    <t>AG2004</t>
  </si>
  <si>
    <t>AG2005</t>
  </si>
  <si>
    <t>AG2006</t>
  </si>
  <si>
    <t>AG2007</t>
  </si>
  <si>
    <t>AG2008</t>
  </si>
  <si>
    <t>AG2009</t>
  </si>
  <si>
    <t>AG2010</t>
  </si>
  <si>
    <t>AG2011</t>
  </si>
  <si>
    <t>AG2012</t>
  </si>
  <si>
    <t>AG2013</t>
  </si>
  <si>
    <t>AG2014</t>
  </si>
  <si>
    <t>AG2015</t>
  </si>
  <si>
    <t>AG2016</t>
  </si>
  <si>
    <t>AG2017</t>
  </si>
  <si>
    <t>AG2018</t>
  </si>
  <si>
    <t>AG2019</t>
  </si>
  <si>
    <t>AG2020</t>
  </si>
  <si>
    <t>AG2021</t>
  </si>
  <si>
    <t>AG2022</t>
  </si>
  <si>
    <t>AG2023</t>
  </si>
  <si>
    <t>AG2024</t>
  </si>
  <si>
    <t>AO2008</t>
  </si>
  <si>
    <t>AO2010</t>
  </si>
  <si>
    <t>AO2012</t>
  </si>
  <si>
    <t>AO2013</t>
  </si>
  <si>
    <t>AO2014</t>
  </si>
  <si>
    <t>AO2015</t>
  </si>
  <si>
    <t>AO2016</t>
  </si>
  <si>
    <t>AO2017</t>
  </si>
  <si>
    <t>AO2018</t>
  </si>
  <si>
    <t>AO2019</t>
  </si>
  <si>
    <t>AO2020</t>
  </si>
  <si>
    <t>AO2021</t>
  </si>
  <si>
    <t>AO2022</t>
  </si>
  <si>
    <t>AO2023</t>
  </si>
  <si>
    <t>AO2024</t>
  </si>
  <si>
    <t>AP2013</t>
  </si>
  <si>
    <t>AP2014</t>
  </si>
  <si>
    <t>AP2015</t>
  </si>
  <si>
    <t>AP2016</t>
  </si>
  <si>
    <t>AP2017</t>
  </si>
  <si>
    <t>AP2018</t>
  </si>
  <si>
    <t>AP2019</t>
  </si>
  <si>
    <t>AP2020</t>
  </si>
  <si>
    <t>AP2021</t>
  </si>
  <si>
    <t>AP2022</t>
  </si>
  <si>
    <t>AP2023</t>
  </si>
  <si>
    <t>AP2024</t>
  </si>
  <si>
    <t>AR1996</t>
  </si>
  <si>
    <t>AR</t>
  </si>
  <si>
    <t>AR1997</t>
  </si>
  <si>
    <t>AR1998</t>
  </si>
  <si>
    <t>AR1999</t>
  </si>
  <si>
    <t>AR2001</t>
  </si>
  <si>
    <t>AR2003</t>
  </si>
  <si>
    <t>AW1993</t>
  </si>
  <si>
    <t>AW1994</t>
  </si>
  <si>
    <t>AW1995</t>
  </si>
  <si>
    <t>AW1996</t>
  </si>
  <si>
    <t>AW1997</t>
  </si>
  <si>
    <t>AW1998</t>
  </si>
  <si>
    <t>AW1999</t>
  </si>
  <si>
    <t>AW2000</t>
  </si>
  <si>
    <t>AW2001</t>
  </si>
  <si>
    <t>AW2002</t>
  </si>
  <si>
    <t>AW2003</t>
  </si>
  <si>
    <t>AW2004</t>
  </si>
  <si>
    <t>AW2005</t>
  </si>
  <si>
    <t>AW2006</t>
  </si>
  <si>
    <t>AW2007</t>
  </si>
  <si>
    <t>AW2008</t>
  </si>
  <si>
    <t>AW2009</t>
  </si>
  <si>
    <t>AW2010</t>
  </si>
  <si>
    <t>AW2011</t>
  </si>
  <si>
    <t>AW2012</t>
  </si>
  <si>
    <t>AW2013</t>
  </si>
  <si>
    <t>AW2014</t>
  </si>
  <si>
    <t>AW2015</t>
  </si>
  <si>
    <t>AW2016</t>
  </si>
  <si>
    <t>AW2017</t>
  </si>
  <si>
    <t>AW2018</t>
  </si>
  <si>
    <t>AW2019</t>
  </si>
  <si>
    <t>AW2020</t>
  </si>
  <si>
    <t>AW2021</t>
  </si>
  <si>
    <t>AW2022</t>
  </si>
  <si>
    <t>AW2023</t>
  </si>
  <si>
    <t>AW2024</t>
  </si>
  <si>
    <t>AX2004</t>
  </si>
  <si>
    <t>AX</t>
  </si>
  <si>
    <t>B1993</t>
  </si>
  <si>
    <t>B1994</t>
  </si>
  <si>
    <t>B1999</t>
  </si>
  <si>
    <t>B2000</t>
  </si>
  <si>
    <t>B2001</t>
  </si>
  <si>
    <t>B2002</t>
  </si>
  <si>
    <t>B2003</t>
  </si>
  <si>
    <t>B2004</t>
  </si>
  <si>
    <t>B2005</t>
  </si>
  <si>
    <t>B2006</t>
  </si>
  <si>
    <t>B2007</t>
  </si>
  <si>
    <t>B2008</t>
  </si>
  <si>
    <t>B2009</t>
  </si>
  <si>
    <t>B2010</t>
  </si>
  <si>
    <t>B2011</t>
  </si>
  <si>
    <t>B2012</t>
  </si>
  <si>
    <t>B2013</t>
  </si>
  <si>
    <t>B2014</t>
  </si>
  <si>
    <t>B2015</t>
  </si>
  <si>
    <t>B2016</t>
  </si>
  <si>
    <t>B2017</t>
  </si>
  <si>
    <t>B2018</t>
  </si>
  <si>
    <t>B2019</t>
  </si>
  <si>
    <t>B2020</t>
  </si>
  <si>
    <t>B2021</t>
  </si>
  <si>
    <t>B2022</t>
  </si>
  <si>
    <t>B2023</t>
  </si>
  <si>
    <t>B2024</t>
  </si>
  <si>
    <t>B22004</t>
  </si>
  <si>
    <t>B22005</t>
  </si>
  <si>
    <t>B22006</t>
  </si>
  <si>
    <t>B22007</t>
  </si>
  <si>
    <t>B22008</t>
  </si>
  <si>
    <t>B22009</t>
  </si>
  <si>
    <t>B22010</t>
  </si>
  <si>
    <t>B22011</t>
  </si>
  <si>
    <t>B22012</t>
  </si>
  <si>
    <t>B22013</t>
  </si>
  <si>
    <t>B22014</t>
  </si>
  <si>
    <t>B22015</t>
  </si>
  <si>
    <t>B22016</t>
  </si>
  <si>
    <t>B22017</t>
  </si>
  <si>
    <t>B22018</t>
  </si>
  <si>
    <t>B22019</t>
  </si>
  <si>
    <t>B22020</t>
  </si>
  <si>
    <t>B22021</t>
  </si>
  <si>
    <t>B22022</t>
  </si>
  <si>
    <t>B22023</t>
  </si>
  <si>
    <t>B22024</t>
  </si>
  <si>
    <t>B32003</t>
  </si>
  <si>
    <t>B32004</t>
  </si>
  <si>
    <t>B32005</t>
  </si>
  <si>
    <t>B32006</t>
  </si>
  <si>
    <t>B32007</t>
  </si>
  <si>
    <t>B32008</t>
  </si>
  <si>
    <t>B32009</t>
  </si>
  <si>
    <t>B32010</t>
  </si>
  <si>
    <t>B32011</t>
  </si>
  <si>
    <t>B32012</t>
  </si>
  <si>
    <t>B32013</t>
  </si>
  <si>
    <t>B32014</t>
  </si>
  <si>
    <t>B32015</t>
  </si>
  <si>
    <t>B32016</t>
  </si>
  <si>
    <t>B32017</t>
  </si>
  <si>
    <t>B32018</t>
  </si>
  <si>
    <t>B32019</t>
  </si>
  <si>
    <t>B32020</t>
  </si>
  <si>
    <t>B32021</t>
  </si>
  <si>
    <t>B32022</t>
  </si>
  <si>
    <t>B32023</t>
  </si>
  <si>
    <t>B32024</t>
  </si>
  <si>
    <t>B42004</t>
  </si>
  <si>
    <t>B42005</t>
  </si>
  <si>
    <t>B42006</t>
  </si>
  <si>
    <t>B42007</t>
  </si>
  <si>
    <t>B42008</t>
  </si>
  <si>
    <t>B42009</t>
  </si>
  <si>
    <t>B42010</t>
  </si>
  <si>
    <t>B42011</t>
  </si>
  <si>
    <t>B42012</t>
  </si>
  <si>
    <t>B42013</t>
  </si>
  <si>
    <t>B42014</t>
  </si>
  <si>
    <t>B42015</t>
  </si>
  <si>
    <t>B42016</t>
  </si>
  <si>
    <t>B42017</t>
  </si>
  <si>
    <t>B42018</t>
  </si>
  <si>
    <t>B42019</t>
  </si>
  <si>
    <t>B42020</t>
  </si>
  <si>
    <t>B42021</t>
  </si>
  <si>
    <t>B42022</t>
  </si>
  <si>
    <t>B42023</t>
  </si>
  <si>
    <t>B42024</t>
  </si>
  <si>
    <t>B52003</t>
  </si>
  <si>
    <t>B52004</t>
  </si>
  <si>
    <t>B52005</t>
  </si>
  <si>
    <t>B52006</t>
  </si>
  <si>
    <t>B52007</t>
  </si>
  <si>
    <t>B52008</t>
  </si>
  <si>
    <t>B52009</t>
  </si>
  <si>
    <t>B52010</t>
  </si>
  <si>
    <t>B52011</t>
  </si>
  <si>
    <t>B52012</t>
  </si>
  <si>
    <t>B52013</t>
  </si>
  <si>
    <t>B52014</t>
  </si>
  <si>
    <t>B52015</t>
  </si>
  <si>
    <t>B52016</t>
  </si>
  <si>
    <t>B52017</t>
  </si>
  <si>
    <t>B52018</t>
  </si>
  <si>
    <t>B52019</t>
  </si>
  <si>
    <t>B52020</t>
  </si>
  <si>
    <t>B52021</t>
  </si>
  <si>
    <t>B52022</t>
  </si>
  <si>
    <t>B52023</t>
  </si>
  <si>
    <t>B52024</t>
  </si>
  <si>
    <t>BB1990</t>
  </si>
  <si>
    <t>BB1991</t>
  </si>
  <si>
    <t>BB1992</t>
  </si>
  <si>
    <t>BB1993</t>
  </si>
  <si>
    <t>BB1994</t>
  </si>
  <si>
    <t>BB1995</t>
  </si>
  <si>
    <t>BB1996</t>
  </si>
  <si>
    <t>BB1997</t>
  </si>
  <si>
    <t>BB1998</t>
  </si>
  <si>
    <t>BB1999</t>
  </si>
  <si>
    <t>BB2000</t>
  </si>
  <si>
    <t>BB2001</t>
  </si>
  <si>
    <t>BB2002</t>
  </si>
  <si>
    <t>BB2003</t>
  </si>
  <si>
    <t>BB2004</t>
  </si>
  <si>
    <t>BB2005</t>
  </si>
  <si>
    <t>BB2006</t>
  </si>
  <si>
    <t>BB2007</t>
  </si>
  <si>
    <t>BB2008</t>
  </si>
  <si>
    <t>BB2009</t>
  </si>
  <si>
    <t>BB2010</t>
  </si>
  <si>
    <t>BB2011</t>
  </si>
  <si>
    <t>BB2012</t>
  </si>
  <si>
    <t>BB2013</t>
  </si>
  <si>
    <t>BB2014</t>
  </si>
  <si>
    <t>BB2015</t>
  </si>
  <si>
    <t>BB2016</t>
  </si>
  <si>
    <t>BB2017</t>
  </si>
  <si>
    <t>BB2018</t>
  </si>
  <si>
    <t>BB2019</t>
  </si>
  <si>
    <t>BB2020</t>
  </si>
  <si>
    <t>BB2021</t>
  </si>
  <si>
    <t>BB2022</t>
  </si>
  <si>
    <t>BB2023</t>
  </si>
  <si>
    <t>BB2024</t>
  </si>
  <si>
    <t>BBNA</t>
  </si>
  <si>
    <t>BD1993</t>
  </si>
  <si>
    <t>BD1995</t>
  </si>
  <si>
    <t>BD1996</t>
  </si>
  <si>
    <t>BD1997</t>
  </si>
  <si>
    <t>BD1998</t>
  </si>
  <si>
    <t>BD1999</t>
  </si>
  <si>
    <t>BD2000</t>
  </si>
  <si>
    <t>BD2003</t>
  </si>
  <si>
    <t>BD2004</t>
  </si>
  <si>
    <t>BD2005</t>
  </si>
  <si>
    <t>BD2006</t>
  </si>
  <si>
    <t>BD2007</t>
  </si>
  <si>
    <t>BD2008</t>
  </si>
  <si>
    <t>BD2009</t>
  </si>
  <si>
    <t>BD2010</t>
  </si>
  <si>
    <t>BD2011</t>
  </si>
  <si>
    <t>BD2012</t>
  </si>
  <si>
    <t>BD2013</t>
  </si>
  <si>
    <t>BD2014</t>
  </si>
  <si>
    <t>BD2015</t>
  </si>
  <si>
    <t>BD2016</t>
  </si>
  <si>
    <t>BD2017</t>
  </si>
  <si>
    <t>BD2018</t>
  </si>
  <si>
    <t>BD2019</t>
  </si>
  <si>
    <t>BD2020</t>
  </si>
  <si>
    <t>BD2021</t>
  </si>
  <si>
    <t>BD2022</t>
  </si>
  <si>
    <t>BD2023</t>
  </si>
  <si>
    <t>BD2024</t>
  </si>
  <si>
    <t>BS1993</t>
  </si>
  <si>
    <t>BS</t>
  </si>
  <si>
    <t>BS1994</t>
  </si>
  <si>
    <t>BS1995</t>
  </si>
  <si>
    <t>BS1996</t>
  </si>
  <si>
    <t>BS1997</t>
  </si>
  <si>
    <t>BS1998</t>
  </si>
  <si>
    <t>BS1999</t>
  </si>
  <si>
    <t>BS2000</t>
  </si>
  <si>
    <t>BS2001</t>
  </si>
  <si>
    <t>C1994</t>
  </si>
  <si>
    <t>C</t>
  </si>
  <si>
    <t>C1995</t>
  </si>
  <si>
    <t>CA1992</t>
  </si>
  <si>
    <t>CA</t>
  </si>
  <si>
    <t>CA1993</t>
  </si>
  <si>
    <t>CA1994</t>
  </si>
  <si>
    <t>CA1995</t>
  </si>
  <si>
    <t>CA1996</t>
  </si>
  <si>
    <t>CA1997</t>
  </si>
  <si>
    <t>CA1998</t>
  </si>
  <si>
    <t>CA1999</t>
  </si>
  <si>
    <t>CA2000</t>
  </si>
  <si>
    <t>CA2001</t>
  </si>
  <si>
    <t>CA2002</t>
  </si>
  <si>
    <t>CA2003</t>
  </si>
  <si>
    <t>CA2004</t>
  </si>
  <si>
    <t>CA2005</t>
  </si>
  <si>
    <t>CA2006</t>
  </si>
  <si>
    <t>CA2007</t>
  </si>
  <si>
    <t>CA2008</t>
  </si>
  <si>
    <t>CA2009</t>
  </si>
  <si>
    <t>CA2010</t>
  </si>
  <si>
    <t>CB2011</t>
  </si>
  <si>
    <t>CB2012</t>
  </si>
  <si>
    <t>CB2013</t>
  </si>
  <si>
    <t>CB2014</t>
  </si>
  <si>
    <t>CB2015</t>
  </si>
  <si>
    <t>CB2016</t>
  </si>
  <si>
    <t>CB2017</t>
  </si>
  <si>
    <t>CB2018</t>
  </si>
  <si>
    <t>CB2019</t>
  </si>
  <si>
    <t>CB2020</t>
  </si>
  <si>
    <t>CB2021</t>
  </si>
  <si>
    <t>CB2022</t>
  </si>
  <si>
    <t>CB2023</t>
  </si>
  <si>
    <t>CB2024</t>
  </si>
  <si>
    <t>CC2010</t>
  </si>
  <si>
    <t>CC2011</t>
  </si>
  <si>
    <t>CC2012</t>
  </si>
  <si>
    <t>CC2013</t>
  </si>
  <si>
    <t>CC2014</t>
  </si>
  <si>
    <t>CC2015</t>
  </si>
  <si>
    <t>CC2016</t>
  </si>
  <si>
    <t>CC2017</t>
  </si>
  <si>
    <t>CC2018</t>
  </si>
  <si>
    <t>CC2019</t>
  </si>
  <si>
    <t>CC2022</t>
  </si>
  <si>
    <t>CC2023</t>
  </si>
  <si>
    <t>CF1993</t>
  </si>
  <si>
    <t>CF1995</t>
  </si>
  <si>
    <t>CF1996</t>
  </si>
  <si>
    <t>CF1997</t>
  </si>
  <si>
    <t>CF1998</t>
  </si>
  <si>
    <t>CF1999</t>
  </si>
  <si>
    <t>CF2000</t>
  </si>
  <si>
    <t>CF2001</t>
  </si>
  <si>
    <t>CF2002</t>
  </si>
  <si>
    <t>CF2003</t>
  </si>
  <si>
    <t>CF2004</t>
  </si>
  <si>
    <t>CF2005</t>
  </si>
  <si>
    <t>CF2006</t>
  </si>
  <si>
    <t>CF2007</t>
  </si>
  <si>
    <t>CF2008</t>
  </si>
  <si>
    <t>CF2009</t>
  </si>
  <si>
    <t>CF2010</t>
  </si>
  <si>
    <t>CF2011</t>
  </si>
  <si>
    <t>CF2012</t>
  </si>
  <si>
    <t>CF2013</t>
  </si>
  <si>
    <t>CF2014</t>
  </si>
  <si>
    <t>CF2015</t>
  </si>
  <si>
    <t>CF2016</t>
  </si>
  <si>
    <t>CF2017</t>
  </si>
  <si>
    <t>CF2018</t>
  </si>
  <si>
    <t>CF2019</t>
  </si>
  <si>
    <t>CF2020</t>
  </si>
  <si>
    <t>CF2021</t>
  </si>
  <si>
    <t>CF2022</t>
  </si>
  <si>
    <t>CF2023</t>
  </si>
  <si>
    <t>CF2024</t>
  </si>
  <si>
    <t>CP1997</t>
  </si>
  <si>
    <t>CP</t>
  </si>
  <si>
    <t>CP1998</t>
  </si>
  <si>
    <t>CR1995</t>
  </si>
  <si>
    <t>CR1996</t>
  </si>
  <si>
    <t>CR1997</t>
  </si>
  <si>
    <t>CR1998</t>
  </si>
  <si>
    <t>CR1999</t>
  </si>
  <si>
    <t>CR2000</t>
  </si>
  <si>
    <t>CR2001</t>
  </si>
  <si>
    <t>CR2002</t>
  </si>
  <si>
    <t>CR2003</t>
  </si>
  <si>
    <t>CR2004</t>
  </si>
  <si>
    <t>CR2005</t>
  </si>
  <si>
    <t>CR2006</t>
  </si>
  <si>
    <t>CR2007</t>
  </si>
  <si>
    <t>CR2008</t>
  </si>
  <si>
    <t>CR2009</t>
  </si>
  <si>
    <t>CR2010</t>
  </si>
  <si>
    <t>CR2011</t>
  </si>
  <si>
    <t>CR2012</t>
  </si>
  <si>
    <t>CR2013</t>
  </si>
  <si>
    <t>CR2014</t>
  </si>
  <si>
    <t>CR2015</t>
  </si>
  <si>
    <t>CR2016</t>
  </si>
  <si>
    <t>CR2017</t>
  </si>
  <si>
    <t>CR2018</t>
  </si>
  <si>
    <t>CR2019</t>
  </si>
  <si>
    <t>CR2020</t>
  </si>
  <si>
    <t>CR2021</t>
  </si>
  <si>
    <t>CR2022</t>
  </si>
  <si>
    <t>CR2023</t>
  </si>
  <si>
    <t>CR2024</t>
  </si>
  <si>
    <t>CT1993</t>
  </si>
  <si>
    <t>CT1994</t>
  </si>
  <si>
    <t>CT1995</t>
  </si>
  <si>
    <t>CT1996</t>
  </si>
  <si>
    <t>CT1997</t>
  </si>
  <si>
    <t>CT1998</t>
  </si>
  <si>
    <t>CT1999</t>
  </si>
  <si>
    <t>CT2000</t>
  </si>
  <si>
    <t>CT2001</t>
  </si>
  <si>
    <t>CT2002</t>
  </si>
  <si>
    <t>CT2003</t>
  </si>
  <si>
    <t>CT2004</t>
  </si>
  <si>
    <t>CT2005</t>
  </si>
  <si>
    <t>CT2006</t>
  </si>
  <si>
    <t>CT2007</t>
  </si>
  <si>
    <t>CT2008</t>
  </si>
  <si>
    <t>CT2009</t>
  </si>
  <si>
    <t>CT2010</t>
  </si>
  <si>
    <t>CT2011</t>
  </si>
  <si>
    <t>CT2012</t>
  </si>
  <si>
    <t>CT2013</t>
  </si>
  <si>
    <t>CT2014</t>
  </si>
  <si>
    <t>CT2015</t>
  </si>
  <si>
    <t>CT2016</t>
  </si>
  <si>
    <t>CT2017</t>
  </si>
  <si>
    <t>CT2018</t>
  </si>
  <si>
    <t>CT2019</t>
  </si>
  <si>
    <t>CT2020</t>
  </si>
  <si>
    <t>CT2021</t>
  </si>
  <si>
    <t>CT2022</t>
  </si>
  <si>
    <t>CT2023</t>
  </si>
  <si>
    <t>CT2024</t>
  </si>
  <si>
    <t>CX2000</t>
  </si>
  <si>
    <t>CX</t>
  </si>
  <si>
    <t>CX2001</t>
  </si>
  <si>
    <t>CX2004</t>
  </si>
  <si>
    <t>CY2012</t>
  </si>
  <si>
    <t>CY2013</t>
  </si>
  <si>
    <t>CY2014</t>
  </si>
  <si>
    <t>CY2015</t>
  </si>
  <si>
    <t>CY2016</t>
  </si>
  <si>
    <t>CY2017</t>
  </si>
  <si>
    <t>CY2018</t>
  </si>
  <si>
    <t>CY2019</t>
  </si>
  <si>
    <t>CY2020</t>
  </si>
  <si>
    <t>CY2021</t>
  </si>
  <si>
    <t>CY2022</t>
  </si>
  <si>
    <t>CY2023</t>
  </si>
  <si>
    <t>CY2024</t>
  </si>
  <si>
    <t>CZ2016</t>
  </si>
  <si>
    <t>CZ2017</t>
  </si>
  <si>
    <t>CZ2018</t>
  </si>
  <si>
    <t>CZ2019</t>
  </si>
  <si>
    <t>CZ2020</t>
  </si>
  <si>
    <t>CZ2021</t>
  </si>
  <si>
    <t>CZ2022</t>
  </si>
  <si>
    <t>CZ2023</t>
  </si>
  <si>
    <t>CZ2024</t>
  </si>
  <si>
    <t>D1993</t>
  </si>
  <si>
    <t>D</t>
  </si>
  <si>
    <t>D1994</t>
  </si>
  <si>
    <t>D22004</t>
  </si>
  <si>
    <t>D22005</t>
  </si>
  <si>
    <t>D22006</t>
  </si>
  <si>
    <t>D22007</t>
  </si>
  <si>
    <t>D22008</t>
  </si>
  <si>
    <t>D22009</t>
  </si>
  <si>
    <t>D22010</t>
  </si>
  <si>
    <t>D22011</t>
  </si>
  <si>
    <t>D22012</t>
  </si>
  <si>
    <t>D22013</t>
  </si>
  <si>
    <t>D22014</t>
  </si>
  <si>
    <t>D22015</t>
  </si>
  <si>
    <t>D22016</t>
  </si>
  <si>
    <t>D22017</t>
  </si>
  <si>
    <t>D22018</t>
  </si>
  <si>
    <t>D22019</t>
  </si>
  <si>
    <t>D22020</t>
  </si>
  <si>
    <t>D22021</t>
  </si>
  <si>
    <t>D22022</t>
  </si>
  <si>
    <t>D22023</t>
  </si>
  <si>
    <t>D22024</t>
  </si>
  <si>
    <t>D32003</t>
  </si>
  <si>
    <t>D32004</t>
  </si>
  <si>
    <t>D32005</t>
  </si>
  <si>
    <t>D32006</t>
  </si>
  <si>
    <t>D32007</t>
  </si>
  <si>
    <t>D32008</t>
  </si>
  <si>
    <t>D32009</t>
  </si>
  <si>
    <t>D32010</t>
  </si>
  <si>
    <t>D32011</t>
  </si>
  <si>
    <t>D32012</t>
  </si>
  <si>
    <t>D32013</t>
  </si>
  <si>
    <t>D32014</t>
  </si>
  <si>
    <t>D32015</t>
  </si>
  <si>
    <t>D32016</t>
  </si>
  <si>
    <t>D32017</t>
  </si>
  <si>
    <t>D32018</t>
  </si>
  <si>
    <t>D32019</t>
  </si>
  <si>
    <t>D32020</t>
  </si>
  <si>
    <t>D32021</t>
  </si>
  <si>
    <t>D32022</t>
  </si>
  <si>
    <t>D32023</t>
  </si>
  <si>
    <t>D32024</t>
  </si>
  <si>
    <t>D42003</t>
  </si>
  <si>
    <t>D42004</t>
  </si>
  <si>
    <t>D42005</t>
  </si>
  <si>
    <t>D42006</t>
  </si>
  <si>
    <t>D42007</t>
  </si>
  <si>
    <t>D42008</t>
  </si>
  <si>
    <t>D42009</t>
  </si>
  <si>
    <t>D42010</t>
  </si>
  <si>
    <t>D42011</t>
  </si>
  <si>
    <t>D42012</t>
  </si>
  <si>
    <t>D42013</t>
  </si>
  <si>
    <t>D42014</t>
  </si>
  <si>
    <t>D42015</t>
  </si>
  <si>
    <t>D42016</t>
  </si>
  <si>
    <t>D42017</t>
  </si>
  <si>
    <t>D42018</t>
  </si>
  <si>
    <t>D42019</t>
  </si>
  <si>
    <t>D42020</t>
  </si>
  <si>
    <t>D42021</t>
  </si>
  <si>
    <t>D42022</t>
  </si>
  <si>
    <t>D42023</t>
  </si>
  <si>
    <t>D42024</t>
  </si>
  <si>
    <t>D52004</t>
  </si>
  <si>
    <t>D52005</t>
  </si>
  <si>
    <t>D52006</t>
  </si>
  <si>
    <t>D52007</t>
  </si>
  <si>
    <t>D52008</t>
  </si>
  <si>
    <t>D52009</t>
  </si>
  <si>
    <t>D52010</t>
  </si>
  <si>
    <t>D52011</t>
  </si>
  <si>
    <t>D52012</t>
  </si>
  <si>
    <t>D52013</t>
  </si>
  <si>
    <t>D52014</t>
  </si>
  <si>
    <t>D52015</t>
  </si>
  <si>
    <t>D52016</t>
  </si>
  <si>
    <t>D52017</t>
  </si>
  <si>
    <t>D52018</t>
  </si>
  <si>
    <t>D52019</t>
  </si>
  <si>
    <t>D52020</t>
  </si>
  <si>
    <t>D52021</t>
  </si>
  <si>
    <t>D52022</t>
  </si>
  <si>
    <t>D52023</t>
  </si>
  <si>
    <t>D52024</t>
  </si>
  <si>
    <t>D62016</t>
  </si>
  <si>
    <t>D62017</t>
  </si>
  <si>
    <t>D62018</t>
  </si>
  <si>
    <t>D62019</t>
  </si>
  <si>
    <t>D62020</t>
  </si>
  <si>
    <t>D62021</t>
  </si>
  <si>
    <t>D62022</t>
  </si>
  <si>
    <t>D62023</t>
  </si>
  <si>
    <t>D62024</t>
  </si>
  <si>
    <t>D72016</t>
  </si>
  <si>
    <t>D72017</t>
  </si>
  <si>
    <t>D72018</t>
  </si>
  <si>
    <t>D72019</t>
  </si>
  <si>
    <t>D72020</t>
  </si>
  <si>
    <t>D72021</t>
  </si>
  <si>
    <t>D72022</t>
  </si>
  <si>
    <t>D72023</t>
  </si>
  <si>
    <t>D72024</t>
  </si>
  <si>
    <t>D82018</t>
  </si>
  <si>
    <t>D82019</t>
  </si>
  <si>
    <t>D82020</t>
  </si>
  <si>
    <t>D82021</t>
  </si>
  <si>
    <t>D82022</t>
  </si>
  <si>
    <t>D82023</t>
  </si>
  <si>
    <t>D82024</t>
  </si>
  <si>
    <t>D92017</t>
  </si>
  <si>
    <t>D92018</t>
  </si>
  <si>
    <t>D92019</t>
  </si>
  <si>
    <t>D92020</t>
  </si>
  <si>
    <t>D92021</t>
  </si>
  <si>
    <t>D92022</t>
  </si>
  <si>
    <t>D92023</t>
  </si>
  <si>
    <t>D92024</t>
  </si>
  <si>
    <t>DC1992</t>
  </si>
  <si>
    <t>DC1993</t>
  </si>
  <si>
    <t>DC1994</t>
  </si>
  <si>
    <t>DC1995</t>
  </si>
  <si>
    <t>DC1996</t>
  </si>
  <si>
    <t>DC1997</t>
  </si>
  <si>
    <t>DC1998</t>
  </si>
  <si>
    <t>DC1999</t>
  </si>
  <si>
    <t>DC2000</t>
  </si>
  <si>
    <t>DC2001</t>
  </si>
  <si>
    <t>DC2002</t>
  </si>
  <si>
    <t>DC2003</t>
  </si>
  <si>
    <t>DC2004</t>
  </si>
  <si>
    <t>DC2005</t>
  </si>
  <si>
    <t>DC2006</t>
  </si>
  <si>
    <t>DC2007</t>
  </si>
  <si>
    <t>DC2008</t>
  </si>
  <si>
    <t>DC2009</t>
  </si>
  <si>
    <t>DC2010</t>
  </si>
  <si>
    <t>DC2011</t>
  </si>
  <si>
    <t>DC2012</t>
  </si>
  <si>
    <t>DC2013</t>
  </si>
  <si>
    <t>DC2014</t>
  </si>
  <si>
    <t>DC2015</t>
  </si>
  <si>
    <t>DC2016</t>
  </si>
  <si>
    <t>DC2017</t>
  </si>
  <si>
    <t>DC2018</t>
  </si>
  <si>
    <t>DC2019</t>
  </si>
  <si>
    <t>DC2020</t>
  </si>
  <si>
    <t>DC2021</t>
  </si>
  <si>
    <t>DC2022</t>
  </si>
  <si>
    <t>DC2023</t>
  </si>
  <si>
    <t>DC2024</t>
  </si>
  <si>
    <t>DM2001</t>
  </si>
  <si>
    <t>DM</t>
  </si>
  <si>
    <t>DM2002</t>
  </si>
  <si>
    <t>DM2003</t>
  </si>
  <si>
    <t>DM2004</t>
  </si>
  <si>
    <t>DO1991</t>
  </si>
  <si>
    <t>DO</t>
  </si>
  <si>
    <t>DO1992</t>
  </si>
  <si>
    <t>DO1993</t>
  </si>
  <si>
    <t>DO1994</t>
  </si>
  <si>
    <t>DO1995</t>
  </si>
  <si>
    <t>DO1996</t>
  </si>
  <si>
    <t>DO1997</t>
  </si>
  <si>
    <t>DO1998</t>
  </si>
  <si>
    <t>DO1999</t>
  </si>
  <si>
    <t>DO2000</t>
  </si>
  <si>
    <t>DO2001</t>
  </si>
  <si>
    <t>DO2002</t>
  </si>
  <si>
    <t>DO2003</t>
  </si>
  <si>
    <t>DO2004</t>
  </si>
  <si>
    <t>E22003</t>
  </si>
  <si>
    <t>E22004</t>
  </si>
  <si>
    <t>E22005</t>
  </si>
  <si>
    <t>E22006</t>
  </si>
  <si>
    <t>E22007</t>
  </si>
  <si>
    <t>E22008</t>
  </si>
  <si>
    <t>E22009</t>
  </si>
  <si>
    <t>E22010</t>
  </si>
  <si>
    <t>E22011</t>
  </si>
  <si>
    <t>E22012</t>
  </si>
  <si>
    <t>E22013</t>
  </si>
  <si>
    <t>E22014</t>
  </si>
  <si>
    <t>E22015</t>
  </si>
  <si>
    <t>E22016</t>
  </si>
  <si>
    <t>E22017</t>
  </si>
  <si>
    <t>E22018</t>
  </si>
  <si>
    <t>E22019</t>
  </si>
  <si>
    <t>E22020</t>
  </si>
  <si>
    <t>E22021</t>
  </si>
  <si>
    <t>E22022</t>
  </si>
  <si>
    <t>E22023</t>
  </si>
  <si>
    <t>E22024</t>
  </si>
  <si>
    <t>E32004</t>
  </si>
  <si>
    <t>E32005</t>
  </si>
  <si>
    <t>E32006</t>
  </si>
  <si>
    <t>E32007</t>
  </si>
  <si>
    <t>E32008</t>
  </si>
  <si>
    <t>E32009</t>
  </si>
  <si>
    <t>E32010</t>
  </si>
  <si>
    <t>E32011</t>
  </si>
  <si>
    <t>E32012</t>
  </si>
  <si>
    <t>E32013</t>
  </si>
  <si>
    <t>E32014</t>
  </si>
  <si>
    <t>E32015</t>
  </si>
  <si>
    <t>E32016</t>
  </si>
  <si>
    <t>E32017</t>
  </si>
  <si>
    <t>E32018</t>
  </si>
  <si>
    <t>E32019</t>
  </si>
  <si>
    <t>E32020</t>
  </si>
  <si>
    <t>E32021</t>
  </si>
  <si>
    <t>E32022</t>
  </si>
  <si>
    <t>E32023</t>
  </si>
  <si>
    <t>E32024</t>
  </si>
  <si>
    <t>E42004</t>
  </si>
  <si>
    <t>E42005</t>
  </si>
  <si>
    <t>E42006</t>
  </si>
  <si>
    <t>E42007</t>
  </si>
  <si>
    <t>E42008</t>
  </si>
  <si>
    <t>E42009</t>
  </si>
  <si>
    <t>E42010</t>
  </si>
  <si>
    <t>E42011</t>
  </si>
  <si>
    <t>E42012</t>
  </si>
  <si>
    <t>E42013</t>
  </si>
  <si>
    <t>E42014</t>
  </si>
  <si>
    <t>E42015</t>
  </si>
  <si>
    <t>E42016</t>
  </si>
  <si>
    <t>E42017</t>
  </si>
  <si>
    <t>E42018</t>
  </si>
  <si>
    <t>E42019</t>
  </si>
  <si>
    <t>E42020</t>
  </si>
  <si>
    <t>E42021</t>
  </si>
  <si>
    <t>E42022</t>
  </si>
  <si>
    <t>E42023</t>
  </si>
  <si>
    <t>E52003</t>
  </si>
  <si>
    <t>E52004</t>
  </si>
  <si>
    <t>E52005</t>
  </si>
  <si>
    <t>E52006</t>
  </si>
  <si>
    <t>E52007</t>
  </si>
  <si>
    <t>E52008</t>
  </si>
  <si>
    <t>E52009</t>
  </si>
  <si>
    <t>E52010</t>
  </si>
  <si>
    <t>E52011</t>
  </si>
  <si>
    <t>E52012</t>
  </si>
  <si>
    <t>E52013</t>
  </si>
  <si>
    <t>E52014</t>
  </si>
  <si>
    <t>E52015</t>
  </si>
  <si>
    <t>E52016</t>
  </si>
  <si>
    <t>E52017</t>
  </si>
  <si>
    <t>E52018</t>
  </si>
  <si>
    <t>E52019</t>
  </si>
  <si>
    <t>E52020</t>
  </si>
  <si>
    <t>E52021</t>
  </si>
  <si>
    <t>E52022</t>
  </si>
  <si>
    <t>E52023</t>
  </si>
  <si>
    <t>E52024</t>
  </si>
  <si>
    <t>E62003</t>
  </si>
  <si>
    <t>E62004</t>
  </si>
  <si>
    <t>E62005</t>
  </si>
  <si>
    <t>E62006</t>
  </si>
  <si>
    <t>E62007</t>
  </si>
  <si>
    <t>E62008</t>
  </si>
  <si>
    <t>E62009</t>
  </si>
  <si>
    <t>E62010</t>
  </si>
  <si>
    <t>E62011</t>
  </si>
  <si>
    <t>E62012</t>
  </si>
  <si>
    <t>E62013</t>
  </si>
  <si>
    <t>E62014</t>
  </si>
  <si>
    <t>E62015</t>
  </si>
  <si>
    <t>E62016</t>
  </si>
  <si>
    <t>E62017</t>
  </si>
  <si>
    <t>E62018</t>
  </si>
  <si>
    <t>E62019</t>
  </si>
  <si>
    <t>E62020</t>
  </si>
  <si>
    <t>E62021</t>
  </si>
  <si>
    <t>E62022</t>
  </si>
  <si>
    <t>E62023</t>
  </si>
  <si>
    <t>E62024</t>
  </si>
  <si>
    <t>E72004</t>
  </si>
  <si>
    <t>E72005</t>
  </si>
  <si>
    <t>E72006</t>
  </si>
  <si>
    <t>E72007</t>
  </si>
  <si>
    <t>E72008</t>
  </si>
  <si>
    <t>E72009</t>
  </si>
  <si>
    <t>E72010</t>
  </si>
  <si>
    <t>E72011</t>
  </si>
  <si>
    <t>E72012</t>
  </si>
  <si>
    <t>E72013</t>
  </si>
  <si>
    <t>E72014</t>
  </si>
  <si>
    <t>E72015</t>
  </si>
  <si>
    <t>E72016</t>
  </si>
  <si>
    <t>E72017</t>
  </si>
  <si>
    <t>E72018</t>
  </si>
  <si>
    <t>E72019</t>
  </si>
  <si>
    <t>E72020</t>
  </si>
  <si>
    <t>E72021</t>
  </si>
  <si>
    <t>E72022</t>
  </si>
  <si>
    <t>E72023</t>
  </si>
  <si>
    <t>E72024</t>
  </si>
  <si>
    <t>E82004</t>
  </si>
  <si>
    <t>E82005</t>
  </si>
  <si>
    <t>E82006</t>
  </si>
  <si>
    <t>E82007</t>
  </si>
  <si>
    <t>E82008</t>
  </si>
  <si>
    <t>E82009</t>
  </si>
  <si>
    <t>E82010</t>
  </si>
  <si>
    <t>E82011</t>
  </si>
  <si>
    <t>E82012</t>
  </si>
  <si>
    <t>E82013</t>
  </si>
  <si>
    <t>E82014</t>
  </si>
  <si>
    <t>E82015</t>
  </si>
  <si>
    <t>E82016</t>
  </si>
  <si>
    <t>E82017</t>
  </si>
  <si>
    <t>E82018</t>
  </si>
  <si>
    <t>E82019</t>
  </si>
  <si>
    <t>E82020</t>
  </si>
  <si>
    <t>E82021</t>
  </si>
  <si>
    <t>E82022</t>
  </si>
  <si>
    <t>E82023</t>
  </si>
  <si>
    <t>E82024</t>
  </si>
  <si>
    <t>E92003</t>
  </si>
  <si>
    <t>E92004</t>
  </si>
  <si>
    <t>E92005</t>
  </si>
  <si>
    <t>E92006</t>
  </si>
  <si>
    <t>E92007</t>
  </si>
  <si>
    <t>E92008</t>
  </si>
  <si>
    <t>E92009</t>
  </si>
  <si>
    <t>E92010</t>
  </si>
  <si>
    <t>E92011</t>
  </si>
  <si>
    <t>E92012</t>
  </si>
  <si>
    <t>E92013</t>
  </si>
  <si>
    <t>E92014</t>
  </si>
  <si>
    <t>E92015</t>
  </si>
  <si>
    <t>E92016</t>
  </si>
  <si>
    <t>E92017</t>
  </si>
  <si>
    <t>E92018</t>
  </si>
  <si>
    <t>E92019</t>
  </si>
  <si>
    <t>E92020</t>
  </si>
  <si>
    <t>E92021</t>
  </si>
  <si>
    <t>E92022</t>
  </si>
  <si>
    <t>E92023</t>
  </si>
  <si>
    <t>E92024</t>
  </si>
  <si>
    <t>EA1996</t>
  </si>
  <si>
    <t>EA1998</t>
  </si>
  <si>
    <t>EA1999</t>
  </si>
  <si>
    <t>EA2000</t>
  </si>
  <si>
    <t>EA2001</t>
  </si>
  <si>
    <t>EA2002</t>
  </si>
  <si>
    <t>EA2003</t>
  </si>
  <si>
    <t>EA2004</t>
  </si>
  <si>
    <t>EA2005</t>
  </si>
  <si>
    <t>EA2006</t>
  </si>
  <si>
    <t>EA2007</t>
  </si>
  <si>
    <t>EA2008</t>
  </si>
  <si>
    <t>EA2009</t>
  </si>
  <si>
    <t>EA2010</t>
  </si>
  <si>
    <t>EA2011</t>
  </si>
  <si>
    <t>EA2012</t>
  </si>
  <si>
    <t>EA2013</t>
  </si>
  <si>
    <t>EA2014</t>
  </si>
  <si>
    <t>EA2015</t>
  </si>
  <si>
    <t>EA2016</t>
  </si>
  <si>
    <t>EA2017</t>
  </si>
  <si>
    <t>EA2018</t>
  </si>
  <si>
    <t>EA2019</t>
  </si>
  <si>
    <t>EA2020</t>
  </si>
  <si>
    <t>EA2021</t>
  </si>
  <si>
    <t>EA2022</t>
  </si>
  <si>
    <t>EA2023</t>
  </si>
  <si>
    <t>EA2024</t>
  </si>
  <si>
    <t>EB2009</t>
  </si>
  <si>
    <t>EB2015</t>
  </si>
  <si>
    <t>EB2019</t>
  </si>
  <si>
    <t>EB2021</t>
  </si>
  <si>
    <t>EB2022</t>
  </si>
  <si>
    <t>EB2023</t>
  </si>
  <si>
    <t>EB2024</t>
  </si>
  <si>
    <t>EC2007</t>
  </si>
  <si>
    <t>EC2008</t>
  </si>
  <si>
    <t>EC2009</t>
  </si>
  <si>
    <t>EC2010</t>
  </si>
  <si>
    <t>EC2011</t>
  </si>
  <si>
    <t>EC2012</t>
  </si>
  <si>
    <t>EC2013</t>
  </si>
  <si>
    <t>EC2014</t>
  </si>
  <si>
    <t>EC2015</t>
  </si>
  <si>
    <t>EC2016</t>
  </si>
  <si>
    <t>EC2017</t>
  </si>
  <si>
    <t>EC2018</t>
  </si>
  <si>
    <t>EC2019</t>
  </si>
  <si>
    <t>EC2020</t>
  </si>
  <si>
    <t>EC2021</t>
  </si>
  <si>
    <t>EC2022</t>
  </si>
  <si>
    <t>EC2023</t>
  </si>
  <si>
    <t>EC2024</t>
  </si>
  <si>
    <t>ED2024</t>
  </si>
  <si>
    <t>EF1995</t>
  </si>
  <si>
    <t>EF1996</t>
  </si>
  <si>
    <t>EF1997</t>
  </si>
  <si>
    <t>EF1998</t>
  </si>
  <si>
    <t>EF2001</t>
  </si>
  <si>
    <t>EF2002</t>
  </si>
  <si>
    <t>EF2003</t>
  </si>
  <si>
    <t>EF2004</t>
  </si>
  <si>
    <t>EF2005</t>
  </si>
  <si>
    <t>EF2006</t>
  </si>
  <si>
    <t>EF2007</t>
  </si>
  <si>
    <t>EF2008</t>
  </si>
  <si>
    <t>EF2009</t>
  </si>
  <si>
    <t>EF2010</t>
  </si>
  <si>
    <t>EF2011</t>
  </si>
  <si>
    <t>EF2012</t>
  </si>
  <si>
    <t>EF2013</t>
  </si>
  <si>
    <t>EF2014</t>
  </si>
  <si>
    <t>EF2015</t>
  </si>
  <si>
    <t>EF2016</t>
  </si>
  <si>
    <t>EF2017</t>
  </si>
  <si>
    <t>EF2018</t>
  </si>
  <si>
    <t>EF2019</t>
  </si>
  <si>
    <t>EF2020</t>
  </si>
  <si>
    <t>EF2021</t>
  </si>
  <si>
    <t>EF2022</t>
  </si>
  <si>
    <t>EF2023</t>
  </si>
  <si>
    <t>EF2024</t>
  </si>
  <si>
    <t>EG1999</t>
  </si>
  <si>
    <t>EG2000</t>
  </si>
  <si>
    <t>EG2001</t>
  </si>
  <si>
    <t>EG2002</t>
  </si>
  <si>
    <t>EG2003</t>
  </si>
  <si>
    <t>EG2004</t>
  </si>
  <si>
    <t>EG2005</t>
  </si>
  <si>
    <t>EG2006</t>
  </si>
  <si>
    <t>EG2007</t>
  </si>
  <si>
    <t>EG2008</t>
  </si>
  <si>
    <t>EG2009</t>
  </si>
  <si>
    <t>EG2010</t>
  </si>
  <si>
    <t>EG2011</t>
  </si>
  <si>
    <t>EG2012</t>
  </si>
  <si>
    <t>EG2013</t>
  </si>
  <si>
    <t>EG2014</t>
  </si>
  <si>
    <t>EG2015</t>
  </si>
  <si>
    <t>EG2016</t>
  </si>
  <si>
    <t>EG2017</t>
  </si>
  <si>
    <t>EG2018</t>
  </si>
  <si>
    <t>EG2019</t>
  </si>
  <si>
    <t>EG2020</t>
  </si>
  <si>
    <t>EG2021</t>
  </si>
  <si>
    <t>EG2022</t>
  </si>
  <si>
    <t>EG2023</t>
  </si>
  <si>
    <t>EG2024</t>
  </si>
  <si>
    <t>EH1999</t>
  </si>
  <si>
    <t>EH2000</t>
  </si>
  <si>
    <t>EH2001</t>
  </si>
  <si>
    <t>EH2002</t>
  </si>
  <si>
    <t>EH2003</t>
  </si>
  <si>
    <t>EH2004</t>
  </si>
  <si>
    <t>EH2005</t>
  </si>
  <si>
    <t>EH2006</t>
  </si>
  <si>
    <t>EH2007</t>
  </si>
  <si>
    <t>EH2008</t>
  </si>
  <si>
    <t>EH2009</t>
  </si>
  <si>
    <t>EH2010</t>
  </si>
  <si>
    <t>EH2011</t>
  </si>
  <si>
    <t>EH2012</t>
  </si>
  <si>
    <t>EH2013</t>
  </si>
  <si>
    <t>EH2014</t>
  </si>
  <si>
    <t>EH2015</t>
  </si>
  <si>
    <t>EH2016</t>
  </si>
  <si>
    <t>EH2017</t>
  </si>
  <si>
    <t>EH2018</t>
  </si>
  <si>
    <t>EH2019</t>
  </si>
  <si>
    <t>EH2020</t>
  </si>
  <si>
    <t>EH2021</t>
  </si>
  <si>
    <t>EH2022</t>
  </si>
  <si>
    <t>EH2023</t>
  </si>
  <si>
    <t>EH2024</t>
  </si>
  <si>
    <t>EM2011</t>
  </si>
  <si>
    <t>EM2012</t>
  </si>
  <si>
    <t>EM2013</t>
  </si>
  <si>
    <t>EM2014</t>
  </si>
  <si>
    <t>EM2015</t>
  </si>
  <si>
    <t>EM2016</t>
  </si>
  <si>
    <t>EM2017</t>
  </si>
  <si>
    <t>EM2018</t>
  </si>
  <si>
    <t>EM2019</t>
  </si>
  <si>
    <t>EM2020</t>
  </si>
  <si>
    <t>EM2021</t>
  </si>
  <si>
    <t>EM2022</t>
  </si>
  <si>
    <t>EM2023</t>
  </si>
  <si>
    <t>EM2024</t>
  </si>
  <si>
    <t>EN2008</t>
  </si>
  <si>
    <t>EN2009</t>
  </si>
  <si>
    <t>EN2010</t>
  </si>
  <si>
    <t>EN2011</t>
  </si>
  <si>
    <t>EN2012</t>
  </si>
  <si>
    <t>EN2013</t>
  </si>
  <si>
    <t>EN2014</t>
  </si>
  <si>
    <t>EN2015</t>
  </si>
  <si>
    <t>EN2016</t>
  </si>
  <si>
    <t>EN2017</t>
  </si>
  <si>
    <t>EN2018</t>
  </si>
  <si>
    <t>EN2019</t>
  </si>
  <si>
    <t>EN2020</t>
  </si>
  <si>
    <t>EN2021</t>
  </si>
  <si>
    <t>EN2022</t>
  </si>
  <si>
    <t>EN2023</t>
  </si>
  <si>
    <t>EN2024</t>
  </si>
  <si>
    <t>EP2016</t>
  </si>
  <si>
    <t>EP2017</t>
  </si>
  <si>
    <t>EP2018</t>
  </si>
  <si>
    <t>EP2019</t>
  </si>
  <si>
    <t>EP2020</t>
  </si>
  <si>
    <t>EP2021</t>
  </si>
  <si>
    <t>EP2022</t>
  </si>
  <si>
    <t>EP2023</t>
  </si>
  <si>
    <t>EP2024</t>
  </si>
  <si>
    <t>ET1993</t>
  </si>
  <si>
    <t>ET</t>
  </si>
  <si>
    <t>ET1997</t>
  </si>
  <si>
    <t>ET1999</t>
  </si>
  <si>
    <t>ET2000</t>
  </si>
  <si>
    <t>ET2001</t>
  </si>
  <si>
    <t>ET2002</t>
  </si>
  <si>
    <t>ET2003</t>
  </si>
  <si>
    <t>ET2004</t>
  </si>
  <si>
    <t>ET2005</t>
  </si>
  <si>
    <t>ET2006</t>
  </si>
  <si>
    <t>ET2007</t>
  </si>
  <si>
    <t>ET2008</t>
  </si>
  <si>
    <t>ET2009</t>
  </si>
  <si>
    <t>ET2010</t>
  </si>
  <si>
    <t>EW2003</t>
  </si>
  <si>
    <t>EW</t>
  </si>
  <si>
    <t>EW2004</t>
  </si>
  <si>
    <t>EW2005</t>
  </si>
  <si>
    <t>EW2006</t>
  </si>
  <si>
    <t>EW2007</t>
  </si>
  <si>
    <t>EW2008</t>
  </si>
  <si>
    <t>EW2009</t>
  </si>
  <si>
    <t>EW2010</t>
  </si>
  <si>
    <t>EW2014</t>
  </si>
  <si>
    <t>EY2011</t>
  </si>
  <si>
    <t>EY2012</t>
  </si>
  <si>
    <t>EY2013</t>
  </si>
  <si>
    <t>EY2014</t>
  </si>
  <si>
    <t>EY2015</t>
  </si>
  <si>
    <t>EY2016</t>
  </si>
  <si>
    <t>EY2017</t>
  </si>
  <si>
    <t>EY2018</t>
  </si>
  <si>
    <t>EY2019</t>
  </si>
  <si>
    <t>EY2020</t>
  </si>
  <si>
    <t>EY2021</t>
  </si>
  <si>
    <t>EY2022</t>
  </si>
  <si>
    <t>EY2023</t>
  </si>
  <si>
    <t>EY2024</t>
  </si>
  <si>
    <t>EZ2010</t>
  </si>
  <si>
    <t>EZ2011</t>
  </si>
  <si>
    <t>EZ2012</t>
  </si>
  <si>
    <t>EZ2013</t>
  </si>
  <si>
    <t>EZ2014</t>
  </si>
  <si>
    <t>EZ2015</t>
  </si>
  <si>
    <t>EZ2016</t>
  </si>
  <si>
    <t>EZ2017</t>
  </si>
  <si>
    <t>EZ2018</t>
  </si>
  <si>
    <t>EZ2019</t>
  </si>
  <si>
    <t>EZ2020</t>
  </si>
  <si>
    <t>EZ2021</t>
  </si>
  <si>
    <t>EZ2022</t>
  </si>
  <si>
    <t>EZ2023</t>
  </si>
  <si>
    <t>EZ2024</t>
  </si>
  <si>
    <t>F1990</t>
  </si>
  <si>
    <t>F</t>
  </si>
  <si>
    <t>F1991</t>
  </si>
  <si>
    <t>F1992</t>
  </si>
  <si>
    <t>F1993</t>
  </si>
  <si>
    <t>F1994</t>
  </si>
  <si>
    <t>F1995</t>
  </si>
  <si>
    <t>F1996</t>
  </si>
  <si>
    <t>F1997</t>
  </si>
  <si>
    <t>F1998</t>
  </si>
  <si>
    <t>F1999</t>
  </si>
  <si>
    <t>F2000</t>
  </si>
  <si>
    <t>F2001</t>
  </si>
  <si>
    <t>F2002</t>
  </si>
  <si>
    <t>F2003</t>
  </si>
  <si>
    <t>F2004</t>
  </si>
  <si>
    <t>F22004</t>
  </si>
  <si>
    <t>F22005</t>
  </si>
  <si>
    <t>F22006</t>
  </si>
  <si>
    <t>F22007</t>
  </si>
  <si>
    <t>F22008</t>
  </si>
  <si>
    <t>F22009</t>
  </si>
  <si>
    <t>F22010</t>
  </si>
  <si>
    <t>F22011</t>
  </si>
  <si>
    <t>F22012</t>
  </si>
  <si>
    <t>F22013</t>
  </si>
  <si>
    <t>F22014</t>
  </si>
  <si>
    <t>F22015</t>
  </si>
  <si>
    <t>F22016</t>
  </si>
  <si>
    <t>F22017</t>
  </si>
  <si>
    <t>F22018</t>
  </si>
  <si>
    <t>F22019</t>
  </si>
  <si>
    <t>F22020</t>
  </si>
  <si>
    <t>F22021</t>
  </si>
  <si>
    <t>F22022</t>
  </si>
  <si>
    <t>F22023</t>
  </si>
  <si>
    <t>F22024</t>
  </si>
  <si>
    <t>F32004</t>
  </si>
  <si>
    <t>F32005</t>
  </si>
  <si>
    <t>F32006</t>
  </si>
  <si>
    <t>F32007</t>
  </si>
  <si>
    <t>F32008</t>
  </si>
  <si>
    <t>F32009</t>
  </si>
  <si>
    <t>F32010</t>
  </si>
  <si>
    <t>F32011</t>
  </si>
  <si>
    <t>F32012</t>
  </si>
  <si>
    <t>F32013</t>
  </si>
  <si>
    <t>F32014</t>
  </si>
  <si>
    <t>F32015</t>
  </si>
  <si>
    <t>F32016</t>
  </si>
  <si>
    <t>F32017</t>
  </si>
  <si>
    <t>F32018</t>
  </si>
  <si>
    <t>F32019</t>
  </si>
  <si>
    <t>F32020</t>
  </si>
  <si>
    <t>F32021</t>
  </si>
  <si>
    <t>F32022</t>
  </si>
  <si>
    <t>F32023</t>
  </si>
  <si>
    <t>F32024</t>
  </si>
  <si>
    <t>F42016</t>
  </si>
  <si>
    <t>F42017</t>
  </si>
  <si>
    <t>F42018</t>
  </si>
  <si>
    <t>F42019</t>
  </si>
  <si>
    <t>F42020</t>
  </si>
  <si>
    <t>F42021</t>
  </si>
  <si>
    <t>F42022</t>
  </si>
  <si>
    <t>F42023</t>
  </si>
  <si>
    <t>F42024</t>
  </si>
  <si>
    <t>F52016</t>
  </si>
  <si>
    <t>F52017</t>
  </si>
  <si>
    <t>F52018</t>
  </si>
  <si>
    <t>F52019</t>
  </si>
  <si>
    <t>F52020</t>
  </si>
  <si>
    <t>F52021</t>
  </si>
  <si>
    <t>F52022</t>
  </si>
  <si>
    <t>F52023</t>
  </si>
  <si>
    <t>F52024</t>
  </si>
  <si>
    <t>F92022</t>
  </si>
  <si>
    <t>F9</t>
  </si>
  <si>
    <t>F92023</t>
  </si>
  <si>
    <t>FA1992</t>
  </si>
  <si>
    <t>FA1993</t>
  </si>
  <si>
    <t>FA1994</t>
  </si>
  <si>
    <t>FA1995</t>
  </si>
  <si>
    <t>FA1996</t>
  </si>
  <si>
    <t>FA1997</t>
  </si>
  <si>
    <t>FA1998</t>
  </si>
  <si>
    <t>FA1999</t>
  </si>
  <si>
    <t>FA2000</t>
  </si>
  <si>
    <t>FA2001</t>
  </si>
  <si>
    <t>FA2002</t>
  </si>
  <si>
    <t>FA2003</t>
  </si>
  <si>
    <t>FA2004</t>
  </si>
  <si>
    <t>FA2005</t>
  </si>
  <si>
    <t>FA2006</t>
  </si>
  <si>
    <t>FA2007</t>
  </si>
  <si>
    <t>FA2008</t>
  </si>
  <si>
    <t>FA2009</t>
  </si>
  <si>
    <t>FA2010</t>
  </si>
  <si>
    <t>FA2011</t>
  </si>
  <si>
    <t>FA2012</t>
  </si>
  <si>
    <t>FA2013</t>
  </si>
  <si>
    <t>FA2014</t>
  </si>
  <si>
    <t>FA2015</t>
  </si>
  <si>
    <t>FA2016</t>
  </si>
  <si>
    <t>FA2017</t>
  </si>
  <si>
    <t>FA2018</t>
  </si>
  <si>
    <t>FA2019</t>
  </si>
  <si>
    <t>FA2020</t>
  </si>
  <si>
    <t>FA2021</t>
  </si>
  <si>
    <t>FA2022</t>
  </si>
  <si>
    <t>FA2023</t>
  </si>
  <si>
    <t>FA2024</t>
  </si>
  <si>
    <t>FC2001</t>
  </si>
  <si>
    <t>FC</t>
  </si>
  <si>
    <t>FC2003</t>
  </si>
  <si>
    <t>FG2006</t>
  </si>
  <si>
    <t>FG2007</t>
  </si>
  <si>
    <t>FG2008</t>
  </si>
  <si>
    <t>FG2009</t>
  </si>
  <si>
    <t>FG2011</t>
  </si>
  <si>
    <t>FG2012</t>
  </si>
  <si>
    <t>FG2013</t>
  </si>
  <si>
    <t>FG2014</t>
  </si>
  <si>
    <t>FG2015</t>
  </si>
  <si>
    <t>FG2016</t>
  </si>
  <si>
    <t>FG2017</t>
  </si>
  <si>
    <t>FG2018</t>
  </si>
  <si>
    <t>FG2019</t>
  </si>
  <si>
    <t>FG2020</t>
  </si>
  <si>
    <t>FG2021</t>
  </si>
  <si>
    <t>FG2022</t>
  </si>
  <si>
    <t>FG2023</t>
  </si>
  <si>
    <t>FM2004</t>
  </si>
  <si>
    <t>FNA</t>
  </si>
  <si>
    <t>FR1996</t>
  </si>
  <si>
    <t>FR</t>
  </si>
  <si>
    <t>FS2000</t>
  </si>
  <si>
    <t>FS</t>
  </si>
  <si>
    <t>G1993</t>
  </si>
  <si>
    <t>G1994</t>
  </si>
  <si>
    <t>G1995</t>
  </si>
  <si>
    <t>G1996</t>
  </si>
  <si>
    <t>G1997</t>
  </si>
  <si>
    <t>G1998</t>
  </si>
  <si>
    <t>G1999</t>
  </si>
  <si>
    <t>G2000</t>
  </si>
  <si>
    <t>G2001</t>
  </si>
  <si>
    <t>G2002</t>
  </si>
  <si>
    <t>G2003</t>
  </si>
  <si>
    <t>G2004</t>
  </si>
  <si>
    <t>G2005</t>
  </si>
  <si>
    <t>G2006</t>
  </si>
  <si>
    <t>G2007</t>
  </si>
  <si>
    <t>G2008</t>
  </si>
  <si>
    <t>G2009</t>
  </si>
  <si>
    <t>G2010</t>
  </si>
  <si>
    <t>G2011</t>
  </si>
  <si>
    <t>G2012</t>
  </si>
  <si>
    <t>G2013</t>
  </si>
  <si>
    <t>G2014</t>
  </si>
  <si>
    <t>G2015</t>
  </si>
  <si>
    <t>G2016</t>
  </si>
  <si>
    <t>G2017</t>
  </si>
  <si>
    <t>G2018</t>
  </si>
  <si>
    <t>G2019</t>
  </si>
  <si>
    <t>G2020</t>
  </si>
  <si>
    <t>G2021</t>
  </si>
  <si>
    <t>G2022</t>
  </si>
  <si>
    <t>G2023</t>
  </si>
  <si>
    <t>G2024</t>
  </si>
  <si>
    <t>GC1998</t>
  </si>
  <si>
    <t>GC1999</t>
  </si>
  <si>
    <t>GC2000</t>
  </si>
  <si>
    <t>GC2001</t>
  </si>
  <si>
    <t>GC2002</t>
  </si>
  <si>
    <t>GC2003</t>
  </si>
  <si>
    <t>GC2004</t>
  </si>
  <si>
    <t>GC2005</t>
  </si>
  <si>
    <t>GC2006</t>
  </si>
  <si>
    <t>GC2007</t>
  </si>
  <si>
    <t>GC2008</t>
  </si>
  <si>
    <t>GC2009</t>
  </si>
  <si>
    <t>GC2010</t>
  </si>
  <si>
    <t>GC2011</t>
  </si>
  <si>
    <t>GC2012</t>
  </si>
  <si>
    <t>GC2013</t>
  </si>
  <si>
    <t>GC2014</t>
  </si>
  <si>
    <t>GC2015</t>
  </si>
  <si>
    <t>GC2016</t>
  </si>
  <si>
    <t>GC2017</t>
  </si>
  <si>
    <t>GC2018</t>
  </si>
  <si>
    <t>GC2019</t>
  </si>
  <si>
    <t>GC2020</t>
  </si>
  <si>
    <t>GC2021</t>
  </si>
  <si>
    <t>GC2022</t>
  </si>
  <si>
    <t>GC2023</t>
  </si>
  <si>
    <t>GC2024</t>
  </si>
  <si>
    <t>GH2008</t>
  </si>
  <si>
    <t>GH2009</t>
  </si>
  <si>
    <t>GH2010</t>
  </si>
  <si>
    <t>GH2011</t>
  </si>
  <si>
    <t>GH2012</t>
  </si>
  <si>
    <t>GH2013</t>
  </si>
  <si>
    <t>GH2014</t>
  </si>
  <si>
    <t>GH2015</t>
  </si>
  <si>
    <t>GH2016</t>
  </si>
  <si>
    <t>GH2017</t>
  </si>
  <si>
    <t>GH2018</t>
  </si>
  <si>
    <t>GH2019</t>
  </si>
  <si>
    <t>GH2020</t>
  </si>
  <si>
    <t>GH2021</t>
  </si>
  <si>
    <t>GH2022</t>
  </si>
  <si>
    <t>GH2023</t>
  </si>
  <si>
    <t>GH2024</t>
  </si>
  <si>
    <t>GM2008</t>
  </si>
  <si>
    <t>GM2009</t>
  </si>
  <si>
    <t>GM2010</t>
  </si>
  <si>
    <t>GM2011</t>
  </si>
  <si>
    <t>GM2012</t>
  </si>
  <si>
    <t>GM2013</t>
  </si>
  <si>
    <t>GM2014</t>
  </si>
  <si>
    <t>GM2015</t>
  </si>
  <si>
    <t>GM2016</t>
  </si>
  <si>
    <t>GM2017</t>
  </si>
  <si>
    <t>GM2018</t>
  </si>
  <si>
    <t>GM2019</t>
  </si>
  <si>
    <t>GM2020</t>
  </si>
  <si>
    <t>GM2021</t>
  </si>
  <si>
    <t>GM2022</t>
  </si>
  <si>
    <t>GM2023</t>
  </si>
  <si>
    <t>GM2024</t>
  </si>
  <si>
    <t>GN2007</t>
  </si>
  <si>
    <t>GN2008</t>
  </si>
  <si>
    <t>GN2009</t>
  </si>
  <si>
    <t>GN2010</t>
  </si>
  <si>
    <t>GN2011</t>
  </si>
  <si>
    <t>GN2012</t>
  </si>
  <si>
    <t>GN2013</t>
  </si>
  <si>
    <t>GN2014</t>
  </si>
  <si>
    <t>GN2015</t>
  </si>
  <si>
    <t>GN2016</t>
  </si>
  <si>
    <t>GN2017</t>
  </si>
  <si>
    <t>GN2018</t>
  </si>
  <si>
    <t>GN2019</t>
  </si>
  <si>
    <t>GN2020</t>
  </si>
  <si>
    <t>GN2021</t>
  </si>
  <si>
    <t>GN2022</t>
  </si>
  <si>
    <t>GN2023</t>
  </si>
  <si>
    <t>GN2024</t>
  </si>
  <si>
    <t>GO2024</t>
  </si>
  <si>
    <t>GP1996</t>
  </si>
  <si>
    <t>GP</t>
  </si>
  <si>
    <t>GP1997</t>
  </si>
  <si>
    <t>GP1998</t>
  </si>
  <si>
    <t>GP1999</t>
  </si>
  <si>
    <t>GP2000</t>
  </si>
  <si>
    <t>GP2001</t>
  </si>
  <si>
    <t>GP2002</t>
  </si>
  <si>
    <t>GP2003</t>
  </si>
  <si>
    <t>GP2004</t>
  </si>
  <si>
    <t>GP2005</t>
  </si>
  <si>
    <t>GP2006</t>
  </si>
  <si>
    <t>GP2007</t>
  </si>
  <si>
    <t>GP2008</t>
  </si>
  <si>
    <t>GP2009</t>
  </si>
  <si>
    <t>GP2010</t>
  </si>
  <si>
    <t>GP2011</t>
  </si>
  <si>
    <t>GP2012</t>
  </si>
  <si>
    <t>GP2013</t>
  </si>
  <si>
    <t>GP2014</t>
  </si>
  <si>
    <t>GP2015</t>
  </si>
  <si>
    <t>GP2016</t>
  </si>
  <si>
    <t>GS1993</t>
  </si>
  <si>
    <t>GS1994</t>
  </si>
  <si>
    <t>GS1995</t>
  </si>
  <si>
    <t>GS1996</t>
  </si>
  <si>
    <t>GS1997</t>
  </si>
  <si>
    <t>GS1998</t>
  </si>
  <si>
    <t>GS1999</t>
  </si>
  <si>
    <t>GS2000</t>
  </si>
  <si>
    <t>GS2001</t>
  </si>
  <si>
    <t>GS2002</t>
  </si>
  <si>
    <t>GS2003</t>
  </si>
  <si>
    <t>GS2004</t>
  </si>
  <si>
    <t>GS2005</t>
  </si>
  <si>
    <t>GS2006</t>
  </si>
  <si>
    <t>GS2007</t>
  </si>
  <si>
    <t>GS2008</t>
  </si>
  <si>
    <t>GS2009</t>
  </si>
  <si>
    <t>GS2010</t>
  </si>
  <si>
    <t>GS2011</t>
  </si>
  <si>
    <t>GS2012</t>
  </si>
  <si>
    <t>GS2013</t>
  </si>
  <si>
    <t>GS2014</t>
  </si>
  <si>
    <t>GS2015</t>
  </si>
  <si>
    <t>GS2016</t>
  </si>
  <si>
    <t>GS2017</t>
  </si>
  <si>
    <t>GS2018</t>
  </si>
  <si>
    <t>GS2019</t>
  </si>
  <si>
    <t>GS2020</t>
  </si>
  <si>
    <t>GS2021</t>
  </si>
  <si>
    <t>GS2022</t>
  </si>
  <si>
    <t>GS2023</t>
  </si>
  <si>
    <t>GS2024</t>
  </si>
  <si>
    <t>GT2007</t>
  </si>
  <si>
    <t>GT2008</t>
  </si>
  <si>
    <t>GT2009</t>
  </si>
  <si>
    <t>GT2010</t>
  </si>
  <si>
    <t>GT2011</t>
  </si>
  <si>
    <t>GT2012</t>
  </si>
  <si>
    <t>GT2013</t>
  </si>
  <si>
    <t>GT2014</t>
  </si>
  <si>
    <t>GT2015</t>
  </si>
  <si>
    <t>GT2016</t>
  </si>
  <si>
    <t>GT2017</t>
  </si>
  <si>
    <t>GT2018</t>
  </si>
  <si>
    <t>GT2019</t>
  </si>
  <si>
    <t>GT2020</t>
  </si>
  <si>
    <t>GT2021</t>
  </si>
  <si>
    <t>GT2022</t>
  </si>
  <si>
    <t>GT2023</t>
  </si>
  <si>
    <t>GT2024</t>
  </si>
  <si>
    <t>GX1999</t>
  </si>
  <si>
    <t>GX2000</t>
  </si>
  <si>
    <t>H1993</t>
  </si>
  <si>
    <t>H</t>
  </si>
  <si>
    <t>H1996</t>
  </si>
  <si>
    <t>H1997</t>
  </si>
  <si>
    <t>H2001</t>
  </si>
  <si>
    <t>H2002</t>
  </si>
  <si>
    <t>H22012</t>
  </si>
  <si>
    <t>H22013</t>
  </si>
  <si>
    <t>H22014</t>
  </si>
  <si>
    <t>H22015</t>
  </si>
  <si>
    <t>H22016</t>
  </si>
  <si>
    <t>H22017</t>
  </si>
  <si>
    <t>H22018</t>
  </si>
  <si>
    <t>H22019</t>
  </si>
  <si>
    <t>H22020</t>
  </si>
  <si>
    <t>H22021</t>
  </si>
  <si>
    <t>H22022</t>
  </si>
  <si>
    <t>H22023</t>
  </si>
  <si>
    <t>H22024</t>
  </si>
  <si>
    <t>H32012</t>
  </si>
  <si>
    <t>H32013</t>
  </si>
  <si>
    <t>H32014</t>
  </si>
  <si>
    <t>H32015</t>
  </si>
  <si>
    <t>H32016</t>
  </si>
  <si>
    <t>H32017</t>
  </si>
  <si>
    <t>H32018</t>
  </si>
  <si>
    <t>H32019</t>
  </si>
  <si>
    <t>H32020</t>
  </si>
  <si>
    <t>H32021</t>
  </si>
  <si>
    <t>H32022</t>
  </si>
  <si>
    <t>H32023</t>
  </si>
  <si>
    <t>H32024</t>
  </si>
  <si>
    <t>HA1992</t>
  </si>
  <si>
    <t>HA1993</t>
  </si>
  <si>
    <t>HA1994</t>
  </si>
  <si>
    <t>HA1995</t>
  </si>
  <si>
    <t>HA1996</t>
  </si>
  <si>
    <t>HA1997</t>
  </si>
  <si>
    <t>HA1998</t>
  </si>
  <si>
    <t>HA1999</t>
  </si>
  <si>
    <t>HA2000</t>
  </si>
  <si>
    <t>HA2001</t>
  </si>
  <si>
    <t>HA2002</t>
  </si>
  <si>
    <t>HA2003</t>
  </si>
  <si>
    <t>HA2004</t>
  </si>
  <si>
    <t>HA2005</t>
  </si>
  <si>
    <t>HA2006</t>
  </si>
  <si>
    <t>HA2021</t>
  </si>
  <si>
    <t>HA2022</t>
  </si>
  <si>
    <t>HP1992</t>
  </si>
  <si>
    <t>HP1993</t>
  </si>
  <si>
    <t>HP1994</t>
  </si>
  <si>
    <t>HP1995</t>
  </si>
  <si>
    <t>HP1996</t>
  </si>
  <si>
    <t>HP1997</t>
  </si>
  <si>
    <t>HP1998</t>
  </si>
  <si>
    <t>HP1999</t>
  </si>
  <si>
    <t>HP2000</t>
  </si>
  <si>
    <t>HP2001</t>
  </si>
  <si>
    <t>HP2002</t>
  </si>
  <si>
    <t>HP2003</t>
  </si>
  <si>
    <t>HP2004</t>
  </si>
  <si>
    <t>HP2005</t>
  </si>
  <si>
    <t>HP2006</t>
  </si>
  <si>
    <t>HP2007</t>
  </si>
  <si>
    <t>HP2008</t>
  </si>
  <si>
    <t>HP2009</t>
  </si>
  <si>
    <t>HP2010</t>
  </si>
  <si>
    <t>HP2011</t>
  </si>
  <si>
    <t>HP2012</t>
  </si>
  <si>
    <t>HP2013</t>
  </si>
  <si>
    <t>HP2014</t>
  </si>
  <si>
    <t>HP2015</t>
  </si>
  <si>
    <t>HP2016</t>
  </si>
  <si>
    <t>HP2017</t>
  </si>
  <si>
    <t>HP2018</t>
  </si>
  <si>
    <t>HP2019</t>
  </si>
  <si>
    <t>HP2020</t>
  </si>
  <si>
    <t>HP2021</t>
  </si>
  <si>
    <t>HP2022</t>
  </si>
  <si>
    <t>HP2023</t>
  </si>
  <si>
    <t>HP2024</t>
  </si>
  <si>
    <t>JB1991</t>
  </si>
  <si>
    <t>JB1992</t>
  </si>
  <si>
    <t>JB1993</t>
  </si>
  <si>
    <t>JB1994</t>
  </si>
  <si>
    <t>JB1995</t>
  </si>
  <si>
    <t>JB1996</t>
  </si>
  <si>
    <t>JB1997</t>
  </si>
  <si>
    <t>JB1998</t>
  </si>
  <si>
    <t>JB1999</t>
  </si>
  <si>
    <t>JB2000</t>
  </si>
  <si>
    <t>JB2001</t>
  </si>
  <si>
    <t>JB2002</t>
  </si>
  <si>
    <t>JB2003</t>
  </si>
  <si>
    <t>JB2004</t>
  </si>
  <si>
    <t>JB2005</t>
  </si>
  <si>
    <t>JB2006</t>
  </si>
  <si>
    <t>JB2007</t>
  </si>
  <si>
    <t>JB2008</t>
  </si>
  <si>
    <t>JB2009</t>
  </si>
  <si>
    <t>JB2010</t>
  </si>
  <si>
    <t>JB2011</t>
  </si>
  <si>
    <t>JB2012</t>
  </si>
  <si>
    <t>JB2013</t>
  </si>
  <si>
    <t>JB2014</t>
  </si>
  <si>
    <t>JB2015</t>
  </si>
  <si>
    <t>JB2016</t>
  </si>
  <si>
    <t>JB2017</t>
  </si>
  <si>
    <t>JB2018</t>
  </si>
  <si>
    <t>JB2019</t>
  </si>
  <si>
    <t>JB2020</t>
  </si>
  <si>
    <t>JB2021</t>
  </si>
  <si>
    <t>JB2022</t>
  </si>
  <si>
    <t>JB2023</t>
  </si>
  <si>
    <t>JB2024</t>
  </si>
  <si>
    <t>K1990</t>
  </si>
  <si>
    <t>K</t>
  </si>
  <si>
    <t>K1991</t>
  </si>
  <si>
    <t>K1992</t>
  </si>
  <si>
    <t>K1993</t>
  </si>
  <si>
    <t>K1994</t>
  </si>
  <si>
    <t>K1995</t>
  </si>
  <si>
    <t>K1996</t>
  </si>
  <si>
    <t>K1997</t>
  </si>
  <si>
    <t>KA2009</t>
  </si>
  <si>
    <t>KA2010</t>
  </si>
  <si>
    <t>KA2011</t>
  </si>
  <si>
    <t>KA2013</t>
  </si>
  <si>
    <t>KA2014</t>
  </si>
  <si>
    <t>KA2015</t>
  </si>
  <si>
    <t>KA2016</t>
  </si>
  <si>
    <t>KA2017</t>
  </si>
  <si>
    <t>KA2018</t>
  </si>
  <si>
    <t>KA2019</t>
  </si>
  <si>
    <t>KA2020</t>
  </si>
  <si>
    <t>KA2021</t>
  </si>
  <si>
    <t>KA2022</t>
  </si>
  <si>
    <t>KA2023</t>
  </si>
  <si>
    <t>KA2024</t>
  </si>
  <si>
    <t>KB2019</t>
  </si>
  <si>
    <t>KB2021</t>
  </si>
  <si>
    <t>KB2022</t>
  </si>
  <si>
    <t>KB2023</t>
  </si>
  <si>
    <t>KB2024</t>
  </si>
  <si>
    <t>KC2013</t>
  </si>
  <si>
    <t>KC2014</t>
  </si>
  <si>
    <t>KC2015</t>
  </si>
  <si>
    <t>KD1991</t>
  </si>
  <si>
    <t>KD</t>
  </si>
  <si>
    <t>KD1992</t>
  </si>
  <si>
    <t>KD1995</t>
  </si>
  <si>
    <t>KG2004</t>
  </si>
  <si>
    <t>KG2005</t>
  </si>
  <si>
    <t>KG2006</t>
  </si>
  <si>
    <t>KG2007</t>
  </si>
  <si>
    <t>KG2008</t>
  </si>
  <si>
    <t>KG2009</t>
  </si>
  <si>
    <t>KG2010</t>
  </si>
  <si>
    <t>KG2011</t>
  </si>
  <si>
    <t>KG2012</t>
  </si>
  <si>
    <t>KG2013</t>
  </si>
  <si>
    <t>KG2014</t>
  </si>
  <si>
    <t>KG2015</t>
  </si>
  <si>
    <t>KG2016</t>
  </si>
  <si>
    <t>KG2017</t>
  </si>
  <si>
    <t>KG2018</t>
  </si>
  <si>
    <t>KG2019</t>
  </si>
  <si>
    <t>KG2020</t>
  </si>
  <si>
    <t>KG2021</t>
  </si>
  <si>
    <t>KG2022</t>
  </si>
  <si>
    <t>KG2023</t>
  </si>
  <si>
    <t>KG2024</t>
  </si>
  <si>
    <t>KK1993</t>
  </si>
  <si>
    <t>KK</t>
  </si>
  <si>
    <t>KK1994</t>
  </si>
  <si>
    <t>KK1995</t>
  </si>
  <si>
    <t>KK1996</t>
  </si>
  <si>
    <t>KK1997</t>
  </si>
  <si>
    <t>KK1998</t>
  </si>
  <si>
    <t>KK1999</t>
  </si>
  <si>
    <t>KK2000</t>
  </si>
  <si>
    <t>KK2001</t>
  </si>
  <si>
    <t>KK2002</t>
  </si>
  <si>
    <t>KK2003</t>
  </si>
  <si>
    <t>KK2004</t>
  </si>
  <si>
    <t>KM1995</t>
  </si>
  <si>
    <t>KM1996</t>
  </si>
  <si>
    <t>KM1997</t>
  </si>
  <si>
    <t>KM1998</t>
  </si>
  <si>
    <t>KM1999</t>
  </si>
  <si>
    <t>KM2001</t>
  </si>
  <si>
    <t>KM2006</t>
  </si>
  <si>
    <t>KM2008</t>
  </si>
  <si>
    <t>KM2009</t>
  </si>
  <si>
    <t>KM2010</t>
  </si>
  <si>
    <t>KM2011</t>
  </si>
  <si>
    <t>KM2012</t>
  </si>
  <si>
    <t>KM2013</t>
  </si>
  <si>
    <t>KM2014</t>
  </si>
  <si>
    <t>KM2015</t>
  </si>
  <si>
    <t>KM2016</t>
  </si>
  <si>
    <t>KM2017</t>
  </si>
  <si>
    <t>KM2018</t>
  </si>
  <si>
    <t>KM2019</t>
  </si>
  <si>
    <t>KM2020</t>
  </si>
  <si>
    <t>KM2021</t>
  </si>
  <si>
    <t>KM2022</t>
  </si>
  <si>
    <t>KM2023</t>
  </si>
  <si>
    <t>KM2024</t>
  </si>
  <si>
    <t>KNA</t>
  </si>
  <si>
    <t>KP2012</t>
  </si>
  <si>
    <t>KP2013</t>
  </si>
  <si>
    <t>KP2014</t>
  </si>
  <si>
    <t>KP2015</t>
  </si>
  <si>
    <t>KP2016</t>
  </si>
  <si>
    <t>KP2017</t>
  </si>
  <si>
    <t>KP2018</t>
  </si>
  <si>
    <t>KP2019</t>
  </si>
  <si>
    <t>KP2020</t>
  </si>
  <si>
    <t>KP2021</t>
  </si>
  <si>
    <t>KP2022</t>
  </si>
  <si>
    <t>KP2023</t>
  </si>
  <si>
    <t>KP2024</t>
  </si>
  <si>
    <t>KS2008</t>
  </si>
  <si>
    <t>KS2009</t>
  </si>
  <si>
    <t>KS2010</t>
  </si>
  <si>
    <t>KS2011</t>
  </si>
  <si>
    <t>KS2012</t>
  </si>
  <si>
    <t>KS2013</t>
  </si>
  <si>
    <t>KS2014</t>
  </si>
  <si>
    <t>KS2015</t>
  </si>
  <si>
    <t>KS2016</t>
  </si>
  <si>
    <t>KS2017</t>
  </si>
  <si>
    <t>KS2018</t>
  </si>
  <si>
    <t>KS2019</t>
  </si>
  <si>
    <t>KS2020</t>
  </si>
  <si>
    <t>KS2021</t>
  </si>
  <si>
    <t>KS2022</t>
  </si>
  <si>
    <t>KS2023</t>
  </si>
  <si>
    <t>KS2024</t>
  </si>
  <si>
    <t>KT2008</t>
  </si>
  <si>
    <t>KT2009</t>
  </si>
  <si>
    <t>KT2010</t>
  </si>
  <si>
    <t>KT2011</t>
  </si>
  <si>
    <t>KT2012</t>
  </si>
  <si>
    <t>KT2013</t>
  </si>
  <si>
    <t>KT2014</t>
  </si>
  <si>
    <t>KT2015</t>
  </si>
  <si>
    <t>KT2016</t>
  </si>
  <si>
    <t>KT2017</t>
  </si>
  <si>
    <t>KT2018</t>
  </si>
  <si>
    <t>KT2019</t>
  </si>
  <si>
    <t>KT2020</t>
  </si>
  <si>
    <t>KT2021</t>
  </si>
  <si>
    <t>KT2022</t>
  </si>
  <si>
    <t>KT2023</t>
  </si>
  <si>
    <t>KT2024</t>
  </si>
  <si>
    <t>KX1995</t>
  </si>
  <si>
    <t>KX1996</t>
  </si>
  <si>
    <t>KX1997</t>
  </si>
  <si>
    <t>KX1998</t>
  </si>
  <si>
    <t>KX1999</t>
  </si>
  <si>
    <t>KX2009</t>
  </si>
  <si>
    <t>KX2010</t>
  </si>
  <si>
    <t>KX2011</t>
  </si>
  <si>
    <t>KX2012</t>
  </si>
  <si>
    <t>KX2013</t>
  </si>
  <si>
    <t>KX2014</t>
  </si>
  <si>
    <t>KX2015</t>
  </si>
  <si>
    <t>KX2016</t>
  </si>
  <si>
    <t>KX2017</t>
  </si>
  <si>
    <t>KX2018</t>
  </si>
  <si>
    <t>KX2019</t>
  </si>
  <si>
    <t>KX2020</t>
  </si>
  <si>
    <t>KX2021</t>
  </si>
  <si>
    <t>KX2022</t>
  </si>
  <si>
    <t>KX2023</t>
  </si>
  <si>
    <t>KX2024</t>
  </si>
  <si>
    <t>L2003</t>
  </si>
  <si>
    <t>L</t>
  </si>
  <si>
    <t>L22004</t>
  </si>
  <si>
    <t>L22006</t>
  </si>
  <si>
    <t>L22007</t>
  </si>
  <si>
    <t>L22008</t>
  </si>
  <si>
    <t>L22009</t>
  </si>
  <si>
    <t>L22010</t>
  </si>
  <si>
    <t>L22011</t>
  </si>
  <si>
    <t>L22012</t>
  </si>
  <si>
    <t>L22013</t>
  </si>
  <si>
    <t>L22014</t>
  </si>
  <si>
    <t>L22015</t>
  </si>
  <si>
    <t>L22016</t>
  </si>
  <si>
    <t>L22017</t>
  </si>
  <si>
    <t>L22018</t>
  </si>
  <si>
    <t>L22019</t>
  </si>
  <si>
    <t>L22020</t>
  </si>
  <si>
    <t>L22021</t>
  </si>
  <si>
    <t>L22022</t>
  </si>
  <si>
    <t>L22023</t>
  </si>
  <si>
    <t>L22024</t>
  </si>
  <si>
    <t>L32006</t>
  </si>
  <si>
    <t>L32007</t>
  </si>
  <si>
    <t>L32008</t>
  </si>
  <si>
    <t>L32009</t>
  </si>
  <si>
    <t>L32010</t>
  </si>
  <si>
    <t>L32011</t>
  </si>
  <si>
    <t>L32012</t>
  </si>
  <si>
    <t>L32013</t>
  </si>
  <si>
    <t>L32014</t>
  </si>
  <si>
    <t>L32015</t>
  </si>
  <si>
    <t>L32016</t>
  </si>
  <si>
    <t>L32017</t>
  </si>
  <si>
    <t>L32018</t>
  </si>
  <si>
    <t>L32019</t>
  </si>
  <si>
    <t>L32020</t>
  </si>
  <si>
    <t>L32021</t>
  </si>
  <si>
    <t>L32022</t>
  </si>
  <si>
    <t>L32023</t>
  </si>
  <si>
    <t>L32024</t>
  </si>
  <si>
    <t>LE1993</t>
  </si>
  <si>
    <t>LE1994</t>
  </si>
  <si>
    <t>LE1995</t>
  </si>
  <si>
    <t>LE1996</t>
  </si>
  <si>
    <t>LE1997</t>
  </si>
  <si>
    <t>LE1998</t>
  </si>
  <si>
    <t>LE1999</t>
  </si>
  <si>
    <t>LE2000</t>
  </si>
  <si>
    <t>LE2001</t>
  </si>
  <si>
    <t>LE2002</t>
  </si>
  <si>
    <t>LE2003</t>
  </si>
  <si>
    <t>LE2004</t>
  </si>
  <si>
    <t>LE2005</t>
  </si>
  <si>
    <t>LE2006</t>
  </si>
  <si>
    <t>LE2007</t>
  </si>
  <si>
    <t>LE2008</t>
  </si>
  <si>
    <t>LE2009</t>
  </si>
  <si>
    <t>LE2010</t>
  </si>
  <si>
    <t>LE2011</t>
  </si>
  <si>
    <t>LE2012</t>
  </si>
  <si>
    <t>LE2013</t>
  </si>
  <si>
    <t>LE2014</t>
  </si>
  <si>
    <t>LE2015</t>
  </si>
  <si>
    <t>LE2016</t>
  </si>
  <si>
    <t>LE2017</t>
  </si>
  <si>
    <t>LE2018</t>
  </si>
  <si>
    <t>LE2019</t>
  </si>
  <si>
    <t>LE2020</t>
  </si>
  <si>
    <t>LE2021</t>
  </si>
  <si>
    <t>LE2022</t>
  </si>
  <si>
    <t>LE2023</t>
  </si>
  <si>
    <t>LE2024</t>
  </si>
  <si>
    <t>LR2020</t>
  </si>
  <si>
    <t>LR</t>
  </si>
  <si>
    <t>M1993</t>
  </si>
  <si>
    <t>M</t>
  </si>
  <si>
    <t>M1994</t>
  </si>
  <si>
    <t>MA1993</t>
  </si>
  <si>
    <t>MA</t>
  </si>
  <si>
    <t>MA1994</t>
  </si>
  <si>
    <t>MA1995</t>
  </si>
  <si>
    <t>MA1996</t>
  </si>
  <si>
    <t>MA1997</t>
  </si>
  <si>
    <t>MA1998</t>
  </si>
  <si>
    <t>MA2003</t>
  </si>
  <si>
    <t>MC1993</t>
  </si>
  <si>
    <t>MC</t>
  </si>
  <si>
    <t>MD1992</t>
  </si>
  <si>
    <t>MD</t>
  </si>
  <si>
    <t>MD1993</t>
  </si>
  <si>
    <t>MD1994</t>
  </si>
  <si>
    <t>MD1995</t>
  </si>
  <si>
    <t>MD1996</t>
  </si>
  <si>
    <t>MD1997</t>
  </si>
  <si>
    <t>MD1998</t>
  </si>
  <si>
    <t>MD1999</t>
  </si>
  <si>
    <t>MD2000</t>
  </si>
  <si>
    <t>MD2002</t>
  </si>
  <si>
    <t>MD2003</t>
  </si>
  <si>
    <t>ME1993</t>
  </si>
  <si>
    <t>ME</t>
  </si>
  <si>
    <t>ME1994</t>
  </si>
  <si>
    <t>ME1996</t>
  </si>
  <si>
    <t>ME2002</t>
  </si>
  <si>
    <t>MF1993</t>
  </si>
  <si>
    <t>MF1994</t>
  </si>
  <si>
    <t>MF1995</t>
  </si>
  <si>
    <t>MF1996</t>
  </si>
  <si>
    <t>MF1997</t>
  </si>
  <si>
    <t>MF2003</t>
  </si>
  <si>
    <t>MF2004</t>
  </si>
  <si>
    <t>MF2006</t>
  </si>
  <si>
    <t>MF2007</t>
  </si>
  <si>
    <t>MF2008</t>
  </si>
  <si>
    <t>MF2009</t>
  </si>
  <si>
    <t>MF2010</t>
  </si>
  <si>
    <t>MF2015</t>
  </si>
  <si>
    <t>MG1992</t>
  </si>
  <si>
    <t>MG1993</t>
  </si>
  <si>
    <t>MG1994</t>
  </si>
  <si>
    <t>MG1995</t>
  </si>
  <si>
    <t>MG1996</t>
  </si>
  <si>
    <t>MG1997</t>
  </si>
  <si>
    <t>MG1998</t>
  </si>
  <si>
    <t>MG1999</t>
  </si>
  <si>
    <t>MG2000</t>
  </si>
  <si>
    <t>MG2001</t>
  </si>
  <si>
    <t>MG2002</t>
  </si>
  <si>
    <t>MG2003</t>
  </si>
  <si>
    <t>MG2004</t>
  </si>
  <si>
    <t>MG2005</t>
  </si>
  <si>
    <t>MG2006</t>
  </si>
  <si>
    <t>MG2007</t>
  </si>
  <si>
    <t>MG2008</t>
  </si>
  <si>
    <t>MG2009</t>
  </si>
  <si>
    <t>MG2010</t>
  </si>
  <si>
    <t>MG2011</t>
  </si>
  <si>
    <t>MG2012</t>
  </si>
  <si>
    <t>MG2013</t>
  </si>
  <si>
    <t>MG2014</t>
  </si>
  <si>
    <t>MG2015</t>
  </si>
  <si>
    <t>MG2016</t>
  </si>
  <si>
    <t>MG2017</t>
  </si>
  <si>
    <t>MG2018</t>
  </si>
  <si>
    <t>MG2019</t>
  </si>
  <si>
    <t>MG2020</t>
  </si>
  <si>
    <t>MG2021</t>
  </si>
  <si>
    <t>MG2022</t>
  </si>
  <si>
    <t>MG2023</t>
  </si>
  <si>
    <t>MG2024</t>
  </si>
  <si>
    <t>MH1993</t>
  </si>
  <si>
    <t>MH1994</t>
  </si>
  <si>
    <t>MH1995</t>
  </si>
  <si>
    <t>MH1996</t>
  </si>
  <si>
    <t>MH1997</t>
  </si>
  <si>
    <t>MH1998</t>
  </si>
  <si>
    <t>MH1999</t>
  </si>
  <si>
    <t>MH2002</t>
  </si>
  <si>
    <t>MH2003</t>
  </si>
  <si>
    <t>MH2006</t>
  </si>
  <si>
    <t>MH2007</t>
  </si>
  <si>
    <t>MH2008</t>
  </si>
  <si>
    <t>MH2009</t>
  </si>
  <si>
    <t>MH2010</t>
  </si>
  <si>
    <t>MH2011</t>
  </si>
  <si>
    <t>MH2016</t>
  </si>
  <si>
    <t>MH2017</t>
  </si>
  <si>
    <t>MH2018</t>
  </si>
  <si>
    <t>MH2019</t>
  </si>
  <si>
    <t>MH2020</t>
  </si>
  <si>
    <t>MH2021</t>
  </si>
  <si>
    <t>MH2022</t>
  </si>
  <si>
    <t>MH2023</t>
  </si>
  <si>
    <t>MH2024</t>
  </si>
  <si>
    <t>MI1993</t>
  </si>
  <si>
    <t>MI1994</t>
  </si>
  <si>
    <t>MI1995</t>
  </si>
  <si>
    <t>MI1996</t>
  </si>
  <si>
    <t>MI1997</t>
  </si>
  <si>
    <t>MI1998</t>
  </si>
  <si>
    <t>MI1999</t>
  </si>
  <si>
    <t>MI2000</t>
  </si>
  <si>
    <t>MI2003</t>
  </si>
  <si>
    <t>MK1996</t>
  </si>
  <si>
    <t>MK</t>
  </si>
  <si>
    <t>ML1995</t>
  </si>
  <si>
    <t>ML</t>
  </si>
  <si>
    <t>ML1996</t>
  </si>
  <si>
    <t>ML1997</t>
  </si>
  <si>
    <t>ML1998</t>
  </si>
  <si>
    <t>MM2002</t>
  </si>
  <si>
    <t>MM</t>
  </si>
  <si>
    <t>MM2004</t>
  </si>
  <si>
    <t>MP2005</t>
  </si>
  <si>
    <t>MP2006</t>
  </si>
  <si>
    <t>MP2007</t>
  </si>
  <si>
    <t>MP2008</t>
  </si>
  <si>
    <t>MP2009</t>
  </si>
  <si>
    <t>MP2010</t>
  </si>
  <si>
    <t>MP2011</t>
  </si>
  <si>
    <t>MP2012</t>
  </si>
  <si>
    <t>MP2013</t>
  </si>
  <si>
    <t>MP2014</t>
  </si>
  <si>
    <t>MP2015</t>
  </si>
  <si>
    <t>MP2016</t>
  </si>
  <si>
    <t>MP2017</t>
  </si>
  <si>
    <t>MP2024</t>
  </si>
  <si>
    <t>N1993</t>
  </si>
  <si>
    <t>N1994</t>
  </si>
  <si>
    <t>N1995</t>
  </si>
  <si>
    <t>N1996</t>
  </si>
  <si>
    <t>N1997</t>
  </si>
  <si>
    <t>N1998</t>
  </si>
  <si>
    <t>N2001</t>
  </si>
  <si>
    <t>N2002</t>
  </si>
  <si>
    <t>N2003</t>
  </si>
  <si>
    <t>N2005</t>
  </si>
  <si>
    <t>N2016</t>
  </si>
  <si>
    <t>N2017</t>
  </si>
  <si>
    <t>N2018</t>
  </si>
  <si>
    <t>N2019</t>
  </si>
  <si>
    <t>N2020</t>
  </si>
  <si>
    <t>N2021</t>
  </si>
  <si>
    <t>N2022</t>
  </si>
  <si>
    <t>N2023</t>
  </si>
  <si>
    <t>N2024</t>
  </si>
  <si>
    <t>NA1993</t>
  </si>
  <si>
    <t>NA1994</t>
  </si>
  <si>
    <t>NA1995</t>
  </si>
  <si>
    <t>NA1996</t>
  </si>
  <si>
    <t>NA1997</t>
  </si>
  <si>
    <t>NA1998</t>
  </si>
  <si>
    <t>NA1999</t>
  </si>
  <si>
    <t>NA2000</t>
  </si>
  <si>
    <t>NA2001</t>
  </si>
  <si>
    <t>NA2003</t>
  </si>
  <si>
    <t>NA2004</t>
  </si>
  <si>
    <t>NA2005</t>
  </si>
  <si>
    <t>NA2006</t>
  </si>
  <si>
    <t>NA2007</t>
  </si>
  <si>
    <t>NA2008</t>
  </si>
  <si>
    <t>NA2009</t>
  </si>
  <si>
    <t>NA2010</t>
  </si>
  <si>
    <t>NA2011</t>
  </si>
  <si>
    <t>NA2012</t>
  </si>
  <si>
    <t>NA2013</t>
  </si>
  <si>
    <t>NA2014</t>
  </si>
  <si>
    <t>NA2015</t>
  </si>
  <si>
    <t>NA2016</t>
  </si>
  <si>
    <t>NA2017</t>
  </si>
  <si>
    <t>NA2018</t>
  </si>
  <si>
    <t>NA2019</t>
  </si>
  <si>
    <t>NA2020</t>
  </si>
  <si>
    <t>NA2021</t>
  </si>
  <si>
    <t>NA2022</t>
  </si>
  <si>
    <t>NA2023</t>
  </si>
  <si>
    <t>NA2024</t>
  </si>
  <si>
    <t>NA2032</t>
  </si>
  <si>
    <t>NA2049</t>
  </si>
  <si>
    <t>NANA</t>
  </si>
  <si>
    <t>NB2008</t>
  </si>
  <si>
    <t>NB2009</t>
  </si>
  <si>
    <t>NB2010</t>
  </si>
  <si>
    <t>NB2011</t>
  </si>
  <si>
    <t>NB2012</t>
  </si>
  <si>
    <t>NB2013</t>
  </si>
  <si>
    <t>NB2014</t>
  </si>
  <si>
    <t>NB2015</t>
  </si>
  <si>
    <t>NB2016</t>
  </si>
  <si>
    <t>NB2017</t>
  </si>
  <si>
    <t>NB2018</t>
  </si>
  <si>
    <t>NB2019</t>
  </si>
  <si>
    <t>NB2020</t>
  </si>
  <si>
    <t>NB2021</t>
  </si>
  <si>
    <t>NB2022</t>
  </si>
  <si>
    <t>NB2023</t>
  </si>
  <si>
    <t>NB2024</t>
  </si>
  <si>
    <t>NC1993</t>
  </si>
  <si>
    <t>NC1994</t>
  </si>
  <si>
    <t>NC1995</t>
  </si>
  <si>
    <t>NC1996</t>
  </si>
  <si>
    <t>NC1997</t>
  </si>
  <si>
    <t>NC1998</t>
  </si>
  <si>
    <t>NC1999</t>
  </si>
  <si>
    <t>NC2000</t>
  </si>
  <si>
    <t>NC2001</t>
  </si>
  <si>
    <t>NC2002</t>
  </si>
  <si>
    <t>NC2003</t>
  </si>
  <si>
    <t>NC2004</t>
  </si>
  <si>
    <t>NC2005</t>
  </si>
  <si>
    <t>NC2006</t>
  </si>
  <si>
    <t>NC2007</t>
  </si>
  <si>
    <t>NC2008</t>
  </si>
  <si>
    <t>NC2009</t>
  </si>
  <si>
    <t>NC2010</t>
  </si>
  <si>
    <t>NC2011</t>
  </si>
  <si>
    <t>NC2012</t>
  </si>
  <si>
    <t>NC2013</t>
  </si>
  <si>
    <t>NC2014</t>
  </si>
  <si>
    <t>NC2015</t>
  </si>
  <si>
    <t>NC2016</t>
  </si>
  <si>
    <t>NC2017</t>
  </si>
  <si>
    <t>NC2018</t>
  </si>
  <si>
    <t>NC2019</t>
  </si>
  <si>
    <t>NC2020</t>
  </si>
  <si>
    <t>NC2021</t>
  </si>
  <si>
    <t>NC2022</t>
  </si>
  <si>
    <t>NC2023</t>
  </si>
  <si>
    <t>NC2024</t>
  </si>
  <si>
    <t>NL2003</t>
  </si>
  <si>
    <t>NL2004</t>
  </si>
  <si>
    <t>NP1997</t>
  </si>
  <si>
    <t>NP1998</t>
  </si>
  <si>
    <t>NP1999</t>
  </si>
  <si>
    <t>NP2000</t>
  </si>
  <si>
    <t>NP2001</t>
  </si>
  <si>
    <t>NP2002</t>
  </si>
  <si>
    <t>NP2003</t>
  </si>
  <si>
    <t>NP2004</t>
  </si>
  <si>
    <t>NP2005</t>
  </si>
  <si>
    <t>NP2006</t>
  </si>
  <si>
    <t>NP2007</t>
  </si>
  <si>
    <t>NP2008</t>
  </si>
  <si>
    <t>NP2009</t>
  </si>
  <si>
    <t>NP2010</t>
  </si>
  <si>
    <t>NP2011</t>
  </si>
  <si>
    <t>NP2012</t>
  </si>
  <si>
    <t>NP2013</t>
  </si>
  <si>
    <t>NP2014</t>
  </si>
  <si>
    <t>NP2015</t>
  </si>
  <si>
    <t>NP2016</t>
  </si>
  <si>
    <t>NP2017</t>
  </si>
  <si>
    <t>NP2018</t>
  </si>
  <si>
    <t>NP2019</t>
  </si>
  <si>
    <t>NP2020</t>
  </si>
  <si>
    <t>NP2021</t>
  </si>
  <si>
    <t>NP2022</t>
  </si>
  <si>
    <t>NP2023</t>
  </si>
  <si>
    <t>NP2024</t>
  </si>
  <si>
    <t>NR2019</t>
  </si>
  <si>
    <t>NR2020</t>
  </si>
  <si>
    <t>NR2021</t>
  </si>
  <si>
    <t>NR2022</t>
  </si>
  <si>
    <t>NR2023</t>
  </si>
  <si>
    <t>NR2024</t>
  </si>
  <si>
    <t>NS2019</t>
  </si>
  <si>
    <t>NS2020</t>
  </si>
  <si>
    <t>NS2021</t>
  </si>
  <si>
    <t>NS2022</t>
  </si>
  <si>
    <t>NS2023</t>
  </si>
  <si>
    <t>NS2024</t>
  </si>
  <si>
    <t>NX2002</t>
  </si>
  <si>
    <t>NX2003</t>
  </si>
  <si>
    <t>NX2004</t>
  </si>
  <si>
    <t>NX2005</t>
  </si>
  <si>
    <t>NX2006</t>
  </si>
  <si>
    <t>NX2007</t>
  </si>
  <si>
    <t>NX2008</t>
  </si>
  <si>
    <t>NX2023</t>
  </si>
  <si>
    <t>NX2024</t>
  </si>
  <si>
    <t>O1993</t>
  </si>
  <si>
    <t>O1994</t>
  </si>
  <si>
    <t>O1995</t>
  </si>
  <si>
    <t>O1996</t>
  </si>
  <si>
    <t>O1998</t>
  </si>
  <si>
    <t>O1999</t>
  </si>
  <si>
    <t>O2000</t>
  </si>
  <si>
    <t>O2001</t>
  </si>
  <si>
    <t>O2002</t>
  </si>
  <si>
    <t>O2003</t>
  </si>
  <si>
    <t>O2004</t>
  </si>
  <si>
    <t>O2005</t>
  </si>
  <si>
    <t>O2006</t>
  </si>
  <si>
    <t>O2007</t>
  </si>
  <si>
    <t>O2008</t>
  </si>
  <si>
    <t>O2009</t>
  </si>
  <si>
    <t>O2010</t>
  </si>
  <si>
    <t>O2011</t>
  </si>
  <si>
    <t>O2012</t>
  </si>
  <si>
    <t>O2013</t>
  </si>
  <si>
    <t>O2014</t>
  </si>
  <si>
    <t>O2015</t>
  </si>
  <si>
    <t>O2016</t>
  </si>
  <si>
    <t>O2017</t>
  </si>
  <si>
    <t>O2018</t>
  </si>
  <si>
    <t>O2019</t>
  </si>
  <si>
    <t>O2020</t>
  </si>
  <si>
    <t>O2021</t>
  </si>
  <si>
    <t>O2022</t>
  </si>
  <si>
    <t>O2023</t>
  </si>
  <si>
    <t>O2024</t>
  </si>
  <si>
    <t>OX2001</t>
  </si>
  <si>
    <t>OX</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</si>
  <si>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</si>
  <si>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</si>
  <si>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</si>
  <si>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</si>
  <si>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</si>
  <si>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</si>
  <si>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</si>
  <si>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</si>
  <si>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</si>
  <si>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</si>
  <si>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</si>
  <si>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</si>
  <si>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</si>
  <si>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</si>
  <si>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</si>
  <si>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</si>
  <si>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</si>
  <si>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</si>
  <si>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</si>
  <si>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</si>
  <si>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</si>
  <si>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</si>
  <si>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</si>
  <si>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</si>
  <si>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</si>
  <si>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</si>
  <si>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</si>
  <si>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</si>
  <si>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</si>
  <si>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</si>
  <si>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</si>
  <si>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</si>
  <si>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</si>
  <si>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</si>
  <si>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</si>
  <si>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P22003</t>
  </si>
  <si>
    <t>P22004</t>
  </si>
  <si>
    <t>P22005</t>
  </si>
  <si>
    <t>P22006</t>
  </si>
  <si>
    <t>P22007</t>
  </si>
  <si>
    <t>P22008</t>
  </si>
  <si>
    <t>P22009</t>
  </si>
  <si>
    <t>P22010</t>
  </si>
  <si>
    <t>P22011</t>
  </si>
  <si>
    <t>P22012</t>
  </si>
  <si>
    <t>P22013</t>
  </si>
  <si>
    <t>P22014</t>
  </si>
  <si>
    <t>P22015</t>
  </si>
  <si>
    <t>P22016</t>
  </si>
  <si>
    <t>P22017</t>
  </si>
  <si>
    <t>P22018</t>
  </si>
  <si>
    <t>P22019</t>
  </si>
  <si>
    <t>P22020</t>
  </si>
  <si>
    <t>P22021</t>
  </si>
  <si>
    <t>P22022</t>
  </si>
  <si>
    <t>P22023</t>
  </si>
  <si>
    <t>P22024</t>
  </si>
  <si>
    <t>P32003</t>
  </si>
  <si>
    <t>P32004</t>
  </si>
  <si>
    <t>P32005</t>
  </si>
  <si>
    <t>P32006</t>
  </si>
  <si>
    <t>P32007</t>
  </si>
  <si>
    <t>P32008</t>
  </si>
  <si>
    <t>P32009</t>
  </si>
  <si>
    <t>P32010</t>
  </si>
  <si>
    <t>P32011</t>
  </si>
  <si>
    <t>P32012</t>
  </si>
  <si>
    <t>P32013</t>
  </si>
  <si>
    <t>P32014</t>
  </si>
  <si>
    <t>P32015</t>
  </si>
  <si>
    <t>P32016</t>
  </si>
  <si>
    <t>P32017</t>
  </si>
  <si>
    <t>P32018</t>
  </si>
  <si>
    <t>P32019</t>
  </si>
  <si>
    <t>P32020</t>
  </si>
  <si>
    <t>P32021</t>
  </si>
  <si>
    <t>P32022</t>
  </si>
  <si>
    <t>P32023</t>
  </si>
  <si>
    <t>P32024</t>
  </si>
  <si>
    <t>P42003</t>
  </si>
  <si>
    <t>P42004</t>
  </si>
  <si>
    <t>P42005</t>
  </si>
  <si>
    <t>P42006</t>
  </si>
  <si>
    <t>P42007</t>
  </si>
  <si>
    <t>P42008</t>
  </si>
  <si>
    <t>P42009</t>
  </si>
  <si>
    <t>P42010</t>
  </si>
  <si>
    <t>P42011</t>
  </si>
  <si>
    <t>P42012</t>
  </si>
  <si>
    <t>P42013</t>
  </si>
  <si>
    <t>P42014</t>
  </si>
  <si>
    <t>P42015</t>
  </si>
  <si>
    <t>P42016</t>
  </si>
  <si>
    <t>P42017</t>
  </si>
  <si>
    <t>P42018</t>
  </si>
  <si>
    <t>P42019</t>
  </si>
  <si>
    <t>P42020</t>
  </si>
  <si>
    <t>P42021</t>
  </si>
  <si>
    <t>P42022</t>
  </si>
  <si>
    <t>P42023</t>
  </si>
  <si>
    <t>P42024</t>
  </si>
  <si>
    <t>P52003</t>
  </si>
  <si>
    <t>P52004</t>
  </si>
  <si>
    <t>P52005</t>
  </si>
  <si>
    <t>P52006</t>
  </si>
  <si>
    <t>P52007</t>
  </si>
  <si>
    <t>P52008</t>
  </si>
  <si>
    <t>P52009</t>
  </si>
  <si>
    <t>P52010</t>
  </si>
  <si>
    <t>P52011</t>
  </si>
  <si>
    <t>P52012</t>
  </si>
  <si>
    <t>P52013</t>
  </si>
  <si>
    <t>P52014</t>
  </si>
  <si>
    <t>P52015</t>
  </si>
  <si>
    <t>P52016</t>
  </si>
  <si>
    <t>P52017</t>
  </si>
  <si>
    <t>P52018</t>
  </si>
  <si>
    <t>P52019</t>
  </si>
  <si>
    <t>P52020</t>
  </si>
  <si>
    <t>P52021</t>
  </si>
  <si>
    <t>P52022</t>
  </si>
  <si>
    <t>P52023</t>
  </si>
  <si>
    <t>P52024</t>
  </si>
  <si>
    <t>P62003</t>
  </si>
  <si>
    <t>P62004</t>
  </si>
  <si>
    <t>P62005</t>
  </si>
  <si>
    <t>P62006</t>
  </si>
  <si>
    <t>P62007</t>
  </si>
  <si>
    <t>P62008</t>
  </si>
  <si>
    <t>P62009</t>
  </si>
  <si>
    <t>P62010</t>
  </si>
  <si>
    <t>P62011</t>
  </si>
  <si>
    <t>P62012</t>
  </si>
  <si>
    <t>P62013</t>
  </si>
  <si>
    <t>P62014</t>
  </si>
  <si>
    <t>P62015</t>
  </si>
  <si>
    <t>P62016</t>
  </si>
  <si>
    <t>P62017</t>
  </si>
  <si>
    <t>P62018</t>
  </si>
  <si>
    <t>P62019</t>
  </si>
  <si>
    <t>P62020</t>
  </si>
  <si>
    <t>P62021</t>
  </si>
  <si>
    <t>P62022</t>
  </si>
  <si>
    <t>P62023</t>
  </si>
  <si>
    <t>P62024</t>
  </si>
  <si>
    <t>P72003</t>
  </si>
  <si>
    <t>P72004</t>
  </si>
  <si>
    <t>P72005</t>
  </si>
  <si>
    <t>P72006</t>
  </si>
  <si>
    <t>P72007</t>
  </si>
  <si>
    <t>P72008</t>
  </si>
  <si>
    <t>P72009</t>
  </si>
  <si>
    <t>P72010</t>
  </si>
  <si>
    <t>P72011</t>
  </si>
  <si>
    <t>P72012</t>
  </si>
  <si>
    <t>P72013</t>
  </si>
  <si>
    <t>P72014</t>
  </si>
  <si>
    <t>P72015</t>
  </si>
  <si>
    <t>P72016</t>
  </si>
  <si>
    <t>P72017</t>
  </si>
  <si>
    <t>P72018</t>
  </si>
  <si>
    <t>P72019</t>
  </si>
  <si>
    <t>P72020</t>
  </si>
  <si>
    <t>P72021</t>
  </si>
  <si>
    <t>P72022</t>
  </si>
  <si>
    <t>P72023</t>
  </si>
  <si>
    <t>P72024</t>
  </si>
  <si>
    <t>PB1994</t>
  </si>
  <si>
    <t>PB1997</t>
  </si>
  <si>
    <t>PB1998</t>
  </si>
  <si>
    <t>PB1999</t>
  </si>
  <si>
    <t>PB2000</t>
  </si>
  <si>
    <t>PB2001</t>
  </si>
  <si>
    <t>PB2002</t>
  </si>
  <si>
    <t>PB2003</t>
  </si>
  <si>
    <t>PB2004</t>
  </si>
  <si>
    <t>PB2005</t>
  </si>
  <si>
    <t>PB2006</t>
  </si>
  <si>
    <t>PB2007</t>
  </si>
  <si>
    <t>PB2008</t>
  </si>
  <si>
    <t>PB2009</t>
  </si>
  <si>
    <t>PB2010</t>
  </si>
  <si>
    <t>PB2011</t>
  </si>
  <si>
    <t>PB2012</t>
  </si>
  <si>
    <t>PB2013</t>
  </si>
  <si>
    <t>PB2014</t>
  </si>
  <si>
    <t>PB2015</t>
  </si>
  <si>
    <t>PB2016</t>
  </si>
  <si>
    <t>PB2017</t>
  </si>
  <si>
    <t>PB2018</t>
  </si>
  <si>
    <t>PB2019</t>
  </si>
  <si>
    <t>PB2020</t>
  </si>
  <si>
    <t>PB2021</t>
  </si>
  <si>
    <t>PB2022</t>
  </si>
  <si>
    <t>PB2023</t>
  </si>
  <si>
    <t>PB2024</t>
  </si>
  <si>
    <t>PC2001</t>
  </si>
  <si>
    <t>PC2002</t>
  </si>
  <si>
    <t>PC2003</t>
  </si>
  <si>
    <t>PC2004</t>
  </si>
  <si>
    <t>PC2005</t>
  </si>
  <si>
    <t>PC2006</t>
  </si>
  <si>
    <t>PC2007</t>
  </si>
  <si>
    <t>PC2008</t>
  </si>
  <si>
    <t>PC2009</t>
  </si>
  <si>
    <t>PC2010</t>
  </si>
  <si>
    <t>PC2011</t>
  </si>
  <si>
    <t>PC2012</t>
  </si>
  <si>
    <t>PC2013</t>
  </si>
  <si>
    <t>PC2014</t>
  </si>
  <si>
    <t>PC2015</t>
  </si>
  <si>
    <t>PC2016</t>
  </si>
  <si>
    <t>PC2017</t>
  </si>
  <si>
    <t>PC2018</t>
  </si>
  <si>
    <t>PC2019</t>
  </si>
  <si>
    <t>PC2020</t>
  </si>
  <si>
    <t>PC2021</t>
  </si>
  <si>
    <t>PC2022</t>
  </si>
  <si>
    <t>PC2023</t>
  </si>
  <si>
    <t>PC2024</t>
  </si>
  <si>
    <t>PD1991</t>
  </si>
  <si>
    <t>PD</t>
  </si>
  <si>
    <t>PD1992</t>
  </si>
  <si>
    <t>PD1993</t>
  </si>
  <si>
    <t>PD1994</t>
  </si>
  <si>
    <t>PD1995</t>
  </si>
  <si>
    <t>PD1996</t>
  </si>
  <si>
    <t>PD1997</t>
  </si>
  <si>
    <t>PD1998</t>
  </si>
  <si>
    <t>PD1999</t>
  </si>
  <si>
    <t>PD2000</t>
  </si>
  <si>
    <t>PD2001</t>
  </si>
  <si>
    <t>PD2002</t>
  </si>
  <si>
    <t>PD2003</t>
  </si>
  <si>
    <t>PD2004</t>
  </si>
  <si>
    <t>PF1994</t>
  </si>
  <si>
    <t>PF2004</t>
  </si>
  <si>
    <t>PF2005</t>
  </si>
  <si>
    <t>PF2006</t>
  </si>
  <si>
    <t>PF2007</t>
  </si>
  <si>
    <t>PF2008</t>
  </si>
  <si>
    <t>PF2009</t>
  </si>
  <si>
    <t>PF2010</t>
  </si>
  <si>
    <t>PF2011</t>
  </si>
  <si>
    <t>PF2012</t>
  </si>
  <si>
    <t>PF2013</t>
  </si>
  <si>
    <t>PF2014</t>
  </si>
  <si>
    <t>PF2015</t>
  </si>
  <si>
    <t>PF2016</t>
  </si>
  <si>
    <t>PF2017</t>
  </si>
  <si>
    <t>PF2018</t>
  </si>
  <si>
    <t>PF2019</t>
  </si>
  <si>
    <t>PF2020</t>
  </si>
  <si>
    <t>PF2021</t>
  </si>
  <si>
    <t>PF2022</t>
  </si>
  <si>
    <t>PF2023</t>
  </si>
  <si>
    <t>PF2024</t>
  </si>
  <si>
    <t>PG2008</t>
  </si>
  <si>
    <t>PG2009</t>
  </si>
  <si>
    <t>PG2010</t>
  </si>
  <si>
    <t>PG2011</t>
  </si>
  <si>
    <t>PG2012</t>
  </si>
  <si>
    <t>PG2013</t>
  </si>
  <si>
    <t>PG2014</t>
  </si>
  <si>
    <t>PG2015</t>
  </si>
  <si>
    <t>PG2016</t>
  </si>
  <si>
    <t>PG2017</t>
  </si>
  <si>
    <t>PG2018</t>
  </si>
  <si>
    <t>PG2019</t>
  </si>
  <si>
    <t>PG2020</t>
  </si>
  <si>
    <t>PG2021</t>
  </si>
  <si>
    <t>PG2022</t>
  </si>
  <si>
    <t>PG2023</t>
  </si>
  <si>
    <t>PG2024</t>
  </si>
  <si>
    <t>PI1991</t>
  </si>
  <si>
    <t>PI</t>
  </si>
  <si>
    <t>PI1992</t>
  </si>
  <si>
    <t>PI1993</t>
  </si>
  <si>
    <t>PI1994</t>
  </si>
  <si>
    <t>PI1995</t>
  </si>
  <si>
    <t>PI1996</t>
  </si>
  <si>
    <t>PI1997</t>
  </si>
  <si>
    <t>PI1998</t>
  </si>
  <si>
    <t>PI1999</t>
  </si>
  <si>
    <t>PI2000</t>
  </si>
  <si>
    <t>PI2001</t>
  </si>
  <si>
    <t>PI2002</t>
  </si>
  <si>
    <t>PI2003</t>
  </si>
  <si>
    <t>PI2004</t>
  </si>
  <si>
    <t>PI2005</t>
  </si>
  <si>
    <t>PI2006</t>
  </si>
  <si>
    <t>PI2007</t>
  </si>
  <si>
    <t>PI2008</t>
  </si>
  <si>
    <t>PI2010</t>
  </si>
  <si>
    <t>PI2011</t>
  </si>
  <si>
    <t>PI2012</t>
  </si>
  <si>
    <t>PI2013</t>
  </si>
  <si>
    <t>PI2014</t>
  </si>
  <si>
    <t>PI2015</t>
  </si>
  <si>
    <t>PI2016</t>
  </si>
  <si>
    <t>PI2017</t>
  </si>
  <si>
    <t>PI2018</t>
  </si>
  <si>
    <t>PI2019</t>
  </si>
  <si>
    <t>PI2020</t>
  </si>
  <si>
    <t>PL1993</t>
  </si>
  <si>
    <t>PL</t>
  </si>
  <si>
    <t>PL1994</t>
  </si>
  <si>
    <t>PL1995</t>
  </si>
  <si>
    <t>PL1996</t>
  </si>
  <si>
    <t>PL1997</t>
  </si>
  <si>
    <t>PL1998</t>
  </si>
  <si>
    <t>PL1999</t>
  </si>
  <si>
    <t>PL2000</t>
  </si>
  <si>
    <t>PL2001</t>
  </si>
  <si>
    <t>PM2001</t>
  </si>
  <si>
    <t>PM</t>
  </si>
  <si>
    <t>PM2002</t>
  </si>
  <si>
    <t>PM2003</t>
  </si>
  <si>
    <t>PM2004</t>
  </si>
  <si>
    <t>PM2024</t>
  </si>
  <si>
    <t>PN1999</t>
  </si>
  <si>
    <t>PN2001</t>
  </si>
  <si>
    <t>PN2002</t>
  </si>
  <si>
    <t>PN2003</t>
  </si>
  <si>
    <t>PN2004</t>
  </si>
  <si>
    <t>PN2005</t>
  </si>
  <si>
    <t>PN2006</t>
  </si>
  <si>
    <t>PN2007</t>
  </si>
  <si>
    <t>PN2008</t>
  </si>
  <si>
    <t>PN2009</t>
  </si>
  <si>
    <t>PN2010</t>
  </si>
  <si>
    <t>PN2011</t>
  </si>
  <si>
    <t>PN2012</t>
  </si>
  <si>
    <t>PN2013</t>
  </si>
  <si>
    <t>PN2014</t>
  </si>
  <si>
    <t>PN2015</t>
  </si>
  <si>
    <t>PN2016</t>
  </si>
  <si>
    <t>PN2017</t>
  </si>
  <si>
    <t>PN2018</t>
  </si>
  <si>
    <t>PN2019</t>
  </si>
  <si>
    <t>PN2020</t>
  </si>
  <si>
    <t>PN2021</t>
  </si>
  <si>
    <t>PN2022</t>
  </si>
  <si>
    <t>PN2023</t>
  </si>
  <si>
    <t>PN2024</t>
  </si>
  <si>
    <t>PP1995</t>
  </si>
  <si>
    <t>PP</t>
  </si>
  <si>
    <t>PP2000</t>
  </si>
  <si>
    <t>PP2002</t>
  </si>
  <si>
    <t>PP2003</t>
  </si>
  <si>
    <t>PR1997</t>
  </si>
  <si>
    <t>PR1998</t>
  </si>
  <si>
    <t>PR1999</t>
  </si>
  <si>
    <t>PR2000</t>
  </si>
  <si>
    <t>PR2001</t>
  </si>
  <si>
    <t>PR2002</t>
  </si>
  <si>
    <t>PR2003</t>
  </si>
  <si>
    <t>PR2004</t>
  </si>
  <si>
    <t>PR2005</t>
  </si>
  <si>
    <t>PR2006</t>
  </si>
  <si>
    <t>PR2007</t>
  </si>
  <si>
    <t>PR2008</t>
  </si>
  <si>
    <t>PR2009</t>
  </si>
  <si>
    <t>PR2010</t>
  </si>
  <si>
    <t>PR2011</t>
  </si>
  <si>
    <t>PR2012</t>
  </si>
  <si>
    <t>PR2013</t>
  </si>
  <si>
    <t>PR2014</t>
  </si>
  <si>
    <t>PR2015</t>
  </si>
  <si>
    <t>PR2016</t>
  </si>
  <si>
    <t>PR2017</t>
  </si>
  <si>
    <t>PR2018</t>
  </si>
  <si>
    <t>PR2019</t>
  </si>
  <si>
    <t>PR2020</t>
  </si>
  <si>
    <t>PR2021</t>
  </si>
  <si>
    <t>PR2022</t>
  </si>
  <si>
    <t>PR2023</t>
  </si>
  <si>
    <t>PR2024</t>
  </si>
  <si>
    <t>PS1998</t>
  </si>
  <si>
    <t>PS</t>
  </si>
  <si>
    <t>PS1999</t>
  </si>
  <si>
    <t>PS2000</t>
  </si>
  <si>
    <t>PS2001</t>
  </si>
  <si>
    <t>PS2003</t>
  </si>
  <si>
    <t>PU2003</t>
  </si>
  <si>
    <t>PU2005</t>
  </si>
  <si>
    <t>PU2006</t>
  </si>
  <si>
    <t>PU2007</t>
  </si>
  <si>
    <t>PU2008</t>
  </si>
  <si>
    <t>PU2009</t>
  </si>
  <si>
    <t>PU2010</t>
  </si>
  <si>
    <t>PU2011</t>
  </si>
  <si>
    <t>PU2012</t>
  </si>
  <si>
    <t>PU2013</t>
  </si>
  <si>
    <t>PU2014</t>
  </si>
  <si>
    <t>PU2015</t>
  </si>
  <si>
    <t>PU2016</t>
  </si>
  <si>
    <t>PU2017</t>
  </si>
  <si>
    <t>PU2018</t>
  </si>
  <si>
    <t>PU2019</t>
  </si>
  <si>
    <t>PU2020</t>
  </si>
  <si>
    <t>PU2021</t>
  </si>
  <si>
    <t>PU2022</t>
  </si>
  <si>
    <t>PU2023</t>
  </si>
  <si>
    <t>PU2024</t>
  </si>
  <si>
    <t>PZ2005</t>
  </si>
  <si>
    <t>PZ2006</t>
  </si>
  <si>
    <t>PZ2007</t>
  </si>
  <si>
    <t>PZ2008</t>
  </si>
  <si>
    <t>PZ2009</t>
  </si>
  <si>
    <t>PZ2010</t>
  </si>
  <si>
    <t>PZ2011</t>
  </si>
  <si>
    <t>PZ2012</t>
  </si>
  <si>
    <t>PZ2013</t>
  </si>
  <si>
    <t>PZ2014</t>
  </si>
  <si>
    <t>PZ2015</t>
  </si>
  <si>
    <t>PZ2016</t>
  </si>
  <si>
    <t>PZ2017</t>
  </si>
  <si>
    <t>PZ2018</t>
  </si>
  <si>
    <t>PZ2019</t>
  </si>
  <si>
    <t>PZ2020</t>
  </si>
  <si>
    <t>PZ2021</t>
  </si>
  <si>
    <t>PZ2022</t>
  </si>
  <si>
    <t>PZ2023</t>
  </si>
  <si>
    <t>PZ2024</t>
  </si>
  <si>
    <t>Q1999</t>
  </si>
  <si>
    <t>Q2000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</si>
  <si>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</si>
  <si>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</si>
  <si>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</si>
  <si>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</si>
  <si>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</si>
  <si>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</si>
  <si>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</si>
  <si>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</si>
  <si>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</si>
  <si>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</si>
  <si>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</si>
  <si>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</si>
  <si>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</si>
  <si>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</si>
  <si>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</si>
  <si>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</si>
  <si>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</si>
  <si>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</si>
  <si>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</si>
  <si>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</si>
  <si>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</si>
  <si>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</si>
  <si>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</si>
  <si>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</si>
  <si>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QL2001</t>
  </si>
  <si>
    <t>QL</t>
  </si>
  <si>
    <t>QL2003</t>
  </si>
  <si>
    <t>QL2004</t>
  </si>
  <si>
    <t>QX1999</t>
  </si>
  <si>
    <t>QX</t>
  </si>
  <si>
    <t>QX2000</t>
  </si>
  <si>
    <t>QX2001</t>
  </si>
  <si>
    <t>QX2002</t>
  </si>
  <si>
    <t>QX2003</t>
  </si>
  <si>
    <t>R12022</t>
  </si>
  <si>
    <t>R12023</t>
  </si>
  <si>
    <t>R12024</t>
  </si>
  <si>
    <t>R22022</t>
  </si>
  <si>
    <t>R22023</t>
  </si>
  <si>
    <t>R22024</t>
  </si>
  <si>
    <t>R32023</t>
  </si>
  <si>
    <t>RS2023</t>
  </si>
  <si>
    <t>RS2024</t>
  </si>
  <si>
    <t>RW2023</t>
  </si>
  <si>
    <t>RW2024</t>
  </si>
  <si>
    <t>RY2023</t>
  </si>
  <si>
    <t>RY2024</t>
  </si>
  <si>
    <t>SA2016</t>
  </si>
  <si>
    <t>SA2022</t>
  </si>
  <si>
    <t>SA2023</t>
  </si>
  <si>
    <t>SA2024</t>
  </si>
  <si>
    <t>SB1997</t>
  </si>
  <si>
    <t>SB1998</t>
  </si>
  <si>
    <t>SB1999</t>
  </si>
  <si>
    <t>SB2000</t>
  </si>
  <si>
    <t>SB2009</t>
  </si>
  <si>
    <t>SB2010</t>
  </si>
  <si>
    <t>SB2011</t>
  </si>
  <si>
    <t>SB2014</t>
  </si>
  <si>
    <t>SB2015</t>
  </si>
  <si>
    <t>SB2016</t>
  </si>
  <si>
    <t>SB2017</t>
  </si>
  <si>
    <t>SB2018</t>
  </si>
  <si>
    <t>SB2019</t>
  </si>
  <si>
    <t>SB2020</t>
  </si>
  <si>
    <t>SB2021</t>
  </si>
  <si>
    <t>SB2022</t>
  </si>
  <si>
    <t>SB2023</t>
  </si>
  <si>
    <t>SB2024</t>
  </si>
  <si>
    <t>SC1993</t>
  </si>
  <si>
    <t>SC1994</t>
  </si>
  <si>
    <t>SC1995</t>
  </si>
  <si>
    <t>SC1996</t>
  </si>
  <si>
    <t>SC1997</t>
  </si>
  <si>
    <t>SC1998</t>
  </si>
  <si>
    <t>SC1999</t>
  </si>
  <si>
    <t>SC2005</t>
  </si>
  <si>
    <t>SC2006</t>
  </si>
  <si>
    <t>SC2007</t>
  </si>
  <si>
    <t>SC2008</t>
  </si>
  <si>
    <t>SC2009</t>
  </si>
  <si>
    <t>SC2013</t>
  </si>
  <si>
    <t>SC2014</t>
  </si>
  <si>
    <t>SC2015</t>
  </si>
  <si>
    <t>SC2016</t>
  </si>
  <si>
    <t>SC2017</t>
  </si>
  <si>
    <t>SC2018</t>
  </si>
  <si>
    <t>SC2019</t>
  </si>
  <si>
    <t>SC2020</t>
  </si>
  <si>
    <t>SC2021</t>
  </si>
  <si>
    <t>SC2022</t>
  </si>
  <si>
    <t>SC2023</t>
  </si>
  <si>
    <t>SC2024</t>
  </si>
  <si>
    <t>SL2014</t>
  </si>
  <si>
    <t>SL2015</t>
  </si>
  <si>
    <t>SL2016</t>
  </si>
  <si>
    <t>SL2017</t>
  </si>
  <si>
    <t>SL2018</t>
  </si>
  <si>
    <t>SL2019</t>
  </si>
  <si>
    <t>SL2020</t>
  </si>
  <si>
    <t>SL2021</t>
  </si>
  <si>
    <t>SL2022</t>
  </si>
  <si>
    <t>SL2023</t>
  </si>
  <si>
    <t>SL2024</t>
  </si>
  <si>
    <t>SO2013</t>
  </si>
  <si>
    <t>SO2014</t>
  </si>
  <si>
    <t>SO2015</t>
  </si>
  <si>
    <t>SO2016</t>
  </si>
  <si>
    <t>SO2017</t>
  </si>
  <si>
    <t>SO2018</t>
  </si>
  <si>
    <t>SO2019</t>
  </si>
  <si>
    <t>SO2020</t>
  </si>
  <si>
    <t>SO2021</t>
  </si>
  <si>
    <t>SO2022</t>
  </si>
  <si>
    <t>SO2023</t>
  </si>
  <si>
    <t>SO2024</t>
  </si>
  <si>
    <t>SR2008</t>
  </si>
  <si>
    <t>SR2009</t>
  </si>
  <si>
    <t>SR2015</t>
  </si>
  <si>
    <t>SR2016</t>
  </si>
  <si>
    <t>SR2017</t>
  </si>
  <si>
    <t>SR2024</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</si>
  <si>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</si>
  <si>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</si>
  <si>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</si>
  <si>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</si>
  <si>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</si>
  <si>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</si>
  <si>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</si>
  <si>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</si>
  <si>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</si>
  <si>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</si>
  <si>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</si>
  <si>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</si>
  <si>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</si>
  <si>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</si>
  <si>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</si>
  <si>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</si>
  <si>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</si>
  <si>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</si>
  <si>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</si>
  <si>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</si>
  <si>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</si>
  <si>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</si>
  <si>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</si>
  <si>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</si>
  <si>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</si>
  <si>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</si>
  <si>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</si>
  <si>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TE2004</t>
  </si>
  <si>
    <t>TE</t>
  </si>
  <si>
    <t>TL1999</t>
  </si>
  <si>
    <t>TL2003</t>
  </si>
  <si>
    <t>TL2004</t>
  </si>
  <si>
    <t>TL2005</t>
  </si>
  <si>
    <t>TL2006</t>
  </si>
  <si>
    <t>TL2009</t>
  </si>
  <si>
    <t>TL2010</t>
  </si>
  <si>
    <t>TL2011</t>
  </si>
  <si>
    <t>TL2012</t>
  </si>
  <si>
    <t>TL2013</t>
  </si>
  <si>
    <t>TL2014</t>
  </si>
  <si>
    <t>TL2015</t>
  </si>
  <si>
    <t>TL2016</t>
  </si>
  <si>
    <t>TL2017</t>
  </si>
  <si>
    <t>TL2018</t>
  </si>
  <si>
    <t>TL2019</t>
  </si>
  <si>
    <t>TL2020</t>
  </si>
  <si>
    <t>TL2021</t>
  </si>
  <si>
    <t>TL2022</t>
  </si>
  <si>
    <t>TL2023</t>
  </si>
  <si>
    <t>TL2024</t>
  </si>
  <si>
    <t>TO1998</t>
  </si>
  <si>
    <t>TO1999</t>
  </si>
  <si>
    <t>TO2000</t>
  </si>
  <si>
    <t>TO2001</t>
  </si>
  <si>
    <t>TO2002</t>
  </si>
  <si>
    <t>TO2003</t>
  </si>
  <si>
    <t>TO2004</t>
  </si>
  <si>
    <t>TO2005</t>
  </si>
  <si>
    <t>TO2006</t>
  </si>
  <si>
    <t>TO2007</t>
  </si>
  <si>
    <t>TO2008</t>
  </si>
  <si>
    <t>TO2009</t>
  </si>
  <si>
    <t>TO2010</t>
  </si>
  <si>
    <t>TO2011</t>
  </si>
  <si>
    <t>TO2012</t>
  </si>
  <si>
    <t>TO2013</t>
  </si>
  <si>
    <t>TO2014</t>
  </si>
  <si>
    <t>TO2015</t>
  </si>
  <si>
    <t>TO2016</t>
  </si>
  <si>
    <t>TO2017</t>
  </si>
  <si>
    <t>TO2018</t>
  </si>
  <si>
    <t>TO2019</t>
  </si>
  <si>
    <t>TO2020</t>
  </si>
  <si>
    <t>TO2021</t>
  </si>
  <si>
    <t>TO2022</t>
  </si>
  <si>
    <t>TO2023</t>
  </si>
  <si>
    <t>TO2024</t>
  </si>
  <si>
    <t>TR1992</t>
  </si>
  <si>
    <t>TR1993</t>
  </si>
  <si>
    <t>TR1994</t>
  </si>
  <si>
    <t>TR1995</t>
  </si>
  <si>
    <t>TR1996</t>
  </si>
  <si>
    <t>TR1997</t>
  </si>
  <si>
    <t>TR1998</t>
  </si>
  <si>
    <t>TR1999</t>
  </si>
  <si>
    <t>TR2000</t>
  </si>
  <si>
    <t>TR2001</t>
  </si>
  <si>
    <t>TR2002</t>
  </si>
  <si>
    <t>TR2003</t>
  </si>
  <si>
    <t>TR2004</t>
  </si>
  <si>
    <t>TR2005</t>
  </si>
  <si>
    <t>TR2006</t>
  </si>
  <si>
    <t>TR2007</t>
  </si>
  <si>
    <t>TR2008</t>
  </si>
  <si>
    <t>TR2009</t>
  </si>
  <si>
    <t>TR2010</t>
  </si>
  <si>
    <t>TR2011</t>
  </si>
  <si>
    <t>TR2012</t>
  </si>
  <si>
    <t>TR2013</t>
  </si>
  <si>
    <t>TR2014</t>
  </si>
  <si>
    <t>TR2015</t>
  </si>
  <si>
    <t>TR2016</t>
  </si>
  <si>
    <t>TR2017</t>
  </si>
  <si>
    <t>TR2018</t>
  </si>
  <si>
    <t>TR2019</t>
  </si>
  <si>
    <t>TR2020</t>
  </si>
  <si>
    <t>TR2021</t>
  </si>
  <si>
    <t>TR2022</t>
  </si>
  <si>
    <t>TR2023</t>
  </si>
  <si>
    <t>TR2024</t>
  </si>
  <si>
    <t>TS2005</t>
  </si>
  <si>
    <t>TS2006</t>
  </si>
  <si>
    <t>TS2007</t>
  </si>
  <si>
    <t>TS2008</t>
  </si>
  <si>
    <t>TS2009</t>
  </si>
  <si>
    <t>TS2010</t>
  </si>
  <si>
    <t>TS2011</t>
  </si>
  <si>
    <t>TS2012</t>
  </si>
  <si>
    <t>TS2013</t>
  </si>
  <si>
    <t>TS2014</t>
  </si>
  <si>
    <t>TS2015</t>
  </si>
  <si>
    <t>TS2016</t>
  </si>
  <si>
    <t>TS2017</t>
  </si>
  <si>
    <t>TS2018</t>
  </si>
  <si>
    <t>TS2019</t>
  </si>
  <si>
    <t>TS2020</t>
  </si>
  <si>
    <t>TS2021</t>
  </si>
  <si>
    <t>TS2022</t>
  </si>
  <si>
    <t>TS2023</t>
  </si>
  <si>
    <t>TS2024</t>
  </si>
  <si>
    <t>TT2016</t>
  </si>
  <si>
    <t>TT2017</t>
  </si>
  <si>
    <t>TT2018</t>
  </si>
  <si>
    <t>TT2019</t>
  </si>
  <si>
    <t>TT2020</t>
  </si>
  <si>
    <t>TT2021</t>
  </si>
  <si>
    <t>TT2022</t>
  </si>
  <si>
    <t>TT2023</t>
  </si>
  <si>
    <t>TT2024</t>
  </si>
  <si>
    <t>TU1998</t>
  </si>
  <si>
    <t>TU1999</t>
  </si>
  <si>
    <t>TU2000</t>
  </si>
  <si>
    <t>TU2001</t>
  </si>
  <si>
    <t>TU2002</t>
  </si>
  <si>
    <t>TU2003</t>
  </si>
  <si>
    <t>TU2004</t>
  </si>
  <si>
    <t>TU2005</t>
  </si>
  <si>
    <t>TU2006</t>
  </si>
  <si>
    <t>TU2007</t>
  </si>
  <si>
    <t>TU2008</t>
  </si>
  <si>
    <t>TU2009</t>
  </si>
  <si>
    <t>TU2010</t>
  </si>
  <si>
    <t>TU2011</t>
  </si>
  <si>
    <t>TU2012</t>
  </si>
  <si>
    <t>TU2013</t>
  </si>
  <si>
    <t>TU2014</t>
  </si>
  <si>
    <t>TU2015</t>
  </si>
  <si>
    <t>TU2016</t>
  </si>
  <si>
    <t>TU2017</t>
  </si>
  <si>
    <t>TU2018</t>
  </si>
  <si>
    <t>TU2019</t>
  </si>
  <si>
    <t>TU2020</t>
  </si>
  <si>
    <t>TU2021</t>
  </si>
  <si>
    <t>TU2022</t>
  </si>
  <si>
    <t>TU2023</t>
  </si>
  <si>
    <t>TU2024</t>
  </si>
  <si>
    <t>TW2013</t>
  </si>
  <si>
    <t>TW2014</t>
  </si>
  <si>
    <t>TW2015</t>
  </si>
  <si>
    <t>TW2016</t>
  </si>
  <si>
    <t>TW2017</t>
  </si>
  <si>
    <t>TW2018</t>
  </si>
  <si>
    <t>TW2019</t>
  </si>
  <si>
    <t>TW2020</t>
  </si>
  <si>
    <t>TW2021</t>
  </si>
  <si>
    <t>TW2022</t>
  </si>
  <si>
    <t>TW2023</t>
  </si>
  <si>
    <t>TW2024</t>
  </si>
  <si>
    <t>TX1999</t>
  </si>
  <si>
    <t>TX2000</t>
  </si>
  <si>
    <t>TX2001</t>
  </si>
  <si>
    <t>TX2002</t>
  </si>
  <si>
    <t>TX2003</t>
  </si>
  <si>
    <t>TX2004</t>
  </si>
  <si>
    <t>TX2005</t>
  </si>
  <si>
    <t>TX2006</t>
  </si>
  <si>
    <t>TX2007</t>
  </si>
  <si>
    <t>TX2008</t>
  </si>
  <si>
    <t>TX2010</t>
  </si>
  <si>
    <t>TX2011</t>
  </si>
  <si>
    <t>TX2012</t>
  </si>
  <si>
    <t>TX2013</t>
  </si>
  <si>
    <t>TX2014</t>
  </si>
  <si>
    <t>TX2016</t>
  </si>
  <si>
    <t>TX2017</t>
  </si>
  <si>
    <t>TX2018</t>
  </si>
  <si>
    <t>TX2019</t>
  </si>
  <si>
    <t>UA1992</t>
  </si>
  <si>
    <t>UA1993</t>
  </si>
  <si>
    <t>UA1994</t>
  </si>
  <si>
    <t>UA1995</t>
  </si>
  <si>
    <t>UA1996</t>
  </si>
  <si>
    <t>UA1997</t>
  </si>
  <si>
    <t>UA1998</t>
  </si>
  <si>
    <t>UA1999</t>
  </si>
  <si>
    <t>UA2000</t>
  </si>
  <si>
    <t>UA2001</t>
  </si>
  <si>
    <t>UA2002</t>
  </si>
  <si>
    <t>UA2003</t>
  </si>
  <si>
    <t>UA2004</t>
  </si>
  <si>
    <t>UA2005</t>
  </si>
  <si>
    <t>UA2006</t>
  </si>
  <si>
    <t>UA2007</t>
  </si>
  <si>
    <t>UA2008</t>
  </si>
  <si>
    <t>UA2009</t>
  </si>
  <si>
    <t>UA2010</t>
  </si>
  <si>
    <t>UA2011</t>
  </si>
  <si>
    <t>UA2012</t>
  </si>
  <si>
    <t>UA2013</t>
  </si>
  <si>
    <t>UA2014</t>
  </si>
  <si>
    <t>UA2015</t>
  </si>
  <si>
    <t>UA2016</t>
  </si>
  <si>
    <t>UA2017</t>
  </si>
  <si>
    <t>UA2018</t>
  </si>
  <si>
    <t>UA2019</t>
  </si>
  <si>
    <t>UA2020</t>
  </si>
  <si>
    <t>UA2021</t>
  </si>
  <si>
    <t>UA2022</t>
  </si>
  <si>
    <t>UA2023</t>
  </si>
  <si>
    <t>UA2024</t>
  </si>
  <si>
    <t>UC1992</t>
  </si>
  <si>
    <t>UC1993</t>
  </si>
  <si>
    <t>UC1994</t>
  </si>
  <si>
    <t>UC1995</t>
  </si>
  <si>
    <t>UC1996</t>
  </si>
  <si>
    <t>UC1997</t>
  </si>
  <si>
    <t>UC1998</t>
  </si>
  <si>
    <t>UC1999</t>
  </si>
  <si>
    <t>UC2000</t>
  </si>
  <si>
    <t>UC2001</t>
  </si>
  <si>
    <t>UC2002</t>
  </si>
  <si>
    <t>UC2003</t>
  </si>
  <si>
    <t>UC2004</t>
  </si>
  <si>
    <t>UC2005</t>
  </si>
  <si>
    <t>UC2006</t>
  </si>
  <si>
    <t>UC2007</t>
  </si>
  <si>
    <t>UC2008</t>
  </si>
  <si>
    <t>UC2009</t>
  </si>
  <si>
    <t>UC2010</t>
  </si>
  <si>
    <t>UC2011</t>
  </si>
  <si>
    <t>UC2012</t>
  </si>
  <si>
    <t>UC2013</t>
  </si>
  <si>
    <t>UC2014</t>
  </si>
  <si>
    <t>UC2015</t>
  </si>
  <si>
    <t>UC2016</t>
  </si>
  <si>
    <t>UC2017</t>
  </si>
  <si>
    <t>UC2018</t>
  </si>
  <si>
    <t>UC2019</t>
  </si>
  <si>
    <t>UC2020</t>
  </si>
  <si>
    <t>UC2021</t>
  </si>
  <si>
    <t>UC2022</t>
  </si>
  <si>
    <t>UC2023</t>
  </si>
  <si>
    <t>UC2024</t>
  </si>
  <si>
    <t>UR2018</t>
  </si>
  <si>
    <t>UR2019</t>
  </si>
  <si>
    <t>UR2020</t>
  </si>
  <si>
    <t>UR2021</t>
  </si>
  <si>
    <t>UR2022</t>
  </si>
  <si>
    <t>UR2023</t>
  </si>
  <si>
    <t>UR2024</t>
  </si>
  <si>
    <t>US2019</t>
  </si>
  <si>
    <t>US2020</t>
  </si>
  <si>
    <t>US2021</t>
  </si>
  <si>
    <t>US2022</t>
  </si>
  <si>
    <t>US2023</t>
  </si>
  <si>
    <t>US2024</t>
  </si>
  <si>
    <t>UT2002</t>
  </si>
  <si>
    <t>UT</t>
  </si>
  <si>
    <t>UT2003</t>
  </si>
  <si>
    <t>V1993</t>
  </si>
  <si>
    <t>V1994</t>
  </si>
  <si>
    <t>V1998</t>
  </si>
  <si>
    <t>V1999</t>
  </si>
  <si>
    <t>V2000</t>
  </si>
  <si>
    <t>V2001</t>
  </si>
  <si>
    <t>V2002</t>
  </si>
  <si>
    <t>V2003</t>
  </si>
  <si>
    <t>V2004</t>
  </si>
  <si>
    <t>V2005</t>
  </si>
  <si>
    <t>V2006</t>
  </si>
  <si>
    <t>V2007</t>
  </si>
  <si>
    <t>V2008</t>
  </si>
  <si>
    <t>V2009</t>
  </si>
  <si>
    <t>V2010</t>
  </si>
  <si>
    <t>V2011</t>
  </si>
  <si>
    <t>V2012</t>
  </si>
  <si>
    <t>V2013</t>
  </si>
  <si>
    <t>V2014</t>
  </si>
  <si>
    <t>V2015</t>
  </si>
  <si>
    <t>V2016</t>
  </si>
  <si>
    <t>V2017</t>
  </si>
  <si>
    <t>V2018</t>
  </si>
  <si>
    <t>V2019</t>
  </si>
  <si>
    <t>V2020</t>
  </si>
  <si>
    <t>V2021</t>
  </si>
  <si>
    <t>V2022</t>
  </si>
  <si>
    <t>V2023</t>
  </si>
  <si>
    <t>V2024</t>
  </si>
  <si>
    <t>VL1993</t>
  </si>
  <si>
    <t>VL1994</t>
  </si>
  <si>
    <t>VL1995</t>
  </si>
  <si>
    <t>VL1996</t>
  </si>
  <si>
    <t>VL1997</t>
  </si>
  <si>
    <t>VL1998</t>
  </si>
  <si>
    <t>VL1999</t>
  </si>
  <si>
    <t>VL2000</t>
  </si>
  <si>
    <t>VL2001</t>
  </si>
  <si>
    <t>VL2002</t>
  </si>
  <si>
    <t>VL2003</t>
  </si>
  <si>
    <t>VL2004</t>
  </si>
  <si>
    <t>VL2005</t>
  </si>
  <si>
    <t>VL2006</t>
  </si>
  <si>
    <t>VL2007</t>
  </si>
  <si>
    <t>VL2008</t>
  </si>
  <si>
    <t>VL2009</t>
  </si>
  <si>
    <t>VL2010</t>
  </si>
  <si>
    <t>VL2011</t>
  </si>
  <si>
    <t>VL2012</t>
  </si>
  <si>
    <t>VL2013</t>
  </si>
  <si>
    <t>VL2014</t>
  </si>
  <si>
    <t>VL2015</t>
  </si>
  <si>
    <t>VL2016</t>
  </si>
  <si>
    <t>VL2017</t>
  </si>
  <si>
    <t>VL2018</t>
  </si>
  <si>
    <t>VL2019</t>
  </si>
  <si>
    <t>VL2020</t>
  </si>
  <si>
    <t>VL2021</t>
  </si>
  <si>
    <t>VL2022</t>
  </si>
  <si>
    <t>VL2023</t>
  </si>
  <si>
    <t>VL2024</t>
  </si>
  <si>
    <t>VX1999</t>
  </si>
  <si>
    <t>VX2000</t>
  </si>
  <si>
    <t>VX2001</t>
  </si>
  <si>
    <t>VX2002</t>
  </si>
  <si>
    <t>VX2003</t>
  </si>
  <si>
    <t>VX2004</t>
  </si>
  <si>
    <t>VX2007</t>
  </si>
  <si>
    <t>VX2013</t>
  </si>
  <si>
    <t>VX2014</t>
  </si>
  <si>
    <t>VX2015</t>
  </si>
  <si>
    <t>VX2017</t>
  </si>
  <si>
    <t>W1998</t>
  </si>
  <si>
    <t>W1999</t>
  </si>
  <si>
    <t>W2000</t>
  </si>
  <si>
    <t>W2001</t>
  </si>
  <si>
    <t>W2002</t>
  </si>
  <si>
    <t>W2003</t>
  </si>
  <si>
    <t>W2004</t>
  </si>
  <si>
    <t>W2005</t>
  </si>
  <si>
    <t>W2006</t>
  </si>
  <si>
    <t>W2007</t>
  </si>
  <si>
    <t>W2008</t>
  </si>
  <si>
    <t>W2009</t>
  </si>
  <si>
    <t>W2010</t>
  </si>
  <si>
    <t>W2011</t>
  </si>
  <si>
    <t>W2012</t>
  </si>
  <si>
    <t>W2013</t>
  </si>
  <si>
    <t>W2014</t>
  </si>
  <si>
    <t>W2015</t>
  </si>
  <si>
    <t>W2016</t>
  </si>
  <si>
    <t>W2017</t>
  </si>
  <si>
    <t>W2018</t>
  </si>
  <si>
    <t>W2019</t>
  </si>
  <si>
    <t>W2020</t>
  </si>
  <si>
    <t>W2021</t>
  </si>
  <si>
    <t>W2022</t>
  </si>
  <si>
    <t>W2023</t>
  </si>
  <si>
    <t>W2024</t>
  </si>
  <si>
    <t>W22004</t>
  </si>
  <si>
    <t>W2</t>
  </si>
  <si>
    <t>W22005</t>
  </si>
  <si>
    <t>W22006</t>
  </si>
  <si>
    <t>W22007</t>
  </si>
  <si>
    <t>W22008</t>
  </si>
  <si>
    <t>W22009</t>
  </si>
  <si>
    <t>W32004</t>
  </si>
  <si>
    <t>W32005</t>
  </si>
  <si>
    <t>W32006</t>
  </si>
  <si>
    <t>W32007</t>
  </si>
  <si>
    <t>W32008</t>
  </si>
  <si>
    <t>W32009</t>
  </si>
  <si>
    <t>W32010</t>
  </si>
  <si>
    <t>W32011</t>
  </si>
  <si>
    <t>W32012</t>
  </si>
  <si>
    <t>W32013</t>
  </si>
  <si>
    <t>W32014</t>
  </si>
  <si>
    <t>W32015</t>
  </si>
  <si>
    <t>W32016</t>
  </si>
  <si>
    <t>W32017</t>
  </si>
  <si>
    <t>W32018</t>
  </si>
  <si>
    <t>W32019</t>
  </si>
  <si>
    <t>W32020</t>
  </si>
  <si>
    <t>W32021</t>
  </si>
  <si>
    <t>W32022</t>
  </si>
  <si>
    <t>W32023</t>
  </si>
  <si>
    <t>W32024</t>
  </si>
  <si>
    <t>W42014</t>
  </si>
  <si>
    <t>W42015</t>
  </si>
  <si>
    <t>W42016</t>
  </si>
  <si>
    <t>W42017</t>
  </si>
  <si>
    <t>W42018</t>
  </si>
  <si>
    <t>W42019</t>
  </si>
  <si>
    <t>W42020</t>
  </si>
  <si>
    <t>W42021</t>
  </si>
  <si>
    <t>W42022</t>
  </si>
  <si>
    <t>W42023</t>
  </si>
  <si>
    <t>W42024</t>
  </si>
  <si>
    <t>W52013</t>
  </si>
  <si>
    <t>W52017</t>
  </si>
  <si>
    <t>W52018</t>
  </si>
  <si>
    <t>W62010</t>
  </si>
  <si>
    <t>W62011</t>
  </si>
  <si>
    <t>W62012</t>
  </si>
  <si>
    <t>W62013</t>
  </si>
  <si>
    <t>W62014</t>
  </si>
  <si>
    <t>W62015</t>
  </si>
  <si>
    <t>W62016</t>
  </si>
  <si>
    <t>W62017</t>
  </si>
  <si>
    <t>W62018</t>
  </si>
  <si>
    <t>W62019</t>
  </si>
  <si>
    <t>W62020</t>
  </si>
  <si>
    <t>W62021</t>
  </si>
  <si>
    <t>W62022</t>
  </si>
  <si>
    <t>W62023</t>
  </si>
  <si>
    <t>W62024</t>
  </si>
  <si>
    <t>WA2013</t>
  </si>
  <si>
    <t>WA2014</t>
  </si>
  <si>
    <t>WA2023</t>
  </si>
  <si>
    <t>WB2005</t>
  </si>
  <si>
    <t>WB2006</t>
  </si>
  <si>
    <t>WB2007</t>
  </si>
  <si>
    <t>WB2008</t>
  </si>
  <si>
    <t>WB2009</t>
  </si>
  <si>
    <t>WB2010</t>
  </si>
  <si>
    <t>WB2011</t>
  </si>
  <si>
    <t>WB2012</t>
  </si>
  <si>
    <t>WB2013</t>
  </si>
  <si>
    <t>WB2014</t>
  </si>
  <si>
    <t>WB2015</t>
  </si>
  <si>
    <t>WB2016</t>
  </si>
  <si>
    <t>WB2017</t>
  </si>
  <si>
    <t>WB2018</t>
  </si>
  <si>
    <t>WB2019</t>
  </si>
  <si>
    <t>WB2020</t>
  </si>
  <si>
    <t>WB2021</t>
  </si>
  <si>
    <t>WB2022</t>
  </si>
  <si>
    <t>WB2023</t>
  </si>
  <si>
    <t>WB2024</t>
  </si>
  <si>
    <t>WC1993</t>
  </si>
  <si>
    <t>WC</t>
  </si>
  <si>
    <t>WC1994</t>
  </si>
  <si>
    <t>WC1995</t>
  </si>
  <si>
    <t>WC1996</t>
  </si>
  <si>
    <t>WC1997</t>
  </si>
  <si>
    <t>WC1998</t>
  </si>
  <si>
    <t>WC1999</t>
  </si>
  <si>
    <t>WC2000</t>
  </si>
  <si>
    <t>WC2001</t>
  </si>
  <si>
    <t>WC2002</t>
  </si>
  <si>
    <t>WC2003</t>
  </si>
  <si>
    <t>WL1997</t>
  </si>
  <si>
    <t>WL1998</t>
  </si>
  <si>
    <t>WL1999</t>
  </si>
  <si>
    <t>WL2000</t>
  </si>
  <si>
    <t>WL2001</t>
  </si>
  <si>
    <t>WL2002</t>
  </si>
  <si>
    <t>WL2003</t>
  </si>
  <si>
    <t>WL2004</t>
  </si>
  <si>
    <t>WL2005</t>
  </si>
  <si>
    <t>WL2006</t>
  </si>
  <si>
    <t>WL2007</t>
  </si>
  <si>
    <t>WL2008</t>
  </si>
  <si>
    <t>WL2009</t>
  </si>
  <si>
    <t>WL2010</t>
  </si>
  <si>
    <t>WL2011</t>
  </si>
  <si>
    <t>WL2012</t>
  </si>
  <si>
    <t>WL2013</t>
  </si>
  <si>
    <t>WL2014</t>
  </si>
  <si>
    <t>WL2015</t>
  </si>
  <si>
    <t>WL2016</t>
  </si>
  <si>
    <t>WL2017</t>
  </si>
  <si>
    <t>WL2018</t>
  </si>
  <si>
    <t>WL2019</t>
  </si>
  <si>
    <t>WL2020</t>
  </si>
  <si>
    <t>WL2021</t>
  </si>
  <si>
    <t>WL2022</t>
  </si>
  <si>
    <t>WL2023</t>
  </si>
  <si>
    <t>WL2024</t>
  </si>
  <si>
    <t>WX1999</t>
  </si>
  <si>
    <t>WX2000</t>
  </si>
  <si>
    <t>WX2001</t>
  </si>
  <si>
    <t>X32003</t>
  </si>
  <si>
    <t>X32004</t>
  </si>
  <si>
    <t>X32005</t>
  </si>
  <si>
    <t>X32006</t>
  </si>
  <si>
    <t>X32007</t>
  </si>
  <si>
    <t>X32008</t>
  </si>
  <si>
    <t>X32009</t>
  </si>
  <si>
    <t>X32010</t>
  </si>
  <si>
    <t>X32011</t>
  </si>
  <si>
    <t>X32012</t>
  </si>
  <si>
    <t>X32013</t>
  </si>
  <si>
    <t>X32014</t>
  </si>
  <si>
    <t>X32015</t>
  </si>
  <si>
    <t>X32016</t>
  </si>
  <si>
    <t>X32017</t>
  </si>
  <si>
    <t>X32018</t>
  </si>
  <si>
    <t>X32019</t>
  </si>
  <si>
    <t>X32020</t>
  </si>
  <si>
    <t>X32021</t>
  </si>
  <si>
    <t>X32022</t>
  </si>
  <si>
    <t>X32023</t>
  </si>
  <si>
    <t>X32024</t>
  </si>
  <si>
    <t>XA2008</t>
  </si>
  <si>
    <t>XA2009</t>
  </si>
  <si>
    <t>XA2010</t>
  </si>
  <si>
    <t>XA2011</t>
  </si>
  <si>
    <t>XA2012</t>
  </si>
  <si>
    <t>XA2013</t>
  </si>
  <si>
    <t>XA2014</t>
  </si>
  <si>
    <t>XA2015</t>
  </si>
  <si>
    <t>XA2016</t>
  </si>
  <si>
    <t>XA2017</t>
  </si>
  <si>
    <t>XA2018</t>
  </si>
  <si>
    <t>XA2019</t>
  </si>
  <si>
    <t>XA2020</t>
  </si>
  <si>
    <t>XA2021</t>
  </si>
  <si>
    <t>XA2022</t>
  </si>
  <si>
    <t>XA2023</t>
  </si>
  <si>
    <t>XA2024</t>
  </si>
  <si>
    <t>XC1993</t>
  </si>
  <si>
    <t>XC1994</t>
  </si>
  <si>
    <t>XC1995</t>
  </si>
  <si>
    <t>XC1996</t>
  </si>
  <si>
    <t>XC1997</t>
  </si>
  <si>
    <t>XC1998</t>
  </si>
  <si>
    <t>XC1999</t>
  </si>
  <si>
    <t>XC2000</t>
  </si>
  <si>
    <t>XC2001</t>
  </si>
  <si>
    <t>XC2002</t>
  </si>
  <si>
    <t>XC2003</t>
  </si>
  <si>
    <t>XC2004</t>
  </si>
  <si>
    <t>XC2005</t>
  </si>
  <si>
    <t>XC2006</t>
  </si>
  <si>
    <t>XC2007</t>
  </si>
  <si>
    <t>XC2008</t>
  </si>
  <si>
    <t>XC2009</t>
  </si>
  <si>
    <t>XC2010</t>
  </si>
  <si>
    <t>XC2011</t>
  </si>
  <si>
    <t>XC2012</t>
  </si>
  <si>
    <t>XC2013</t>
  </si>
  <si>
    <t>XC2014</t>
  </si>
  <si>
    <t>XC2015</t>
  </si>
  <si>
    <t>XC2016</t>
  </si>
  <si>
    <t>XC2017</t>
  </si>
  <si>
    <t>XC2018</t>
  </si>
  <si>
    <t>XC2019</t>
  </si>
  <si>
    <t>XC2020</t>
  </si>
  <si>
    <t>XC2021</t>
  </si>
  <si>
    <t>XC2022</t>
  </si>
  <si>
    <t>XC2023</t>
  </si>
  <si>
    <t>XC2024</t>
  </si>
  <si>
    <t>XD2003</t>
  </si>
  <si>
    <t>XD</t>
  </si>
  <si>
    <t>XD2004</t>
  </si>
  <si>
    <t>XE1993</t>
  </si>
  <si>
    <t>XF2010</t>
  </si>
  <si>
    <t>XF2011</t>
  </si>
  <si>
    <t>XF2012</t>
  </si>
  <si>
    <t>XF2013</t>
  </si>
  <si>
    <t>XF2014</t>
  </si>
  <si>
    <t>XF2015</t>
  </si>
  <si>
    <t>XF2016</t>
  </si>
  <si>
    <t>XF2017</t>
  </si>
  <si>
    <t>XF2018</t>
  </si>
  <si>
    <t>XF2019</t>
  </si>
  <si>
    <t>XF2020</t>
  </si>
  <si>
    <t>XF2021</t>
  </si>
  <si>
    <t>XF2022</t>
  </si>
  <si>
    <t>XF2023</t>
  </si>
  <si>
    <t>XF2024</t>
  </si>
  <si>
    <t>XG2010</t>
  </si>
  <si>
    <t>XG2011</t>
  </si>
  <si>
    <t>XG2012</t>
  </si>
  <si>
    <t>XG2013</t>
  </si>
  <si>
    <t>XG2014</t>
  </si>
  <si>
    <t>XG2015</t>
  </si>
  <si>
    <t>XG2016</t>
  </si>
  <si>
    <t>XG2017</t>
  </si>
  <si>
    <t>XG2018</t>
  </si>
  <si>
    <t>XG2019</t>
  </si>
  <si>
    <t>XG2020</t>
  </si>
  <si>
    <t>XG2021</t>
  </si>
  <si>
    <t>XG2022</t>
  </si>
  <si>
    <t>XG2023</t>
  </si>
  <si>
    <t>XG2024</t>
  </si>
  <si>
    <t>XJ2008</t>
  </si>
  <si>
    <t>XJ2009</t>
  </si>
  <si>
    <t>XJ2010</t>
  </si>
  <si>
    <t>XJ2011</t>
  </si>
  <si>
    <t>XJ2012</t>
  </si>
  <si>
    <t>XJ2013</t>
  </si>
  <si>
    <t>XJ2014</t>
  </si>
  <si>
    <t>XJ2015</t>
  </si>
  <si>
    <t>XJ2016</t>
  </si>
  <si>
    <t>XJ2017</t>
  </si>
  <si>
    <t>XJ2018</t>
  </si>
  <si>
    <t>XJ2019</t>
  </si>
  <si>
    <t>XJ2020</t>
  </si>
  <si>
    <t>XJ2021</t>
  </si>
  <si>
    <t>XJ2022</t>
  </si>
  <si>
    <t>XJ2023</t>
  </si>
  <si>
    <t>XJ2024</t>
  </si>
  <si>
    <t>XJ2025</t>
  </si>
  <si>
    <t>XL1992</t>
  </si>
  <si>
    <t>XL</t>
  </si>
  <si>
    <t>XL1993</t>
  </si>
  <si>
    <t>XL1994</t>
  </si>
  <si>
    <t>XL1995</t>
  </si>
  <si>
    <t>XL1996</t>
  </si>
  <si>
    <t>XL1997</t>
  </si>
  <si>
    <t>XL1998</t>
  </si>
  <si>
    <t>XL1999</t>
  </si>
  <si>
    <t>XL2000</t>
  </si>
  <si>
    <t>XL2001</t>
  </si>
  <si>
    <t>XL2002</t>
  </si>
  <si>
    <t>XL2003</t>
  </si>
  <si>
    <t>XL2004</t>
  </si>
  <si>
    <t>XL2005</t>
  </si>
  <si>
    <t>XL2006</t>
  </si>
  <si>
    <t>XL2007</t>
  </si>
  <si>
    <t>XL2008</t>
  </si>
  <si>
    <t>XL2009</t>
  </si>
  <si>
    <t>XM1993</t>
  </si>
  <si>
    <t>XM1994</t>
  </si>
  <si>
    <t>XM1995</t>
  </si>
  <si>
    <t>XM1996</t>
  </si>
  <si>
    <t>XM1997</t>
  </si>
  <si>
    <t>XM1998</t>
  </si>
  <si>
    <t>XM1999</t>
  </si>
  <si>
    <t>XM2000</t>
  </si>
  <si>
    <t>XM2001</t>
  </si>
  <si>
    <t>XM2009</t>
  </si>
  <si>
    <t>XM2018</t>
  </si>
  <si>
    <t>XN2018</t>
  </si>
  <si>
    <t>XN2019</t>
  </si>
  <si>
    <t>XN2020</t>
  </si>
  <si>
    <t>XN2021</t>
  </si>
  <si>
    <t>XN2022</t>
  </si>
  <si>
    <t>XN2023</t>
  </si>
  <si>
    <t>XP1991</t>
  </si>
  <si>
    <t>XP</t>
  </si>
  <si>
    <t>XP1992</t>
  </si>
  <si>
    <t>XP1993</t>
  </si>
  <si>
    <t>XP1994</t>
  </si>
  <si>
    <t>XP1995</t>
  </si>
  <si>
    <t>XP1996</t>
  </si>
  <si>
    <t>XP1997</t>
  </si>
  <si>
    <t>XP1998</t>
  </si>
  <si>
    <t>XP1999</t>
  </si>
  <si>
    <t>XP2000</t>
  </si>
  <si>
    <t>XP2001</t>
  </si>
  <si>
    <t>XP2002</t>
  </si>
  <si>
    <t>XP2003</t>
  </si>
  <si>
    <t>XP2004</t>
  </si>
  <si>
    <t>XP2005</t>
  </si>
  <si>
    <t>XP2006</t>
  </si>
  <si>
    <t>XP2007</t>
  </si>
  <si>
    <t>XQ2019</t>
  </si>
  <si>
    <t>XQ2020</t>
  </si>
  <si>
    <t>XQ2021</t>
  </si>
  <si>
    <t>XQ2022</t>
  </si>
  <si>
    <t>XQ2023</t>
  </si>
  <si>
    <t>XQ2024</t>
  </si>
  <si>
    <t>XR2008</t>
  </si>
  <si>
    <t>XR2009</t>
  </si>
  <si>
    <t>XR2010</t>
  </si>
  <si>
    <t>XR2011</t>
  </si>
  <si>
    <t>XR2012</t>
  </si>
  <si>
    <t>XR2013</t>
  </si>
  <si>
    <t>XR2014</t>
  </si>
  <si>
    <t>XR2015</t>
  </si>
  <si>
    <t>XR2016</t>
  </si>
  <si>
    <t>XR2017</t>
  </si>
  <si>
    <t>XR2018</t>
  </si>
  <si>
    <t>XR2019</t>
  </si>
  <si>
    <t>XR2020</t>
  </si>
  <si>
    <t>XR2021</t>
  </si>
  <si>
    <t>XR2022</t>
  </si>
  <si>
    <t>XR2023</t>
  </si>
  <si>
    <t>XR2024</t>
  </si>
  <si>
    <t>XT1999</t>
  </si>
  <si>
    <t>XT2000</t>
  </si>
  <si>
    <t>XT2001</t>
  </si>
  <si>
    <t>XT2002</t>
  </si>
  <si>
    <t>XT2003</t>
  </si>
  <si>
    <t>XT2006</t>
  </si>
  <si>
    <t>XT2007</t>
  </si>
  <si>
    <t>XT2008</t>
  </si>
  <si>
    <t>XT2009</t>
  </si>
  <si>
    <t>XT2010</t>
  </si>
  <si>
    <t>XT2011</t>
  </si>
  <si>
    <t>XT2012</t>
  </si>
  <si>
    <t>XT2013</t>
  </si>
  <si>
    <t>XT2014</t>
  </si>
  <si>
    <t>XT2015</t>
  </si>
  <si>
    <t>XT2016</t>
  </si>
  <si>
    <t>XT2017</t>
  </si>
  <si>
    <t>XT2018</t>
  </si>
  <si>
    <t>XT2019</t>
  </si>
  <si>
    <t>XT2020</t>
  </si>
  <si>
    <t>XT2021</t>
  </si>
  <si>
    <t>XT2022</t>
  </si>
  <si>
    <t>XT2023</t>
  </si>
  <si>
    <t>XU2008</t>
  </si>
  <si>
    <t>XU2009</t>
  </si>
  <si>
    <t>XU2010</t>
  </si>
  <si>
    <t>XU2011</t>
  </si>
  <si>
    <t>XU2012</t>
  </si>
  <si>
    <t>XU2013</t>
  </si>
  <si>
    <t>XU2014</t>
  </si>
  <si>
    <t>XU2015</t>
  </si>
  <si>
    <t>XU2016</t>
  </si>
  <si>
    <t>XU2017</t>
  </si>
  <si>
    <t>XU2018</t>
  </si>
  <si>
    <t>XU2019</t>
  </si>
  <si>
    <t>XU2020</t>
  </si>
  <si>
    <t>XU2021</t>
  </si>
  <si>
    <t>XU2022</t>
  </si>
  <si>
    <t>XU2023</t>
  </si>
  <si>
    <t>XU2024</t>
  </si>
  <si>
    <t>XX1998</t>
  </si>
  <si>
    <t>XX</t>
  </si>
  <si>
    <t>XY2005</t>
  </si>
  <si>
    <t>Granular LoB Summary</t>
  </si>
  <si>
    <t>Tracker Class</t>
  </si>
  <si>
    <t>Grouped Line of Business</t>
  </si>
  <si>
    <t>2025 GN Premium</t>
  </si>
  <si>
    <t>% of Portfolio</t>
  </si>
  <si>
    <t>Methodology 1</t>
  </si>
  <si>
    <t>Methodology 2</t>
  </si>
  <si>
    <t>Methodology 3</t>
  </si>
  <si>
    <t>Lloyd's Risk Code GN ULR %</t>
  </si>
  <si>
    <t>Own Experience GN ULR %</t>
  </si>
  <si>
    <t>Business Plan GN ULR %</t>
  </si>
  <si>
    <t>Beazley Own Projections GN ULR %</t>
  </si>
  <si>
    <t>Beazley 623 Pricing GN ULR %</t>
  </si>
  <si>
    <t>Case Pricing GN ULR %</t>
  </si>
  <si>
    <t>Methodology 4</t>
  </si>
  <si>
    <t>Methodology 5</t>
  </si>
  <si>
    <t>Methodology 6</t>
  </si>
  <si>
    <t>Weighting 1</t>
  </si>
  <si>
    <t>Weighting 2</t>
  </si>
  <si>
    <t>Weighting 3</t>
  </si>
  <si>
    <t>Weighting 4</t>
  </si>
  <si>
    <t>Weighting 5</t>
  </si>
  <si>
    <t>Weighting 6</t>
  </si>
  <si>
    <t>Weighting Check</t>
  </si>
  <si>
    <t>Anti-Selection</t>
  </si>
  <si>
    <t>Recessionary Charge %</t>
  </si>
  <si>
    <t>Uncertainty Charge %</t>
  </si>
  <si>
    <t>Anti-Selection Charge %</t>
  </si>
  <si>
    <t>NMP Loading %</t>
  </si>
  <si>
    <t>Climate Change Loading %</t>
  </si>
  <si>
    <t>Best Estimate GN ULR % (Pre-Loading)</t>
  </si>
  <si>
    <t>UW Adjustment</t>
  </si>
  <si>
    <t>Best Estimate GN ULR % (Post UW Adj)</t>
  </si>
  <si>
    <t>Best Estimate GN ULR % (Pre UW Adj)</t>
  </si>
  <si>
    <t>PC % Impact on GN ULR</t>
  </si>
  <si>
    <t>Best Estimate GN ULR %</t>
  </si>
  <si>
    <t>(-10% to +10%)</t>
  </si>
  <si>
    <t>BPI</t>
  </si>
  <si>
    <t>TPI</t>
  </si>
  <si>
    <t>EL</t>
  </si>
  <si>
    <t>EL (Excl. Anti-selection load, after PC)</t>
  </si>
  <si>
    <t>Net Expense/ GN Premium</t>
  </si>
  <si>
    <t>Investment Income / NN Premium</t>
  </si>
  <si>
    <t>RI Premium/GN Premium</t>
  </si>
  <si>
    <t>RI Recoveries/ GN Premium</t>
  </si>
  <si>
    <t>Capital Required / NN Premium</t>
  </si>
  <si>
    <t>Target RoC</t>
  </si>
  <si>
    <t>Technical Premium</t>
  </si>
  <si>
    <t>Technical Premium (exl. Loads)</t>
  </si>
  <si>
    <t>TOTAL</t>
  </si>
  <si>
    <t>Rate Change</t>
  </si>
  <si>
    <t>Cat</t>
  </si>
  <si>
    <t>Attritional</t>
  </si>
  <si>
    <t>Large</t>
  </si>
  <si>
    <t>Attritional + Large</t>
  </si>
  <si>
    <t>HIDE / UNHIDE THIS SECTION (IF DETAILS WANTD)</t>
  </si>
  <si>
    <t>RoC</t>
  </si>
  <si>
    <t>No</t>
  </si>
  <si>
    <t>Beazley Business Plan Class</t>
  </si>
  <si>
    <t>ULR Apportionment</t>
  </si>
  <si>
    <t>ULR apportionment</t>
  </si>
  <si>
    <t>Excluding anti-selection, uncertainty and recessionary charge</t>
  </si>
  <si>
    <t>Attritional / Large / Cat</t>
  </si>
  <si>
    <t>Facility LoB Summary</t>
  </si>
  <si>
    <t>Inception Date</t>
  </si>
  <si>
    <t>Claim Type</t>
  </si>
  <si>
    <t>CAT</t>
  </si>
  <si>
    <t>UW Adj. 
(-10% to +10%)</t>
  </si>
  <si>
    <t>Return Period</t>
  </si>
  <si>
    <t>AAL</t>
  </si>
  <si>
    <t>Latest Incurred - CLOSED CLAIMS (No Development)</t>
  </si>
  <si>
    <t>Policy Level Data</t>
  </si>
  <si>
    <t>CAT Basis</t>
  </si>
  <si>
    <t>Total Deductions</t>
  </si>
  <si>
    <t>RMS</t>
  </si>
  <si>
    <t>Selection</t>
  </si>
  <si>
    <t>Comments</t>
  </si>
  <si>
    <t>Lloyds Projections</t>
  </si>
  <si>
    <t>Final Selections</t>
  </si>
  <si>
    <t>Data quality / quantity</t>
  </si>
  <si>
    <t>Case Pricing</t>
  </si>
  <si>
    <t>Competing portfolio</t>
  </si>
  <si>
    <t>Baseline</t>
  </si>
  <si>
    <t>Differential participation</t>
  </si>
  <si>
    <t>Overal selected</t>
  </si>
  <si>
    <t>Uncertainty Load</t>
  </si>
  <si>
    <t>Uncertainty</t>
  </si>
  <si>
    <t>Underwriter</t>
  </si>
  <si>
    <t>Facility Type</t>
  </si>
  <si>
    <t>Dimitri Lyulik</t>
  </si>
  <si>
    <t>Average Limit @ 100%</t>
  </si>
  <si>
    <t>Maximum Limit @ BST Share</t>
  </si>
  <si>
    <t>Risk Code Composition</t>
  </si>
  <si>
    <t>Risk Information</t>
  </si>
  <si>
    <t>Claim Level Data</t>
  </si>
  <si>
    <t>Premium and Limit Profile</t>
  </si>
  <si>
    <t>Beazley Projections</t>
  </si>
  <si>
    <t>Overall selected</t>
  </si>
  <si>
    <t>5623 GWP</t>
  </si>
  <si>
    <t>5623 NWP</t>
  </si>
  <si>
    <t>Deficit Carry forward Option</t>
  </si>
  <si>
    <t>Attritional CoV</t>
  </si>
  <si>
    <t>Large CoV</t>
  </si>
  <si>
    <t>CAT CoV</t>
  </si>
  <si>
    <t>Attritional EL</t>
  </si>
  <si>
    <t>Large EL</t>
  </si>
  <si>
    <t>CAT (Non-Weather) EL</t>
  </si>
  <si>
    <t>CAT (Weather) EL</t>
  </si>
  <si>
    <t>Attritional SD</t>
  </si>
  <si>
    <t>Large SD</t>
  </si>
  <si>
    <t>CAT (Non-Weather) SD</t>
  </si>
  <si>
    <t>CAT (Weather) SD</t>
  </si>
  <si>
    <t>LoB 1</t>
  </si>
  <si>
    <t>LoB 2</t>
  </si>
  <si>
    <t>PC Type</t>
  </si>
  <si>
    <t>PC %</t>
  </si>
  <si>
    <t>For Standard PC</t>
  </si>
  <si>
    <t>UW Expense %</t>
  </si>
  <si>
    <t>UW Expense Basis:</t>
  </si>
  <si>
    <t>For Sliding Scale</t>
  </si>
  <si>
    <t>etc</t>
  </si>
  <si>
    <t>GN ULR Less than</t>
  </si>
  <si>
    <t>Benchmark Class Auto</t>
  </si>
  <si>
    <t>Benchmark Class Override</t>
  </si>
  <si>
    <t>Benchmark Class Applied</t>
  </si>
  <si>
    <t>UW Expense $</t>
  </si>
  <si>
    <t>Total Deductions $</t>
  </si>
  <si>
    <t>Deficit Carry-forward</t>
  </si>
  <si>
    <t>Expected P/L</t>
  </si>
  <si>
    <t>PC Payable on Underlying Binders</t>
  </si>
  <si>
    <t>PC Payable on Contract</t>
  </si>
  <si>
    <t>5623 NWP After PC</t>
  </si>
  <si>
    <t>Total GN ULR (Pre PC)</t>
  </si>
  <si>
    <t>Total GN ULR (Post PC)</t>
  </si>
  <si>
    <t>PC impact on GN ULR</t>
  </si>
  <si>
    <t>BBT Parametrisation</t>
  </si>
  <si>
    <t>Experience Parametrisation</t>
  </si>
  <si>
    <t>BBT</t>
  </si>
  <si>
    <t>lob 1</t>
  </si>
  <si>
    <t>lognormal</t>
  </si>
  <si>
    <t>pareto</t>
  </si>
  <si>
    <t>exponential</t>
  </si>
  <si>
    <t>Simulated Total Expected Losses $</t>
  </si>
  <si>
    <t>Attritional GG ULR %</t>
  </si>
  <si>
    <t>Large GG ULR %</t>
  </si>
  <si>
    <t>CAT GG ULR %</t>
  </si>
  <si>
    <t>Total GG ULR %</t>
  </si>
  <si>
    <t>Deficit Carry-forward calculation</t>
  </si>
  <si>
    <t>Type</t>
  </si>
  <si>
    <t>LoB 1 P/L</t>
  </si>
  <si>
    <t>LoB 2 P/L</t>
  </si>
  <si>
    <t>LoB 1 DCF</t>
  </si>
  <si>
    <t>LoB 2 DCF</t>
  </si>
  <si>
    <t>Standard</t>
  </si>
  <si>
    <t>lob 2</t>
  </si>
  <si>
    <t>distribution params</t>
  </si>
  <si>
    <t>param</t>
  </si>
  <si>
    <t>attr_mu</t>
  </si>
  <si>
    <t>attr_sigma</t>
  </si>
  <si>
    <t>lrg_alpha</t>
  </si>
  <si>
    <t>lrg_beta</t>
  </si>
  <si>
    <t>cat_alpha</t>
  </si>
  <si>
    <t>cat_beta</t>
  </si>
  <si>
    <t>cat_w_p1</t>
  </si>
  <si>
    <t>cat_w_p2</t>
  </si>
  <si>
    <t>PC Options</t>
  </si>
  <si>
    <t>option</t>
  </si>
  <si>
    <t>lob_1</t>
  </si>
  <si>
    <t>lob_2</t>
  </si>
  <si>
    <t>pc_interlock</t>
  </si>
  <si>
    <t>dcf</t>
  </si>
  <si>
    <t>underlying_pc</t>
  </si>
  <si>
    <t>prop_underlying</t>
  </si>
  <si>
    <t>underlying_pc_exp</t>
  </si>
  <si>
    <t>PC structure standard</t>
  </si>
  <si>
    <t>ew_exp</t>
  </si>
  <si>
    <t>uw_exp_basis</t>
  </si>
  <si>
    <t>pc_perc</t>
  </si>
  <si>
    <t>PC structure sliding 1</t>
  </si>
  <si>
    <t>PC structure sliding 2</t>
  </si>
  <si>
    <t>row</t>
  </si>
  <si>
    <t>correlation matrix</t>
  </si>
  <si>
    <t>pc_type</t>
  </si>
  <si>
    <t>rms</t>
  </si>
  <si>
    <t>DCF</t>
  </si>
  <si>
    <t>premium info</t>
  </si>
  <si>
    <t>gwp</t>
  </si>
  <si>
    <t>nwp</t>
  </si>
  <si>
    <t>deduct_perc</t>
  </si>
  <si>
    <t>EL Scale</t>
  </si>
  <si>
    <t>attr_scale</t>
  </si>
  <si>
    <t>lrg_scale</t>
  </si>
  <si>
    <t>cat_scale</t>
  </si>
  <si>
    <t>gn_ulr</t>
  </si>
  <si>
    <t>LoB</t>
  </si>
  <si>
    <t>avg_contract_attr</t>
  </si>
  <si>
    <t>avg_contract_lrg</t>
  </si>
  <si>
    <t>avg_contract_cat</t>
  </si>
  <si>
    <t>avg_contract_total</t>
  </si>
  <si>
    <t>avg_contract_p_l</t>
  </si>
  <si>
    <t>avg_binder_total</t>
  </si>
  <si>
    <t>avg_binder_p_l</t>
  </si>
  <si>
    <t>avg_binder_pc</t>
  </si>
  <si>
    <t>avg_contract_pc</t>
  </si>
  <si>
    <t>avg_total_pc</t>
  </si>
  <si>
    <t>avg_gnp_less_pc</t>
  </si>
  <si>
    <t>pc_impact</t>
  </si>
  <si>
    <t>Lob_1</t>
  </si>
  <si>
    <t>Lob_2</t>
  </si>
  <si>
    <t>R OUTPUTS</t>
  </si>
  <si>
    <t>R INPUTS</t>
  </si>
  <si>
    <t>pc_impact_tot_ind</t>
  </si>
  <si>
    <t>pc_impact_tot_interlock</t>
  </si>
  <si>
    <t>pc_impact_scaled</t>
  </si>
  <si>
    <t>avg_total_pc_scaled</t>
  </si>
  <si>
    <t>avg_gnp_less_pc_scaled</t>
  </si>
  <si>
    <t>LoB 1 Gross Premium</t>
  </si>
  <si>
    <t>LoB 2 Gross Premium</t>
  </si>
  <si>
    <t>LoB 1 Market Brokerage</t>
  </si>
  <si>
    <t>LoB 2 Market Brokerage</t>
  </si>
  <si>
    <t>LoB 1 Fees</t>
  </si>
  <si>
    <t>LoB 2 Fees</t>
  </si>
  <si>
    <t>LoB 1 UW Expenses</t>
  </si>
  <si>
    <t>LoB 2 UW Expenses</t>
  </si>
  <si>
    <t>LoB 1 Expected Losses</t>
  </si>
  <si>
    <t>LoB 2 Expected Losses</t>
  </si>
  <si>
    <t>LoB 1 Beazley Share</t>
  </si>
  <si>
    <t>LoB 2 Beazley Share</t>
  </si>
  <si>
    <t>LoB 2 Gross Net Premium</t>
  </si>
  <si>
    <t>LoB 1 Gross Net Premium</t>
  </si>
  <si>
    <t>Consortium Managers fee / MGA fee</t>
  </si>
  <si>
    <t>Facility Brokerage</t>
  </si>
  <si>
    <t>Leaders Fee</t>
  </si>
  <si>
    <t>Service Fee</t>
  </si>
  <si>
    <t>Reference Tables</t>
  </si>
  <si>
    <t>OUTSTANDING ITEMS</t>
  </si>
  <si>
    <t>Mapping of Business Plan Class to Benchmark class to Inflation Class -- 1 to 1</t>
  </si>
  <si>
    <t>2024 Q4 Lloyds Risk Code Data in Long Format -- w/ development pattern smoothing</t>
  </si>
  <si>
    <t>List of Latest FX rates -- Treaty rater?</t>
  </si>
  <si>
    <t>Validation rules -- things users must complete in order to BIND the policy</t>
  </si>
  <si>
    <t>Business plan parameter table in hx format</t>
  </si>
  <si>
    <t>ALL</t>
  </si>
  <si>
    <t>Brought in drop downs for currency, status, account type, insured name, broker name</t>
  </si>
  <si>
    <t>Adjusted settings section</t>
  </si>
  <si>
    <t>Adjusted how the FX conversion works</t>
  </si>
  <si>
    <t>Changed lable to CAT</t>
  </si>
  <si>
    <t>Check 2025 BP mapping to Risk Code</t>
  </si>
  <si>
    <t>Basis</t>
  </si>
  <si>
    <t>Own Experience</t>
  </si>
  <si>
    <t>Removed override of Large / Cat from LoB projection section -- override in summary available at the top</t>
  </si>
  <si>
    <t>Correction to Latest Incurred formula -- toggles werent working correctly</t>
  </si>
  <si>
    <t>Changed formula to pick up dominat risk code and remove depdendent on pivot table</t>
  </si>
  <si>
    <t>CoV Basis: Attritional</t>
  </si>
  <si>
    <t>CoV Basis: Large</t>
  </si>
  <si>
    <t>CoV Basis: CAT</t>
  </si>
  <si>
    <t>Added COV basis separate for Attr / Lrg / Cat + total re-scaling depending on selection</t>
  </si>
  <si>
    <t>Adjust r Code for changed name ranges</t>
  </si>
  <si>
    <t>Corrected ULR input from final selections</t>
  </si>
  <si>
    <t>Premium and Limit profil</t>
  </si>
  <si>
    <t>Added ranking so that most material classes appear first from left to right on final selections</t>
  </si>
  <si>
    <t>Antiselection</t>
  </si>
  <si>
    <t>moved reference tables</t>
  </si>
  <si>
    <t>$ Amount</t>
  </si>
  <si>
    <t>Total Contract</t>
  </si>
  <si>
    <t>SELECTED GN ULR Allocation</t>
  </si>
  <si>
    <t>CoV Calibration and GN ULR Allocation</t>
  </si>
  <si>
    <t>Distribution Parameter Fitting</t>
  </si>
  <si>
    <t>PROFIT COMMISSION CALCS -- IF BENCHMARKING AGAINST 2623 / BBT</t>
  </si>
  <si>
    <t>PC (BBT)</t>
  </si>
  <si>
    <t>Added PC calculation tab for if following BBT pricing</t>
  </si>
  <si>
    <t>Corrected formulas for some cells</t>
  </si>
  <si>
    <t>Added Trifocus Level summary at the bottom</t>
  </si>
  <si>
    <t>List of Latest Broker Details</t>
  </si>
  <si>
    <t>List of Latest Insured Names</t>
  </si>
  <si>
    <t>Version Control Log</t>
  </si>
  <si>
    <t>Date</t>
  </si>
  <si>
    <t>Modified By</t>
  </si>
  <si>
    <t>Details</t>
  </si>
  <si>
    <t>Sheet</t>
  </si>
  <si>
    <t>Range</t>
  </si>
  <si>
    <t>Dimitri Lyulik / Rita Zannetou</t>
  </si>
  <si>
    <t>Version Index</t>
  </si>
  <si>
    <t>Version Name</t>
  </si>
  <si>
    <t>Initial version provided to Hx</t>
  </si>
  <si>
    <t>Multiple</t>
  </si>
  <si>
    <t>File Name</t>
  </si>
  <si>
    <t>Initial version</t>
  </si>
  <si>
    <t>HX - Portfolio Underwriting MOCK RATER - v8</t>
  </si>
  <si>
    <t>Index</t>
  </si>
  <si>
    <t>Open "Expiring Option" hidden section</t>
  </si>
  <si>
    <t>HX - Portfolio Underwriting MOCK RATER - v9</t>
  </si>
  <si>
    <t>Rita Zannetou</t>
  </si>
  <si>
    <t>Column W, Columns AD:AS</t>
  </si>
  <si>
    <t>In cases where certain risk codes are excluded (Model = No), the Final Selected Composition table should display only the 'modelled' risk codes along with their compositions. I modified the formulas and added additional calculation columns to support this adjustment. No change to UI.</t>
  </si>
  <si>
    <t>HX - Portfolio Underwriting MOCK RATER - v10</t>
  </si>
  <si>
    <t>Modified formula in cells AJ46:AJ65, to handle index match for risk codes with the same compositon percentage</t>
  </si>
  <si>
    <t>Risk Code Library</t>
  </si>
  <si>
    <t>Added "Blend" method in Source dropdown and changed the formula for the selected rate change in 2025 to pick up values from the helper column if Blend is selected.</t>
  </si>
  <si>
    <t>BP Projections</t>
  </si>
  <si>
    <t>V31:V45</t>
  </si>
  <si>
    <t>Adjusted how the formulas in columns AT and AU work</t>
  </si>
  <si>
    <t>Adjusted how the formulas in columns X and Y work</t>
  </si>
  <si>
    <t xml:space="preserve">Connect the toggle in cell C5 to Risk Information tab: If Premium Data available = "Yes", set to "Data"; but allow for manual entry override. Manually overriding the value in cell C5 would replace any formula currently
</t>
  </si>
  <si>
    <t>Correction to Latest Incurred formula - CLOSED CLAIMS</t>
  </si>
  <si>
    <t>We have added a calculation and made these cells overridable. The formula checks for the 2025 rate change source. If 'Facility' is selected, it picks up the Selected Rate Change from the rate change tab; otherwise, it remains blank.</t>
  </si>
  <si>
    <t>Several changes to the Assigned Tracker Class and Assigned BP Class columns</t>
  </si>
  <si>
    <t>Adjusted the forumla for the  "Do We Model?" column.  The formula now results in "Yes" if the risk code is found in the Lloyds Risk Code Data tab and if the number of years of data is greater than 3. Added an additional helper column to support this adjustment.</t>
  </si>
  <si>
    <t>Modified the formula in columns O and U, "Exists in Data?" for both Data and Manual sections</t>
  </si>
  <si>
    <t>HX - Portfolio Underwriting MOCK RATER - v11</t>
  </si>
  <si>
    <t>C5</t>
  </si>
  <si>
    <t>Added a dropdown in cell C5 for Data/Manual options</t>
  </si>
  <si>
    <t>Deductions</t>
  </si>
  <si>
    <t>Column BU</t>
  </si>
  <si>
    <t>Corrected the formula in column U (number of years of data) so that it counts the number of years with premium data looking up from the risk codes in column C.</t>
  </si>
  <si>
    <t>Inflation</t>
  </si>
  <si>
    <t>Column F</t>
  </si>
  <si>
    <t>G21:AF40</t>
  </si>
  <si>
    <t>Updated the formula to reference the latest inflation tables (R.Base.Inf and R.Excess.Inf)</t>
  </si>
  <si>
    <t>Updated the column heading from 'Inflation Class' to 'BP Class'</t>
  </si>
  <si>
    <t>R.Base.Inf</t>
  </si>
  <si>
    <t>Updated the inflation rates in the Base Inf table and removed the unnecessary columns</t>
  </si>
  <si>
    <t>R.Excess.Inf</t>
  </si>
  <si>
    <t>Updated the inflation rates in the Excess Inf table and removed the unnecessary columns</t>
  </si>
  <si>
    <t>Adjusted how the formula works in range V31:45. The formula checks for the 2025 rate change source. If 'Facility'  OR ' Blend' is selected, it picks up the Selected Rate Change from the rate change tab; otherwise, it remains blank.</t>
  </si>
  <si>
    <t>HX - Portfolio Underwriting MOCK RATER - v12</t>
  </si>
  <si>
    <t>Frederick Shortland</t>
  </si>
  <si>
    <t>Rating Summary</t>
  </si>
  <si>
    <t>D33:E34</t>
  </si>
  <si>
    <t>Altered the formulas to account for the situation where only total incurreds are provided (i.e. splits by attritional, large and cat incurreds are not provided).</t>
  </si>
  <si>
    <t>Portfolio Profile</t>
  </si>
  <si>
    <t>Columns EL:EN &amp; EP</t>
  </si>
  <si>
    <t>Added an IFERROR function to capture errors where the risk code is not being modelled.</t>
  </si>
  <si>
    <t>Correted the formulas in columns K-N. If the source data for claims is policy data, then the incurred for closed claims is always 0.</t>
  </si>
  <si>
    <t>Adjusted the formula to handle different - sized arrays. The formula finds unique elements from two arrays, which change based on the selection criteria.</t>
  </si>
  <si>
    <t>C20:D39</t>
  </si>
  <si>
    <t>E20:E39</t>
  </si>
  <si>
    <t>Adjusted how the formula works in range E20:E96 for the Selected Premium. We aim to pull in the premium only for the Modelled Risk Codes and exclude the risk codes that we are not going to model.</t>
  </si>
  <si>
    <t>Removed the Lloyd's Lag Adjustments. For the development patterns, YOA has been converted to development years. The inception date year is always set to zero. The patterns are now a straightforward lookup based on the development year.</t>
  </si>
  <si>
    <t>Added "Best Estimate GG ULR % (Post UW Adj.)" in rows 90 and 97</t>
  </si>
  <si>
    <t>Added a drop down boxin cell C103 to select the TPI Year. Can this be the distinct values of "YoA" from the table_tpi_parameters table in the R.ReferenceTables tab
Default to max year of account</t>
  </si>
  <si>
    <t>Altered the formulas in the "Technical Premium" section to take into account the TPI Year.</t>
  </si>
  <si>
    <t>Model GN ULR by Methodology</t>
  </si>
  <si>
    <t>Weight 1</t>
  </si>
  <si>
    <t>Weight 2</t>
  </si>
  <si>
    <t>Weight 3</t>
  </si>
  <si>
    <t>GN ULR % by method</t>
  </si>
  <si>
    <t>Weightings</t>
  </si>
  <si>
    <t>Class of Business</t>
  </si>
  <si>
    <t>Total deductions %</t>
  </si>
  <si>
    <t>Lloyds Risk Code Projections</t>
  </si>
  <si>
    <t>Model 
GN ULR%¹</t>
  </si>
  <si>
    <t>Selected ULR % Final</t>
  </si>
  <si>
    <t>NMP 
Loading</t>
  </si>
  <si>
    <t>PC Impact on GN ULR</t>
  </si>
  <si>
    <r>
      <rPr>
        <i/>
        <vertAlign val="superscript"/>
        <sz val="10"/>
        <color theme="1"/>
        <rFont val="Arial"/>
        <family val="2"/>
      </rPr>
      <t xml:space="preserve">1 </t>
    </r>
    <r>
      <rPr>
        <i/>
        <sz val="10"/>
        <color theme="1"/>
        <rFont val="Arial"/>
        <family val="2"/>
      </rPr>
      <t>Excl. Anti-Selection, Uncertainty and NMP load</t>
    </r>
  </si>
  <si>
    <r>
      <rPr>
        <i/>
        <vertAlign val="superscript"/>
        <sz val="10"/>
        <color theme="1"/>
        <rFont val="Arial"/>
        <family val="2"/>
        <scheme val="minor"/>
      </rPr>
      <t>2</t>
    </r>
    <r>
      <rPr>
        <i/>
        <sz val="10"/>
        <color theme="1"/>
        <rFont val="Arial"/>
        <family val="2"/>
        <scheme val="minor"/>
      </rPr>
      <t>Excl. Anti-selection and Uncertainty load; and after NMP load</t>
    </r>
  </si>
  <si>
    <t>Technical adequacy metrics</t>
  </si>
  <si>
    <t>BPI%</t>
  </si>
  <si>
    <t>TPI%</t>
  </si>
  <si>
    <t>RoC %</t>
  </si>
  <si>
    <t>GN ULR%</t>
  </si>
  <si>
    <t>Total deductions</t>
  </si>
  <si>
    <t>Rate change</t>
  </si>
  <si>
    <t>Risk code composition</t>
  </si>
  <si>
    <t>Decscription</t>
  </si>
  <si>
    <t>Anti-Selection Load</t>
  </si>
  <si>
    <t>Category</t>
  </si>
  <si>
    <t>Climate Change Load</t>
  </si>
  <si>
    <t>Including Anti-Selection, Uncertainty Loading
 and UW Adjustment</t>
  </si>
  <si>
    <t>Excluding Anti-Selection &amp; Uncertainty Load
and UW Adjustment</t>
  </si>
  <si>
    <t>Anti-Selection Load - Model Weighted</t>
  </si>
  <si>
    <t>Model Selected</t>
  </si>
  <si>
    <t>GN Premium</t>
  </si>
  <si>
    <t>Key Risk Details</t>
  </si>
  <si>
    <t>Insured</t>
  </si>
  <si>
    <t>key LOB</t>
  </si>
  <si>
    <t>Trifocus</t>
  </si>
  <si>
    <t>Inception</t>
  </si>
  <si>
    <t>% Line Size</t>
  </si>
  <si>
    <t>5623 GN Premium</t>
  </si>
  <si>
    <t>Profit Commission</t>
  </si>
  <si>
    <t>New Business / Renewal</t>
  </si>
  <si>
    <t>Excluding A-S &amp; Uncertainty Loads</t>
  </si>
  <si>
    <t>Anti-Selection / Uncertainty</t>
  </si>
  <si>
    <t>GN ULR % net of PC</t>
  </si>
  <si>
    <t>BPI %</t>
  </si>
  <si>
    <t>TPI %</t>
  </si>
  <si>
    <t>Key Uncertainties</t>
  </si>
  <si>
    <t>Uncertainty Load - Model Weighted</t>
  </si>
  <si>
    <t>Pricing Outputs</t>
  </si>
  <si>
    <t>Pricing Note Tables</t>
  </si>
  <si>
    <t>Anti-Selection Model Weight</t>
  </si>
  <si>
    <t>HX - Portfolio Underwriting MOCK RATER - v13</t>
  </si>
  <si>
    <t>Column AT</t>
  </si>
  <si>
    <t>Column AU</t>
  </si>
  <si>
    <t>changed initial IF condition to check that Account Name is populated</t>
  </si>
  <si>
    <t>Column C</t>
  </si>
  <si>
    <t>Put condition in to not consider blanks</t>
  </si>
  <si>
    <t>Changed layout of each section to have gaps and include a YOA variable</t>
  </si>
  <si>
    <t>Increased formula to allow for 20 risk codes and 5 LoBs</t>
  </si>
  <si>
    <t>Increased number of LoBs to 5</t>
  </si>
  <si>
    <t>Column BG to BJ</t>
  </si>
  <si>
    <t>Added Additional IBNR</t>
  </si>
  <si>
    <t>Column BK to BN</t>
  </si>
  <si>
    <t>Ultimate adds additional IBNR on top of projection</t>
  </si>
  <si>
    <t>Increased Modelling capacity to 10</t>
  </si>
  <si>
    <t>Increased Risk Codes to 20</t>
  </si>
  <si>
    <t>Increase LoB Capacity to 5</t>
  </si>
  <si>
    <t>Row 38</t>
  </si>
  <si>
    <t>Cat % Proportion - if weighting to own experience, but projection is not split by attritional / large / cat, then ignore own experience and default to plan</t>
  </si>
  <si>
    <t>Error catches</t>
  </si>
  <si>
    <t>UW Expense</t>
  </si>
  <si>
    <t>R.ReferenceTables</t>
  </si>
  <si>
    <t>Updated table_bbt_parameters</t>
  </si>
  <si>
    <t>Row 79</t>
  </si>
  <si>
    <t>Added dropdowns to select the "BBT" Class from the table_bbt_parameters</t>
  </si>
  <si>
    <t>Re-arranged layout so that inputs are all on top</t>
  </si>
  <si>
    <t>Each LoB can now now select a PC structure seperately if the LoBs are independent</t>
  </si>
  <si>
    <t>Ignore layout. Correct layout is in PC Tab</t>
  </si>
  <si>
    <t>Note Tables</t>
  </si>
  <si>
    <t>&lt;&lt; This is a helper tab &gt;&gt; Tables to feed into Pricing Note</t>
  </si>
  <si>
    <t>HX - Portfolio Underwriting MOCK RATER - v14</t>
  </si>
  <si>
    <t>Correct 2025 TPI factors (previously on 2.08, now on finalised 3.07)</t>
  </si>
  <si>
    <t>Changed formula to pick up Final Effective Deductions</t>
  </si>
  <si>
    <t>HX - Portfolio Underwriting MOCK RATER - v15</t>
  </si>
  <si>
    <t>R.BusinessPlan</t>
  </si>
  <si>
    <t>Columm B (Business Plan Class)</t>
  </si>
  <si>
    <t>Made the following changes to the Business Plan Class names in column B: London Professions &gt;Large Client Professional
Specialty (PT) &gt;Specialty Reinsurance
PE Misc Med &gt;Small Business Misc Med</t>
  </si>
  <si>
    <t>Own Experiece</t>
  </si>
  <si>
    <t>Acquisition Costs % (Column F)</t>
  </si>
  <si>
    <t>GN ULR  (Excl. CAT)</t>
  </si>
  <si>
    <t>Modified formula to link to the final selected deductions</t>
  </si>
  <si>
    <t>Corrected the formula for the GN ULR (Excl. CAT) in the Summary table on top</t>
  </si>
  <si>
    <t>Addded tables to align with the number of years found in the Own Experience tab</t>
  </si>
  <si>
    <t>HX - Portfolio Underwriting MOCK RATER - v16</t>
  </si>
  <si>
    <t>The formula for Total IELR (e.g., cell G26) has been updated to use the Total Selected Model Weighting in column CF (instead of the Model Weighting in column CB).</t>
  </si>
  <si>
    <t>Also the SUMPRODUCT formula now references the Ultimate GNPI - Selected (column AS) rather than Ultimate GNPI – CL</t>
  </si>
  <si>
    <t>The formula for Total GN ULR in cells C64 and C65 ( Selected and Mode Default) now references the Ultimate GNPI – Selected (column AS) rather than Ultimate GNPI – CL</t>
  </si>
  <si>
    <t>The formula for the Movement – Total in cell Z52 has been updated to calculate the sum of the column replacing the previous approach of subtracting last year’s position from the current position.</t>
  </si>
  <si>
    <t>CAT Modelling</t>
  </si>
  <si>
    <t>Inforce GGWP</t>
  </si>
  <si>
    <t>Inforce GNWP</t>
  </si>
  <si>
    <t>GN CAT ULR</t>
  </si>
  <si>
    <t>HX - Portfolio Underwriting MOCK RATER - v17</t>
  </si>
  <si>
    <t xml:space="preserve">linked risk codes to summary table </t>
  </si>
  <si>
    <t xml:space="preserve">brought in own experience summary </t>
  </si>
  <si>
    <t>brought in cat modelling summary</t>
  </si>
  <si>
    <t>fixed up deductions table + top table summary</t>
  </si>
  <si>
    <t>changed return period to be an input (we get different curves depending on the broker)</t>
  </si>
  <si>
    <t>own experience</t>
  </si>
  <si>
    <t>corrected cell G50</t>
  </si>
  <si>
    <t>changed formula for Total GN ULR if projecting at total level to all add on CAT load if RMS modelling is selected</t>
  </si>
  <si>
    <t>paid development pattern -- do we need this or can remove?</t>
  </si>
  <si>
    <t>columns AJ and AL link to the new side working</t>
  </si>
  <si>
    <t>changed CAT GN ULR (RMS) to be a sumproduct rather than index match to allow for the aggregation of AALs if more than one curve is entered for a single COB</t>
  </si>
  <si>
    <t>Done</t>
  </si>
  <si>
    <t>data wont be available until Q2 2025</t>
  </si>
  <si>
    <t>Done automatically in Hx</t>
  </si>
  <si>
    <t>5623 GN Premium - changed formatting to allow for thousands</t>
  </si>
  <si>
    <t>fixed 5623 max / average limit + changed formatting to allow for thousands</t>
  </si>
  <si>
    <t>Changed PC wording to by dynamic depending on PC type</t>
  </si>
  <si>
    <t>Own Experience Performance</t>
  </si>
  <si>
    <t>Added format rows macro  and unhide all rows</t>
  </si>
  <si>
    <t>start</t>
  </si>
  <si>
    <t>end</t>
  </si>
  <si>
    <t>set ordering of COBs to be the same as rating summary</t>
  </si>
  <si>
    <t>adjusted exposre weighting to weight on max premium, not latest</t>
  </si>
  <si>
    <t>add latest year to the modelling</t>
  </si>
  <si>
    <t>Lloyd's Risk Codes (Top 5)</t>
  </si>
  <si>
    <t>brought in new columns for IELR weights and CL IELR</t>
  </si>
  <si>
    <t>Added a column in the Final Selected Deductions table for the Total Fees that apply to the gross premium</t>
  </si>
  <si>
    <t>O16:O44</t>
  </si>
  <si>
    <t>Error catch in formula for "Exists in Lloyds Data?"</t>
  </si>
  <si>
    <t xml:space="preserve">Rate Change – With Selection Override </t>
  </si>
  <si>
    <t>changed formula for years 2024 -2010:  First check the Facility rate change column. If it is blank, pull rate change values from Beazley Data. If not blank, calculate the average of the Selected column in the Rate Change tab. The formula for the year 2025 remains unchanged.</t>
  </si>
  <si>
    <t>100% GG Ultimate Premium</t>
  </si>
  <si>
    <t>Line Size</t>
  </si>
  <si>
    <t>Adjusted final selected table for both manual and data driven to pick up risk code x percentage x line of business as unique key</t>
  </si>
  <si>
    <t>displayed weights as % of total weight column (to get % contribution for each year)</t>
  </si>
  <si>
    <t>cell G8</t>
  </si>
  <si>
    <t>set to MAX</t>
  </si>
  <si>
    <t>columns CS to DB do the development pattern adjustment for timing</t>
  </si>
  <si>
    <t>Added "Last Year" metrics if the account is a renewal.</t>
  </si>
  <si>
    <t>Maximum @ 100%</t>
  </si>
  <si>
    <t>Beazley Risk Code Projections</t>
  </si>
  <si>
    <t>Weight 4</t>
  </si>
  <si>
    <t>Weight 5</t>
  </si>
  <si>
    <t>HX - Portfolio Underwriting MOCK RATER - v18</t>
  </si>
  <si>
    <t>Dimitri Lyullik</t>
  </si>
  <si>
    <t>Added Business Plan class as an additional key</t>
  </si>
  <si>
    <t>Collumn D</t>
  </si>
  <si>
    <t>Column EM:EO</t>
  </si>
  <si>
    <t>Added business plan class into sumproduct formula</t>
  </si>
  <si>
    <t>Mde Trifocus Class and Businss plan class overrides as dropdowns from list</t>
  </si>
  <si>
    <t>Column AA:AB</t>
  </si>
  <si>
    <t>Column AB</t>
  </si>
  <si>
    <t>Adjusted formula for Tracker Class to allow for ACT and Fast Track</t>
  </si>
  <si>
    <t>TPI Parameters</t>
  </si>
  <si>
    <t>Added Marsh Fast Track and ACT for back years.</t>
  </si>
  <si>
    <t>Re-ordering of note tables to match the note order</t>
  </si>
  <si>
    <t>NMP All Other</t>
  </si>
  <si>
    <t>Column W</t>
  </si>
  <si>
    <t>Added new column as the sum of NMP All Other</t>
  </si>
  <si>
    <t>changed column name from NMP Weather to NMP All Other and included NMP All Other into the formula</t>
  </si>
  <si>
    <t>100% Max / Average Limit</t>
  </si>
  <si>
    <t>Revised Insured Name List</t>
  </si>
  <si>
    <t>Removed "Manual" and "Selected" Insured Name. everything links to the single drop down list that also allows an override</t>
  </si>
  <si>
    <t>Added Policy Reference</t>
  </si>
  <si>
    <t>insured name, policy reference, model weights to 100%, all risk codes revised if weight to lloyds &gt; 0%; similar for beazley risk code performance</t>
  </si>
  <si>
    <t>Added helper look ups for Trifocus to allow for ACT and MFT</t>
  </si>
  <si>
    <t>HX - Portfolio Underwriting MOCK RATER - v19</t>
  </si>
  <si>
    <t>Final Selected Composition</t>
  </si>
  <si>
    <t>Added an INDEX MATCH to each column in the table so that when "Data" is selected, the ranking is checked before values are populated. This ensures that re-weighted composition values are pulled correctly.</t>
  </si>
  <si>
    <t>Selected 
GN ULR %</t>
  </si>
  <si>
    <r>
      <rPr>
        <i/>
        <vertAlign val="superscript"/>
        <sz val="10"/>
        <color theme="1"/>
        <rFont val="Arial"/>
        <family val="2"/>
        <scheme val="minor"/>
      </rPr>
      <t xml:space="preserve">3 </t>
    </r>
    <r>
      <rPr>
        <i/>
        <sz val="10"/>
        <color theme="1"/>
        <rFont val="Arial"/>
        <family val="2"/>
        <scheme val="minor"/>
      </rPr>
      <t>Incl. Anti-selection, Uncertainty and NMP load, any UW Adjustments; and Impact of the profit commission</t>
    </r>
  </si>
  <si>
    <r>
      <rPr>
        <i/>
        <vertAlign val="superscript"/>
        <sz val="10"/>
        <color theme="1"/>
        <rFont val="Arial"/>
        <family val="2"/>
      </rPr>
      <t xml:space="preserve">1 </t>
    </r>
    <r>
      <rPr>
        <i/>
        <sz val="10"/>
        <color theme="1"/>
        <rFont val="Arial"/>
        <family val="2"/>
      </rPr>
      <t>Excl. NMP loadings, Anti-Selection Charge, Uncertainty Loading, UW Adjustments and impact of the profit commission</t>
    </r>
  </si>
  <si>
    <t>Curve</t>
  </si>
  <si>
    <t>Degree of Delegation</t>
  </si>
  <si>
    <t>Coverholder Alignment</t>
  </si>
  <si>
    <t>BP Projections - Top 20 Risk Codes</t>
  </si>
  <si>
    <t>Lloyds Projections - Top 20 Risk Codes</t>
  </si>
  <si>
    <t>Projected GN ULR</t>
  </si>
  <si>
    <t>Profit Commission Structure</t>
  </si>
  <si>
    <t>UW Expense Basis</t>
  </si>
  <si>
    <t>Interlocking?</t>
  </si>
  <si>
    <t>Deficit</t>
  </si>
  <si>
    <t>PC on underlying binders?</t>
  </si>
  <si>
    <t>Overall for Top 20 Risk Codes</t>
  </si>
  <si>
    <t>Total 
(Excl. CAT)</t>
  </si>
  <si>
    <r>
      <t>Model 
GN ULR%</t>
    </r>
    <r>
      <rPr>
        <b/>
        <vertAlign val="superscript"/>
        <sz val="9"/>
        <color theme="0"/>
        <rFont val="Arial"/>
        <family val="2"/>
        <scheme val="minor"/>
      </rPr>
      <t>1</t>
    </r>
  </si>
  <si>
    <r>
      <t>Selected 
GN ULR%</t>
    </r>
    <r>
      <rPr>
        <b/>
        <sz val="9"/>
        <color theme="0"/>
        <rFont val="Aptos Narrow"/>
        <family val="2"/>
      </rPr>
      <t>²</t>
    </r>
  </si>
  <si>
    <r>
      <t>Selected 
GN ULR%</t>
    </r>
    <r>
      <rPr>
        <b/>
        <vertAlign val="superscript"/>
        <sz val="9"/>
        <color theme="0"/>
        <rFont val="Arial"/>
        <family val="2"/>
        <scheme val="minor"/>
      </rPr>
      <t>3</t>
    </r>
  </si>
  <si>
    <t>Updated Note tables</t>
  </si>
  <si>
    <t>Added business plan version to TPI reference table</t>
  </si>
  <si>
    <t>% of Portfolio"</t>
  </si>
  <si>
    <t>Pricing Output</t>
  </si>
  <si>
    <t>Premium and Line Size</t>
  </si>
  <si>
    <t>Limit Profile</t>
  </si>
  <si>
    <t>HX - Portfolio Underwriting MOCK RATER - v20</t>
  </si>
  <si>
    <t>Changed Claim Type Column to a list</t>
  </si>
  <si>
    <t>Added Catastrophe ULR table and additional inputs from BBT (CAT GN ULR)</t>
  </si>
  <si>
    <t>HX - Portfolio Underwriting MOCK RATER - v21</t>
  </si>
  <si>
    <t>Corrected the exposure weighting column and lookups for projection type</t>
  </si>
  <si>
    <t>HX - Portfolio Underwriting MOCK RATER - v22</t>
  </si>
  <si>
    <t>Beazley Projections &amp; Lloyds Projections</t>
  </si>
  <si>
    <t>Aligned Epxosure - Weighting 1 formula to be consistent with own experience</t>
  </si>
  <si>
    <t>Column AL and AO respectively</t>
  </si>
  <si>
    <t>Pricing Basis</t>
  </si>
  <si>
    <t>HX - Portfolio Underwriting MOCK RATER - v23</t>
  </si>
  <si>
    <t>Corrected Pivot table to pick up CNV premium values</t>
  </si>
  <si>
    <t>Pivot table</t>
  </si>
  <si>
    <t>Correlation</t>
  </si>
  <si>
    <t>Corrected correlation to pick up all years</t>
  </si>
  <si>
    <t>Change selected risk code composition to include 0% risk code composition -- required for own experience downstream assumptions</t>
  </si>
  <si>
    <t>Corrected Gross Technical Premum calculation in Standard KPIS; added Deductions and Gross Technical Premium and Gross Benchmark Premium to calculation</t>
  </si>
  <si>
    <t>Rating Summary &amp; Standard KPIs</t>
  </si>
  <si>
    <t>Added separate table which removes risk codes that are 0 to then feed into list of risk codes to project in lloyds risk code projections and beazley projections</t>
  </si>
  <si>
    <t>HX - Portfolio Underwriting MOCK RATER - v25</t>
  </si>
  <si>
    <t>Shathu Berinbarasah</t>
  </si>
  <si>
    <t>Correlation workings matrix</t>
  </si>
  <si>
    <t>Corrected the references to the LoB 4 correlation workings matric</t>
  </si>
  <si>
    <t>Own Performance</t>
  </si>
  <si>
    <t>Lloyds Performance</t>
  </si>
  <si>
    <t>Beazley Performance</t>
  </si>
  <si>
    <t>2623/623 Pricing</t>
  </si>
  <si>
    <t>Anti-Selection Charge</t>
  </si>
  <si>
    <t>Expiry</t>
  </si>
  <si>
    <t>Deal Status</t>
  </si>
  <si>
    <t xml:space="preserve">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</si>
</sst>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_-* #,##0_-;\-* #,##0_-;_-* &quot;-&quot;??_-;_-@_-"/>
    <numFmt numFmtId="166" formatCode="_(* #,##0.00_);_(* \(#,##0.00\);_(* &quot;-&quot;??_);_(@_)"/>
    <numFmt numFmtId="167" formatCode="_(* #,##0_);_(* \(#,##0\);_(* &quot;-&quot;??_);_(@_)"/>
    <numFmt numFmtId="168" formatCode="_(* #,##0.00000_);_(* \(#,##0.00000\);_(* &quot;-&quot;??_);_(@_)"/>
    <numFmt numFmtId="169" formatCode="#,##0.0,,"/>
    <numFmt numFmtId="170" formatCode="#,##0.00000"/>
    <numFmt numFmtId="171" formatCode="0.0%;[Red]\-0.0%;\-"/>
    <numFmt numFmtId="172" formatCode="0%;[Red]\-0%;0%"/>
    <numFmt numFmtId="173" formatCode="0.00%;\-0.00%;\-"/>
    <numFmt numFmtId="174" formatCode="0.0%;\-0.0%;\-"/>
    <numFmt numFmtId="175" formatCode="0%;[Red]\-0%;\-"/>
    <numFmt numFmtId="176" formatCode="0.00%;[Red]\-0.00%;\-"/>
    <numFmt numFmtId="177" formatCode="0.0%;[Red]\-0.0%"/>
  </numFmts>
  <fonts count="63" x14ac:knownFonts="1">
    <font>
      <sz val="11"/>
      <color theme="1"/>
      <name val="Arial"/>
      <family val="2"/>
      <scheme val="minor"/>
    </font>
    <font>
      <sz val="11"/>
      <color theme="1"/>
      <name val="Arial"/>
      <family val="2"/>
      <scheme val="minor"/>
    </font>
    <font>
      <b/>
      <sz val="11"/>
      <color theme="1"/>
      <name val="Arial"/>
      <family val="2"/>
      <scheme val="minor"/>
    </font>
    <font>
      <u/>
      <sz val="11"/>
      <color theme="10"/>
      <name val="Arial"/>
      <family val="2"/>
      <scheme val="minor"/>
    </font>
    <font>
      <sz val="9"/>
      <color indexed="81"/>
      <name val="Tahoma"/>
      <family val="2"/>
    </font>
    <font>
      <b/>
      <sz val="9"/>
      <color indexed="81"/>
      <name val="Tahoma"/>
      <family val="2"/>
    </font>
    <font>
      <i/>
      <sz val="11"/>
      <color theme="1"/>
      <name val="Arial"/>
      <family val="2"/>
      <scheme val="minor"/>
    </font>
    <font>
      <i/>
      <sz val="11"/>
      <color rgb="FF0070C0"/>
      <name val="Arial"/>
      <family val="2"/>
      <scheme val="minor"/>
    </font>
    <font>
      <i/>
      <sz val="11"/>
      <color theme="0" tint="-0.499984740745262"/>
      <name val="Arial"/>
      <family val="2"/>
      <scheme val="minor"/>
    </font>
    <font>
      <sz val="10"/>
      <name val="Arial"/>
      <family val="2"/>
    </font>
    <font>
      <b/>
      <sz val="14"/>
      <color theme="0"/>
      <name val="Calibri"/>
      <family val="2"/>
    </font>
    <font>
      <sz val="11"/>
      <name val="Arial"/>
      <family val="2"/>
      <scheme val="minor"/>
    </font>
    <font>
      <sz val="11"/>
      <color theme="0"/>
      <name val="Arial"/>
      <family val="2"/>
      <scheme val="minor"/>
    </font>
    <font>
      <sz val="10"/>
      <color theme="1"/>
      <name val="Arial"/>
      <family val="2"/>
      <scheme val="minor"/>
    </font>
    <font>
      <b/>
      <i/>
      <sz val="11"/>
      <color theme="1"/>
      <name val="Arial"/>
      <family val="2"/>
      <scheme val="minor"/>
    </font>
    <font>
      <i/>
      <sz val="11"/>
      <color theme="4"/>
      <name val="Arial"/>
      <family val="2"/>
      <scheme val="minor"/>
    </font>
    <font>
      <b/>
      <sz val="10"/>
      <color theme="1"/>
      <name val="Arial"/>
      <family val="2"/>
      <scheme val="minor"/>
    </font>
    <font>
      <sz val="8"/>
      <name val="Arial"/>
      <family val="2"/>
      <scheme val="minor"/>
    </font>
    <font>
      <sz val="11"/>
      <color rgb="FF000000"/>
      <name val="Arial"/>
      <family val="2"/>
      <scheme val="minor"/>
    </font>
    <font>
      <b/>
      <sz val="18"/>
      <color theme="1"/>
      <name val="Arial"/>
      <family val="2"/>
      <scheme val="minor"/>
    </font>
    <font>
      <sz val="11"/>
      <color theme="4"/>
      <name val="Arial"/>
      <family val="2"/>
      <scheme val="minor"/>
    </font>
    <font>
      <sz val="11"/>
      <color rgb="FFFF0000"/>
      <name val="Arial"/>
      <family val="2"/>
      <scheme val="minor"/>
    </font>
    <font>
      <sz val="8"/>
      <color rgb="FF000000"/>
      <name val="Tahoma"/>
      <family val="2"/>
    </font>
    <font>
      <sz val="11"/>
      <name val="Calibri"/>
      <family val="2"/>
    </font>
    <font>
      <b/>
      <sz val="11"/>
      <name val="Calibri"/>
      <family val="2"/>
    </font>
    <font>
      <b/>
      <sz val="11"/>
      <name val="Arial"/>
      <family val="2"/>
      <scheme val="minor"/>
    </font>
    <font>
      <b/>
      <sz val="11"/>
      <color rgb="FFFF0000"/>
      <name val="Arial"/>
      <family val="2"/>
      <scheme val="minor"/>
    </font>
    <font>
      <b/>
      <u/>
      <sz val="11"/>
      <color rgb="FFCF118C"/>
      <name val="Calibri"/>
      <family val="2"/>
    </font>
    <font>
      <sz val="11"/>
      <color rgb="FF000000"/>
      <name val="Calibri"/>
      <family val="2"/>
    </font>
    <font>
      <b/>
      <sz val="16"/>
      <color theme="1"/>
      <name val="Arial"/>
      <family val="2"/>
      <scheme val="minor"/>
    </font>
    <font>
      <sz val="11"/>
      <color rgb="FF0000FF"/>
      <name val="Arial"/>
      <family val="2"/>
      <scheme val="minor"/>
    </font>
    <font>
      <sz val="11"/>
      <color rgb="FF0070C0"/>
      <name val="Arial"/>
      <family val="2"/>
      <scheme val="minor"/>
    </font>
    <font>
      <sz val="11"/>
      <color rgb="FF00B050"/>
      <name val="Arial"/>
      <family val="2"/>
      <scheme val="minor"/>
    </font>
    <font>
      <i/>
      <sz val="11"/>
      <color rgb="FFFF0000"/>
      <name val="Arial"/>
      <family val="2"/>
      <scheme val="minor"/>
    </font>
    <font>
      <b/>
      <sz val="11"/>
      <color theme="3"/>
      <name val="Arial"/>
      <family val="2"/>
      <scheme val="minor"/>
    </font>
    <font>
      <b/>
      <sz val="11"/>
      <color theme="0"/>
      <name val="Arial"/>
      <family val="2"/>
      <scheme val="minor"/>
    </font>
    <font>
      <b/>
      <sz val="12"/>
      <color theme="1"/>
      <name val="Arial"/>
      <family val="2"/>
      <scheme val="minor"/>
    </font>
    <font>
      <i/>
      <sz val="10"/>
      <color theme="4"/>
      <name val="Arial"/>
      <family val="2"/>
      <scheme val="minor"/>
    </font>
    <font>
      <b/>
      <sz val="10"/>
      <color theme="0"/>
      <name val="Arial"/>
      <family val="2"/>
      <scheme val="minor"/>
    </font>
    <font>
      <i/>
      <sz val="10"/>
      <color theme="1"/>
      <name val="Arial"/>
      <family val="2"/>
    </font>
    <font>
      <i/>
      <vertAlign val="superscript"/>
      <sz val="10"/>
      <color theme="1"/>
      <name val="Arial"/>
      <family val="2"/>
    </font>
    <font>
      <i/>
      <sz val="8.5"/>
      <color theme="1"/>
      <name val="Arial"/>
      <family val="2"/>
      <scheme val="minor"/>
    </font>
    <font>
      <i/>
      <sz val="10"/>
      <color theme="1"/>
      <name val="Arial"/>
      <family val="2"/>
      <scheme val="minor"/>
    </font>
    <font>
      <i/>
      <vertAlign val="superscript"/>
      <sz val="10"/>
      <color theme="1"/>
      <name val="Arial"/>
      <family val="2"/>
      <scheme val="minor"/>
    </font>
    <font>
      <b/>
      <sz val="11"/>
      <color theme="4"/>
      <name val="Arial"/>
      <family val="2"/>
      <scheme val="minor"/>
    </font>
    <font>
      <b/>
      <sz val="11"/>
      <color theme="1"/>
      <name val="Calibri"/>
      <family val="2"/>
    </font>
    <font>
      <sz val="11"/>
      <color theme="1"/>
      <name val="Calibri"/>
      <family val="2"/>
    </font>
    <font>
      <b/>
      <sz val="11"/>
      <color theme="0"/>
      <name val="Calibri"/>
      <family val="2"/>
    </font>
    <font>
      <b/>
      <sz val="11"/>
      <color theme="4"/>
      <name val="Calibri"/>
      <family val="2"/>
    </font>
    <font>
      <i/>
      <sz val="11"/>
      <color rgb="FF0000FF"/>
      <name val="Arial"/>
      <family val="2"/>
      <scheme val="minor"/>
    </font>
    <font>
      <sz val="11"/>
      <color theme="2" tint="-0.249977111117893"/>
      <name val="Arial"/>
      <family val="2"/>
      <scheme val="minor"/>
    </font>
    <font>
      <i/>
      <sz val="11"/>
      <color theme="2" tint="-0.249977111117893"/>
      <name val="Arial"/>
      <family val="2"/>
      <scheme val="minor"/>
    </font>
    <font>
      <sz val="11"/>
      <color theme="9" tint="-0.249977111117893"/>
      <name val="Arial"/>
      <family val="2"/>
      <scheme val="minor"/>
    </font>
    <font>
      <sz val="11"/>
      <color theme="8" tint="-0.249977111117893"/>
      <name val="Arial"/>
      <family val="2"/>
      <scheme val="minor"/>
    </font>
    <font>
      <b/>
      <sz val="9"/>
      <color theme="0"/>
      <name val="Arial"/>
      <family val="2"/>
      <scheme val="minor"/>
    </font>
    <font>
      <sz val="9"/>
      <color theme="1"/>
      <name val="Arial"/>
      <family val="2"/>
      <scheme val="minor"/>
    </font>
    <font>
      <b/>
      <sz val="9"/>
      <color theme="1"/>
      <name val="Arial"/>
      <family val="2"/>
      <scheme val="minor"/>
    </font>
    <font>
      <b/>
      <vertAlign val="superscript"/>
      <sz val="9"/>
      <color theme="0"/>
      <name val="Arial"/>
      <family val="2"/>
      <scheme val="minor"/>
    </font>
    <font>
      <b/>
      <sz val="9"/>
      <color theme="0"/>
      <name val="Aptos Narrow"/>
      <family val="2"/>
    </font>
    <font>
      <sz val="9"/>
      <color theme="4"/>
      <name val="Arial"/>
      <family val="2"/>
      <scheme val="minor"/>
    </font>
    <font>
      <b/>
      <sz val="9"/>
      <name val="Arial"/>
      <family val="2"/>
      <scheme val="minor"/>
    </font>
    <font>
      <sz val="9"/>
      <color theme="2" tint="-0.499984740745262"/>
      <name val="Arial"/>
      <family val="2"/>
      <scheme val="minor"/>
    </font>
    <font>
      <b/>
      <sz val="9"/>
      <color theme="2" tint="-0.499984740745262"/>
      <name val="Arial"/>
      <family val="2"/>
      <scheme val="minor"/>
    </font>
  </fonts>
  <fills count="29">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993366"/>
        <bgColor indexed="64"/>
      </patternFill>
    </fill>
    <fill>
      <patternFill patternType="solid">
        <fgColor theme="5"/>
        <bgColor indexed="64"/>
      </patternFill>
    </fill>
    <fill>
      <patternFill patternType="solid">
        <fgColor theme="0"/>
        <bgColor indexed="6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0" tint="-0.14999847407452621"/>
        <bgColor theme="0" tint="-0.14999847407452621"/>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9D9D9"/>
        <bgColor indexed="64"/>
      </patternFill>
    </fill>
    <fill>
      <patternFill patternType="solid">
        <fgColor rgb="FFFFFFFF"/>
        <bgColor indexed="64"/>
      </patternFill>
    </fill>
    <fill>
      <patternFill patternType="solid">
        <fgColor rgb="FFFCD8EF"/>
        <bgColor indexed="64"/>
      </patternFill>
    </fill>
    <fill>
      <patternFill patternType="solid">
        <fgColor rgb="FFBFBFBF"/>
        <bgColor indexed="64"/>
      </patternFill>
    </fill>
    <fill>
      <patternFill patternType="solid">
        <fgColor theme="6"/>
        <bgColor indexed="64"/>
      </patternFill>
    </fill>
    <fill>
      <patternFill patternType="solid">
        <fgColor rgb="FFEBEBEB"/>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249977111117893"/>
        <bgColor indexed="64"/>
      </patternFill>
    </fill>
  </fills>
  <borders count="88">
    <border>
      <left/>
      <right/>
      <top/>
      <bottom/>
      <diagonal/>
    </border>
    <border>
      <left/>
      <right style="medium">
        <color auto="1"/>
      </right>
      <top/>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theme="5"/>
      </left>
      <right style="medium">
        <color theme="5"/>
      </right>
      <top style="medium">
        <color theme="5"/>
      </top>
      <bottom style="medium">
        <color theme="5"/>
      </bottom>
      <diagonal/>
    </border>
    <border>
      <left style="thin">
        <color theme="5"/>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indexed="64"/>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top style="medium">
        <color indexed="64"/>
      </top>
      <bottom style="thin">
        <color theme="1"/>
      </bottom>
      <diagonal/>
    </border>
    <border>
      <left/>
      <right/>
      <top style="thin">
        <color theme="1"/>
      </top>
      <bottom/>
      <diagonal/>
    </border>
    <border>
      <left style="thin">
        <color indexed="64"/>
      </left>
      <right/>
      <top/>
      <bottom/>
      <diagonal/>
    </border>
    <border>
      <left/>
      <right style="thin">
        <color auto="1"/>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theme="5"/>
      </right>
      <top style="thin">
        <color theme="5"/>
      </top>
      <bottom style="thin">
        <color theme="5"/>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medium">
        <color theme="5"/>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theme="5"/>
      </left>
      <right/>
      <top style="thin">
        <color theme="5"/>
      </top>
      <bottom style="thin">
        <color theme="5"/>
      </bottom>
      <diagonal/>
    </border>
    <border>
      <left style="thin">
        <color theme="1" tint="0.499984740745262"/>
      </left>
      <right style="thin">
        <color theme="1" tint="0.499984740745262"/>
      </right>
      <top style="medium">
        <color auto="1"/>
      </top>
      <bottom/>
      <diagonal/>
    </border>
    <border>
      <left style="thin">
        <color theme="1" tint="0.499984740745262"/>
      </left>
      <right/>
      <top style="medium">
        <color auto="1"/>
      </top>
      <bottom/>
      <diagonal/>
    </border>
    <border>
      <left style="thin">
        <color theme="1" tint="0.499984740745262"/>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style="thin">
        <color indexed="64"/>
      </bottom>
      <diagonal/>
    </border>
    <border>
      <left style="thin">
        <color theme="1" tint="0.499984740745262"/>
      </left>
      <right/>
      <top/>
      <bottom style="thin">
        <color indexed="64"/>
      </bottom>
      <diagonal/>
    </border>
    <border>
      <left/>
      <right style="thin">
        <color theme="1" tint="0.499984740745262"/>
      </right>
      <top style="medium">
        <color auto="1"/>
      </top>
      <bottom/>
      <diagonal/>
    </border>
    <border>
      <left style="thin">
        <color theme="1" tint="0.499984740745262"/>
      </left>
      <right style="thin">
        <color theme="1" tint="0.499984740745262"/>
      </right>
      <top style="thin">
        <color indexed="64"/>
      </top>
      <bottom/>
      <diagonal/>
    </border>
    <border>
      <left style="thin">
        <color theme="1" tint="0.499984740745262"/>
      </left>
      <right/>
      <top style="thin">
        <color indexed="64"/>
      </top>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indexed="64"/>
      </bottom>
      <diagonal/>
    </border>
    <border>
      <left style="thin">
        <color theme="0"/>
      </left>
      <right style="thin">
        <color theme="0"/>
      </right>
      <top style="thin">
        <color theme="0"/>
      </top>
      <bottom style="thin">
        <color theme="0"/>
      </bottom>
      <diagonal/>
    </border>
    <border>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bottom style="thin">
        <color theme="0"/>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thin">
        <color auto="1"/>
      </bottom>
      <diagonal/>
    </border>
    <border>
      <left style="thin">
        <color theme="1"/>
      </left>
      <right style="thin">
        <color theme="0"/>
      </right>
      <top style="thin">
        <color theme="1"/>
      </top>
      <bottom/>
      <diagonal/>
    </border>
    <border>
      <left style="thin">
        <color theme="0"/>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style="thin">
        <color auto="1"/>
      </right>
      <top style="thin">
        <color auto="1"/>
      </top>
      <bottom style="thin">
        <color auto="1"/>
      </bottom>
      <diagonal/>
    </border>
    <border>
      <left/>
      <right style="thin">
        <color theme="1"/>
      </right>
      <top style="thin">
        <color indexed="64"/>
      </top>
      <bottom style="thin">
        <color indexed="64"/>
      </bottom>
      <diagonal/>
    </border>
    <border>
      <left style="thin">
        <color theme="1"/>
      </left>
      <right style="thin">
        <color indexed="64"/>
      </right>
      <top style="thin">
        <color indexed="64"/>
      </top>
      <bottom/>
      <diagonal/>
    </border>
    <border>
      <left/>
      <right style="thin">
        <color theme="1"/>
      </right>
      <top style="thin">
        <color auto="1"/>
      </top>
      <bottom/>
      <diagonal/>
    </border>
    <border>
      <left style="thin">
        <color theme="1"/>
      </left>
      <right style="thin">
        <color indexed="64"/>
      </right>
      <top/>
      <bottom/>
      <diagonal/>
    </border>
    <border>
      <left/>
      <right style="thin">
        <color theme="1"/>
      </right>
      <top/>
      <bottom/>
      <diagonal/>
    </border>
    <border>
      <left style="thin">
        <color theme="1"/>
      </left>
      <right style="thin">
        <color auto="1"/>
      </right>
      <top style="thin">
        <color auto="1"/>
      </top>
      <bottom style="thin">
        <color theme="1"/>
      </bottom>
      <diagonal/>
    </border>
    <border>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indexed="64"/>
      </top>
      <bottom style="thin">
        <color indexed="64"/>
      </bottom>
      <diagonal/>
    </border>
    <border>
      <left style="thin">
        <color auto="1"/>
      </left>
      <right/>
      <top style="thin">
        <color auto="1"/>
      </top>
      <bottom style="thin">
        <color theme="1"/>
      </bottom>
      <diagonal/>
    </border>
    <border>
      <left style="thin">
        <color theme="1" tint="0.499984740745262"/>
      </left>
      <right/>
      <top/>
      <bottom style="thin">
        <color theme="1"/>
      </bottom>
      <diagonal/>
    </border>
    <border>
      <left style="thin">
        <color theme="1" tint="0.499984740745262"/>
      </left>
      <right style="thin">
        <color theme="1" tint="0.499984740745262"/>
      </right>
      <top/>
      <bottom style="thin">
        <color theme="1"/>
      </bottom>
      <diagonal/>
    </border>
    <border>
      <left/>
      <right/>
      <top/>
      <bottom style="thin">
        <color theme="1"/>
      </bottom>
      <diagonal/>
    </border>
    <border>
      <left style="thin">
        <color auto="1"/>
      </left>
      <right/>
      <top style="thin">
        <color theme="0"/>
      </top>
      <bottom/>
      <diagonal/>
    </border>
    <border>
      <left style="thin">
        <color theme="1" tint="0.499984740745262"/>
      </left>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style="thin">
        <color auto="1"/>
      </left>
      <right style="thin">
        <color auto="1"/>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top style="thin">
        <color theme="1" tint="0.499984740745262"/>
      </top>
      <bottom style="thin">
        <color indexed="64"/>
      </bottom>
      <diagonal/>
    </border>
    <border>
      <left/>
      <right style="thin">
        <color indexed="64"/>
      </right>
      <top/>
      <bottom style="thin">
        <color theme="1" tint="0.499984740745262"/>
      </bottom>
      <diagonal/>
    </border>
    <border>
      <left/>
      <right style="thin">
        <color indexed="64"/>
      </right>
      <top style="thin">
        <color theme="1" tint="0.499984740745262"/>
      </top>
      <bottom style="thin">
        <color theme="1" tint="0.499984740745262"/>
      </bottom>
      <diagonal/>
    </border>
    <border>
      <left/>
      <right style="thin">
        <color indexed="64"/>
      </right>
      <top style="thin">
        <color theme="1" tint="0.499984740745262"/>
      </top>
      <bottom style="thin">
        <color indexed="64"/>
      </bottom>
      <diagonal/>
    </border>
  </borders>
  <cellStyleXfs count="21">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9" fillId="0" borderId="0"/>
    <xf numFmtId="0" fontId="10" fillId="5" borderId="8" applyBorder="0">
      <alignment horizontal="center" vertical="center"/>
    </xf>
    <xf numFmtId="43" fontId="1" fillId="0" borderId="0" applyFont="0" applyFill="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166" fontId="1" fillId="0" borderId="0" applyFont="0" applyFill="0" applyBorder="0" applyAlignment="0" applyProtection="0"/>
    <xf numFmtId="0" fontId="18" fillId="0" borderId="0" applyNumberFormat="0" applyFont="0" applyFill="0" applyAlignment="0" applyProtection="0"/>
    <xf numFmtId="169" fontId="18" fillId="0" borderId="0" applyFont="0" applyFill="0" applyBorder="0" applyAlignment="0" applyProtection="0"/>
    <xf numFmtId="0" fontId="22" fillId="15" borderId="8" applyBorder="0"/>
    <xf numFmtId="10" fontId="23" fillId="16" borderId="8" applyBorder="0"/>
    <xf numFmtId="0" fontId="24" fillId="18" borderId="8">
      <alignment horizontal="center" vertical="center" wrapText="1"/>
    </xf>
    <xf numFmtId="0" fontId="27" fillId="15" borderId="0"/>
    <xf numFmtId="0" fontId="24" fillId="15" borderId="0">
      <alignment horizontal="right"/>
    </xf>
    <xf numFmtId="10" fontId="28" fillId="17" borderId="8" applyBorder="0">
      <protection locked="0"/>
    </xf>
    <xf numFmtId="0" fontId="24" fillId="20" borderId="0">
      <alignment horizontal="right"/>
    </xf>
    <xf numFmtId="0" fontId="28" fillId="17" borderId="8" applyBorder="0">
      <protection locked="0"/>
    </xf>
  </cellStyleXfs>
  <cellXfs count="424">
    <xf numFmtId="0" fontId="0" fillId="0" borderId="0" xfId="0"/>
    <xf numFmtId="0" fontId="0" fillId="2" borderId="0" xfId="0" applyFill="1"/>
    <xf numFmtId="0" fontId="0" fillId="2" borderId="1" xfId="0" applyFill="1" applyBorder="1"/>
    <xf numFmtId="0" fontId="0" fillId="2" borderId="2" xfId="0" applyFill="1" applyBorder="1"/>
    <xf numFmtId="0" fontId="3" fillId="0" borderId="0" xfId="2"/>
    <xf numFmtId="0" fontId="2" fillId="2" borderId="0" xfId="0" applyFont="1" applyFill="1"/>
    <xf numFmtId="0" fontId="0" fillId="2" borderId="3" xfId="0" applyFill="1" applyBorder="1"/>
    <xf numFmtId="0" fontId="0" fillId="2" borderId="4" xfId="0" applyFill="1" applyBorder="1"/>
    <xf numFmtId="0" fontId="0" fillId="2" borderId="5" xfId="0" applyFill="1" applyBorder="1"/>
    <xf numFmtId="0" fontId="0" fillId="0" borderId="0" xfId="0" applyAlignment="1">
      <alignment wrapText="1"/>
    </xf>
    <xf numFmtId="0" fontId="2" fillId="0" borderId="6" xfId="0" applyFont="1" applyBorder="1" applyAlignment="1">
      <alignment vertical="center" wrapText="1"/>
    </xf>
    <xf numFmtId="10" fontId="0" fillId="3" borderId="7" xfId="0" applyNumberFormat="1" applyFill="1" applyBorder="1"/>
    <xf numFmtId="0" fontId="2" fillId="0" borderId="0" xfId="0" applyFont="1"/>
    <xf numFmtId="0" fontId="7" fillId="0" borderId="0" xfId="0" applyFont="1"/>
    <xf numFmtId="0" fontId="8" fillId="0" borderId="0" xfId="0" applyFont="1"/>
    <xf numFmtId="0" fontId="0" fillId="3" borderId="7" xfId="0" applyFill="1" applyBorder="1"/>
    <xf numFmtId="0" fontId="0" fillId="0" borderId="6" xfId="0" applyBorder="1" applyAlignment="1">
      <alignment horizontal="right" vertical="center" wrapText="1"/>
    </xf>
    <xf numFmtId="0" fontId="2" fillId="0" borderId="6" xfId="0" applyFont="1" applyBorder="1" applyAlignment="1">
      <alignment horizontal="center" vertical="center" wrapText="1"/>
    </xf>
    <xf numFmtId="0" fontId="0" fillId="2" borderId="10" xfId="0" applyFill="1" applyBorder="1"/>
    <xf numFmtId="0" fontId="0" fillId="2" borderId="11" xfId="0" applyFill="1" applyBorder="1"/>
    <xf numFmtId="0" fontId="0" fillId="2" borderId="12" xfId="0" applyFill="1" applyBorder="1"/>
    <xf numFmtId="0" fontId="0" fillId="0" borderId="0" xfId="0" applyAlignment="1">
      <alignment horizontal="right" vertical="center" wrapText="1"/>
    </xf>
    <xf numFmtId="0" fontId="0" fillId="7" borderId="0" xfId="0" applyFill="1"/>
    <xf numFmtId="0" fontId="2" fillId="3" borderId="7" xfId="0" applyFont="1" applyFill="1" applyBorder="1"/>
    <xf numFmtId="49" fontId="2" fillId="0" borderId="0" xfId="0" applyNumberFormat="1" applyFont="1"/>
    <xf numFmtId="0" fontId="12" fillId="8" borderId="13" xfId="6" applyBorder="1"/>
    <xf numFmtId="0" fontId="12" fillId="8" borderId="4" xfId="6" applyBorder="1"/>
    <xf numFmtId="0" fontId="12" fillId="8" borderId="5" xfId="6" applyBorder="1"/>
    <xf numFmtId="0" fontId="12" fillId="9" borderId="3" xfId="7" applyBorder="1"/>
    <xf numFmtId="0" fontId="12" fillId="9" borderId="4" xfId="7" applyBorder="1"/>
    <xf numFmtId="0" fontId="12" fillId="9" borderId="5" xfId="7" applyBorder="1"/>
    <xf numFmtId="0" fontId="12" fillId="10" borderId="3" xfId="8" applyBorder="1"/>
    <xf numFmtId="0" fontId="12" fillId="10" borderId="4" xfId="8" applyBorder="1"/>
    <xf numFmtId="0" fontId="12" fillId="10" borderId="5" xfId="8" applyBorder="1"/>
    <xf numFmtId="0" fontId="12" fillId="11" borderId="3" xfId="9" applyBorder="1"/>
    <xf numFmtId="0" fontId="12" fillId="11" borderId="4" xfId="9" applyBorder="1"/>
    <xf numFmtId="0" fontId="12" fillId="11" borderId="5" xfId="9" applyBorder="1"/>
    <xf numFmtId="49" fontId="0" fillId="12" borderId="14" xfId="0" applyNumberFormat="1" applyFill="1" applyBorder="1"/>
    <xf numFmtId="0" fontId="0" fillId="12" borderId="14" xfId="0" applyFill="1" applyBorder="1"/>
    <xf numFmtId="11" fontId="0" fillId="0" borderId="2" xfId="0" applyNumberFormat="1" applyBorder="1"/>
    <xf numFmtId="167" fontId="0" fillId="0" borderId="0" xfId="10" applyNumberFormat="1" applyFont="1" applyBorder="1"/>
    <xf numFmtId="164" fontId="0" fillId="0" borderId="1" xfId="1" applyNumberFormat="1" applyFont="1" applyBorder="1"/>
    <xf numFmtId="167" fontId="0" fillId="0" borderId="2" xfId="10" applyNumberFormat="1" applyFont="1" applyBorder="1"/>
    <xf numFmtId="9" fontId="0" fillId="0" borderId="1" xfId="1" applyFont="1" applyBorder="1"/>
    <xf numFmtId="0" fontId="0" fillId="0" borderId="2" xfId="0" applyBorder="1"/>
    <xf numFmtId="168" fontId="0" fillId="0" borderId="0" xfId="10" applyNumberFormat="1" applyFont="1" applyBorder="1"/>
    <xf numFmtId="49" fontId="0" fillId="0" borderId="0" xfId="0" applyNumberFormat="1"/>
    <xf numFmtId="0" fontId="14" fillId="0" borderId="0" xfId="0" applyFont="1"/>
    <xf numFmtId="49" fontId="0" fillId="12" borderId="0" xfId="0" applyNumberFormat="1" applyFill="1"/>
    <xf numFmtId="0" fontId="0" fillId="12" borderId="0" xfId="0" applyFill="1"/>
    <xf numFmtId="11" fontId="0" fillId="0" borderId="0" xfId="0" applyNumberFormat="1"/>
    <xf numFmtId="11" fontId="0" fillId="12" borderId="0" xfId="0" applyNumberFormat="1" applyFill="1"/>
    <xf numFmtId="167" fontId="0" fillId="0" borderId="11" xfId="10" applyNumberFormat="1" applyFont="1" applyBorder="1"/>
    <xf numFmtId="164" fontId="0" fillId="0" borderId="12" xfId="1" applyNumberFormat="1" applyFont="1" applyBorder="1"/>
    <xf numFmtId="9" fontId="0" fillId="0" borderId="12" xfId="1" applyFont="1" applyBorder="1"/>
    <xf numFmtId="168" fontId="0" fillId="0" borderId="11" xfId="10" applyNumberFormat="1" applyFont="1" applyBorder="1"/>
    <xf numFmtId="167" fontId="0" fillId="0" borderId="0" xfId="0" applyNumberFormat="1"/>
    <xf numFmtId="164" fontId="0" fillId="0" borderId="0" xfId="0" applyNumberFormat="1"/>
    <xf numFmtId="9" fontId="0" fillId="0" borderId="0" xfId="0" applyNumberFormat="1"/>
    <xf numFmtId="168" fontId="0" fillId="0" borderId="0" xfId="0" applyNumberFormat="1"/>
    <xf numFmtId="167" fontId="0" fillId="12" borderId="0" xfId="10" applyNumberFormat="1" applyFont="1" applyFill="1"/>
    <xf numFmtId="9" fontId="0" fillId="12" borderId="0" xfId="1" applyFont="1" applyFill="1"/>
    <xf numFmtId="167" fontId="0" fillId="0" borderId="0" xfId="10" applyNumberFormat="1" applyFont="1"/>
    <xf numFmtId="9" fontId="0" fillId="0" borderId="0" xfId="1" applyFont="1"/>
    <xf numFmtId="9" fontId="0" fillId="0" borderId="0" xfId="1" applyFont="1" applyBorder="1"/>
    <xf numFmtId="164" fontId="0" fillId="3" borderId="7" xfId="0" applyNumberFormat="1" applyFill="1" applyBorder="1"/>
    <xf numFmtId="0" fontId="16" fillId="0" borderId="6" xfId="0" applyFont="1" applyBorder="1" applyAlignment="1">
      <alignment vertical="center" wrapText="1"/>
    </xf>
    <xf numFmtId="9" fontId="0" fillId="7" borderId="7" xfId="0" applyNumberFormat="1" applyFill="1" applyBorder="1"/>
    <xf numFmtId="164" fontId="2" fillId="3" borderId="7" xfId="0" applyNumberFormat="1" applyFont="1" applyFill="1" applyBorder="1"/>
    <xf numFmtId="9" fontId="2" fillId="7" borderId="7" xfId="0" applyNumberFormat="1" applyFont="1" applyFill="1" applyBorder="1"/>
    <xf numFmtId="165" fontId="0" fillId="3" borderId="7" xfId="5" applyNumberFormat="1" applyFont="1" applyFill="1" applyBorder="1"/>
    <xf numFmtId="165" fontId="2" fillId="3" borderId="7" xfId="5" applyNumberFormat="1" applyFont="1" applyFill="1" applyBorder="1"/>
    <xf numFmtId="0" fontId="19" fillId="0" borderId="0" xfId="0" applyFont="1"/>
    <xf numFmtId="0" fontId="0" fillId="4" borderId="0" xfId="0" applyFill="1"/>
    <xf numFmtId="164" fontId="0" fillId="7" borderId="7" xfId="0" applyNumberFormat="1" applyFill="1" applyBorder="1"/>
    <xf numFmtId="0" fontId="2" fillId="0" borderId="0" xfId="0" applyFont="1" applyAlignment="1">
      <alignment horizontal="right" vertical="center"/>
    </xf>
    <xf numFmtId="0" fontId="21" fillId="0" borderId="0" xfId="0" applyFont="1"/>
    <xf numFmtId="0" fontId="0" fillId="0" borderId="17" xfId="0" applyBorder="1"/>
    <xf numFmtId="0" fontId="0" fillId="19" borderId="7" xfId="0" applyFill="1" applyBorder="1"/>
    <xf numFmtId="164" fontId="0" fillId="19" borderId="7" xfId="0" applyNumberFormat="1" applyFill="1" applyBorder="1"/>
    <xf numFmtId="0" fontId="0" fillId="2" borderId="7" xfId="0" applyFill="1" applyBorder="1"/>
    <xf numFmtId="15" fontId="0" fillId="4" borderId="0" xfId="0" applyNumberFormat="1" applyFill="1"/>
    <xf numFmtId="0" fontId="29" fillId="0" borderId="0" xfId="0" applyFont="1"/>
    <xf numFmtId="4" fontId="0" fillId="12" borderId="14" xfId="0" applyNumberFormat="1" applyFill="1" applyBorder="1"/>
    <xf numFmtId="4" fontId="0" fillId="0" borderId="0" xfId="0" applyNumberFormat="1"/>
    <xf numFmtId="4" fontId="0" fillId="12" borderId="0" xfId="0" applyNumberFormat="1" applyFill="1"/>
    <xf numFmtId="4" fontId="0" fillId="12" borderId="0" xfId="10" applyNumberFormat="1" applyFont="1" applyFill="1"/>
    <xf numFmtId="4" fontId="0" fillId="0" borderId="0" xfId="10" applyNumberFormat="1" applyFont="1"/>
    <xf numFmtId="165" fontId="0" fillId="0" borderId="0" xfId="5" applyNumberFormat="1" applyFont="1"/>
    <xf numFmtId="0" fontId="0" fillId="0" borderId="0" xfId="0" applyAlignment="1">
      <alignment horizontal="left"/>
    </xf>
    <xf numFmtId="0" fontId="30" fillId="0" borderId="0" xfId="0" applyFont="1"/>
    <xf numFmtId="165" fontId="0" fillId="19" borderId="7" xfId="5" applyNumberFormat="1" applyFont="1" applyFill="1" applyBorder="1"/>
    <xf numFmtId="43" fontId="0" fillId="0" borderId="0" xfId="0" applyNumberFormat="1"/>
    <xf numFmtId="0" fontId="0" fillId="0" borderId="24" xfId="0" applyBorder="1" applyAlignment="1">
      <alignment horizontal="left" vertical="center"/>
    </xf>
    <xf numFmtId="0" fontId="0" fillId="7" borderId="7" xfId="0" applyFill="1" applyBorder="1"/>
    <xf numFmtId="0" fontId="0" fillId="0" borderId="6" xfId="0" applyBorder="1" applyAlignment="1">
      <alignment horizontal="right" vertical="center"/>
    </xf>
    <xf numFmtId="0" fontId="0" fillId="0" borderId="6" xfId="0" applyBorder="1" applyAlignment="1">
      <alignment horizontal="left" vertical="center"/>
    </xf>
    <xf numFmtId="0" fontId="33" fillId="0" borderId="0" xfId="0" applyFont="1"/>
    <xf numFmtId="165" fontId="0" fillId="19" borderId="7" xfId="0" applyNumberFormat="1" applyFill="1" applyBorder="1"/>
    <xf numFmtId="0" fontId="0" fillId="13" borderId="0" xfId="0" applyFill="1"/>
    <xf numFmtId="9" fontId="0" fillId="13" borderId="0" xfId="0" applyNumberFormat="1" applyFill="1"/>
    <xf numFmtId="165" fontId="0" fillId="13" borderId="0" xfId="0" applyNumberFormat="1" applyFill="1"/>
    <xf numFmtId="165" fontId="0" fillId="0" borderId="6" xfId="5" applyNumberFormat="1" applyFont="1" applyBorder="1" applyAlignment="1">
      <alignment horizontal="right" vertical="center" wrapText="1"/>
    </xf>
    <xf numFmtId="10" fontId="0" fillId="0" borderId="0" xfId="1" applyNumberFormat="1" applyFont="1"/>
    <xf numFmtId="9" fontId="0" fillId="7" borderId="28" xfId="0" applyNumberFormat="1" applyFill="1" applyBorder="1" applyAlignment="1">
      <alignment horizontal="center"/>
    </xf>
    <xf numFmtId="9" fontId="0" fillId="7" borderId="20" xfId="0" applyNumberFormat="1" applyFill="1" applyBorder="1" applyAlignment="1">
      <alignment horizontal="center"/>
    </xf>
    <xf numFmtId="0" fontId="0" fillId="7" borderId="28" xfId="0" applyFill="1" applyBorder="1" applyAlignment="1">
      <alignment horizontal="center"/>
    </xf>
    <xf numFmtId="0" fontId="0" fillId="7" borderId="20" xfId="0" applyFill="1" applyBorder="1" applyAlignment="1">
      <alignment horizontal="center"/>
    </xf>
    <xf numFmtId="164" fontId="0" fillId="14" borderId="7" xfId="0" applyNumberFormat="1" applyFill="1" applyBorder="1"/>
    <xf numFmtId="4" fontId="0" fillId="14" borderId="7" xfId="0" applyNumberFormat="1" applyFill="1" applyBorder="1"/>
    <xf numFmtId="170" fontId="0" fillId="14" borderId="7" xfId="0" applyNumberFormat="1" applyFill="1" applyBorder="1"/>
    <xf numFmtId="0" fontId="0" fillId="0" borderId="0" xfId="0" applyAlignment="1">
      <alignment horizontal="left" vertical="center"/>
    </xf>
    <xf numFmtId="9" fontId="0" fillId="0" borderId="0" xfId="0" applyNumberFormat="1" applyAlignment="1">
      <alignment horizontal="right" vertical="center" wrapText="1"/>
    </xf>
    <xf numFmtId="0" fontId="0" fillId="0" borderId="24" xfId="0" applyBorder="1" applyAlignment="1">
      <alignment horizontal="left" vertical="center" wrapText="1"/>
    </xf>
    <xf numFmtId="10" fontId="0" fillId="14" borderId="7" xfId="0" applyNumberFormat="1" applyFill="1" applyBorder="1"/>
    <xf numFmtId="0" fontId="2" fillId="0" borderId="11" xfId="0" applyFont="1" applyBorder="1"/>
    <xf numFmtId="0" fontId="0" fillId="22" borderId="0" xfId="0" applyFill="1"/>
    <xf numFmtId="0" fontId="0" fillId="2" borderId="17" xfId="0" applyFill="1" applyBorder="1"/>
    <xf numFmtId="0" fontId="0" fillId="22" borderId="29" xfId="0" applyFill="1" applyBorder="1"/>
    <xf numFmtId="0" fontId="0" fillId="22" borderId="29" xfId="0" applyFill="1" applyBorder="1" applyAlignment="1">
      <alignment horizontal="right"/>
    </xf>
    <xf numFmtId="14" fontId="0" fillId="22" borderId="29" xfId="0" applyNumberFormat="1" applyFill="1" applyBorder="1"/>
    <xf numFmtId="0" fontId="0" fillId="22" borderId="30" xfId="0" applyFill="1" applyBorder="1"/>
    <xf numFmtId="0" fontId="0" fillId="2" borderId="31" xfId="0" applyFill="1" applyBorder="1"/>
    <xf numFmtId="0" fontId="0" fillId="2" borderId="31" xfId="0" applyFill="1" applyBorder="1" applyAlignment="1">
      <alignment horizontal="right"/>
    </xf>
    <xf numFmtId="0" fontId="0" fillId="2" borderId="32" xfId="0" applyFill="1" applyBorder="1"/>
    <xf numFmtId="0" fontId="2" fillId="2" borderId="31" xfId="0" applyFont="1" applyFill="1" applyBorder="1"/>
    <xf numFmtId="0" fontId="0" fillId="2" borderId="33" xfId="0" applyFill="1" applyBorder="1"/>
    <xf numFmtId="0" fontId="0" fillId="2" borderId="33" xfId="0" applyFill="1" applyBorder="1" applyAlignment="1">
      <alignment horizontal="right"/>
    </xf>
    <xf numFmtId="0" fontId="0" fillId="2" borderId="34" xfId="0" applyFill="1" applyBorder="1"/>
    <xf numFmtId="0" fontId="0" fillId="7" borderId="33" xfId="0" applyFill="1" applyBorder="1"/>
    <xf numFmtId="0" fontId="0" fillId="7" borderId="33" xfId="0" applyFill="1" applyBorder="1" applyAlignment="1">
      <alignment horizontal="right"/>
    </xf>
    <xf numFmtId="0" fontId="0" fillId="7" borderId="34" xfId="0" applyFill="1" applyBorder="1"/>
    <xf numFmtId="0" fontId="0" fillId="7" borderId="17" xfId="0" applyFill="1" applyBorder="1"/>
    <xf numFmtId="0" fontId="0" fillId="22" borderId="29" xfId="0" applyFill="1" applyBorder="1" applyAlignment="1">
      <alignment horizontal="center"/>
    </xf>
    <xf numFmtId="0" fontId="0" fillId="2" borderId="31" xfId="0" applyFill="1" applyBorder="1" applyAlignment="1">
      <alignment horizontal="center"/>
    </xf>
    <xf numFmtId="0" fontId="0" fillId="2" borderId="33" xfId="0" applyFill="1" applyBorder="1" applyAlignment="1">
      <alignment horizontal="center"/>
    </xf>
    <xf numFmtId="0" fontId="0" fillId="7" borderId="33" xfId="0" applyFill="1" applyBorder="1" applyAlignment="1">
      <alignment horizontal="center"/>
    </xf>
    <xf numFmtId="14" fontId="0" fillId="7" borderId="33" xfId="0" applyNumberFormat="1" applyFill="1" applyBorder="1"/>
    <xf numFmtId="14" fontId="0" fillId="2" borderId="33" xfId="0" applyNumberFormat="1" applyFill="1" applyBorder="1"/>
    <xf numFmtId="14" fontId="0" fillId="2" borderId="31" xfId="0" applyNumberFormat="1" applyFill="1" applyBorder="1"/>
    <xf numFmtId="0" fontId="0" fillId="22" borderId="4" xfId="0" applyFill="1" applyBorder="1"/>
    <xf numFmtId="0" fontId="0" fillId="22" borderId="35" xfId="0" applyFill="1" applyBorder="1"/>
    <xf numFmtId="0" fontId="0" fillId="7" borderId="36" xfId="0" applyFill="1" applyBorder="1" applyAlignment="1">
      <alignment horizontal="center"/>
    </xf>
    <xf numFmtId="0" fontId="0" fillId="7" borderId="36" xfId="0" applyFill="1" applyBorder="1"/>
    <xf numFmtId="0" fontId="0" fillId="7" borderId="36" xfId="0" applyFill="1" applyBorder="1" applyAlignment="1">
      <alignment horizontal="right"/>
    </xf>
    <xf numFmtId="14" fontId="0" fillId="7" borderId="36" xfId="0" applyNumberFormat="1" applyFill="1" applyBorder="1"/>
    <xf numFmtId="0" fontId="0" fillId="7" borderId="37" xfId="0" applyFill="1" applyBorder="1"/>
    <xf numFmtId="0" fontId="0" fillId="7" borderId="19" xfId="0" applyFill="1" applyBorder="1"/>
    <xf numFmtId="0" fontId="0" fillId="7" borderId="31" xfId="0" applyFill="1" applyBorder="1" applyAlignment="1">
      <alignment horizontal="center"/>
    </xf>
    <xf numFmtId="0" fontId="0" fillId="7" borderId="31" xfId="0" applyFill="1" applyBorder="1"/>
    <xf numFmtId="0" fontId="0" fillId="7" borderId="31" xfId="0" applyFill="1" applyBorder="1" applyAlignment="1">
      <alignment horizontal="right"/>
    </xf>
    <xf numFmtId="14" fontId="0" fillId="7" borderId="31" xfId="0" applyNumberFormat="1" applyFill="1" applyBorder="1"/>
    <xf numFmtId="0" fontId="0" fillId="7" borderId="32" xfId="0" applyFill="1" applyBorder="1"/>
    <xf numFmtId="0" fontId="0" fillId="2" borderId="37" xfId="0" applyFill="1" applyBorder="1"/>
    <xf numFmtId="0" fontId="0" fillId="2" borderId="19" xfId="0" applyFill="1" applyBorder="1"/>
    <xf numFmtId="0" fontId="0" fillId="2" borderId="31" xfId="0" applyFill="1" applyBorder="1" applyAlignment="1">
      <alignment horizontal="left"/>
    </xf>
    <xf numFmtId="0" fontId="36" fillId="2" borderId="0" xfId="0" applyFont="1" applyFill="1"/>
    <xf numFmtId="0" fontId="14" fillId="2" borderId="0" xfId="0" applyFont="1" applyFill="1"/>
    <xf numFmtId="0" fontId="15" fillId="2" borderId="0" xfId="0" applyFont="1" applyFill="1"/>
    <xf numFmtId="0" fontId="37" fillId="2" borderId="0" xfId="0" applyFont="1" applyFill="1"/>
    <xf numFmtId="171" fontId="1" fillId="2" borderId="0" xfId="1" applyNumberFormat="1" applyFont="1" applyFill="1" applyBorder="1" applyAlignment="1">
      <alignment horizontal="center"/>
    </xf>
    <xf numFmtId="171" fontId="1" fillId="2" borderId="26" xfId="1" applyNumberFormat="1" applyFont="1" applyFill="1" applyBorder="1" applyAlignment="1">
      <alignment horizontal="center"/>
    </xf>
    <xf numFmtId="165" fontId="2" fillId="2" borderId="39" xfId="5" applyNumberFormat="1" applyFont="1" applyFill="1" applyBorder="1" applyAlignment="1">
      <alignment horizontal="center"/>
    </xf>
    <xf numFmtId="171" fontId="2" fillId="2" borderId="39" xfId="1" applyNumberFormat="1" applyFont="1" applyFill="1" applyBorder="1" applyAlignment="1">
      <alignment horizontal="center"/>
    </xf>
    <xf numFmtId="0" fontId="39" fillId="2" borderId="0" xfId="0" applyFont="1" applyFill="1" applyAlignment="1">
      <alignment horizontal="left" vertical="center"/>
    </xf>
    <xf numFmtId="0" fontId="41" fillId="2" borderId="0" xfId="0" applyFont="1" applyFill="1"/>
    <xf numFmtId="164" fontId="0" fillId="2" borderId="0" xfId="0" applyNumberFormat="1" applyFill="1"/>
    <xf numFmtId="174" fontId="0" fillId="2" borderId="0" xfId="0" applyNumberFormat="1" applyFill="1"/>
    <xf numFmtId="164" fontId="20" fillId="2" borderId="0" xfId="0" applyNumberFormat="1" applyFont="1" applyFill="1"/>
    <xf numFmtId="0" fontId="42" fillId="2" borderId="0" xfId="0" applyFont="1" applyFill="1"/>
    <xf numFmtId="164" fontId="25" fillId="2" borderId="39" xfId="1" applyNumberFormat="1" applyFont="1" applyFill="1" applyBorder="1" applyAlignment="1">
      <alignment horizontal="center"/>
    </xf>
    <xf numFmtId="10" fontId="0" fillId="2" borderId="0" xfId="0" applyNumberFormat="1" applyFill="1"/>
    <xf numFmtId="164" fontId="0" fillId="2" borderId="21" xfId="0" applyNumberFormat="1" applyFill="1" applyBorder="1" applyAlignment="1">
      <alignment horizontal="center"/>
    </xf>
    <xf numFmtId="10" fontId="0" fillId="2" borderId="9" xfId="0" applyNumberFormat="1" applyFill="1" applyBorder="1"/>
    <xf numFmtId="10" fontId="0" fillId="2" borderId="19" xfId="0" applyNumberFormat="1" applyFill="1" applyBorder="1"/>
    <xf numFmtId="3" fontId="2" fillId="2" borderId="39" xfId="0" applyNumberFormat="1" applyFont="1" applyFill="1" applyBorder="1"/>
    <xf numFmtId="173" fontId="34" fillId="25" borderId="39" xfId="1" applyNumberFormat="1" applyFont="1" applyFill="1" applyBorder="1" applyAlignment="1">
      <alignment horizontal="center"/>
    </xf>
    <xf numFmtId="172" fontId="0" fillId="2" borderId="15" xfId="0" applyNumberFormat="1" applyFill="1" applyBorder="1" applyAlignment="1">
      <alignment horizontal="center"/>
    </xf>
    <xf numFmtId="164" fontId="0" fillId="2" borderId="16" xfId="0" applyNumberFormat="1" applyFill="1" applyBorder="1" applyAlignment="1">
      <alignment horizontal="center"/>
    </xf>
    <xf numFmtId="10" fontId="0" fillId="2" borderId="15" xfId="0" applyNumberFormat="1" applyFill="1" applyBorder="1"/>
    <xf numFmtId="173" fontId="0" fillId="2" borderId="0" xfId="0" applyNumberFormat="1" applyFill="1" applyAlignment="1">
      <alignment horizontal="center"/>
    </xf>
    <xf numFmtId="3" fontId="38" fillId="6" borderId="41" xfId="0" applyNumberFormat="1" applyFont="1" applyFill="1" applyBorder="1" applyAlignment="1">
      <alignment horizontal="center" vertical="center" wrapText="1"/>
    </xf>
    <xf numFmtId="164" fontId="0" fillId="2" borderId="15" xfId="0" applyNumberFormat="1" applyFill="1" applyBorder="1" applyAlignment="1">
      <alignment horizontal="center"/>
    </xf>
    <xf numFmtId="3" fontId="35" fillId="6" borderId="43" xfId="0" applyNumberFormat="1" applyFont="1" applyFill="1" applyBorder="1" applyAlignment="1">
      <alignment vertical="center" wrapText="1"/>
    </xf>
    <xf numFmtId="3" fontId="35" fillId="6" borderId="46" xfId="0" applyNumberFormat="1" applyFont="1" applyFill="1" applyBorder="1" applyAlignment="1">
      <alignment horizontal="center" vertical="center" wrapText="1"/>
    </xf>
    <xf numFmtId="3" fontId="38" fillId="6" borderId="47" xfId="0" applyNumberFormat="1" applyFont="1" applyFill="1" applyBorder="1" applyAlignment="1">
      <alignment horizontal="center" vertical="center" wrapText="1"/>
    </xf>
    <xf numFmtId="3" fontId="38" fillId="6" borderId="48" xfId="0" applyNumberFormat="1" applyFont="1" applyFill="1" applyBorder="1" applyAlignment="1">
      <alignment horizontal="center" vertical="center" wrapText="1"/>
    </xf>
    <xf numFmtId="3" fontId="38" fillId="6" borderId="50" xfId="0" applyNumberFormat="1" applyFont="1" applyFill="1" applyBorder="1" applyAlignment="1">
      <alignment horizontal="center" vertical="center" wrapText="1"/>
    </xf>
    <xf numFmtId="3" fontId="0" fillId="2" borderId="0" xfId="0" applyNumberFormat="1" applyFill="1"/>
    <xf numFmtId="3" fontId="25" fillId="2" borderId="39" xfId="0" applyNumberFormat="1" applyFont="1" applyFill="1" applyBorder="1" applyAlignment="1">
      <alignment horizontal="left"/>
    </xf>
    <xf numFmtId="10" fontId="0" fillId="2" borderId="21" xfId="0" applyNumberFormat="1" applyFill="1" applyBorder="1" applyAlignment="1">
      <alignment horizontal="center"/>
    </xf>
    <xf numFmtId="10" fontId="0" fillId="2" borderId="16" xfId="0" applyNumberFormat="1" applyFill="1" applyBorder="1" applyAlignment="1">
      <alignment horizontal="center"/>
    </xf>
    <xf numFmtId="0" fontId="0" fillId="22" borderId="17" xfId="0" applyFill="1" applyBorder="1"/>
    <xf numFmtId="173" fontId="0" fillId="2" borderId="17" xfId="0" applyNumberFormat="1" applyFill="1" applyBorder="1" applyAlignment="1">
      <alignment horizontal="center"/>
    </xf>
    <xf numFmtId="3" fontId="38" fillId="6" borderId="42" xfId="0" applyNumberFormat="1" applyFont="1" applyFill="1" applyBorder="1" applyAlignment="1">
      <alignment horizontal="center" vertical="center" wrapText="1"/>
    </xf>
    <xf numFmtId="175" fontId="0" fillId="2" borderId="26" xfId="1" applyNumberFormat="1" applyFont="1" applyFill="1" applyBorder="1" applyAlignment="1">
      <alignment horizontal="center"/>
    </xf>
    <xf numFmtId="0" fontId="46" fillId="2" borderId="0" xfId="0" applyFont="1" applyFill="1" applyAlignment="1">
      <alignment horizontal="left" indent="1"/>
    </xf>
    <xf numFmtId="0" fontId="46" fillId="2" borderId="0" xfId="0" applyFont="1" applyFill="1"/>
    <xf numFmtId="3" fontId="47" fillId="6" borderId="56" xfId="0" applyNumberFormat="1" applyFont="1" applyFill="1" applyBorder="1" applyAlignment="1">
      <alignment horizontal="center" vertical="center" wrapText="1"/>
    </xf>
    <xf numFmtId="0" fontId="45" fillId="2" borderId="0" xfId="0" applyFont="1" applyFill="1"/>
    <xf numFmtId="0" fontId="45" fillId="2" borderId="60" xfId="0" applyFont="1" applyFill="1" applyBorder="1" applyAlignment="1">
      <alignment horizontal="left" vertical="top"/>
    </xf>
    <xf numFmtId="0" fontId="45" fillId="2" borderId="62" xfId="0" applyFont="1" applyFill="1" applyBorder="1" applyAlignment="1">
      <alignment horizontal="left" vertical="top"/>
    </xf>
    <xf numFmtId="0" fontId="45" fillId="2" borderId="64" xfId="0" applyFont="1" applyFill="1" applyBorder="1" applyAlignment="1">
      <alignment horizontal="left" vertical="top"/>
    </xf>
    <xf numFmtId="0" fontId="45" fillId="2" borderId="66" xfId="0" applyFont="1" applyFill="1" applyBorder="1" applyAlignment="1">
      <alignment horizontal="left" vertical="top"/>
    </xf>
    <xf numFmtId="0" fontId="6" fillId="2" borderId="0" xfId="0" applyFont="1" applyFill="1"/>
    <xf numFmtId="0" fontId="49" fillId="2" borderId="0" xfId="0" applyFont="1" applyFill="1"/>
    <xf numFmtId="0" fontId="26" fillId="27" borderId="31" xfId="0" applyFont="1" applyFill="1" applyBorder="1"/>
    <xf numFmtId="0" fontId="26" fillId="27" borderId="0" xfId="0" applyFont="1" applyFill="1"/>
    <xf numFmtId="0" fontId="26" fillId="27" borderId="32" xfId="0" applyFont="1" applyFill="1" applyBorder="1"/>
    <xf numFmtId="0" fontId="0" fillId="7" borderId="72" xfId="0" applyFill="1" applyBorder="1" applyAlignment="1">
      <alignment horizontal="center"/>
    </xf>
    <xf numFmtId="0" fontId="0" fillId="7" borderId="72" xfId="0" applyFill="1" applyBorder="1"/>
    <xf numFmtId="0" fontId="0" fillId="7" borderId="72" xfId="0" applyFill="1" applyBorder="1" applyAlignment="1">
      <alignment horizontal="right"/>
    </xf>
    <xf numFmtId="14" fontId="0" fillId="7" borderId="72" xfId="0" applyNumberFormat="1" applyFill="1" applyBorder="1"/>
    <xf numFmtId="0" fontId="0" fillId="7" borderId="73" xfId="0" applyFill="1" applyBorder="1"/>
    <xf numFmtId="0" fontId="0" fillId="7" borderId="71" xfId="0" applyFill="1" applyBorder="1"/>
    <xf numFmtId="10" fontId="11" fillId="25" borderId="0" xfId="0" applyNumberFormat="1" applyFont="1" applyFill="1" applyAlignment="1">
      <alignment horizontal="center"/>
    </xf>
    <xf numFmtId="10" fontId="44" fillId="25" borderId="39" xfId="1" applyNumberFormat="1" applyFont="1" applyFill="1" applyBorder="1" applyAlignment="1">
      <alignment horizontal="center"/>
    </xf>
    <xf numFmtId="3" fontId="50" fillId="2" borderId="0" xfId="0" applyNumberFormat="1" applyFont="1" applyFill="1"/>
    <xf numFmtId="3" fontId="38" fillId="6" borderId="52" xfId="0" applyNumberFormat="1" applyFont="1" applyFill="1" applyBorder="1" applyAlignment="1">
      <alignment horizontal="center" vertical="center"/>
    </xf>
    <xf numFmtId="1" fontId="38" fillId="6" borderId="53" xfId="5" applyNumberFormat="1" applyFont="1" applyFill="1" applyBorder="1" applyAlignment="1">
      <alignment horizontal="center" vertical="center" wrapText="1"/>
    </xf>
    <xf numFmtId="3" fontId="38" fillId="6" borderId="17" xfId="0" applyNumberFormat="1" applyFont="1" applyFill="1" applyBorder="1" applyAlignment="1">
      <alignment horizontal="left" vertical="center"/>
    </xf>
    <xf numFmtId="3" fontId="38" fillId="6" borderId="17" xfId="0" applyNumberFormat="1" applyFont="1" applyFill="1" applyBorder="1" applyAlignment="1">
      <alignment horizontal="center" vertical="center" wrapText="1"/>
    </xf>
    <xf numFmtId="3" fontId="0" fillId="2" borderId="16" xfId="0" applyNumberFormat="1" applyFill="1" applyBorder="1"/>
    <xf numFmtId="176" fontId="0" fillId="2" borderId="16" xfId="1" applyNumberFormat="1" applyFont="1" applyFill="1" applyBorder="1" applyAlignment="1">
      <alignment horizontal="center"/>
    </xf>
    <xf numFmtId="176" fontId="0" fillId="2" borderId="74" xfId="1" applyNumberFormat="1" applyFont="1" applyFill="1" applyBorder="1" applyAlignment="1">
      <alignment horizontal="center"/>
    </xf>
    <xf numFmtId="176" fontId="0" fillId="2" borderId="15" xfId="1" applyNumberFormat="1" applyFont="1" applyFill="1" applyBorder="1" applyAlignment="1">
      <alignment horizontal="center"/>
    </xf>
    <xf numFmtId="176" fontId="25" fillId="2" borderId="54" xfId="1" applyNumberFormat="1" applyFont="1" applyFill="1" applyBorder="1" applyAlignment="1">
      <alignment horizontal="center"/>
    </xf>
    <xf numFmtId="176" fontId="25" fillId="2" borderId="38" xfId="1" applyNumberFormat="1" applyFont="1" applyFill="1" applyBorder="1" applyAlignment="1">
      <alignment horizontal="center"/>
    </xf>
    <xf numFmtId="0" fontId="0" fillId="22" borderId="0" xfId="0" applyFill="1" applyAlignment="1">
      <alignment horizontal="right"/>
    </xf>
    <xf numFmtId="0" fontId="51" fillId="2" borderId="0" xfId="0" applyFont="1" applyFill="1"/>
    <xf numFmtId="0" fontId="0" fillId="2" borderId="18" xfId="0" applyFill="1" applyBorder="1" applyAlignment="1">
      <alignment horizontal="right"/>
    </xf>
    <xf numFmtId="3" fontId="0" fillId="2" borderId="18" xfId="0" applyNumberFormat="1" applyFill="1" applyBorder="1"/>
    <xf numFmtId="0" fontId="2" fillId="22" borderId="0" xfId="0" applyFont="1" applyFill="1" applyAlignment="1">
      <alignment horizontal="right"/>
    </xf>
    <xf numFmtId="164" fontId="34" fillId="21" borderId="0" xfId="1" applyNumberFormat="1" applyFont="1" applyFill="1"/>
    <xf numFmtId="3" fontId="0" fillId="22" borderId="0" xfId="0" applyNumberFormat="1" applyFill="1" applyAlignment="1">
      <alignment horizontal="right"/>
    </xf>
    <xf numFmtId="0" fontId="0" fillId="2" borderId="76" xfId="0" applyFill="1" applyBorder="1" applyAlignment="1">
      <alignment horizontal="center"/>
    </xf>
    <xf numFmtId="0" fontId="0" fillId="2" borderId="76" xfId="0" applyFill="1" applyBorder="1"/>
    <xf numFmtId="14" fontId="0" fillId="2" borderId="76" xfId="0" applyNumberFormat="1" applyFill="1" applyBorder="1"/>
    <xf numFmtId="0" fontId="0" fillId="2" borderId="75" xfId="0" applyFill="1" applyBorder="1"/>
    <xf numFmtId="0" fontId="0" fillId="2" borderId="77" xfId="0" applyFill="1" applyBorder="1"/>
    <xf numFmtId="0" fontId="0" fillId="7" borderId="76" xfId="0" applyFill="1" applyBorder="1" applyAlignment="1">
      <alignment horizontal="center"/>
    </xf>
    <xf numFmtId="0" fontId="0" fillId="7" borderId="76" xfId="0" applyFill="1" applyBorder="1"/>
    <xf numFmtId="14" fontId="0" fillId="7" borderId="76" xfId="0" applyNumberFormat="1" applyFill="1" applyBorder="1"/>
    <xf numFmtId="0" fontId="0" fillId="7" borderId="75" xfId="0" applyFill="1" applyBorder="1"/>
    <xf numFmtId="0" fontId="0" fillId="7" borderId="77" xfId="0" applyFill="1" applyBorder="1"/>
    <xf numFmtId="165" fontId="0" fillId="2" borderId="0" xfId="5" applyNumberFormat="1" applyFont="1" applyFill="1"/>
    <xf numFmtId="164" fontId="2" fillId="2" borderId="39" xfId="1" applyNumberFormat="1" applyFont="1" applyFill="1" applyBorder="1" applyAlignment="1">
      <alignment horizontal="center"/>
    </xf>
    <xf numFmtId="3" fontId="0" fillId="2" borderId="16" xfId="0" applyNumberFormat="1" applyFill="1" applyBorder="1" applyAlignment="1">
      <alignment horizontal="left"/>
    </xf>
    <xf numFmtId="0" fontId="0" fillId="6" borderId="0" xfId="0" applyFill="1"/>
    <xf numFmtId="164" fontId="0" fillId="2" borderId="16" xfId="1" applyNumberFormat="1" applyFont="1" applyFill="1" applyBorder="1" applyAlignment="1">
      <alignment horizontal="center"/>
    </xf>
    <xf numFmtId="171" fontId="1" fillId="2" borderId="15" xfId="1" applyNumberFormat="1" applyFont="1" applyFill="1" applyBorder="1" applyAlignment="1">
      <alignment horizontal="center"/>
    </xf>
    <xf numFmtId="0" fontId="0" fillId="6" borderId="45" xfId="0" applyFill="1" applyBorder="1"/>
    <xf numFmtId="3" fontId="0" fillId="2" borderId="15" xfId="0" applyNumberFormat="1" applyFill="1" applyBorder="1"/>
    <xf numFmtId="164" fontId="0" fillId="2" borderId="15" xfId="1" applyNumberFormat="1" applyFont="1" applyFill="1" applyBorder="1"/>
    <xf numFmtId="0" fontId="0" fillId="2" borderId="39" xfId="0" applyFill="1" applyBorder="1"/>
    <xf numFmtId="165" fontId="13" fillId="2" borderId="26" xfId="5" applyNumberFormat="1" applyFont="1" applyFill="1" applyBorder="1"/>
    <xf numFmtId="164" fontId="13" fillId="2" borderId="26" xfId="1" applyNumberFormat="1" applyFont="1" applyFill="1" applyBorder="1" applyAlignment="1">
      <alignment horizontal="center"/>
    </xf>
    <xf numFmtId="165" fontId="13" fillId="2" borderId="26" xfId="5" applyNumberFormat="1" applyFont="1" applyFill="1" applyBorder="1" applyAlignment="1">
      <alignment horizontal="center"/>
    </xf>
    <xf numFmtId="171" fontId="13" fillId="2" borderId="26" xfId="1" applyNumberFormat="1" applyFont="1" applyFill="1" applyBorder="1" applyAlignment="1">
      <alignment horizontal="center"/>
    </xf>
    <xf numFmtId="165" fontId="13" fillId="23" borderId="15" xfId="5" applyNumberFormat="1" applyFont="1" applyFill="1" applyBorder="1" applyAlignment="1">
      <alignment horizontal="center"/>
    </xf>
    <xf numFmtId="165" fontId="16" fillId="2" borderId="39" xfId="5" applyNumberFormat="1" applyFont="1" applyFill="1" applyBorder="1" applyAlignment="1">
      <alignment horizontal="center"/>
    </xf>
    <xf numFmtId="164" fontId="16" fillId="2" borderId="39" xfId="1" applyNumberFormat="1" applyFont="1" applyFill="1" applyBorder="1" applyAlignment="1">
      <alignment horizontal="center"/>
    </xf>
    <xf numFmtId="171" fontId="16" fillId="2" borderId="39" xfId="0" applyNumberFormat="1" applyFont="1" applyFill="1" applyBorder="1" applyAlignment="1">
      <alignment horizontal="center"/>
    </xf>
    <xf numFmtId="0" fontId="2" fillId="2" borderId="39" xfId="0" applyFont="1" applyFill="1" applyBorder="1"/>
    <xf numFmtId="9" fontId="2" fillId="2" borderId="39" xfId="0" applyNumberFormat="1" applyFont="1" applyFill="1" applyBorder="1"/>
    <xf numFmtId="0" fontId="0" fillId="4" borderId="8" xfId="0" applyFill="1" applyBorder="1"/>
    <xf numFmtId="0" fontId="21" fillId="4" borderId="8" xfId="0" applyFont="1" applyFill="1" applyBorder="1"/>
    <xf numFmtId="0" fontId="53" fillId="4" borderId="8" xfId="0" applyFont="1" applyFill="1" applyBorder="1"/>
    <xf numFmtId="0" fontId="52" fillId="4" borderId="8" xfId="0" applyFont="1" applyFill="1" applyBorder="1"/>
    <xf numFmtId="0" fontId="32" fillId="4" borderId="8" xfId="0" applyFont="1" applyFill="1" applyBorder="1"/>
    <xf numFmtId="0" fontId="31" fillId="4" borderId="8" xfId="0" applyFont="1" applyFill="1" applyBorder="1"/>
    <xf numFmtId="0" fontId="0" fillId="22" borderId="16" xfId="0" applyFill="1" applyBorder="1"/>
    <xf numFmtId="0" fontId="0" fillId="22" borderId="23" xfId="0" applyFill="1" applyBorder="1"/>
    <xf numFmtId="0" fontId="0" fillId="26" borderId="8" xfId="0" applyFill="1" applyBorder="1"/>
    <xf numFmtId="0" fontId="0" fillId="28" borderId="8" xfId="0" applyFill="1" applyBorder="1"/>
    <xf numFmtId="3" fontId="38" fillId="6" borderId="46" xfId="0" applyNumberFormat="1" applyFont="1" applyFill="1" applyBorder="1" applyAlignment="1">
      <alignment horizontal="center" vertical="center" wrapText="1"/>
    </xf>
    <xf numFmtId="0" fontId="0" fillId="2" borderId="16" xfId="0" applyFill="1" applyBorder="1"/>
    <xf numFmtId="0" fontId="0" fillId="2" borderId="26" xfId="0" applyFill="1" applyBorder="1"/>
    <xf numFmtId="9" fontId="0" fillId="2" borderId="26" xfId="1" applyFont="1" applyFill="1" applyBorder="1"/>
    <xf numFmtId="0" fontId="0" fillId="2" borderId="15" xfId="0" applyFill="1" applyBorder="1"/>
    <xf numFmtId="0" fontId="0" fillId="2" borderId="23" xfId="0" applyFill="1" applyBorder="1"/>
    <xf numFmtId="0" fontId="0" fillId="2" borderId="27" xfId="0" applyFill="1" applyBorder="1"/>
    <xf numFmtId="0" fontId="0" fillId="2" borderId="22" xfId="0" applyFill="1" applyBorder="1"/>
    <xf numFmtId="10" fontId="0" fillId="2" borderId="16" xfId="0" applyNumberFormat="1" applyFill="1" applyBorder="1"/>
    <xf numFmtId="10" fontId="0" fillId="2" borderId="26" xfId="0" applyNumberFormat="1" applyFill="1" applyBorder="1"/>
    <xf numFmtId="10" fontId="0" fillId="2" borderId="23" xfId="0" applyNumberFormat="1" applyFill="1" applyBorder="1"/>
    <xf numFmtId="10" fontId="0" fillId="2" borderId="27" xfId="0" applyNumberFormat="1" applyFill="1" applyBorder="1"/>
    <xf numFmtId="10" fontId="0" fillId="2" borderId="22" xfId="0" applyNumberFormat="1" applyFill="1" applyBorder="1"/>
    <xf numFmtId="177" fontId="25" fillId="2" borderId="39" xfId="1" applyNumberFormat="1" applyFont="1" applyFill="1" applyBorder="1" applyAlignment="1">
      <alignment horizontal="center"/>
    </xf>
    <xf numFmtId="177" fontId="1" fillId="2" borderId="26" xfId="1" applyNumberFormat="1" applyFont="1" applyFill="1" applyBorder="1" applyAlignment="1">
      <alignment horizontal="center"/>
    </xf>
    <xf numFmtId="177" fontId="0" fillId="2" borderId="26" xfId="1" applyNumberFormat="1" applyFont="1" applyFill="1" applyBorder="1" applyAlignment="1">
      <alignment horizontal="center"/>
    </xf>
    <xf numFmtId="177" fontId="0" fillId="2" borderId="15" xfId="1" applyNumberFormat="1" applyFont="1" applyFill="1" applyBorder="1" applyAlignment="1">
      <alignment horizontal="center"/>
    </xf>
    <xf numFmtId="3" fontId="38" fillId="6" borderId="49" xfId="0" applyNumberFormat="1" applyFont="1" applyFill="1" applyBorder="1" applyAlignment="1">
      <alignment horizontal="center" vertical="center" wrapText="1"/>
    </xf>
    <xf numFmtId="0" fontId="0" fillId="2" borderId="78" xfId="0" applyFill="1" applyBorder="1"/>
    <xf numFmtId="0" fontId="0" fillId="2" borderId="42" xfId="0" applyFill="1" applyBorder="1"/>
    <xf numFmtId="0" fontId="53" fillId="28" borderId="8" xfId="0" applyFont="1" applyFill="1" applyBorder="1"/>
    <xf numFmtId="10" fontId="0" fillId="2" borderId="78" xfId="0" applyNumberFormat="1" applyFill="1" applyBorder="1"/>
    <xf numFmtId="10" fontId="0" fillId="2" borderId="74" xfId="0" applyNumberFormat="1" applyFill="1" applyBorder="1"/>
    <xf numFmtId="3" fontId="38" fillId="6" borderId="79" xfId="0" applyNumberFormat="1" applyFont="1" applyFill="1" applyBorder="1" applyAlignment="1">
      <alignment horizontal="center" vertical="center" wrapText="1"/>
    </xf>
    <xf numFmtId="1" fontId="38" fillId="6" borderId="80" xfId="5" applyNumberFormat="1" applyFont="1" applyFill="1" applyBorder="1" applyAlignment="1">
      <alignment horizontal="center" vertical="center" wrapText="1"/>
    </xf>
    <xf numFmtId="1" fontId="38" fillId="6" borderId="81" xfId="5" applyNumberFormat="1" applyFont="1" applyFill="1" applyBorder="1" applyAlignment="1">
      <alignment horizontal="center" vertical="center" wrapText="1"/>
    </xf>
    <xf numFmtId="0" fontId="0" fillId="22" borderId="82" xfId="0" applyFill="1" applyBorder="1" applyAlignment="1">
      <alignment vertical="center"/>
    </xf>
    <xf numFmtId="173" fontId="0" fillId="2" borderId="82" xfId="0" applyNumberFormat="1" applyFill="1" applyBorder="1" applyAlignment="1">
      <alignment horizontal="center" vertical="center"/>
    </xf>
    <xf numFmtId="0" fontId="0" fillId="22" borderId="83" xfId="0" applyFill="1" applyBorder="1" applyAlignment="1">
      <alignment vertical="center"/>
    </xf>
    <xf numFmtId="173" fontId="0" fillId="2" borderId="83" xfId="0" applyNumberFormat="1" applyFill="1" applyBorder="1" applyAlignment="1">
      <alignment horizontal="center" vertical="center"/>
    </xf>
    <xf numFmtId="0" fontId="0" fillId="22" borderId="0" xfId="0" applyFill="1" applyAlignment="1">
      <alignment vertical="center"/>
    </xf>
    <xf numFmtId="173" fontId="0" fillId="2" borderId="0" xfId="0" applyNumberFormat="1" applyFill="1" applyAlignment="1">
      <alignment horizontal="center" vertical="center"/>
    </xf>
    <xf numFmtId="0" fontId="0" fillId="22" borderId="84" xfId="0" applyFill="1" applyBorder="1" applyAlignment="1">
      <alignment vertical="center"/>
    </xf>
    <xf numFmtId="173" fontId="0" fillId="2" borderId="84" xfId="0" applyNumberFormat="1" applyFill="1" applyBorder="1" applyAlignment="1">
      <alignment horizontal="center" vertical="center"/>
    </xf>
    <xf numFmtId="164" fontId="25" fillId="2" borderId="39" xfId="1" applyNumberFormat="1" applyFont="1" applyFill="1" applyBorder="1" applyAlignment="1">
      <alignment horizontal="center" vertical="center"/>
    </xf>
    <xf numFmtId="173" fontId="34" fillId="25" borderId="39" xfId="1" applyNumberFormat="1" applyFont="1" applyFill="1" applyBorder="1" applyAlignment="1">
      <alignment horizontal="center" vertical="center"/>
    </xf>
    <xf numFmtId="0" fontId="0" fillId="22" borderId="85" xfId="0" applyFill="1" applyBorder="1" applyAlignment="1">
      <alignment wrapText="1"/>
    </xf>
    <xf numFmtId="0" fontId="0" fillId="22" borderId="86" xfId="0" applyFill="1" applyBorder="1" applyAlignment="1">
      <alignment wrapText="1"/>
    </xf>
    <xf numFmtId="0" fontId="0" fillId="22" borderId="16" xfId="0" applyFill="1" applyBorder="1" applyAlignment="1">
      <alignment wrapText="1"/>
    </xf>
    <xf numFmtId="0" fontId="0" fillId="22" borderId="87" xfId="0" applyFill="1" applyBorder="1" applyAlignment="1">
      <alignment wrapText="1"/>
    </xf>
    <xf numFmtId="9" fontId="0" fillId="22" borderId="0" xfId="0" applyNumberFormat="1" applyFill="1" applyAlignment="1">
      <alignment horizontal="center" vertical="center"/>
    </xf>
    <xf numFmtId="164" fontId="2" fillId="2" borderId="39" xfId="0" applyNumberFormat="1" applyFont="1" applyFill="1" applyBorder="1"/>
    <xf numFmtId="3" fontId="54" fillId="6" borderId="43" xfId="0" applyNumberFormat="1" applyFont="1" applyFill="1" applyBorder="1" applyAlignment="1">
      <alignment vertical="center" wrapText="1"/>
    </xf>
    <xf numFmtId="0" fontId="55" fillId="6" borderId="0" xfId="0" applyFont="1" applyFill="1"/>
    <xf numFmtId="0" fontId="55" fillId="6" borderId="45" xfId="0" applyFont="1" applyFill="1" applyBorder="1"/>
    <xf numFmtId="3" fontId="54" fillId="6" borderId="46" xfId="0" applyNumberFormat="1" applyFont="1" applyFill="1" applyBorder="1" applyAlignment="1">
      <alignment horizontal="center" vertical="center" wrapText="1"/>
    </xf>
    <xf numFmtId="3" fontId="54" fillId="6" borderId="47" xfId="0" applyNumberFormat="1" applyFont="1" applyFill="1" applyBorder="1" applyAlignment="1">
      <alignment horizontal="center" vertical="center" wrapText="1"/>
    </xf>
    <xf numFmtId="3" fontId="54" fillId="6" borderId="48" xfId="0" applyNumberFormat="1" applyFont="1" applyFill="1" applyBorder="1" applyAlignment="1">
      <alignment horizontal="center" vertical="center" wrapText="1"/>
    </xf>
    <xf numFmtId="3" fontId="55" fillId="2" borderId="16" xfId="0" applyNumberFormat="1" applyFont="1" applyFill="1" applyBorder="1" applyAlignment="1">
      <alignment horizontal="left"/>
    </xf>
    <xf numFmtId="165" fontId="55" fillId="2" borderId="0" xfId="5" applyNumberFormat="1" applyFont="1" applyFill="1"/>
    <xf numFmtId="164" fontId="55" fillId="2" borderId="26" xfId="1" applyNumberFormat="1" applyFont="1" applyFill="1" applyBorder="1" applyAlignment="1">
      <alignment horizontal="center"/>
    </xf>
    <xf numFmtId="171" fontId="55" fillId="2" borderId="26" xfId="1" applyNumberFormat="1" applyFont="1" applyFill="1" applyBorder="1" applyAlignment="1">
      <alignment horizontal="center"/>
    </xf>
    <xf numFmtId="171" fontId="55" fillId="2" borderId="0" xfId="1" applyNumberFormat="1" applyFont="1" applyFill="1" applyBorder="1" applyAlignment="1">
      <alignment horizontal="center"/>
    </xf>
    <xf numFmtId="172" fontId="55" fillId="2" borderId="15" xfId="0" applyNumberFormat="1" applyFont="1" applyFill="1" applyBorder="1" applyAlignment="1">
      <alignment horizontal="center"/>
    </xf>
    <xf numFmtId="164" fontId="55" fillId="2" borderId="15" xfId="0" applyNumberFormat="1" applyFont="1" applyFill="1" applyBorder="1" applyAlignment="1">
      <alignment horizontal="center"/>
    </xf>
    <xf numFmtId="165" fontId="56" fillId="2" borderId="39" xfId="5" applyNumberFormat="1" applyFont="1" applyFill="1" applyBorder="1" applyAlignment="1">
      <alignment horizontal="center"/>
    </xf>
    <xf numFmtId="164" fontId="56" fillId="2" borderId="39" xfId="1" applyNumberFormat="1" applyFont="1" applyFill="1" applyBorder="1" applyAlignment="1">
      <alignment horizontal="center"/>
    </xf>
    <xf numFmtId="171" fontId="56" fillId="2" borderId="39" xfId="1" applyNumberFormat="1" applyFont="1" applyFill="1" applyBorder="1" applyAlignment="1">
      <alignment horizontal="center"/>
    </xf>
    <xf numFmtId="3" fontId="54" fillId="6" borderId="49" xfId="0" applyNumberFormat="1" applyFont="1" applyFill="1" applyBorder="1" applyAlignment="1">
      <alignment horizontal="center" vertical="center" wrapText="1"/>
    </xf>
    <xf numFmtId="3" fontId="54" fillId="6" borderId="41" xfId="0" applyNumberFormat="1" applyFont="1" applyFill="1" applyBorder="1" applyAlignment="1">
      <alignment horizontal="center" vertical="center" wrapText="1"/>
    </xf>
    <xf numFmtId="3" fontId="54" fillId="6" borderId="50" xfId="0" applyNumberFormat="1" applyFont="1" applyFill="1" applyBorder="1" applyAlignment="1">
      <alignment horizontal="center" vertical="center" wrapText="1"/>
    </xf>
    <xf numFmtId="3" fontId="55" fillId="2" borderId="0" xfId="0" applyNumberFormat="1" applyFont="1" applyFill="1"/>
    <xf numFmtId="164" fontId="55" fillId="2" borderId="26" xfId="0" applyNumberFormat="1" applyFont="1" applyFill="1" applyBorder="1" applyAlignment="1">
      <alignment horizontal="center"/>
    </xf>
    <xf numFmtId="164" fontId="55" fillId="2" borderId="0" xfId="0" applyNumberFormat="1" applyFont="1" applyFill="1" applyAlignment="1">
      <alignment horizontal="center"/>
    </xf>
    <xf numFmtId="173" fontId="55" fillId="2" borderId="26" xfId="0" applyNumberFormat="1" applyFont="1" applyFill="1" applyBorder="1" applyAlignment="1">
      <alignment horizontal="center"/>
    </xf>
    <xf numFmtId="174" fontId="55" fillId="2" borderId="15" xfId="0" applyNumberFormat="1" applyFont="1" applyFill="1" applyBorder="1" applyAlignment="1">
      <alignment horizontal="center"/>
    </xf>
    <xf numFmtId="164" fontId="59" fillId="2" borderId="15" xfId="0" applyNumberFormat="1" applyFont="1" applyFill="1" applyBorder="1" applyAlignment="1">
      <alignment horizontal="center"/>
    </xf>
    <xf numFmtId="174" fontId="55" fillId="2" borderId="26" xfId="0" applyNumberFormat="1" applyFont="1" applyFill="1" applyBorder="1" applyAlignment="1">
      <alignment horizontal="center"/>
    </xf>
    <xf numFmtId="164" fontId="60" fillId="2" borderId="39" xfId="0" applyNumberFormat="1" applyFont="1" applyFill="1" applyBorder="1" applyAlignment="1">
      <alignment horizontal="center"/>
    </xf>
    <xf numFmtId="173" fontId="60" fillId="2" borderId="39" xfId="0" applyNumberFormat="1" applyFont="1" applyFill="1" applyBorder="1" applyAlignment="1">
      <alignment horizontal="center"/>
    </xf>
    <xf numFmtId="174" fontId="60" fillId="2" borderId="39" xfId="0" applyNumberFormat="1" applyFont="1" applyFill="1" applyBorder="1" applyAlignment="1">
      <alignment horizontal="center"/>
    </xf>
    <xf numFmtId="3" fontId="54" fillId="6" borderId="51" xfId="0" applyNumberFormat="1" applyFont="1" applyFill="1" applyBorder="1" applyAlignment="1">
      <alignment horizontal="right" vertical="center" wrapText="1"/>
    </xf>
    <xf numFmtId="3" fontId="54" fillId="24" borderId="47" xfId="0" applyNumberFormat="1" applyFont="1" applyFill="1" applyBorder="1" applyAlignment="1">
      <alignment horizontal="center" vertical="center" wrapText="1"/>
    </xf>
    <xf numFmtId="3" fontId="54" fillId="24" borderId="48" xfId="0" applyNumberFormat="1" applyFont="1" applyFill="1" applyBorder="1" applyAlignment="1">
      <alignment horizontal="center" vertical="center" wrapText="1"/>
    </xf>
    <xf numFmtId="3" fontId="55" fillId="2" borderId="26" xfId="5" applyNumberFormat="1" applyFont="1" applyFill="1" applyBorder="1" applyAlignment="1">
      <alignment horizontal="right"/>
    </xf>
    <xf numFmtId="164" fontId="59" fillId="2" borderId="26" xfId="1" applyNumberFormat="1" applyFont="1" applyFill="1" applyBorder="1" applyAlignment="1">
      <alignment horizontal="center"/>
    </xf>
    <xf numFmtId="164" fontId="59" fillId="2" borderId="26" xfId="0" applyNumberFormat="1" applyFont="1" applyFill="1" applyBorder="1" applyAlignment="1">
      <alignment horizontal="center"/>
    </xf>
    <xf numFmtId="177" fontId="59" fillId="2" borderId="26" xfId="0" applyNumberFormat="1" applyFont="1" applyFill="1" applyBorder="1" applyAlignment="1">
      <alignment horizontal="center"/>
    </xf>
    <xf numFmtId="164" fontId="61" fillId="2" borderId="26" xfId="0" applyNumberFormat="1" applyFont="1" applyFill="1" applyBorder="1" applyAlignment="1">
      <alignment horizontal="center"/>
    </xf>
    <xf numFmtId="177" fontId="61" fillId="2" borderId="15" xfId="0" applyNumberFormat="1" applyFont="1" applyFill="1" applyBorder="1" applyAlignment="1">
      <alignment horizontal="center"/>
    </xf>
    <xf numFmtId="164" fontId="61" fillId="2" borderId="16" xfId="0" applyNumberFormat="1" applyFont="1" applyFill="1" applyBorder="1" applyAlignment="1">
      <alignment horizontal="center"/>
    </xf>
    <xf numFmtId="177" fontId="61" fillId="2" borderId="0" xfId="0" applyNumberFormat="1" applyFont="1" applyFill="1" applyAlignment="1">
      <alignment horizontal="center"/>
    </xf>
    <xf numFmtId="3" fontId="60" fillId="2" borderId="39" xfId="0" applyNumberFormat="1" applyFont="1" applyFill="1" applyBorder="1" applyAlignment="1">
      <alignment horizontal="left"/>
    </xf>
    <xf numFmtId="165" fontId="60" fillId="2" borderId="38" xfId="5" applyNumberFormat="1" applyFont="1" applyFill="1" applyBorder="1" applyAlignment="1">
      <alignment horizontal="right"/>
    </xf>
    <xf numFmtId="164" fontId="60" fillId="2" borderId="39" xfId="1" applyNumberFormat="1" applyFont="1" applyFill="1" applyBorder="1" applyAlignment="1">
      <alignment horizontal="center"/>
    </xf>
    <xf numFmtId="177" fontId="60" fillId="2" borderId="40" xfId="0" applyNumberFormat="1" applyFont="1" applyFill="1" applyBorder="1" applyAlignment="1">
      <alignment horizontal="center"/>
    </xf>
    <xf numFmtId="164" fontId="62" fillId="2" borderId="38" xfId="0" applyNumberFormat="1" applyFont="1" applyFill="1" applyBorder="1" applyAlignment="1">
      <alignment horizontal="center"/>
    </xf>
    <xf numFmtId="164" fontId="62" fillId="2" borderId="39" xfId="0" applyNumberFormat="1" applyFont="1" applyFill="1" applyBorder="1" applyAlignment="1">
      <alignment horizontal="center"/>
    </xf>
    <xf numFmtId="177" fontId="62" fillId="2" borderId="39" xfId="0" applyNumberFormat="1" applyFont="1" applyFill="1" applyBorder="1" applyAlignment="1">
      <alignment horizontal="center"/>
    </xf>
    <xf numFmtId="0" fontId="0" fillId="7" borderId="0" xfId="0" applyFill="1" applyAlignment="1">
      <alignment horizontal="center"/>
    </xf>
    <xf numFmtId="177" fontId="25" fillId="2" borderId="38" xfId="1" applyNumberFormat="1" applyFont="1" applyFill="1" applyBorder="1" applyAlignment="1">
      <alignment horizontal="center"/>
    </xf>
    <xf numFmtId="0" fontId="45" fillId="2" borderId="60" xfId="0" applyFont="1" applyFill="1" applyBorder="1" applyAlignment="1">
      <alignment vertical="top"/>
    </xf>
    <xf numFmtId="0" fontId="0" fillId="2" borderId="0" xfId="0" applyFill="1" applyAlignment="1">
      <alignment horizontal="center" vertical="center"/>
    </xf>
    <xf numFmtId="0" fontId="38" fillId="6" borderId="45" xfId="0" applyFont="1" applyFill="1" applyBorder="1" applyAlignment="1">
      <alignment horizontal="center"/>
    </xf>
    <xf numFmtId="0" fontId="38" fillId="6" borderId="51" xfId="0" applyFont="1" applyFill="1" applyBorder="1" applyAlignment="1">
      <alignment horizontal="center"/>
    </xf>
    <xf numFmtId="0" fontId="46" fillId="2" borderId="70" xfId="0" applyFont="1" applyFill="1" applyBorder="1" applyAlignment="1">
      <alignment horizontal="center" vertical="center"/>
    </xf>
    <xf numFmtId="0" fontId="46" fillId="2" borderId="67" xfId="0" applyFont="1" applyFill="1" applyBorder="1" applyAlignment="1">
      <alignment horizontal="center" vertical="center"/>
    </xf>
    <xf numFmtId="0" fontId="46" fillId="2" borderId="68" xfId="0" applyFont="1" applyFill="1" applyBorder="1" applyAlignment="1">
      <alignment horizontal="center" vertical="center"/>
    </xf>
    <xf numFmtId="0" fontId="46" fillId="2" borderId="55" xfId="0" applyFont="1" applyFill="1" applyBorder="1" applyAlignment="1">
      <alignment horizontal="center" vertical="center"/>
    </xf>
    <xf numFmtId="0" fontId="46" fillId="2" borderId="18" xfId="0" applyFont="1" applyFill="1" applyBorder="1" applyAlignment="1">
      <alignment horizontal="center" vertical="center"/>
    </xf>
    <xf numFmtId="0" fontId="46" fillId="2" borderId="61" xfId="0" applyFont="1" applyFill="1" applyBorder="1" applyAlignment="1">
      <alignment horizontal="center" vertical="center"/>
    </xf>
    <xf numFmtId="0" fontId="46" fillId="2" borderId="9" xfId="0" applyFont="1" applyFill="1" applyBorder="1" applyAlignment="1">
      <alignment horizontal="center" vertical="center"/>
    </xf>
    <xf numFmtId="0" fontId="46" fillId="2" borderId="19" xfId="0" applyFont="1" applyFill="1" applyBorder="1" applyAlignment="1">
      <alignment horizontal="center" vertical="center"/>
    </xf>
    <xf numFmtId="0" fontId="46" fillId="2" borderId="63" xfId="0" applyFont="1" applyFill="1" applyBorder="1" applyAlignment="1">
      <alignment horizontal="center" vertical="center"/>
    </xf>
    <xf numFmtId="3" fontId="38" fillId="6" borderId="48" xfId="0" applyNumberFormat="1" applyFont="1" applyFill="1" applyBorder="1" applyAlignment="1">
      <alignment horizontal="center" vertical="center" wrapText="1"/>
    </xf>
    <xf numFmtId="3" fontId="38" fillId="6" borderId="46" xfId="0" applyNumberFormat="1" applyFont="1" applyFill="1" applyBorder="1" applyAlignment="1">
      <alignment horizontal="center" vertical="center" wrapText="1"/>
    </xf>
    <xf numFmtId="164" fontId="48" fillId="2" borderId="55" xfId="0" applyNumberFormat="1" applyFont="1" applyFill="1" applyBorder="1" applyAlignment="1">
      <alignment horizontal="center" vertical="center"/>
    </xf>
    <xf numFmtId="164" fontId="48" fillId="2" borderId="61" xfId="0" applyNumberFormat="1" applyFont="1" applyFill="1" applyBorder="1" applyAlignment="1">
      <alignment horizontal="center" vertical="center"/>
    </xf>
    <xf numFmtId="177" fontId="48" fillId="2" borderId="55" xfId="0" applyNumberFormat="1" applyFont="1" applyFill="1" applyBorder="1" applyAlignment="1">
      <alignment horizontal="center" vertical="center"/>
    </xf>
    <xf numFmtId="177" fontId="48" fillId="2" borderId="61" xfId="0" applyNumberFormat="1" applyFont="1" applyFill="1" applyBorder="1" applyAlignment="1">
      <alignment horizontal="center" vertical="center"/>
    </xf>
    <xf numFmtId="177" fontId="48" fillId="2" borderId="18" xfId="0" applyNumberFormat="1" applyFont="1" applyFill="1" applyBorder="1" applyAlignment="1">
      <alignment horizontal="center" vertical="center"/>
    </xf>
    <xf numFmtId="177" fontId="48" fillId="2" borderId="25" xfId="0" applyNumberFormat="1" applyFont="1" applyFill="1" applyBorder="1" applyAlignment="1">
      <alignment horizontal="center" vertical="center"/>
    </xf>
    <xf numFmtId="164" fontId="46" fillId="2" borderId="69" xfId="0" applyNumberFormat="1" applyFont="1" applyFill="1" applyBorder="1" applyAlignment="1">
      <alignment horizontal="center" vertical="center"/>
    </xf>
    <xf numFmtId="164" fontId="46" fillId="2" borderId="18" xfId="0" applyNumberFormat="1" applyFont="1" applyFill="1" applyBorder="1" applyAlignment="1">
      <alignment horizontal="center" vertical="center"/>
    </xf>
    <xf numFmtId="164" fontId="46" fillId="2" borderId="61" xfId="0" applyNumberFormat="1" applyFont="1" applyFill="1" applyBorder="1" applyAlignment="1">
      <alignment horizontal="center" vertical="center"/>
    </xf>
    <xf numFmtId="3" fontId="54" fillId="6" borderId="44" xfId="0" applyNumberFormat="1" applyFont="1" applyFill="1" applyBorder="1" applyAlignment="1">
      <alignment horizontal="center" vertical="center" wrapText="1"/>
    </xf>
    <xf numFmtId="0" fontId="46" fillId="2" borderId="15" xfId="0" applyFont="1" applyFill="1" applyBorder="1" applyAlignment="1">
      <alignment horizontal="center" vertical="center"/>
    </xf>
    <xf numFmtId="0" fontId="46" fillId="2" borderId="0" xfId="0" applyFont="1" applyFill="1" applyAlignment="1">
      <alignment horizontal="center" vertical="center"/>
    </xf>
    <xf numFmtId="0" fontId="46" fillId="2" borderId="65" xfId="0" applyFont="1" applyFill="1" applyBorder="1" applyAlignment="1">
      <alignment horizontal="center" vertical="center"/>
    </xf>
    <xf numFmtId="3" fontId="54" fillId="24" borderId="44" xfId="0" applyNumberFormat="1" applyFont="1" applyFill="1" applyBorder="1" applyAlignment="1">
      <alignment horizontal="center" vertical="center" wrapText="1"/>
    </xf>
    <xf numFmtId="3" fontId="54" fillId="24" borderId="45" xfId="0" applyNumberFormat="1" applyFont="1" applyFill="1" applyBorder="1" applyAlignment="1">
      <alignment horizontal="center" vertical="center" wrapText="1"/>
    </xf>
    <xf numFmtId="3" fontId="54" fillId="6" borderId="44" xfId="0" applyNumberFormat="1" applyFont="1" applyFill="1" applyBorder="1" applyAlignment="1">
      <alignment horizontal="center" vertical="center"/>
    </xf>
    <xf numFmtId="3" fontId="54" fillId="6" borderId="45" xfId="0" applyNumberFormat="1" applyFont="1" applyFill="1" applyBorder="1" applyAlignment="1">
      <alignment horizontal="center" vertical="center"/>
    </xf>
    <xf numFmtId="10" fontId="46" fillId="2" borderId="69" xfId="0" applyNumberFormat="1" applyFont="1" applyFill="1" applyBorder="1" applyAlignment="1">
      <alignment horizontal="center" vertical="center"/>
    </xf>
    <xf numFmtId="10" fontId="46" fillId="2" borderId="18" xfId="0" applyNumberFormat="1" applyFont="1" applyFill="1" applyBorder="1" applyAlignment="1">
      <alignment horizontal="center" vertical="center"/>
    </xf>
    <xf numFmtId="10" fontId="46" fillId="2" borderId="61" xfId="0" applyNumberFormat="1" applyFont="1" applyFill="1" applyBorder="1" applyAlignment="1">
      <alignment horizontal="center" vertical="center"/>
    </xf>
    <xf numFmtId="10" fontId="46" fillId="2" borderId="55" xfId="1" applyNumberFormat="1" applyFont="1" applyFill="1" applyBorder="1" applyAlignment="1">
      <alignment horizontal="center" vertical="center"/>
    </xf>
    <xf numFmtId="10" fontId="46" fillId="2" borderId="61" xfId="1" applyNumberFormat="1" applyFont="1" applyFill="1" applyBorder="1" applyAlignment="1">
      <alignment horizontal="center" vertical="center"/>
    </xf>
    <xf numFmtId="3" fontId="38" fillId="6" borderId="45" xfId="0" applyNumberFormat="1" applyFont="1" applyFill="1" applyBorder="1" applyAlignment="1">
      <alignment horizontal="center" vertical="center" wrapText="1"/>
    </xf>
    <xf numFmtId="3" fontId="38" fillId="6" borderId="51" xfId="0" applyNumberFormat="1" applyFont="1" applyFill="1" applyBorder="1" applyAlignment="1">
      <alignment horizontal="center" vertical="center" wrapText="1"/>
    </xf>
    <xf numFmtId="3" fontId="38" fillId="6" borderId="43" xfId="0" applyNumberFormat="1" applyFont="1" applyFill="1" applyBorder="1" applyAlignment="1">
      <alignment horizontal="center" vertical="center" wrapText="1"/>
    </xf>
    <xf numFmtId="3" fontId="54" fillId="6" borderId="45" xfId="0" applyNumberFormat="1" applyFont="1" applyFill="1" applyBorder="1" applyAlignment="1">
      <alignment horizontal="center" vertical="center" wrapText="1"/>
    </xf>
    <xf numFmtId="3" fontId="54" fillId="6" borderId="51" xfId="0" applyNumberFormat="1" applyFont="1" applyFill="1" applyBorder="1" applyAlignment="1">
      <alignment horizontal="center" vertical="center" wrapText="1"/>
    </xf>
    <xf numFmtId="3" fontId="54" fillId="6" borderId="43" xfId="0" applyNumberFormat="1" applyFont="1" applyFill="1" applyBorder="1" applyAlignment="1">
      <alignment horizontal="center" vertical="center" wrapText="1"/>
    </xf>
    <xf numFmtId="3" fontId="54" fillId="6" borderId="51" xfId="0" applyNumberFormat="1" applyFont="1" applyFill="1" applyBorder="1" applyAlignment="1">
      <alignment horizontal="center" vertical="center"/>
    </xf>
    <xf numFmtId="3" fontId="54" fillId="6" borderId="43" xfId="0" applyNumberFormat="1" applyFont="1" applyFill="1" applyBorder="1" applyAlignment="1">
      <alignment horizontal="center" vertical="center"/>
    </xf>
    <xf numFmtId="3" fontId="47" fillId="6" borderId="57" xfId="0" applyNumberFormat="1" applyFont="1" applyFill="1" applyBorder="1" applyAlignment="1">
      <alignment horizontal="center" vertical="center" wrapText="1"/>
    </xf>
    <xf numFmtId="3" fontId="47" fillId="6" borderId="58" xfId="0" applyNumberFormat="1" applyFont="1" applyFill="1" applyBorder="1" applyAlignment="1">
      <alignment horizontal="center" vertical="center" wrapText="1"/>
    </xf>
    <xf numFmtId="3" fontId="47" fillId="6" borderId="59" xfId="0" applyNumberFormat="1" applyFont="1" applyFill="1" applyBorder="1" applyAlignment="1">
      <alignment horizontal="center" vertical="center" wrapText="1"/>
    </xf>
    <xf numFmtId="3" fontId="47" fillId="6" borderId="57" xfId="0" applyNumberFormat="1" applyFont="1" applyFill="1" applyBorder="1" applyAlignment="1">
      <alignment horizontal="center" vertical="center"/>
    </xf>
    <xf numFmtId="3" fontId="47" fillId="6" borderId="58" xfId="0" applyNumberFormat="1" applyFont="1" applyFill="1" applyBorder="1" applyAlignment="1">
      <alignment horizontal="center" vertical="center"/>
    </xf>
    <xf numFmtId="3" fontId="47" fillId="6" borderId="59" xfId="0" applyNumberFormat="1" applyFont="1" applyFill="1" applyBorder="1" applyAlignment="1">
      <alignment horizontal="center" vertical="center"/>
    </xf>
    <xf numFmtId="0" fontId="46" fillId="2" borderId="55" xfId="0" applyFont="1" applyFill="1" applyBorder="1" applyAlignment="1">
      <alignment horizontal="center" vertical="center" wrapText="1"/>
    </xf>
    <xf numFmtId="0" fontId="46" fillId="2" borderId="18" xfId="0" applyFont="1" applyFill="1" applyBorder="1" applyAlignment="1">
      <alignment horizontal="center" vertical="center" wrapText="1"/>
    </xf>
    <xf numFmtId="0" fontId="46" fillId="2" borderId="61" xfId="0" applyFont="1" applyFill="1" applyBorder="1" applyAlignment="1">
      <alignment horizontal="center" vertical="center" wrapText="1"/>
    </xf>
    <xf numFmtId="14" fontId="46" fillId="2" borderId="55" xfId="0" applyNumberFormat="1" applyFont="1" applyFill="1" applyBorder="1" applyAlignment="1">
      <alignment horizontal="center" vertical="center"/>
    </xf>
    <xf numFmtId="14" fontId="46" fillId="2" borderId="18" xfId="0" applyNumberFormat="1" applyFont="1" applyFill="1" applyBorder="1" applyAlignment="1">
      <alignment horizontal="center" vertical="center"/>
    </xf>
    <xf numFmtId="14" fontId="46" fillId="2" borderId="61" xfId="0" applyNumberFormat="1" applyFont="1" applyFill="1" applyBorder="1" applyAlignment="1">
      <alignment horizontal="center" vertical="center"/>
    </xf>
    <xf numFmtId="10" fontId="46" fillId="2" borderId="55" xfId="0" applyNumberFormat="1" applyFont="1" applyFill="1" applyBorder="1" applyAlignment="1">
      <alignment horizontal="center" vertical="center"/>
    </xf>
  </cellXfs>
  <cellStyles count="21">
    <cellStyle name="Accent2" xfId="6" builtinId="33"/>
    <cellStyle name="Accent3" xfId="7" builtinId="37"/>
    <cellStyle name="Accent4" xfId="8" builtinId="41"/>
    <cellStyle name="Accent6" xfId="9" builtinId="49"/>
    <cellStyle name="BP line 2" xfId="11" xr:uid="{965C1CBA-559D-4A8A-9FDB-23B1B93422E5}"/>
    <cellStyle name="Comma" xfId="5" builtinId="3"/>
    <cellStyle name="Comma 2" xfId="10" xr:uid="{48943A6A-5DC0-415F-97A2-D4EB87EEBD4B}"/>
    <cellStyle name="FldHeading" xfId="17" xr:uid="{1494C8D2-8377-4D3A-9E77-1C75EFAC5C21}"/>
    <cellStyle name="FldHeading 2" xfId="19" xr:uid="{EBACC18E-8658-43C8-A9AB-405B692EE759}"/>
    <cellStyle name="Hyperlink" xfId="2" builtinId="8"/>
    <cellStyle name="InGenDrop 2" xfId="20" xr:uid="{64ABCEC8-33F4-4B2F-AB6F-425AFE1408FA}"/>
    <cellStyle name="InPerc2dp" xfId="18" xr:uid="{D6FF4964-8058-43D4-8D64-4DF5988DBDE9}"/>
    <cellStyle name="Millions" xfId="12" xr:uid="{F5B2A3BA-36E6-4D30-86D3-CB81B5F81D3A}"/>
    <cellStyle name="Normal" xfId="0" builtinId="0"/>
    <cellStyle name="Normal 2" xfId="3" xr:uid="{F2952653-2DB9-42AF-83B0-002011787B14}"/>
    <cellStyle name="OutPerc2dp" xfId="14" xr:uid="{881E12D7-7F39-45A7-931F-58260EE9CF42}"/>
    <cellStyle name="Percent" xfId="1" builtinId="5"/>
    <cellStyle name="SecHeading" xfId="16" xr:uid="{2CA2830C-7EE1-4AE5-A3A6-6F1062F4B833}"/>
    <cellStyle name="ShtBack" xfId="13" xr:uid="{914D17BC-65A6-41A5-B5A0-2B5B01D7B922}"/>
    <cellStyle name="ShtHeading" xfId="4" xr:uid="{096ED5C6-C04E-4EE8-924D-650D3381000C}"/>
    <cellStyle name="TblHeading" xfId="15" xr:uid="{3BADC29A-6903-42F4-9A01-42D11E4DD6C5}"/>
  </cellStyles>
  <dxfs count="11">
    <dxf>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numFmt numFmtId="167" formatCode="_(* #,##0_);_(* \(#,##0\);_(* &quot;-&quot;??_);_(@_)"/>
    </dxf>
    <dxf>
      <font>
        <b val="0"/>
        <i val="0"/>
        <strike val="0"/>
        <condense val="0"/>
        <extend val="0"/>
        <outline val="0"/>
        <shadow val="0"/>
        <u val="none"/>
        <vertAlign val="baseline"/>
        <sz val="11"/>
        <color theme="1"/>
        <name val="Arial"/>
        <family val="2"/>
        <scheme val="minor"/>
      </font>
      <numFmt numFmtId="167" formatCode="_(* #,##0_);_(* \(#,##0\);_(* &quot;-&quot;??_);_(@_)"/>
    </dxf>
    <dxf>
      <font>
        <b val="0"/>
        <i val="0"/>
        <strike val="0"/>
        <condense val="0"/>
        <extend val="0"/>
        <outline val="0"/>
        <shadow val="0"/>
        <u val="none"/>
        <vertAlign val="baseline"/>
        <sz val="11"/>
        <color theme="1"/>
        <name val="Arial"/>
        <family val="2"/>
        <scheme val="minor"/>
      </font>
      <numFmt numFmtId="167" formatCode="_(* #,##0_);_(* \(#,##0\);_(* &quot;-&quot;??_);_(@_)"/>
    </dxf>
    <dxf>
      <font>
        <b val="0"/>
        <i val="0"/>
        <strike val="0"/>
        <condense val="0"/>
        <extend val="0"/>
        <outline val="0"/>
        <shadow val="0"/>
        <u val="none"/>
        <vertAlign val="baseline"/>
        <sz val="11"/>
        <color theme="1"/>
        <name val="Arial"/>
        <family val="2"/>
        <scheme val="minor"/>
      </font>
      <numFmt numFmtId="167" formatCode="_(* #,##0_);_(* \(#,##0\);_(* &quot;-&quot;??_);_(@_)"/>
    </dxf>
    <dxf>
      <font>
        <b val="0"/>
        <i val="0"/>
        <strike val="0"/>
        <condense val="0"/>
        <extend val="0"/>
        <outline val="0"/>
        <shadow val="0"/>
        <u val="none"/>
        <vertAlign val="baseline"/>
        <sz val="11"/>
        <color theme="1"/>
        <name val="Arial"/>
        <family val="2"/>
        <scheme val="minor"/>
      </font>
      <numFmt numFmtId="4" formatCode="#,##0.00"/>
    </dxf>
    <dxf>
      <font>
        <b val="0"/>
        <i val="0"/>
        <strike val="0"/>
        <condense val="0"/>
        <extend val="0"/>
        <outline val="0"/>
        <shadow val="0"/>
        <u val="none"/>
        <vertAlign val="baseline"/>
        <sz val="11"/>
        <color theme="1"/>
        <name val="Arial"/>
        <family val="2"/>
        <scheme val="minor"/>
      </font>
      <numFmt numFmtId="167" formatCode="_(* #,##0_);_(* \(#,##0\);_(* &quot;-&quot;??_);_(@_)"/>
    </dxf>
    <dxf>
      <numFmt numFmtId="30" formatCode="@"/>
    </dxf>
    <dxf>
      <numFmt numFmtId="30" formatCode="@"/>
    </dxf>
    <dxf>
      <font>
        <b/>
        <i val="0"/>
        <strike val="0"/>
        <condense val="0"/>
        <extend val="0"/>
        <outline val="0"/>
        <shadow val="0"/>
        <u val="none"/>
        <vertAlign val="baseline"/>
        <sz val="11"/>
        <color theme="1"/>
        <name val="Arial"/>
        <family val="2"/>
        <scheme val="minor"/>
      </font>
    </dxf>
  </dxfs>
  <tableStyles count="0" defaultTableStyle="TableStyleMedium2" defaultPivotStyle="PivotStyleLight16"/>
  <colors>
    <mruColors>
      <color rgb="FF0000FF"/>
      <color rgb="FF3399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Region OEP Curve</a:t>
            </a:r>
          </a:p>
        </c:rich>
      </c:tx>
      <c:overlay val="0"/>
      <c:spPr>
        <a:noFill/>
        <a:ln>
          <a:noFill/>
        </a:ln>
        <a:effectLst/>
      </c:spPr>
    </c:title>
    <c:autoTitleDeleted val="0"/>
    <c:plotArea>
      <c:layout/>
      <c:scatterChart>
        <c:scatterStyle val="smoothMarker"/>
        <c:varyColors val="0"/>
        <c:ser>
          <c:idx val="0"/>
          <c:order val="0"/>
          <c:tx>
            <c:strRef>
              <c:f>'Note Tables'!$C$654</c:f>
              <c:strCache>
                <c:ptCount val="1"/>
                <c:pt idx="0">
                  <c:v>0</c:v>
                </c:pt>
              </c:strCache>
            </c:strRef>
          </c:tx>
          <c:marker>
            <c:symbol val="circle"/>
            <c:size val="6"/>
            <c:spPr>
              <a:solidFill>
                <a:schemeClr val="accent1">
                  <a:alpha val="50000"/>
                </a:schemeClr>
              </a:solidFill>
              <a:ln>
                <a:solidFill>
                  <a:schemeClr val="accent1"/>
                </a:solidFill>
              </a:ln>
            </c:spPr>
          </c:marker>
          <c:xVal>
            <c:numRef>
              <c:f>'Note Tables'!$B$656:$B$667</c:f>
              <c:numCache>
                <c:formatCode>#,##0</c:formatCode>
                <c:ptCount val="12"/>
              </c:numCache>
            </c:numRef>
          </c:xVal>
          <c:yVal>
            <c:numRef>
              <c:f>'Note Tables'!$C$656:$C$667</c:f>
              <c:numCache>
                <c:formatCode>#,##0</c:formatCode>
                <c:ptCount val="12"/>
              </c:numCache>
            </c:numRef>
          </c:yVal>
          <c:smooth val="1"/>
          <c:extLst>
            <c:ext xmlns:c16="http://schemas.microsoft.com/office/drawing/2014/chart" uri="{C3380CC4-5D6E-409C-BE32-E72D297353CC}">
              <c16:uniqueId val="{00000000-9265-4DD7-AF7F-60295BFB3021}"/>
            </c:ext>
          </c:extLst>
        </c:ser>
        <c:dLbls>
          <c:showLegendKey val="0"/>
          <c:showVal val="0"/>
          <c:showCatName val="0"/>
          <c:showSerName val="0"/>
          <c:showPercent val="0"/>
          <c:showBubbleSize val="0"/>
        </c:dLbls>
        <c:axId val="1189701071"/>
        <c:axId val="1189699631"/>
      </c:scatterChart>
      <c:valAx>
        <c:axId val="1189701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 Period (Years)</a:t>
                </a:r>
              </a:p>
            </c:rich>
          </c:tx>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699631"/>
        <c:crosses val="autoZero"/>
        <c:crossBetween val="midCat"/>
      </c:valAx>
      <c:valAx>
        <c:axId val="118969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Gross OEP PML</a:t>
                </a:r>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01071"/>
        <c:crosses val="autoZero"/>
        <c:crossBetween val="midCat"/>
      </c:valAx>
      <c:spPr>
        <a:solidFill>
          <a:schemeClr val="bg1">
            <a:lumMod val="95000"/>
          </a:schemeClr>
        </a:solidFill>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28176</xdr:colOff>
      <xdr:row>65</xdr:row>
      <xdr:rowOff>171450</xdr:rowOff>
    </xdr:to>
    <xdr:grpSp>
      <xdr:nvGrpSpPr>
        <xdr:cNvPr id="78" name="Group 77">
          <a:extLst>
            <a:ext uri="{FF2B5EF4-FFF2-40B4-BE49-F238E27FC236}">
              <a16:creationId xmlns:a16="http://schemas.microsoft.com/office/drawing/2014/main" id="{5B43C15C-030D-023A-621C-F1434F2FB8E9}"/>
            </a:ext>
          </a:extLst>
        </xdr:cNvPr>
        <xdr:cNvGrpSpPr/>
      </xdr:nvGrpSpPr>
      <xdr:grpSpPr>
        <a:xfrm>
          <a:off x="0" y="0"/>
          <a:ext cx="23497776" cy="11677650"/>
          <a:chOff x="0" y="0"/>
          <a:chExt cx="23840676" cy="11819164"/>
        </a:xfrm>
      </xdr:grpSpPr>
      <xdr:cxnSp macro="">
        <xdr:nvCxnSpPr>
          <xdr:cNvPr id="31" name="Straight Arrow Connector 30">
            <a:extLst>
              <a:ext uri="{FF2B5EF4-FFF2-40B4-BE49-F238E27FC236}">
                <a16:creationId xmlns:a16="http://schemas.microsoft.com/office/drawing/2014/main" id="{E3DD2751-4C5F-2FDA-B8FF-D9C444408377}"/>
              </a:ext>
            </a:extLst>
          </xdr:cNvPr>
          <xdr:cNvCxnSpPr/>
        </xdr:nvCxnSpPr>
        <xdr:spPr>
          <a:xfrm flipH="1">
            <a:off x="1954625" y="6911228"/>
            <a:ext cx="2104386"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Straight Arrow Connector 21">
            <a:extLst>
              <a:ext uri="{FF2B5EF4-FFF2-40B4-BE49-F238E27FC236}">
                <a16:creationId xmlns:a16="http://schemas.microsoft.com/office/drawing/2014/main" id="{7C2CEB82-7970-952D-F852-D3D937CB5F4B}"/>
              </a:ext>
            </a:extLst>
          </xdr:cNvPr>
          <xdr:cNvCxnSpPr/>
        </xdr:nvCxnSpPr>
        <xdr:spPr>
          <a:xfrm>
            <a:off x="4739369" y="7019925"/>
            <a:ext cx="0" cy="2122714"/>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8" name="Straight Arrow Connector 107">
            <a:extLst>
              <a:ext uri="{FF2B5EF4-FFF2-40B4-BE49-F238E27FC236}">
                <a16:creationId xmlns:a16="http://schemas.microsoft.com/office/drawing/2014/main" id="{107C1A4D-B897-71E3-8783-F1AD4D79EFE6}"/>
              </a:ext>
            </a:extLst>
          </xdr:cNvPr>
          <xdr:cNvCxnSpPr/>
        </xdr:nvCxnSpPr>
        <xdr:spPr>
          <a:xfrm>
            <a:off x="1921008" y="9606643"/>
            <a:ext cx="20444333"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9" name="Straight Arrow Connector 68">
            <a:extLst>
              <a:ext uri="{FF2B5EF4-FFF2-40B4-BE49-F238E27FC236}">
                <a16:creationId xmlns:a16="http://schemas.microsoft.com/office/drawing/2014/main" id="{D5F99CAB-813C-BFE6-5D00-2822BA2F8760}"/>
              </a:ext>
            </a:extLst>
          </xdr:cNvPr>
          <xdr:cNvCxnSpPr/>
        </xdr:nvCxnSpPr>
        <xdr:spPr>
          <a:xfrm>
            <a:off x="3601811" y="6917391"/>
            <a:ext cx="6651171"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Rectangle: Rounded Corners 8">
            <a:extLst>
              <a:ext uri="{FF2B5EF4-FFF2-40B4-BE49-F238E27FC236}">
                <a16:creationId xmlns:a16="http://schemas.microsoft.com/office/drawing/2014/main" id="{25FC45AF-B883-429D-AFBA-DA1215373027}"/>
              </a:ext>
            </a:extLst>
          </xdr:cNvPr>
          <xdr:cNvSpPr/>
        </xdr:nvSpPr>
        <xdr:spPr>
          <a:xfrm>
            <a:off x="6142264" y="2258787"/>
            <a:ext cx="5419725" cy="429984"/>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Risk Information</a:t>
            </a:r>
          </a:p>
        </xdr:txBody>
      </xdr:sp>
      <xdr:cxnSp macro="">
        <xdr:nvCxnSpPr>
          <xdr:cNvPr id="19" name="Connector: Elbow 18">
            <a:extLst>
              <a:ext uri="{FF2B5EF4-FFF2-40B4-BE49-F238E27FC236}">
                <a16:creationId xmlns:a16="http://schemas.microsoft.com/office/drawing/2014/main" id="{F70C5E3D-0254-68BD-F184-CC928218D5C2}"/>
              </a:ext>
            </a:extLst>
          </xdr:cNvPr>
          <xdr:cNvCxnSpPr/>
        </xdr:nvCxnSpPr>
        <xdr:spPr>
          <a:xfrm>
            <a:off x="10424432" y="4997900"/>
            <a:ext cx="5471432" cy="755200"/>
          </a:xfrm>
          <a:prstGeom prst="bentConnector3">
            <a:avLst>
              <a:gd name="adj1" fmla="val 100086"/>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Straight Arrow Connector 24">
            <a:extLst>
              <a:ext uri="{FF2B5EF4-FFF2-40B4-BE49-F238E27FC236}">
                <a16:creationId xmlns:a16="http://schemas.microsoft.com/office/drawing/2014/main" id="{9CAD0CF0-DACC-8799-B751-C48FD32E5489}"/>
              </a:ext>
            </a:extLst>
          </xdr:cNvPr>
          <xdr:cNvCxnSpPr/>
        </xdr:nvCxnSpPr>
        <xdr:spPr>
          <a:xfrm>
            <a:off x="10367282" y="3152775"/>
            <a:ext cx="2241097"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6" name="Rectangle: Rounded Corners 25">
            <a:extLst>
              <a:ext uri="{FF2B5EF4-FFF2-40B4-BE49-F238E27FC236}">
                <a16:creationId xmlns:a16="http://schemas.microsoft.com/office/drawing/2014/main" id="{437DB6D8-A333-5AD7-0B3F-4B65D6AE8000}"/>
              </a:ext>
            </a:extLst>
          </xdr:cNvPr>
          <xdr:cNvSpPr/>
        </xdr:nvSpPr>
        <xdr:spPr>
          <a:xfrm>
            <a:off x="11670847" y="2258787"/>
            <a:ext cx="2060122" cy="429984"/>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Risk Code Library</a:t>
            </a:r>
          </a:p>
        </xdr:txBody>
      </xdr:sp>
      <xdr:sp macro="" textlink="">
        <xdr:nvSpPr>
          <xdr:cNvPr id="27" name="TextBox 26">
            <a:extLst>
              <a:ext uri="{FF2B5EF4-FFF2-40B4-BE49-F238E27FC236}">
                <a16:creationId xmlns:a16="http://schemas.microsoft.com/office/drawing/2014/main" id="{B9ECD1C6-3347-47B4-8B8C-74E27BF86043}"/>
              </a:ext>
            </a:extLst>
          </xdr:cNvPr>
          <xdr:cNvSpPr txBox="1"/>
        </xdr:nvSpPr>
        <xdr:spPr>
          <a:xfrm>
            <a:off x="1360714" y="1551214"/>
            <a:ext cx="20404390" cy="199304"/>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RATER ON</a:t>
            </a:r>
            <a:r>
              <a:rPr lang="en-GB" sz="1100" b="1" baseline="0">
                <a:solidFill>
                  <a:schemeClr val="accent1"/>
                </a:solidFill>
              </a:rPr>
              <a:t> OPEN</a:t>
            </a:r>
            <a:endParaRPr lang="en-GB" sz="1100" b="1">
              <a:solidFill>
                <a:schemeClr val="accent1"/>
              </a:solidFill>
            </a:endParaRPr>
          </a:p>
        </xdr:txBody>
      </xdr:sp>
      <xdr:sp macro="" textlink="">
        <xdr:nvSpPr>
          <xdr:cNvPr id="33" name="Rectangle: Rounded Corners 32">
            <a:extLst>
              <a:ext uri="{FF2B5EF4-FFF2-40B4-BE49-F238E27FC236}">
                <a16:creationId xmlns:a16="http://schemas.microsoft.com/office/drawing/2014/main" id="{92C0EEB2-7C77-D194-0823-B1BD351F0DBA}"/>
              </a:ext>
            </a:extLst>
          </xdr:cNvPr>
          <xdr:cNvSpPr/>
        </xdr:nvSpPr>
        <xdr:spPr>
          <a:xfrm>
            <a:off x="11651797" y="3320144"/>
            <a:ext cx="2060122" cy="515710"/>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"Expiring Option"</a:t>
            </a:r>
          </a:p>
        </xdr:txBody>
      </xdr:sp>
      <xdr:sp macro="" textlink="">
        <xdr:nvSpPr>
          <xdr:cNvPr id="34" name="Rectangle: Rounded Corners 33">
            <a:extLst>
              <a:ext uri="{FF2B5EF4-FFF2-40B4-BE49-F238E27FC236}">
                <a16:creationId xmlns:a16="http://schemas.microsoft.com/office/drawing/2014/main" id="{0CBF5811-4B81-81C3-B089-CD672089DF81}"/>
              </a:ext>
            </a:extLst>
          </xdr:cNvPr>
          <xdr:cNvSpPr/>
        </xdr:nvSpPr>
        <xdr:spPr>
          <a:xfrm>
            <a:off x="7493454" y="2985408"/>
            <a:ext cx="2711903" cy="511628"/>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Renewal?</a:t>
            </a:r>
            <a:br>
              <a:rPr lang="en-GB" sz="1200"/>
            </a:br>
            <a:r>
              <a:rPr lang="en-GB" sz="1200"/>
              <a:t>No / Yes</a:t>
            </a:r>
          </a:p>
        </xdr:txBody>
      </xdr:sp>
      <xdr:sp macro="" textlink="">
        <xdr:nvSpPr>
          <xdr:cNvPr id="35" name="Rectangle: Rounded Corners 34">
            <a:extLst>
              <a:ext uri="{FF2B5EF4-FFF2-40B4-BE49-F238E27FC236}">
                <a16:creationId xmlns:a16="http://schemas.microsoft.com/office/drawing/2014/main" id="{335A71C8-D83E-EFC5-193D-9D8C4BD114CD}"/>
              </a:ext>
            </a:extLst>
          </xdr:cNvPr>
          <xdr:cNvSpPr/>
        </xdr:nvSpPr>
        <xdr:spPr>
          <a:xfrm>
            <a:off x="666751" y="704851"/>
            <a:ext cx="2054679" cy="205467"/>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Input Tab</a:t>
            </a:r>
          </a:p>
        </xdr:txBody>
      </xdr:sp>
      <xdr:sp macro="" textlink="">
        <xdr:nvSpPr>
          <xdr:cNvPr id="36" name="Rectangle: Rounded Corners 35">
            <a:extLst>
              <a:ext uri="{FF2B5EF4-FFF2-40B4-BE49-F238E27FC236}">
                <a16:creationId xmlns:a16="http://schemas.microsoft.com/office/drawing/2014/main" id="{6D0ABF58-77C8-CBC8-FDA7-2844A6C8ACFC}"/>
              </a:ext>
            </a:extLst>
          </xdr:cNvPr>
          <xdr:cNvSpPr/>
        </xdr:nvSpPr>
        <xdr:spPr>
          <a:xfrm>
            <a:off x="666751" y="967469"/>
            <a:ext cx="2054679" cy="205467"/>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Section</a:t>
            </a:r>
          </a:p>
        </xdr:txBody>
      </xdr:sp>
      <xdr:sp macro="" textlink="">
        <xdr:nvSpPr>
          <xdr:cNvPr id="37" name="TextBox 36">
            <a:extLst>
              <a:ext uri="{FF2B5EF4-FFF2-40B4-BE49-F238E27FC236}">
                <a16:creationId xmlns:a16="http://schemas.microsoft.com/office/drawing/2014/main" id="{7C3DE20C-CF6D-F6BA-3911-019A0E1100FD}"/>
              </a:ext>
            </a:extLst>
          </xdr:cNvPr>
          <xdr:cNvSpPr txBox="1"/>
        </xdr:nvSpPr>
        <xdr:spPr>
          <a:xfrm>
            <a:off x="10443482" y="2875189"/>
            <a:ext cx="899432" cy="234043"/>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38" name="Rectangle: Rounded Corners 37">
            <a:extLst>
              <a:ext uri="{FF2B5EF4-FFF2-40B4-BE49-F238E27FC236}">
                <a16:creationId xmlns:a16="http://schemas.microsoft.com/office/drawing/2014/main" id="{313FA801-F9DC-334B-B965-394D2A91E5E7}"/>
              </a:ext>
            </a:extLst>
          </xdr:cNvPr>
          <xdr:cNvSpPr/>
        </xdr:nvSpPr>
        <xdr:spPr>
          <a:xfrm>
            <a:off x="7493454" y="4567919"/>
            <a:ext cx="2711903" cy="515710"/>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Follow main</a:t>
            </a:r>
            <a:r>
              <a:rPr lang="en-GB" sz="1200" baseline="0"/>
              <a:t> syndicate pricing</a:t>
            </a:r>
            <a:br>
              <a:rPr lang="en-GB" sz="1200" baseline="0"/>
            </a:br>
            <a:r>
              <a:rPr lang="en-GB" sz="1200" baseline="0"/>
              <a:t>No / Yes</a:t>
            </a:r>
            <a:endParaRPr lang="en-GB" sz="1200"/>
          </a:p>
        </xdr:txBody>
      </xdr:sp>
      <xdr:sp macro="" textlink="">
        <xdr:nvSpPr>
          <xdr:cNvPr id="41" name="TextBox 40">
            <a:extLst>
              <a:ext uri="{FF2B5EF4-FFF2-40B4-BE49-F238E27FC236}">
                <a16:creationId xmlns:a16="http://schemas.microsoft.com/office/drawing/2014/main" id="{144D184B-FE22-02B1-985F-349DC82AACA4}"/>
              </a:ext>
            </a:extLst>
          </xdr:cNvPr>
          <xdr:cNvSpPr txBox="1"/>
        </xdr:nvSpPr>
        <xdr:spPr>
          <a:xfrm>
            <a:off x="10443482" y="4691743"/>
            <a:ext cx="899432" cy="229961"/>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43" name="Rectangle: Rounded Corners 42">
            <a:extLst>
              <a:ext uri="{FF2B5EF4-FFF2-40B4-BE49-F238E27FC236}">
                <a16:creationId xmlns:a16="http://schemas.microsoft.com/office/drawing/2014/main" id="{0A04F4C1-B1A3-19AF-B8F1-87C7C5A725FA}"/>
              </a:ext>
            </a:extLst>
          </xdr:cNvPr>
          <xdr:cNvSpPr/>
        </xdr:nvSpPr>
        <xdr:spPr>
          <a:xfrm>
            <a:off x="13053333" y="5973537"/>
            <a:ext cx="1368878" cy="515709"/>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Anti-Selection</a:t>
            </a:r>
          </a:p>
        </xdr:txBody>
      </xdr:sp>
      <xdr:sp macro="" textlink="">
        <xdr:nvSpPr>
          <xdr:cNvPr id="44" name="Rectangle: Rounded Corners 43">
            <a:extLst>
              <a:ext uri="{FF2B5EF4-FFF2-40B4-BE49-F238E27FC236}">
                <a16:creationId xmlns:a16="http://schemas.microsoft.com/office/drawing/2014/main" id="{37D14D04-D2BF-7558-5A34-93E7F27344A3}"/>
              </a:ext>
            </a:extLst>
          </xdr:cNvPr>
          <xdr:cNvSpPr/>
        </xdr:nvSpPr>
        <xdr:spPr>
          <a:xfrm>
            <a:off x="14487526" y="5973537"/>
            <a:ext cx="1368877" cy="515709"/>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Uncertainty</a:t>
            </a:r>
          </a:p>
        </xdr:txBody>
      </xdr:sp>
      <xdr:sp macro="" textlink="">
        <xdr:nvSpPr>
          <xdr:cNvPr id="45" name="Rectangle: Rounded Corners 44">
            <a:extLst>
              <a:ext uri="{FF2B5EF4-FFF2-40B4-BE49-F238E27FC236}">
                <a16:creationId xmlns:a16="http://schemas.microsoft.com/office/drawing/2014/main" id="{A9AF2782-77DC-EA64-7482-8C3901B91CAA}"/>
              </a:ext>
            </a:extLst>
          </xdr:cNvPr>
          <xdr:cNvSpPr/>
        </xdr:nvSpPr>
        <xdr:spPr>
          <a:xfrm>
            <a:off x="15953015" y="5973537"/>
            <a:ext cx="1368878" cy="515709"/>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PC (BBT)</a:t>
            </a:r>
          </a:p>
        </xdr:txBody>
      </xdr:sp>
      <xdr:sp macro="" textlink="">
        <xdr:nvSpPr>
          <xdr:cNvPr id="46" name="Rectangle: Rounded Corners 45">
            <a:extLst>
              <a:ext uri="{FF2B5EF4-FFF2-40B4-BE49-F238E27FC236}">
                <a16:creationId xmlns:a16="http://schemas.microsoft.com/office/drawing/2014/main" id="{18A68914-2624-D5A0-7E3D-6B643BEF646B}"/>
              </a:ext>
            </a:extLst>
          </xdr:cNvPr>
          <xdr:cNvSpPr/>
        </xdr:nvSpPr>
        <xdr:spPr>
          <a:xfrm>
            <a:off x="17408980" y="5973537"/>
            <a:ext cx="1368877" cy="515709"/>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Rating Summary</a:t>
            </a:r>
          </a:p>
        </xdr:txBody>
      </xdr:sp>
      <xdr:cxnSp macro="">
        <xdr:nvCxnSpPr>
          <xdr:cNvPr id="48" name="Straight Arrow Connector 47">
            <a:extLst>
              <a:ext uri="{FF2B5EF4-FFF2-40B4-BE49-F238E27FC236}">
                <a16:creationId xmlns:a16="http://schemas.microsoft.com/office/drawing/2014/main" id="{957BB88E-886C-8BF2-C5E0-F65B9CB98EDF}"/>
              </a:ext>
            </a:extLst>
          </xdr:cNvPr>
          <xdr:cNvCxnSpPr/>
        </xdr:nvCxnSpPr>
        <xdr:spPr>
          <a:xfrm flipH="1">
            <a:off x="4943475" y="5022557"/>
            <a:ext cx="2326821"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9" name="TextBox 48">
            <a:extLst>
              <a:ext uri="{FF2B5EF4-FFF2-40B4-BE49-F238E27FC236}">
                <a16:creationId xmlns:a16="http://schemas.microsoft.com/office/drawing/2014/main" id="{2604FAF8-7F2D-3949-DD26-335EF72F905E}"/>
              </a:ext>
            </a:extLst>
          </xdr:cNvPr>
          <xdr:cNvSpPr txBox="1"/>
        </xdr:nvSpPr>
        <xdr:spPr>
          <a:xfrm>
            <a:off x="6361339" y="2875189"/>
            <a:ext cx="899432" cy="234043"/>
          </a:xfrm>
          <a:prstGeom prst="rect">
            <a:avLst/>
          </a:prstGeom>
          <a:noFill/>
        </xdr:spPr>
        <xdr:txBody>
          <a:bodyPr vertOverflow="clip" horzOverflow="clip" wrap="square" lIns="0" tIns="0" rIns="0" bIns="0" rtlCol="0" anchor="ctr">
            <a:noAutofit/>
          </a:bodyPr>
          <a:lstStyle/>
          <a:p>
            <a:pPr algn="ctr"/>
            <a:r>
              <a:rPr lang="en-GB" sz="1100"/>
              <a:t>No</a:t>
            </a:r>
          </a:p>
        </xdr:txBody>
      </xdr:sp>
      <xdr:sp macro="" textlink="">
        <xdr:nvSpPr>
          <xdr:cNvPr id="51" name="Rectangle: Rounded Corners 50">
            <a:extLst>
              <a:ext uri="{FF2B5EF4-FFF2-40B4-BE49-F238E27FC236}">
                <a16:creationId xmlns:a16="http://schemas.microsoft.com/office/drawing/2014/main" id="{AD7F973A-23CA-BD57-D308-DDBE3CE3C9E0}"/>
              </a:ext>
            </a:extLst>
          </xdr:cNvPr>
          <xdr:cNvSpPr/>
        </xdr:nvSpPr>
        <xdr:spPr>
          <a:xfrm>
            <a:off x="666751" y="1235530"/>
            <a:ext cx="2054679" cy="205466"/>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Other</a:t>
            </a:r>
          </a:p>
        </xdr:txBody>
      </xdr:sp>
      <xdr:sp macro="" textlink="">
        <xdr:nvSpPr>
          <xdr:cNvPr id="53" name="Rectangle: Rounded Corners 52">
            <a:extLst>
              <a:ext uri="{FF2B5EF4-FFF2-40B4-BE49-F238E27FC236}">
                <a16:creationId xmlns:a16="http://schemas.microsoft.com/office/drawing/2014/main" id="{6CA40387-91C7-D236-3C80-2BC8D780B640}"/>
              </a:ext>
            </a:extLst>
          </xdr:cNvPr>
          <xdr:cNvSpPr/>
        </xdr:nvSpPr>
        <xdr:spPr>
          <a:xfrm>
            <a:off x="4426507" y="3320144"/>
            <a:ext cx="1331408" cy="515710"/>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Do Nothing</a:t>
            </a:r>
          </a:p>
        </xdr:txBody>
      </xdr:sp>
      <xdr:sp macro="" textlink="">
        <xdr:nvSpPr>
          <xdr:cNvPr id="56" name="TextBox 55">
            <a:extLst>
              <a:ext uri="{FF2B5EF4-FFF2-40B4-BE49-F238E27FC236}">
                <a16:creationId xmlns:a16="http://schemas.microsoft.com/office/drawing/2014/main" id="{29DCD59C-2B88-B636-1C67-D10ABD39D850}"/>
              </a:ext>
            </a:extLst>
          </xdr:cNvPr>
          <xdr:cNvSpPr txBox="1"/>
        </xdr:nvSpPr>
        <xdr:spPr>
          <a:xfrm>
            <a:off x="5710290" y="4638989"/>
            <a:ext cx="899432" cy="273190"/>
          </a:xfrm>
          <a:prstGeom prst="rect">
            <a:avLst/>
          </a:prstGeom>
          <a:noFill/>
        </xdr:spPr>
        <xdr:txBody>
          <a:bodyPr vertOverflow="clip" horzOverflow="clip" wrap="square" lIns="0" tIns="0" rIns="0" bIns="0" rtlCol="0" anchor="ctr">
            <a:noAutofit/>
          </a:bodyPr>
          <a:lstStyle/>
          <a:p>
            <a:pPr algn="ctr"/>
            <a:r>
              <a:rPr lang="en-GB" sz="1100"/>
              <a:t>No</a:t>
            </a:r>
          </a:p>
        </xdr:txBody>
      </xdr:sp>
      <xdr:sp macro="" textlink="">
        <xdr:nvSpPr>
          <xdr:cNvPr id="59" name="Rectangle: Rounded Corners 58">
            <a:extLst>
              <a:ext uri="{FF2B5EF4-FFF2-40B4-BE49-F238E27FC236}">
                <a16:creationId xmlns:a16="http://schemas.microsoft.com/office/drawing/2014/main" id="{E88926F0-157C-888F-51D0-48A50664E637}"/>
              </a:ext>
            </a:extLst>
          </xdr:cNvPr>
          <xdr:cNvSpPr/>
        </xdr:nvSpPr>
        <xdr:spPr>
          <a:xfrm>
            <a:off x="2797630" y="4849587"/>
            <a:ext cx="2060121" cy="511627"/>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"5623</a:t>
            </a:r>
            <a:r>
              <a:rPr lang="en-GB" sz="1200" baseline="0"/>
              <a:t> Pricing"</a:t>
            </a:r>
            <a:endParaRPr lang="en-GB" sz="1200"/>
          </a:p>
        </xdr:txBody>
      </xdr:sp>
      <xdr:sp macro="" textlink="">
        <xdr:nvSpPr>
          <xdr:cNvPr id="60" name="Rectangle: Rounded Corners 59">
            <a:extLst>
              <a:ext uri="{FF2B5EF4-FFF2-40B4-BE49-F238E27FC236}">
                <a16:creationId xmlns:a16="http://schemas.microsoft.com/office/drawing/2014/main" id="{FEF208A1-9448-E8F5-ADEB-EB6B91803455}"/>
              </a:ext>
            </a:extLst>
          </xdr:cNvPr>
          <xdr:cNvSpPr/>
        </xdr:nvSpPr>
        <xdr:spPr>
          <a:xfrm>
            <a:off x="11680372" y="4849587"/>
            <a:ext cx="2060122" cy="511627"/>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"BBT</a:t>
            </a:r>
            <a:r>
              <a:rPr lang="en-GB" sz="1200" baseline="0"/>
              <a:t> Pricing"</a:t>
            </a:r>
            <a:endParaRPr lang="en-GB" sz="1200"/>
          </a:p>
        </xdr:txBody>
      </xdr:sp>
      <xdr:sp macro="" textlink="">
        <xdr:nvSpPr>
          <xdr:cNvPr id="68" name="Rectangle: Rounded Corners 67">
            <a:extLst>
              <a:ext uri="{FF2B5EF4-FFF2-40B4-BE49-F238E27FC236}">
                <a16:creationId xmlns:a16="http://schemas.microsoft.com/office/drawing/2014/main" id="{1B9CBB13-B39A-4EBF-2DF8-79320EC6AD8A}"/>
              </a:ext>
            </a:extLst>
          </xdr:cNvPr>
          <xdr:cNvSpPr/>
        </xdr:nvSpPr>
        <xdr:spPr>
          <a:xfrm>
            <a:off x="4091669" y="6638124"/>
            <a:ext cx="2060121" cy="511629"/>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"Premium</a:t>
            </a:r>
            <a:r>
              <a:rPr lang="en-GB" sz="1200" baseline="0"/>
              <a:t> Data available?"</a:t>
            </a:r>
            <a:endParaRPr lang="en-GB" sz="1200"/>
          </a:p>
        </xdr:txBody>
      </xdr:sp>
      <xdr:sp macro="" textlink="">
        <xdr:nvSpPr>
          <xdr:cNvPr id="70" name="TextBox 69">
            <a:extLst>
              <a:ext uri="{FF2B5EF4-FFF2-40B4-BE49-F238E27FC236}">
                <a16:creationId xmlns:a16="http://schemas.microsoft.com/office/drawing/2014/main" id="{F11ACA4D-8E1B-CADD-708A-EF4D665F94B8}"/>
              </a:ext>
            </a:extLst>
          </xdr:cNvPr>
          <xdr:cNvSpPr txBox="1"/>
        </xdr:nvSpPr>
        <xdr:spPr>
          <a:xfrm>
            <a:off x="6180364" y="6638123"/>
            <a:ext cx="899432" cy="231643"/>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73" name="Rectangle: Rounded Corners 72">
            <a:extLst>
              <a:ext uri="{FF2B5EF4-FFF2-40B4-BE49-F238E27FC236}">
                <a16:creationId xmlns:a16="http://schemas.microsoft.com/office/drawing/2014/main" id="{6B02FE0F-0C8F-FE02-3014-18CDC5D878EB}"/>
              </a:ext>
            </a:extLst>
          </xdr:cNvPr>
          <xdr:cNvSpPr/>
        </xdr:nvSpPr>
        <xdr:spPr>
          <a:xfrm>
            <a:off x="7165522" y="6638124"/>
            <a:ext cx="1408339" cy="511629"/>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Policy Level Data</a:t>
            </a:r>
          </a:p>
        </xdr:txBody>
      </xdr:sp>
      <xdr:cxnSp macro="">
        <xdr:nvCxnSpPr>
          <xdr:cNvPr id="74" name="Straight Arrow Connector 73">
            <a:extLst>
              <a:ext uri="{FF2B5EF4-FFF2-40B4-BE49-F238E27FC236}">
                <a16:creationId xmlns:a16="http://schemas.microsoft.com/office/drawing/2014/main" id="{5F1F7EFB-1272-C624-95C2-82F3E6E20A58}"/>
              </a:ext>
            </a:extLst>
          </xdr:cNvPr>
          <xdr:cNvCxnSpPr/>
        </xdr:nvCxnSpPr>
        <xdr:spPr>
          <a:xfrm>
            <a:off x="4748893" y="7737580"/>
            <a:ext cx="3643993"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5" name="Rectangle: Rounded Corners 74">
            <a:extLst>
              <a:ext uri="{FF2B5EF4-FFF2-40B4-BE49-F238E27FC236}">
                <a16:creationId xmlns:a16="http://schemas.microsoft.com/office/drawing/2014/main" id="{F910D3FF-90A7-C452-53F7-F30F31D35248}"/>
              </a:ext>
            </a:extLst>
          </xdr:cNvPr>
          <xdr:cNvSpPr/>
        </xdr:nvSpPr>
        <xdr:spPr>
          <a:xfrm>
            <a:off x="5480958" y="7454233"/>
            <a:ext cx="2060122" cy="511627"/>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"Detailed Claims Data Available</a:t>
            </a:r>
            <a:r>
              <a:rPr lang="en-GB" sz="1200" baseline="0"/>
              <a:t>?"</a:t>
            </a:r>
            <a:endParaRPr lang="en-GB" sz="1200"/>
          </a:p>
        </xdr:txBody>
      </xdr:sp>
      <xdr:sp macro="" textlink="">
        <xdr:nvSpPr>
          <xdr:cNvPr id="76" name="TextBox 75">
            <a:extLst>
              <a:ext uri="{FF2B5EF4-FFF2-40B4-BE49-F238E27FC236}">
                <a16:creationId xmlns:a16="http://schemas.microsoft.com/office/drawing/2014/main" id="{A6FBF8B6-143A-C1C2-CA75-1AA775BDC985}"/>
              </a:ext>
            </a:extLst>
          </xdr:cNvPr>
          <xdr:cNvSpPr txBox="1"/>
        </xdr:nvSpPr>
        <xdr:spPr>
          <a:xfrm>
            <a:off x="7569654" y="7454232"/>
            <a:ext cx="899432" cy="234042"/>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77" name="Rectangle: Rounded Corners 76">
            <a:extLst>
              <a:ext uri="{FF2B5EF4-FFF2-40B4-BE49-F238E27FC236}">
                <a16:creationId xmlns:a16="http://schemas.microsoft.com/office/drawing/2014/main" id="{1D3772BF-4787-E20D-BE74-50CEFCFF9413}"/>
              </a:ext>
            </a:extLst>
          </xdr:cNvPr>
          <xdr:cNvSpPr/>
        </xdr:nvSpPr>
        <xdr:spPr>
          <a:xfrm>
            <a:off x="8554812" y="7454233"/>
            <a:ext cx="1408338" cy="511627"/>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Claim Level Data</a:t>
            </a:r>
          </a:p>
        </xdr:txBody>
      </xdr:sp>
      <xdr:cxnSp macro="">
        <xdr:nvCxnSpPr>
          <xdr:cNvPr id="83" name="Straight Arrow Connector 82">
            <a:extLst>
              <a:ext uri="{FF2B5EF4-FFF2-40B4-BE49-F238E27FC236}">
                <a16:creationId xmlns:a16="http://schemas.microsoft.com/office/drawing/2014/main" id="{B3CBD02B-0158-B3A5-A1B8-4BE120A8A3DD}"/>
              </a:ext>
            </a:extLst>
          </xdr:cNvPr>
          <xdr:cNvCxnSpPr/>
        </xdr:nvCxnSpPr>
        <xdr:spPr>
          <a:xfrm>
            <a:off x="3601811" y="5734611"/>
            <a:ext cx="3401785"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Rectangle: Rounded Corners 83">
            <a:extLst>
              <a:ext uri="{FF2B5EF4-FFF2-40B4-BE49-F238E27FC236}">
                <a16:creationId xmlns:a16="http://schemas.microsoft.com/office/drawing/2014/main" id="{C8AF9156-D6F2-F9AA-FFE7-84D52BE63036}"/>
              </a:ext>
            </a:extLst>
          </xdr:cNvPr>
          <xdr:cNvSpPr/>
        </xdr:nvSpPr>
        <xdr:spPr>
          <a:xfrm>
            <a:off x="4091669" y="5454624"/>
            <a:ext cx="2060121" cy="514030"/>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"Is there</a:t>
            </a:r>
            <a:r>
              <a:rPr lang="en-GB" sz="1200" baseline="0"/>
              <a:t> a Profit Commission?"</a:t>
            </a:r>
            <a:endParaRPr lang="en-GB" sz="1200"/>
          </a:p>
        </xdr:txBody>
      </xdr:sp>
      <xdr:sp macro="" textlink="">
        <xdr:nvSpPr>
          <xdr:cNvPr id="85" name="TextBox 84">
            <a:extLst>
              <a:ext uri="{FF2B5EF4-FFF2-40B4-BE49-F238E27FC236}">
                <a16:creationId xmlns:a16="http://schemas.microsoft.com/office/drawing/2014/main" id="{2119FDBF-33A0-31C5-D438-1F2B2E59248B}"/>
              </a:ext>
            </a:extLst>
          </xdr:cNvPr>
          <xdr:cNvSpPr txBox="1"/>
        </xdr:nvSpPr>
        <xdr:spPr>
          <a:xfrm>
            <a:off x="6180364" y="5454623"/>
            <a:ext cx="899432" cy="232363"/>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86" name="Rectangle: Rounded Corners 85">
            <a:extLst>
              <a:ext uri="{FF2B5EF4-FFF2-40B4-BE49-F238E27FC236}">
                <a16:creationId xmlns:a16="http://schemas.microsoft.com/office/drawing/2014/main" id="{EE5D1591-8345-46A2-DB43-DD0DEF4BA46B}"/>
              </a:ext>
            </a:extLst>
          </xdr:cNvPr>
          <xdr:cNvSpPr/>
        </xdr:nvSpPr>
        <xdr:spPr>
          <a:xfrm>
            <a:off x="7165522" y="5454624"/>
            <a:ext cx="1408339" cy="51403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PC</a:t>
            </a:r>
          </a:p>
        </xdr:txBody>
      </xdr:sp>
      <xdr:cxnSp macro="">
        <xdr:nvCxnSpPr>
          <xdr:cNvPr id="87" name="Straight Arrow Connector 86">
            <a:extLst>
              <a:ext uri="{FF2B5EF4-FFF2-40B4-BE49-F238E27FC236}">
                <a16:creationId xmlns:a16="http://schemas.microsoft.com/office/drawing/2014/main" id="{DAF04C03-CC0C-125E-34BA-B2A53F54B527}"/>
              </a:ext>
            </a:extLst>
          </xdr:cNvPr>
          <xdr:cNvCxnSpPr/>
        </xdr:nvCxnSpPr>
        <xdr:spPr>
          <a:xfrm>
            <a:off x="4729843" y="8353825"/>
            <a:ext cx="3663043"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8" name="Rectangle: Rounded Corners 87">
            <a:extLst>
              <a:ext uri="{FF2B5EF4-FFF2-40B4-BE49-F238E27FC236}">
                <a16:creationId xmlns:a16="http://schemas.microsoft.com/office/drawing/2014/main" id="{3BA3ACB2-B3FD-A631-3252-F7382C645CD5}"/>
              </a:ext>
            </a:extLst>
          </xdr:cNvPr>
          <xdr:cNvSpPr/>
        </xdr:nvSpPr>
        <xdr:spPr>
          <a:xfrm>
            <a:off x="5480958" y="8074559"/>
            <a:ext cx="2060122" cy="511628"/>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"Cat Modelling Available</a:t>
            </a:r>
            <a:r>
              <a:rPr lang="en-GB" sz="1200" baseline="0"/>
              <a:t>"</a:t>
            </a:r>
            <a:endParaRPr lang="en-GB" sz="1200"/>
          </a:p>
        </xdr:txBody>
      </xdr:sp>
      <xdr:sp macro="" textlink="">
        <xdr:nvSpPr>
          <xdr:cNvPr id="89" name="TextBox 88">
            <a:extLst>
              <a:ext uri="{FF2B5EF4-FFF2-40B4-BE49-F238E27FC236}">
                <a16:creationId xmlns:a16="http://schemas.microsoft.com/office/drawing/2014/main" id="{D740163F-016F-60B4-18C9-3191D81F0DB1}"/>
              </a:ext>
            </a:extLst>
          </xdr:cNvPr>
          <xdr:cNvSpPr txBox="1"/>
        </xdr:nvSpPr>
        <xdr:spPr>
          <a:xfrm>
            <a:off x="7569654" y="8074558"/>
            <a:ext cx="899432" cy="231642"/>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90" name="Rectangle: Rounded Corners 89">
            <a:extLst>
              <a:ext uri="{FF2B5EF4-FFF2-40B4-BE49-F238E27FC236}">
                <a16:creationId xmlns:a16="http://schemas.microsoft.com/office/drawing/2014/main" id="{000E13F7-F0AD-679C-714A-2CB59B6582BF}"/>
              </a:ext>
            </a:extLst>
          </xdr:cNvPr>
          <xdr:cNvSpPr/>
        </xdr:nvSpPr>
        <xdr:spPr>
          <a:xfrm>
            <a:off x="8554812" y="8074559"/>
            <a:ext cx="1408338" cy="511628"/>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CAT</a:t>
            </a:r>
          </a:p>
        </xdr:txBody>
      </xdr:sp>
      <xdr:sp macro="" textlink="">
        <xdr:nvSpPr>
          <xdr:cNvPr id="92" name="Rectangle: Rounded Corners 91">
            <a:extLst>
              <a:ext uri="{FF2B5EF4-FFF2-40B4-BE49-F238E27FC236}">
                <a16:creationId xmlns:a16="http://schemas.microsoft.com/office/drawing/2014/main" id="{83C51ACA-F2F3-8232-0831-494A859C8A27}"/>
              </a:ext>
            </a:extLst>
          </xdr:cNvPr>
          <xdr:cNvSpPr/>
        </xdr:nvSpPr>
        <xdr:spPr>
          <a:xfrm>
            <a:off x="8716737" y="6638124"/>
            <a:ext cx="1408338" cy="511629"/>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Own Experience</a:t>
            </a:r>
          </a:p>
        </xdr:txBody>
      </xdr:sp>
      <xdr:sp macro="" textlink="">
        <xdr:nvSpPr>
          <xdr:cNvPr id="93" name="Rectangle: Rounded Corners 92">
            <a:extLst>
              <a:ext uri="{FF2B5EF4-FFF2-40B4-BE49-F238E27FC236}">
                <a16:creationId xmlns:a16="http://schemas.microsoft.com/office/drawing/2014/main" id="{54CA5F6A-23B0-9739-0B26-37B613327073}"/>
              </a:ext>
            </a:extLst>
          </xdr:cNvPr>
          <xdr:cNvSpPr/>
        </xdr:nvSpPr>
        <xdr:spPr>
          <a:xfrm>
            <a:off x="2117272" y="9334501"/>
            <a:ext cx="1408339" cy="515710"/>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Risk Code Composition</a:t>
            </a:r>
          </a:p>
        </xdr:txBody>
      </xdr:sp>
      <xdr:sp macro="" textlink="">
        <xdr:nvSpPr>
          <xdr:cNvPr id="94" name="Rectangle: Rounded Corners 93">
            <a:extLst>
              <a:ext uri="{FF2B5EF4-FFF2-40B4-BE49-F238E27FC236}">
                <a16:creationId xmlns:a16="http://schemas.microsoft.com/office/drawing/2014/main" id="{BF9683CE-E866-3F61-58AF-D78460CB0F12}"/>
              </a:ext>
            </a:extLst>
          </xdr:cNvPr>
          <xdr:cNvSpPr/>
        </xdr:nvSpPr>
        <xdr:spPr>
          <a:xfrm>
            <a:off x="3649437" y="9334501"/>
            <a:ext cx="1408338" cy="515710"/>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Deductions</a:t>
            </a:r>
          </a:p>
        </xdr:txBody>
      </xdr:sp>
      <xdr:sp macro="" textlink="">
        <xdr:nvSpPr>
          <xdr:cNvPr id="95" name="Rectangle: Rounded Corners 94">
            <a:extLst>
              <a:ext uri="{FF2B5EF4-FFF2-40B4-BE49-F238E27FC236}">
                <a16:creationId xmlns:a16="http://schemas.microsoft.com/office/drawing/2014/main" id="{97F05AF3-397B-E1FE-1316-00A36842DD1D}"/>
              </a:ext>
            </a:extLst>
          </xdr:cNvPr>
          <xdr:cNvSpPr/>
        </xdr:nvSpPr>
        <xdr:spPr>
          <a:xfrm>
            <a:off x="2883355" y="10051597"/>
            <a:ext cx="1408338" cy="515710"/>
          </a:xfrm>
          <a:prstGeom prst="roundRect">
            <a:avLst>
              <a:gd name="adj" fmla="val 6790"/>
            </a:avLst>
          </a:prstGeom>
          <a:solidFill>
            <a:schemeClr val="accent4">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"Premium</a:t>
            </a:r>
            <a:r>
              <a:rPr lang="en-GB" sz="1200" baseline="0"/>
              <a:t> Data Available"</a:t>
            </a:r>
            <a:endParaRPr lang="en-GB" sz="1200"/>
          </a:p>
        </xdr:txBody>
      </xdr:sp>
      <xdr:sp macro="" textlink="">
        <xdr:nvSpPr>
          <xdr:cNvPr id="96" name="Left Bracket 95">
            <a:extLst>
              <a:ext uri="{FF2B5EF4-FFF2-40B4-BE49-F238E27FC236}">
                <a16:creationId xmlns:a16="http://schemas.microsoft.com/office/drawing/2014/main" id="{4119B95A-CCA7-D1C8-9AD9-513AB7BC6899}"/>
              </a:ext>
            </a:extLst>
          </xdr:cNvPr>
          <xdr:cNvSpPr/>
        </xdr:nvSpPr>
        <xdr:spPr>
          <a:xfrm rot="5400000">
            <a:off x="3435122" y="10012816"/>
            <a:ext cx="224518" cy="2079172"/>
          </a:xfrm>
          <a:prstGeom prst="leftBracket">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txBody>
          <a:bodyPr rtlCol="0" anchor="ctr"/>
          <a:lstStyle/>
          <a:p>
            <a:pPr algn="l"/>
            <a:endParaRPr lang="en-GB" sz="1100"/>
          </a:p>
        </xdr:txBody>
      </xdr:sp>
      <xdr:sp macro="" textlink="">
        <xdr:nvSpPr>
          <xdr:cNvPr id="97" name="TextBox 96">
            <a:extLst>
              <a:ext uri="{FF2B5EF4-FFF2-40B4-BE49-F238E27FC236}">
                <a16:creationId xmlns:a16="http://schemas.microsoft.com/office/drawing/2014/main" id="{C7255FD1-7390-3CA7-3DC1-635996B2715A}"/>
              </a:ext>
            </a:extLst>
          </xdr:cNvPr>
          <xdr:cNvSpPr txBox="1"/>
        </xdr:nvSpPr>
        <xdr:spPr>
          <a:xfrm>
            <a:off x="2050596" y="10605407"/>
            <a:ext cx="899433" cy="234043"/>
          </a:xfrm>
          <a:prstGeom prst="rect">
            <a:avLst/>
          </a:prstGeom>
          <a:noFill/>
        </xdr:spPr>
        <xdr:txBody>
          <a:bodyPr vertOverflow="clip" horzOverflow="clip" wrap="square" lIns="0" tIns="0" rIns="0" bIns="0" rtlCol="0" anchor="ctr">
            <a:noAutofit/>
          </a:bodyPr>
          <a:lstStyle/>
          <a:p>
            <a:pPr algn="ctr"/>
            <a:r>
              <a:rPr lang="en-GB" sz="1100"/>
              <a:t>Yes</a:t>
            </a:r>
          </a:p>
        </xdr:txBody>
      </xdr:sp>
      <xdr:sp macro="" textlink="">
        <xdr:nvSpPr>
          <xdr:cNvPr id="98" name="TextBox 97">
            <a:extLst>
              <a:ext uri="{FF2B5EF4-FFF2-40B4-BE49-F238E27FC236}">
                <a16:creationId xmlns:a16="http://schemas.microsoft.com/office/drawing/2014/main" id="{EC94F143-74CD-F619-1707-02CD17E563CD}"/>
              </a:ext>
            </a:extLst>
          </xdr:cNvPr>
          <xdr:cNvSpPr txBox="1"/>
        </xdr:nvSpPr>
        <xdr:spPr>
          <a:xfrm>
            <a:off x="4101193" y="10605407"/>
            <a:ext cx="899432" cy="234043"/>
          </a:xfrm>
          <a:prstGeom prst="rect">
            <a:avLst/>
          </a:prstGeom>
          <a:noFill/>
        </xdr:spPr>
        <xdr:txBody>
          <a:bodyPr vertOverflow="clip" horzOverflow="clip" wrap="square" lIns="0" tIns="0" rIns="0" bIns="0" rtlCol="0" anchor="ctr">
            <a:noAutofit/>
          </a:bodyPr>
          <a:lstStyle/>
          <a:p>
            <a:pPr algn="ctr"/>
            <a:r>
              <a:rPr lang="en-GB" sz="1100"/>
              <a:t>No</a:t>
            </a:r>
          </a:p>
        </xdr:txBody>
      </xdr:sp>
      <xdr:sp macro="" textlink="">
        <xdr:nvSpPr>
          <xdr:cNvPr id="99" name="Rectangle: Rounded Corners 98">
            <a:extLst>
              <a:ext uri="{FF2B5EF4-FFF2-40B4-BE49-F238E27FC236}">
                <a16:creationId xmlns:a16="http://schemas.microsoft.com/office/drawing/2014/main" id="{598DB077-7F54-367E-93CC-D3CAE4043E66}"/>
              </a:ext>
            </a:extLst>
          </xdr:cNvPr>
          <xdr:cNvSpPr/>
        </xdr:nvSpPr>
        <xdr:spPr>
          <a:xfrm>
            <a:off x="1798865" y="11303455"/>
            <a:ext cx="1408339" cy="515709"/>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Data Driven Section</a:t>
            </a:r>
          </a:p>
        </xdr:txBody>
      </xdr:sp>
      <xdr:sp macro="" textlink="">
        <xdr:nvSpPr>
          <xdr:cNvPr id="100" name="Rectangle: Rounded Corners 99">
            <a:extLst>
              <a:ext uri="{FF2B5EF4-FFF2-40B4-BE49-F238E27FC236}">
                <a16:creationId xmlns:a16="http://schemas.microsoft.com/office/drawing/2014/main" id="{D1A39837-B8D6-3E48-1677-6C866739B9D1}"/>
              </a:ext>
            </a:extLst>
          </xdr:cNvPr>
          <xdr:cNvSpPr/>
        </xdr:nvSpPr>
        <xdr:spPr>
          <a:xfrm>
            <a:off x="3839937" y="11303455"/>
            <a:ext cx="1408338" cy="515709"/>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Manual Section</a:t>
            </a:r>
          </a:p>
        </xdr:txBody>
      </xdr:sp>
      <xdr:sp macro="" textlink="">
        <xdr:nvSpPr>
          <xdr:cNvPr id="110" name="Rectangle: Rounded Corners 109">
            <a:extLst>
              <a:ext uri="{FF2B5EF4-FFF2-40B4-BE49-F238E27FC236}">
                <a16:creationId xmlns:a16="http://schemas.microsoft.com/office/drawing/2014/main" id="{EE9FFC81-5CF2-0138-1827-0A492B7F8442}"/>
              </a:ext>
            </a:extLst>
          </xdr:cNvPr>
          <xdr:cNvSpPr/>
        </xdr:nvSpPr>
        <xdr:spPr>
          <a:xfrm>
            <a:off x="5163671" y="9334501"/>
            <a:ext cx="1408338" cy="515710"/>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Rate Change</a:t>
            </a:r>
          </a:p>
        </xdr:txBody>
      </xdr:sp>
      <xdr:sp macro="" textlink="">
        <xdr:nvSpPr>
          <xdr:cNvPr id="111" name="Rectangle: Rounded Corners 110">
            <a:extLst>
              <a:ext uri="{FF2B5EF4-FFF2-40B4-BE49-F238E27FC236}">
                <a16:creationId xmlns:a16="http://schemas.microsoft.com/office/drawing/2014/main" id="{D18B78AD-C2AB-F866-E125-66F828F75B06}"/>
              </a:ext>
            </a:extLst>
          </xdr:cNvPr>
          <xdr:cNvSpPr/>
        </xdr:nvSpPr>
        <xdr:spPr>
          <a:xfrm>
            <a:off x="6667260" y="9334501"/>
            <a:ext cx="1408339" cy="515710"/>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Inflation</a:t>
            </a:r>
          </a:p>
        </xdr:txBody>
      </xdr:sp>
      <xdr:sp macro="" textlink="">
        <xdr:nvSpPr>
          <xdr:cNvPr id="112" name="Rectangle: Rounded Corners 111">
            <a:extLst>
              <a:ext uri="{FF2B5EF4-FFF2-40B4-BE49-F238E27FC236}">
                <a16:creationId xmlns:a16="http://schemas.microsoft.com/office/drawing/2014/main" id="{0C0CECF7-EBA4-E56F-FE7A-245785E38745}"/>
              </a:ext>
            </a:extLst>
          </xdr:cNvPr>
          <xdr:cNvSpPr/>
        </xdr:nvSpPr>
        <xdr:spPr>
          <a:xfrm>
            <a:off x="8176052" y="9334501"/>
            <a:ext cx="1408338" cy="515710"/>
          </a:xfrm>
          <a:prstGeom prst="roundRect">
            <a:avLst>
              <a:gd name="adj" fmla="val 6790"/>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t>Premium and Limit Profile</a:t>
            </a:r>
          </a:p>
        </xdr:txBody>
      </xdr:sp>
      <xdr:sp macro="" textlink="">
        <xdr:nvSpPr>
          <xdr:cNvPr id="113" name="Rectangle: Rounded Corners 112">
            <a:extLst>
              <a:ext uri="{FF2B5EF4-FFF2-40B4-BE49-F238E27FC236}">
                <a16:creationId xmlns:a16="http://schemas.microsoft.com/office/drawing/2014/main" id="{59B83A2F-5A04-19FE-4158-90C2F2FAFB98}"/>
              </a:ext>
            </a:extLst>
          </xdr:cNvPr>
          <xdr:cNvSpPr/>
        </xdr:nvSpPr>
        <xdr:spPr>
          <a:xfrm>
            <a:off x="2783063" y="704851"/>
            <a:ext cx="2057879" cy="205467"/>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Model Tab</a:t>
            </a:r>
          </a:p>
        </xdr:txBody>
      </xdr:sp>
      <xdr:sp macro="" textlink="">
        <xdr:nvSpPr>
          <xdr:cNvPr id="114" name="Rectangle: Rounded Corners 113">
            <a:extLst>
              <a:ext uri="{FF2B5EF4-FFF2-40B4-BE49-F238E27FC236}">
                <a16:creationId xmlns:a16="http://schemas.microsoft.com/office/drawing/2014/main" id="{2935E34A-1C71-DDD5-11BB-EFB7251FCB0C}"/>
              </a:ext>
            </a:extLst>
          </xdr:cNvPr>
          <xdr:cNvSpPr/>
        </xdr:nvSpPr>
        <xdr:spPr>
          <a:xfrm>
            <a:off x="10175502" y="9334501"/>
            <a:ext cx="1405137"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Lloyds Projections</a:t>
            </a:r>
          </a:p>
        </xdr:txBody>
      </xdr:sp>
      <xdr:sp macro="" textlink="">
        <xdr:nvSpPr>
          <xdr:cNvPr id="115" name="Rectangle: Rounded Corners 114">
            <a:extLst>
              <a:ext uri="{FF2B5EF4-FFF2-40B4-BE49-F238E27FC236}">
                <a16:creationId xmlns:a16="http://schemas.microsoft.com/office/drawing/2014/main" id="{9A52120C-9E43-07B0-64A6-68774838AA08}"/>
              </a:ext>
            </a:extLst>
          </xdr:cNvPr>
          <xdr:cNvSpPr/>
        </xdr:nvSpPr>
        <xdr:spPr>
          <a:xfrm>
            <a:off x="11689897" y="9334501"/>
            <a:ext cx="1408339"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Beazley Projections</a:t>
            </a:r>
          </a:p>
        </xdr:txBody>
      </xdr:sp>
      <xdr:sp macro="" textlink="">
        <xdr:nvSpPr>
          <xdr:cNvPr id="116" name="Rectangle: Rounded Corners 115">
            <a:extLst>
              <a:ext uri="{FF2B5EF4-FFF2-40B4-BE49-F238E27FC236}">
                <a16:creationId xmlns:a16="http://schemas.microsoft.com/office/drawing/2014/main" id="{E33F5AF4-55D7-E46D-3C4A-8F98510F11E4}"/>
              </a:ext>
            </a:extLst>
          </xdr:cNvPr>
          <xdr:cNvSpPr/>
        </xdr:nvSpPr>
        <xdr:spPr>
          <a:xfrm>
            <a:off x="13162671" y="9334501"/>
            <a:ext cx="1408339"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BP Projections</a:t>
            </a:r>
          </a:p>
        </xdr:txBody>
      </xdr:sp>
      <xdr:sp macro="" textlink="">
        <xdr:nvSpPr>
          <xdr:cNvPr id="117" name="Rectangle: Rounded Corners 116">
            <a:extLst>
              <a:ext uri="{FF2B5EF4-FFF2-40B4-BE49-F238E27FC236}">
                <a16:creationId xmlns:a16="http://schemas.microsoft.com/office/drawing/2014/main" id="{40A637A1-D7CA-6565-2EBF-E997446C946B}"/>
              </a:ext>
            </a:extLst>
          </xdr:cNvPr>
          <xdr:cNvSpPr/>
        </xdr:nvSpPr>
        <xdr:spPr>
          <a:xfrm>
            <a:off x="14657857" y="9334501"/>
            <a:ext cx="1408338"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BP Projections</a:t>
            </a:r>
          </a:p>
        </xdr:txBody>
      </xdr:sp>
      <xdr:sp macro="" textlink="">
        <xdr:nvSpPr>
          <xdr:cNvPr id="118" name="Rectangle: Rounded Corners 117">
            <a:extLst>
              <a:ext uri="{FF2B5EF4-FFF2-40B4-BE49-F238E27FC236}">
                <a16:creationId xmlns:a16="http://schemas.microsoft.com/office/drawing/2014/main" id="{B544D4F6-B0F5-1FF6-BDCC-EFF554DEA38C}"/>
              </a:ext>
            </a:extLst>
          </xdr:cNvPr>
          <xdr:cNvSpPr/>
        </xdr:nvSpPr>
        <xdr:spPr>
          <a:xfrm>
            <a:off x="16175453" y="9334501"/>
            <a:ext cx="1408339"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Anti-selection</a:t>
            </a:r>
          </a:p>
        </xdr:txBody>
      </xdr:sp>
      <xdr:sp macro="" textlink="">
        <xdr:nvSpPr>
          <xdr:cNvPr id="122" name="Rectangle: Rounded Corners 121">
            <a:extLst>
              <a:ext uri="{FF2B5EF4-FFF2-40B4-BE49-F238E27FC236}">
                <a16:creationId xmlns:a16="http://schemas.microsoft.com/office/drawing/2014/main" id="{2F9281FE-DCE6-B877-03EE-1285CCB18B98}"/>
              </a:ext>
            </a:extLst>
          </xdr:cNvPr>
          <xdr:cNvSpPr/>
        </xdr:nvSpPr>
        <xdr:spPr>
          <a:xfrm>
            <a:off x="17689849" y="9334501"/>
            <a:ext cx="1408338"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Uncertainty</a:t>
            </a:r>
          </a:p>
        </xdr:txBody>
      </xdr:sp>
      <xdr:sp macro="" textlink="">
        <xdr:nvSpPr>
          <xdr:cNvPr id="123" name="Rectangle: Rounded Corners 122">
            <a:extLst>
              <a:ext uri="{FF2B5EF4-FFF2-40B4-BE49-F238E27FC236}">
                <a16:creationId xmlns:a16="http://schemas.microsoft.com/office/drawing/2014/main" id="{AC6CDBC3-4FB1-560B-1477-319CA89034C8}"/>
              </a:ext>
            </a:extLst>
          </xdr:cNvPr>
          <xdr:cNvSpPr/>
        </xdr:nvSpPr>
        <xdr:spPr>
          <a:xfrm>
            <a:off x="19207445" y="9334501"/>
            <a:ext cx="1408338" cy="515710"/>
          </a:xfrm>
          <a:prstGeom prst="roundRect">
            <a:avLst>
              <a:gd name="adj" fmla="val 6790"/>
            </a:avLst>
          </a:prstGeom>
          <a:solidFill>
            <a:schemeClr val="accent5">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Rating Summary</a:t>
            </a:r>
          </a:p>
        </xdr:txBody>
      </xdr:sp>
      <xdr:sp macro="" textlink="">
        <xdr:nvSpPr>
          <xdr:cNvPr id="124" name="TextBox 123">
            <a:extLst>
              <a:ext uri="{FF2B5EF4-FFF2-40B4-BE49-F238E27FC236}">
                <a16:creationId xmlns:a16="http://schemas.microsoft.com/office/drawing/2014/main" id="{DBDE7BEE-8032-9006-D651-03D279FE8079}"/>
              </a:ext>
            </a:extLst>
          </xdr:cNvPr>
          <xdr:cNvSpPr txBox="1"/>
        </xdr:nvSpPr>
        <xdr:spPr>
          <a:xfrm>
            <a:off x="1360714" y="4061332"/>
            <a:ext cx="20404390" cy="199304"/>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Settings</a:t>
            </a:r>
            <a:r>
              <a:rPr lang="en-GB" sz="1100" b="1" baseline="0">
                <a:solidFill>
                  <a:schemeClr val="accent1"/>
                </a:solidFill>
              </a:rPr>
              <a:t> -- Either 5623 Pricing or 2623/BBT Benchmarking</a:t>
            </a:r>
            <a:endParaRPr lang="en-GB" sz="1100" b="1">
              <a:solidFill>
                <a:schemeClr val="accent1"/>
              </a:solidFill>
            </a:endParaRPr>
          </a:p>
        </xdr:txBody>
      </xdr:sp>
      <xdr:sp macro="" textlink="">
        <xdr:nvSpPr>
          <xdr:cNvPr id="2" name="Rectangle: Rounded Corners 1">
            <a:extLst>
              <a:ext uri="{FF2B5EF4-FFF2-40B4-BE49-F238E27FC236}">
                <a16:creationId xmlns:a16="http://schemas.microsoft.com/office/drawing/2014/main" id="{06FBA65D-EC21-FF18-0AA8-1FE81CDD821A}"/>
              </a:ext>
            </a:extLst>
          </xdr:cNvPr>
          <xdr:cNvSpPr/>
        </xdr:nvSpPr>
        <xdr:spPr>
          <a:xfrm>
            <a:off x="22432338" y="9334501"/>
            <a:ext cx="1408338" cy="515710"/>
          </a:xfrm>
          <a:prstGeom prst="roundRect">
            <a:avLst>
              <a:gd name="adj" fmla="val 6790"/>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bg1"/>
                </a:solidFill>
              </a:rPr>
              <a:t>Pricing Rational</a:t>
            </a:r>
            <a:br>
              <a:rPr lang="en-GB" sz="1200">
                <a:solidFill>
                  <a:schemeClr val="bg1"/>
                </a:solidFill>
              </a:rPr>
            </a:br>
            <a:r>
              <a:rPr lang="en-GB" sz="1200">
                <a:solidFill>
                  <a:schemeClr val="bg1"/>
                </a:solidFill>
              </a:rPr>
              <a:t>(TBC)</a:t>
            </a:r>
          </a:p>
        </xdr:txBody>
      </xdr:sp>
      <xdr:cxnSp macro="">
        <xdr:nvCxnSpPr>
          <xdr:cNvPr id="3" name="Straight Arrow Connector 2">
            <a:extLst>
              <a:ext uri="{FF2B5EF4-FFF2-40B4-BE49-F238E27FC236}">
                <a16:creationId xmlns:a16="http://schemas.microsoft.com/office/drawing/2014/main" id="{B338AE7F-7356-20FF-456A-591DE0471461}"/>
              </a:ext>
            </a:extLst>
          </xdr:cNvPr>
          <xdr:cNvCxnSpPr/>
        </xdr:nvCxnSpPr>
        <xdr:spPr>
          <a:xfrm>
            <a:off x="18873107" y="6335486"/>
            <a:ext cx="81915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Rectangle: Rounded Corners 4">
            <a:extLst>
              <a:ext uri="{FF2B5EF4-FFF2-40B4-BE49-F238E27FC236}">
                <a16:creationId xmlns:a16="http://schemas.microsoft.com/office/drawing/2014/main" id="{A60FF82F-3138-B63C-D526-CDCB0052A786}"/>
              </a:ext>
            </a:extLst>
          </xdr:cNvPr>
          <xdr:cNvSpPr/>
        </xdr:nvSpPr>
        <xdr:spPr>
          <a:xfrm>
            <a:off x="19792552" y="6000751"/>
            <a:ext cx="1408338" cy="515710"/>
          </a:xfrm>
          <a:prstGeom prst="roundRect">
            <a:avLst>
              <a:gd name="adj" fmla="val 6790"/>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bg1"/>
                </a:solidFill>
              </a:rPr>
              <a:t>Pricing Rational</a:t>
            </a:r>
            <a:br>
              <a:rPr lang="en-GB" sz="1200">
                <a:solidFill>
                  <a:schemeClr val="bg1"/>
                </a:solidFill>
              </a:rPr>
            </a:br>
            <a:r>
              <a:rPr lang="en-GB" sz="1200">
                <a:solidFill>
                  <a:schemeClr val="bg1"/>
                </a:solidFill>
              </a:rPr>
              <a:t>(TBC)</a:t>
            </a:r>
          </a:p>
        </xdr:txBody>
      </xdr:sp>
      <xdr:cxnSp macro="">
        <xdr:nvCxnSpPr>
          <xdr:cNvPr id="12" name="Straight Arrow Connector 11">
            <a:extLst>
              <a:ext uri="{FF2B5EF4-FFF2-40B4-BE49-F238E27FC236}">
                <a16:creationId xmlns:a16="http://schemas.microsoft.com/office/drawing/2014/main" id="{C655240C-1D3F-1CE9-CBDC-4D8F49BF2B94}"/>
              </a:ext>
            </a:extLst>
          </xdr:cNvPr>
          <xdr:cNvCxnSpPr/>
        </xdr:nvCxnSpPr>
        <xdr:spPr>
          <a:xfrm>
            <a:off x="3592287" y="5454623"/>
            <a:ext cx="0" cy="1470612"/>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 name="Straight Arrow Connector 13">
            <a:extLst>
              <a:ext uri="{FF2B5EF4-FFF2-40B4-BE49-F238E27FC236}">
                <a16:creationId xmlns:a16="http://schemas.microsoft.com/office/drawing/2014/main" id="{69B4323C-ED11-3199-DFD3-1891D74B87DB}"/>
              </a:ext>
            </a:extLst>
          </xdr:cNvPr>
          <xdr:cNvCxnSpPr/>
        </xdr:nvCxnSpPr>
        <xdr:spPr>
          <a:xfrm flipH="1">
            <a:off x="2495341" y="5733576"/>
            <a:ext cx="1083972"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41D1DF72-31DB-EB8B-8110-BBC3D84E5335}"/>
              </a:ext>
            </a:extLst>
          </xdr:cNvPr>
          <xdr:cNvSpPr txBox="1"/>
        </xdr:nvSpPr>
        <xdr:spPr>
          <a:xfrm>
            <a:off x="2586927" y="5405176"/>
            <a:ext cx="891059" cy="273190"/>
          </a:xfrm>
          <a:prstGeom prst="rect">
            <a:avLst/>
          </a:prstGeom>
          <a:noFill/>
        </xdr:spPr>
        <xdr:txBody>
          <a:bodyPr vertOverflow="clip" horzOverflow="clip" wrap="square" lIns="0" tIns="0" rIns="0" bIns="0" rtlCol="0" anchor="ctr">
            <a:noAutofit/>
          </a:bodyPr>
          <a:lstStyle/>
          <a:p>
            <a:pPr algn="ctr"/>
            <a:r>
              <a:rPr lang="en-GB" sz="1100"/>
              <a:t>No</a:t>
            </a:r>
          </a:p>
        </xdr:txBody>
      </xdr:sp>
      <xdr:cxnSp macro="">
        <xdr:nvCxnSpPr>
          <xdr:cNvPr id="18" name="Straight Arrow Connector 17">
            <a:extLst>
              <a:ext uri="{FF2B5EF4-FFF2-40B4-BE49-F238E27FC236}">
                <a16:creationId xmlns:a16="http://schemas.microsoft.com/office/drawing/2014/main" id="{C03D2379-79CC-B710-0115-D34CEBFD4BBA}"/>
              </a:ext>
            </a:extLst>
          </xdr:cNvPr>
          <xdr:cNvCxnSpPr/>
        </xdr:nvCxnSpPr>
        <xdr:spPr>
          <a:xfrm flipH="1">
            <a:off x="5106866" y="3147172"/>
            <a:ext cx="226256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Rectangle: Rounded Corners 20">
            <a:extLst>
              <a:ext uri="{FF2B5EF4-FFF2-40B4-BE49-F238E27FC236}">
                <a16:creationId xmlns:a16="http://schemas.microsoft.com/office/drawing/2014/main" id="{2E91B173-7CCD-519C-D4C6-9F2486A173FC}"/>
              </a:ext>
            </a:extLst>
          </xdr:cNvPr>
          <xdr:cNvSpPr/>
        </xdr:nvSpPr>
        <xdr:spPr>
          <a:xfrm>
            <a:off x="1090663" y="5494146"/>
            <a:ext cx="1331408" cy="509430"/>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Do Nothing</a:t>
            </a:r>
          </a:p>
        </xdr:txBody>
      </xdr:sp>
      <xdr:cxnSp macro="">
        <xdr:nvCxnSpPr>
          <xdr:cNvPr id="39" name="Straight Arrow Connector 38">
            <a:extLst>
              <a:ext uri="{FF2B5EF4-FFF2-40B4-BE49-F238E27FC236}">
                <a16:creationId xmlns:a16="http://schemas.microsoft.com/office/drawing/2014/main" id="{51D3A4C6-891B-15D3-7F7C-DE4ECB5B7E9B}"/>
              </a:ext>
            </a:extLst>
          </xdr:cNvPr>
          <xdr:cNvCxnSpPr/>
        </xdr:nvCxnSpPr>
        <xdr:spPr>
          <a:xfrm>
            <a:off x="1949583" y="6915150"/>
            <a:ext cx="0" cy="2701347"/>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0" name="TextBox 39">
            <a:extLst>
              <a:ext uri="{FF2B5EF4-FFF2-40B4-BE49-F238E27FC236}">
                <a16:creationId xmlns:a16="http://schemas.microsoft.com/office/drawing/2014/main" id="{8C17F522-F4B3-4A78-2551-73F4E9AF38A7}"/>
              </a:ext>
            </a:extLst>
          </xdr:cNvPr>
          <xdr:cNvSpPr txBox="1"/>
        </xdr:nvSpPr>
        <xdr:spPr>
          <a:xfrm>
            <a:off x="2586927" y="6519601"/>
            <a:ext cx="891059" cy="277272"/>
          </a:xfrm>
          <a:prstGeom prst="rect">
            <a:avLst/>
          </a:prstGeom>
          <a:noFill/>
        </xdr:spPr>
        <xdr:txBody>
          <a:bodyPr vertOverflow="clip" horzOverflow="clip" wrap="square" lIns="0" tIns="0" rIns="0" bIns="0" rtlCol="0" anchor="ctr">
            <a:noAutofit/>
          </a:bodyPr>
          <a:lstStyle/>
          <a:p>
            <a:pPr algn="ctr"/>
            <a:r>
              <a:rPr lang="en-GB" sz="1100"/>
              <a:t>No</a:t>
            </a:r>
          </a:p>
        </xdr:txBody>
      </xdr:sp>
      <xdr:cxnSp macro="">
        <xdr:nvCxnSpPr>
          <xdr:cNvPr id="50" name="Straight Arrow Connector 49">
            <a:extLst>
              <a:ext uri="{FF2B5EF4-FFF2-40B4-BE49-F238E27FC236}">
                <a16:creationId xmlns:a16="http://schemas.microsoft.com/office/drawing/2014/main" id="{04B3D529-BD87-2A87-8A14-1938A4E945E6}"/>
              </a:ext>
            </a:extLst>
          </xdr:cNvPr>
          <xdr:cNvCxnSpPr/>
        </xdr:nvCxnSpPr>
        <xdr:spPr>
          <a:xfrm flipH="1">
            <a:off x="4139293" y="7736547"/>
            <a:ext cx="724534"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2" name="TextBox 51">
            <a:extLst>
              <a:ext uri="{FF2B5EF4-FFF2-40B4-BE49-F238E27FC236}">
                <a16:creationId xmlns:a16="http://schemas.microsoft.com/office/drawing/2014/main" id="{E730DD20-FDCD-8B67-5958-08052003AFCB}"/>
              </a:ext>
            </a:extLst>
          </xdr:cNvPr>
          <xdr:cNvSpPr txBox="1"/>
        </xdr:nvSpPr>
        <xdr:spPr>
          <a:xfrm>
            <a:off x="4078060" y="7413591"/>
            <a:ext cx="689882" cy="277271"/>
          </a:xfrm>
          <a:prstGeom prst="rect">
            <a:avLst/>
          </a:prstGeom>
          <a:noFill/>
        </xdr:spPr>
        <xdr:txBody>
          <a:bodyPr vertOverflow="clip" horzOverflow="clip" wrap="square" lIns="0" tIns="0" rIns="0" bIns="0" rtlCol="0" anchor="ctr">
            <a:noAutofit/>
          </a:bodyPr>
          <a:lstStyle/>
          <a:p>
            <a:pPr algn="ctr"/>
            <a:r>
              <a:rPr lang="en-GB" sz="1100"/>
              <a:t>No</a:t>
            </a:r>
          </a:p>
        </xdr:txBody>
      </xdr:sp>
      <xdr:sp macro="" textlink="">
        <xdr:nvSpPr>
          <xdr:cNvPr id="54" name="Rectangle: Rounded Corners 53">
            <a:extLst>
              <a:ext uri="{FF2B5EF4-FFF2-40B4-BE49-F238E27FC236}">
                <a16:creationId xmlns:a16="http://schemas.microsoft.com/office/drawing/2014/main" id="{C7CF85FB-A285-7854-51E6-B037D7629D66}"/>
              </a:ext>
            </a:extLst>
          </xdr:cNvPr>
          <xdr:cNvSpPr/>
        </xdr:nvSpPr>
        <xdr:spPr>
          <a:xfrm>
            <a:off x="2750735" y="7506643"/>
            <a:ext cx="1331408" cy="509429"/>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Do Nothing</a:t>
            </a:r>
          </a:p>
        </xdr:txBody>
      </xdr:sp>
      <xdr:cxnSp macro="">
        <xdr:nvCxnSpPr>
          <xdr:cNvPr id="57" name="Straight Arrow Connector 56">
            <a:extLst>
              <a:ext uri="{FF2B5EF4-FFF2-40B4-BE49-F238E27FC236}">
                <a16:creationId xmlns:a16="http://schemas.microsoft.com/office/drawing/2014/main" id="{BE94591D-C3F5-6612-A555-4BB5435C355D}"/>
              </a:ext>
            </a:extLst>
          </xdr:cNvPr>
          <xdr:cNvCxnSpPr/>
        </xdr:nvCxnSpPr>
        <xdr:spPr>
          <a:xfrm flipH="1">
            <a:off x="4139293" y="8348869"/>
            <a:ext cx="724534"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8" name="TextBox 57">
            <a:extLst>
              <a:ext uri="{FF2B5EF4-FFF2-40B4-BE49-F238E27FC236}">
                <a16:creationId xmlns:a16="http://schemas.microsoft.com/office/drawing/2014/main" id="{F2CFB718-F6BC-003C-DA25-E7B65C00214F}"/>
              </a:ext>
            </a:extLst>
          </xdr:cNvPr>
          <xdr:cNvSpPr txBox="1"/>
        </xdr:nvSpPr>
        <xdr:spPr>
          <a:xfrm>
            <a:off x="4078060" y="8029994"/>
            <a:ext cx="689882" cy="273190"/>
          </a:xfrm>
          <a:prstGeom prst="rect">
            <a:avLst/>
          </a:prstGeom>
          <a:noFill/>
        </xdr:spPr>
        <xdr:txBody>
          <a:bodyPr vertOverflow="clip" horzOverflow="clip" wrap="square" lIns="0" tIns="0" rIns="0" bIns="0" rtlCol="0" anchor="ctr">
            <a:noAutofit/>
          </a:bodyPr>
          <a:lstStyle/>
          <a:p>
            <a:pPr algn="ctr"/>
            <a:r>
              <a:rPr lang="en-GB" sz="1100"/>
              <a:t>No</a:t>
            </a:r>
          </a:p>
        </xdr:txBody>
      </xdr:sp>
      <xdr:sp macro="" textlink="">
        <xdr:nvSpPr>
          <xdr:cNvPr id="61" name="Rectangle: Rounded Corners 60">
            <a:extLst>
              <a:ext uri="{FF2B5EF4-FFF2-40B4-BE49-F238E27FC236}">
                <a16:creationId xmlns:a16="http://schemas.microsoft.com/office/drawing/2014/main" id="{43DA20F0-94C2-27CB-4C7A-E21682061104}"/>
              </a:ext>
            </a:extLst>
          </xdr:cNvPr>
          <xdr:cNvSpPr/>
        </xdr:nvSpPr>
        <xdr:spPr>
          <a:xfrm>
            <a:off x="2750735" y="8118964"/>
            <a:ext cx="1331408" cy="509430"/>
          </a:xfrm>
          <a:prstGeom prst="roundRect">
            <a:avLst>
              <a:gd name="adj" fmla="val 6790"/>
            </a:avLst>
          </a:prstGeom>
          <a:solidFill>
            <a:schemeClr val="accent3">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200">
                <a:solidFill>
                  <a:schemeClr val="tx1"/>
                </a:solidFill>
              </a:rPr>
              <a:t>Do Nothing</a:t>
            </a:r>
          </a:p>
        </xdr:txBody>
      </xdr:sp>
      <xdr:sp macro="" textlink="">
        <xdr:nvSpPr>
          <xdr:cNvPr id="71" name="TextBox 70">
            <a:extLst>
              <a:ext uri="{FF2B5EF4-FFF2-40B4-BE49-F238E27FC236}">
                <a16:creationId xmlns:a16="http://schemas.microsoft.com/office/drawing/2014/main" id="{C2E4535D-2B51-78CA-5A27-E9F42C12EA47}"/>
              </a:ext>
            </a:extLst>
          </xdr:cNvPr>
          <xdr:cNvSpPr txBox="1"/>
        </xdr:nvSpPr>
        <xdr:spPr>
          <a:xfrm>
            <a:off x="0" y="0"/>
            <a:ext cx="3474531" cy="326570"/>
          </a:xfrm>
          <a:prstGeom prst="rect">
            <a:avLst/>
          </a:prstGeom>
          <a:noFill/>
        </xdr:spPr>
        <xdr:txBody>
          <a:bodyPr vertOverflow="clip" horzOverflow="clip" wrap="square" lIns="0" tIns="0" rIns="0" bIns="0" rtlCol="0" anchor="ctr">
            <a:noAutofit/>
          </a:bodyPr>
          <a:lstStyle/>
          <a:p>
            <a:pPr algn="l"/>
            <a:r>
              <a:rPr lang="en-GB" sz="2000" b="1"/>
              <a:t>  Model Schematic</a:t>
            </a:r>
          </a:p>
        </xdr:txBody>
      </xdr:sp>
      <xdr:sp macro="" textlink="">
        <xdr:nvSpPr>
          <xdr:cNvPr id="72" name="TextBox 71">
            <a:extLst>
              <a:ext uri="{FF2B5EF4-FFF2-40B4-BE49-F238E27FC236}">
                <a16:creationId xmlns:a16="http://schemas.microsoft.com/office/drawing/2014/main" id="{2A429023-096B-E326-E39D-247948183E71}"/>
              </a:ext>
            </a:extLst>
          </xdr:cNvPr>
          <xdr:cNvSpPr txBox="1"/>
        </xdr:nvSpPr>
        <xdr:spPr>
          <a:xfrm>
            <a:off x="687160" y="453118"/>
            <a:ext cx="899432" cy="234043"/>
          </a:xfrm>
          <a:prstGeom prst="rect">
            <a:avLst/>
          </a:prstGeom>
          <a:noFill/>
        </xdr:spPr>
        <xdr:txBody>
          <a:bodyPr vertOverflow="clip" horzOverflow="clip" wrap="square" lIns="0" tIns="0" rIns="0" bIns="0" rtlCol="0" anchor="ctr">
            <a:noAutofit/>
          </a:bodyPr>
          <a:lstStyle/>
          <a:p>
            <a:pPr algn="l"/>
            <a:r>
              <a:rPr lang="en-GB" sz="1100" b="1"/>
              <a:t>KEY</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676275</xdr:colOff>
      <xdr:row>652</xdr:row>
      <xdr:rowOff>180974</xdr:rowOff>
    </xdr:from>
    <xdr:to>
      <xdr:col>11</xdr:col>
      <xdr:colOff>752475</xdr:colOff>
      <xdr:row>673</xdr:row>
      <xdr:rowOff>200024</xdr:rowOff>
    </xdr:to>
    <xdr:graphicFrame macro="">
      <xdr:nvGraphicFramePr>
        <xdr:cNvPr id="4" name="Chart 3">
          <a:extLst>
            <a:ext uri="{FF2B5EF4-FFF2-40B4-BE49-F238E27FC236}">
              <a16:creationId xmlns:a16="http://schemas.microsoft.com/office/drawing/2014/main" id="{5D54D71D-FCD2-4813-BC87-88BEFE499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15</xdr:row>
      <xdr:rowOff>0</xdr:rowOff>
    </xdr:from>
    <xdr:to>
      <xdr:col>7</xdr:col>
      <xdr:colOff>885825</xdr:colOff>
      <xdr:row>16</xdr:row>
      <xdr:rowOff>38100</xdr:rowOff>
    </xdr:to>
    <xdr:sp macro="" textlink="">
      <xdr:nvSpPr>
        <xdr:cNvPr id="2" name="TextBox 1">
          <a:extLst>
            <a:ext uri="{FF2B5EF4-FFF2-40B4-BE49-F238E27FC236}">
              <a16:creationId xmlns:a16="http://schemas.microsoft.com/office/drawing/2014/main" id="{BECA0FBF-EEC1-4EAD-AC1F-A9840157A4D0}"/>
            </a:ext>
          </a:extLst>
        </xdr:cNvPr>
        <xdr:cNvSpPr txBox="1"/>
      </xdr:nvSpPr>
      <xdr:spPr>
        <a:xfrm>
          <a:off x="695325" y="3209925"/>
          <a:ext cx="8420100" cy="219075"/>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PC Calculations</a:t>
          </a:r>
        </a:p>
      </xdr:txBody>
    </xdr:sp>
    <xdr:clientData/>
  </xdr:twoCellAnchor>
  <xdr:twoCellAnchor>
    <xdr:from>
      <xdr:col>1</xdr:col>
      <xdr:colOff>9525</xdr:colOff>
      <xdr:row>1</xdr:row>
      <xdr:rowOff>29818</xdr:rowOff>
    </xdr:from>
    <xdr:to>
      <xdr:col>7</xdr:col>
      <xdr:colOff>857250</xdr:colOff>
      <xdr:row>2</xdr:row>
      <xdr:rowOff>38101</xdr:rowOff>
    </xdr:to>
    <xdr:sp macro="" textlink="">
      <xdr:nvSpPr>
        <xdr:cNvPr id="3" name="TextBox 2">
          <a:extLst>
            <a:ext uri="{FF2B5EF4-FFF2-40B4-BE49-F238E27FC236}">
              <a16:creationId xmlns:a16="http://schemas.microsoft.com/office/drawing/2014/main" id="{B4D627D5-B62A-44DA-B768-130C52C2A401}"/>
            </a:ext>
          </a:extLst>
        </xdr:cNvPr>
        <xdr:cNvSpPr txBox="1"/>
      </xdr:nvSpPr>
      <xdr:spPr>
        <a:xfrm>
          <a:off x="695325" y="286993"/>
          <a:ext cx="8391525" cy="189258"/>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PC Control</a:t>
          </a:r>
        </a:p>
      </xdr:txBody>
    </xdr:sp>
    <xdr:clientData/>
  </xdr:twoCellAnchor>
  <xdr:twoCellAnchor>
    <xdr:from>
      <xdr:col>1</xdr:col>
      <xdr:colOff>9525</xdr:colOff>
      <xdr:row>49</xdr:row>
      <xdr:rowOff>85725</xdr:rowOff>
    </xdr:from>
    <xdr:to>
      <xdr:col>7</xdr:col>
      <xdr:colOff>866775</xdr:colOff>
      <xdr:row>50</xdr:row>
      <xdr:rowOff>114299</xdr:rowOff>
    </xdr:to>
    <xdr:sp macro="" textlink="">
      <xdr:nvSpPr>
        <xdr:cNvPr id="4" name="TextBox 3">
          <a:extLst>
            <a:ext uri="{FF2B5EF4-FFF2-40B4-BE49-F238E27FC236}">
              <a16:creationId xmlns:a16="http://schemas.microsoft.com/office/drawing/2014/main" id="{33A9AE79-475C-457B-BAEC-EF56D35C0C5A}"/>
            </a:ext>
          </a:extLst>
        </xdr:cNvPr>
        <xdr:cNvSpPr txBox="1"/>
      </xdr:nvSpPr>
      <xdr:spPr>
        <a:xfrm>
          <a:off x="695325" y="9753600"/>
          <a:ext cx="8401050" cy="209549"/>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Correlation</a:t>
          </a:r>
          <a:r>
            <a:rPr lang="en-GB" sz="1100" b="1" baseline="0">
              <a:solidFill>
                <a:schemeClr val="accent1"/>
              </a:solidFill>
            </a:rPr>
            <a:t> Matrix - if interlocking = 'Yes'</a:t>
          </a:r>
          <a:endParaRPr lang="en-GB" sz="1100" b="1">
            <a:solidFill>
              <a:schemeClr val="accent1"/>
            </a:solidFill>
          </a:endParaRPr>
        </a:p>
      </xdr:txBody>
    </xdr:sp>
    <xdr:clientData/>
  </xdr:twoCellAnchor>
  <xdr:twoCellAnchor>
    <xdr:from>
      <xdr:col>1</xdr:col>
      <xdr:colOff>9525</xdr:colOff>
      <xdr:row>68</xdr:row>
      <xdr:rowOff>38100</xdr:rowOff>
    </xdr:from>
    <xdr:to>
      <xdr:col>7</xdr:col>
      <xdr:colOff>847725</xdr:colOff>
      <xdr:row>69</xdr:row>
      <xdr:rowOff>76200</xdr:rowOff>
    </xdr:to>
    <xdr:sp macro="" textlink="">
      <xdr:nvSpPr>
        <xdr:cNvPr id="5" name="TextBox 4">
          <a:extLst>
            <a:ext uri="{FF2B5EF4-FFF2-40B4-BE49-F238E27FC236}">
              <a16:creationId xmlns:a16="http://schemas.microsoft.com/office/drawing/2014/main" id="{3A3B889D-4676-4663-A24D-E719649EC71D}"/>
            </a:ext>
          </a:extLst>
        </xdr:cNvPr>
        <xdr:cNvSpPr txBox="1"/>
      </xdr:nvSpPr>
      <xdr:spPr>
        <a:xfrm>
          <a:off x="695325" y="13258800"/>
          <a:ext cx="8382000" cy="219075"/>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PC Structure (applicable the same to both LoBs)</a:t>
          </a:r>
        </a:p>
      </xdr:txBody>
    </xdr:sp>
    <xdr:clientData/>
  </xdr:twoCellAnchor>
  <xdr:twoCellAnchor>
    <xdr:from>
      <xdr:col>1</xdr:col>
      <xdr:colOff>9525</xdr:colOff>
      <xdr:row>87</xdr:row>
      <xdr:rowOff>95250</xdr:rowOff>
    </xdr:from>
    <xdr:to>
      <xdr:col>7</xdr:col>
      <xdr:colOff>857250</xdr:colOff>
      <xdr:row>88</xdr:row>
      <xdr:rowOff>114300</xdr:rowOff>
    </xdr:to>
    <xdr:sp macro="" textlink="">
      <xdr:nvSpPr>
        <xdr:cNvPr id="6" name="TextBox 5">
          <a:extLst>
            <a:ext uri="{FF2B5EF4-FFF2-40B4-BE49-F238E27FC236}">
              <a16:creationId xmlns:a16="http://schemas.microsoft.com/office/drawing/2014/main" id="{B5996E00-4485-44C0-A36E-AA4341819A29}"/>
            </a:ext>
          </a:extLst>
        </xdr:cNvPr>
        <xdr:cNvSpPr txBox="1"/>
      </xdr:nvSpPr>
      <xdr:spPr>
        <a:xfrm>
          <a:off x="695325" y="17068800"/>
          <a:ext cx="8391525" cy="200025"/>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accent1"/>
              </a:solidFill>
            </a:rPr>
            <a:t>Profit Commission on</a:t>
          </a:r>
          <a:r>
            <a:rPr lang="en-GB" sz="1100" b="1" baseline="0">
              <a:solidFill>
                <a:schemeClr val="accent1"/>
              </a:solidFill>
            </a:rPr>
            <a:t> Contract</a:t>
          </a:r>
          <a:endParaRPr lang="en-GB" sz="1100" b="1">
            <a:solidFill>
              <a:schemeClr val="accent1"/>
            </a:solidFill>
          </a:endParaRPr>
        </a:p>
      </xdr:txBody>
    </xdr:sp>
    <xdr:clientData/>
  </xdr:twoCellAnchor>
  <xdr:twoCellAnchor>
    <xdr:from>
      <xdr:col>1</xdr:col>
      <xdr:colOff>0</xdr:colOff>
      <xdr:row>107</xdr:row>
      <xdr:rowOff>179291</xdr:rowOff>
    </xdr:from>
    <xdr:to>
      <xdr:col>4</xdr:col>
      <xdr:colOff>19050</xdr:colOff>
      <xdr:row>109</xdr:row>
      <xdr:rowOff>123825</xdr:rowOff>
    </xdr:to>
    <xdr:grpSp>
      <xdr:nvGrpSpPr>
        <xdr:cNvPr id="7" name="Group 6">
          <a:extLst>
            <a:ext uri="{FF2B5EF4-FFF2-40B4-BE49-F238E27FC236}">
              <a16:creationId xmlns:a16="http://schemas.microsoft.com/office/drawing/2014/main" id="{410879C0-268C-4C76-BB18-C846CD819557}"/>
            </a:ext>
          </a:extLst>
        </xdr:cNvPr>
        <xdr:cNvGrpSpPr/>
      </xdr:nvGrpSpPr>
      <xdr:grpSpPr>
        <a:xfrm>
          <a:off x="670560" y="20235131"/>
          <a:ext cx="4377690" cy="302674"/>
          <a:chOff x="695325" y="4352922"/>
          <a:chExt cx="3362325" cy="447675"/>
        </a:xfrm>
      </xdr:grpSpPr>
      <xdr:sp macro="" textlink="">
        <xdr:nvSpPr>
          <xdr:cNvPr id="8" name="Rectangle: Rounded Corners 7">
            <a:extLst>
              <a:ext uri="{FF2B5EF4-FFF2-40B4-BE49-F238E27FC236}">
                <a16:creationId xmlns:a16="http://schemas.microsoft.com/office/drawing/2014/main" id="{4C2FE97E-0020-B568-3707-3110AF504D42}"/>
              </a:ext>
            </a:extLst>
          </xdr:cNvPr>
          <xdr:cNvSpPr/>
        </xdr:nvSpPr>
        <xdr:spPr>
          <a:xfrm>
            <a:off x="695325" y="4352922"/>
            <a:ext cx="3362325" cy="447675"/>
          </a:xfrm>
          <a:prstGeom prst="roundRect">
            <a:avLst>
              <a:gd name="adj" fmla="val 6029"/>
            </a:avLst>
          </a:prstGeom>
          <a:solidFill>
            <a:schemeClr val="bg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a:solidFill>
                  <a:schemeClr val="accent2"/>
                </a:solidFill>
              </a:rPr>
              <a:t>Calculate Profit Commission</a:t>
            </a:r>
          </a:p>
        </xdr:txBody>
      </xdr:sp>
      <xdr:sp macro="" textlink="">
        <xdr:nvSpPr>
          <xdr:cNvPr id="9" name="Isosceles Triangle 8">
            <a:extLst>
              <a:ext uri="{FF2B5EF4-FFF2-40B4-BE49-F238E27FC236}">
                <a16:creationId xmlns:a16="http://schemas.microsoft.com/office/drawing/2014/main" id="{09650DE6-B5C7-8794-2F7D-575E329215B4}"/>
              </a:ext>
            </a:extLst>
          </xdr:cNvPr>
          <xdr:cNvSpPr/>
        </xdr:nvSpPr>
        <xdr:spPr>
          <a:xfrm rot="5400000">
            <a:off x="1517826" y="4527461"/>
            <a:ext cx="142875" cy="117662"/>
          </a:xfrm>
          <a:prstGeom prst="triangle">
            <a:avLst/>
          </a:prstGeom>
          <a:solidFill>
            <a:schemeClr val="bg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GB" sz="1100"/>
          </a:p>
        </xdr:txBody>
      </xdr:sp>
    </xdr:grpSp>
    <xdr:clientData/>
  </xdr:twoCellAnchor>
  <xdr:twoCellAnchor>
    <xdr:from>
      <xdr:col>1</xdr:col>
      <xdr:colOff>9526</xdr:colOff>
      <xdr:row>4</xdr:row>
      <xdr:rowOff>177247</xdr:rowOff>
    </xdr:from>
    <xdr:to>
      <xdr:col>3</xdr:col>
      <xdr:colOff>596348</xdr:colOff>
      <xdr:row>6</xdr:row>
      <xdr:rowOff>41303</xdr:rowOff>
    </xdr:to>
    <xdr:sp macro="" textlink="">
      <xdr:nvSpPr>
        <xdr:cNvPr id="10" name="TextBox 9">
          <a:extLst>
            <a:ext uri="{FF2B5EF4-FFF2-40B4-BE49-F238E27FC236}">
              <a16:creationId xmlns:a16="http://schemas.microsoft.com/office/drawing/2014/main" id="{C9DA7B95-E4AF-47AF-8F1B-69D7E8CE21AF}"/>
            </a:ext>
          </a:extLst>
        </xdr:cNvPr>
        <xdr:cNvSpPr txBox="1"/>
      </xdr:nvSpPr>
      <xdr:spPr>
        <a:xfrm>
          <a:off x="695326" y="1358347"/>
          <a:ext cx="3901522" cy="226006"/>
        </a:xfrm>
        <a:prstGeom prst="rect">
          <a:avLst/>
        </a:prstGeom>
        <a:solidFill>
          <a:schemeClr val="bg1">
            <a:lumMod val="95000"/>
          </a:schemeClr>
        </a:solidFill>
      </xdr:spPr>
      <xdr:txBody>
        <a:bodyPr vertOverflow="clip" horzOverflow="clip" wrap="square" lIns="0" tIns="0" rIns="0" bIns="0" rtlCol="0" anchor="t">
          <a:noAutofit/>
        </a:bodyPr>
        <a:lstStyle/>
        <a:p>
          <a:pPr algn="l"/>
          <a:r>
            <a:rPr lang="en-GB" sz="1100" b="1">
              <a:solidFill>
                <a:schemeClr val="tx1">
                  <a:lumMod val="50000"/>
                  <a:lumOff val="50000"/>
                </a:schemeClr>
              </a:solidFill>
            </a:rPr>
            <a:t>No</a:t>
          </a:r>
          <a:r>
            <a:rPr lang="en-GB" sz="1100" b="1" baseline="0">
              <a:solidFill>
                <a:schemeClr val="tx1">
                  <a:lumMod val="50000"/>
                  <a:lumOff val="50000"/>
                </a:schemeClr>
              </a:solidFill>
            </a:rPr>
            <a:t> Label -- revealed if DCF = $ Amount; If NONE then Hide</a:t>
          </a:r>
          <a:endParaRPr lang="en-GB" sz="1100" b="1">
            <a:solidFill>
              <a:schemeClr val="tx1">
                <a:lumMod val="50000"/>
                <a:lumOff val="50000"/>
              </a:schemeClr>
            </a:solidFill>
          </a:endParaRPr>
        </a:p>
      </xdr:txBody>
    </xdr:sp>
    <xdr:clientData/>
  </xdr:twoCellAnchor>
  <xdr:twoCellAnchor>
    <xdr:from>
      <xdr:col>1</xdr:col>
      <xdr:colOff>2122716</xdr:colOff>
      <xdr:row>16</xdr:row>
      <xdr:rowOff>163286</xdr:rowOff>
    </xdr:from>
    <xdr:to>
      <xdr:col>7</xdr:col>
      <xdr:colOff>31297</xdr:colOff>
      <xdr:row>109</xdr:row>
      <xdr:rowOff>85725</xdr:rowOff>
    </xdr:to>
    <xdr:sp macro="" textlink="">
      <xdr:nvSpPr>
        <xdr:cNvPr id="11" name="TextBox 10">
          <a:extLst>
            <a:ext uri="{FF2B5EF4-FFF2-40B4-BE49-F238E27FC236}">
              <a16:creationId xmlns:a16="http://schemas.microsoft.com/office/drawing/2014/main" id="{3749FD8C-A519-432D-9CF6-9FFD25979262}"/>
            </a:ext>
          </a:extLst>
        </xdr:cNvPr>
        <xdr:cNvSpPr txBox="1"/>
      </xdr:nvSpPr>
      <xdr:spPr>
        <a:xfrm>
          <a:off x="2808516" y="3354161"/>
          <a:ext cx="5452381" cy="17534164"/>
        </a:xfrm>
        <a:prstGeom prst="rect">
          <a:avLst/>
        </a:prstGeom>
        <a:solidFill>
          <a:schemeClr val="accent2">
            <a:lumMod val="10000"/>
            <a:lumOff val="90000"/>
          </a:schemeClr>
        </a:solidFill>
      </xdr:spPr>
      <xdr:txBody>
        <a:bodyPr vertOverflow="clip" horzOverflow="clip" wrap="square" lIns="0" tIns="0" rIns="0" bIns="0" rtlCol="0" anchor="t">
          <a:noAutofit/>
        </a:bodyPr>
        <a:lstStyle/>
        <a:p>
          <a:pPr algn="l"/>
          <a:endParaRPr lang="en-GB" sz="1100" b="1">
            <a:solidFill>
              <a:schemeClr val="accent1"/>
            </a:solidFill>
          </a:endParaRPr>
        </a:p>
        <a:p>
          <a:pPr algn="l"/>
          <a:endParaRPr lang="en-GB" sz="1100" b="1">
            <a:solidFill>
              <a:schemeClr val="accent1"/>
            </a:solidFill>
          </a:endParaRPr>
        </a:p>
        <a:p>
          <a:pPr algn="l"/>
          <a:endParaRPr lang="en-GB" sz="1100" b="1">
            <a:solidFill>
              <a:schemeClr val="accent1"/>
            </a:solidFill>
          </a:endParaRPr>
        </a:p>
        <a:p>
          <a:pPr algn="l"/>
          <a:r>
            <a:rPr lang="en-GB" sz="1100" b="1">
              <a:solidFill>
                <a:schemeClr val="accent1"/>
              </a:solidFill>
            </a:rPr>
            <a:t>!!!! REFER TO PC TAB FOR ACTUAL LAYOUT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707572</xdr:colOff>
      <xdr:row>11</xdr:row>
      <xdr:rowOff>530678</xdr:rowOff>
    </xdr:from>
    <xdr:to>
      <xdr:col>9</xdr:col>
      <xdr:colOff>122464</xdr:colOff>
      <xdr:row>26</xdr:row>
      <xdr:rowOff>13607</xdr:rowOff>
    </xdr:to>
    <xdr:sp macro="" textlink="">
      <xdr:nvSpPr>
        <xdr:cNvPr id="2" name="Rectangle: Rounded Corners 1">
          <a:extLst>
            <a:ext uri="{FF2B5EF4-FFF2-40B4-BE49-F238E27FC236}">
              <a16:creationId xmlns:a16="http://schemas.microsoft.com/office/drawing/2014/main" id="{4BD86521-8A63-76DE-9DF1-2320C603096C}"/>
            </a:ext>
          </a:extLst>
        </xdr:cNvPr>
        <xdr:cNvSpPr/>
      </xdr:nvSpPr>
      <xdr:spPr>
        <a:xfrm>
          <a:off x="2068286" y="2544535"/>
          <a:ext cx="8899071" cy="3116036"/>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GB" sz="1100"/>
            <a:t>Dont need this section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201706</xdr:colOff>
      <xdr:row>4</xdr:row>
      <xdr:rowOff>38099</xdr:rowOff>
    </xdr:from>
    <xdr:to>
      <xdr:col>16</xdr:col>
      <xdr:colOff>485774</xdr:colOff>
      <xdr:row>25</xdr:row>
      <xdr:rowOff>156881</xdr:rowOff>
    </xdr:to>
    <xdr:sp macro="" textlink="">
      <xdr:nvSpPr>
        <xdr:cNvPr id="2" name="Rectangle: Rounded Corners 1">
          <a:extLst>
            <a:ext uri="{FF2B5EF4-FFF2-40B4-BE49-F238E27FC236}">
              <a16:creationId xmlns:a16="http://schemas.microsoft.com/office/drawing/2014/main" id="{6FE74944-35D9-45E5-B5D2-BEE9AD2C1355}"/>
            </a:ext>
          </a:extLst>
        </xdr:cNvPr>
        <xdr:cNvSpPr/>
      </xdr:nvSpPr>
      <xdr:spPr>
        <a:xfrm>
          <a:off x="887506" y="771524"/>
          <a:ext cx="10571068" cy="3938307"/>
        </a:xfrm>
        <a:prstGeom prst="roundRect">
          <a:avLst>
            <a:gd name="adj" fmla="val 190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235323</xdr:colOff>
      <xdr:row>2</xdr:row>
      <xdr:rowOff>114300</xdr:rowOff>
    </xdr:from>
    <xdr:to>
      <xdr:col>16</xdr:col>
      <xdr:colOff>428626</xdr:colOff>
      <xdr:row>3</xdr:row>
      <xdr:rowOff>168089</xdr:rowOff>
    </xdr:to>
    <xdr:sp macro="" textlink="">
      <xdr:nvSpPr>
        <xdr:cNvPr id="3" name="TextBox 2">
          <a:extLst>
            <a:ext uri="{FF2B5EF4-FFF2-40B4-BE49-F238E27FC236}">
              <a16:creationId xmlns:a16="http://schemas.microsoft.com/office/drawing/2014/main" id="{874930FC-4E30-4E6F-8BD2-5DEFCDF516B9}"/>
            </a:ext>
          </a:extLst>
        </xdr:cNvPr>
        <xdr:cNvSpPr txBox="1"/>
      </xdr:nvSpPr>
      <xdr:spPr>
        <a:xfrm>
          <a:off x="921123" y="485775"/>
          <a:ext cx="10480303" cy="234764"/>
        </a:xfrm>
        <a:prstGeom prst="rect">
          <a:avLst/>
        </a:prstGeom>
        <a:noFill/>
      </xdr:spPr>
      <xdr:txBody>
        <a:bodyPr vertOverflow="clip" horzOverflow="clip" wrap="square" lIns="0" tIns="0" rIns="0" bIns="0" rtlCol="0" anchor="t">
          <a:noAutofit/>
        </a:bodyPr>
        <a:lstStyle/>
        <a:p>
          <a:pPr algn="l"/>
          <a:r>
            <a:rPr lang="en-GB" sz="1100" b="1">
              <a:solidFill>
                <a:schemeClr val="accent1"/>
              </a:solidFill>
            </a:rPr>
            <a:t>Account Details</a:t>
          </a:r>
        </a:p>
      </xdr:txBody>
    </xdr:sp>
    <xdr:clientData/>
  </xdr:twoCellAnchor>
  <xdr:twoCellAnchor>
    <xdr:from>
      <xdr:col>1</xdr:col>
      <xdr:colOff>369794</xdr:colOff>
      <xdr:row>4</xdr:row>
      <xdr:rowOff>89649</xdr:rowOff>
    </xdr:from>
    <xdr:to>
      <xdr:col>8</xdr:col>
      <xdr:colOff>571500</xdr:colOff>
      <xdr:row>7</xdr:row>
      <xdr:rowOff>171450</xdr:rowOff>
    </xdr:to>
    <xdr:grpSp>
      <xdr:nvGrpSpPr>
        <xdr:cNvPr id="4" name="Group 3">
          <a:extLst>
            <a:ext uri="{FF2B5EF4-FFF2-40B4-BE49-F238E27FC236}">
              <a16:creationId xmlns:a16="http://schemas.microsoft.com/office/drawing/2014/main" id="{826DE22C-92AF-4934-8E99-A79C2CE89A39}"/>
            </a:ext>
          </a:extLst>
        </xdr:cNvPr>
        <xdr:cNvGrpSpPr/>
      </xdr:nvGrpSpPr>
      <xdr:grpSpPr>
        <a:xfrm>
          <a:off x="1055594" y="798309"/>
          <a:ext cx="5002306" cy="607581"/>
          <a:chOff x="1053353" y="806825"/>
          <a:chExt cx="4986618" cy="619684"/>
        </a:xfrm>
      </xdr:grpSpPr>
      <xdr:sp macro="" textlink="">
        <xdr:nvSpPr>
          <xdr:cNvPr id="5" name="Rectangle: Rounded Corners 4">
            <a:extLst>
              <a:ext uri="{FF2B5EF4-FFF2-40B4-BE49-F238E27FC236}">
                <a16:creationId xmlns:a16="http://schemas.microsoft.com/office/drawing/2014/main" id="{B1E29256-1BFB-6BC7-FD6A-300D9DC4C662}"/>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01 / Jan / 2025</a:t>
            </a:r>
          </a:p>
        </xdr:txBody>
      </xdr:sp>
      <xdr:sp macro="" textlink="">
        <xdr:nvSpPr>
          <xdr:cNvPr id="6" name="TextBox 5">
            <a:extLst>
              <a:ext uri="{FF2B5EF4-FFF2-40B4-BE49-F238E27FC236}">
                <a16:creationId xmlns:a16="http://schemas.microsoft.com/office/drawing/2014/main" id="{ECAAFAE9-5198-D1FB-7D16-B372028FA039}"/>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Inception Date</a:t>
            </a:r>
          </a:p>
        </xdr:txBody>
      </xdr:sp>
    </xdr:grpSp>
    <xdr:clientData/>
  </xdr:twoCellAnchor>
  <xdr:twoCellAnchor>
    <xdr:from>
      <xdr:col>9</xdr:col>
      <xdr:colOff>123265</xdr:colOff>
      <xdr:row>4</xdr:row>
      <xdr:rowOff>89649</xdr:rowOff>
    </xdr:from>
    <xdr:to>
      <xdr:col>16</xdr:col>
      <xdr:colOff>324971</xdr:colOff>
      <xdr:row>7</xdr:row>
      <xdr:rowOff>171450</xdr:rowOff>
    </xdr:to>
    <xdr:grpSp>
      <xdr:nvGrpSpPr>
        <xdr:cNvPr id="7" name="Group 6">
          <a:extLst>
            <a:ext uri="{FF2B5EF4-FFF2-40B4-BE49-F238E27FC236}">
              <a16:creationId xmlns:a16="http://schemas.microsoft.com/office/drawing/2014/main" id="{BCD00D2D-6556-4A3A-A6FE-89906344295E}"/>
            </a:ext>
          </a:extLst>
        </xdr:cNvPr>
        <xdr:cNvGrpSpPr/>
      </xdr:nvGrpSpPr>
      <xdr:grpSpPr>
        <a:xfrm>
          <a:off x="6295465" y="798309"/>
          <a:ext cx="5002306" cy="607581"/>
          <a:chOff x="1053353" y="806825"/>
          <a:chExt cx="4986618" cy="619684"/>
        </a:xfrm>
      </xdr:grpSpPr>
      <xdr:sp macro="" textlink="">
        <xdr:nvSpPr>
          <xdr:cNvPr id="8" name="Rectangle: Rounded Corners 7">
            <a:extLst>
              <a:ext uri="{FF2B5EF4-FFF2-40B4-BE49-F238E27FC236}">
                <a16:creationId xmlns:a16="http://schemas.microsoft.com/office/drawing/2014/main" id="{033D4B17-5C8A-9747-BEB5-BC5A314BC155}"/>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31 / Dec / 2025</a:t>
            </a:r>
          </a:p>
        </xdr:txBody>
      </xdr:sp>
      <xdr:sp macro="" textlink="">
        <xdr:nvSpPr>
          <xdr:cNvPr id="9" name="TextBox 8">
            <a:extLst>
              <a:ext uri="{FF2B5EF4-FFF2-40B4-BE49-F238E27FC236}">
                <a16:creationId xmlns:a16="http://schemas.microsoft.com/office/drawing/2014/main" id="{DD5AD27D-385F-7EA1-99DB-C5DABAA29794}"/>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Expiry Date</a:t>
            </a:r>
          </a:p>
        </xdr:txBody>
      </xdr:sp>
    </xdr:grpSp>
    <xdr:clientData/>
  </xdr:twoCellAnchor>
  <xdr:twoCellAnchor>
    <xdr:from>
      <xdr:col>1</xdr:col>
      <xdr:colOff>369794</xdr:colOff>
      <xdr:row>8</xdr:row>
      <xdr:rowOff>156884</xdr:rowOff>
    </xdr:from>
    <xdr:to>
      <xdr:col>8</xdr:col>
      <xdr:colOff>571500</xdr:colOff>
      <xdr:row>12</xdr:row>
      <xdr:rowOff>59392</xdr:rowOff>
    </xdr:to>
    <xdr:grpSp>
      <xdr:nvGrpSpPr>
        <xdr:cNvPr id="10" name="Group 9">
          <a:extLst>
            <a:ext uri="{FF2B5EF4-FFF2-40B4-BE49-F238E27FC236}">
              <a16:creationId xmlns:a16="http://schemas.microsoft.com/office/drawing/2014/main" id="{C1664E96-0168-425E-8560-9494D0202518}"/>
            </a:ext>
          </a:extLst>
        </xdr:cNvPr>
        <xdr:cNvGrpSpPr/>
      </xdr:nvGrpSpPr>
      <xdr:grpSpPr>
        <a:xfrm>
          <a:off x="1055594" y="1566584"/>
          <a:ext cx="5002306" cy="603548"/>
          <a:chOff x="1053353" y="806825"/>
          <a:chExt cx="4986618" cy="619684"/>
        </a:xfrm>
      </xdr:grpSpPr>
      <xdr:sp macro="" textlink="">
        <xdr:nvSpPr>
          <xdr:cNvPr id="11" name="Rectangle: Rounded Corners 10">
            <a:extLst>
              <a:ext uri="{FF2B5EF4-FFF2-40B4-BE49-F238E27FC236}">
                <a16:creationId xmlns:a16="http://schemas.microsoft.com/office/drawing/2014/main" id="{138EB152-B991-052D-4693-2FA308850FC7}"/>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Jenny Cox</a:t>
            </a:r>
          </a:p>
        </xdr:txBody>
      </xdr:sp>
      <xdr:sp macro="" textlink="">
        <xdr:nvSpPr>
          <xdr:cNvPr id="12" name="TextBox 11">
            <a:extLst>
              <a:ext uri="{FF2B5EF4-FFF2-40B4-BE49-F238E27FC236}">
                <a16:creationId xmlns:a16="http://schemas.microsoft.com/office/drawing/2014/main" id="{F8B74123-4DBF-4C27-DE3E-696EBE990767}"/>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Underwriter</a:t>
            </a:r>
          </a:p>
        </xdr:txBody>
      </xdr:sp>
    </xdr:grpSp>
    <xdr:clientData/>
  </xdr:twoCellAnchor>
  <xdr:twoCellAnchor>
    <xdr:from>
      <xdr:col>9</xdr:col>
      <xdr:colOff>123265</xdr:colOff>
      <xdr:row>8</xdr:row>
      <xdr:rowOff>156884</xdr:rowOff>
    </xdr:from>
    <xdr:to>
      <xdr:col>16</xdr:col>
      <xdr:colOff>324971</xdr:colOff>
      <xdr:row>12</xdr:row>
      <xdr:rowOff>59392</xdr:rowOff>
    </xdr:to>
    <xdr:grpSp>
      <xdr:nvGrpSpPr>
        <xdr:cNvPr id="13" name="Group 12">
          <a:extLst>
            <a:ext uri="{FF2B5EF4-FFF2-40B4-BE49-F238E27FC236}">
              <a16:creationId xmlns:a16="http://schemas.microsoft.com/office/drawing/2014/main" id="{6D836D6A-C114-49C7-B497-79A18CEF0758}"/>
            </a:ext>
          </a:extLst>
        </xdr:cNvPr>
        <xdr:cNvGrpSpPr/>
      </xdr:nvGrpSpPr>
      <xdr:grpSpPr>
        <a:xfrm>
          <a:off x="6295465" y="1566584"/>
          <a:ext cx="5002306" cy="603548"/>
          <a:chOff x="1053353" y="806825"/>
          <a:chExt cx="4986618" cy="619684"/>
        </a:xfrm>
      </xdr:grpSpPr>
      <xdr:sp macro="" textlink="">
        <xdr:nvSpPr>
          <xdr:cNvPr id="14" name="Rectangle: Rounded Corners 13">
            <a:extLst>
              <a:ext uri="{FF2B5EF4-FFF2-40B4-BE49-F238E27FC236}">
                <a16:creationId xmlns:a16="http://schemas.microsoft.com/office/drawing/2014/main" id="{0B8E7517-A336-DAA2-A0EE-20DE7C3E0A0D}"/>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Submission</a:t>
            </a:r>
          </a:p>
        </xdr:txBody>
      </xdr:sp>
      <xdr:sp macro="" textlink="">
        <xdr:nvSpPr>
          <xdr:cNvPr id="15" name="TextBox 14">
            <a:extLst>
              <a:ext uri="{FF2B5EF4-FFF2-40B4-BE49-F238E27FC236}">
                <a16:creationId xmlns:a16="http://schemas.microsoft.com/office/drawing/2014/main" id="{ECAF6B11-0A5C-1A25-3050-FA3C391D6C37}"/>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Deal Status</a:t>
            </a:r>
          </a:p>
        </xdr:txBody>
      </xdr:sp>
    </xdr:grpSp>
    <xdr:clientData/>
  </xdr:twoCellAnchor>
  <xdr:twoCellAnchor>
    <xdr:from>
      <xdr:col>1</xdr:col>
      <xdr:colOff>369794</xdr:colOff>
      <xdr:row>13</xdr:row>
      <xdr:rowOff>44825</xdr:rowOff>
    </xdr:from>
    <xdr:to>
      <xdr:col>8</xdr:col>
      <xdr:colOff>571500</xdr:colOff>
      <xdr:row>24</xdr:row>
      <xdr:rowOff>149038</xdr:rowOff>
    </xdr:to>
    <xdr:grpSp>
      <xdr:nvGrpSpPr>
        <xdr:cNvPr id="16" name="Group 15">
          <a:extLst>
            <a:ext uri="{FF2B5EF4-FFF2-40B4-BE49-F238E27FC236}">
              <a16:creationId xmlns:a16="http://schemas.microsoft.com/office/drawing/2014/main" id="{63970C6C-7F95-4C11-B517-DB61317F246F}"/>
            </a:ext>
          </a:extLst>
        </xdr:cNvPr>
        <xdr:cNvGrpSpPr/>
      </xdr:nvGrpSpPr>
      <xdr:grpSpPr>
        <a:xfrm>
          <a:off x="1055594" y="2330825"/>
          <a:ext cx="5002306" cy="2032073"/>
          <a:chOff x="1053353" y="806825"/>
          <a:chExt cx="4986618" cy="2076448"/>
        </a:xfrm>
      </xdr:grpSpPr>
      <xdr:sp macro="" textlink="">
        <xdr:nvSpPr>
          <xdr:cNvPr id="17" name="Rectangle: Rounded Corners 16">
            <a:extLst>
              <a:ext uri="{FF2B5EF4-FFF2-40B4-BE49-F238E27FC236}">
                <a16:creationId xmlns:a16="http://schemas.microsoft.com/office/drawing/2014/main" id="{89E2546C-D922-BA2B-A848-05FFF9C6DC57}"/>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MGA</a:t>
            </a:r>
          </a:p>
        </xdr:txBody>
      </xdr:sp>
      <xdr:sp macro="" textlink="">
        <xdr:nvSpPr>
          <xdr:cNvPr id="18" name="TextBox 17">
            <a:extLst>
              <a:ext uri="{FF2B5EF4-FFF2-40B4-BE49-F238E27FC236}">
                <a16:creationId xmlns:a16="http://schemas.microsoft.com/office/drawing/2014/main" id="{5ECF3D7B-BF3A-82FF-8514-F42688037EBC}"/>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Facility</a:t>
            </a:r>
            <a:r>
              <a:rPr lang="en-GB" sz="1100" b="1" baseline="0">
                <a:solidFill>
                  <a:schemeClr val="accent2"/>
                </a:solidFill>
              </a:rPr>
              <a:t> Type</a:t>
            </a:r>
            <a:endParaRPr lang="en-GB" sz="1100" b="1">
              <a:solidFill>
                <a:schemeClr val="accent2"/>
              </a:solidFill>
            </a:endParaRPr>
          </a:p>
        </xdr:txBody>
      </xdr:sp>
      <xdr:sp macro="" textlink="">
        <xdr:nvSpPr>
          <xdr:cNvPr id="19" name="Rectangle: Rounded Corners 18">
            <a:extLst>
              <a:ext uri="{FF2B5EF4-FFF2-40B4-BE49-F238E27FC236}">
                <a16:creationId xmlns:a16="http://schemas.microsoft.com/office/drawing/2014/main" id="{C82B5221-4048-D11E-6890-06B45028CC9C}"/>
              </a:ext>
            </a:extLst>
          </xdr:cNvPr>
          <xdr:cNvSpPr/>
        </xdr:nvSpPr>
        <xdr:spPr>
          <a:xfrm>
            <a:off x="1053353" y="1777253"/>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USD</a:t>
            </a:r>
          </a:p>
        </xdr:txBody>
      </xdr:sp>
      <xdr:sp macro="" textlink="">
        <xdr:nvSpPr>
          <xdr:cNvPr id="20" name="TextBox 19">
            <a:extLst>
              <a:ext uri="{FF2B5EF4-FFF2-40B4-BE49-F238E27FC236}">
                <a16:creationId xmlns:a16="http://schemas.microsoft.com/office/drawing/2014/main" id="{DFFB72EC-31BF-5E62-B81F-2E5318928FA1}"/>
              </a:ext>
            </a:extLst>
          </xdr:cNvPr>
          <xdr:cNvSpPr txBox="1"/>
        </xdr:nvSpPr>
        <xdr:spPr>
          <a:xfrm>
            <a:off x="1053353" y="1535207"/>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Currency</a:t>
            </a:r>
          </a:p>
        </xdr:txBody>
      </xdr:sp>
      <xdr:sp macro="" textlink="">
        <xdr:nvSpPr>
          <xdr:cNvPr id="21" name="Rectangle: Rounded Corners 20">
            <a:extLst>
              <a:ext uri="{FF2B5EF4-FFF2-40B4-BE49-F238E27FC236}">
                <a16:creationId xmlns:a16="http://schemas.microsoft.com/office/drawing/2014/main" id="{E772DFD5-0536-371B-C3E5-BEDA35BE9235}"/>
              </a:ext>
            </a:extLst>
          </xdr:cNvPr>
          <xdr:cNvSpPr/>
        </xdr:nvSpPr>
        <xdr:spPr>
          <a:xfrm>
            <a:off x="1053353" y="2505635"/>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600">
              <a:solidFill>
                <a:schemeClr val="tx1"/>
              </a:solidFill>
              <a:latin typeface="Calibri" panose="020F0502020204030204" pitchFamily="34" charset="0"/>
              <a:cs typeface="Calibri" panose="020F0502020204030204" pitchFamily="34" charset="0"/>
            </a:endParaRPr>
          </a:p>
        </xdr:txBody>
      </xdr:sp>
      <xdr:sp macro="" textlink="">
        <xdr:nvSpPr>
          <xdr:cNvPr id="22" name="TextBox 21">
            <a:extLst>
              <a:ext uri="{FF2B5EF4-FFF2-40B4-BE49-F238E27FC236}">
                <a16:creationId xmlns:a16="http://schemas.microsoft.com/office/drawing/2014/main" id="{847F5748-369E-13A3-C5B6-BC64349DCFB2}"/>
              </a:ext>
            </a:extLst>
          </xdr:cNvPr>
          <xdr:cNvSpPr txBox="1"/>
        </xdr:nvSpPr>
        <xdr:spPr>
          <a:xfrm>
            <a:off x="1053353" y="2263589"/>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Renewal</a:t>
            </a:r>
          </a:p>
        </xdr:txBody>
      </xdr:sp>
    </xdr:grpSp>
    <xdr:clientData/>
  </xdr:twoCellAnchor>
  <xdr:twoCellAnchor>
    <xdr:from>
      <xdr:col>9</xdr:col>
      <xdr:colOff>123265</xdr:colOff>
      <xdr:row>13</xdr:row>
      <xdr:rowOff>44825</xdr:rowOff>
    </xdr:from>
    <xdr:to>
      <xdr:col>16</xdr:col>
      <xdr:colOff>324971</xdr:colOff>
      <xdr:row>24</xdr:row>
      <xdr:rowOff>137833</xdr:rowOff>
    </xdr:to>
    <xdr:grpSp>
      <xdr:nvGrpSpPr>
        <xdr:cNvPr id="23" name="Group 22">
          <a:extLst>
            <a:ext uri="{FF2B5EF4-FFF2-40B4-BE49-F238E27FC236}">
              <a16:creationId xmlns:a16="http://schemas.microsoft.com/office/drawing/2014/main" id="{D27D45A0-1F9B-49F6-ACF4-BD2F910FFF84}"/>
            </a:ext>
          </a:extLst>
        </xdr:cNvPr>
        <xdr:cNvGrpSpPr/>
      </xdr:nvGrpSpPr>
      <xdr:grpSpPr>
        <a:xfrm>
          <a:off x="6295465" y="2330825"/>
          <a:ext cx="5002306" cy="2020868"/>
          <a:chOff x="1053353" y="806825"/>
          <a:chExt cx="4986618" cy="2065243"/>
        </a:xfrm>
      </xdr:grpSpPr>
      <xdr:sp macro="" textlink="">
        <xdr:nvSpPr>
          <xdr:cNvPr id="24" name="Rectangle: Rounded Corners 23">
            <a:extLst>
              <a:ext uri="{FF2B5EF4-FFF2-40B4-BE49-F238E27FC236}">
                <a16:creationId xmlns:a16="http://schemas.microsoft.com/office/drawing/2014/main" id="{0BD9D7AE-A575-D606-E093-DB612FD0F8AD}"/>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600">
              <a:solidFill>
                <a:schemeClr val="tx1"/>
              </a:solidFill>
              <a:latin typeface="Calibri" panose="020F0502020204030204" pitchFamily="34" charset="0"/>
              <a:cs typeface="Calibri" panose="020F0502020204030204" pitchFamily="34" charset="0"/>
            </a:endParaRPr>
          </a:p>
        </xdr:txBody>
      </xdr:sp>
      <xdr:sp macro="" textlink="">
        <xdr:nvSpPr>
          <xdr:cNvPr id="25" name="TextBox 24">
            <a:extLst>
              <a:ext uri="{FF2B5EF4-FFF2-40B4-BE49-F238E27FC236}">
                <a16:creationId xmlns:a16="http://schemas.microsoft.com/office/drawing/2014/main" id="{88B998B0-D47C-3327-091E-F917CC74C82B}"/>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Insured Name - Search</a:t>
            </a:r>
          </a:p>
        </xdr:txBody>
      </xdr:sp>
      <xdr:sp macro="" textlink="">
        <xdr:nvSpPr>
          <xdr:cNvPr id="26" name="Rectangle: Rounded Corners 25">
            <a:extLst>
              <a:ext uri="{FF2B5EF4-FFF2-40B4-BE49-F238E27FC236}">
                <a16:creationId xmlns:a16="http://schemas.microsoft.com/office/drawing/2014/main" id="{27CC23BF-F4F9-9F46-3772-3A13E0FD95A8}"/>
              </a:ext>
            </a:extLst>
          </xdr:cNvPr>
          <xdr:cNvSpPr/>
        </xdr:nvSpPr>
        <xdr:spPr>
          <a:xfrm>
            <a:off x="1053353" y="1777254"/>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MANUAL NAME</a:t>
            </a:r>
          </a:p>
        </xdr:txBody>
      </xdr:sp>
      <xdr:sp macro="" textlink="">
        <xdr:nvSpPr>
          <xdr:cNvPr id="27" name="TextBox 26">
            <a:extLst>
              <a:ext uri="{FF2B5EF4-FFF2-40B4-BE49-F238E27FC236}">
                <a16:creationId xmlns:a16="http://schemas.microsoft.com/office/drawing/2014/main" id="{311BB54D-7D2A-13C4-DCAE-CFA0859852DB}"/>
              </a:ext>
            </a:extLst>
          </xdr:cNvPr>
          <xdr:cNvSpPr txBox="1"/>
        </xdr:nvSpPr>
        <xdr:spPr>
          <a:xfrm>
            <a:off x="1053353" y="1535208"/>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Insured Name - Manual</a:t>
            </a:r>
          </a:p>
        </xdr:txBody>
      </xdr:sp>
      <xdr:sp macro="" textlink="">
        <xdr:nvSpPr>
          <xdr:cNvPr id="28" name="Rectangle: Rounded Corners 27">
            <a:extLst>
              <a:ext uri="{FF2B5EF4-FFF2-40B4-BE49-F238E27FC236}">
                <a16:creationId xmlns:a16="http://schemas.microsoft.com/office/drawing/2014/main" id="{CA6BF0CA-9D94-4461-9DE1-371D116738C3}"/>
              </a:ext>
            </a:extLst>
          </xdr:cNvPr>
          <xdr:cNvSpPr/>
        </xdr:nvSpPr>
        <xdr:spPr>
          <a:xfrm>
            <a:off x="1053353" y="2494430"/>
            <a:ext cx="4975412" cy="377638"/>
          </a:xfrm>
          <a:prstGeom prst="roundRect">
            <a:avLst>
              <a:gd name="adj" fmla="val 14403"/>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MANUAL NAME</a:t>
            </a:r>
          </a:p>
        </xdr:txBody>
      </xdr:sp>
      <xdr:sp macro="" textlink="">
        <xdr:nvSpPr>
          <xdr:cNvPr id="29" name="TextBox 28">
            <a:extLst>
              <a:ext uri="{FF2B5EF4-FFF2-40B4-BE49-F238E27FC236}">
                <a16:creationId xmlns:a16="http://schemas.microsoft.com/office/drawing/2014/main" id="{3021E16F-8851-093B-0E42-1DF4617A0CD3}"/>
              </a:ext>
            </a:extLst>
          </xdr:cNvPr>
          <xdr:cNvSpPr txBox="1"/>
        </xdr:nvSpPr>
        <xdr:spPr>
          <a:xfrm>
            <a:off x="1053353" y="2252384"/>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Insured Name - Selected</a:t>
            </a:r>
          </a:p>
        </xdr:txBody>
      </xdr:sp>
    </xdr:grpSp>
    <xdr:clientData/>
  </xdr:twoCellAnchor>
  <xdr:twoCellAnchor editAs="oneCell">
    <xdr:from>
      <xdr:col>8</xdr:col>
      <xdr:colOff>61204</xdr:colOff>
      <xdr:row>22</xdr:row>
      <xdr:rowOff>131373</xdr:rowOff>
    </xdr:from>
    <xdr:to>
      <xdr:col>8</xdr:col>
      <xdr:colOff>417635</xdr:colOff>
      <xdr:row>24</xdr:row>
      <xdr:rowOff>126971</xdr:rowOff>
    </xdr:to>
    <xdr:pic>
      <xdr:nvPicPr>
        <xdr:cNvPr id="30" name="Graphic 29" descr="Checkmark with solid fill">
          <a:extLst>
            <a:ext uri="{FF2B5EF4-FFF2-40B4-BE49-F238E27FC236}">
              <a16:creationId xmlns:a16="http://schemas.microsoft.com/office/drawing/2014/main" id="{D6EE33A5-F7D8-489A-BB55-E410BEF7D0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47604" y="4141398"/>
          <a:ext cx="356431" cy="357548"/>
        </a:xfrm>
        <a:prstGeom prst="rect">
          <a:avLst/>
        </a:prstGeom>
      </xdr:spPr>
    </xdr:pic>
    <xdr:clientData/>
  </xdr:twoCellAnchor>
  <xdr:twoCellAnchor>
    <xdr:from>
      <xdr:col>1</xdr:col>
      <xdr:colOff>201706</xdr:colOff>
      <xdr:row>28</xdr:row>
      <xdr:rowOff>24492</xdr:rowOff>
    </xdr:from>
    <xdr:to>
      <xdr:col>16</xdr:col>
      <xdr:colOff>485774</xdr:colOff>
      <xdr:row>41</xdr:row>
      <xdr:rowOff>1</xdr:rowOff>
    </xdr:to>
    <xdr:sp macro="" textlink="">
      <xdr:nvSpPr>
        <xdr:cNvPr id="31" name="Rectangle: Rounded Corners 30">
          <a:extLst>
            <a:ext uri="{FF2B5EF4-FFF2-40B4-BE49-F238E27FC236}">
              <a16:creationId xmlns:a16="http://schemas.microsoft.com/office/drawing/2014/main" id="{4B893562-07D6-4371-B5F7-57B200294E4E}"/>
            </a:ext>
          </a:extLst>
        </xdr:cNvPr>
        <xdr:cNvSpPr/>
      </xdr:nvSpPr>
      <xdr:spPr>
        <a:xfrm>
          <a:off x="887506" y="5120367"/>
          <a:ext cx="10571068" cy="2328184"/>
        </a:xfrm>
        <a:prstGeom prst="roundRect">
          <a:avLst>
            <a:gd name="adj" fmla="val 190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235323</xdr:colOff>
      <xdr:row>26</xdr:row>
      <xdr:rowOff>100693</xdr:rowOff>
    </xdr:from>
    <xdr:to>
      <xdr:col>16</xdr:col>
      <xdr:colOff>428626</xdr:colOff>
      <xdr:row>27</xdr:row>
      <xdr:rowOff>154482</xdr:rowOff>
    </xdr:to>
    <xdr:sp macro="" textlink="">
      <xdr:nvSpPr>
        <xdr:cNvPr id="32" name="TextBox 31">
          <a:extLst>
            <a:ext uri="{FF2B5EF4-FFF2-40B4-BE49-F238E27FC236}">
              <a16:creationId xmlns:a16="http://schemas.microsoft.com/office/drawing/2014/main" id="{D04FFC6E-C3F6-4D53-B706-10EE902C9E92}"/>
            </a:ext>
          </a:extLst>
        </xdr:cNvPr>
        <xdr:cNvSpPr txBox="1"/>
      </xdr:nvSpPr>
      <xdr:spPr>
        <a:xfrm>
          <a:off x="921123" y="4834618"/>
          <a:ext cx="10480303" cy="234764"/>
        </a:xfrm>
        <a:prstGeom prst="rect">
          <a:avLst/>
        </a:prstGeom>
        <a:noFill/>
      </xdr:spPr>
      <xdr:txBody>
        <a:bodyPr vertOverflow="clip" horzOverflow="clip" wrap="square" lIns="0" tIns="0" rIns="0" bIns="0" rtlCol="0" anchor="t">
          <a:noAutofit/>
        </a:bodyPr>
        <a:lstStyle/>
        <a:p>
          <a:pPr algn="l"/>
          <a:r>
            <a:rPr lang="en-GB" sz="1100" b="1">
              <a:solidFill>
                <a:schemeClr val="accent1"/>
              </a:solidFill>
            </a:rPr>
            <a:t>Settings</a:t>
          </a:r>
        </a:p>
      </xdr:txBody>
    </xdr:sp>
    <xdr:clientData/>
  </xdr:twoCellAnchor>
  <xdr:twoCellAnchor>
    <xdr:from>
      <xdr:col>1</xdr:col>
      <xdr:colOff>358589</xdr:colOff>
      <xdr:row>29</xdr:row>
      <xdr:rowOff>165685</xdr:rowOff>
    </xdr:from>
    <xdr:to>
      <xdr:col>8</xdr:col>
      <xdr:colOff>582704</xdr:colOff>
      <xdr:row>32</xdr:row>
      <xdr:rowOff>0</xdr:rowOff>
    </xdr:to>
    <xdr:sp macro="" textlink="">
      <xdr:nvSpPr>
        <xdr:cNvPr id="33" name="Rectangle: Rounded Corners 32">
          <a:extLst>
            <a:ext uri="{FF2B5EF4-FFF2-40B4-BE49-F238E27FC236}">
              <a16:creationId xmlns:a16="http://schemas.microsoft.com/office/drawing/2014/main" id="{9F6A99FA-152D-45CD-A9BB-4974B6FDAD97}"/>
            </a:ext>
          </a:extLst>
        </xdr:cNvPr>
        <xdr:cNvSpPr/>
      </xdr:nvSpPr>
      <xdr:spPr>
        <a:xfrm>
          <a:off x="1044389" y="5442535"/>
          <a:ext cx="5024715" cy="37724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No</a:t>
          </a:r>
        </a:p>
      </xdr:txBody>
    </xdr:sp>
    <xdr:clientData/>
  </xdr:twoCellAnchor>
  <xdr:twoCellAnchor>
    <xdr:from>
      <xdr:col>1</xdr:col>
      <xdr:colOff>358590</xdr:colOff>
      <xdr:row>28</xdr:row>
      <xdr:rowOff>102933</xdr:rowOff>
    </xdr:from>
    <xdr:to>
      <xdr:col>5</xdr:col>
      <xdr:colOff>50277</xdr:colOff>
      <xdr:row>29</xdr:row>
      <xdr:rowOff>114139</xdr:rowOff>
    </xdr:to>
    <xdr:sp macro="" textlink="">
      <xdr:nvSpPr>
        <xdr:cNvPr id="34" name="TextBox 33">
          <a:extLst>
            <a:ext uri="{FF2B5EF4-FFF2-40B4-BE49-F238E27FC236}">
              <a16:creationId xmlns:a16="http://schemas.microsoft.com/office/drawing/2014/main" id="{673B741F-084E-431C-B9C5-A9EDD3987E65}"/>
            </a:ext>
          </a:extLst>
        </xdr:cNvPr>
        <xdr:cNvSpPr txBox="1"/>
      </xdr:nvSpPr>
      <xdr:spPr>
        <a:xfrm>
          <a:off x="1044390" y="5198808"/>
          <a:ext cx="2434887" cy="192181"/>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Follow</a:t>
          </a:r>
          <a:r>
            <a:rPr lang="en-GB" sz="1100" b="1" baseline="0">
              <a:solidFill>
                <a:schemeClr val="accent2"/>
              </a:solidFill>
            </a:rPr>
            <a:t> Main Syndicate Pricing?</a:t>
          </a:r>
          <a:endParaRPr lang="en-GB" sz="1100" b="1">
            <a:solidFill>
              <a:schemeClr val="accent2"/>
            </a:solidFill>
          </a:endParaRPr>
        </a:p>
      </xdr:txBody>
    </xdr:sp>
    <xdr:clientData/>
  </xdr:twoCellAnchor>
  <xdr:twoCellAnchor>
    <xdr:from>
      <xdr:col>1</xdr:col>
      <xdr:colOff>369795</xdr:colOff>
      <xdr:row>34</xdr:row>
      <xdr:rowOff>42420</xdr:rowOff>
    </xdr:from>
    <xdr:to>
      <xdr:col>8</xdr:col>
      <xdr:colOff>593910</xdr:colOff>
      <xdr:row>36</xdr:row>
      <xdr:rowOff>56030</xdr:rowOff>
    </xdr:to>
    <xdr:sp macro="" textlink="">
      <xdr:nvSpPr>
        <xdr:cNvPr id="35" name="Rectangle: Rounded Corners 34">
          <a:extLst>
            <a:ext uri="{FF2B5EF4-FFF2-40B4-BE49-F238E27FC236}">
              <a16:creationId xmlns:a16="http://schemas.microsoft.com/office/drawing/2014/main" id="{5CF3BB97-A9F3-4277-BBE6-E30B0B9AC7DA}"/>
            </a:ext>
          </a:extLst>
        </xdr:cNvPr>
        <xdr:cNvSpPr/>
      </xdr:nvSpPr>
      <xdr:spPr>
        <a:xfrm>
          <a:off x="1055595" y="6224145"/>
          <a:ext cx="5024715" cy="37556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600">
            <a:solidFill>
              <a:schemeClr val="tx1"/>
            </a:solidFill>
            <a:latin typeface="Calibri" panose="020F0502020204030204" pitchFamily="34" charset="0"/>
            <a:cs typeface="Calibri" panose="020F0502020204030204" pitchFamily="34" charset="0"/>
          </a:endParaRPr>
        </a:p>
      </xdr:txBody>
    </xdr:sp>
    <xdr:clientData/>
  </xdr:twoCellAnchor>
  <xdr:twoCellAnchor>
    <xdr:from>
      <xdr:col>1</xdr:col>
      <xdr:colOff>369796</xdr:colOff>
      <xdr:row>32</xdr:row>
      <xdr:rowOff>158962</xdr:rowOff>
    </xdr:from>
    <xdr:to>
      <xdr:col>5</xdr:col>
      <xdr:colOff>61483</xdr:colOff>
      <xdr:row>33</xdr:row>
      <xdr:rowOff>170168</xdr:rowOff>
    </xdr:to>
    <xdr:sp macro="" textlink="">
      <xdr:nvSpPr>
        <xdr:cNvPr id="36" name="TextBox 35">
          <a:extLst>
            <a:ext uri="{FF2B5EF4-FFF2-40B4-BE49-F238E27FC236}">
              <a16:creationId xmlns:a16="http://schemas.microsoft.com/office/drawing/2014/main" id="{6CB98131-D4D6-4C00-8D2D-EF9FB84C4F02}"/>
            </a:ext>
          </a:extLst>
        </xdr:cNvPr>
        <xdr:cNvSpPr txBox="1"/>
      </xdr:nvSpPr>
      <xdr:spPr>
        <a:xfrm>
          <a:off x="1055596" y="5978737"/>
          <a:ext cx="2434887" cy="192181"/>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BBT Rater</a:t>
          </a:r>
          <a:r>
            <a:rPr lang="en-GB" sz="1100" b="1" baseline="0">
              <a:solidFill>
                <a:schemeClr val="accent2"/>
              </a:solidFill>
            </a:rPr>
            <a:t> ID</a:t>
          </a:r>
          <a:endParaRPr lang="en-GB" sz="1100" b="1">
            <a:solidFill>
              <a:schemeClr val="accent2"/>
            </a:solidFill>
          </a:endParaRPr>
        </a:p>
      </xdr:txBody>
    </xdr:sp>
    <xdr:clientData/>
  </xdr:twoCellAnchor>
  <xdr:twoCellAnchor>
    <xdr:from>
      <xdr:col>9</xdr:col>
      <xdr:colOff>67237</xdr:colOff>
      <xdr:row>34</xdr:row>
      <xdr:rowOff>31213</xdr:rowOff>
    </xdr:from>
    <xdr:to>
      <xdr:col>16</xdr:col>
      <xdr:colOff>336177</xdr:colOff>
      <xdr:row>36</xdr:row>
      <xdr:rowOff>44823</xdr:rowOff>
    </xdr:to>
    <xdr:sp macro="" textlink="">
      <xdr:nvSpPr>
        <xdr:cNvPr id="37" name="Rectangle: Rounded Corners 36">
          <a:extLst>
            <a:ext uri="{FF2B5EF4-FFF2-40B4-BE49-F238E27FC236}">
              <a16:creationId xmlns:a16="http://schemas.microsoft.com/office/drawing/2014/main" id="{ED1AEF4A-A37C-459D-B200-30B22C3F2DAC}"/>
            </a:ext>
          </a:extLst>
        </xdr:cNvPr>
        <xdr:cNvSpPr/>
      </xdr:nvSpPr>
      <xdr:spPr>
        <a:xfrm>
          <a:off x="6239437" y="6212938"/>
          <a:ext cx="5069540" cy="37556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Yes</a:t>
          </a:r>
        </a:p>
      </xdr:txBody>
    </xdr:sp>
    <xdr:clientData/>
  </xdr:twoCellAnchor>
  <xdr:twoCellAnchor>
    <xdr:from>
      <xdr:col>9</xdr:col>
      <xdr:colOff>67237</xdr:colOff>
      <xdr:row>32</xdr:row>
      <xdr:rowOff>147755</xdr:rowOff>
    </xdr:from>
    <xdr:to>
      <xdr:col>12</xdr:col>
      <xdr:colOff>442482</xdr:colOff>
      <xdr:row>33</xdr:row>
      <xdr:rowOff>158961</xdr:rowOff>
    </xdr:to>
    <xdr:sp macro="" textlink="">
      <xdr:nvSpPr>
        <xdr:cNvPr id="38" name="TextBox 37">
          <a:extLst>
            <a:ext uri="{FF2B5EF4-FFF2-40B4-BE49-F238E27FC236}">
              <a16:creationId xmlns:a16="http://schemas.microsoft.com/office/drawing/2014/main" id="{547426BE-0BF8-44C1-A7B5-D4F68189B723}"/>
            </a:ext>
          </a:extLst>
        </xdr:cNvPr>
        <xdr:cNvSpPr txBox="1"/>
      </xdr:nvSpPr>
      <xdr:spPr>
        <a:xfrm>
          <a:off x="6239437" y="5967530"/>
          <a:ext cx="2432645" cy="192181"/>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RMS Output Available?</a:t>
          </a:r>
        </a:p>
      </xdr:txBody>
    </xdr:sp>
    <xdr:clientData/>
  </xdr:twoCellAnchor>
  <xdr:twoCellAnchor>
    <xdr:from>
      <xdr:col>9</xdr:col>
      <xdr:colOff>78443</xdr:colOff>
      <xdr:row>29</xdr:row>
      <xdr:rowOff>165685</xdr:rowOff>
    </xdr:from>
    <xdr:to>
      <xdr:col>12</xdr:col>
      <xdr:colOff>448235</xdr:colOff>
      <xdr:row>32</xdr:row>
      <xdr:rowOff>0</xdr:rowOff>
    </xdr:to>
    <xdr:sp macro="" textlink="">
      <xdr:nvSpPr>
        <xdr:cNvPr id="39" name="Rectangle: Rounded Corners 38">
          <a:extLst>
            <a:ext uri="{FF2B5EF4-FFF2-40B4-BE49-F238E27FC236}">
              <a16:creationId xmlns:a16="http://schemas.microsoft.com/office/drawing/2014/main" id="{4546D539-7C80-4A68-A4E2-F47FB50A27BE}"/>
            </a:ext>
          </a:extLst>
        </xdr:cNvPr>
        <xdr:cNvSpPr/>
      </xdr:nvSpPr>
      <xdr:spPr>
        <a:xfrm>
          <a:off x="6250643" y="5442535"/>
          <a:ext cx="2427192" cy="37724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Yes</a:t>
          </a:r>
        </a:p>
      </xdr:txBody>
    </xdr:sp>
    <xdr:clientData/>
  </xdr:twoCellAnchor>
  <xdr:twoCellAnchor>
    <xdr:from>
      <xdr:col>9</xdr:col>
      <xdr:colOff>78443</xdr:colOff>
      <xdr:row>28</xdr:row>
      <xdr:rowOff>102933</xdr:rowOff>
    </xdr:from>
    <xdr:to>
      <xdr:col>12</xdr:col>
      <xdr:colOff>414618</xdr:colOff>
      <xdr:row>29</xdr:row>
      <xdr:rowOff>100853</xdr:rowOff>
    </xdr:to>
    <xdr:sp macro="" textlink="">
      <xdr:nvSpPr>
        <xdr:cNvPr id="40" name="TextBox 39">
          <a:extLst>
            <a:ext uri="{FF2B5EF4-FFF2-40B4-BE49-F238E27FC236}">
              <a16:creationId xmlns:a16="http://schemas.microsoft.com/office/drawing/2014/main" id="{382EA928-C667-4224-A075-97849437D324}"/>
            </a:ext>
          </a:extLst>
        </xdr:cNvPr>
        <xdr:cNvSpPr txBox="1"/>
      </xdr:nvSpPr>
      <xdr:spPr>
        <a:xfrm>
          <a:off x="6250643" y="5198808"/>
          <a:ext cx="2393575" cy="178895"/>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Premium Data</a:t>
          </a:r>
          <a:r>
            <a:rPr lang="en-GB" sz="1100" b="1" baseline="0">
              <a:solidFill>
                <a:schemeClr val="accent2"/>
              </a:solidFill>
            </a:rPr>
            <a:t> available?</a:t>
          </a:r>
          <a:endParaRPr lang="en-GB" sz="1100" b="1">
            <a:solidFill>
              <a:schemeClr val="accent2"/>
            </a:solidFill>
          </a:endParaRPr>
        </a:p>
      </xdr:txBody>
    </xdr:sp>
    <xdr:clientData/>
  </xdr:twoCellAnchor>
  <xdr:twoCellAnchor>
    <xdr:from>
      <xdr:col>1</xdr:col>
      <xdr:colOff>201706</xdr:colOff>
      <xdr:row>43</xdr:row>
      <xdr:rowOff>94128</xdr:rowOff>
    </xdr:from>
    <xdr:to>
      <xdr:col>16</xdr:col>
      <xdr:colOff>485774</xdr:colOff>
      <xdr:row>52</xdr:row>
      <xdr:rowOff>123265</xdr:rowOff>
    </xdr:to>
    <xdr:sp macro="" textlink="">
      <xdr:nvSpPr>
        <xdr:cNvPr id="41" name="Rectangle: Rounded Corners 40">
          <a:extLst>
            <a:ext uri="{FF2B5EF4-FFF2-40B4-BE49-F238E27FC236}">
              <a16:creationId xmlns:a16="http://schemas.microsoft.com/office/drawing/2014/main" id="{FFF98DF7-D634-4DC9-A371-961E465F6AB7}"/>
            </a:ext>
          </a:extLst>
        </xdr:cNvPr>
        <xdr:cNvSpPr/>
      </xdr:nvSpPr>
      <xdr:spPr>
        <a:xfrm>
          <a:off x="887506" y="7904628"/>
          <a:ext cx="10571068" cy="1657912"/>
        </a:xfrm>
        <a:prstGeom prst="roundRect">
          <a:avLst>
            <a:gd name="adj" fmla="val 190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235323</xdr:colOff>
      <xdr:row>41</xdr:row>
      <xdr:rowOff>170329</xdr:rowOff>
    </xdr:from>
    <xdr:to>
      <xdr:col>16</xdr:col>
      <xdr:colOff>428626</xdr:colOff>
      <xdr:row>43</xdr:row>
      <xdr:rowOff>44824</xdr:rowOff>
    </xdr:to>
    <xdr:sp macro="" textlink="">
      <xdr:nvSpPr>
        <xdr:cNvPr id="42" name="TextBox 41">
          <a:extLst>
            <a:ext uri="{FF2B5EF4-FFF2-40B4-BE49-F238E27FC236}">
              <a16:creationId xmlns:a16="http://schemas.microsoft.com/office/drawing/2014/main" id="{3F797714-92C3-4D5B-A782-1B56B32BAABB}"/>
            </a:ext>
          </a:extLst>
        </xdr:cNvPr>
        <xdr:cNvSpPr txBox="1"/>
      </xdr:nvSpPr>
      <xdr:spPr>
        <a:xfrm>
          <a:off x="921123" y="7618879"/>
          <a:ext cx="10480303" cy="236445"/>
        </a:xfrm>
        <a:prstGeom prst="rect">
          <a:avLst/>
        </a:prstGeom>
        <a:noFill/>
      </xdr:spPr>
      <xdr:txBody>
        <a:bodyPr vertOverflow="clip" horzOverflow="clip" wrap="square" lIns="0" tIns="0" rIns="0" bIns="0" rtlCol="0" anchor="t">
          <a:noAutofit/>
        </a:bodyPr>
        <a:lstStyle/>
        <a:p>
          <a:pPr algn="l"/>
          <a:r>
            <a:rPr lang="en-GB" sz="1100" b="1">
              <a:solidFill>
                <a:schemeClr val="accent1"/>
              </a:solidFill>
            </a:rPr>
            <a:t>Broker</a:t>
          </a:r>
          <a:r>
            <a:rPr lang="en-GB" sz="1100" b="1" baseline="0">
              <a:solidFill>
                <a:schemeClr val="accent1"/>
              </a:solidFill>
            </a:rPr>
            <a:t> Details</a:t>
          </a:r>
          <a:endParaRPr lang="en-GB" sz="1100" b="1">
            <a:solidFill>
              <a:schemeClr val="accent1"/>
            </a:solidFill>
          </a:endParaRPr>
        </a:p>
      </xdr:txBody>
    </xdr:sp>
    <xdr:clientData/>
  </xdr:twoCellAnchor>
  <xdr:twoCellAnchor>
    <xdr:from>
      <xdr:col>1</xdr:col>
      <xdr:colOff>369794</xdr:colOff>
      <xdr:row>43</xdr:row>
      <xdr:rowOff>145678</xdr:rowOff>
    </xdr:from>
    <xdr:to>
      <xdr:col>8</xdr:col>
      <xdr:colOff>571500</xdr:colOff>
      <xdr:row>47</xdr:row>
      <xdr:rowOff>48185</xdr:rowOff>
    </xdr:to>
    <xdr:grpSp>
      <xdr:nvGrpSpPr>
        <xdr:cNvPr id="43" name="Group 42">
          <a:extLst>
            <a:ext uri="{FF2B5EF4-FFF2-40B4-BE49-F238E27FC236}">
              <a16:creationId xmlns:a16="http://schemas.microsoft.com/office/drawing/2014/main" id="{21B5F95E-266B-4E68-B86E-D4DF533CDEBE}"/>
            </a:ext>
          </a:extLst>
        </xdr:cNvPr>
        <xdr:cNvGrpSpPr/>
      </xdr:nvGrpSpPr>
      <xdr:grpSpPr>
        <a:xfrm>
          <a:off x="1055594" y="7689478"/>
          <a:ext cx="5002306" cy="603547"/>
          <a:chOff x="1053353" y="806825"/>
          <a:chExt cx="4986618" cy="619684"/>
        </a:xfrm>
      </xdr:grpSpPr>
      <xdr:sp macro="" textlink="">
        <xdr:nvSpPr>
          <xdr:cNvPr id="44" name="Rectangle: Rounded Corners 43">
            <a:extLst>
              <a:ext uri="{FF2B5EF4-FFF2-40B4-BE49-F238E27FC236}">
                <a16:creationId xmlns:a16="http://schemas.microsoft.com/office/drawing/2014/main" id="{7EFFE6F1-6F49-3FCA-0D3C-DC204A9F82F2}"/>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Phil Fox</a:t>
            </a:r>
          </a:p>
        </xdr:txBody>
      </xdr:sp>
      <xdr:sp macro="" textlink="">
        <xdr:nvSpPr>
          <xdr:cNvPr id="45" name="TextBox 44">
            <a:extLst>
              <a:ext uri="{FF2B5EF4-FFF2-40B4-BE49-F238E27FC236}">
                <a16:creationId xmlns:a16="http://schemas.microsoft.com/office/drawing/2014/main" id="{F056FFBD-77CF-9EE1-2B3C-9CCB84F3C974}"/>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Broker Name</a:t>
            </a:r>
          </a:p>
        </xdr:txBody>
      </xdr:sp>
    </xdr:grpSp>
    <xdr:clientData/>
  </xdr:twoCellAnchor>
  <xdr:twoCellAnchor>
    <xdr:from>
      <xdr:col>9</xdr:col>
      <xdr:colOff>123265</xdr:colOff>
      <xdr:row>43</xdr:row>
      <xdr:rowOff>145678</xdr:rowOff>
    </xdr:from>
    <xdr:to>
      <xdr:col>16</xdr:col>
      <xdr:colOff>324971</xdr:colOff>
      <xdr:row>47</xdr:row>
      <xdr:rowOff>48185</xdr:rowOff>
    </xdr:to>
    <xdr:grpSp>
      <xdr:nvGrpSpPr>
        <xdr:cNvPr id="46" name="Group 45">
          <a:extLst>
            <a:ext uri="{FF2B5EF4-FFF2-40B4-BE49-F238E27FC236}">
              <a16:creationId xmlns:a16="http://schemas.microsoft.com/office/drawing/2014/main" id="{F207134F-2C00-4B34-9504-866BA32694BF}"/>
            </a:ext>
          </a:extLst>
        </xdr:cNvPr>
        <xdr:cNvGrpSpPr/>
      </xdr:nvGrpSpPr>
      <xdr:grpSpPr>
        <a:xfrm>
          <a:off x="6295465" y="7689478"/>
          <a:ext cx="5002306" cy="603547"/>
          <a:chOff x="1053353" y="806825"/>
          <a:chExt cx="4986618" cy="619684"/>
        </a:xfrm>
      </xdr:grpSpPr>
      <xdr:sp macro="" textlink="">
        <xdr:nvSpPr>
          <xdr:cNvPr id="47" name="Rectangle: Rounded Corners 46">
            <a:extLst>
              <a:ext uri="{FF2B5EF4-FFF2-40B4-BE49-F238E27FC236}">
                <a16:creationId xmlns:a16="http://schemas.microsoft.com/office/drawing/2014/main" id="{2BB974BF-5AC8-0A5B-FA5E-BE3C261E5C59}"/>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Bowood</a:t>
            </a:r>
          </a:p>
        </xdr:txBody>
      </xdr:sp>
      <xdr:sp macro="" textlink="">
        <xdr:nvSpPr>
          <xdr:cNvPr id="48" name="TextBox 47">
            <a:extLst>
              <a:ext uri="{FF2B5EF4-FFF2-40B4-BE49-F238E27FC236}">
                <a16:creationId xmlns:a16="http://schemas.microsoft.com/office/drawing/2014/main" id="{0F1868A2-8D0C-7A71-C5FF-5F888F70231B}"/>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Broker Name</a:t>
            </a:r>
          </a:p>
        </xdr:txBody>
      </xdr:sp>
    </xdr:grpSp>
    <xdr:clientData/>
  </xdr:twoCellAnchor>
  <xdr:twoCellAnchor>
    <xdr:from>
      <xdr:col>1</xdr:col>
      <xdr:colOff>369794</xdr:colOff>
      <xdr:row>47</xdr:row>
      <xdr:rowOff>168089</xdr:rowOff>
    </xdr:from>
    <xdr:to>
      <xdr:col>8</xdr:col>
      <xdr:colOff>571500</xdr:colOff>
      <xdr:row>51</xdr:row>
      <xdr:rowOff>70597</xdr:rowOff>
    </xdr:to>
    <xdr:grpSp>
      <xdr:nvGrpSpPr>
        <xdr:cNvPr id="49" name="Group 48">
          <a:extLst>
            <a:ext uri="{FF2B5EF4-FFF2-40B4-BE49-F238E27FC236}">
              <a16:creationId xmlns:a16="http://schemas.microsoft.com/office/drawing/2014/main" id="{414332E9-50C1-43BC-97F3-6AA1A830765D}"/>
            </a:ext>
          </a:extLst>
        </xdr:cNvPr>
        <xdr:cNvGrpSpPr/>
      </xdr:nvGrpSpPr>
      <xdr:grpSpPr>
        <a:xfrm>
          <a:off x="1055594" y="8412929"/>
          <a:ext cx="5002306" cy="603548"/>
          <a:chOff x="1053353" y="806825"/>
          <a:chExt cx="4986618" cy="619684"/>
        </a:xfrm>
      </xdr:grpSpPr>
      <xdr:sp macro="" textlink="">
        <xdr:nvSpPr>
          <xdr:cNvPr id="50" name="Rectangle: Rounded Corners 49">
            <a:extLst>
              <a:ext uri="{FF2B5EF4-FFF2-40B4-BE49-F238E27FC236}">
                <a16:creationId xmlns:a16="http://schemas.microsoft.com/office/drawing/2014/main" id="{8595948A-89BE-1A58-BC15-DA15F314615A}"/>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Phillip.Fox@bowood.co.uk</a:t>
            </a:r>
          </a:p>
        </xdr:txBody>
      </xdr:sp>
      <xdr:sp macro="" textlink="">
        <xdr:nvSpPr>
          <xdr:cNvPr id="51" name="TextBox 50">
            <a:extLst>
              <a:ext uri="{FF2B5EF4-FFF2-40B4-BE49-F238E27FC236}">
                <a16:creationId xmlns:a16="http://schemas.microsoft.com/office/drawing/2014/main" id="{C9344421-1A64-ADF5-7BFD-352D30BA2FC4}"/>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Broker</a:t>
            </a:r>
            <a:r>
              <a:rPr lang="en-GB" sz="1100" b="1" baseline="0">
                <a:solidFill>
                  <a:schemeClr val="accent2"/>
                </a:solidFill>
              </a:rPr>
              <a:t> Email</a:t>
            </a:r>
            <a:endParaRPr lang="en-GB" sz="1100" b="1">
              <a:solidFill>
                <a:schemeClr val="accent2"/>
              </a:solidFill>
            </a:endParaRPr>
          </a:p>
        </xdr:txBody>
      </xdr:sp>
    </xdr:grpSp>
    <xdr:clientData/>
  </xdr:twoCellAnchor>
  <xdr:twoCellAnchor>
    <xdr:from>
      <xdr:col>9</xdr:col>
      <xdr:colOff>123265</xdr:colOff>
      <xdr:row>47</xdr:row>
      <xdr:rowOff>168089</xdr:rowOff>
    </xdr:from>
    <xdr:to>
      <xdr:col>16</xdr:col>
      <xdr:colOff>324971</xdr:colOff>
      <xdr:row>51</xdr:row>
      <xdr:rowOff>70597</xdr:rowOff>
    </xdr:to>
    <xdr:grpSp>
      <xdr:nvGrpSpPr>
        <xdr:cNvPr id="52" name="Group 51">
          <a:extLst>
            <a:ext uri="{FF2B5EF4-FFF2-40B4-BE49-F238E27FC236}">
              <a16:creationId xmlns:a16="http://schemas.microsoft.com/office/drawing/2014/main" id="{38274210-B56A-48E4-831F-C3B18CF424EB}"/>
            </a:ext>
          </a:extLst>
        </xdr:cNvPr>
        <xdr:cNvGrpSpPr/>
      </xdr:nvGrpSpPr>
      <xdr:grpSpPr>
        <a:xfrm>
          <a:off x="6295465" y="8412929"/>
          <a:ext cx="5002306" cy="603548"/>
          <a:chOff x="1053353" y="806825"/>
          <a:chExt cx="4986618" cy="619684"/>
        </a:xfrm>
      </xdr:grpSpPr>
      <xdr:sp macro="" textlink="">
        <xdr:nvSpPr>
          <xdr:cNvPr id="53" name="Rectangle: Rounded Corners 52">
            <a:extLst>
              <a:ext uri="{FF2B5EF4-FFF2-40B4-BE49-F238E27FC236}">
                <a16:creationId xmlns:a16="http://schemas.microsoft.com/office/drawing/2014/main" id="{72731CEC-B6EC-A840-A8C4-806338EC1E5C}"/>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London</a:t>
            </a:r>
          </a:p>
        </xdr:txBody>
      </xdr:sp>
      <xdr:sp macro="" textlink="">
        <xdr:nvSpPr>
          <xdr:cNvPr id="54" name="TextBox 53">
            <a:extLst>
              <a:ext uri="{FF2B5EF4-FFF2-40B4-BE49-F238E27FC236}">
                <a16:creationId xmlns:a16="http://schemas.microsoft.com/office/drawing/2014/main" id="{38BBBA6F-50B6-1F17-8CAB-8AA3D11635DA}"/>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Broker Location</a:t>
            </a:r>
          </a:p>
        </xdr:txBody>
      </xdr:sp>
    </xdr:grpSp>
    <xdr:clientData/>
  </xdr:twoCellAnchor>
  <xdr:twoCellAnchor>
    <xdr:from>
      <xdr:col>1</xdr:col>
      <xdr:colOff>201706</xdr:colOff>
      <xdr:row>55</xdr:row>
      <xdr:rowOff>11206</xdr:rowOff>
    </xdr:from>
    <xdr:to>
      <xdr:col>16</xdr:col>
      <xdr:colOff>485774</xdr:colOff>
      <xdr:row>78</xdr:row>
      <xdr:rowOff>22412</xdr:rowOff>
    </xdr:to>
    <xdr:sp macro="" textlink="">
      <xdr:nvSpPr>
        <xdr:cNvPr id="55" name="Rectangle: Rounded Corners 54">
          <a:extLst>
            <a:ext uri="{FF2B5EF4-FFF2-40B4-BE49-F238E27FC236}">
              <a16:creationId xmlns:a16="http://schemas.microsoft.com/office/drawing/2014/main" id="{62208B7A-318C-4BB2-ADAA-15ADD31EE695}"/>
            </a:ext>
          </a:extLst>
        </xdr:cNvPr>
        <xdr:cNvSpPr/>
      </xdr:nvSpPr>
      <xdr:spPr>
        <a:xfrm>
          <a:off x="887506" y="9620250"/>
          <a:ext cx="10571068" cy="0"/>
        </a:xfrm>
        <a:prstGeom prst="roundRect">
          <a:avLst>
            <a:gd name="adj" fmla="val 190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235323</xdr:colOff>
      <xdr:row>53</xdr:row>
      <xdr:rowOff>159124</xdr:rowOff>
    </xdr:from>
    <xdr:to>
      <xdr:col>16</xdr:col>
      <xdr:colOff>428626</xdr:colOff>
      <xdr:row>56</xdr:row>
      <xdr:rowOff>33618</xdr:rowOff>
    </xdr:to>
    <xdr:sp macro="" textlink="">
      <xdr:nvSpPr>
        <xdr:cNvPr id="56" name="TextBox 55">
          <a:extLst>
            <a:ext uri="{FF2B5EF4-FFF2-40B4-BE49-F238E27FC236}">
              <a16:creationId xmlns:a16="http://schemas.microsoft.com/office/drawing/2014/main" id="{DD08C4FD-1315-45B0-8D18-CE7A5D589F13}"/>
            </a:ext>
          </a:extLst>
        </xdr:cNvPr>
        <xdr:cNvSpPr txBox="1"/>
      </xdr:nvSpPr>
      <xdr:spPr>
        <a:xfrm>
          <a:off x="921123" y="9620250"/>
          <a:ext cx="10480303" cy="0"/>
        </a:xfrm>
        <a:prstGeom prst="rect">
          <a:avLst/>
        </a:prstGeom>
        <a:noFill/>
      </xdr:spPr>
      <xdr:txBody>
        <a:bodyPr vertOverflow="clip" horzOverflow="clip" wrap="square" lIns="0" tIns="0" rIns="0" bIns="0" rtlCol="0" anchor="t">
          <a:noAutofit/>
        </a:bodyPr>
        <a:lstStyle/>
        <a:p>
          <a:pPr algn="l"/>
          <a:r>
            <a:rPr lang="en-GB" sz="1100" b="1">
              <a:solidFill>
                <a:schemeClr val="accent1"/>
              </a:solidFill>
            </a:rPr>
            <a:t>Profit</a:t>
          </a:r>
          <a:r>
            <a:rPr lang="en-GB" sz="1100" b="1" baseline="0">
              <a:solidFill>
                <a:schemeClr val="accent1"/>
              </a:solidFill>
            </a:rPr>
            <a:t> Commission Details</a:t>
          </a:r>
          <a:endParaRPr lang="en-GB" sz="1100" b="1">
            <a:solidFill>
              <a:schemeClr val="tx1"/>
            </a:solidFill>
          </a:endParaRPr>
        </a:p>
      </xdr:txBody>
    </xdr:sp>
    <xdr:clientData/>
  </xdr:twoCellAnchor>
  <xdr:twoCellAnchor>
    <xdr:from>
      <xdr:col>1</xdr:col>
      <xdr:colOff>369794</xdr:colOff>
      <xdr:row>53</xdr:row>
      <xdr:rowOff>0</xdr:rowOff>
    </xdr:from>
    <xdr:to>
      <xdr:col>8</xdr:col>
      <xdr:colOff>571500</xdr:colOff>
      <xdr:row>53</xdr:row>
      <xdr:rowOff>0</xdr:rowOff>
    </xdr:to>
    <xdr:grpSp>
      <xdr:nvGrpSpPr>
        <xdr:cNvPr id="57" name="Group 56">
          <a:extLst>
            <a:ext uri="{FF2B5EF4-FFF2-40B4-BE49-F238E27FC236}">
              <a16:creationId xmlns:a16="http://schemas.microsoft.com/office/drawing/2014/main" id="{2C1DA3B4-E904-4D56-ADA5-3E8B19F64C28}"/>
            </a:ext>
          </a:extLst>
        </xdr:cNvPr>
        <xdr:cNvGrpSpPr/>
      </xdr:nvGrpSpPr>
      <xdr:grpSpPr>
        <a:xfrm>
          <a:off x="1055594" y="9296400"/>
          <a:ext cx="5002306" cy="0"/>
          <a:chOff x="1053353" y="806825"/>
          <a:chExt cx="4986618" cy="619684"/>
        </a:xfrm>
      </xdr:grpSpPr>
      <xdr:sp macro="" textlink="">
        <xdr:nvSpPr>
          <xdr:cNvPr id="58" name="Rectangle: Rounded Corners 57">
            <a:extLst>
              <a:ext uri="{FF2B5EF4-FFF2-40B4-BE49-F238E27FC236}">
                <a16:creationId xmlns:a16="http://schemas.microsoft.com/office/drawing/2014/main" id="{BDC72051-B9A9-E098-A444-6755877C22FB}"/>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Threshold</a:t>
            </a:r>
          </a:p>
        </xdr:txBody>
      </xdr:sp>
      <xdr:sp macro="" textlink="">
        <xdr:nvSpPr>
          <xdr:cNvPr id="59" name="TextBox 58">
            <a:extLst>
              <a:ext uri="{FF2B5EF4-FFF2-40B4-BE49-F238E27FC236}">
                <a16:creationId xmlns:a16="http://schemas.microsoft.com/office/drawing/2014/main" id="{C2069D8B-5E76-CBA6-3DA0-BAF94D1A4711}"/>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latin typeface="+mn-lt"/>
                <a:cs typeface="Calibri" panose="020F0502020204030204" pitchFamily="34" charset="0"/>
              </a:rPr>
              <a:t>Additional Structure Type</a:t>
            </a:r>
          </a:p>
        </xdr:txBody>
      </xdr:sp>
    </xdr:grpSp>
    <xdr:clientData/>
  </xdr:twoCellAnchor>
  <xdr:twoCellAnchor>
    <xdr:from>
      <xdr:col>9</xdr:col>
      <xdr:colOff>123265</xdr:colOff>
      <xdr:row>53</xdr:row>
      <xdr:rowOff>0</xdr:rowOff>
    </xdr:from>
    <xdr:to>
      <xdr:col>16</xdr:col>
      <xdr:colOff>324971</xdr:colOff>
      <xdr:row>53</xdr:row>
      <xdr:rowOff>0</xdr:rowOff>
    </xdr:to>
    <xdr:grpSp>
      <xdr:nvGrpSpPr>
        <xdr:cNvPr id="60" name="Group 59">
          <a:extLst>
            <a:ext uri="{FF2B5EF4-FFF2-40B4-BE49-F238E27FC236}">
              <a16:creationId xmlns:a16="http://schemas.microsoft.com/office/drawing/2014/main" id="{5BE1EEF1-54FE-47A8-A0E6-B377FD754196}"/>
            </a:ext>
          </a:extLst>
        </xdr:cNvPr>
        <xdr:cNvGrpSpPr/>
      </xdr:nvGrpSpPr>
      <xdr:grpSpPr>
        <a:xfrm>
          <a:off x="6295465" y="9296400"/>
          <a:ext cx="5002306" cy="0"/>
          <a:chOff x="1053353" y="806825"/>
          <a:chExt cx="4986618" cy="619684"/>
        </a:xfrm>
      </xdr:grpSpPr>
      <xdr:sp macro="" textlink="">
        <xdr:nvSpPr>
          <xdr:cNvPr id="61" name="Rectangle: Rounded Corners 60">
            <a:extLst>
              <a:ext uri="{FF2B5EF4-FFF2-40B4-BE49-F238E27FC236}">
                <a16:creationId xmlns:a16="http://schemas.microsoft.com/office/drawing/2014/main" id="{7F2DD982-30BB-007E-01F9-6823DDA4C791}"/>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17.50%</a:t>
            </a:r>
          </a:p>
        </xdr:txBody>
      </xdr:sp>
      <xdr:sp macro="" textlink="">
        <xdr:nvSpPr>
          <xdr:cNvPr id="62" name="TextBox 61">
            <a:extLst>
              <a:ext uri="{FF2B5EF4-FFF2-40B4-BE49-F238E27FC236}">
                <a16:creationId xmlns:a16="http://schemas.microsoft.com/office/drawing/2014/main" id="{07054C62-693D-9507-8C79-FCD35AE2003E}"/>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PC Payable Threshold (%)</a:t>
            </a:r>
          </a:p>
        </xdr:txBody>
      </xdr:sp>
    </xdr:grpSp>
    <xdr:clientData/>
  </xdr:twoCellAnchor>
  <xdr:twoCellAnchor>
    <xdr:from>
      <xdr:col>1</xdr:col>
      <xdr:colOff>369794</xdr:colOff>
      <xdr:row>53</xdr:row>
      <xdr:rowOff>0</xdr:rowOff>
    </xdr:from>
    <xdr:to>
      <xdr:col>8</xdr:col>
      <xdr:colOff>571500</xdr:colOff>
      <xdr:row>53</xdr:row>
      <xdr:rowOff>0</xdr:rowOff>
    </xdr:to>
    <xdr:grpSp>
      <xdr:nvGrpSpPr>
        <xdr:cNvPr id="63" name="Group 62">
          <a:extLst>
            <a:ext uri="{FF2B5EF4-FFF2-40B4-BE49-F238E27FC236}">
              <a16:creationId xmlns:a16="http://schemas.microsoft.com/office/drawing/2014/main" id="{116B6A24-09D7-4AF9-A6BD-395FB99BD1BB}"/>
            </a:ext>
          </a:extLst>
        </xdr:cNvPr>
        <xdr:cNvGrpSpPr/>
      </xdr:nvGrpSpPr>
      <xdr:grpSpPr>
        <a:xfrm>
          <a:off x="1055594" y="9296400"/>
          <a:ext cx="5002306" cy="0"/>
          <a:chOff x="1053353" y="806825"/>
          <a:chExt cx="4986618" cy="619684"/>
        </a:xfrm>
      </xdr:grpSpPr>
      <xdr:sp macro="" textlink="">
        <xdr:nvSpPr>
          <xdr:cNvPr id="64" name="Rectangle: Rounded Corners 63">
            <a:extLst>
              <a:ext uri="{FF2B5EF4-FFF2-40B4-BE49-F238E27FC236}">
                <a16:creationId xmlns:a16="http://schemas.microsoft.com/office/drawing/2014/main" id="{77E030DE-EF5D-BC92-B757-F69F9CB1BEF3}"/>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12.50%</a:t>
            </a:r>
          </a:p>
        </xdr:txBody>
      </xdr:sp>
      <xdr:sp macro="" textlink="">
        <xdr:nvSpPr>
          <xdr:cNvPr id="65" name="TextBox 64">
            <a:extLst>
              <a:ext uri="{FF2B5EF4-FFF2-40B4-BE49-F238E27FC236}">
                <a16:creationId xmlns:a16="http://schemas.microsoft.com/office/drawing/2014/main" id="{A7457843-968E-DCA3-3C26-179F2154E862}"/>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PC (%)</a:t>
            </a:r>
          </a:p>
        </xdr:txBody>
      </xdr:sp>
    </xdr:grpSp>
    <xdr:clientData/>
  </xdr:twoCellAnchor>
  <xdr:twoCellAnchor>
    <xdr:from>
      <xdr:col>9</xdr:col>
      <xdr:colOff>123265</xdr:colOff>
      <xdr:row>53</xdr:row>
      <xdr:rowOff>0</xdr:rowOff>
    </xdr:from>
    <xdr:to>
      <xdr:col>16</xdr:col>
      <xdr:colOff>324971</xdr:colOff>
      <xdr:row>53</xdr:row>
      <xdr:rowOff>0</xdr:rowOff>
    </xdr:to>
    <xdr:grpSp>
      <xdr:nvGrpSpPr>
        <xdr:cNvPr id="66" name="Group 65">
          <a:extLst>
            <a:ext uri="{FF2B5EF4-FFF2-40B4-BE49-F238E27FC236}">
              <a16:creationId xmlns:a16="http://schemas.microsoft.com/office/drawing/2014/main" id="{E27081FD-E27B-4C88-92F2-C00E6D133C49}"/>
            </a:ext>
          </a:extLst>
        </xdr:cNvPr>
        <xdr:cNvGrpSpPr/>
      </xdr:nvGrpSpPr>
      <xdr:grpSpPr>
        <a:xfrm>
          <a:off x="6295465" y="9296400"/>
          <a:ext cx="5002306" cy="0"/>
          <a:chOff x="1053353" y="806825"/>
          <a:chExt cx="4986618" cy="619684"/>
        </a:xfrm>
      </xdr:grpSpPr>
      <xdr:sp macro="" textlink="">
        <xdr:nvSpPr>
          <xdr:cNvPr id="67" name="Rectangle: Rounded Corners 66">
            <a:extLst>
              <a:ext uri="{FF2B5EF4-FFF2-40B4-BE49-F238E27FC236}">
                <a16:creationId xmlns:a16="http://schemas.microsoft.com/office/drawing/2014/main" id="{BD16282D-4997-2ED0-F1BE-4CB55C49FCDE}"/>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55.00%</a:t>
            </a:r>
          </a:p>
        </xdr:txBody>
      </xdr:sp>
      <xdr:sp macro="" textlink="">
        <xdr:nvSpPr>
          <xdr:cNvPr id="68" name="TextBox 67">
            <a:extLst>
              <a:ext uri="{FF2B5EF4-FFF2-40B4-BE49-F238E27FC236}">
                <a16:creationId xmlns:a16="http://schemas.microsoft.com/office/drawing/2014/main" id="{CAB97942-FD3B-2467-3AD2-03D12169BAB4}"/>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Net LR</a:t>
            </a:r>
            <a:r>
              <a:rPr lang="en-GB" sz="1100" b="0" baseline="0">
                <a:solidFill>
                  <a:schemeClr val="accent2"/>
                </a:solidFill>
              </a:rPr>
              <a:t> Threshold (%)</a:t>
            </a:r>
            <a:endParaRPr lang="en-GB" sz="1100" b="0">
              <a:solidFill>
                <a:schemeClr val="accent2"/>
              </a:solidFill>
            </a:endParaRPr>
          </a:p>
        </xdr:txBody>
      </xdr:sp>
    </xdr:grpSp>
    <xdr:clientData/>
  </xdr:twoCellAnchor>
  <xdr:twoCellAnchor>
    <xdr:from>
      <xdr:col>1</xdr:col>
      <xdr:colOff>369794</xdr:colOff>
      <xdr:row>53</xdr:row>
      <xdr:rowOff>0</xdr:rowOff>
    </xdr:from>
    <xdr:to>
      <xdr:col>8</xdr:col>
      <xdr:colOff>571500</xdr:colOff>
      <xdr:row>53</xdr:row>
      <xdr:rowOff>0</xdr:rowOff>
    </xdr:to>
    <xdr:grpSp>
      <xdr:nvGrpSpPr>
        <xdr:cNvPr id="69" name="Group 68">
          <a:extLst>
            <a:ext uri="{FF2B5EF4-FFF2-40B4-BE49-F238E27FC236}">
              <a16:creationId xmlns:a16="http://schemas.microsoft.com/office/drawing/2014/main" id="{D7A689D7-C549-4CF0-92E3-9A627A65C911}"/>
            </a:ext>
          </a:extLst>
        </xdr:cNvPr>
        <xdr:cNvGrpSpPr/>
      </xdr:nvGrpSpPr>
      <xdr:grpSpPr>
        <a:xfrm>
          <a:off x="1055594" y="9296400"/>
          <a:ext cx="5002306" cy="0"/>
          <a:chOff x="1053353" y="806825"/>
          <a:chExt cx="4986618" cy="2076448"/>
        </a:xfrm>
      </xdr:grpSpPr>
      <xdr:sp macro="" textlink="">
        <xdr:nvSpPr>
          <xdr:cNvPr id="70" name="Rectangle: Rounded Corners 69">
            <a:extLst>
              <a:ext uri="{FF2B5EF4-FFF2-40B4-BE49-F238E27FC236}">
                <a16:creationId xmlns:a16="http://schemas.microsoft.com/office/drawing/2014/main" id="{3831845B-D842-19BA-2426-24B4C1452CDB}"/>
              </a:ext>
            </a:extLst>
          </xdr:cNvPr>
          <xdr:cNvSpPr/>
        </xdr:nvSpPr>
        <xdr:spPr>
          <a:xfrm>
            <a:off x="1053353" y="1048871"/>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25.00%</a:t>
            </a:r>
          </a:p>
        </xdr:txBody>
      </xdr:sp>
      <xdr:sp macro="" textlink="">
        <xdr:nvSpPr>
          <xdr:cNvPr id="71" name="TextBox 70">
            <a:extLst>
              <a:ext uri="{FF2B5EF4-FFF2-40B4-BE49-F238E27FC236}">
                <a16:creationId xmlns:a16="http://schemas.microsoft.com/office/drawing/2014/main" id="{B82107D7-5E31-FD1E-AF8C-35A38D6F6D1D}"/>
              </a:ext>
            </a:extLst>
          </xdr:cNvPr>
          <xdr:cNvSpPr txBox="1"/>
        </xdr:nvSpPr>
        <xdr:spPr>
          <a:xfrm>
            <a:off x="1053353" y="806825"/>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UW</a:t>
            </a:r>
            <a:r>
              <a:rPr lang="en-GB" sz="1100" b="0" baseline="0">
                <a:solidFill>
                  <a:schemeClr val="accent2"/>
                </a:solidFill>
              </a:rPr>
              <a:t> Expense (%)</a:t>
            </a:r>
            <a:endParaRPr lang="en-GB" sz="1100" b="0">
              <a:solidFill>
                <a:schemeClr val="accent2"/>
              </a:solidFill>
            </a:endParaRPr>
          </a:p>
        </xdr:txBody>
      </xdr:sp>
      <xdr:sp macro="" textlink="">
        <xdr:nvSpPr>
          <xdr:cNvPr id="72" name="Rectangle: Rounded Corners 71">
            <a:extLst>
              <a:ext uri="{FF2B5EF4-FFF2-40B4-BE49-F238E27FC236}">
                <a16:creationId xmlns:a16="http://schemas.microsoft.com/office/drawing/2014/main" id="{B678DA09-855A-193B-AC07-CCA0375284CD}"/>
              </a:ext>
            </a:extLst>
          </xdr:cNvPr>
          <xdr:cNvSpPr/>
        </xdr:nvSpPr>
        <xdr:spPr>
          <a:xfrm>
            <a:off x="1053353" y="1777253"/>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Gross</a:t>
            </a:r>
          </a:p>
        </xdr:txBody>
      </xdr:sp>
      <xdr:sp macro="" textlink="">
        <xdr:nvSpPr>
          <xdr:cNvPr id="73" name="TextBox 72">
            <a:extLst>
              <a:ext uri="{FF2B5EF4-FFF2-40B4-BE49-F238E27FC236}">
                <a16:creationId xmlns:a16="http://schemas.microsoft.com/office/drawing/2014/main" id="{FC1C0369-0DB8-48E0-CE47-97E158F09537}"/>
              </a:ext>
            </a:extLst>
          </xdr:cNvPr>
          <xdr:cNvSpPr txBox="1"/>
        </xdr:nvSpPr>
        <xdr:spPr>
          <a:xfrm>
            <a:off x="1053353" y="1535207"/>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UW Expense %</a:t>
            </a:r>
            <a:r>
              <a:rPr lang="en-GB" sz="1100" b="0" baseline="0">
                <a:solidFill>
                  <a:schemeClr val="accent2"/>
                </a:solidFill>
              </a:rPr>
              <a:t> of Premium Basis</a:t>
            </a:r>
            <a:endParaRPr lang="en-GB" sz="1100" b="0">
              <a:solidFill>
                <a:schemeClr val="accent2"/>
              </a:solidFill>
            </a:endParaRPr>
          </a:p>
        </xdr:txBody>
      </xdr:sp>
      <xdr:sp macro="" textlink="">
        <xdr:nvSpPr>
          <xdr:cNvPr id="74" name="Rectangle: Rounded Corners 73">
            <a:extLst>
              <a:ext uri="{FF2B5EF4-FFF2-40B4-BE49-F238E27FC236}">
                <a16:creationId xmlns:a16="http://schemas.microsoft.com/office/drawing/2014/main" id="{48665805-6427-B274-3C52-E15922CDB549}"/>
              </a:ext>
            </a:extLst>
          </xdr:cNvPr>
          <xdr:cNvSpPr/>
        </xdr:nvSpPr>
        <xdr:spPr>
          <a:xfrm>
            <a:off x="1053353" y="2505635"/>
            <a:ext cx="4975412" cy="377638"/>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0</a:t>
            </a:r>
          </a:p>
        </xdr:txBody>
      </xdr:sp>
      <xdr:sp macro="" textlink="">
        <xdr:nvSpPr>
          <xdr:cNvPr id="75" name="TextBox 74">
            <a:extLst>
              <a:ext uri="{FF2B5EF4-FFF2-40B4-BE49-F238E27FC236}">
                <a16:creationId xmlns:a16="http://schemas.microsoft.com/office/drawing/2014/main" id="{E5EBBA45-DFE9-FA80-09FA-F0CD3FAE8355}"/>
              </a:ext>
            </a:extLst>
          </xdr:cNvPr>
          <xdr:cNvSpPr txBox="1"/>
        </xdr:nvSpPr>
        <xdr:spPr>
          <a:xfrm>
            <a:off x="1053353" y="2263589"/>
            <a:ext cx="4986618" cy="190500"/>
          </a:xfrm>
          <a:prstGeom prst="rect">
            <a:avLst/>
          </a:prstGeom>
          <a:noFill/>
        </xdr:spPr>
        <xdr:txBody>
          <a:bodyPr vertOverflow="clip" horzOverflow="clip" wrap="square" lIns="0" tIns="0" rIns="0" bIns="0" rtlCol="0" anchor="t">
            <a:noAutofit/>
          </a:bodyPr>
          <a:lstStyle/>
          <a:p>
            <a:pPr algn="l"/>
            <a:r>
              <a:rPr lang="en-GB" sz="1100" b="0">
                <a:solidFill>
                  <a:schemeClr val="accent2"/>
                </a:solidFill>
              </a:rPr>
              <a:t>Deficit</a:t>
            </a:r>
          </a:p>
        </xdr:txBody>
      </xdr:sp>
    </xdr:grpSp>
    <xdr:clientData/>
  </xdr:twoCellAnchor>
  <xdr:twoCellAnchor>
    <xdr:from>
      <xdr:col>1</xdr:col>
      <xdr:colOff>324970</xdr:colOff>
      <xdr:row>55</xdr:row>
      <xdr:rowOff>100852</xdr:rowOff>
    </xdr:from>
    <xdr:to>
      <xdr:col>8</xdr:col>
      <xdr:colOff>526676</xdr:colOff>
      <xdr:row>56</xdr:row>
      <xdr:rowOff>112058</xdr:rowOff>
    </xdr:to>
    <xdr:sp macro="" textlink="">
      <xdr:nvSpPr>
        <xdr:cNvPr id="76" name="TextBox 75">
          <a:extLst>
            <a:ext uri="{FF2B5EF4-FFF2-40B4-BE49-F238E27FC236}">
              <a16:creationId xmlns:a16="http://schemas.microsoft.com/office/drawing/2014/main" id="{ACECD94E-65DD-47E0-9503-FDD9891D216C}"/>
            </a:ext>
          </a:extLst>
        </xdr:cNvPr>
        <xdr:cNvSpPr txBox="1"/>
      </xdr:nvSpPr>
      <xdr:spPr>
        <a:xfrm>
          <a:off x="1010770" y="9620250"/>
          <a:ext cx="5002306" cy="0"/>
        </a:xfrm>
        <a:prstGeom prst="rect">
          <a:avLst/>
        </a:prstGeom>
        <a:noFill/>
      </xdr:spPr>
      <xdr:txBody>
        <a:bodyPr vertOverflow="clip" horzOverflow="clip" wrap="square" lIns="0" tIns="0" rIns="0" bIns="0" rtlCol="0" anchor="t">
          <a:noAutofit/>
        </a:bodyPr>
        <a:lstStyle/>
        <a:p>
          <a:pPr algn="l"/>
          <a:r>
            <a:rPr lang="en-GB" sz="1200" b="1">
              <a:solidFill>
                <a:schemeClr val="accent2"/>
              </a:solidFill>
            </a:rPr>
            <a:t>Profit Commission (PC)</a:t>
          </a:r>
        </a:p>
      </xdr:txBody>
    </xdr:sp>
    <xdr:clientData/>
  </xdr:twoCellAnchor>
  <xdr:twoCellAnchor>
    <xdr:from>
      <xdr:col>9</xdr:col>
      <xdr:colOff>33618</xdr:colOff>
      <xdr:row>55</xdr:row>
      <xdr:rowOff>100852</xdr:rowOff>
    </xdr:from>
    <xdr:to>
      <xdr:col>16</xdr:col>
      <xdr:colOff>235324</xdr:colOff>
      <xdr:row>56</xdr:row>
      <xdr:rowOff>112058</xdr:rowOff>
    </xdr:to>
    <xdr:sp macro="" textlink="">
      <xdr:nvSpPr>
        <xdr:cNvPr id="77" name="TextBox 76">
          <a:extLst>
            <a:ext uri="{FF2B5EF4-FFF2-40B4-BE49-F238E27FC236}">
              <a16:creationId xmlns:a16="http://schemas.microsoft.com/office/drawing/2014/main" id="{F1B08031-768C-4907-9F84-133A46529A8B}"/>
            </a:ext>
          </a:extLst>
        </xdr:cNvPr>
        <xdr:cNvSpPr txBox="1"/>
      </xdr:nvSpPr>
      <xdr:spPr>
        <a:xfrm>
          <a:off x="6205818" y="9620250"/>
          <a:ext cx="5002306" cy="0"/>
        </a:xfrm>
        <a:prstGeom prst="rect">
          <a:avLst/>
        </a:prstGeom>
        <a:noFill/>
      </xdr:spPr>
      <xdr:txBody>
        <a:bodyPr vertOverflow="clip" horzOverflow="clip" wrap="square" lIns="0" tIns="0" rIns="0" bIns="0" rtlCol="0" anchor="t">
          <a:noAutofit/>
        </a:bodyPr>
        <a:lstStyle/>
        <a:p>
          <a:pPr algn="l"/>
          <a:r>
            <a:rPr lang="en-GB" sz="1200" b="1">
              <a:solidFill>
                <a:schemeClr val="accent2"/>
              </a:solidFill>
            </a:rPr>
            <a:t>Additional Features</a:t>
          </a:r>
        </a:p>
      </xdr:txBody>
    </xdr:sp>
    <xdr:clientData/>
  </xdr:twoCellAnchor>
  <xdr:twoCellAnchor>
    <xdr:from>
      <xdr:col>1</xdr:col>
      <xdr:colOff>201706</xdr:colOff>
      <xdr:row>80</xdr:row>
      <xdr:rowOff>38419</xdr:rowOff>
    </xdr:from>
    <xdr:to>
      <xdr:col>16</xdr:col>
      <xdr:colOff>485774</xdr:colOff>
      <xdr:row>86</xdr:row>
      <xdr:rowOff>95250</xdr:rowOff>
    </xdr:to>
    <xdr:sp macro="" textlink="">
      <xdr:nvSpPr>
        <xdr:cNvPr id="78" name="Rectangle: Rounded Corners 77">
          <a:extLst>
            <a:ext uri="{FF2B5EF4-FFF2-40B4-BE49-F238E27FC236}">
              <a16:creationId xmlns:a16="http://schemas.microsoft.com/office/drawing/2014/main" id="{7126FE63-300E-4898-B14A-50EA764CAF95}"/>
            </a:ext>
          </a:extLst>
        </xdr:cNvPr>
        <xdr:cNvSpPr/>
      </xdr:nvSpPr>
      <xdr:spPr>
        <a:xfrm>
          <a:off x="887506" y="9839644"/>
          <a:ext cx="10571068" cy="1142681"/>
        </a:xfrm>
        <a:prstGeom prst="roundRect">
          <a:avLst>
            <a:gd name="adj" fmla="val 190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235323</xdr:colOff>
      <xdr:row>79</xdr:row>
      <xdr:rowOff>9445</xdr:rowOff>
    </xdr:from>
    <xdr:to>
      <xdr:col>16</xdr:col>
      <xdr:colOff>428626</xdr:colOff>
      <xdr:row>81</xdr:row>
      <xdr:rowOff>60831</xdr:rowOff>
    </xdr:to>
    <xdr:sp macro="" textlink="">
      <xdr:nvSpPr>
        <xdr:cNvPr id="79" name="TextBox 78">
          <a:extLst>
            <a:ext uri="{FF2B5EF4-FFF2-40B4-BE49-F238E27FC236}">
              <a16:creationId xmlns:a16="http://schemas.microsoft.com/office/drawing/2014/main" id="{C50C74DF-C71C-40D0-B776-C63DA9227F4D}"/>
            </a:ext>
          </a:extLst>
        </xdr:cNvPr>
        <xdr:cNvSpPr txBox="1"/>
      </xdr:nvSpPr>
      <xdr:spPr>
        <a:xfrm>
          <a:off x="921123" y="9629695"/>
          <a:ext cx="10480303" cy="413336"/>
        </a:xfrm>
        <a:prstGeom prst="rect">
          <a:avLst/>
        </a:prstGeom>
        <a:noFill/>
      </xdr:spPr>
      <xdr:txBody>
        <a:bodyPr vertOverflow="clip" horzOverflow="clip" wrap="square" lIns="0" tIns="0" rIns="0" bIns="0" rtlCol="0" anchor="t">
          <a:noAutofit/>
        </a:bodyPr>
        <a:lstStyle/>
        <a:p>
          <a:pPr algn="l"/>
          <a:r>
            <a:rPr lang="en-GB" sz="1100" b="1">
              <a:solidFill>
                <a:schemeClr val="accent1"/>
              </a:solidFill>
            </a:rPr>
            <a:t>Underwriter Comments &amp; Rationale</a:t>
          </a:r>
          <a:endParaRPr lang="en-GB" sz="1100" b="1">
            <a:solidFill>
              <a:schemeClr val="tx1"/>
            </a:solidFill>
          </a:endParaRPr>
        </a:p>
      </xdr:txBody>
    </xdr:sp>
    <xdr:clientData/>
  </xdr:twoCellAnchor>
  <xdr:twoCellAnchor editAs="oneCell">
    <xdr:from>
      <xdr:col>1</xdr:col>
      <xdr:colOff>266700</xdr:colOff>
      <xdr:row>80</xdr:row>
      <xdr:rowOff>123825</xdr:rowOff>
    </xdr:from>
    <xdr:to>
      <xdr:col>16</xdr:col>
      <xdr:colOff>419100</xdr:colOff>
      <xdr:row>85</xdr:row>
      <xdr:rowOff>133478</xdr:rowOff>
    </xdr:to>
    <xdr:pic>
      <xdr:nvPicPr>
        <xdr:cNvPr id="80" name="Picture 79">
          <a:extLst>
            <a:ext uri="{FF2B5EF4-FFF2-40B4-BE49-F238E27FC236}">
              <a16:creationId xmlns:a16="http://schemas.microsoft.com/office/drawing/2014/main" id="{ED63BF67-4B87-401A-B5BB-CD6B9E37D870}"/>
            </a:ext>
          </a:extLst>
        </xdr:cNvPr>
        <xdr:cNvPicPr>
          <a:picLocks noChangeAspect="1"/>
        </xdr:cNvPicPr>
      </xdr:nvPicPr>
      <xdr:blipFill>
        <a:blip xmlns:r="http://schemas.openxmlformats.org/officeDocument/2006/relationships" r:embed="rId3"/>
        <a:stretch>
          <a:fillRect/>
        </a:stretch>
      </xdr:blipFill>
      <xdr:spPr>
        <a:xfrm>
          <a:off x="952500" y="9925050"/>
          <a:ext cx="10439400" cy="914528"/>
        </a:xfrm>
        <a:prstGeom prst="rect">
          <a:avLst/>
        </a:prstGeom>
      </xdr:spPr>
    </xdr:pic>
    <xdr:clientData/>
  </xdr:twoCellAnchor>
  <xdr:twoCellAnchor>
    <xdr:from>
      <xdr:col>9</xdr:col>
      <xdr:colOff>78443</xdr:colOff>
      <xdr:row>38</xdr:row>
      <xdr:rowOff>53627</xdr:rowOff>
    </xdr:from>
    <xdr:to>
      <xdr:col>16</xdr:col>
      <xdr:colOff>347383</xdr:colOff>
      <xdr:row>40</xdr:row>
      <xdr:rowOff>67237</xdr:rowOff>
    </xdr:to>
    <xdr:sp macro="" textlink="">
      <xdr:nvSpPr>
        <xdr:cNvPr id="81" name="Rectangle: Rounded Corners 80">
          <a:extLst>
            <a:ext uri="{FF2B5EF4-FFF2-40B4-BE49-F238E27FC236}">
              <a16:creationId xmlns:a16="http://schemas.microsoft.com/office/drawing/2014/main" id="{CAB8B23E-8BCA-4AD5-A481-2DFCA788D085}"/>
            </a:ext>
          </a:extLst>
        </xdr:cNvPr>
        <xdr:cNvSpPr/>
      </xdr:nvSpPr>
      <xdr:spPr>
        <a:xfrm>
          <a:off x="6250643" y="6959252"/>
          <a:ext cx="5069540" cy="37556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Yes</a:t>
          </a:r>
        </a:p>
      </xdr:txBody>
    </xdr:sp>
    <xdr:clientData/>
  </xdr:twoCellAnchor>
  <xdr:twoCellAnchor>
    <xdr:from>
      <xdr:col>9</xdr:col>
      <xdr:colOff>78443</xdr:colOff>
      <xdr:row>36</xdr:row>
      <xdr:rowOff>170169</xdr:rowOff>
    </xdr:from>
    <xdr:to>
      <xdr:col>12</xdr:col>
      <xdr:colOff>453688</xdr:colOff>
      <xdr:row>38</xdr:row>
      <xdr:rowOff>2081</xdr:rowOff>
    </xdr:to>
    <xdr:sp macro="" textlink="">
      <xdr:nvSpPr>
        <xdr:cNvPr id="82" name="TextBox 81">
          <a:extLst>
            <a:ext uri="{FF2B5EF4-FFF2-40B4-BE49-F238E27FC236}">
              <a16:creationId xmlns:a16="http://schemas.microsoft.com/office/drawing/2014/main" id="{5B5D5C81-43CB-458A-915D-C89971872739}"/>
            </a:ext>
          </a:extLst>
        </xdr:cNvPr>
        <xdr:cNvSpPr txBox="1"/>
      </xdr:nvSpPr>
      <xdr:spPr>
        <a:xfrm>
          <a:off x="6250643" y="6713844"/>
          <a:ext cx="2432645" cy="193862"/>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Is</a:t>
          </a:r>
          <a:r>
            <a:rPr lang="en-GB" sz="1100" b="1" baseline="0">
              <a:solidFill>
                <a:schemeClr val="accent2"/>
              </a:solidFill>
            </a:rPr>
            <a:t> There a Profit Commission?</a:t>
          </a:r>
          <a:endParaRPr lang="en-GB" sz="1100" b="1">
            <a:solidFill>
              <a:schemeClr val="accent2"/>
            </a:solidFill>
          </a:endParaRPr>
        </a:p>
      </xdr:txBody>
    </xdr:sp>
    <xdr:clientData/>
  </xdr:twoCellAnchor>
  <xdr:twoCellAnchor>
    <xdr:from>
      <xdr:col>12</xdr:col>
      <xdr:colOff>616325</xdr:colOff>
      <xdr:row>29</xdr:row>
      <xdr:rowOff>165685</xdr:rowOff>
    </xdr:from>
    <xdr:to>
      <xdr:col>16</xdr:col>
      <xdr:colOff>302559</xdr:colOff>
      <xdr:row>32</xdr:row>
      <xdr:rowOff>0</xdr:rowOff>
    </xdr:to>
    <xdr:sp macro="" textlink="">
      <xdr:nvSpPr>
        <xdr:cNvPr id="83" name="Rectangle: Rounded Corners 82">
          <a:extLst>
            <a:ext uri="{FF2B5EF4-FFF2-40B4-BE49-F238E27FC236}">
              <a16:creationId xmlns:a16="http://schemas.microsoft.com/office/drawing/2014/main" id="{665BFD0C-620F-4CF4-B1C0-998CEB3CBDEC}"/>
            </a:ext>
          </a:extLst>
        </xdr:cNvPr>
        <xdr:cNvSpPr/>
      </xdr:nvSpPr>
      <xdr:spPr>
        <a:xfrm>
          <a:off x="8845925" y="5442535"/>
          <a:ext cx="2429434" cy="377240"/>
        </a:xfrm>
        <a:prstGeom prst="roundRect">
          <a:avLst>
            <a:gd name="adj" fmla="val 1440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600">
              <a:solidFill>
                <a:schemeClr val="tx1"/>
              </a:solidFill>
              <a:latin typeface="Calibri" panose="020F0502020204030204" pitchFamily="34" charset="0"/>
              <a:cs typeface="Calibri" panose="020F0502020204030204" pitchFamily="34" charset="0"/>
            </a:rPr>
            <a:t>Yes</a:t>
          </a:r>
        </a:p>
      </xdr:txBody>
    </xdr:sp>
    <xdr:clientData/>
  </xdr:twoCellAnchor>
  <xdr:twoCellAnchor>
    <xdr:from>
      <xdr:col>12</xdr:col>
      <xdr:colOff>605119</xdr:colOff>
      <xdr:row>28</xdr:row>
      <xdr:rowOff>102933</xdr:rowOff>
    </xdr:from>
    <xdr:to>
      <xdr:col>16</xdr:col>
      <xdr:colOff>257736</xdr:colOff>
      <xdr:row>29</xdr:row>
      <xdr:rowOff>100853</xdr:rowOff>
    </xdr:to>
    <xdr:sp macro="" textlink="">
      <xdr:nvSpPr>
        <xdr:cNvPr id="84" name="TextBox 83">
          <a:extLst>
            <a:ext uri="{FF2B5EF4-FFF2-40B4-BE49-F238E27FC236}">
              <a16:creationId xmlns:a16="http://schemas.microsoft.com/office/drawing/2014/main" id="{606E7B1F-49BF-4CE3-ADC9-455D81CDA0C4}"/>
            </a:ext>
          </a:extLst>
        </xdr:cNvPr>
        <xdr:cNvSpPr txBox="1"/>
      </xdr:nvSpPr>
      <xdr:spPr>
        <a:xfrm>
          <a:off x="8834719" y="5198808"/>
          <a:ext cx="2395817" cy="178895"/>
        </a:xfrm>
        <a:prstGeom prst="rect">
          <a:avLst/>
        </a:prstGeom>
        <a:noFill/>
      </xdr:spPr>
      <xdr:txBody>
        <a:bodyPr vertOverflow="clip" horzOverflow="clip" wrap="square" lIns="0" tIns="0" rIns="0" bIns="0" rtlCol="0" anchor="t">
          <a:noAutofit/>
        </a:bodyPr>
        <a:lstStyle/>
        <a:p>
          <a:pPr algn="l"/>
          <a:r>
            <a:rPr lang="en-GB" sz="1100" b="1">
              <a:solidFill>
                <a:schemeClr val="accent2"/>
              </a:solidFill>
            </a:rPr>
            <a:t>Detailed Claims Data</a:t>
          </a:r>
          <a:r>
            <a:rPr lang="en-GB" sz="1100" b="1" baseline="0">
              <a:solidFill>
                <a:schemeClr val="accent2"/>
              </a:solidFill>
            </a:rPr>
            <a:t> available?</a:t>
          </a:r>
          <a:endParaRPr lang="en-GB" sz="1100" b="1">
            <a:solidFill>
              <a:schemeClr val="accent2"/>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C3FE3-A93B-4027-A87B-D508033BBD25}" name="Beazley_data" displayName="Beazley_data" ref="A1:M3535" totalsRowShown="0" headerRowDxfId="10">
  <autoFilter ref="A1:M3535" xr:uid="{C31B39B7-8C48-4351-96D2-9C7E3DE2AD6D}"/>
  <tableColumns count="13">
    <tableColumn id="1" xr3:uid="{F89759D8-82E6-476D-86D7-24A9CEA38712}" name="key" dataDxfId="9"/>
    <tableColumn id="2" xr3:uid="{AA0D06C3-55E8-43DC-9D3E-160F866B9D64}" name="RiskClassCode" dataDxfId="8"/>
    <tableColumn id="3" xr3:uid="{189A37E7-7DAE-4627-A414-DD32342A0C89}" name="YOA" dataDxfId="7" dataCellStyle="Comma"/>
    <tableColumn id="4" xr3:uid="{D7391C2D-1010-4EFC-AFDB-B3D11EA1DAC7}" name="WEP" dataDxfId="6" dataCellStyle="Comma"/>
    <tableColumn id="5" xr3:uid="{8C048C1C-7FC6-4F42-BC73-83B05F4733CF}" name="Acq_costs" dataDxfId="5" dataCellStyle="Comma"/>
    <tableColumn id="6" xr3:uid="{39E59C7A-045C-4293-85FD-890E09891465}" name="Cat_paid" dataDxfId="4" dataCellStyle="Comma"/>
    <tableColumn id="7" xr3:uid="{A65D8EB3-89C1-411B-8DC4-29E3DDE224C6}" name="Cat_incurred" dataDxfId="3" dataCellStyle="Comma"/>
    <tableColumn id="8" xr3:uid="{521954E1-B07F-416B-A377-28F77CE91902}" name="paid_exc_cat" dataDxfId="2" dataCellStyle="Comma"/>
    <tableColumn id="9" xr3:uid="{549453D9-3B08-41EC-8E19-AED1C00A4D6F}" name="incurred_exc_cat" dataDxfId="1" dataCellStyle="Percent"/>
    <tableColumn id="10" xr3:uid="{64ABAD75-BC14-41C1-AD8F-721B520DC230}" name="total_RC"/>
    <tableColumn id="11" xr3:uid="{FE6B68E1-E117-4AD7-BD19-267F1B5B0682}" name="paid_inc_cat"/>
    <tableColumn id="12" xr3:uid="{5A455664-9245-4B6C-AF38-1529EA9DD4CC}" name="incurred_inc_cat"/>
    <tableColumn id="13" xr3:uid="{6AE7F2B0-3E51-4575-A7E8-29740288E2C3}" name="total_RC2" dataDxfId="0">
      <calculatedColumnFormula>IF(OR(Beazley_data[[#This Row],[total_RC]]&lt;0.6,Beazley_data[[#This Row],[total_RC]]&gt;2),1,Beazley_data[[#This Row],[total_RC]])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beazley Jul22">
      <a:dk1>
        <a:srgbClr val="000000"/>
      </a:dk1>
      <a:lt1>
        <a:srgbClr val="FFFFFF"/>
      </a:lt1>
      <a:dk2>
        <a:srgbClr val="DC199B"/>
      </a:dk2>
      <a:lt2>
        <a:srgbClr val="F0F0F0"/>
      </a:lt2>
      <a:accent1>
        <a:srgbClr val="DC199B"/>
      </a:accent1>
      <a:accent2>
        <a:srgbClr val="4B0050"/>
      </a:accent2>
      <a:accent3>
        <a:srgbClr val="C8C3CD"/>
      </a:accent3>
      <a:accent4>
        <a:srgbClr val="F56B00"/>
      </a:accent4>
      <a:accent5>
        <a:srgbClr val="FF82D4"/>
      </a:accent5>
      <a:accent6>
        <a:srgbClr val="3741A5"/>
      </a:accent6>
      <a:hlink>
        <a:srgbClr val="4B0050"/>
      </a:hlink>
      <a:folHlink>
        <a:srgbClr val="08A6C2"/>
      </a:folHlink>
    </a:clrScheme>
    <a:fontScheme name="Beasley">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mtClean="0"/>
        </a:defPPr>
      </a:lstStyle>
    </a:txDef>
  </a:objectDefaults>
  <a:extraClrSchemeLst/>
  <a:extLst>
    <a:ext uri="{05A4C25C-085E-4340-85A3-A5531E510DB2}">
      <thm15:themeFamily xmlns:thm15="http://schemas.microsoft.com/office/thememl/2012/main" name="Theme1" id="{57F562B1-38BD-4BF3-8033-86E996D5EADF}" vid="{A2A659C7-164C-4E27-9B32-F1BBCA7AD1D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hyperlink" Target="https://www.beazley.hxrenew.com/policies/174698/options/176534"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62D3-CCE3-4283-90B4-FFAB592ABAE5}">
  <sheetPr codeName="Sheet2">
    <tabColor theme="1"/>
  </sheetPr>
  <dimension ref="A1:Y152"/>
  <sheetViews>
    <sheetView showGridLines="0" zoomScaleNormal="100" workbookViewId="0">
      <selection activeCell="C8" sqref="C8:G8"/>
    </sheetView>
  </sheetViews>
  <sheetFormatPr defaultRowHeight="13.8" outlineLevelRow="1" x14ac:dyDescent="0.25"/>
  <cols>
    <col min="3" max="3" width="25.796875" customWidth="1"/>
    <col min="4" max="4" width="39" customWidth="1"/>
    <col min="5" max="5" width="14.796875" customWidth="1"/>
    <col min="6" max="6" width="15.296875" customWidth="1"/>
    <col min="7" max="7" width="24.5" customWidth="1"/>
    <col min="8" max="8" width="24.296875" customWidth="1"/>
    <col min="9" max="9" width="45.59765625" bestFit="1" customWidth="1"/>
    <col min="10" max="10" width="11.296875" customWidth="1"/>
  </cols>
  <sheetData>
    <row r="1" spans="1:25" ht="22.8" x14ac:dyDescent="0.4">
      <c r="A1" s="72" t="s">
        <v>4107</v>
      </c>
      <c r="B1" s="72"/>
      <c r="C1" s="72"/>
    </row>
    <row r="5" spans="1:25" ht="14.4" thickBot="1" x14ac:dyDescent="0.3">
      <c r="B5" s="115" t="s">
        <v>4121</v>
      </c>
      <c r="C5" s="115" t="s">
        <v>4115</v>
      </c>
      <c r="D5" s="115" t="s">
        <v>4118</v>
      </c>
      <c r="E5" s="115" t="s">
        <v>4114</v>
      </c>
      <c r="F5" s="115" t="s">
        <v>4108</v>
      </c>
      <c r="G5" s="115" t="s">
        <v>4109</v>
      </c>
      <c r="H5" s="115" t="s">
        <v>4111</v>
      </c>
      <c r="I5" s="115" t="s">
        <v>4112</v>
      </c>
      <c r="J5" s="115" t="s">
        <v>4110</v>
      </c>
      <c r="K5" s="115"/>
      <c r="L5" s="115"/>
      <c r="M5" s="115"/>
      <c r="N5" s="115"/>
      <c r="O5" s="115"/>
      <c r="P5" s="115"/>
      <c r="Q5" s="115"/>
      <c r="R5" s="115"/>
      <c r="S5" s="115"/>
      <c r="T5" s="115"/>
      <c r="U5" s="115"/>
      <c r="V5" s="115"/>
      <c r="W5" s="115"/>
      <c r="X5" s="115"/>
      <c r="Y5" s="115"/>
    </row>
    <row r="6" spans="1:25" x14ac:dyDescent="0.25">
      <c r="B6" s="133">
        <v>1</v>
      </c>
      <c r="C6" s="118" t="s">
        <v>4116</v>
      </c>
      <c r="D6" s="119" t="s">
        <v>4120</v>
      </c>
      <c r="E6" s="119" t="s">
        <v>4119</v>
      </c>
      <c r="F6" s="120">
        <v>45674</v>
      </c>
      <c r="G6" s="118" t="s">
        <v>4113</v>
      </c>
      <c r="H6" s="118" t="s">
        <v>4117</v>
      </c>
      <c r="I6" s="118" t="s">
        <v>4117</v>
      </c>
      <c r="J6" s="121" t="s">
        <v>4117</v>
      </c>
      <c r="K6" s="116"/>
      <c r="L6" s="116"/>
      <c r="M6" s="116"/>
      <c r="N6" s="116"/>
      <c r="O6" s="116"/>
      <c r="P6" s="116"/>
      <c r="Q6" s="116"/>
      <c r="R6" s="116"/>
      <c r="S6" s="116"/>
      <c r="T6" s="116"/>
      <c r="U6" s="116"/>
      <c r="V6" s="116"/>
      <c r="W6" s="116"/>
      <c r="X6" s="116"/>
      <c r="Y6" s="116"/>
    </row>
    <row r="7" spans="1:25" outlineLevel="1" x14ac:dyDescent="0.25">
      <c r="B7" s="134"/>
      <c r="C7" s="122"/>
      <c r="D7" s="123"/>
      <c r="E7" s="123"/>
      <c r="F7" s="122"/>
      <c r="G7" s="122"/>
      <c r="H7" s="122" t="s">
        <v>3926</v>
      </c>
      <c r="I7" s="122"/>
      <c r="J7" s="124" t="s">
        <v>4075</v>
      </c>
      <c r="K7" s="1"/>
      <c r="L7" s="1"/>
      <c r="M7" s="1"/>
      <c r="N7" s="1"/>
      <c r="O7" s="1"/>
      <c r="P7" s="1"/>
      <c r="Q7" s="1"/>
      <c r="R7" s="1"/>
      <c r="S7" s="1"/>
      <c r="T7" s="1"/>
      <c r="U7" s="1"/>
      <c r="V7" s="1"/>
      <c r="W7" s="1"/>
      <c r="X7" s="1"/>
      <c r="Y7" s="1"/>
    </row>
    <row r="8" spans="1:25" outlineLevel="1" x14ac:dyDescent="0.25">
      <c r="B8" s="134"/>
      <c r="C8" s="122"/>
      <c r="D8" s="123"/>
      <c r="E8" s="123"/>
      <c r="F8" s="122"/>
      <c r="G8" s="122"/>
      <c r="H8" s="122"/>
      <c r="I8" s="122"/>
      <c r="J8" s="124" t="s">
        <v>4076</v>
      </c>
      <c r="K8" s="1"/>
      <c r="L8" s="1"/>
      <c r="M8" s="1"/>
      <c r="N8" s="1"/>
      <c r="O8" s="1"/>
      <c r="P8" s="1"/>
      <c r="Q8" s="1"/>
      <c r="R8" s="1"/>
      <c r="S8" s="1"/>
      <c r="T8" s="1"/>
      <c r="U8" s="1"/>
      <c r="V8" s="1"/>
      <c r="W8" s="1"/>
      <c r="X8" s="1"/>
      <c r="Y8" s="1"/>
    </row>
    <row r="9" spans="1:25" outlineLevel="1" x14ac:dyDescent="0.25">
      <c r="B9" s="134"/>
      <c r="C9" s="122"/>
      <c r="D9" s="123"/>
      <c r="E9" s="123"/>
      <c r="F9" s="122"/>
      <c r="G9" s="122"/>
      <c r="H9" s="122" t="s">
        <v>3904</v>
      </c>
      <c r="I9" s="122"/>
      <c r="J9" s="124" t="s">
        <v>4077</v>
      </c>
      <c r="K9" s="1"/>
      <c r="L9" s="1"/>
      <c r="M9" s="1"/>
      <c r="N9" s="1"/>
      <c r="O9" s="1"/>
      <c r="P9" s="1"/>
      <c r="Q9" s="1"/>
      <c r="R9" s="1"/>
      <c r="S9" s="1"/>
      <c r="T9" s="1"/>
      <c r="U9" s="1"/>
      <c r="V9" s="1"/>
      <c r="W9" s="1"/>
      <c r="X9" s="1"/>
      <c r="Y9" s="1"/>
    </row>
    <row r="10" spans="1:25" outlineLevel="1" x14ac:dyDescent="0.25">
      <c r="B10" s="134"/>
      <c r="C10" s="122"/>
      <c r="D10" s="123"/>
      <c r="E10" s="123"/>
      <c r="F10" s="122"/>
      <c r="G10" s="122"/>
      <c r="H10" s="122" t="s">
        <v>3927</v>
      </c>
      <c r="I10" s="122"/>
      <c r="J10" s="124" t="s">
        <v>4077</v>
      </c>
      <c r="K10" s="1"/>
      <c r="L10" s="1"/>
      <c r="M10" s="1"/>
      <c r="N10" s="1"/>
      <c r="O10" s="1"/>
      <c r="P10" s="1"/>
      <c r="Q10" s="1"/>
      <c r="R10" s="1"/>
      <c r="S10" s="1"/>
      <c r="T10" s="1"/>
      <c r="U10" s="1"/>
      <c r="V10" s="1"/>
      <c r="W10" s="1"/>
      <c r="X10" s="1"/>
      <c r="Y10" s="1"/>
    </row>
    <row r="11" spans="1:25" outlineLevel="1" x14ac:dyDescent="0.25">
      <c r="B11" s="134"/>
      <c r="C11" s="122"/>
      <c r="D11" s="123"/>
      <c r="E11" s="123"/>
      <c r="F11" s="122"/>
      <c r="G11" s="122"/>
      <c r="H11" s="122" t="s">
        <v>3883</v>
      </c>
      <c r="I11" s="122"/>
      <c r="J11" s="124" t="s">
        <v>4084</v>
      </c>
      <c r="K11" s="1"/>
      <c r="L11" s="1"/>
      <c r="M11" s="1"/>
      <c r="N11" s="1"/>
      <c r="O11" s="1"/>
      <c r="P11" s="1"/>
      <c r="Q11" s="1"/>
      <c r="R11" s="1"/>
      <c r="S11" s="1"/>
      <c r="T11" s="1"/>
      <c r="U11" s="1"/>
      <c r="V11" s="1"/>
      <c r="W11" s="1"/>
      <c r="X11" s="1"/>
      <c r="Y11" s="1"/>
    </row>
    <row r="12" spans="1:25" outlineLevel="1" x14ac:dyDescent="0.25">
      <c r="B12" s="134"/>
      <c r="C12" s="122"/>
      <c r="D12" s="123"/>
      <c r="E12" s="123"/>
      <c r="F12" s="122"/>
      <c r="G12" s="122"/>
      <c r="H12" s="122" t="s">
        <v>4091</v>
      </c>
      <c r="I12" s="122"/>
      <c r="J12" s="124" t="s">
        <v>4092</v>
      </c>
      <c r="K12" s="1"/>
      <c r="L12" s="1"/>
      <c r="M12" s="1"/>
      <c r="N12" s="1"/>
      <c r="O12" s="1"/>
      <c r="P12" s="1"/>
      <c r="Q12" s="1"/>
      <c r="R12" s="1"/>
      <c r="S12" s="1"/>
      <c r="T12" s="1"/>
      <c r="U12" s="1"/>
      <c r="V12" s="1"/>
      <c r="W12" s="1"/>
      <c r="X12" s="1"/>
      <c r="Y12" s="1"/>
    </row>
    <row r="13" spans="1:25" outlineLevel="1" x14ac:dyDescent="0.25">
      <c r="B13" s="134"/>
      <c r="C13" s="122"/>
      <c r="D13" s="123"/>
      <c r="E13" s="123"/>
      <c r="F13" s="122"/>
      <c r="G13" s="122"/>
      <c r="H13" s="122" t="s">
        <v>3907</v>
      </c>
      <c r="I13" s="122"/>
      <c r="J13" s="124" t="s">
        <v>4078</v>
      </c>
      <c r="K13" s="1"/>
      <c r="L13" s="1"/>
      <c r="M13" s="1"/>
      <c r="N13" s="1"/>
      <c r="O13" s="1"/>
      <c r="P13" s="1"/>
      <c r="Q13" s="1"/>
      <c r="R13" s="1"/>
      <c r="S13" s="1"/>
      <c r="T13" s="1"/>
      <c r="U13" s="1"/>
      <c r="V13" s="1"/>
      <c r="W13" s="1"/>
      <c r="X13" s="1"/>
      <c r="Y13" s="1"/>
    </row>
    <row r="14" spans="1:25" outlineLevel="1" x14ac:dyDescent="0.25">
      <c r="B14" s="134"/>
      <c r="C14" s="122"/>
      <c r="D14" s="123"/>
      <c r="E14" s="123"/>
      <c r="F14" s="122"/>
      <c r="G14" s="122"/>
      <c r="H14" s="122"/>
      <c r="I14" s="122"/>
      <c r="J14" s="124" t="s">
        <v>4077</v>
      </c>
      <c r="K14" s="1"/>
      <c r="L14" s="1"/>
      <c r="M14" s="1"/>
      <c r="N14" s="1"/>
      <c r="O14" s="1"/>
      <c r="P14" s="1"/>
      <c r="Q14" s="1"/>
      <c r="R14" s="1"/>
      <c r="S14" s="1"/>
      <c r="T14" s="1"/>
      <c r="U14" s="1"/>
      <c r="V14" s="1"/>
      <c r="W14" s="1"/>
      <c r="X14" s="1"/>
      <c r="Y14" s="1"/>
    </row>
    <row r="15" spans="1:25" outlineLevel="1" x14ac:dyDescent="0.25">
      <c r="B15" s="134"/>
      <c r="C15" s="122"/>
      <c r="D15" s="123"/>
      <c r="E15" s="123"/>
      <c r="F15" s="122"/>
      <c r="G15" s="122"/>
      <c r="H15" s="122" t="s">
        <v>4081</v>
      </c>
      <c r="I15" s="122"/>
      <c r="J15" s="124" t="s">
        <v>4082</v>
      </c>
      <c r="K15" s="1"/>
      <c r="L15" s="1"/>
      <c r="M15" s="1"/>
      <c r="N15" s="1"/>
      <c r="O15" s="1"/>
      <c r="P15" s="1"/>
      <c r="Q15" s="1"/>
      <c r="R15" s="1"/>
      <c r="S15" s="1"/>
      <c r="T15" s="1"/>
      <c r="U15" s="1"/>
      <c r="V15" s="1"/>
      <c r="W15" s="1"/>
      <c r="X15" s="1"/>
      <c r="Y15" s="1"/>
    </row>
    <row r="16" spans="1:25" outlineLevel="1" x14ac:dyDescent="0.25">
      <c r="B16" s="134"/>
      <c r="C16" s="122"/>
      <c r="D16" s="123"/>
      <c r="E16" s="123"/>
      <c r="F16" s="122"/>
      <c r="G16" s="122"/>
      <c r="H16" s="122"/>
      <c r="I16" s="122"/>
      <c r="J16" s="124" t="s">
        <v>4083</v>
      </c>
      <c r="K16" s="1"/>
      <c r="L16" s="1"/>
      <c r="M16" s="1"/>
      <c r="N16" s="1"/>
      <c r="O16" s="1"/>
      <c r="P16" s="1"/>
      <c r="Q16" s="1"/>
      <c r="R16" s="1"/>
      <c r="S16" s="1"/>
      <c r="T16" s="1"/>
      <c r="U16" s="1"/>
      <c r="V16" s="1"/>
      <c r="W16" s="1"/>
      <c r="X16" s="1"/>
      <c r="Y16" s="1"/>
    </row>
    <row r="17" spans="2:25" outlineLevel="1" x14ac:dyDescent="0.25">
      <c r="B17" s="134"/>
      <c r="C17" s="122"/>
      <c r="D17" s="123"/>
      <c r="E17" s="123"/>
      <c r="F17" s="122"/>
      <c r="G17" s="122"/>
      <c r="H17" s="122" t="s">
        <v>57</v>
      </c>
      <c r="I17" s="122"/>
      <c r="J17" s="124" t="s">
        <v>4088</v>
      </c>
      <c r="K17" s="1"/>
      <c r="L17" s="1"/>
      <c r="M17" s="1"/>
      <c r="N17" s="1"/>
      <c r="O17" s="1"/>
      <c r="P17" s="1"/>
      <c r="Q17" s="1"/>
      <c r="R17" s="1"/>
      <c r="S17" s="1"/>
      <c r="T17" s="1"/>
      <c r="U17" s="1"/>
      <c r="V17" s="1"/>
      <c r="W17" s="1"/>
      <c r="X17" s="1"/>
      <c r="Y17" s="1"/>
    </row>
    <row r="18" spans="2:25" outlineLevel="1" x14ac:dyDescent="0.25">
      <c r="B18" s="134"/>
      <c r="C18" s="122"/>
      <c r="D18" s="123"/>
      <c r="E18" s="123"/>
      <c r="F18" s="122"/>
      <c r="G18" s="122"/>
      <c r="H18" s="122"/>
      <c r="I18" s="122"/>
      <c r="J18" s="124" t="s">
        <v>4089</v>
      </c>
      <c r="K18" s="1"/>
      <c r="L18" s="1"/>
      <c r="M18" s="1"/>
      <c r="N18" s="1"/>
      <c r="O18" s="1"/>
      <c r="P18" s="1"/>
      <c r="Q18" s="1"/>
      <c r="R18" s="1"/>
      <c r="S18" s="1"/>
      <c r="T18" s="1"/>
      <c r="U18" s="1"/>
      <c r="V18" s="1"/>
      <c r="W18" s="1"/>
      <c r="X18" s="1"/>
      <c r="Y18" s="1"/>
    </row>
    <row r="19" spans="2:25" outlineLevel="1" x14ac:dyDescent="0.25">
      <c r="B19" s="134"/>
      <c r="C19" s="122"/>
      <c r="D19" s="123"/>
      <c r="E19" s="123"/>
      <c r="F19" s="122"/>
      <c r="G19" s="122"/>
      <c r="H19" s="122"/>
      <c r="I19" s="122"/>
      <c r="J19" s="124" t="s">
        <v>4090</v>
      </c>
      <c r="K19" s="1"/>
      <c r="L19" s="1"/>
      <c r="M19" s="1"/>
      <c r="N19" s="1"/>
      <c r="O19" s="1"/>
      <c r="P19" s="1"/>
      <c r="Q19" s="1"/>
      <c r="R19" s="1"/>
      <c r="S19" s="1"/>
      <c r="T19" s="1"/>
      <c r="U19" s="1"/>
      <c r="V19" s="1"/>
      <c r="W19" s="1"/>
      <c r="X19" s="1"/>
      <c r="Y19" s="1"/>
    </row>
    <row r="20" spans="2:25" outlineLevel="1" x14ac:dyDescent="0.25">
      <c r="B20" s="134"/>
      <c r="C20" s="122"/>
      <c r="D20" s="123"/>
      <c r="E20" s="123"/>
      <c r="F20" s="122"/>
      <c r="G20" s="122"/>
      <c r="H20" s="122" t="s">
        <v>4101</v>
      </c>
      <c r="I20" s="122"/>
      <c r="J20" s="124" t="s">
        <v>4102</v>
      </c>
      <c r="K20" s="1"/>
      <c r="L20" s="1"/>
      <c r="M20" s="1"/>
      <c r="N20" s="1"/>
      <c r="O20" s="1"/>
      <c r="P20" s="1"/>
      <c r="Q20" s="1"/>
      <c r="R20" s="1"/>
      <c r="S20" s="1"/>
      <c r="T20" s="1"/>
      <c r="U20" s="1"/>
      <c r="V20" s="1"/>
      <c r="W20" s="1"/>
      <c r="X20" s="1"/>
      <c r="Y20" s="1"/>
    </row>
    <row r="21" spans="2:25" outlineLevel="1" x14ac:dyDescent="0.25">
      <c r="B21" s="134"/>
      <c r="C21" s="122"/>
      <c r="D21" s="123"/>
      <c r="E21" s="123"/>
      <c r="F21" s="122"/>
      <c r="G21" s="122"/>
      <c r="H21" s="122" t="s">
        <v>4093</v>
      </c>
      <c r="I21" s="122"/>
      <c r="J21" s="124" t="s">
        <v>4094</v>
      </c>
      <c r="K21" s="1"/>
      <c r="L21" s="1"/>
      <c r="M21" s="1"/>
      <c r="N21" s="1"/>
      <c r="O21" s="1"/>
      <c r="P21" s="1"/>
      <c r="Q21" s="1"/>
      <c r="R21" s="1"/>
      <c r="S21" s="1"/>
      <c r="T21" s="1"/>
      <c r="U21" s="1"/>
      <c r="V21" s="1"/>
      <c r="W21" s="1"/>
      <c r="X21" s="1"/>
      <c r="Y21" s="1"/>
    </row>
    <row r="22" spans="2:25" outlineLevel="1" x14ac:dyDescent="0.25">
      <c r="B22" s="134"/>
      <c r="C22" s="122"/>
      <c r="D22" s="123"/>
      <c r="E22" s="123"/>
      <c r="F22" s="125"/>
      <c r="G22" s="122"/>
      <c r="H22" s="122" t="s">
        <v>3919</v>
      </c>
      <c r="I22" s="122"/>
      <c r="J22" s="124" t="s">
        <v>4094</v>
      </c>
      <c r="K22" s="1"/>
      <c r="L22" s="1"/>
      <c r="M22" s="1"/>
      <c r="N22" s="1"/>
      <c r="O22" s="1"/>
      <c r="P22" s="1"/>
      <c r="Q22" s="1"/>
      <c r="R22" s="1"/>
      <c r="S22" s="1"/>
      <c r="T22" s="1"/>
      <c r="U22" s="1"/>
      <c r="V22" s="1"/>
      <c r="W22" s="1"/>
      <c r="X22" s="1"/>
      <c r="Y22" s="1"/>
    </row>
    <row r="23" spans="2:25" outlineLevel="1" x14ac:dyDescent="0.25">
      <c r="B23" s="134"/>
      <c r="C23" s="122"/>
      <c r="D23" s="123"/>
      <c r="E23" s="123"/>
      <c r="F23" s="125"/>
      <c r="G23" s="122"/>
      <c r="H23" s="122" t="s">
        <v>3911</v>
      </c>
      <c r="I23" s="122"/>
      <c r="J23" s="124" t="s">
        <v>4103</v>
      </c>
      <c r="K23" s="1"/>
      <c r="L23" s="1"/>
      <c r="M23" s="1"/>
      <c r="N23" s="1"/>
      <c r="O23" s="1"/>
      <c r="P23" s="1"/>
      <c r="Q23" s="1"/>
      <c r="R23" s="1"/>
      <c r="S23" s="1"/>
      <c r="T23" s="1"/>
      <c r="U23" s="1"/>
      <c r="V23" s="1"/>
      <c r="W23" s="1"/>
      <c r="X23" s="1"/>
      <c r="Y23" s="1"/>
    </row>
    <row r="24" spans="2:25" outlineLevel="1" x14ac:dyDescent="0.25">
      <c r="B24" s="135"/>
      <c r="C24" s="126"/>
      <c r="D24" s="127"/>
      <c r="E24" s="127"/>
      <c r="F24" s="126"/>
      <c r="G24" s="126"/>
      <c r="H24" s="126"/>
      <c r="I24" s="126"/>
      <c r="J24" s="128" t="s">
        <v>4104</v>
      </c>
      <c r="K24" s="117"/>
      <c r="L24" s="117"/>
      <c r="M24" s="117"/>
      <c r="N24" s="117"/>
      <c r="O24" s="117"/>
      <c r="P24" s="117"/>
      <c r="Q24" s="117"/>
      <c r="R24" s="117"/>
      <c r="S24" s="117"/>
      <c r="T24" s="117"/>
      <c r="U24" s="117"/>
      <c r="V24" s="117"/>
      <c r="W24" s="117"/>
      <c r="X24" s="117"/>
      <c r="Y24" s="117"/>
    </row>
    <row r="25" spans="2:25" ht="14.4" thickBot="1" x14ac:dyDescent="0.3">
      <c r="B25" s="136">
        <v>2</v>
      </c>
      <c r="C25" s="129" t="str">
        <f>D25</f>
        <v>HX - Portfolio Underwriting MOCK RATER - v9</v>
      </c>
      <c r="D25" s="130" t="s">
        <v>4123</v>
      </c>
      <c r="E25" s="130" t="str">
        <f>D25</f>
        <v>HX - Portfolio Underwriting MOCK RATER - v9</v>
      </c>
      <c r="F25" s="137">
        <v>45681</v>
      </c>
      <c r="G25" s="129" t="s">
        <v>4124</v>
      </c>
      <c r="H25" s="129" t="s">
        <v>3925</v>
      </c>
      <c r="I25" s="129" t="s">
        <v>4125</v>
      </c>
      <c r="J25" s="131" t="s">
        <v>4126</v>
      </c>
      <c r="K25" s="132"/>
      <c r="L25" s="132"/>
      <c r="M25" s="132"/>
      <c r="N25" s="132"/>
      <c r="O25" s="132"/>
      <c r="P25" s="132"/>
      <c r="Q25" s="132"/>
      <c r="R25" s="132"/>
      <c r="S25" s="132"/>
      <c r="T25" s="132"/>
      <c r="U25" s="132"/>
      <c r="V25" s="132"/>
      <c r="W25" s="132"/>
      <c r="X25" s="132"/>
      <c r="Y25" s="132"/>
    </row>
    <row r="26" spans="2:25" x14ac:dyDescent="0.25">
      <c r="B26" s="133">
        <v>3</v>
      </c>
      <c r="C26" s="118" t="str">
        <f>D26</f>
        <v>HX - Portfolio Underwriting MOCK RATER - v10</v>
      </c>
      <c r="D26" s="118" t="s">
        <v>4127</v>
      </c>
      <c r="E26" s="118" t="str">
        <f>D26</f>
        <v>HX - Portfolio Underwriting MOCK RATER - v10</v>
      </c>
      <c r="F26" s="120">
        <v>45687</v>
      </c>
      <c r="G26" s="118" t="s">
        <v>4124</v>
      </c>
      <c r="H26" s="118" t="s">
        <v>4117</v>
      </c>
      <c r="I26" s="118" t="s">
        <v>4117</v>
      </c>
      <c r="J26" s="121" t="s">
        <v>4117</v>
      </c>
      <c r="K26" s="140"/>
      <c r="L26" s="140"/>
      <c r="M26" s="140"/>
      <c r="N26" s="140"/>
      <c r="O26" s="140"/>
      <c r="P26" s="140"/>
      <c r="Q26" s="140"/>
      <c r="R26" s="140"/>
      <c r="S26" s="140"/>
      <c r="T26" s="140"/>
      <c r="U26" s="140"/>
      <c r="V26" s="140"/>
      <c r="W26" s="140"/>
      <c r="X26" s="140"/>
      <c r="Y26" s="141"/>
    </row>
    <row r="27" spans="2:25" x14ac:dyDescent="0.25">
      <c r="B27" s="134"/>
      <c r="C27" s="122"/>
      <c r="D27" s="123"/>
      <c r="E27" s="123"/>
      <c r="F27" s="139"/>
      <c r="G27" s="122"/>
      <c r="H27" s="122" t="s">
        <v>3925</v>
      </c>
      <c r="I27" s="122"/>
      <c r="J27" s="124" t="s">
        <v>4128</v>
      </c>
      <c r="K27" s="1"/>
      <c r="L27" s="1"/>
      <c r="M27" s="1"/>
      <c r="N27" s="1"/>
      <c r="O27" s="1"/>
      <c r="P27" s="1"/>
      <c r="Q27" s="1"/>
      <c r="R27" s="1"/>
      <c r="S27" s="1"/>
      <c r="T27" s="1"/>
      <c r="U27" s="1"/>
      <c r="V27" s="1"/>
      <c r="W27" s="1"/>
      <c r="X27" s="1"/>
      <c r="Y27" s="1"/>
    </row>
    <row r="28" spans="2:25" x14ac:dyDescent="0.25">
      <c r="B28" s="134"/>
      <c r="C28" s="122"/>
      <c r="D28" s="123"/>
      <c r="E28" s="123"/>
      <c r="F28" s="139"/>
      <c r="G28" s="122"/>
      <c r="H28" s="122"/>
      <c r="I28" s="122"/>
      <c r="J28" s="124" t="s">
        <v>4135</v>
      </c>
      <c r="K28" s="1"/>
      <c r="L28" s="1"/>
      <c r="M28" s="1"/>
      <c r="N28" s="1"/>
      <c r="O28" s="1"/>
      <c r="P28" s="1"/>
      <c r="Q28" s="1"/>
      <c r="R28" s="1"/>
      <c r="S28" s="1"/>
      <c r="T28" s="1"/>
      <c r="U28" s="1"/>
      <c r="V28" s="1"/>
      <c r="W28" s="1"/>
      <c r="X28" s="1"/>
      <c r="Y28" s="1"/>
    </row>
    <row r="29" spans="2:25" x14ac:dyDescent="0.25">
      <c r="B29" s="134"/>
      <c r="C29" s="122"/>
      <c r="D29" s="123"/>
      <c r="E29" s="123"/>
      <c r="F29" s="139"/>
      <c r="G29" s="122"/>
      <c r="H29" s="122"/>
      <c r="I29" s="122"/>
      <c r="J29" s="124" t="s">
        <v>4140</v>
      </c>
      <c r="K29" s="1"/>
      <c r="L29" s="1"/>
      <c r="M29" s="1"/>
      <c r="N29" s="1"/>
      <c r="O29" s="1"/>
      <c r="P29" s="1"/>
      <c r="Q29" s="1"/>
      <c r="R29" s="1"/>
      <c r="S29" s="1"/>
      <c r="T29" s="1"/>
      <c r="U29" s="1"/>
      <c r="V29" s="1"/>
      <c r="W29" s="1"/>
      <c r="X29" s="1"/>
      <c r="Y29" s="1"/>
    </row>
    <row r="30" spans="2:25" x14ac:dyDescent="0.25">
      <c r="B30" s="134"/>
      <c r="C30" s="122"/>
      <c r="D30" s="123"/>
      <c r="E30" s="123"/>
      <c r="F30" s="139"/>
      <c r="G30" s="122"/>
      <c r="H30" s="122" t="s">
        <v>4129</v>
      </c>
      <c r="I30" s="122"/>
      <c r="J30" s="124" t="s">
        <v>4138</v>
      </c>
      <c r="K30" s="1"/>
      <c r="L30" s="1"/>
      <c r="M30" s="1"/>
      <c r="N30" s="1"/>
      <c r="O30" s="1"/>
      <c r="P30" s="1"/>
      <c r="Q30" s="1"/>
      <c r="R30" s="1"/>
      <c r="S30" s="1"/>
      <c r="T30" s="1"/>
      <c r="U30" s="1"/>
      <c r="V30" s="1"/>
      <c r="W30" s="1"/>
      <c r="X30" s="1"/>
      <c r="Y30" s="1"/>
    </row>
    <row r="31" spans="2:25" x14ac:dyDescent="0.25">
      <c r="B31" s="134"/>
      <c r="C31" s="122"/>
      <c r="D31" s="123"/>
      <c r="E31" s="123"/>
      <c r="F31" s="139"/>
      <c r="G31" s="122"/>
      <c r="H31" s="122"/>
      <c r="I31" s="122"/>
      <c r="J31" s="124" t="s">
        <v>4139</v>
      </c>
      <c r="K31" s="1"/>
      <c r="L31" s="1"/>
      <c r="M31" s="1"/>
      <c r="N31" s="1"/>
      <c r="O31" s="1"/>
      <c r="P31" s="1"/>
      <c r="Q31" s="1"/>
      <c r="R31" s="1"/>
      <c r="S31" s="1"/>
      <c r="T31" s="1"/>
      <c r="U31" s="1"/>
      <c r="V31" s="1"/>
      <c r="W31" s="1"/>
      <c r="X31" s="1"/>
      <c r="Y31" s="1"/>
    </row>
    <row r="32" spans="2:25" x14ac:dyDescent="0.25">
      <c r="B32" s="134"/>
      <c r="C32" s="122"/>
      <c r="D32" s="123"/>
      <c r="E32" s="123"/>
      <c r="F32" s="139"/>
      <c r="G32" s="122"/>
      <c r="H32" s="122" t="s">
        <v>3904</v>
      </c>
      <c r="I32" s="122"/>
      <c r="J32" s="124" t="s">
        <v>4133</v>
      </c>
      <c r="K32" s="1"/>
      <c r="L32" s="1"/>
      <c r="M32" s="1"/>
      <c r="N32" s="1"/>
      <c r="O32" s="1"/>
      <c r="P32" s="1"/>
      <c r="Q32" s="1"/>
      <c r="R32" s="1"/>
      <c r="S32" s="1"/>
      <c r="T32" s="1"/>
      <c r="U32" s="1"/>
      <c r="V32" s="1"/>
      <c r="W32" s="1"/>
      <c r="X32" s="1"/>
      <c r="Y32" s="1"/>
    </row>
    <row r="33" spans="2:25" x14ac:dyDescent="0.25">
      <c r="B33" s="134"/>
      <c r="C33" s="122"/>
      <c r="D33" s="123"/>
      <c r="E33" s="123"/>
      <c r="F33" s="139"/>
      <c r="G33" s="122"/>
      <c r="H33" s="122" t="s">
        <v>3927</v>
      </c>
      <c r="I33" s="122"/>
      <c r="J33" s="124" t="s">
        <v>4134</v>
      </c>
      <c r="K33" s="1"/>
      <c r="L33" s="1"/>
      <c r="M33" s="1"/>
      <c r="N33" s="1"/>
      <c r="O33" s="1"/>
      <c r="P33" s="1"/>
      <c r="Q33" s="1"/>
      <c r="R33" s="1"/>
      <c r="S33" s="1"/>
      <c r="T33" s="1"/>
      <c r="U33" s="1"/>
      <c r="V33" s="1"/>
      <c r="W33" s="1"/>
      <c r="X33" s="1"/>
      <c r="Y33" s="1"/>
    </row>
    <row r="34" spans="2:25" x14ac:dyDescent="0.25">
      <c r="B34" s="134"/>
      <c r="C34" s="122"/>
      <c r="D34" s="123"/>
      <c r="E34" s="123"/>
      <c r="F34" s="139"/>
      <c r="G34" s="122"/>
      <c r="H34" s="122" t="s">
        <v>4081</v>
      </c>
      <c r="I34" s="122"/>
      <c r="J34" s="124" t="s">
        <v>4136</v>
      </c>
      <c r="K34" s="1"/>
      <c r="L34" s="1"/>
      <c r="M34" s="1"/>
      <c r="N34" s="1"/>
      <c r="O34" s="1"/>
      <c r="P34" s="1"/>
      <c r="Q34" s="1"/>
      <c r="R34" s="1"/>
      <c r="S34" s="1"/>
      <c r="T34" s="1"/>
      <c r="U34" s="1"/>
      <c r="V34" s="1"/>
      <c r="W34" s="1"/>
      <c r="X34" s="1"/>
      <c r="Y34" s="1"/>
    </row>
    <row r="35" spans="2:25" x14ac:dyDescent="0.25">
      <c r="B35" s="134"/>
      <c r="C35" s="122"/>
      <c r="D35" s="123"/>
      <c r="E35" s="123"/>
      <c r="F35" s="139"/>
      <c r="G35" s="122"/>
      <c r="H35" s="122" t="s">
        <v>3883</v>
      </c>
      <c r="I35" s="122"/>
      <c r="J35" s="124" t="s">
        <v>4130</v>
      </c>
      <c r="K35" s="1"/>
      <c r="L35" s="1"/>
      <c r="M35" s="1"/>
      <c r="N35" s="1"/>
      <c r="O35" s="1"/>
      <c r="P35" s="1"/>
      <c r="Q35" s="1"/>
      <c r="R35" s="1"/>
      <c r="S35" s="1"/>
      <c r="T35" s="1"/>
      <c r="U35" s="1"/>
      <c r="V35" s="1"/>
      <c r="W35" s="1"/>
      <c r="X35" s="1"/>
      <c r="Y35" s="1"/>
    </row>
    <row r="36" spans="2:25" x14ac:dyDescent="0.25">
      <c r="B36" s="135"/>
      <c r="C36" s="126"/>
      <c r="D36" s="127"/>
      <c r="E36" s="127"/>
      <c r="F36" s="138"/>
      <c r="G36" s="126"/>
      <c r="H36" s="126" t="s">
        <v>4131</v>
      </c>
      <c r="I36" s="126" t="s">
        <v>4132</v>
      </c>
      <c r="J36" s="128" t="s">
        <v>4137</v>
      </c>
      <c r="K36" s="117"/>
      <c r="L36" s="117"/>
      <c r="M36" s="117"/>
      <c r="N36" s="117"/>
      <c r="O36" s="117"/>
      <c r="P36" s="117"/>
      <c r="Q36" s="117"/>
      <c r="R36" s="117"/>
      <c r="S36" s="117"/>
      <c r="T36" s="117"/>
      <c r="U36" s="117"/>
      <c r="V36" s="117"/>
      <c r="W36" s="117"/>
      <c r="X36" s="117"/>
      <c r="Y36" s="117"/>
    </row>
    <row r="37" spans="2:25" x14ac:dyDescent="0.25">
      <c r="B37" s="142">
        <v>4</v>
      </c>
      <c r="C37" s="143" t="str">
        <f>D37</f>
        <v>HX - Portfolio Underwriting MOCK RATER - v11</v>
      </c>
      <c r="D37" s="144" t="s">
        <v>4141</v>
      </c>
      <c r="E37" s="144" t="str">
        <f>D37</f>
        <v>HX - Portfolio Underwriting MOCK RATER - v11</v>
      </c>
      <c r="F37" s="145">
        <v>45698</v>
      </c>
      <c r="G37" s="143" t="s">
        <v>4124</v>
      </c>
      <c r="H37" s="143" t="s">
        <v>4144</v>
      </c>
      <c r="I37" s="143" t="s">
        <v>4142</v>
      </c>
      <c r="J37" s="146" t="s">
        <v>4143</v>
      </c>
      <c r="K37" s="147"/>
      <c r="L37" s="147"/>
      <c r="M37" s="147"/>
      <c r="N37" s="147"/>
      <c r="O37" s="147"/>
      <c r="P37" s="147"/>
      <c r="Q37" s="147"/>
      <c r="R37" s="147"/>
      <c r="S37" s="147"/>
      <c r="T37" s="147"/>
      <c r="U37" s="147"/>
      <c r="V37" s="147"/>
      <c r="W37" s="147"/>
      <c r="X37" s="147"/>
      <c r="Y37" s="147"/>
    </row>
    <row r="38" spans="2:25" x14ac:dyDescent="0.25">
      <c r="B38" s="148"/>
      <c r="C38" s="149"/>
      <c r="D38" s="150"/>
      <c r="E38" s="150"/>
      <c r="F38" s="151"/>
      <c r="G38" s="149"/>
      <c r="H38" s="149" t="s">
        <v>4129</v>
      </c>
      <c r="I38" s="149" t="s">
        <v>4145</v>
      </c>
      <c r="J38" s="152" t="s">
        <v>4146</v>
      </c>
      <c r="K38" s="22"/>
      <c r="L38" s="22"/>
      <c r="M38" s="22"/>
      <c r="N38" s="22"/>
      <c r="O38" s="22"/>
      <c r="P38" s="22"/>
      <c r="Q38" s="22"/>
      <c r="R38" s="22"/>
      <c r="S38" s="22"/>
      <c r="T38" s="22"/>
      <c r="U38" s="22"/>
      <c r="V38" s="22"/>
      <c r="W38" s="22"/>
      <c r="X38" s="22"/>
      <c r="Y38" s="22"/>
    </row>
    <row r="39" spans="2:25" x14ac:dyDescent="0.25">
      <c r="B39" s="148"/>
      <c r="C39" s="149"/>
      <c r="D39" s="150"/>
      <c r="E39" s="150"/>
      <c r="F39" s="151"/>
      <c r="G39" s="149"/>
      <c r="H39" s="149" t="s">
        <v>4147</v>
      </c>
      <c r="I39" s="149" t="s">
        <v>4148</v>
      </c>
      <c r="J39" s="152" t="s">
        <v>4151</v>
      </c>
      <c r="K39" s="22"/>
      <c r="L39" s="22"/>
      <c r="M39" s="22"/>
      <c r="N39" s="22"/>
      <c r="O39" s="22"/>
      <c r="P39" s="22"/>
      <c r="Q39" s="22"/>
      <c r="R39" s="22"/>
      <c r="S39" s="22"/>
      <c r="T39" s="22"/>
      <c r="U39" s="22"/>
      <c r="V39" s="22"/>
      <c r="W39" s="22"/>
      <c r="X39" s="22"/>
      <c r="Y39" s="22"/>
    </row>
    <row r="40" spans="2:25" x14ac:dyDescent="0.25">
      <c r="B40" s="148"/>
      <c r="C40" s="149"/>
      <c r="D40" s="150"/>
      <c r="E40" s="150"/>
      <c r="F40" s="151"/>
      <c r="G40" s="149"/>
      <c r="H40" s="149"/>
      <c r="I40" s="149" t="s">
        <v>4149</v>
      </c>
      <c r="J40" s="152" t="s">
        <v>4150</v>
      </c>
      <c r="K40" s="22"/>
      <c r="L40" s="22"/>
      <c r="M40" s="22"/>
      <c r="N40" s="22"/>
      <c r="O40" s="22"/>
      <c r="P40" s="22"/>
      <c r="Q40" s="22"/>
      <c r="R40" s="22"/>
      <c r="S40" s="22"/>
      <c r="T40" s="22"/>
      <c r="U40" s="22"/>
      <c r="V40" s="22"/>
      <c r="W40" s="22"/>
      <c r="X40" s="22"/>
      <c r="Y40" s="22"/>
    </row>
    <row r="41" spans="2:25" x14ac:dyDescent="0.25">
      <c r="B41" s="148"/>
      <c r="C41" s="149"/>
      <c r="D41" s="150"/>
      <c r="E41" s="150"/>
      <c r="F41" s="151"/>
      <c r="G41" s="149"/>
      <c r="H41" s="149" t="s">
        <v>4131</v>
      </c>
      <c r="I41" s="149"/>
      <c r="J41" s="152" t="s">
        <v>4156</v>
      </c>
      <c r="K41" s="22"/>
      <c r="L41" s="22"/>
      <c r="M41" s="22"/>
      <c r="N41" s="22"/>
      <c r="O41" s="22"/>
      <c r="P41" s="22"/>
      <c r="Q41" s="22"/>
      <c r="R41" s="22"/>
      <c r="S41" s="22"/>
      <c r="T41" s="22"/>
      <c r="U41" s="22"/>
      <c r="V41" s="22"/>
      <c r="W41" s="22"/>
      <c r="X41" s="22"/>
      <c r="Y41" s="22"/>
    </row>
    <row r="42" spans="2:25" x14ac:dyDescent="0.25">
      <c r="B42" s="148"/>
      <c r="C42" s="149"/>
      <c r="D42" s="150"/>
      <c r="E42" s="150"/>
      <c r="F42" s="151"/>
      <c r="G42" s="149"/>
      <c r="H42" s="149" t="s">
        <v>4152</v>
      </c>
      <c r="I42" s="149"/>
      <c r="J42" s="152" t="s">
        <v>4153</v>
      </c>
      <c r="K42" s="22"/>
      <c r="L42" s="22"/>
      <c r="M42" s="22"/>
      <c r="N42" s="22"/>
      <c r="O42" s="22"/>
      <c r="P42" s="22"/>
      <c r="Q42" s="22"/>
      <c r="R42" s="22"/>
      <c r="S42" s="22"/>
      <c r="T42" s="22"/>
      <c r="U42" s="22"/>
      <c r="V42" s="22"/>
      <c r="W42" s="22"/>
      <c r="X42" s="22"/>
      <c r="Y42" s="22"/>
    </row>
    <row r="43" spans="2:25" x14ac:dyDescent="0.25">
      <c r="B43" s="136"/>
      <c r="C43" s="129"/>
      <c r="D43" s="130"/>
      <c r="E43" s="130"/>
      <c r="F43" s="137"/>
      <c r="G43" s="129"/>
      <c r="H43" s="129" t="s">
        <v>4154</v>
      </c>
      <c r="I43" s="129"/>
      <c r="J43" s="131" t="s">
        <v>4155</v>
      </c>
      <c r="K43" s="132"/>
      <c r="L43" s="132"/>
      <c r="M43" s="132"/>
      <c r="N43" s="132"/>
      <c r="O43" s="132"/>
      <c r="P43" s="132"/>
      <c r="Q43" s="132"/>
      <c r="R43" s="132"/>
      <c r="S43" s="132"/>
      <c r="T43" s="132"/>
      <c r="U43" s="132"/>
      <c r="V43" s="132"/>
      <c r="W43" s="132"/>
      <c r="X43" s="132"/>
      <c r="Y43" s="132"/>
    </row>
    <row r="44" spans="2:25" x14ac:dyDescent="0.25">
      <c r="B44" s="134">
        <v>5</v>
      </c>
      <c r="C44" s="122" t="str">
        <f>D44</f>
        <v>HX - Portfolio Underwriting MOCK RATER - v12</v>
      </c>
      <c r="D44" s="122" t="s">
        <v>4157</v>
      </c>
      <c r="E44" s="122" t="str">
        <f>D44</f>
        <v>HX - Portfolio Underwriting MOCK RATER - v12</v>
      </c>
      <c r="F44" s="139">
        <v>45702</v>
      </c>
      <c r="G44" s="122" t="s">
        <v>4158</v>
      </c>
      <c r="H44" s="122" t="s">
        <v>4159</v>
      </c>
      <c r="I44" s="122" t="s">
        <v>4160</v>
      </c>
      <c r="J44" s="153" t="s">
        <v>4161</v>
      </c>
      <c r="K44" s="154"/>
      <c r="L44" s="154"/>
      <c r="M44" s="154"/>
      <c r="N44" s="154"/>
      <c r="O44" s="154"/>
      <c r="P44" s="154"/>
      <c r="Q44" s="154"/>
      <c r="R44" s="154"/>
      <c r="S44" s="154"/>
      <c r="T44" s="154"/>
      <c r="U44" s="154"/>
      <c r="V44" s="154"/>
      <c r="W44" s="154"/>
      <c r="X44" s="154"/>
      <c r="Y44" s="154"/>
    </row>
    <row r="45" spans="2:25" x14ac:dyDescent="0.25">
      <c r="B45" s="134"/>
      <c r="C45" s="122"/>
      <c r="D45" s="122"/>
      <c r="E45" s="122"/>
      <c r="F45" s="139">
        <v>45704</v>
      </c>
      <c r="G45" s="122" t="s">
        <v>4124</v>
      </c>
      <c r="H45" s="122" t="s">
        <v>4162</v>
      </c>
      <c r="I45" s="122" t="s">
        <v>4167</v>
      </c>
      <c r="J45" s="124" t="s">
        <v>4166</v>
      </c>
      <c r="K45" s="1"/>
      <c r="L45" s="1"/>
      <c r="M45" s="1"/>
      <c r="N45" s="1"/>
      <c r="O45" s="1"/>
      <c r="P45" s="1"/>
      <c r="Q45" s="1"/>
      <c r="R45" s="1"/>
      <c r="S45" s="1"/>
      <c r="T45" s="1"/>
      <c r="U45" s="1"/>
      <c r="V45" s="1"/>
      <c r="W45" s="1"/>
      <c r="X45" s="1"/>
      <c r="Y45" s="1"/>
    </row>
    <row r="46" spans="2:25" x14ac:dyDescent="0.25">
      <c r="B46" s="134"/>
      <c r="C46" s="122"/>
      <c r="D46" s="122"/>
      <c r="E46" s="122"/>
      <c r="F46" s="139"/>
      <c r="G46" s="122"/>
      <c r="H46" s="122"/>
      <c r="I46" s="122" t="s">
        <v>4168</v>
      </c>
      <c r="J46" s="124" t="s">
        <v>4169</v>
      </c>
      <c r="K46" s="1"/>
      <c r="L46" s="1"/>
      <c r="M46" s="1"/>
      <c r="N46" s="1"/>
      <c r="O46" s="1"/>
      <c r="P46" s="1"/>
      <c r="Q46" s="1"/>
      <c r="R46" s="1"/>
      <c r="S46" s="1"/>
      <c r="T46" s="1"/>
      <c r="U46" s="1"/>
      <c r="V46" s="1"/>
      <c r="W46" s="1"/>
      <c r="X46" s="1"/>
      <c r="Y46" s="1"/>
    </row>
    <row r="47" spans="2:25" x14ac:dyDescent="0.25">
      <c r="B47" s="134"/>
      <c r="C47" s="122"/>
      <c r="D47" s="122"/>
      <c r="E47" s="122"/>
      <c r="F47" s="139"/>
      <c r="G47" s="122"/>
      <c r="H47" s="122"/>
      <c r="I47" s="122" t="s">
        <v>4117</v>
      </c>
      <c r="J47" s="124" t="s">
        <v>4170</v>
      </c>
      <c r="K47" s="1"/>
      <c r="L47" s="1"/>
      <c r="M47" s="1"/>
      <c r="N47" s="1"/>
      <c r="O47" s="1"/>
      <c r="P47" s="1"/>
      <c r="Q47" s="1"/>
      <c r="R47" s="1"/>
      <c r="S47" s="1"/>
      <c r="T47" s="1"/>
      <c r="U47" s="1"/>
      <c r="V47" s="1"/>
      <c r="W47" s="1"/>
      <c r="X47" s="1"/>
      <c r="Y47" s="1"/>
    </row>
    <row r="48" spans="2:25" x14ac:dyDescent="0.25">
      <c r="B48" s="134"/>
      <c r="C48" s="122"/>
      <c r="D48" s="122"/>
      <c r="E48" s="122"/>
      <c r="F48" s="139"/>
      <c r="G48" s="122"/>
      <c r="H48" s="122"/>
      <c r="I48" s="155" t="s">
        <v>4163</v>
      </c>
      <c r="J48" s="124" t="s">
        <v>4164</v>
      </c>
      <c r="K48" s="1"/>
      <c r="L48" s="1"/>
      <c r="M48" s="1"/>
      <c r="N48" s="1"/>
      <c r="O48" s="1"/>
      <c r="P48" s="1"/>
      <c r="Q48" s="1"/>
      <c r="R48" s="1"/>
      <c r="S48" s="1"/>
      <c r="T48" s="1"/>
      <c r="U48" s="1"/>
      <c r="V48" s="1"/>
      <c r="W48" s="1"/>
      <c r="X48" s="1"/>
      <c r="Y48" s="1"/>
    </row>
    <row r="49" spans="2:25" x14ac:dyDescent="0.25">
      <c r="B49" s="134"/>
      <c r="C49" s="122"/>
      <c r="D49" s="122"/>
      <c r="E49" s="122"/>
      <c r="F49" s="139"/>
      <c r="G49" s="122"/>
      <c r="H49" s="122" t="s">
        <v>4081</v>
      </c>
      <c r="I49" s="155" t="s">
        <v>3903</v>
      </c>
      <c r="J49" s="124" t="s">
        <v>4165</v>
      </c>
      <c r="K49" s="1"/>
      <c r="L49" s="1"/>
      <c r="M49" s="1"/>
      <c r="N49" s="1"/>
      <c r="O49" s="1"/>
      <c r="P49" s="1"/>
      <c r="Q49" s="1"/>
      <c r="R49" s="1"/>
      <c r="S49" s="1"/>
      <c r="T49" s="1"/>
      <c r="U49" s="1"/>
      <c r="V49" s="1"/>
      <c r="W49" s="1"/>
      <c r="X49" s="1"/>
      <c r="Y49" s="1"/>
    </row>
    <row r="50" spans="2:25" x14ac:dyDescent="0.25">
      <c r="B50" s="134"/>
      <c r="C50" s="122"/>
      <c r="D50" s="122"/>
      <c r="E50" s="122"/>
      <c r="F50" s="139"/>
      <c r="G50" s="122"/>
      <c r="H50" s="122" t="s">
        <v>4159</v>
      </c>
      <c r="I50" s="155" t="s">
        <v>4117</v>
      </c>
      <c r="J50" s="124"/>
      <c r="K50" s="1"/>
      <c r="L50" s="1"/>
      <c r="M50" s="1"/>
      <c r="N50" s="1"/>
      <c r="O50" s="1"/>
      <c r="P50" s="1"/>
      <c r="Q50" s="1"/>
      <c r="R50" s="1"/>
      <c r="S50" s="1"/>
      <c r="T50" s="1"/>
      <c r="U50" s="1"/>
      <c r="V50" s="1"/>
      <c r="W50" s="1"/>
      <c r="X50" s="1"/>
      <c r="Y50" s="1"/>
    </row>
    <row r="51" spans="2:25" x14ac:dyDescent="0.25">
      <c r="B51" s="134"/>
      <c r="C51" s="122"/>
      <c r="D51" s="122"/>
      <c r="E51" s="122"/>
      <c r="F51" s="139"/>
      <c r="G51" s="1"/>
      <c r="H51" s="122"/>
      <c r="I51" s="155"/>
      <c r="J51" s="1" t="s">
        <v>4171</v>
      </c>
      <c r="K51" s="1"/>
      <c r="L51" s="1"/>
      <c r="M51" s="1"/>
      <c r="N51" s="1"/>
      <c r="O51" s="1"/>
      <c r="P51" s="1"/>
      <c r="Q51" s="1"/>
      <c r="R51" s="1"/>
      <c r="S51" s="1"/>
      <c r="T51" s="1"/>
      <c r="U51" s="1"/>
      <c r="V51" s="1"/>
      <c r="W51" s="1"/>
      <c r="X51" s="1"/>
      <c r="Y51" s="1"/>
    </row>
    <row r="52" spans="2:25" x14ac:dyDescent="0.25">
      <c r="B52" s="134"/>
      <c r="C52" s="122"/>
      <c r="D52" s="122"/>
      <c r="E52" s="122"/>
      <c r="F52" s="139"/>
      <c r="G52" s="1"/>
      <c r="H52" s="122"/>
      <c r="I52" s="155"/>
      <c r="J52" s="124" t="s">
        <v>4172</v>
      </c>
      <c r="K52" s="1"/>
      <c r="L52" s="1"/>
      <c r="M52" s="1"/>
      <c r="N52" s="1"/>
      <c r="O52" s="1"/>
      <c r="P52" s="1"/>
      <c r="Q52" s="1"/>
      <c r="R52" s="1"/>
      <c r="S52" s="1"/>
      <c r="T52" s="1"/>
      <c r="U52" s="1"/>
      <c r="V52" s="1"/>
      <c r="W52" s="1"/>
      <c r="X52" s="1"/>
      <c r="Y52" s="1"/>
    </row>
    <row r="53" spans="2:25" x14ac:dyDescent="0.25">
      <c r="B53" s="134"/>
      <c r="C53" s="122"/>
      <c r="D53" s="122"/>
      <c r="E53" s="122"/>
      <c r="F53" s="139"/>
      <c r="G53" s="1"/>
      <c r="H53" s="122"/>
      <c r="I53" s="155"/>
      <c r="J53" s="124" t="s">
        <v>4173</v>
      </c>
      <c r="K53" s="1"/>
      <c r="L53" s="1"/>
      <c r="M53" s="1"/>
      <c r="N53" s="1"/>
      <c r="O53" s="1"/>
      <c r="P53" s="1"/>
      <c r="Q53" s="1"/>
      <c r="R53" s="1"/>
      <c r="S53" s="1"/>
      <c r="T53" s="1"/>
      <c r="U53" s="1"/>
      <c r="V53" s="1"/>
      <c r="W53" s="1"/>
      <c r="X53" s="1"/>
      <c r="Y53" s="1"/>
    </row>
    <row r="54" spans="2:25" x14ac:dyDescent="0.25">
      <c r="B54" s="142">
        <v>6</v>
      </c>
      <c r="C54" s="143" t="str">
        <f>D54</f>
        <v>HX - Portfolio Underwriting MOCK RATER - v13</v>
      </c>
      <c r="D54" s="144" t="s">
        <v>4225</v>
      </c>
      <c r="E54" s="144" t="str">
        <f>D54</f>
        <v>HX - Portfolio Underwriting MOCK RATER - v13</v>
      </c>
      <c r="F54" s="145">
        <v>45714</v>
      </c>
      <c r="G54" s="143" t="s">
        <v>4113</v>
      </c>
      <c r="H54" s="143" t="s">
        <v>3904</v>
      </c>
      <c r="I54" s="143" t="s">
        <v>4226</v>
      </c>
      <c r="J54" s="146" t="s">
        <v>4228</v>
      </c>
      <c r="K54" s="147"/>
      <c r="L54" s="147"/>
      <c r="M54" s="147"/>
      <c r="N54" s="147"/>
      <c r="O54" s="147"/>
      <c r="P54" s="147"/>
      <c r="Q54" s="147"/>
      <c r="R54" s="147"/>
      <c r="S54" s="147"/>
      <c r="T54" s="147"/>
      <c r="U54" s="147"/>
      <c r="V54" s="147"/>
      <c r="W54" s="147"/>
      <c r="X54" s="147"/>
      <c r="Y54" s="147"/>
    </row>
    <row r="55" spans="2:25" x14ac:dyDescent="0.25">
      <c r="B55" s="148"/>
      <c r="C55" s="149"/>
      <c r="D55" s="150"/>
      <c r="E55" s="150"/>
      <c r="F55" s="151"/>
      <c r="H55" s="149"/>
      <c r="I55" s="149" t="s">
        <v>4227</v>
      </c>
      <c r="J55" s="152" t="s">
        <v>4228</v>
      </c>
      <c r="K55" s="22"/>
      <c r="L55" s="22"/>
      <c r="M55" s="22"/>
      <c r="N55" s="22"/>
      <c r="O55" s="22"/>
      <c r="P55" s="22"/>
      <c r="Q55" s="22"/>
      <c r="R55" s="22"/>
      <c r="S55" s="22"/>
      <c r="T55" s="22"/>
      <c r="U55" s="22"/>
      <c r="V55" s="22"/>
      <c r="W55" s="22"/>
      <c r="X55" s="22"/>
      <c r="Y55" s="22"/>
    </row>
    <row r="56" spans="2:25" x14ac:dyDescent="0.25">
      <c r="B56" s="148"/>
      <c r="C56" s="149"/>
      <c r="D56" s="150"/>
      <c r="E56" s="150"/>
      <c r="F56" s="151"/>
      <c r="G56" s="149"/>
      <c r="H56" s="149" t="s">
        <v>3925</v>
      </c>
      <c r="I56" s="149" t="s">
        <v>4229</v>
      </c>
      <c r="J56" s="152" t="s">
        <v>4230</v>
      </c>
      <c r="K56" s="22"/>
      <c r="L56" s="22"/>
      <c r="M56" s="22"/>
      <c r="N56" s="22"/>
      <c r="O56" s="22"/>
      <c r="P56" s="22"/>
      <c r="Q56" s="22"/>
      <c r="R56" s="22"/>
      <c r="S56" s="22"/>
      <c r="T56" s="22"/>
      <c r="U56" s="22"/>
      <c r="V56" s="22"/>
      <c r="W56" s="22"/>
      <c r="X56" s="22"/>
      <c r="Y56" s="22"/>
    </row>
    <row r="57" spans="2:25" x14ac:dyDescent="0.25">
      <c r="B57" s="148"/>
      <c r="C57" s="149"/>
      <c r="D57" s="150"/>
      <c r="E57" s="150"/>
      <c r="F57" s="151"/>
      <c r="G57" s="149"/>
      <c r="H57" s="149" t="s">
        <v>3883</v>
      </c>
      <c r="I57" s="149"/>
      <c r="J57" s="152" t="s">
        <v>4231</v>
      </c>
      <c r="K57" s="22"/>
      <c r="L57" s="22"/>
      <c r="M57" s="22"/>
      <c r="N57" s="22"/>
      <c r="O57" s="22"/>
      <c r="P57" s="22"/>
      <c r="Q57" s="22"/>
      <c r="R57" s="22"/>
      <c r="S57" s="22"/>
      <c r="T57" s="22"/>
      <c r="U57" s="22"/>
      <c r="V57" s="22"/>
      <c r="W57" s="22"/>
      <c r="X57" s="22"/>
      <c r="Y57" s="22"/>
    </row>
    <row r="58" spans="2:25" x14ac:dyDescent="0.25">
      <c r="B58" s="148"/>
      <c r="C58" s="149"/>
      <c r="D58" s="150"/>
      <c r="E58" s="150"/>
      <c r="F58" s="151"/>
      <c r="G58" s="149"/>
      <c r="H58" s="149" t="s">
        <v>4162</v>
      </c>
      <c r="I58" s="149"/>
      <c r="J58" s="152" t="s">
        <v>4232</v>
      </c>
      <c r="K58" s="22"/>
      <c r="L58" s="22"/>
      <c r="M58" s="22"/>
      <c r="N58" s="22"/>
      <c r="O58" s="22"/>
      <c r="P58" s="22"/>
      <c r="Q58" s="22"/>
      <c r="R58" s="22"/>
      <c r="S58" s="22"/>
      <c r="T58" s="22"/>
      <c r="U58" s="22"/>
      <c r="V58" s="22"/>
      <c r="W58" s="22"/>
      <c r="X58" s="22"/>
      <c r="Y58" s="22"/>
    </row>
    <row r="59" spans="2:25" x14ac:dyDescent="0.25">
      <c r="B59" s="148"/>
      <c r="C59" s="149"/>
      <c r="D59" s="150"/>
      <c r="E59" s="150"/>
      <c r="F59" s="151"/>
      <c r="G59" s="149"/>
      <c r="H59" s="149" t="s">
        <v>4081</v>
      </c>
      <c r="J59" s="152" t="s">
        <v>4233</v>
      </c>
    </row>
    <row r="60" spans="2:25" x14ac:dyDescent="0.25">
      <c r="B60" s="148"/>
      <c r="C60" s="149"/>
      <c r="D60" s="150"/>
      <c r="E60" s="150"/>
      <c r="F60" s="151"/>
      <c r="G60" s="149"/>
      <c r="H60" s="149"/>
      <c r="I60" t="s">
        <v>4234</v>
      </c>
      <c r="J60" s="152" t="s">
        <v>4235</v>
      </c>
    </row>
    <row r="61" spans="2:25" x14ac:dyDescent="0.25">
      <c r="B61" s="148"/>
      <c r="C61" s="149"/>
      <c r="D61" s="150"/>
      <c r="E61" s="150"/>
      <c r="F61" s="151"/>
      <c r="G61" s="149"/>
      <c r="H61" s="149"/>
      <c r="I61" t="s">
        <v>4236</v>
      </c>
      <c r="J61" s="152" t="s">
        <v>4237</v>
      </c>
    </row>
    <row r="62" spans="2:25" x14ac:dyDescent="0.25">
      <c r="B62" s="148"/>
      <c r="C62" s="149"/>
      <c r="D62" s="150"/>
      <c r="E62" s="150"/>
      <c r="F62" s="151"/>
      <c r="G62" s="149"/>
      <c r="H62" s="149" t="s">
        <v>3910</v>
      </c>
      <c r="J62" s="152" t="s">
        <v>4238</v>
      </c>
    </row>
    <row r="63" spans="2:25" x14ac:dyDescent="0.25">
      <c r="B63" s="148"/>
      <c r="C63" s="149"/>
      <c r="D63" s="150"/>
      <c r="E63" s="150"/>
      <c r="F63" s="151"/>
      <c r="G63" s="149"/>
      <c r="H63" s="149" t="s">
        <v>4131</v>
      </c>
      <c r="J63" s="152" t="s">
        <v>4239</v>
      </c>
    </row>
    <row r="64" spans="2:25" x14ac:dyDescent="0.25">
      <c r="B64" s="148"/>
      <c r="C64" s="149"/>
      <c r="D64" s="150"/>
      <c r="E64" s="150"/>
      <c r="F64" s="151"/>
      <c r="G64" s="149"/>
      <c r="H64" s="149" t="s">
        <v>4159</v>
      </c>
      <c r="J64" s="152" t="s">
        <v>4240</v>
      </c>
    </row>
    <row r="65" spans="2:25" x14ac:dyDescent="0.25">
      <c r="B65" s="148"/>
      <c r="C65" s="149"/>
      <c r="D65" s="150"/>
      <c r="E65" s="150"/>
      <c r="F65" s="151"/>
      <c r="G65" s="149"/>
      <c r="H65" s="149"/>
      <c r="I65" t="s">
        <v>4241</v>
      </c>
      <c r="J65" s="152" t="s">
        <v>4242</v>
      </c>
    </row>
    <row r="66" spans="2:25" x14ac:dyDescent="0.25">
      <c r="B66" s="148"/>
      <c r="C66" s="149"/>
      <c r="D66" s="150"/>
      <c r="E66" s="150"/>
      <c r="F66" s="151"/>
      <c r="G66" s="149"/>
      <c r="H66" s="149"/>
      <c r="J66" s="152" t="s">
        <v>4243</v>
      </c>
    </row>
    <row r="67" spans="2:25" x14ac:dyDescent="0.25">
      <c r="B67" s="148"/>
      <c r="C67" s="149"/>
      <c r="D67" s="150"/>
      <c r="E67" s="150"/>
      <c r="F67" s="151"/>
      <c r="G67" s="149"/>
      <c r="H67" s="149" t="s">
        <v>4245</v>
      </c>
      <c r="J67" s="152" t="s">
        <v>4246</v>
      </c>
    </row>
    <row r="68" spans="2:25" x14ac:dyDescent="0.25">
      <c r="B68" s="148"/>
      <c r="C68" s="149"/>
      <c r="D68" s="150"/>
      <c r="E68" s="150"/>
      <c r="F68" s="151"/>
      <c r="G68" s="149"/>
      <c r="H68" s="149" t="s">
        <v>57</v>
      </c>
      <c r="I68" t="s">
        <v>4247</v>
      </c>
      <c r="J68" s="152" t="s">
        <v>4248</v>
      </c>
    </row>
    <row r="69" spans="2:25" x14ac:dyDescent="0.25">
      <c r="B69" s="148"/>
      <c r="C69" s="149"/>
      <c r="D69" s="150"/>
      <c r="E69" s="150"/>
      <c r="F69" s="151"/>
      <c r="G69" s="149"/>
      <c r="H69" s="149"/>
      <c r="J69" s="152" t="s">
        <v>4249</v>
      </c>
    </row>
    <row r="70" spans="2:25" x14ac:dyDescent="0.25">
      <c r="B70" s="148"/>
      <c r="C70" s="149"/>
      <c r="D70" s="150"/>
      <c r="E70" s="150"/>
      <c r="F70" s="151"/>
      <c r="G70" s="149"/>
      <c r="H70" s="149"/>
      <c r="J70" s="152" t="s">
        <v>4250</v>
      </c>
    </row>
    <row r="71" spans="2:25" x14ac:dyDescent="0.25">
      <c r="B71" s="148"/>
      <c r="C71" s="149"/>
      <c r="D71" s="150"/>
      <c r="E71" s="150"/>
      <c r="F71" s="151"/>
      <c r="G71" s="149"/>
      <c r="H71" s="206" t="s">
        <v>4101</v>
      </c>
      <c r="I71" s="207" t="s">
        <v>4074</v>
      </c>
      <c r="J71" s="208" t="s">
        <v>4251</v>
      </c>
      <c r="K71" s="207"/>
      <c r="L71" s="207"/>
      <c r="M71" s="207"/>
      <c r="N71" s="207"/>
      <c r="O71" s="207"/>
      <c r="P71" s="207"/>
      <c r="Q71" s="207"/>
      <c r="R71" s="207"/>
      <c r="S71" s="207"/>
      <c r="T71" s="207"/>
      <c r="U71" s="207"/>
      <c r="V71" s="207"/>
      <c r="W71" s="207"/>
      <c r="X71" s="207"/>
      <c r="Y71" s="207"/>
    </row>
    <row r="72" spans="2:25" x14ac:dyDescent="0.25">
      <c r="B72" s="148"/>
      <c r="C72" s="149"/>
      <c r="D72" s="150"/>
      <c r="E72" s="150"/>
      <c r="F72" s="151"/>
      <c r="G72" s="149"/>
      <c r="H72" s="149" t="s">
        <v>4252</v>
      </c>
      <c r="I72" s="22"/>
      <c r="J72" s="152" t="s">
        <v>4253</v>
      </c>
      <c r="K72" s="22"/>
      <c r="L72" s="22"/>
      <c r="M72" s="22"/>
      <c r="N72" s="22"/>
      <c r="O72" s="22"/>
      <c r="P72" s="22"/>
      <c r="Q72" s="22"/>
      <c r="R72" s="22"/>
      <c r="S72" s="22"/>
      <c r="T72" s="22"/>
      <c r="U72" s="22"/>
      <c r="V72" s="22"/>
      <c r="W72" s="22"/>
      <c r="X72" s="22"/>
      <c r="Y72" s="22"/>
    </row>
    <row r="73" spans="2:25" x14ac:dyDescent="0.25">
      <c r="B73" s="209"/>
      <c r="C73" s="210"/>
      <c r="D73" s="211"/>
      <c r="E73" s="211"/>
      <c r="F73" s="212"/>
      <c r="G73" s="210"/>
      <c r="H73" s="210"/>
      <c r="I73" s="213"/>
      <c r="J73" s="214"/>
      <c r="K73" s="213"/>
      <c r="L73" s="213"/>
      <c r="M73" s="213"/>
      <c r="N73" s="213"/>
      <c r="O73" s="213"/>
      <c r="P73" s="213"/>
      <c r="Q73" s="213"/>
      <c r="R73" s="213"/>
      <c r="S73" s="213"/>
      <c r="T73" s="213"/>
      <c r="U73" s="213"/>
      <c r="V73" s="213"/>
      <c r="W73" s="213"/>
      <c r="X73" s="213"/>
      <c r="Y73" s="213"/>
    </row>
    <row r="74" spans="2:25" x14ac:dyDescent="0.25">
      <c r="B74" s="134">
        <v>7</v>
      </c>
      <c r="C74" s="122" t="str">
        <f>D74</f>
        <v>HX - Portfolio Underwriting MOCK RATER - v14</v>
      </c>
      <c r="D74" s="122" t="s">
        <v>4254</v>
      </c>
      <c r="E74" s="122" t="str">
        <f>D74</f>
        <v>HX - Portfolio Underwriting MOCK RATER - v14</v>
      </c>
      <c r="F74" s="139">
        <v>45722</v>
      </c>
      <c r="G74" s="122" t="s">
        <v>3922</v>
      </c>
      <c r="H74" s="122" t="s">
        <v>4067</v>
      </c>
      <c r="I74" s="122" t="s">
        <v>3871</v>
      </c>
      <c r="J74" s="124" t="s">
        <v>4255</v>
      </c>
      <c r="K74" s="1"/>
      <c r="L74" s="1"/>
      <c r="M74" s="1"/>
      <c r="N74" s="1"/>
      <c r="O74" s="1"/>
      <c r="P74" s="1"/>
      <c r="Q74" s="1"/>
      <c r="R74" s="1"/>
      <c r="S74" s="1"/>
      <c r="T74" s="1"/>
      <c r="U74" s="1"/>
      <c r="V74" s="1"/>
      <c r="W74" s="1"/>
      <c r="X74" s="1"/>
      <c r="Y74" s="1"/>
    </row>
    <row r="75" spans="2:25" x14ac:dyDescent="0.25">
      <c r="B75" s="134"/>
      <c r="C75" s="122"/>
      <c r="D75" s="122"/>
      <c r="E75" s="122"/>
      <c r="F75" s="139"/>
      <c r="G75" s="122" t="s">
        <v>4124</v>
      </c>
      <c r="H75" s="122" t="s">
        <v>3928</v>
      </c>
      <c r="I75" s="122" t="s">
        <v>200</v>
      </c>
      <c r="J75" s="124" t="s">
        <v>4256</v>
      </c>
      <c r="K75" s="1"/>
      <c r="L75" s="1"/>
      <c r="M75" s="1"/>
      <c r="N75" s="1"/>
      <c r="O75" s="1"/>
      <c r="P75" s="1"/>
      <c r="Q75" s="1"/>
      <c r="R75" s="1"/>
      <c r="S75" s="1"/>
      <c r="T75" s="1"/>
      <c r="U75" s="1"/>
      <c r="V75" s="1"/>
      <c r="W75" s="1"/>
      <c r="X75" s="1"/>
      <c r="Y75" s="1"/>
    </row>
    <row r="76" spans="2:25" x14ac:dyDescent="0.25">
      <c r="B76" s="134"/>
      <c r="C76" s="122"/>
      <c r="D76" s="122"/>
      <c r="E76" s="122"/>
      <c r="F76" s="139"/>
      <c r="G76" s="122"/>
      <c r="H76" s="122"/>
      <c r="I76" s="122"/>
      <c r="J76" s="124"/>
      <c r="K76" s="1"/>
      <c r="L76" s="1"/>
      <c r="M76" s="1"/>
      <c r="N76" s="1"/>
      <c r="O76" s="1"/>
      <c r="P76" s="1"/>
      <c r="Q76" s="1"/>
      <c r="R76" s="1"/>
      <c r="S76" s="1"/>
      <c r="T76" s="1"/>
      <c r="U76" s="1"/>
      <c r="V76" s="1"/>
      <c r="W76" s="1"/>
      <c r="X76" s="1"/>
      <c r="Y76" s="1"/>
    </row>
    <row r="77" spans="2:25" x14ac:dyDescent="0.25">
      <c r="B77" s="134"/>
      <c r="C77" s="122"/>
      <c r="D77" s="122"/>
      <c r="E77" s="122"/>
      <c r="F77" s="139"/>
      <c r="G77" s="122"/>
      <c r="H77" s="122"/>
      <c r="I77" s="122"/>
      <c r="J77" s="124"/>
      <c r="K77" s="1"/>
      <c r="L77" s="1"/>
      <c r="M77" s="1"/>
      <c r="N77" s="1"/>
      <c r="O77" s="1"/>
      <c r="P77" s="1"/>
      <c r="Q77" s="1"/>
      <c r="R77" s="1"/>
      <c r="S77" s="1"/>
      <c r="T77" s="1"/>
      <c r="U77" s="1"/>
      <c r="V77" s="1"/>
      <c r="W77" s="1"/>
      <c r="X77" s="1"/>
      <c r="Y77" s="1"/>
    </row>
    <row r="78" spans="2:25" x14ac:dyDescent="0.25">
      <c r="B78" s="148">
        <v>8</v>
      </c>
      <c r="C78" s="149" t="str">
        <f>D78</f>
        <v>HX - Portfolio Underwriting MOCK RATER - v15</v>
      </c>
      <c r="D78" s="149" t="s">
        <v>4257</v>
      </c>
      <c r="E78" s="149" t="str">
        <f>D78</f>
        <v>HX - Portfolio Underwriting MOCK RATER - v15</v>
      </c>
      <c r="F78" s="151">
        <v>45734</v>
      </c>
      <c r="G78" s="149" t="s">
        <v>4124</v>
      </c>
      <c r="H78" s="149" t="s">
        <v>4258</v>
      </c>
      <c r="I78" s="149" t="s">
        <v>4259</v>
      </c>
      <c r="J78" s="152" t="s">
        <v>4260</v>
      </c>
      <c r="K78" s="22"/>
      <c r="L78" s="22"/>
      <c r="M78" s="22"/>
      <c r="N78" s="22"/>
      <c r="O78" s="22"/>
      <c r="P78" s="22"/>
      <c r="Q78" s="22"/>
      <c r="R78" s="22"/>
      <c r="S78" s="22"/>
      <c r="T78" s="22"/>
      <c r="U78" s="22"/>
      <c r="V78" s="22"/>
      <c r="W78" s="22"/>
      <c r="X78" s="22"/>
      <c r="Y78" s="22"/>
    </row>
    <row r="79" spans="2:25" x14ac:dyDescent="0.25">
      <c r="B79" s="148"/>
      <c r="C79" s="149"/>
      <c r="D79" s="149"/>
      <c r="E79" s="149"/>
      <c r="F79" s="151"/>
      <c r="G79" s="149"/>
      <c r="H79" s="149" t="s">
        <v>4261</v>
      </c>
      <c r="I79" s="149" t="s">
        <v>4262</v>
      </c>
      <c r="J79" s="152" t="s">
        <v>4264</v>
      </c>
      <c r="K79" s="22"/>
      <c r="L79" s="22"/>
      <c r="M79" s="22"/>
      <c r="N79" s="22"/>
      <c r="O79" s="22"/>
      <c r="P79" s="22"/>
      <c r="Q79" s="22"/>
      <c r="R79" s="22"/>
      <c r="S79" s="22"/>
      <c r="T79" s="22"/>
      <c r="U79" s="22"/>
      <c r="V79" s="22"/>
      <c r="W79" s="22"/>
      <c r="X79" s="22"/>
      <c r="Y79" s="22"/>
    </row>
    <row r="80" spans="2:25" x14ac:dyDescent="0.25">
      <c r="B80" s="148"/>
      <c r="C80" s="149"/>
      <c r="D80" s="149"/>
      <c r="E80" s="149"/>
      <c r="F80" s="151"/>
      <c r="G80" s="149"/>
      <c r="H80" s="149" t="s">
        <v>3929</v>
      </c>
      <c r="I80" s="149" t="s">
        <v>4263</v>
      </c>
      <c r="J80" s="152" t="s">
        <v>4265</v>
      </c>
      <c r="K80" s="22"/>
      <c r="L80" s="22"/>
      <c r="M80" s="22"/>
      <c r="N80" s="22"/>
      <c r="O80" s="22"/>
      <c r="P80" s="22"/>
      <c r="Q80" s="22"/>
      <c r="R80" s="22"/>
      <c r="S80" s="22"/>
      <c r="T80" s="22"/>
      <c r="U80" s="22"/>
      <c r="V80" s="22"/>
      <c r="W80" s="22"/>
      <c r="X80" s="22"/>
      <c r="Y80" s="22"/>
    </row>
    <row r="81" spans="2:25" x14ac:dyDescent="0.25">
      <c r="B81" s="148"/>
      <c r="C81" s="149"/>
      <c r="D81" s="149"/>
      <c r="E81" s="149"/>
      <c r="F81" s="151"/>
      <c r="G81" s="149"/>
      <c r="H81" s="149" t="s">
        <v>3883</v>
      </c>
      <c r="I81" s="149"/>
      <c r="J81" s="152" t="s">
        <v>4266</v>
      </c>
      <c r="K81" s="22"/>
      <c r="L81" s="22"/>
      <c r="M81" s="22"/>
      <c r="N81" s="22"/>
      <c r="O81" s="22"/>
      <c r="P81" s="22"/>
      <c r="Q81" s="22"/>
      <c r="R81" s="22"/>
      <c r="S81" s="22"/>
      <c r="T81" s="22"/>
      <c r="U81" s="22"/>
      <c r="V81" s="22"/>
      <c r="W81" s="22"/>
      <c r="X81" s="22"/>
      <c r="Y81" s="22"/>
    </row>
    <row r="82" spans="2:25" x14ac:dyDescent="0.25">
      <c r="B82" s="235">
        <v>9</v>
      </c>
      <c r="C82" s="236" t="str">
        <f>D82</f>
        <v>HX - Portfolio Underwriting MOCK RATER - v16</v>
      </c>
      <c r="D82" s="236" t="s">
        <v>4267</v>
      </c>
      <c r="E82" s="236" t="str">
        <f>D82</f>
        <v>HX - Portfolio Underwriting MOCK RATER - v16</v>
      </c>
      <c r="F82" s="237">
        <v>45743</v>
      </c>
      <c r="G82" s="236" t="s">
        <v>4124</v>
      </c>
      <c r="H82" s="236" t="s">
        <v>4261</v>
      </c>
      <c r="I82" s="236"/>
      <c r="J82" s="238" t="s">
        <v>4268</v>
      </c>
      <c r="K82" s="239"/>
      <c r="L82" s="239"/>
      <c r="M82" s="239"/>
      <c r="N82" s="239"/>
      <c r="O82" s="239"/>
      <c r="P82" s="239"/>
      <c r="Q82" s="239"/>
      <c r="R82" s="239"/>
      <c r="S82" s="239"/>
      <c r="T82" s="239"/>
      <c r="U82" s="239"/>
      <c r="V82" s="239"/>
      <c r="W82" s="239"/>
      <c r="X82" s="239"/>
      <c r="Y82" s="239"/>
    </row>
    <row r="83" spans="2:25" x14ac:dyDescent="0.25">
      <c r="B83" s="134"/>
      <c r="C83" s="122"/>
      <c r="D83" s="122"/>
      <c r="E83" s="122"/>
      <c r="F83" s="139"/>
      <c r="G83" s="122"/>
      <c r="H83" s="122"/>
      <c r="I83" s="122"/>
      <c r="J83" s="124" t="s">
        <v>4269</v>
      </c>
      <c r="K83" s="1"/>
      <c r="L83" s="1"/>
      <c r="M83" s="1"/>
      <c r="N83" s="1"/>
      <c r="O83" s="1"/>
      <c r="P83" s="1"/>
      <c r="Q83" s="1"/>
      <c r="R83" s="1"/>
      <c r="S83" s="1"/>
      <c r="T83" s="1"/>
      <c r="U83" s="1"/>
      <c r="V83" s="1"/>
      <c r="W83" s="1"/>
      <c r="X83" s="1"/>
      <c r="Y83" s="1"/>
    </row>
    <row r="84" spans="2:25" x14ac:dyDescent="0.25">
      <c r="B84" s="134"/>
      <c r="C84" s="122"/>
      <c r="D84" s="122"/>
      <c r="E84" s="122"/>
      <c r="F84" s="139"/>
      <c r="G84" s="122"/>
      <c r="H84" s="122"/>
      <c r="I84" s="122"/>
      <c r="J84" s="124" t="s">
        <v>4270</v>
      </c>
      <c r="K84" s="1"/>
      <c r="L84" s="1"/>
      <c r="M84" s="1"/>
      <c r="N84" s="1"/>
      <c r="O84" s="1"/>
      <c r="P84" s="1"/>
      <c r="Q84" s="1"/>
      <c r="R84" s="1"/>
      <c r="S84" s="1"/>
      <c r="T84" s="1"/>
      <c r="U84" s="1"/>
      <c r="V84" s="1"/>
      <c r="W84" s="1"/>
      <c r="X84" s="1"/>
      <c r="Y84" s="1"/>
    </row>
    <row r="85" spans="2:25" x14ac:dyDescent="0.25">
      <c r="B85" s="134"/>
      <c r="C85" s="122"/>
      <c r="D85" s="122"/>
      <c r="E85" s="122"/>
      <c r="F85" s="139"/>
      <c r="G85" s="122"/>
      <c r="H85" s="122"/>
      <c r="I85" s="122"/>
      <c r="J85" s="124" t="s">
        <v>4271</v>
      </c>
      <c r="K85" s="1"/>
      <c r="L85" s="1"/>
      <c r="M85" s="1"/>
      <c r="N85" s="1"/>
      <c r="O85" s="1"/>
      <c r="P85" s="1"/>
      <c r="Q85" s="1"/>
      <c r="R85" s="1"/>
      <c r="S85" s="1"/>
      <c r="T85" s="1"/>
      <c r="U85" s="1"/>
      <c r="V85" s="1"/>
      <c r="W85" s="1"/>
      <c r="X85" s="1"/>
      <c r="Y85" s="1"/>
    </row>
    <row r="86" spans="2:25" x14ac:dyDescent="0.25">
      <c r="B86" s="240">
        <v>10</v>
      </c>
      <c r="C86" s="241" t="str">
        <f>D86</f>
        <v>HX - Portfolio Underwriting MOCK RATER - v17</v>
      </c>
      <c r="D86" s="241" t="s">
        <v>4276</v>
      </c>
      <c r="E86" s="241" t="str">
        <f>D86</f>
        <v>HX - Portfolio Underwriting MOCK RATER - v17</v>
      </c>
      <c r="F86" s="242">
        <v>45744</v>
      </c>
      <c r="G86" s="241" t="s">
        <v>3922</v>
      </c>
      <c r="H86" s="241" t="s">
        <v>4252</v>
      </c>
      <c r="I86" s="241" t="s">
        <v>4117</v>
      </c>
      <c r="J86" s="243" t="s">
        <v>4277</v>
      </c>
      <c r="K86" s="244"/>
      <c r="L86" s="244"/>
      <c r="M86" s="244"/>
      <c r="N86" s="244"/>
      <c r="O86" s="244"/>
      <c r="P86" s="244"/>
      <c r="Q86" s="244"/>
      <c r="R86" s="244"/>
      <c r="S86" s="244"/>
      <c r="T86" s="244"/>
      <c r="U86" s="244"/>
      <c r="V86" s="244"/>
      <c r="W86" s="244"/>
      <c r="X86" s="244"/>
      <c r="Y86" s="244"/>
    </row>
    <row r="87" spans="2:25" x14ac:dyDescent="0.25">
      <c r="B87" s="148"/>
      <c r="C87" s="149"/>
      <c r="D87" s="149"/>
      <c r="E87" s="149"/>
      <c r="F87" s="151"/>
      <c r="G87" s="149"/>
      <c r="H87" s="149"/>
      <c r="I87" s="149"/>
      <c r="J87" s="152" t="s">
        <v>4278</v>
      </c>
      <c r="K87" s="22"/>
      <c r="L87" s="22"/>
      <c r="M87" s="22"/>
      <c r="N87" s="22"/>
      <c r="O87" s="22"/>
      <c r="P87" s="22"/>
      <c r="Q87" s="22"/>
      <c r="R87" s="22"/>
      <c r="S87" s="22"/>
      <c r="T87" s="22"/>
      <c r="U87" s="22"/>
      <c r="V87" s="22"/>
      <c r="W87" s="22"/>
      <c r="X87" s="22"/>
      <c r="Y87" s="22"/>
    </row>
    <row r="88" spans="2:25" x14ac:dyDescent="0.25">
      <c r="B88" s="148"/>
      <c r="C88" s="149"/>
      <c r="D88" s="149"/>
      <c r="E88" s="149"/>
      <c r="F88" s="151"/>
      <c r="G88" s="149"/>
      <c r="H88" s="149"/>
      <c r="I88" s="149"/>
      <c r="J88" s="152" t="s">
        <v>4279</v>
      </c>
      <c r="K88" s="22"/>
      <c r="L88" s="22"/>
      <c r="M88" s="22"/>
      <c r="N88" s="22"/>
      <c r="O88" s="22"/>
      <c r="P88" s="22"/>
      <c r="Q88" s="22"/>
      <c r="R88" s="22"/>
      <c r="S88" s="22"/>
      <c r="T88" s="22"/>
      <c r="U88" s="22"/>
      <c r="V88" s="22"/>
      <c r="W88" s="22"/>
      <c r="X88" s="22"/>
      <c r="Y88" s="22"/>
    </row>
    <row r="89" spans="2:25" x14ac:dyDescent="0.25">
      <c r="B89" s="148"/>
      <c r="C89" s="149"/>
      <c r="D89" s="149"/>
      <c r="E89" s="149"/>
      <c r="F89" s="151"/>
      <c r="G89" s="149"/>
      <c r="H89" s="149"/>
      <c r="I89" s="149"/>
      <c r="J89" s="152" t="s">
        <v>4292</v>
      </c>
      <c r="K89" s="22"/>
      <c r="L89" s="22"/>
      <c r="M89" s="22"/>
      <c r="N89" s="22"/>
      <c r="O89" s="22"/>
      <c r="P89" s="22"/>
      <c r="Q89" s="22"/>
      <c r="R89" s="22"/>
      <c r="S89" s="22"/>
      <c r="T89" s="22"/>
      <c r="U89" s="22"/>
      <c r="V89" s="22"/>
      <c r="W89" s="22"/>
      <c r="X89" s="22"/>
      <c r="Y89" s="22"/>
    </row>
    <row r="90" spans="2:25" x14ac:dyDescent="0.25">
      <c r="B90" s="148"/>
      <c r="C90" s="149"/>
      <c r="D90" s="149"/>
      <c r="E90" s="149"/>
      <c r="F90" s="151"/>
      <c r="G90" s="149"/>
      <c r="H90" s="149"/>
      <c r="I90" s="149"/>
      <c r="J90" s="152" t="s">
        <v>4291</v>
      </c>
      <c r="K90" s="22"/>
      <c r="L90" s="22"/>
      <c r="M90" s="22"/>
      <c r="N90" s="22"/>
      <c r="O90" s="22"/>
      <c r="P90" s="22"/>
      <c r="Q90" s="22"/>
      <c r="R90" s="22"/>
      <c r="S90" s="22"/>
      <c r="T90" s="22"/>
      <c r="U90" s="22"/>
      <c r="V90" s="22"/>
      <c r="W90" s="22"/>
      <c r="X90" s="22"/>
      <c r="Y90" s="22"/>
    </row>
    <row r="91" spans="2:25" x14ac:dyDescent="0.25">
      <c r="B91" s="148"/>
      <c r="C91" s="149"/>
      <c r="D91" s="149"/>
      <c r="E91" s="149"/>
      <c r="F91" s="151"/>
      <c r="G91" s="149"/>
      <c r="H91" s="149"/>
      <c r="I91" s="149"/>
      <c r="J91" s="152" t="s">
        <v>4293</v>
      </c>
      <c r="K91" s="22"/>
      <c r="L91" s="22"/>
      <c r="M91" s="22"/>
      <c r="N91" s="22"/>
      <c r="O91" s="22"/>
      <c r="P91" s="22"/>
      <c r="Q91" s="22"/>
      <c r="R91" s="22"/>
      <c r="S91" s="22"/>
      <c r="T91" s="22"/>
      <c r="U91" s="22"/>
      <c r="V91" s="22"/>
      <c r="W91" s="22"/>
      <c r="X91" s="22"/>
      <c r="Y91" s="22"/>
    </row>
    <row r="92" spans="2:25" x14ac:dyDescent="0.25">
      <c r="B92" s="148"/>
      <c r="C92" s="149"/>
      <c r="D92" s="149"/>
      <c r="E92" s="149"/>
      <c r="F92" s="151"/>
      <c r="G92" s="149"/>
      <c r="H92" s="149"/>
      <c r="I92" s="149"/>
      <c r="J92" s="152" t="s">
        <v>4280</v>
      </c>
      <c r="K92" s="22"/>
      <c r="L92" s="22"/>
      <c r="M92" s="22"/>
      <c r="N92" s="22"/>
      <c r="O92" s="22"/>
      <c r="P92" s="22"/>
      <c r="Q92" s="22"/>
      <c r="R92" s="22"/>
      <c r="S92" s="22"/>
      <c r="T92" s="22"/>
      <c r="U92" s="22"/>
      <c r="V92" s="22"/>
      <c r="W92" s="22"/>
      <c r="X92" s="22"/>
      <c r="Y92" s="22"/>
    </row>
    <row r="93" spans="2:25" x14ac:dyDescent="0.25">
      <c r="B93" s="148"/>
      <c r="C93" s="149"/>
      <c r="D93" s="149"/>
      <c r="E93" s="149"/>
      <c r="F93" s="151"/>
      <c r="G93" s="149"/>
      <c r="H93" s="149"/>
      <c r="I93" s="149"/>
      <c r="J93" s="152" t="s">
        <v>4295</v>
      </c>
      <c r="K93" s="22"/>
      <c r="L93" s="22"/>
      <c r="M93" s="22"/>
      <c r="N93" s="22"/>
      <c r="O93" s="22"/>
      <c r="P93" s="22"/>
      <c r="Q93" s="22"/>
      <c r="R93" s="22"/>
      <c r="S93" s="22"/>
      <c r="T93" s="22"/>
      <c r="U93" s="22"/>
      <c r="V93" s="22"/>
      <c r="W93" s="22"/>
      <c r="X93" s="22"/>
      <c r="Y93" s="22"/>
    </row>
    <row r="94" spans="2:25" x14ac:dyDescent="0.25">
      <c r="B94" s="148"/>
      <c r="C94" s="149"/>
      <c r="D94" s="149"/>
      <c r="E94" s="149"/>
      <c r="F94" s="151"/>
      <c r="G94" s="149"/>
      <c r="H94" s="149" t="s">
        <v>3899</v>
      </c>
      <c r="I94" s="149" t="s">
        <v>3901</v>
      </c>
      <c r="J94" s="152" t="s">
        <v>4281</v>
      </c>
      <c r="K94" s="22"/>
      <c r="L94" s="22"/>
      <c r="M94" s="22"/>
      <c r="N94" s="22"/>
      <c r="O94" s="22"/>
      <c r="P94" s="22"/>
      <c r="Q94" s="22"/>
      <c r="R94" s="22"/>
      <c r="S94" s="22"/>
      <c r="T94" s="22"/>
      <c r="U94" s="22"/>
      <c r="V94" s="22"/>
      <c r="W94" s="22"/>
      <c r="X94" s="22"/>
      <c r="Y94" s="22"/>
    </row>
    <row r="95" spans="2:25" x14ac:dyDescent="0.25">
      <c r="B95" s="148"/>
      <c r="C95" s="149"/>
      <c r="D95" s="149"/>
      <c r="E95" s="149"/>
      <c r="F95" s="151"/>
      <c r="G95" s="149"/>
      <c r="H95" s="149" t="s">
        <v>4282</v>
      </c>
      <c r="I95" s="149" t="s">
        <v>4117</v>
      </c>
      <c r="J95" s="152" t="s">
        <v>4283</v>
      </c>
      <c r="K95" s="22"/>
      <c r="L95" s="22"/>
      <c r="M95" s="22"/>
      <c r="N95" s="22"/>
      <c r="O95" s="22"/>
      <c r="P95" s="22"/>
      <c r="Q95" s="22"/>
      <c r="R95" s="22"/>
      <c r="S95" s="22"/>
      <c r="T95" s="22"/>
      <c r="U95" s="22"/>
      <c r="V95" s="22"/>
      <c r="W95" s="22"/>
      <c r="X95" s="22"/>
      <c r="Y95" s="22"/>
    </row>
    <row r="96" spans="2:25" x14ac:dyDescent="0.25">
      <c r="B96" s="148"/>
      <c r="C96" s="149"/>
      <c r="D96" s="149"/>
      <c r="E96" s="149"/>
      <c r="F96" s="151"/>
      <c r="G96" s="149"/>
      <c r="H96" s="149"/>
      <c r="I96" s="149"/>
      <c r="J96" s="152" t="s">
        <v>4284</v>
      </c>
      <c r="K96" s="22"/>
      <c r="L96" s="22"/>
      <c r="M96" s="22"/>
      <c r="N96" s="22"/>
      <c r="O96" s="22"/>
      <c r="P96" s="22"/>
      <c r="Q96" s="22"/>
      <c r="R96" s="22"/>
      <c r="S96" s="22"/>
      <c r="T96" s="22"/>
      <c r="U96" s="22"/>
      <c r="V96" s="22"/>
      <c r="W96" s="22"/>
      <c r="X96" s="22"/>
      <c r="Y96" s="22"/>
    </row>
    <row r="97" spans="2:25" x14ac:dyDescent="0.25">
      <c r="B97" s="148"/>
      <c r="C97" s="149"/>
      <c r="D97" s="149"/>
      <c r="E97" s="149"/>
      <c r="F97" s="151"/>
      <c r="G97" s="149"/>
      <c r="H97" s="149"/>
      <c r="I97" s="149"/>
      <c r="J97" s="152" t="s">
        <v>4285</v>
      </c>
      <c r="K97" s="22"/>
      <c r="L97" s="22"/>
      <c r="M97" s="22"/>
      <c r="N97" s="22"/>
      <c r="O97" s="22"/>
      <c r="P97" s="22"/>
      <c r="Q97" s="22"/>
      <c r="R97" s="22"/>
      <c r="S97" s="22"/>
      <c r="T97" s="22"/>
      <c r="U97" s="22"/>
      <c r="V97" s="22"/>
      <c r="W97" s="22"/>
      <c r="X97" s="22"/>
      <c r="Y97" s="22"/>
    </row>
    <row r="98" spans="2:25" x14ac:dyDescent="0.25">
      <c r="B98" s="148"/>
      <c r="C98" s="149"/>
      <c r="D98" s="149"/>
      <c r="E98" s="149"/>
      <c r="F98" s="151"/>
      <c r="G98" s="149"/>
      <c r="H98" s="149"/>
      <c r="I98" s="149"/>
      <c r="J98" s="152" t="s">
        <v>4314</v>
      </c>
      <c r="K98" s="22"/>
      <c r="L98" s="22"/>
      <c r="M98" s="22"/>
      <c r="N98" s="22"/>
      <c r="O98" s="22"/>
      <c r="P98" s="22"/>
      <c r="Q98" s="22"/>
      <c r="R98" s="22"/>
      <c r="S98" s="22"/>
      <c r="T98" s="22"/>
      <c r="U98" s="22"/>
      <c r="V98" s="22"/>
      <c r="W98" s="22"/>
      <c r="X98" s="22"/>
      <c r="Y98" s="22"/>
    </row>
    <row r="99" spans="2:25" x14ac:dyDescent="0.25">
      <c r="B99" s="148"/>
      <c r="C99" s="149"/>
      <c r="D99" s="149"/>
      <c r="E99" s="149"/>
      <c r="F99" s="151"/>
      <c r="G99" s="149"/>
      <c r="H99" s="149"/>
      <c r="I99" s="149"/>
      <c r="J99" s="152" t="s">
        <v>4286</v>
      </c>
      <c r="K99" s="22"/>
      <c r="L99" s="22"/>
      <c r="M99" s="22"/>
      <c r="N99" s="22"/>
      <c r="O99" s="22"/>
      <c r="P99" s="22"/>
      <c r="Q99" s="22"/>
      <c r="R99" s="22"/>
      <c r="S99" s="22"/>
      <c r="T99" s="22"/>
      <c r="U99" s="22"/>
      <c r="V99" s="22"/>
      <c r="W99" s="22"/>
      <c r="X99" s="22"/>
      <c r="Y99" s="22"/>
    </row>
    <row r="100" spans="2:25" x14ac:dyDescent="0.25">
      <c r="B100" s="148"/>
      <c r="C100" s="149"/>
      <c r="D100" s="149"/>
      <c r="E100" s="149"/>
      <c r="F100" s="151"/>
      <c r="G100" s="149"/>
      <c r="H100" s="149"/>
      <c r="I100" s="149"/>
      <c r="J100" s="152" t="s">
        <v>4287</v>
      </c>
      <c r="K100" s="22"/>
      <c r="L100" s="22"/>
      <c r="M100" s="22"/>
      <c r="N100" s="22"/>
      <c r="O100" s="22"/>
      <c r="P100" s="22"/>
      <c r="Q100" s="22"/>
      <c r="R100" s="22"/>
      <c r="S100" s="22"/>
      <c r="T100" s="22"/>
      <c r="U100" s="22"/>
      <c r="V100" s="22"/>
      <c r="W100" s="22"/>
      <c r="X100" s="22"/>
      <c r="Y100" s="22"/>
    </row>
    <row r="101" spans="2:25" x14ac:dyDescent="0.25">
      <c r="B101" s="148"/>
      <c r="C101" s="149"/>
      <c r="D101" s="149"/>
      <c r="E101" s="149"/>
      <c r="F101" s="151"/>
      <c r="G101" s="149"/>
      <c r="H101" s="149"/>
      <c r="I101" s="149"/>
      <c r="J101" s="152" t="s">
        <v>4298</v>
      </c>
      <c r="K101" s="22"/>
      <c r="L101" s="22"/>
      <c r="M101" s="22"/>
      <c r="N101" s="22"/>
      <c r="O101" s="22"/>
      <c r="P101" s="22"/>
      <c r="Q101" s="22"/>
      <c r="R101" s="22"/>
      <c r="S101" s="22"/>
      <c r="T101" s="22"/>
      <c r="U101" s="22"/>
      <c r="V101" s="22"/>
      <c r="W101" s="22"/>
      <c r="X101" s="22"/>
      <c r="Y101" s="22"/>
    </row>
    <row r="102" spans="2:25" x14ac:dyDescent="0.25">
      <c r="B102" s="148"/>
      <c r="C102" s="149"/>
      <c r="D102" s="149"/>
      <c r="E102" s="149"/>
      <c r="F102" s="151"/>
      <c r="G102" s="149"/>
      <c r="H102" s="149"/>
      <c r="I102" s="149"/>
      <c r="J102" s="152" t="s">
        <v>4299</v>
      </c>
      <c r="K102" s="22"/>
      <c r="L102" s="22"/>
      <c r="M102" s="22"/>
      <c r="N102" s="22"/>
      <c r="O102" s="22"/>
      <c r="P102" s="22"/>
      <c r="Q102" s="22"/>
      <c r="R102" s="22"/>
      <c r="S102" s="22"/>
      <c r="T102" s="22"/>
      <c r="U102" s="22"/>
      <c r="V102" s="22"/>
      <c r="W102" s="22"/>
      <c r="X102" s="22"/>
      <c r="Y102" s="22"/>
    </row>
    <row r="103" spans="2:25" x14ac:dyDescent="0.25">
      <c r="B103" s="148"/>
      <c r="C103" s="149"/>
      <c r="D103" s="149"/>
      <c r="E103" s="149"/>
      <c r="F103" s="151"/>
      <c r="G103" s="149"/>
      <c r="H103" s="149"/>
      <c r="I103" s="149"/>
      <c r="J103" s="152" t="s">
        <v>4300</v>
      </c>
      <c r="K103" s="22"/>
      <c r="L103" s="22"/>
      <c r="M103" s="22"/>
      <c r="N103" s="22"/>
      <c r="O103" s="22"/>
      <c r="P103" s="22"/>
      <c r="Q103" s="22"/>
      <c r="R103" s="22"/>
      <c r="S103" s="22"/>
      <c r="T103" s="22"/>
      <c r="U103" s="22"/>
      <c r="V103" s="22"/>
      <c r="W103" s="22"/>
      <c r="X103" s="22"/>
      <c r="Y103" s="22"/>
    </row>
    <row r="104" spans="2:25" x14ac:dyDescent="0.25">
      <c r="B104" s="148"/>
      <c r="C104" s="149"/>
      <c r="D104" s="149"/>
      <c r="E104" s="149"/>
      <c r="F104" s="151"/>
      <c r="G104" s="149"/>
      <c r="H104" s="149"/>
      <c r="I104" s="149"/>
      <c r="J104" s="152" t="s">
        <v>4311</v>
      </c>
      <c r="K104" s="22"/>
      <c r="L104" s="22"/>
      <c r="M104" s="22"/>
      <c r="N104" s="22"/>
      <c r="O104" s="22"/>
      <c r="P104" s="22"/>
      <c r="Q104" s="22"/>
      <c r="R104" s="22"/>
      <c r="S104" s="22"/>
      <c r="T104" s="22"/>
      <c r="U104" s="22"/>
      <c r="V104" s="22"/>
      <c r="W104" s="22"/>
      <c r="X104" s="22"/>
      <c r="Y104" s="22"/>
    </row>
    <row r="105" spans="2:25" x14ac:dyDescent="0.25">
      <c r="B105" s="148"/>
      <c r="C105" s="149"/>
      <c r="D105" s="149"/>
      <c r="E105" s="149"/>
      <c r="F105" s="151"/>
      <c r="G105" s="149"/>
      <c r="H105" s="149" t="s">
        <v>4159</v>
      </c>
      <c r="I105" s="149" t="s">
        <v>4117</v>
      </c>
      <c r="J105" s="152" t="s">
        <v>4315</v>
      </c>
      <c r="K105" s="22"/>
      <c r="L105" s="22"/>
      <c r="M105" s="22"/>
      <c r="N105" s="22"/>
      <c r="O105" s="22"/>
      <c r="P105" s="22"/>
      <c r="Q105" s="22"/>
      <c r="R105" s="22"/>
      <c r="S105" s="22"/>
      <c r="T105" s="22"/>
      <c r="U105" s="22"/>
      <c r="V105" s="22"/>
      <c r="W105" s="22"/>
      <c r="X105" s="22"/>
      <c r="Y105" s="22"/>
    </row>
    <row r="106" spans="2:25" x14ac:dyDescent="0.25">
      <c r="B106" s="148"/>
      <c r="C106" s="149"/>
      <c r="D106" s="149"/>
      <c r="E106" s="149"/>
      <c r="F106" s="151"/>
      <c r="G106" s="149"/>
      <c r="H106" s="149" t="s">
        <v>3928</v>
      </c>
      <c r="I106" s="149" t="s">
        <v>4312</v>
      </c>
      <c r="J106" s="152" t="s">
        <v>4313</v>
      </c>
      <c r="K106" s="22"/>
      <c r="L106" s="22"/>
      <c r="M106" s="22"/>
      <c r="N106" s="22"/>
      <c r="O106" s="22"/>
      <c r="P106" s="22"/>
      <c r="Q106" s="22"/>
      <c r="R106" s="22"/>
      <c r="S106" s="22"/>
      <c r="T106" s="22"/>
      <c r="U106" s="22"/>
      <c r="V106" s="22"/>
      <c r="W106" s="22"/>
      <c r="X106" s="22"/>
      <c r="Y106" s="22"/>
    </row>
    <row r="107" spans="2:25" x14ac:dyDescent="0.25">
      <c r="B107" s="148"/>
      <c r="C107" s="149"/>
      <c r="D107" s="149"/>
      <c r="E107" s="149"/>
      <c r="F107" s="151"/>
      <c r="G107" s="149" t="s">
        <v>4124</v>
      </c>
      <c r="H107" s="149" t="s">
        <v>4081</v>
      </c>
      <c r="I107" s="149"/>
      <c r="J107" s="152" t="s">
        <v>4302</v>
      </c>
      <c r="K107" s="22"/>
      <c r="L107" s="22"/>
      <c r="M107" s="22"/>
      <c r="N107" s="22"/>
      <c r="O107" s="22"/>
      <c r="P107" s="22"/>
      <c r="Q107" s="22"/>
      <c r="R107" s="22"/>
      <c r="S107" s="22"/>
      <c r="T107" s="22"/>
      <c r="U107" s="22"/>
      <c r="V107" s="22"/>
      <c r="W107" s="22"/>
      <c r="X107" s="22"/>
      <c r="Y107" s="22"/>
    </row>
    <row r="108" spans="2:25" x14ac:dyDescent="0.25">
      <c r="B108" s="148"/>
      <c r="C108" s="149"/>
      <c r="D108" s="149"/>
      <c r="E108" s="149"/>
      <c r="F108" s="151"/>
      <c r="G108" s="149"/>
      <c r="H108" s="149" t="s">
        <v>4144</v>
      </c>
      <c r="I108" s="149"/>
      <c r="J108" s="152" t="s">
        <v>4303</v>
      </c>
      <c r="K108" s="22"/>
      <c r="L108" s="22"/>
      <c r="M108" s="22"/>
      <c r="N108" s="22"/>
      <c r="O108" s="22"/>
      <c r="P108" s="22"/>
      <c r="Q108" s="22"/>
      <c r="R108" s="22"/>
      <c r="S108" s="22"/>
      <c r="T108" s="22"/>
      <c r="U108" s="22"/>
      <c r="V108" s="22"/>
      <c r="W108" s="22"/>
      <c r="X108" s="22"/>
      <c r="Y108" s="22"/>
    </row>
    <row r="109" spans="2:25" x14ac:dyDescent="0.25">
      <c r="B109" s="148"/>
      <c r="C109" s="149"/>
      <c r="D109" s="149"/>
      <c r="E109" s="149"/>
      <c r="F109" s="151"/>
      <c r="G109" s="149"/>
      <c r="H109" s="149" t="s">
        <v>3925</v>
      </c>
      <c r="I109" s="149" t="s">
        <v>4304</v>
      </c>
      <c r="J109" s="152" t="s">
        <v>4305</v>
      </c>
      <c r="K109" s="22"/>
      <c r="L109" s="22"/>
      <c r="M109" s="22"/>
      <c r="N109" s="22"/>
      <c r="O109" s="22"/>
      <c r="P109" s="22"/>
      <c r="Q109" s="22"/>
      <c r="R109" s="22"/>
      <c r="S109" s="22"/>
      <c r="T109" s="22"/>
      <c r="U109" s="22"/>
      <c r="V109" s="22"/>
      <c r="W109" s="22"/>
      <c r="X109" s="22"/>
      <c r="Y109" s="22"/>
    </row>
    <row r="110" spans="2:25" x14ac:dyDescent="0.25">
      <c r="B110" s="148"/>
      <c r="C110" s="149"/>
      <c r="D110" s="149"/>
      <c r="E110" s="149"/>
      <c r="F110" s="151"/>
      <c r="G110" s="149"/>
      <c r="H110" s="149"/>
      <c r="I110" s="149"/>
      <c r="J110" s="152" t="s">
        <v>4310</v>
      </c>
      <c r="K110" s="22"/>
      <c r="L110" s="22"/>
      <c r="M110" s="22"/>
      <c r="N110" s="22"/>
      <c r="O110" s="22"/>
      <c r="P110" s="22"/>
      <c r="Q110" s="22"/>
      <c r="R110" s="22"/>
      <c r="S110" s="22"/>
      <c r="T110" s="22"/>
      <c r="U110" s="22"/>
      <c r="V110" s="22"/>
      <c r="W110" s="22"/>
      <c r="X110" s="22"/>
      <c r="Y110" s="22"/>
    </row>
    <row r="111" spans="2:25" x14ac:dyDescent="0.25">
      <c r="B111" s="148"/>
      <c r="C111" s="149"/>
      <c r="D111" s="149"/>
      <c r="E111" s="149"/>
      <c r="F111" s="151"/>
      <c r="G111" s="149"/>
      <c r="H111" s="149" t="s">
        <v>4162</v>
      </c>
      <c r="I111" s="149" t="s">
        <v>4306</v>
      </c>
      <c r="J111" s="152" t="s">
        <v>4307</v>
      </c>
      <c r="K111" s="22"/>
      <c r="L111" s="22"/>
      <c r="M111" s="22"/>
      <c r="N111" s="22"/>
      <c r="O111" s="22"/>
      <c r="P111" s="22"/>
      <c r="Q111" s="22"/>
      <c r="R111" s="22"/>
      <c r="S111" s="22"/>
      <c r="T111" s="22"/>
      <c r="U111" s="22"/>
      <c r="V111" s="22"/>
      <c r="W111" s="22"/>
      <c r="X111" s="22"/>
      <c r="Y111" s="22"/>
    </row>
    <row r="112" spans="2:25" x14ac:dyDescent="0.25">
      <c r="B112" s="235">
        <v>11</v>
      </c>
      <c r="C112" s="236" t="str">
        <f>D112</f>
        <v>HX - Portfolio Underwriting MOCK RATER - v18</v>
      </c>
      <c r="D112" s="236" t="s">
        <v>4320</v>
      </c>
      <c r="E112" s="236" t="str">
        <f>D112</f>
        <v>HX - Portfolio Underwriting MOCK RATER - v18</v>
      </c>
      <c r="F112" s="237">
        <v>45777</v>
      </c>
      <c r="G112" s="236" t="s">
        <v>4321</v>
      </c>
      <c r="H112" s="236" t="s">
        <v>4162</v>
      </c>
      <c r="I112" s="236" t="s">
        <v>4323</v>
      </c>
      <c r="J112" s="238" t="s">
        <v>4322</v>
      </c>
      <c r="K112" s="239"/>
      <c r="L112" s="239"/>
      <c r="M112" s="239"/>
      <c r="N112" s="239"/>
      <c r="O112" s="239"/>
      <c r="P112" s="239"/>
      <c r="Q112" s="239"/>
      <c r="R112" s="239"/>
      <c r="S112" s="239"/>
      <c r="T112" s="239"/>
      <c r="U112" s="239"/>
      <c r="V112" s="239"/>
      <c r="W112" s="239"/>
      <c r="X112" s="239"/>
      <c r="Y112" s="239"/>
    </row>
    <row r="113" spans="2:25" x14ac:dyDescent="0.25">
      <c r="B113" s="134"/>
      <c r="C113" s="122"/>
      <c r="D113" s="122"/>
      <c r="E113" s="122"/>
      <c r="F113" s="139"/>
      <c r="G113" s="122" t="s">
        <v>4124</v>
      </c>
      <c r="H113" s="122"/>
      <c r="I113" s="122" t="s">
        <v>4324</v>
      </c>
      <c r="J113" s="124" t="s">
        <v>4325</v>
      </c>
      <c r="K113" s="1"/>
      <c r="L113" s="1"/>
      <c r="M113" s="1"/>
      <c r="N113" s="1"/>
      <c r="O113" s="1"/>
      <c r="P113" s="1"/>
      <c r="Q113" s="1"/>
      <c r="R113" s="1"/>
      <c r="S113" s="1"/>
      <c r="T113" s="1"/>
      <c r="U113" s="1"/>
      <c r="V113" s="1"/>
      <c r="W113" s="1"/>
      <c r="X113" s="1"/>
      <c r="Y113" s="1"/>
    </row>
    <row r="114" spans="2:25" x14ac:dyDescent="0.25">
      <c r="B114" s="134"/>
      <c r="C114" s="122"/>
      <c r="D114" s="122"/>
      <c r="E114" s="122"/>
      <c r="F114" s="139"/>
      <c r="G114" s="122"/>
      <c r="H114" s="122" t="s">
        <v>3925</v>
      </c>
      <c r="I114" s="122" t="s">
        <v>4327</v>
      </c>
      <c r="J114" s="124" t="s">
        <v>4326</v>
      </c>
      <c r="K114" s="1"/>
      <c r="L114" s="1"/>
      <c r="M114" s="1"/>
      <c r="N114" s="1"/>
      <c r="O114" s="1"/>
      <c r="P114" s="1"/>
      <c r="Q114" s="1"/>
      <c r="R114" s="1"/>
      <c r="S114" s="1"/>
      <c r="T114" s="1"/>
      <c r="U114" s="1"/>
      <c r="V114" s="1"/>
      <c r="W114" s="1"/>
      <c r="X114" s="1"/>
      <c r="Y114" s="1"/>
    </row>
    <row r="115" spans="2:25" x14ac:dyDescent="0.25">
      <c r="B115" s="134"/>
      <c r="C115" s="122"/>
      <c r="D115" s="122"/>
      <c r="E115" s="122"/>
      <c r="F115" s="139"/>
      <c r="G115" s="122"/>
      <c r="H115" s="122"/>
      <c r="I115" s="122" t="s">
        <v>4328</v>
      </c>
      <c r="J115" s="124" t="s">
        <v>4329</v>
      </c>
      <c r="K115" s="1"/>
      <c r="L115" s="1"/>
      <c r="M115" s="1"/>
      <c r="N115" s="1"/>
      <c r="O115" s="1"/>
      <c r="P115" s="1"/>
      <c r="Q115" s="1"/>
      <c r="R115" s="1"/>
      <c r="S115" s="1"/>
      <c r="T115" s="1"/>
      <c r="U115" s="1"/>
      <c r="V115" s="1"/>
      <c r="W115" s="1"/>
      <c r="X115" s="1"/>
      <c r="Y115" s="1"/>
    </row>
    <row r="116" spans="2:25" x14ac:dyDescent="0.25">
      <c r="B116" s="134"/>
      <c r="C116" s="122"/>
      <c r="D116" s="122"/>
      <c r="E116" s="122"/>
      <c r="F116" s="139"/>
      <c r="G116" s="122"/>
      <c r="H116" s="122" t="s">
        <v>4067</v>
      </c>
      <c r="I116" s="122" t="s">
        <v>4330</v>
      </c>
      <c r="J116" s="124" t="s">
        <v>4331</v>
      </c>
      <c r="K116" s="1"/>
      <c r="L116" s="1"/>
      <c r="M116" s="1"/>
      <c r="N116" s="1"/>
      <c r="O116" s="1"/>
      <c r="P116" s="1"/>
      <c r="Q116" s="1"/>
      <c r="R116" s="1"/>
      <c r="S116" s="1"/>
      <c r="T116" s="1"/>
      <c r="U116" s="1"/>
      <c r="V116" s="1"/>
      <c r="W116" s="1"/>
      <c r="X116" s="1"/>
      <c r="Y116" s="1"/>
    </row>
    <row r="117" spans="2:25" x14ac:dyDescent="0.25">
      <c r="B117" s="134"/>
      <c r="C117" s="122"/>
      <c r="D117" s="122"/>
      <c r="E117" s="122"/>
      <c r="F117" s="139"/>
      <c r="G117" s="122"/>
      <c r="H117" s="122"/>
      <c r="I117" s="122"/>
      <c r="J117" s="124" t="s">
        <v>4338</v>
      </c>
      <c r="K117" s="1"/>
      <c r="L117" s="1"/>
      <c r="M117" s="1"/>
      <c r="N117" s="1"/>
      <c r="O117" s="1"/>
      <c r="P117" s="1"/>
      <c r="Q117" s="1"/>
      <c r="R117" s="1"/>
      <c r="S117" s="1"/>
      <c r="T117" s="1"/>
      <c r="U117" s="1"/>
      <c r="V117" s="1"/>
      <c r="W117" s="1"/>
      <c r="X117" s="1"/>
      <c r="Y117" s="1"/>
    </row>
    <row r="118" spans="2:25" x14ac:dyDescent="0.25">
      <c r="B118" s="134"/>
      <c r="C118" s="122"/>
      <c r="D118" s="122"/>
      <c r="E118" s="122"/>
      <c r="F118" s="139"/>
      <c r="G118" s="122"/>
      <c r="H118" s="122" t="s">
        <v>4252</v>
      </c>
      <c r="I118" s="122"/>
      <c r="J118" s="124" t="s">
        <v>4332</v>
      </c>
      <c r="K118" s="1"/>
      <c r="L118" s="1"/>
      <c r="M118" s="1"/>
      <c r="N118" s="1"/>
      <c r="O118" s="1"/>
      <c r="P118" s="1"/>
      <c r="Q118" s="1"/>
      <c r="R118" s="1"/>
      <c r="S118" s="1"/>
      <c r="T118" s="1"/>
      <c r="U118" s="1"/>
      <c r="V118" s="1"/>
      <c r="W118" s="1"/>
      <c r="X118" s="1"/>
      <c r="Y118" s="1"/>
    </row>
    <row r="119" spans="2:25" x14ac:dyDescent="0.25">
      <c r="B119" s="134"/>
      <c r="C119" s="122"/>
      <c r="D119" s="122"/>
      <c r="E119" s="122"/>
      <c r="F119" s="139"/>
      <c r="G119" s="122"/>
      <c r="H119" s="122" t="s">
        <v>4131</v>
      </c>
      <c r="I119" s="122" t="s">
        <v>4333</v>
      </c>
      <c r="J119" s="124" t="s">
        <v>4336</v>
      </c>
      <c r="K119" s="1"/>
      <c r="L119" s="1"/>
      <c r="M119" s="1"/>
      <c r="N119" s="1"/>
      <c r="O119" s="1"/>
      <c r="P119" s="1"/>
      <c r="Q119" s="1"/>
      <c r="R119" s="1"/>
      <c r="S119" s="1"/>
      <c r="T119" s="1"/>
      <c r="U119" s="1"/>
      <c r="V119" s="1"/>
      <c r="W119" s="1"/>
      <c r="X119" s="1"/>
      <c r="Y119" s="1"/>
    </row>
    <row r="120" spans="2:25" x14ac:dyDescent="0.25">
      <c r="B120" s="134"/>
      <c r="C120" s="122"/>
      <c r="D120" s="122"/>
      <c r="E120" s="122"/>
      <c r="F120" s="139"/>
      <c r="G120" s="122"/>
      <c r="H120" s="122" t="s">
        <v>4258</v>
      </c>
      <c r="I120" s="122" t="s">
        <v>4334</v>
      </c>
      <c r="J120" s="124" t="s">
        <v>4335</v>
      </c>
      <c r="K120" s="1"/>
      <c r="L120" s="1"/>
      <c r="M120" s="1"/>
      <c r="N120" s="1"/>
      <c r="O120" s="1"/>
      <c r="P120" s="1"/>
      <c r="Q120" s="1"/>
      <c r="R120" s="1"/>
      <c r="S120" s="1"/>
      <c r="T120" s="1"/>
      <c r="U120" s="1"/>
      <c r="V120" s="1"/>
      <c r="W120" s="1"/>
      <c r="X120" s="1"/>
      <c r="Y120" s="1"/>
    </row>
    <row r="121" spans="2:25" x14ac:dyDescent="0.25">
      <c r="B121" s="134"/>
      <c r="C121" s="122"/>
      <c r="D121" s="122"/>
      <c r="E121" s="122"/>
      <c r="F121" s="139"/>
      <c r="G121" s="122"/>
      <c r="H121" s="122" t="s">
        <v>3926</v>
      </c>
      <c r="I121" s="122"/>
      <c r="J121" s="124" t="s">
        <v>4339</v>
      </c>
      <c r="K121" s="1"/>
      <c r="L121" s="1"/>
      <c r="M121" s="1"/>
      <c r="N121" s="1"/>
      <c r="O121" s="1"/>
      <c r="P121" s="1"/>
      <c r="Q121" s="1"/>
      <c r="R121" s="1"/>
      <c r="S121" s="1"/>
      <c r="T121" s="1"/>
      <c r="U121" s="1"/>
      <c r="V121" s="1"/>
      <c r="W121" s="1"/>
      <c r="X121" s="1"/>
      <c r="Y121" s="1"/>
    </row>
    <row r="122" spans="2:25" x14ac:dyDescent="0.25">
      <c r="B122" s="134"/>
      <c r="C122" s="122"/>
      <c r="D122" s="122"/>
      <c r="E122" s="122"/>
      <c r="F122" s="139"/>
      <c r="G122" s="122"/>
      <c r="H122" s="122"/>
      <c r="I122" s="122"/>
      <c r="J122" s="124" t="s">
        <v>4340</v>
      </c>
      <c r="K122" s="1"/>
      <c r="L122" s="1"/>
      <c r="M122" s="1"/>
      <c r="N122" s="1"/>
      <c r="O122" s="1"/>
      <c r="P122" s="1"/>
      <c r="Q122" s="1"/>
      <c r="R122" s="1"/>
      <c r="S122" s="1"/>
      <c r="T122" s="1"/>
      <c r="U122" s="1"/>
      <c r="V122" s="1"/>
      <c r="W122" s="1"/>
      <c r="X122" s="1"/>
      <c r="Y122" s="1"/>
    </row>
    <row r="123" spans="2:25" x14ac:dyDescent="0.25">
      <c r="B123" s="134"/>
      <c r="C123" s="122"/>
      <c r="D123" s="122"/>
      <c r="E123" s="122"/>
      <c r="F123" s="139"/>
      <c r="G123" s="122"/>
      <c r="H123" s="122" t="s">
        <v>4159</v>
      </c>
      <c r="I123" s="122"/>
      <c r="J123" s="124" t="s">
        <v>4342</v>
      </c>
      <c r="K123" s="1"/>
      <c r="L123" s="1"/>
      <c r="M123" s="1"/>
      <c r="N123" s="1"/>
      <c r="O123" s="1"/>
      <c r="P123" s="1"/>
      <c r="Q123" s="1"/>
      <c r="R123" s="1"/>
      <c r="S123" s="1"/>
      <c r="T123" s="1"/>
      <c r="U123" s="1"/>
      <c r="V123" s="1"/>
      <c r="W123" s="1"/>
      <c r="X123" s="1"/>
      <c r="Y123" s="1"/>
    </row>
    <row r="124" spans="2:25" x14ac:dyDescent="0.25">
      <c r="B124" s="134"/>
      <c r="C124" s="122"/>
      <c r="D124" s="122"/>
      <c r="E124" s="122"/>
      <c r="F124" s="139"/>
      <c r="G124" s="122"/>
      <c r="H124" s="122"/>
      <c r="I124" s="122"/>
      <c r="J124" s="124"/>
      <c r="K124" s="1"/>
      <c r="L124" s="1"/>
      <c r="M124" s="1"/>
      <c r="N124" s="1"/>
      <c r="O124" s="1"/>
      <c r="P124" s="1"/>
      <c r="Q124" s="1"/>
      <c r="R124" s="1"/>
      <c r="S124" s="1"/>
      <c r="T124" s="1"/>
      <c r="U124" s="1"/>
      <c r="V124" s="1"/>
      <c r="W124" s="1"/>
      <c r="X124" s="1"/>
      <c r="Y124" s="1"/>
    </row>
    <row r="125" spans="2:25" x14ac:dyDescent="0.25">
      <c r="B125" s="134"/>
      <c r="C125" s="122"/>
      <c r="D125" s="122"/>
      <c r="E125" s="122"/>
      <c r="F125" s="139"/>
      <c r="G125" s="122"/>
      <c r="H125" s="122"/>
      <c r="I125" s="122"/>
      <c r="J125" s="124"/>
      <c r="K125" s="1"/>
      <c r="L125" s="1"/>
      <c r="M125" s="1"/>
      <c r="N125" s="1"/>
      <c r="O125" s="1"/>
      <c r="P125" s="1"/>
      <c r="Q125" s="1"/>
      <c r="R125" s="1"/>
      <c r="S125" s="1"/>
      <c r="T125" s="1"/>
      <c r="U125" s="1"/>
      <c r="V125" s="1"/>
      <c r="W125" s="1"/>
      <c r="X125" s="1"/>
      <c r="Y125" s="1"/>
    </row>
    <row r="126" spans="2:25" x14ac:dyDescent="0.25">
      <c r="B126" s="240">
        <v>12</v>
      </c>
      <c r="C126" s="241" t="str">
        <f>D126</f>
        <v>HX - Portfolio Underwriting MOCK RATER - v19</v>
      </c>
      <c r="D126" s="241" t="s">
        <v>4343</v>
      </c>
      <c r="E126" s="241" t="str">
        <f>D126</f>
        <v>HX - Portfolio Underwriting MOCK RATER - v19</v>
      </c>
      <c r="F126" s="242">
        <v>45789</v>
      </c>
      <c r="G126" s="241" t="s">
        <v>4124</v>
      </c>
      <c r="H126" s="241" t="s">
        <v>3925</v>
      </c>
      <c r="I126" s="241" t="s">
        <v>4344</v>
      </c>
      <c r="J126" s="243" t="s">
        <v>4345</v>
      </c>
      <c r="K126" s="244"/>
      <c r="L126" s="244"/>
      <c r="M126" s="244"/>
      <c r="N126" s="244"/>
      <c r="O126" s="244"/>
      <c r="P126" s="244"/>
      <c r="Q126" s="244"/>
      <c r="R126" s="244"/>
      <c r="S126" s="244"/>
      <c r="T126" s="244"/>
      <c r="U126" s="244"/>
      <c r="V126" s="244"/>
      <c r="W126" s="244"/>
      <c r="X126" s="244"/>
      <c r="Y126" s="244"/>
    </row>
    <row r="127" spans="2:25" x14ac:dyDescent="0.25">
      <c r="B127" s="148"/>
      <c r="C127" s="149"/>
      <c r="D127" s="149"/>
      <c r="E127" s="149"/>
      <c r="F127" s="151"/>
      <c r="G127" s="149"/>
      <c r="H127" s="149"/>
      <c r="I127" s="149"/>
      <c r="J127" s="152" t="s">
        <v>4365</v>
      </c>
      <c r="K127" s="22"/>
      <c r="L127" s="22"/>
      <c r="M127" s="22"/>
      <c r="N127" s="22"/>
      <c r="O127" s="22"/>
      <c r="P127" s="22"/>
      <c r="Q127" s="22"/>
      <c r="R127" s="22"/>
      <c r="S127" s="22"/>
      <c r="T127" s="22"/>
      <c r="U127" s="22"/>
      <c r="V127" s="22"/>
      <c r="W127" s="22"/>
      <c r="X127" s="22"/>
      <c r="Y127" s="22"/>
    </row>
    <row r="128" spans="2:25" x14ac:dyDescent="0.25">
      <c r="B128" s="148"/>
      <c r="C128" s="149"/>
      <c r="D128" s="149"/>
      <c r="E128" s="149"/>
      <c r="F128" s="151"/>
      <c r="G128" s="149"/>
      <c r="H128" s="149"/>
      <c r="I128" s="149"/>
      <c r="J128" s="152" t="s">
        <v>4366</v>
      </c>
      <c r="K128" s="22"/>
      <c r="L128" s="22"/>
      <c r="M128" s="22"/>
      <c r="N128" s="22"/>
      <c r="O128" s="22"/>
      <c r="P128" s="22"/>
      <c r="Q128" s="22"/>
      <c r="R128" s="22"/>
      <c r="S128" s="22"/>
      <c r="T128" s="22"/>
      <c r="U128" s="22"/>
      <c r="V128" s="22"/>
      <c r="W128" s="22"/>
      <c r="X128" s="22"/>
      <c r="Y128" s="22"/>
    </row>
    <row r="129" spans="2:25" x14ac:dyDescent="0.25">
      <c r="B129" s="235">
        <v>13</v>
      </c>
      <c r="C129" s="236" t="str">
        <f>D129</f>
        <v>HX - Portfolio Underwriting MOCK RATER - v20</v>
      </c>
      <c r="D129" s="236" t="s">
        <v>4371</v>
      </c>
      <c r="E129" s="236" t="str">
        <f>D129</f>
        <v>HX - Portfolio Underwriting MOCK RATER - v20</v>
      </c>
      <c r="F129" s="237">
        <v>45797</v>
      </c>
      <c r="G129" s="236" t="s">
        <v>4124</v>
      </c>
      <c r="H129" s="236" t="s">
        <v>3927</v>
      </c>
      <c r="I129" s="236" t="s">
        <v>3898</v>
      </c>
      <c r="J129" s="238" t="s">
        <v>4372</v>
      </c>
      <c r="K129" s="239"/>
      <c r="L129" s="239"/>
      <c r="M129" s="239"/>
      <c r="N129" s="239"/>
      <c r="O129" s="239"/>
      <c r="P129" s="239"/>
      <c r="Q129" s="239"/>
      <c r="R129" s="239"/>
      <c r="S129" s="239"/>
      <c r="T129" s="239"/>
      <c r="U129" s="239"/>
      <c r="V129" s="239"/>
      <c r="W129" s="239"/>
      <c r="X129" s="239"/>
      <c r="Y129" s="239"/>
    </row>
    <row r="130" spans="2:25" x14ac:dyDescent="0.25">
      <c r="B130" s="134"/>
      <c r="C130" s="122"/>
      <c r="D130" s="122"/>
      <c r="E130" s="122"/>
      <c r="F130" s="139"/>
      <c r="G130" s="122"/>
      <c r="H130" s="122" t="s">
        <v>4159</v>
      </c>
      <c r="I130" s="122"/>
      <c r="J130" s="124" t="s">
        <v>4373</v>
      </c>
      <c r="K130" s="1"/>
      <c r="L130" s="1"/>
      <c r="M130" s="1"/>
      <c r="N130" s="1"/>
      <c r="O130" s="1"/>
      <c r="P130" s="1"/>
      <c r="Q130" s="1"/>
      <c r="R130" s="1"/>
      <c r="S130" s="1"/>
      <c r="T130" s="1"/>
      <c r="U130" s="1"/>
      <c r="V130" s="1"/>
      <c r="W130" s="1"/>
      <c r="X130" s="1"/>
      <c r="Y130" s="1"/>
    </row>
    <row r="131" spans="2:25" x14ac:dyDescent="0.25">
      <c r="B131" s="240">
        <v>14</v>
      </c>
      <c r="C131" s="241"/>
      <c r="D131" s="241" t="s">
        <v>4374</v>
      </c>
      <c r="E131" s="241"/>
      <c r="F131" s="242">
        <v>45810</v>
      </c>
      <c r="G131" s="241" t="s">
        <v>4124</v>
      </c>
      <c r="H131" s="241" t="s">
        <v>3929</v>
      </c>
      <c r="I131" s="241"/>
      <c r="J131" s="243" t="s">
        <v>4375</v>
      </c>
      <c r="K131" s="244"/>
      <c r="L131" s="244"/>
      <c r="M131" s="244"/>
      <c r="N131" s="244"/>
      <c r="O131" s="244"/>
      <c r="P131" s="244"/>
      <c r="Q131" s="244"/>
      <c r="R131" s="244"/>
      <c r="S131" s="244"/>
      <c r="T131" s="244"/>
      <c r="U131" s="244"/>
      <c r="V131" s="244"/>
      <c r="W131" s="244"/>
      <c r="X131" s="244"/>
      <c r="Y131" s="244"/>
    </row>
    <row r="132" spans="2:25" x14ac:dyDescent="0.25">
      <c r="B132" s="235">
        <v>15</v>
      </c>
      <c r="C132" s="236"/>
      <c r="D132" s="236" t="s">
        <v>4376</v>
      </c>
      <c r="E132" s="236"/>
      <c r="F132" s="237">
        <v>45820</v>
      </c>
      <c r="G132" s="236" t="s">
        <v>3922</v>
      </c>
      <c r="H132" s="236" t="s">
        <v>4377</v>
      </c>
      <c r="I132" s="236" t="s">
        <v>4379</v>
      </c>
      <c r="J132" s="238" t="s">
        <v>4378</v>
      </c>
      <c r="K132" s="239"/>
      <c r="L132" s="239"/>
      <c r="M132" s="239"/>
      <c r="N132" s="239"/>
      <c r="O132" s="239"/>
      <c r="P132" s="239"/>
      <c r="Q132" s="239"/>
      <c r="R132" s="239"/>
      <c r="S132" s="239"/>
      <c r="T132" s="239"/>
      <c r="U132" s="239"/>
      <c r="V132" s="239"/>
      <c r="W132" s="239"/>
      <c r="X132" s="239"/>
      <c r="Y132" s="239"/>
    </row>
    <row r="133" spans="2:25" x14ac:dyDescent="0.25">
      <c r="B133" s="240">
        <v>16</v>
      </c>
      <c r="C133" s="241"/>
      <c r="D133" s="241" t="s">
        <v>4381</v>
      </c>
      <c r="E133" s="241"/>
      <c r="F133" s="242">
        <v>45810</v>
      </c>
      <c r="G133" s="241" t="s">
        <v>3922</v>
      </c>
      <c r="H133" s="241" t="s">
        <v>3925</v>
      </c>
      <c r="I133" s="241" t="s">
        <v>4383</v>
      </c>
      <c r="J133" s="243" t="s">
        <v>4382</v>
      </c>
      <c r="K133" s="244"/>
      <c r="L133" s="244"/>
      <c r="M133" s="244"/>
      <c r="N133" s="244"/>
      <c r="O133" s="244"/>
      <c r="P133" s="244"/>
      <c r="Q133" s="244"/>
      <c r="R133" s="244"/>
      <c r="S133" s="244"/>
      <c r="T133" s="244"/>
      <c r="U133" s="244"/>
      <c r="V133" s="244"/>
      <c r="W133" s="244"/>
      <c r="X133" s="244"/>
      <c r="Y133" s="244"/>
    </row>
    <row r="134" spans="2:25" x14ac:dyDescent="0.25">
      <c r="B134" s="148"/>
      <c r="C134" s="149"/>
      <c r="D134" s="149"/>
      <c r="E134" s="149"/>
      <c r="F134" s="151"/>
      <c r="G134" s="149"/>
      <c r="H134" s="149" t="s">
        <v>57</v>
      </c>
      <c r="I134" s="149" t="s">
        <v>4384</v>
      </c>
      <c r="J134" s="152" t="s">
        <v>4385</v>
      </c>
      <c r="K134" s="22"/>
      <c r="L134" s="22"/>
      <c r="M134" s="22"/>
      <c r="N134" s="22"/>
      <c r="O134" s="22"/>
      <c r="P134" s="22"/>
      <c r="Q134" s="22"/>
      <c r="R134" s="22"/>
      <c r="S134" s="22"/>
      <c r="T134" s="22"/>
      <c r="U134" s="22"/>
      <c r="V134" s="22"/>
      <c r="W134" s="22"/>
      <c r="X134" s="22"/>
      <c r="Y134" s="22"/>
    </row>
    <row r="135" spans="2:25" x14ac:dyDescent="0.25">
      <c r="B135" s="235">
        <v>17</v>
      </c>
      <c r="C135" s="236"/>
      <c r="D135" s="236" t="s">
        <v>4381</v>
      </c>
      <c r="E135" s="236"/>
      <c r="F135" s="237">
        <v>45861</v>
      </c>
      <c r="G135" s="236" t="s">
        <v>3922</v>
      </c>
      <c r="H135" s="236" t="s">
        <v>3925</v>
      </c>
      <c r="I135" s="236"/>
      <c r="J135" s="238" t="s">
        <v>4386</v>
      </c>
      <c r="K135" s="239"/>
      <c r="L135" s="239"/>
      <c r="M135" s="239"/>
      <c r="N135" s="239"/>
      <c r="O135" s="239"/>
      <c r="P135" s="239"/>
      <c r="Q135" s="239"/>
      <c r="R135" s="239"/>
      <c r="S135" s="239"/>
      <c r="T135" s="239"/>
      <c r="U135" s="239"/>
      <c r="V135" s="239"/>
      <c r="W135" s="239"/>
      <c r="X135" s="239"/>
      <c r="Y135" s="239"/>
    </row>
    <row r="136" spans="2:25" x14ac:dyDescent="0.25">
      <c r="B136" s="134"/>
      <c r="C136" s="122"/>
      <c r="D136" s="122"/>
      <c r="E136" s="122"/>
      <c r="F136" s="139"/>
      <c r="G136" s="122"/>
      <c r="H136" s="236" t="s">
        <v>3925</v>
      </c>
      <c r="I136" s="122"/>
      <c r="J136" s="124" t="s">
        <v>4389</v>
      </c>
      <c r="K136" s="1"/>
      <c r="L136" s="1"/>
      <c r="M136" s="1"/>
      <c r="N136" s="1"/>
      <c r="O136" s="1"/>
      <c r="P136" s="1"/>
      <c r="Q136" s="1"/>
      <c r="R136" s="1"/>
      <c r="S136" s="1"/>
      <c r="T136" s="1"/>
      <c r="U136" s="1"/>
      <c r="V136" s="1"/>
      <c r="W136" s="1"/>
      <c r="X136" s="1"/>
      <c r="Y136" s="1"/>
    </row>
    <row r="137" spans="2:25" x14ac:dyDescent="0.25">
      <c r="B137" s="134">
        <v>17</v>
      </c>
      <c r="C137" s="122"/>
      <c r="D137" s="122"/>
      <c r="E137" s="122"/>
      <c r="F137" s="139"/>
      <c r="G137" s="122"/>
      <c r="H137" s="122" t="s">
        <v>4388</v>
      </c>
      <c r="I137" s="122"/>
      <c r="J137" s="124" t="s">
        <v>4387</v>
      </c>
      <c r="K137" s="1"/>
      <c r="L137" s="1"/>
      <c r="M137" s="1"/>
      <c r="N137" s="1"/>
      <c r="O137" s="1"/>
      <c r="P137" s="1"/>
      <c r="Q137" s="1"/>
      <c r="R137" s="1"/>
      <c r="S137" s="1"/>
      <c r="T137" s="1"/>
      <c r="U137" s="1"/>
      <c r="V137" s="1"/>
      <c r="W137" s="1"/>
      <c r="X137" s="1"/>
      <c r="Y137" s="1"/>
    </row>
    <row r="138" spans="2:25" x14ac:dyDescent="0.25">
      <c r="B138" s="240">
        <v>18</v>
      </c>
      <c r="C138" s="241"/>
      <c r="D138" s="241" t="s">
        <v>4390</v>
      </c>
      <c r="E138" s="241"/>
      <c r="F138" s="242">
        <v>45869</v>
      </c>
      <c r="G138" s="241" t="s">
        <v>4391</v>
      </c>
      <c r="H138" s="241" t="s">
        <v>4081</v>
      </c>
      <c r="I138" s="241" t="s">
        <v>4392</v>
      </c>
      <c r="J138" s="243" t="s">
        <v>4393</v>
      </c>
      <c r="K138" s="244"/>
      <c r="L138" s="244"/>
      <c r="M138" s="244"/>
      <c r="N138" s="244"/>
      <c r="O138" s="244"/>
      <c r="P138" s="244"/>
      <c r="Q138" s="244"/>
      <c r="R138" s="244"/>
      <c r="S138" s="244"/>
      <c r="T138" s="244"/>
      <c r="U138" s="244"/>
      <c r="V138" s="244"/>
      <c r="W138" s="244"/>
      <c r="X138" s="244"/>
      <c r="Y138" s="244"/>
    </row>
    <row r="139" spans="2:25" x14ac:dyDescent="0.25">
      <c r="B139" s="148"/>
      <c r="C139" s="149"/>
      <c r="D139" s="149"/>
      <c r="E139" s="149"/>
      <c r="F139" s="151"/>
      <c r="G139" s="149"/>
      <c r="H139" s="149"/>
      <c r="I139" s="149"/>
      <c r="J139" s="152"/>
      <c r="K139" s="22"/>
      <c r="L139" s="22"/>
      <c r="M139" s="22"/>
      <c r="N139" s="22"/>
      <c r="O139" s="22"/>
      <c r="P139" s="22"/>
      <c r="Q139" s="22"/>
      <c r="R139" s="22"/>
      <c r="S139" s="22"/>
      <c r="T139" s="22"/>
      <c r="U139" s="22"/>
      <c r="V139" s="22"/>
      <c r="W139" s="22"/>
      <c r="X139" s="22"/>
      <c r="Y139" s="22"/>
    </row>
    <row r="140" spans="2:25" x14ac:dyDescent="0.25">
      <c r="B140" s="364"/>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4" spans="2:25" ht="14.4" thickBot="1" x14ac:dyDescent="0.3">
      <c r="B144" s="115" t="s">
        <v>4068</v>
      </c>
      <c r="C144" s="115"/>
      <c r="D144" s="115"/>
      <c r="E144" s="115"/>
      <c r="F144" s="115"/>
      <c r="G144" s="115"/>
      <c r="H144" s="115"/>
      <c r="I144" s="115"/>
      <c r="J144" s="115"/>
      <c r="K144" s="115"/>
      <c r="L144" s="115"/>
      <c r="M144" s="115"/>
      <c r="N144" s="115"/>
      <c r="O144" s="115"/>
    </row>
    <row r="145" spans="2:15" x14ac:dyDescent="0.25">
      <c r="B145" s="1">
        <v>1</v>
      </c>
      <c r="C145" s="1" t="s">
        <v>4069</v>
      </c>
      <c r="D145" s="1"/>
      <c r="E145" s="1"/>
      <c r="F145" s="1"/>
      <c r="G145" s="1" t="s">
        <v>4288</v>
      </c>
      <c r="H145" s="1"/>
      <c r="I145" s="1"/>
      <c r="J145" s="1"/>
      <c r="K145" s="1"/>
      <c r="L145" s="1"/>
      <c r="M145" s="1"/>
      <c r="N145" s="1"/>
      <c r="O145" s="1"/>
    </row>
    <row r="146" spans="2:15" x14ac:dyDescent="0.25">
      <c r="B146" s="1">
        <f t="shared" ref="B146:B152" si="0">B145+1</f>
        <v>2</v>
      </c>
      <c r="C146" s="1" t="s">
        <v>4070</v>
      </c>
      <c r="D146" s="1"/>
      <c r="E146" s="1"/>
      <c r="F146" s="1"/>
      <c r="G146" s="1" t="s">
        <v>4289</v>
      </c>
      <c r="H146" s="1"/>
      <c r="I146" s="1"/>
      <c r="J146" s="1"/>
      <c r="K146" s="1"/>
      <c r="L146" s="1"/>
      <c r="M146" s="1"/>
      <c r="N146" s="1"/>
      <c r="O146" s="1"/>
    </row>
    <row r="147" spans="2:15" x14ac:dyDescent="0.25">
      <c r="B147" s="1">
        <f t="shared" si="0"/>
        <v>3</v>
      </c>
      <c r="C147" s="1" t="s">
        <v>4079</v>
      </c>
      <c r="D147" s="1"/>
      <c r="E147" s="1"/>
      <c r="F147" s="1"/>
      <c r="G147" s="1" t="s">
        <v>4288</v>
      </c>
      <c r="H147" s="1"/>
      <c r="I147" s="1"/>
      <c r="J147" s="1"/>
      <c r="K147" s="1"/>
      <c r="L147" s="1"/>
      <c r="M147" s="1"/>
      <c r="N147" s="1"/>
      <c r="O147" s="1"/>
    </row>
    <row r="148" spans="2:15" x14ac:dyDescent="0.25">
      <c r="B148" s="1">
        <f t="shared" si="0"/>
        <v>4</v>
      </c>
      <c r="C148" s="1" t="s">
        <v>4106</v>
      </c>
      <c r="D148" s="1"/>
      <c r="E148" s="1"/>
      <c r="F148" s="1"/>
      <c r="G148" s="1" t="s">
        <v>4288</v>
      </c>
      <c r="H148" s="1"/>
      <c r="I148" s="1"/>
      <c r="J148" s="1"/>
      <c r="K148" s="1"/>
      <c r="L148" s="1"/>
      <c r="M148" s="1"/>
      <c r="N148" s="1"/>
      <c r="O148" s="1"/>
    </row>
    <row r="149" spans="2:15" x14ac:dyDescent="0.25">
      <c r="B149" s="1">
        <f t="shared" si="0"/>
        <v>5</v>
      </c>
      <c r="C149" s="1" t="s">
        <v>4105</v>
      </c>
      <c r="D149" s="1"/>
      <c r="E149" s="1"/>
      <c r="F149" s="1"/>
      <c r="G149" s="1"/>
      <c r="H149" s="1"/>
      <c r="I149" s="1"/>
      <c r="J149" s="1"/>
      <c r="K149" s="1"/>
      <c r="L149" s="1"/>
      <c r="M149" s="1"/>
      <c r="N149" s="1"/>
      <c r="O149" s="1"/>
    </row>
    <row r="150" spans="2:15" x14ac:dyDescent="0.25">
      <c r="B150" s="1">
        <f t="shared" si="0"/>
        <v>6</v>
      </c>
      <c r="C150" s="1" t="s">
        <v>4071</v>
      </c>
      <c r="D150" s="1"/>
      <c r="E150" s="1"/>
      <c r="F150" s="1"/>
      <c r="G150" s="1" t="s">
        <v>4290</v>
      </c>
      <c r="H150" s="1"/>
      <c r="I150" s="1"/>
      <c r="J150" s="1"/>
      <c r="K150" s="1"/>
      <c r="L150" s="1"/>
      <c r="M150" s="1"/>
      <c r="N150" s="1"/>
      <c r="O150" s="1"/>
    </row>
    <row r="151" spans="2:15" x14ac:dyDescent="0.25">
      <c r="B151" s="1">
        <f t="shared" si="0"/>
        <v>7</v>
      </c>
      <c r="C151" s="1" t="s">
        <v>4073</v>
      </c>
      <c r="D151" s="1"/>
      <c r="E151" s="1"/>
      <c r="F151" s="1"/>
      <c r="G151" s="1" t="s">
        <v>4288</v>
      </c>
      <c r="H151" s="1"/>
      <c r="I151" s="1"/>
      <c r="J151" s="1"/>
      <c r="K151" s="1"/>
      <c r="L151" s="1"/>
      <c r="M151" s="1"/>
      <c r="N151" s="1"/>
      <c r="O151" s="1"/>
    </row>
    <row r="152" spans="2:15" x14ac:dyDescent="0.25">
      <c r="B152" s="1">
        <f t="shared" si="0"/>
        <v>8</v>
      </c>
      <c r="C152" s="1" t="s">
        <v>4072</v>
      </c>
      <c r="D152" s="1"/>
      <c r="E152" s="1"/>
      <c r="F152" s="1"/>
      <c r="G152" s="1" t="s">
        <v>4341</v>
      </c>
      <c r="H152" s="1"/>
      <c r="I152" s="1"/>
      <c r="J152" s="1"/>
      <c r="K152" s="1"/>
      <c r="L152" s="1"/>
      <c r="M152" s="1"/>
      <c r="N152" s="1"/>
      <c r="O152"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AF58-B7D7-463E-93C1-3F9BCB698F17}">
  <sheetPr codeName="Sheet1">
    <tabColor theme="8"/>
  </sheetPr>
  <dimension ref="A1:AJ59"/>
  <sheetViews>
    <sheetView workbookViewId="0">
      <selection activeCell="C8" sqref="C8:G8"/>
    </sheetView>
  </sheetViews>
  <sheetFormatPr defaultRowHeight="13.8" x14ac:dyDescent="0.25"/>
  <sheetData>
    <row r="1" spans="1:36" ht="22.8" x14ac:dyDescent="0.4">
      <c r="A1" s="72"/>
      <c r="AJ1" t="s">
        <v>0</v>
      </c>
    </row>
    <row r="3" spans="1:36" x14ac:dyDescent="0.25">
      <c r="B3" s="12"/>
    </row>
    <row r="22" spans="13:19" x14ac:dyDescent="0.25">
      <c r="S22" t="s">
        <v>4122</v>
      </c>
    </row>
    <row r="31" spans="13:19" x14ac:dyDescent="0.25">
      <c r="M31" s="89"/>
    </row>
    <row r="32" spans="13:19" x14ac:dyDescent="0.25">
      <c r="M32" s="89"/>
    </row>
    <row r="59" spans="3:3" x14ac:dyDescent="0.25">
      <c r="C59" s="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891D-BD71-400C-8EFF-25A450E46175}">
  <sheetPr codeName="Sheet12"/>
  <dimension ref="A1:AZ757"/>
  <sheetViews>
    <sheetView tabSelected="1" topLeftCell="A200" zoomScale="85" zoomScaleNormal="85" workbookViewId="0">
      <selection activeCell="G212" sqref="G212"/>
    </sheetView>
  </sheetViews>
  <sheetFormatPr defaultColWidth="10.19921875" defaultRowHeight="13.8" outlineLevelCol="1" x14ac:dyDescent="0.25"/>
  <cols>
    <col min="1" max="1" width="4.19921875" style="1" customWidth="1"/>
    <col min="2" max="2" width="22.796875" style="1" customWidth="1"/>
    <col min="3" max="7" width="13.3984375" style="1" customWidth="1"/>
    <col min="8" max="11" width="11" style="1" customWidth="1"/>
    <col min="12" max="13" width="12" style="1" customWidth="1"/>
    <col min="14" max="30" width="9.296875" style="1" hidden="1" customWidth="1" outlineLevel="1"/>
    <col min="31" max="34" width="10.19921875" style="1" hidden="1" customWidth="1" outlineLevel="1"/>
    <col min="35" max="35" width="10.19921875" style="1" customWidth="1" collapsed="1"/>
    <col min="36" max="51" width="10.19921875" style="1" hidden="1" customWidth="1" outlineLevel="1"/>
    <col min="52" max="52" width="10.19921875" style="1" collapsed="1"/>
    <col min="53" max="16384" width="10.19921875" style="1"/>
  </cols>
  <sheetData>
    <row r="1" spans="1:38" ht="15.6" x14ac:dyDescent="0.3">
      <c r="A1" s="156" t="s">
        <v>4223</v>
      </c>
      <c r="AJ1" s="265">
        <v>1</v>
      </c>
      <c r="AK1" s="73"/>
      <c r="AL1" s="73"/>
    </row>
    <row r="2" spans="1:38" x14ac:dyDescent="0.25">
      <c r="AJ2" s="265">
        <v>1</v>
      </c>
      <c r="AK2" s="73">
        <v>1</v>
      </c>
      <c r="AL2" s="73" t="s">
        <v>4296</v>
      </c>
    </row>
    <row r="3" spans="1:38" x14ac:dyDescent="0.25">
      <c r="AJ3" s="265">
        <v>1</v>
      </c>
      <c r="AK3" s="73">
        <f>COUNT(AJ1:AJ757)</f>
        <v>358</v>
      </c>
      <c r="AL3" s="73" t="s">
        <v>4297</v>
      </c>
    </row>
    <row r="4" spans="1:38" ht="14.4" x14ac:dyDescent="0.25">
      <c r="B4" s="198" t="s">
        <v>4206</v>
      </c>
      <c r="C4" s="411" t="s">
        <v>3909</v>
      </c>
      <c r="D4" s="412"/>
      <c r="E4" s="412"/>
      <c r="F4" s="412"/>
      <c r="G4" s="413"/>
      <c r="AJ4" s="265">
        <v>1</v>
      </c>
    </row>
    <row r="5" spans="1:38" ht="15.75" customHeight="1" x14ac:dyDescent="0.3">
      <c r="B5" s="200" t="s">
        <v>4207</v>
      </c>
      <c r="C5" s="373"/>
      <c r="D5" s="374"/>
      <c r="E5" s="374"/>
      <c r="F5" s="374"/>
      <c r="G5" s="375"/>
      <c r="L5" s="204"/>
      <c r="AJ5" s="265">
        <v>1</v>
      </c>
    </row>
    <row r="6" spans="1:38" ht="15.75" customHeight="1" x14ac:dyDescent="0.3">
      <c r="B6" s="200" t="s">
        <v>3</v>
      </c>
      <c r="C6" s="373"/>
      <c r="D6" s="374"/>
      <c r="E6" s="374"/>
      <c r="F6" s="374"/>
      <c r="G6" s="375"/>
      <c r="L6" s="204"/>
      <c r="AJ6" s="265">
        <v>1</v>
      </c>
    </row>
    <row r="7" spans="1:38" ht="15.75" customHeight="1" x14ac:dyDescent="0.3">
      <c r="B7" s="200" t="s">
        <v>3920</v>
      </c>
      <c r="C7" s="373"/>
      <c r="D7" s="374"/>
      <c r="E7" s="374"/>
      <c r="F7" s="374"/>
      <c r="G7" s="375"/>
      <c r="L7" s="204"/>
      <c r="AJ7" s="265">
        <v>1</v>
      </c>
    </row>
    <row r="8" spans="1:38" ht="15.75" customHeight="1" x14ac:dyDescent="0.3">
      <c r="B8" s="200" t="s">
        <v>3921</v>
      </c>
      <c r="C8" s="373"/>
      <c r="D8" s="374"/>
      <c r="E8" s="374"/>
      <c r="F8" s="374"/>
      <c r="G8" s="375"/>
      <c r="L8" s="204"/>
      <c r="AJ8" s="265">
        <v>1</v>
      </c>
    </row>
    <row r="9" spans="1:38" ht="15.75" customHeight="1" x14ac:dyDescent="0.3">
      <c r="B9" s="200" t="s">
        <v>4400</v>
      </c>
      <c r="C9" s="373"/>
      <c r="D9" s="374"/>
      <c r="E9" s="374"/>
      <c r="F9" s="374"/>
      <c r="G9" s="375"/>
      <c r="L9" s="204"/>
      <c r="AJ9" s="265"/>
    </row>
    <row r="10" spans="1:38" ht="14.4" x14ac:dyDescent="0.3">
      <c r="B10" s="200" t="s">
        <v>4208</v>
      </c>
      <c r="C10" s="417"/>
      <c r="D10" s="418"/>
      <c r="E10" s="418"/>
      <c r="F10" s="418"/>
      <c r="G10" s="419"/>
      <c r="L10" s="204"/>
      <c r="AJ10" s="265">
        <v>1</v>
      </c>
    </row>
    <row r="11" spans="1:38" ht="15.75" customHeight="1" x14ac:dyDescent="0.3">
      <c r="B11" s="200" t="s">
        <v>4209</v>
      </c>
      <c r="C11" s="373"/>
      <c r="D11" s="374"/>
      <c r="E11" s="374"/>
      <c r="F11" s="374"/>
      <c r="G11" s="375"/>
      <c r="L11" s="204"/>
      <c r="AJ11" s="265">
        <v>1</v>
      </c>
    </row>
    <row r="12" spans="1:38" ht="27.6" customHeight="1" x14ac:dyDescent="0.3">
      <c r="B12" s="200" t="s">
        <v>4301</v>
      </c>
      <c r="C12" s="417"/>
      <c r="D12" s="418"/>
      <c r="E12" s="418"/>
      <c r="F12" s="418"/>
      <c r="G12" s="419"/>
      <c r="L12" s="204"/>
      <c r="AJ12" s="265">
        <v>1</v>
      </c>
    </row>
    <row r="13" spans="1:38" ht="15.75" customHeight="1" x14ac:dyDescent="0.3">
      <c r="B13" s="200" t="s">
        <v>4214</v>
      </c>
      <c r="C13" s="373"/>
      <c r="D13" s="374"/>
      <c r="E13" s="374"/>
      <c r="F13" s="374"/>
      <c r="G13" s="375"/>
      <c r="L13" s="204"/>
      <c r="AJ13" s="265">
        <v>1</v>
      </c>
    </row>
    <row r="14" spans="1:38" ht="15.75" customHeight="1" x14ac:dyDescent="0.3">
      <c r="B14" s="200" t="s">
        <v>4210</v>
      </c>
      <c r="C14" s="420"/>
      <c r="D14" s="421"/>
      <c r="E14" s="421"/>
      <c r="F14" s="421"/>
      <c r="G14" s="422"/>
      <c r="L14" s="204"/>
      <c r="AJ14" s="265">
        <v>1</v>
      </c>
    </row>
    <row r="15" spans="1:38" ht="15.75" customHeight="1" x14ac:dyDescent="0.3">
      <c r="B15" s="200" t="s">
        <v>4399</v>
      </c>
      <c r="C15" s="420"/>
      <c r="D15" s="421"/>
      <c r="E15" s="421"/>
      <c r="F15" s="421"/>
      <c r="G15" s="422"/>
      <c r="L15" s="204"/>
      <c r="AJ15" s="265"/>
    </row>
    <row r="16" spans="1:38" ht="15.75" customHeight="1" x14ac:dyDescent="0.3">
      <c r="B16" s="200" t="s">
        <v>4211</v>
      </c>
      <c r="C16" s="423"/>
      <c r="D16" s="399"/>
      <c r="E16" s="399"/>
      <c r="F16" s="399"/>
      <c r="G16" s="400"/>
      <c r="L16" s="204"/>
      <c r="AJ16" s="265">
        <v>1</v>
      </c>
    </row>
    <row r="17" spans="2:36" ht="15.75" customHeight="1" x14ac:dyDescent="0.3">
      <c r="B17" s="200" t="s">
        <v>4337</v>
      </c>
      <c r="C17" s="373"/>
      <c r="D17" s="374"/>
      <c r="E17" s="374"/>
      <c r="F17" s="374"/>
      <c r="G17" s="375"/>
      <c r="L17" s="204"/>
      <c r="AJ17" s="265">
        <v>1</v>
      </c>
    </row>
    <row r="18" spans="2:36" ht="15.75" customHeight="1" x14ac:dyDescent="0.3">
      <c r="B18" s="200" t="s">
        <v>4212</v>
      </c>
      <c r="C18" s="373"/>
      <c r="D18" s="374"/>
      <c r="E18" s="374"/>
      <c r="F18" s="374"/>
      <c r="G18" s="375"/>
      <c r="L18" s="204"/>
      <c r="AJ18" s="265">
        <v>1</v>
      </c>
    </row>
    <row r="19" spans="2:36" ht="14.4" x14ac:dyDescent="0.3">
      <c r="B19" s="201" t="s">
        <v>3906</v>
      </c>
      <c r="C19" s="376"/>
      <c r="D19" s="377"/>
      <c r="E19" s="377"/>
      <c r="F19" s="377"/>
      <c r="G19" s="378"/>
      <c r="L19" s="204"/>
      <c r="AJ19" s="266">
        <f>IF(C368=0,0,1)</f>
        <v>0</v>
      </c>
    </row>
    <row r="20" spans="2:36" ht="14.4" x14ac:dyDescent="0.3">
      <c r="B20" s="202"/>
      <c r="C20" s="391"/>
      <c r="D20" s="392"/>
      <c r="E20" s="392"/>
      <c r="F20" s="392"/>
      <c r="G20" s="393"/>
      <c r="L20" s="204"/>
      <c r="AJ20" s="266">
        <f>IF(D368=0,0,1)</f>
        <v>0</v>
      </c>
    </row>
    <row r="21" spans="2:36" ht="14.4" x14ac:dyDescent="0.3">
      <c r="B21" s="202"/>
      <c r="C21" s="391"/>
      <c r="D21" s="392"/>
      <c r="E21" s="392"/>
      <c r="F21" s="392"/>
      <c r="G21" s="393"/>
      <c r="L21" s="204"/>
      <c r="AJ21" s="266">
        <f>IF(E368=0,0,1)</f>
        <v>0</v>
      </c>
    </row>
    <row r="22" spans="2:36" ht="14.4" customHeight="1" x14ac:dyDescent="0.3">
      <c r="B22" s="202"/>
      <c r="C22" s="391"/>
      <c r="D22" s="392"/>
      <c r="E22" s="392"/>
      <c r="F22" s="392"/>
      <c r="G22" s="393"/>
      <c r="L22" s="204"/>
      <c r="AJ22" s="266">
        <f>IF(F368=0,0,1)</f>
        <v>0</v>
      </c>
    </row>
    <row r="23" spans="2:36" ht="14.4" customHeight="1" x14ac:dyDescent="0.3">
      <c r="B23" s="202"/>
      <c r="C23" s="391"/>
      <c r="D23" s="392"/>
      <c r="E23" s="392"/>
      <c r="F23" s="392"/>
      <c r="G23" s="393"/>
      <c r="L23" s="204"/>
      <c r="AJ23" s="266">
        <f>IF(G368=0,0,1)</f>
        <v>0</v>
      </c>
    </row>
    <row r="24" spans="2:36" ht="14.4" customHeight="1" x14ac:dyDescent="0.3">
      <c r="B24" s="202"/>
      <c r="C24" s="391"/>
      <c r="D24" s="392"/>
      <c r="E24" s="392"/>
      <c r="F24" s="392"/>
      <c r="G24" s="393"/>
      <c r="L24" s="204"/>
      <c r="AJ24" s="266">
        <f>IF(H368=0,0,1)</f>
        <v>0</v>
      </c>
    </row>
    <row r="25" spans="2:36" ht="15.75" customHeight="1" x14ac:dyDescent="0.3">
      <c r="B25" s="203" t="s">
        <v>4213</v>
      </c>
      <c r="C25" s="370"/>
      <c r="D25" s="371"/>
      <c r="E25" s="371"/>
      <c r="F25" s="371"/>
      <c r="G25" s="372"/>
      <c r="L25" s="204"/>
      <c r="AJ25" s="265">
        <v>1</v>
      </c>
    </row>
    <row r="26" spans="2:36" ht="14.4" x14ac:dyDescent="0.3">
      <c r="C26" s="367"/>
      <c r="D26" s="367"/>
      <c r="E26" s="367"/>
      <c r="F26" s="367"/>
      <c r="G26" s="367"/>
      <c r="L26" s="204"/>
      <c r="AJ26" s="265">
        <v>1</v>
      </c>
    </row>
    <row r="27" spans="2:36" ht="14.4" x14ac:dyDescent="0.3">
      <c r="C27" s="367"/>
      <c r="D27" s="367"/>
      <c r="E27" s="367"/>
      <c r="F27" s="367"/>
      <c r="G27" s="367"/>
      <c r="L27" s="204"/>
      <c r="AJ27" s="265">
        <v>1</v>
      </c>
    </row>
    <row r="28" spans="2:36" ht="15" customHeight="1" x14ac:dyDescent="0.3">
      <c r="B28" s="198" t="s">
        <v>4222</v>
      </c>
      <c r="C28" s="411" t="s">
        <v>4380</v>
      </c>
      <c r="D28" s="412"/>
      <c r="E28" s="414" t="s">
        <v>4215</v>
      </c>
      <c r="F28" s="415"/>
      <c r="G28" s="416"/>
      <c r="L28" s="204"/>
      <c r="AJ28" s="265">
        <v>1</v>
      </c>
    </row>
    <row r="29" spans="2:36" ht="15.75" customHeight="1" x14ac:dyDescent="0.3">
      <c r="B29" s="200" t="s">
        <v>4216</v>
      </c>
      <c r="C29" s="373"/>
      <c r="D29" s="375"/>
      <c r="E29" s="387" t="s">
        <v>4401</v>
      </c>
      <c r="F29" s="388"/>
      <c r="G29" s="389"/>
      <c r="L29" s="204"/>
      <c r="AJ29" s="265">
        <v>1</v>
      </c>
    </row>
    <row r="30" spans="2:36" ht="15.75" customHeight="1" x14ac:dyDescent="0.3">
      <c r="B30" s="200" t="s">
        <v>3967</v>
      </c>
      <c r="C30" s="401"/>
      <c r="D30" s="402"/>
      <c r="E30" s="398"/>
      <c r="F30" s="399"/>
      <c r="G30" s="400"/>
      <c r="L30" s="204"/>
      <c r="AJ30" s="265">
        <v>1</v>
      </c>
    </row>
    <row r="31" spans="2:36" ht="15.75" customHeight="1" x14ac:dyDescent="0.3">
      <c r="B31" s="200" t="s">
        <v>4217</v>
      </c>
      <c r="C31" s="381"/>
      <c r="D31" s="382"/>
      <c r="E31" s="387"/>
      <c r="F31" s="388"/>
      <c r="G31" s="389"/>
      <c r="L31" s="204"/>
      <c r="AJ31" s="265">
        <v>1</v>
      </c>
    </row>
    <row r="32" spans="2:36" ht="15.75" customHeight="1" x14ac:dyDescent="0.3">
      <c r="B32" s="200" t="s">
        <v>4218</v>
      </c>
      <c r="C32" s="381"/>
      <c r="D32" s="382"/>
      <c r="E32" s="387"/>
      <c r="F32" s="388"/>
      <c r="G32" s="389"/>
      <c r="L32" s="204"/>
      <c r="AJ32" s="265">
        <v>1</v>
      </c>
    </row>
    <row r="33" spans="2:51" ht="15.75" customHeight="1" x14ac:dyDescent="0.3">
      <c r="B33" s="200" t="s">
        <v>4219</v>
      </c>
      <c r="C33" s="381"/>
      <c r="D33" s="382"/>
      <c r="E33" s="387"/>
      <c r="F33" s="388"/>
      <c r="G33" s="389"/>
      <c r="L33" s="204"/>
      <c r="AJ33" s="265">
        <v>1</v>
      </c>
    </row>
    <row r="34" spans="2:51" ht="15.75" customHeight="1" x14ac:dyDescent="0.3">
      <c r="B34" s="200" t="s">
        <v>4192</v>
      </c>
      <c r="C34" s="383"/>
      <c r="D34" s="384"/>
      <c r="E34" s="383"/>
      <c r="F34" s="385"/>
      <c r="G34" s="386"/>
      <c r="L34" s="204"/>
      <c r="AJ34" s="265">
        <v>1</v>
      </c>
    </row>
    <row r="35" spans="2:51" ht="15" customHeight="1" x14ac:dyDescent="0.3">
      <c r="B35" s="366" t="s">
        <v>4220</v>
      </c>
      <c r="C35" s="373"/>
      <c r="D35" s="374"/>
      <c r="E35" s="374"/>
      <c r="F35" s="374"/>
      <c r="G35" s="375"/>
      <c r="L35" s="205"/>
      <c r="AJ35" s="265">
        <v>1</v>
      </c>
    </row>
    <row r="36" spans="2:51" ht="14.4" x14ac:dyDescent="0.3">
      <c r="B36" s="199"/>
      <c r="C36" s="196"/>
      <c r="D36" s="197"/>
      <c r="E36" s="197"/>
      <c r="F36" s="197"/>
      <c r="AJ36" s="265">
        <v>1</v>
      </c>
    </row>
    <row r="37" spans="2:51" x14ac:dyDescent="0.25">
      <c r="AJ37" s="265">
        <v>1</v>
      </c>
    </row>
    <row r="38" spans="2:51" x14ac:dyDescent="0.25">
      <c r="AJ38" s="265">
        <v>1</v>
      </c>
    </row>
    <row r="39" spans="2:51" x14ac:dyDescent="0.25">
      <c r="B39" s="157" t="s">
        <v>4174</v>
      </c>
      <c r="AJ39" s="265">
        <v>1</v>
      </c>
    </row>
    <row r="40" spans="2:51" x14ac:dyDescent="0.25">
      <c r="B40" s="165"/>
      <c r="E40" s="159" t="s">
        <v>3838</v>
      </c>
      <c r="F40" s="159" t="s">
        <v>3839</v>
      </c>
      <c r="G40" s="159" t="s">
        <v>3840</v>
      </c>
      <c r="H40" s="159" t="s">
        <v>4175</v>
      </c>
      <c r="I40" s="159" t="s">
        <v>4176</v>
      </c>
      <c r="J40" s="159" t="s">
        <v>4177</v>
      </c>
      <c r="AJ40" s="265">
        <v>1</v>
      </c>
      <c r="AL40" s="165"/>
      <c r="AO40" s="159" t="s">
        <v>3838</v>
      </c>
      <c r="AP40" s="159" t="s">
        <v>3839</v>
      </c>
      <c r="AQ40" s="159" t="s">
        <v>3840</v>
      </c>
      <c r="AR40" s="159" t="s">
        <v>3847</v>
      </c>
      <c r="AS40" s="159" t="s">
        <v>3848</v>
      </c>
      <c r="AT40" s="159" t="s">
        <v>4175</v>
      </c>
      <c r="AU40" s="159" t="s">
        <v>4176</v>
      </c>
      <c r="AV40" s="159" t="s">
        <v>4177</v>
      </c>
      <c r="AW40" s="159" t="s">
        <v>4318</v>
      </c>
      <c r="AX40" s="159" t="s">
        <v>4319</v>
      </c>
    </row>
    <row r="41" spans="2:51" x14ac:dyDescent="0.25">
      <c r="B41" s="317"/>
      <c r="C41" s="318"/>
      <c r="D41" s="318"/>
      <c r="E41" s="406" t="s">
        <v>4178</v>
      </c>
      <c r="F41" s="407"/>
      <c r="G41" s="408"/>
      <c r="H41" s="397" t="s">
        <v>4179</v>
      </c>
      <c r="I41" s="409"/>
      <c r="J41" s="410"/>
      <c r="K41" s="319"/>
      <c r="AJ41" s="265">
        <v>1</v>
      </c>
      <c r="AL41" s="183"/>
      <c r="AM41" s="248"/>
      <c r="AN41" s="248"/>
      <c r="AO41" s="403" t="s">
        <v>4178</v>
      </c>
      <c r="AP41" s="404"/>
      <c r="AQ41" s="404"/>
      <c r="AR41" s="404"/>
      <c r="AS41" s="405"/>
      <c r="AT41" s="403" t="s">
        <v>4179</v>
      </c>
      <c r="AU41" s="404"/>
      <c r="AV41" s="404"/>
      <c r="AW41" s="404"/>
      <c r="AX41" s="404"/>
      <c r="AY41" s="251"/>
    </row>
    <row r="42" spans="2:51" ht="42" customHeight="1" x14ac:dyDescent="0.25">
      <c r="B42" s="320" t="s">
        <v>4180</v>
      </c>
      <c r="C42" s="321" t="str">
        <f>"GN Premium (BST Share)"</f>
        <v>GN Premium (BST Share)</v>
      </c>
      <c r="D42" s="322" t="s">
        <v>4367</v>
      </c>
      <c r="E42" s="321" t="s">
        <v>4081</v>
      </c>
      <c r="F42" s="321" t="s">
        <v>4182</v>
      </c>
      <c r="G42" s="321" t="s">
        <v>199</v>
      </c>
      <c r="H42" s="321" t="str">
        <f>E42</f>
        <v>Own Experience</v>
      </c>
      <c r="I42" s="321" t="str">
        <f t="shared" ref="I42:J42" si="0">F42</f>
        <v>Lloyds Risk Code Projections</v>
      </c>
      <c r="J42" s="321" t="str">
        <f t="shared" si="0"/>
        <v>Business Plan</v>
      </c>
      <c r="K42" s="322" t="s">
        <v>4183</v>
      </c>
      <c r="AJ42" s="265">
        <v>1</v>
      </c>
      <c r="AL42" s="184" t="s">
        <v>4180</v>
      </c>
      <c r="AM42" s="185" t="e">
        <f>YEAR(#REF!)&amp;" GN Premium (BST Share)"</f>
        <v>#REF!</v>
      </c>
      <c r="AN42" s="186" t="e">
        <f>YEAR(#REF!)&amp;" Proportion of Portfolio"</f>
        <v>#REF!</v>
      </c>
      <c r="AO42" s="185" t="s">
        <v>4081</v>
      </c>
      <c r="AP42" s="185" t="s">
        <v>4182</v>
      </c>
      <c r="AQ42" s="185" t="s">
        <v>4317</v>
      </c>
      <c r="AR42" s="185" t="s">
        <v>199</v>
      </c>
      <c r="AS42" s="185" t="s">
        <v>3913</v>
      </c>
      <c r="AT42" s="185" t="s">
        <v>4081</v>
      </c>
      <c r="AU42" s="185" t="s">
        <v>4182</v>
      </c>
      <c r="AV42" s="185" t="s">
        <v>4317</v>
      </c>
      <c r="AW42" s="185" t="s">
        <v>199</v>
      </c>
      <c r="AX42" s="185" t="s">
        <v>3913</v>
      </c>
      <c r="AY42" s="186" t="s">
        <v>4183</v>
      </c>
    </row>
    <row r="43" spans="2:51" x14ac:dyDescent="0.25">
      <c r="B43" s="323"/>
      <c r="C43" s="324"/>
      <c r="D43" s="325"/>
      <c r="E43" s="326"/>
      <c r="F43" s="326"/>
      <c r="G43" s="327"/>
      <c r="H43" s="328"/>
      <c r="I43" s="328"/>
      <c r="J43" s="328"/>
      <c r="K43" s="329"/>
      <c r="AJ43" s="266">
        <f>IF(OR(B43="",B43=0),0,1)</f>
        <v>0</v>
      </c>
      <c r="AL43" s="247" t="e">
        <f>#REF!</f>
        <v>#REF!</v>
      </c>
      <c r="AM43" s="245">
        <f>G219</f>
        <v>0</v>
      </c>
      <c r="AN43" s="249" t="str">
        <f>IFERROR(AM43/$AM$94,"")</f>
        <v/>
      </c>
      <c r="AO43" s="161" t="e">
        <f>#REF!</f>
        <v>#REF!</v>
      </c>
      <c r="AP43" s="161" t="e">
        <f>#REF!</f>
        <v>#REF!</v>
      </c>
      <c r="AQ43" s="160" t="e">
        <f>#REF!</f>
        <v>#REF!</v>
      </c>
      <c r="AR43" s="161" t="e">
        <f>#REF!</f>
        <v>#REF!</v>
      </c>
      <c r="AS43" s="250" t="e">
        <f>#REF!</f>
        <v>#REF!</v>
      </c>
      <c r="AT43" s="177" t="e">
        <f>#REF!</f>
        <v>#REF!</v>
      </c>
      <c r="AU43" s="177" t="e">
        <f>#REF!</f>
        <v>#REF!</v>
      </c>
      <c r="AV43" s="177" t="e">
        <f>#REF!</f>
        <v>#REF!</v>
      </c>
      <c r="AW43" s="177" t="e">
        <f>#REF!</f>
        <v>#REF!</v>
      </c>
      <c r="AX43" s="177" t="e">
        <f>#REF!</f>
        <v>#REF!</v>
      </c>
      <c r="AY43" s="182" t="e">
        <f>#REF!</f>
        <v>#REF!</v>
      </c>
    </row>
    <row r="44" spans="2:51" x14ac:dyDescent="0.25">
      <c r="B44" s="323"/>
      <c r="C44" s="324"/>
      <c r="D44" s="325"/>
      <c r="E44" s="326"/>
      <c r="F44" s="326"/>
      <c r="G44" s="327"/>
      <c r="H44" s="328"/>
      <c r="I44" s="328"/>
      <c r="J44" s="328"/>
      <c r="K44" s="329"/>
      <c r="AJ44" s="266"/>
      <c r="AL44" s="247"/>
      <c r="AM44" s="245"/>
      <c r="AN44" s="249"/>
      <c r="AO44" s="161"/>
      <c r="AP44" s="161"/>
      <c r="AQ44" s="160"/>
      <c r="AR44" s="161"/>
      <c r="AS44" s="250"/>
      <c r="AT44" s="177"/>
      <c r="AU44" s="177"/>
      <c r="AV44" s="177"/>
      <c r="AW44" s="177"/>
      <c r="AX44" s="177"/>
      <c r="AY44" s="182"/>
    </row>
    <row r="45" spans="2:51" x14ac:dyDescent="0.25">
      <c r="B45" s="323"/>
      <c r="C45" s="324"/>
      <c r="D45" s="325"/>
      <c r="E45" s="326"/>
      <c r="F45" s="326"/>
      <c r="G45" s="327"/>
      <c r="H45" s="328"/>
      <c r="I45" s="328"/>
      <c r="J45" s="328"/>
      <c r="K45" s="329"/>
      <c r="AJ45" s="266"/>
      <c r="AL45" s="247"/>
      <c r="AM45" s="245"/>
      <c r="AN45" s="249"/>
      <c r="AO45" s="161"/>
      <c r="AP45" s="161"/>
      <c r="AQ45" s="160"/>
      <c r="AR45" s="161"/>
      <c r="AS45" s="250"/>
      <c r="AT45" s="177"/>
      <c r="AU45" s="177"/>
      <c r="AV45" s="177"/>
      <c r="AW45" s="177"/>
      <c r="AX45" s="177"/>
      <c r="AY45" s="182"/>
    </row>
    <row r="46" spans="2:51" x14ac:dyDescent="0.25">
      <c r="B46" s="323"/>
      <c r="C46" s="324"/>
      <c r="D46" s="325"/>
      <c r="E46" s="326"/>
      <c r="F46" s="326"/>
      <c r="G46" s="327"/>
      <c r="H46" s="328"/>
      <c r="I46" s="328"/>
      <c r="J46" s="328"/>
      <c r="K46" s="329"/>
      <c r="AJ46" s="266"/>
      <c r="AL46" s="247"/>
      <c r="AM46" s="245"/>
      <c r="AN46" s="249"/>
      <c r="AO46" s="161"/>
      <c r="AP46" s="161"/>
      <c r="AQ46" s="160"/>
      <c r="AR46" s="161"/>
      <c r="AS46" s="250"/>
      <c r="AT46" s="177"/>
      <c r="AU46" s="177"/>
      <c r="AV46" s="177"/>
      <c r="AW46" s="177"/>
      <c r="AX46" s="177"/>
      <c r="AY46" s="182"/>
    </row>
    <row r="47" spans="2:51" x14ac:dyDescent="0.25">
      <c r="B47" s="323"/>
      <c r="C47" s="324"/>
      <c r="D47" s="325"/>
      <c r="E47" s="326"/>
      <c r="F47" s="326"/>
      <c r="G47" s="327"/>
      <c r="H47" s="328"/>
      <c r="I47" s="328"/>
      <c r="J47" s="328"/>
      <c r="K47" s="329"/>
      <c r="AJ47" s="266"/>
      <c r="AL47" s="247"/>
      <c r="AM47" s="245"/>
      <c r="AN47" s="249"/>
      <c r="AO47" s="161"/>
      <c r="AP47" s="161"/>
      <c r="AQ47" s="160"/>
      <c r="AR47" s="161"/>
      <c r="AS47" s="250"/>
      <c r="AT47" s="177"/>
      <c r="AU47" s="177"/>
      <c r="AV47" s="177"/>
      <c r="AW47" s="177"/>
      <c r="AX47" s="177"/>
      <c r="AY47" s="182"/>
    </row>
    <row r="48" spans="2:51" x14ac:dyDescent="0.25">
      <c r="B48" s="323"/>
      <c r="C48" s="324"/>
      <c r="D48" s="325"/>
      <c r="E48" s="326"/>
      <c r="F48" s="326"/>
      <c r="G48" s="327"/>
      <c r="H48" s="328"/>
      <c r="I48" s="328"/>
      <c r="J48" s="328"/>
      <c r="K48" s="329"/>
      <c r="AJ48" s="266"/>
      <c r="AL48" s="247"/>
      <c r="AM48" s="245"/>
      <c r="AN48" s="249"/>
      <c r="AO48" s="161"/>
      <c r="AP48" s="161"/>
      <c r="AQ48" s="160"/>
      <c r="AR48" s="161"/>
      <c r="AS48" s="250"/>
      <c r="AT48" s="177"/>
      <c r="AU48" s="177"/>
      <c r="AV48" s="177"/>
      <c r="AW48" s="177"/>
      <c r="AX48" s="177"/>
      <c r="AY48" s="182"/>
    </row>
    <row r="49" spans="2:51" x14ac:dyDescent="0.25">
      <c r="B49" s="323"/>
      <c r="C49" s="324"/>
      <c r="D49" s="325"/>
      <c r="E49" s="326"/>
      <c r="F49" s="326"/>
      <c r="G49" s="327"/>
      <c r="H49" s="328"/>
      <c r="I49" s="328"/>
      <c r="J49" s="328"/>
      <c r="K49" s="329"/>
      <c r="AJ49" s="266"/>
      <c r="AL49" s="247"/>
      <c r="AM49" s="245"/>
      <c r="AN49" s="249"/>
      <c r="AO49" s="161"/>
      <c r="AP49" s="161"/>
      <c r="AQ49" s="160"/>
      <c r="AR49" s="161"/>
      <c r="AS49" s="250"/>
      <c r="AT49" s="177"/>
      <c r="AU49" s="177"/>
      <c r="AV49" s="177"/>
      <c r="AW49" s="177"/>
      <c r="AX49" s="177"/>
      <c r="AY49" s="182"/>
    </row>
    <row r="50" spans="2:51" x14ac:dyDescent="0.25">
      <c r="B50" s="323"/>
      <c r="C50" s="324"/>
      <c r="D50" s="325"/>
      <c r="E50" s="326"/>
      <c r="F50" s="326"/>
      <c r="G50" s="327"/>
      <c r="H50" s="328"/>
      <c r="I50" s="328"/>
      <c r="J50" s="328"/>
      <c r="K50" s="329"/>
      <c r="AJ50" s="266"/>
      <c r="AL50" s="247"/>
      <c r="AM50" s="245"/>
      <c r="AN50" s="249"/>
      <c r="AO50" s="161"/>
      <c r="AP50" s="161"/>
      <c r="AQ50" s="160"/>
      <c r="AR50" s="161"/>
      <c r="AS50" s="250"/>
      <c r="AT50" s="177"/>
      <c r="AU50" s="177"/>
      <c r="AV50" s="177"/>
      <c r="AW50" s="177"/>
      <c r="AX50" s="177"/>
      <c r="AY50" s="182"/>
    </row>
    <row r="51" spans="2:51" x14ac:dyDescent="0.25">
      <c r="B51" s="323"/>
      <c r="C51" s="324"/>
      <c r="D51" s="325"/>
      <c r="E51" s="326"/>
      <c r="F51" s="326"/>
      <c r="G51" s="327"/>
      <c r="H51" s="328"/>
      <c r="I51" s="328"/>
      <c r="J51" s="328"/>
      <c r="K51" s="329"/>
      <c r="AJ51" s="266"/>
      <c r="AL51" s="247"/>
      <c r="AM51" s="245"/>
      <c r="AN51" s="249"/>
      <c r="AO51" s="161"/>
      <c r="AP51" s="161"/>
      <c r="AQ51" s="160"/>
      <c r="AR51" s="161"/>
      <c r="AS51" s="250"/>
      <c r="AT51" s="177"/>
      <c r="AU51" s="177"/>
      <c r="AV51" s="177"/>
      <c r="AW51" s="177"/>
      <c r="AX51" s="177"/>
      <c r="AY51" s="182"/>
    </row>
    <row r="52" spans="2:51" x14ac:dyDescent="0.25">
      <c r="B52" s="323"/>
      <c r="C52" s="324"/>
      <c r="D52" s="325"/>
      <c r="E52" s="326"/>
      <c r="F52" s="326"/>
      <c r="G52" s="327"/>
      <c r="H52" s="328"/>
      <c r="I52" s="328"/>
      <c r="J52" s="328"/>
      <c r="K52" s="329"/>
      <c r="AJ52" s="266"/>
      <c r="AL52" s="247"/>
      <c r="AM52" s="245"/>
      <c r="AN52" s="249"/>
      <c r="AO52" s="161"/>
      <c r="AP52" s="161"/>
      <c r="AQ52" s="160"/>
      <c r="AR52" s="161"/>
      <c r="AS52" s="250"/>
      <c r="AT52" s="177"/>
      <c r="AU52" s="177"/>
      <c r="AV52" s="177"/>
      <c r="AW52" s="177"/>
      <c r="AX52" s="177"/>
      <c r="AY52" s="182"/>
    </row>
    <row r="53" spans="2:51" x14ac:dyDescent="0.25">
      <c r="B53" s="323"/>
      <c r="C53" s="324"/>
      <c r="D53" s="325"/>
      <c r="E53" s="326"/>
      <c r="F53" s="326"/>
      <c r="G53" s="327"/>
      <c r="H53" s="328"/>
      <c r="I53" s="328"/>
      <c r="J53" s="328"/>
      <c r="K53" s="329"/>
      <c r="AJ53" s="266"/>
      <c r="AL53" s="247"/>
      <c r="AM53" s="245"/>
      <c r="AN53" s="249"/>
      <c r="AO53" s="161"/>
      <c r="AP53" s="161"/>
      <c r="AQ53" s="160"/>
      <c r="AR53" s="161"/>
      <c r="AS53" s="250"/>
      <c r="AT53" s="177"/>
      <c r="AU53" s="177"/>
      <c r="AV53" s="177"/>
      <c r="AW53" s="177"/>
      <c r="AX53" s="177"/>
      <c r="AY53" s="182"/>
    </row>
    <row r="54" spans="2:51" x14ac:dyDescent="0.25">
      <c r="B54" s="323"/>
      <c r="C54" s="324"/>
      <c r="D54" s="325"/>
      <c r="E54" s="326"/>
      <c r="F54" s="326"/>
      <c r="G54" s="327"/>
      <c r="H54" s="328"/>
      <c r="I54" s="328"/>
      <c r="J54" s="328"/>
      <c r="K54" s="329"/>
      <c r="AJ54" s="266"/>
      <c r="AL54" s="247"/>
      <c r="AM54" s="245"/>
      <c r="AN54" s="249"/>
      <c r="AO54" s="161"/>
      <c r="AP54" s="161"/>
      <c r="AQ54" s="160"/>
      <c r="AR54" s="161"/>
      <c r="AS54" s="250"/>
      <c r="AT54" s="177"/>
      <c r="AU54" s="177"/>
      <c r="AV54" s="177"/>
      <c r="AW54" s="177"/>
      <c r="AX54" s="177"/>
      <c r="AY54" s="182"/>
    </row>
    <row r="55" spans="2:51" x14ac:dyDescent="0.25">
      <c r="B55" s="323"/>
      <c r="C55" s="324"/>
      <c r="D55" s="325"/>
      <c r="E55" s="326"/>
      <c r="F55" s="326"/>
      <c r="G55" s="327"/>
      <c r="H55" s="328"/>
      <c r="I55" s="328"/>
      <c r="J55" s="328"/>
      <c r="K55" s="329"/>
      <c r="AJ55" s="266"/>
      <c r="AL55" s="247"/>
      <c r="AM55" s="245"/>
      <c r="AN55" s="249"/>
      <c r="AO55" s="161"/>
      <c r="AP55" s="161"/>
      <c r="AQ55" s="160"/>
      <c r="AR55" s="161"/>
      <c r="AS55" s="250"/>
      <c r="AT55" s="177"/>
      <c r="AU55" s="177"/>
      <c r="AV55" s="177"/>
      <c r="AW55" s="177"/>
      <c r="AX55" s="177"/>
      <c r="AY55" s="182"/>
    </row>
    <row r="56" spans="2:51" x14ac:dyDescent="0.25">
      <c r="B56" s="323"/>
      <c r="C56" s="324"/>
      <c r="D56" s="325"/>
      <c r="E56" s="326"/>
      <c r="F56" s="326"/>
      <c r="G56" s="327"/>
      <c r="H56" s="328"/>
      <c r="I56" s="328"/>
      <c r="J56" s="328"/>
      <c r="K56" s="329"/>
      <c r="AJ56" s="266"/>
      <c r="AL56" s="247"/>
      <c r="AM56" s="245"/>
      <c r="AN56" s="249"/>
      <c r="AO56" s="161"/>
      <c r="AP56" s="161"/>
      <c r="AQ56" s="160"/>
      <c r="AR56" s="161"/>
      <c r="AS56" s="250"/>
      <c r="AT56" s="177"/>
      <c r="AU56" s="177"/>
      <c r="AV56" s="177"/>
      <c r="AW56" s="177"/>
      <c r="AX56" s="177"/>
      <c r="AY56" s="182"/>
    </row>
    <row r="57" spans="2:51" x14ac:dyDescent="0.25">
      <c r="B57" s="323"/>
      <c r="C57" s="324"/>
      <c r="D57" s="325"/>
      <c r="E57" s="326"/>
      <c r="F57" s="326"/>
      <c r="G57" s="327"/>
      <c r="H57" s="328"/>
      <c r="I57" s="328"/>
      <c r="J57" s="328"/>
      <c r="K57" s="329"/>
      <c r="AJ57" s="266"/>
      <c r="AL57" s="247"/>
      <c r="AM57" s="245"/>
      <c r="AN57" s="249"/>
      <c r="AO57" s="161"/>
      <c r="AP57" s="161"/>
      <c r="AQ57" s="160"/>
      <c r="AR57" s="161"/>
      <c r="AS57" s="250"/>
      <c r="AT57" s="177"/>
      <c r="AU57" s="177"/>
      <c r="AV57" s="177"/>
      <c r="AW57" s="177"/>
      <c r="AX57" s="177"/>
      <c r="AY57" s="182"/>
    </row>
    <row r="58" spans="2:51" x14ac:dyDescent="0.25">
      <c r="B58" s="323"/>
      <c r="C58" s="324"/>
      <c r="D58" s="325"/>
      <c r="E58" s="326"/>
      <c r="F58" s="326"/>
      <c r="G58" s="327"/>
      <c r="H58" s="328"/>
      <c r="I58" s="328"/>
      <c r="J58" s="328"/>
      <c r="K58" s="329"/>
      <c r="AJ58" s="266"/>
      <c r="AL58" s="247"/>
      <c r="AM58" s="245"/>
      <c r="AN58" s="249"/>
      <c r="AO58" s="161"/>
      <c r="AP58" s="161"/>
      <c r="AQ58" s="160"/>
      <c r="AR58" s="161"/>
      <c r="AS58" s="250"/>
      <c r="AT58" s="177"/>
      <c r="AU58" s="177"/>
      <c r="AV58" s="177"/>
      <c r="AW58" s="177"/>
      <c r="AX58" s="177"/>
      <c r="AY58" s="182"/>
    </row>
    <row r="59" spans="2:51" x14ac:dyDescent="0.25">
      <c r="B59" s="323"/>
      <c r="C59" s="324"/>
      <c r="D59" s="325"/>
      <c r="E59" s="326"/>
      <c r="F59" s="326"/>
      <c r="G59" s="327"/>
      <c r="H59" s="328"/>
      <c r="I59" s="328"/>
      <c r="J59" s="328"/>
      <c r="K59" s="329"/>
      <c r="AJ59" s="266"/>
      <c r="AL59" s="247"/>
      <c r="AM59" s="245"/>
      <c r="AN59" s="249"/>
      <c r="AO59" s="161"/>
      <c r="AP59" s="161"/>
      <c r="AQ59" s="160"/>
      <c r="AR59" s="161"/>
      <c r="AS59" s="250"/>
      <c r="AT59" s="177"/>
      <c r="AU59" s="177"/>
      <c r="AV59" s="177"/>
      <c r="AW59" s="177"/>
      <c r="AX59" s="177"/>
      <c r="AY59" s="182"/>
    </row>
    <row r="60" spans="2:51" x14ac:dyDescent="0.25">
      <c r="B60" s="323"/>
      <c r="C60" s="324"/>
      <c r="D60" s="325"/>
      <c r="E60" s="326"/>
      <c r="F60" s="326"/>
      <c r="G60" s="327"/>
      <c r="H60" s="328"/>
      <c r="I60" s="328"/>
      <c r="J60" s="328"/>
      <c r="K60" s="329"/>
      <c r="AJ60" s="266"/>
      <c r="AL60" s="247"/>
      <c r="AM60" s="245"/>
      <c r="AN60" s="249"/>
      <c r="AO60" s="161"/>
      <c r="AP60" s="161"/>
      <c r="AQ60" s="160"/>
      <c r="AR60" s="161"/>
      <c r="AS60" s="250"/>
      <c r="AT60" s="177"/>
      <c r="AU60" s="177"/>
      <c r="AV60" s="177"/>
      <c r="AW60" s="177"/>
      <c r="AX60" s="177"/>
      <c r="AY60" s="182"/>
    </row>
    <row r="61" spans="2:51" x14ac:dyDescent="0.25">
      <c r="B61" s="323"/>
      <c r="C61" s="324"/>
      <c r="D61" s="325"/>
      <c r="E61" s="326"/>
      <c r="F61" s="326"/>
      <c r="G61" s="327"/>
      <c r="H61" s="328"/>
      <c r="I61" s="328"/>
      <c r="J61" s="328"/>
      <c r="K61" s="329"/>
      <c r="AJ61" s="266"/>
      <c r="AL61" s="247"/>
      <c r="AM61" s="245"/>
      <c r="AN61" s="249"/>
      <c r="AO61" s="161"/>
      <c r="AP61" s="161"/>
      <c r="AQ61" s="160"/>
      <c r="AR61" s="161"/>
      <c r="AS61" s="250"/>
      <c r="AT61" s="177"/>
      <c r="AU61" s="177"/>
      <c r="AV61" s="177"/>
      <c r="AW61" s="177"/>
      <c r="AX61" s="177"/>
      <c r="AY61" s="182"/>
    </row>
    <row r="62" spans="2:51" x14ac:dyDescent="0.25">
      <c r="B62" s="323"/>
      <c r="C62" s="324"/>
      <c r="D62" s="325"/>
      <c r="E62" s="326"/>
      <c r="F62" s="326"/>
      <c r="G62" s="327"/>
      <c r="H62" s="328"/>
      <c r="I62" s="328"/>
      <c r="J62" s="328"/>
      <c r="K62" s="329"/>
      <c r="AJ62" s="266"/>
      <c r="AL62" s="247"/>
      <c r="AM62" s="245"/>
      <c r="AN62" s="249"/>
      <c r="AO62" s="161"/>
      <c r="AP62" s="161"/>
      <c r="AQ62" s="160"/>
      <c r="AR62" s="161"/>
      <c r="AS62" s="250"/>
      <c r="AT62" s="177"/>
      <c r="AU62" s="177"/>
      <c r="AV62" s="177"/>
      <c r="AW62" s="177"/>
      <c r="AX62" s="177"/>
      <c r="AY62" s="182"/>
    </row>
    <row r="63" spans="2:51" x14ac:dyDescent="0.25">
      <c r="B63" s="323"/>
      <c r="C63" s="324"/>
      <c r="D63" s="325"/>
      <c r="E63" s="326"/>
      <c r="F63" s="326"/>
      <c r="G63" s="327"/>
      <c r="H63" s="328"/>
      <c r="I63" s="328"/>
      <c r="J63" s="328"/>
      <c r="K63" s="329"/>
      <c r="AJ63" s="266"/>
      <c r="AL63" s="247"/>
      <c r="AM63" s="245"/>
      <c r="AN63" s="249"/>
      <c r="AO63" s="161"/>
      <c r="AP63" s="161"/>
      <c r="AQ63" s="160"/>
      <c r="AR63" s="161"/>
      <c r="AS63" s="250"/>
      <c r="AT63" s="177"/>
      <c r="AU63" s="177"/>
      <c r="AV63" s="177"/>
      <c r="AW63" s="177"/>
      <c r="AX63" s="177"/>
      <c r="AY63" s="182"/>
    </row>
    <row r="64" spans="2:51" x14ac:dyDescent="0.25">
      <c r="B64" s="323"/>
      <c r="C64" s="324"/>
      <c r="D64" s="325"/>
      <c r="E64" s="326"/>
      <c r="F64" s="326"/>
      <c r="G64" s="327"/>
      <c r="H64" s="328"/>
      <c r="I64" s="328"/>
      <c r="J64" s="328"/>
      <c r="K64" s="329"/>
      <c r="AJ64" s="266"/>
      <c r="AL64" s="247"/>
      <c r="AM64" s="245"/>
      <c r="AN64" s="249"/>
      <c r="AO64" s="161"/>
      <c r="AP64" s="161"/>
      <c r="AQ64" s="160"/>
      <c r="AR64" s="161"/>
      <c r="AS64" s="250"/>
      <c r="AT64" s="177"/>
      <c r="AU64" s="177"/>
      <c r="AV64" s="177"/>
      <c r="AW64" s="177"/>
      <c r="AX64" s="177"/>
      <c r="AY64" s="182"/>
    </row>
    <row r="65" spans="2:51" x14ac:dyDescent="0.25">
      <c r="B65" s="323"/>
      <c r="C65" s="324"/>
      <c r="D65" s="325"/>
      <c r="E65" s="326"/>
      <c r="F65" s="326"/>
      <c r="G65" s="327"/>
      <c r="H65" s="328"/>
      <c r="I65" s="328"/>
      <c r="J65" s="328"/>
      <c r="K65" s="329"/>
      <c r="AJ65" s="266"/>
      <c r="AL65" s="247"/>
      <c r="AM65" s="245"/>
      <c r="AN65" s="249"/>
      <c r="AO65" s="161"/>
      <c r="AP65" s="161"/>
      <c r="AQ65" s="160"/>
      <c r="AR65" s="161"/>
      <c r="AS65" s="250"/>
      <c r="AT65" s="177"/>
      <c r="AU65" s="177"/>
      <c r="AV65" s="177"/>
      <c r="AW65" s="177"/>
      <c r="AX65" s="177"/>
      <c r="AY65" s="182"/>
    </row>
    <row r="66" spans="2:51" x14ac:dyDescent="0.25">
      <c r="B66" s="323"/>
      <c r="C66" s="324"/>
      <c r="D66" s="325"/>
      <c r="E66" s="326"/>
      <c r="F66" s="326"/>
      <c r="G66" s="327"/>
      <c r="H66" s="328"/>
      <c r="I66" s="328"/>
      <c r="J66" s="328"/>
      <c r="K66" s="329"/>
      <c r="AJ66" s="266"/>
      <c r="AL66" s="247"/>
      <c r="AM66" s="245"/>
      <c r="AN66" s="249"/>
      <c r="AO66" s="161"/>
      <c r="AP66" s="161"/>
      <c r="AQ66" s="160"/>
      <c r="AR66" s="161"/>
      <c r="AS66" s="250"/>
      <c r="AT66" s="177"/>
      <c r="AU66" s="177"/>
      <c r="AV66" s="177"/>
      <c r="AW66" s="177"/>
      <c r="AX66" s="177"/>
      <c r="AY66" s="182"/>
    </row>
    <row r="67" spans="2:51" x14ac:dyDescent="0.25">
      <c r="B67" s="323"/>
      <c r="C67" s="324"/>
      <c r="D67" s="325"/>
      <c r="E67" s="326"/>
      <c r="F67" s="326"/>
      <c r="G67" s="327"/>
      <c r="H67" s="328"/>
      <c r="I67" s="328"/>
      <c r="J67" s="328"/>
      <c r="K67" s="329"/>
      <c r="AJ67" s="266"/>
      <c r="AL67" s="247"/>
      <c r="AM67" s="245"/>
      <c r="AN67" s="249"/>
      <c r="AO67" s="161"/>
      <c r="AP67" s="161"/>
      <c r="AQ67" s="160"/>
      <c r="AR67" s="161"/>
      <c r="AS67" s="250"/>
      <c r="AT67" s="177"/>
      <c r="AU67" s="177"/>
      <c r="AV67" s="177"/>
      <c r="AW67" s="177"/>
      <c r="AX67" s="177"/>
      <c r="AY67" s="182"/>
    </row>
    <row r="68" spans="2:51" x14ac:dyDescent="0.25">
      <c r="B68" s="323"/>
      <c r="C68" s="324"/>
      <c r="D68" s="325"/>
      <c r="E68" s="326"/>
      <c r="F68" s="326"/>
      <c r="G68" s="327"/>
      <c r="H68" s="328"/>
      <c r="I68" s="328"/>
      <c r="J68" s="328"/>
      <c r="K68" s="329"/>
      <c r="AJ68" s="266"/>
      <c r="AL68" s="247"/>
      <c r="AM68" s="245"/>
      <c r="AN68" s="249"/>
      <c r="AO68" s="161"/>
      <c r="AP68" s="161"/>
      <c r="AQ68" s="160"/>
      <c r="AR68" s="161"/>
      <c r="AS68" s="250"/>
      <c r="AT68" s="177"/>
      <c r="AU68" s="177"/>
      <c r="AV68" s="177"/>
      <c r="AW68" s="177"/>
      <c r="AX68" s="177"/>
      <c r="AY68" s="182"/>
    </row>
    <row r="69" spans="2:51" x14ac:dyDescent="0.25">
      <c r="B69" s="323"/>
      <c r="C69" s="324"/>
      <c r="D69" s="325"/>
      <c r="E69" s="326"/>
      <c r="F69" s="326"/>
      <c r="G69" s="327"/>
      <c r="H69" s="328"/>
      <c r="I69" s="328"/>
      <c r="J69" s="328"/>
      <c r="K69" s="329"/>
      <c r="AJ69" s="266"/>
      <c r="AL69" s="247"/>
      <c r="AM69" s="245"/>
      <c r="AN69" s="249"/>
      <c r="AO69" s="161"/>
      <c r="AP69" s="161"/>
      <c r="AQ69" s="160"/>
      <c r="AR69" s="161"/>
      <c r="AS69" s="250"/>
      <c r="AT69" s="177"/>
      <c r="AU69" s="177"/>
      <c r="AV69" s="177"/>
      <c r="AW69" s="177"/>
      <c r="AX69" s="177"/>
      <c r="AY69" s="182"/>
    </row>
    <row r="70" spans="2:51" x14ac:dyDescent="0.25">
      <c r="B70" s="323"/>
      <c r="C70" s="324"/>
      <c r="D70" s="325"/>
      <c r="E70" s="326"/>
      <c r="F70" s="326"/>
      <c r="G70" s="327"/>
      <c r="H70" s="328"/>
      <c r="I70" s="328"/>
      <c r="J70" s="328"/>
      <c r="K70" s="329"/>
      <c r="AJ70" s="266"/>
      <c r="AL70" s="247"/>
      <c r="AM70" s="245"/>
      <c r="AN70" s="249"/>
      <c r="AO70" s="161"/>
      <c r="AP70" s="161"/>
      <c r="AQ70" s="160"/>
      <c r="AR70" s="161"/>
      <c r="AS70" s="250"/>
      <c r="AT70" s="177"/>
      <c r="AU70" s="177"/>
      <c r="AV70" s="177"/>
      <c r="AW70" s="177"/>
      <c r="AX70" s="177"/>
      <c r="AY70" s="182"/>
    </row>
    <row r="71" spans="2:51" x14ac:dyDescent="0.25">
      <c r="B71" s="323"/>
      <c r="C71" s="324"/>
      <c r="D71" s="325"/>
      <c r="E71" s="326"/>
      <c r="F71" s="326"/>
      <c r="G71" s="327"/>
      <c r="H71" s="328"/>
      <c r="I71" s="328"/>
      <c r="J71" s="328"/>
      <c r="K71" s="329"/>
      <c r="AJ71" s="266"/>
      <c r="AL71" s="247"/>
      <c r="AM71" s="245"/>
      <c r="AN71" s="249"/>
      <c r="AO71" s="161"/>
      <c r="AP71" s="161"/>
      <c r="AQ71" s="160"/>
      <c r="AR71" s="161"/>
      <c r="AS71" s="250"/>
      <c r="AT71" s="177"/>
      <c r="AU71" s="177"/>
      <c r="AV71" s="177"/>
      <c r="AW71" s="177"/>
      <c r="AX71" s="177"/>
      <c r="AY71" s="182"/>
    </row>
    <row r="72" spans="2:51" x14ac:dyDescent="0.25">
      <c r="B72" s="323"/>
      <c r="C72" s="324"/>
      <c r="D72" s="325"/>
      <c r="E72" s="326"/>
      <c r="F72" s="326"/>
      <c r="G72" s="327"/>
      <c r="H72" s="328"/>
      <c r="I72" s="328"/>
      <c r="J72" s="328"/>
      <c r="K72" s="329"/>
      <c r="AJ72" s="266"/>
      <c r="AL72" s="247"/>
      <c r="AM72" s="245"/>
      <c r="AN72" s="249"/>
      <c r="AO72" s="161"/>
      <c r="AP72" s="161"/>
      <c r="AQ72" s="160"/>
      <c r="AR72" s="161"/>
      <c r="AS72" s="250"/>
      <c r="AT72" s="177"/>
      <c r="AU72" s="177"/>
      <c r="AV72" s="177"/>
      <c r="AW72" s="177"/>
      <c r="AX72" s="177"/>
      <c r="AY72" s="182"/>
    </row>
    <row r="73" spans="2:51" x14ac:dyDescent="0.25">
      <c r="B73" s="323"/>
      <c r="C73" s="324"/>
      <c r="D73" s="325"/>
      <c r="E73" s="326"/>
      <c r="F73" s="326"/>
      <c r="G73" s="327"/>
      <c r="H73" s="328"/>
      <c r="I73" s="328"/>
      <c r="J73" s="328"/>
      <c r="K73" s="329"/>
      <c r="AJ73" s="266"/>
      <c r="AL73" s="247"/>
      <c r="AM73" s="245"/>
      <c r="AN73" s="249"/>
      <c r="AO73" s="161"/>
      <c r="AP73" s="161"/>
      <c r="AQ73" s="160"/>
      <c r="AR73" s="161"/>
      <c r="AS73" s="250"/>
      <c r="AT73" s="177"/>
      <c r="AU73" s="177"/>
      <c r="AV73" s="177"/>
      <c r="AW73" s="177"/>
      <c r="AX73" s="177"/>
      <c r="AY73" s="182"/>
    </row>
    <row r="74" spans="2:51" x14ac:dyDescent="0.25">
      <c r="B74" s="323"/>
      <c r="C74" s="324"/>
      <c r="D74" s="325"/>
      <c r="E74" s="326"/>
      <c r="F74" s="326"/>
      <c r="G74" s="327"/>
      <c r="H74" s="328"/>
      <c r="I74" s="328"/>
      <c r="J74" s="328"/>
      <c r="K74" s="329"/>
      <c r="AJ74" s="266"/>
      <c r="AL74" s="247"/>
      <c r="AM74" s="245"/>
      <c r="AN74" s="249"/>
      <c r="AO74" s="161"/>
      <c r="AP74" s="161"/>
      <c r="AQ74" s="160"/>
      <c r="AR74" s="161"/>
      <c r="AS74" s="250"/>
      <c r="AT74" s="177"/>
      <c r="AU74" s="177"/>
      <c r="AV74" s="177"/>
      <c r="AW74" s="177"/>
      <c r="AX74" s="177"/>
      <c r="AY74" s="182"/>
    </row>
    <row r="75" spans="2:51" x14ac:dyDescent="0.25">
      <c r="B75" s="323"/>
      <c r="C75" s="324"/>
      <c r="D75" s="325"/>
      <c r="E75" s="326"/>
      <c r="F75" s="326"/>
      <c r="G75" s="327"/>
      <c r="H75" s="328"/>
      <c r="I75" s="328"/>
      <c r="J75" s="328"/>
      <c r="K75" s="329"/>
      <c r="AJ75" s="266"/>
      <c r="AL75" s="247"/>
      <c r="AM75" s="245"/>
      <c r="AN75" s="249"/>
      <c r="AO75" s="161"/>
      <c r="AP75" s="161"/>
      <c r="AQ75" s="160"/>
      <c r="AR75" s="161"/>
      <c r="AS75" s="250"/>
      <c r="AT75" s="177"/>
      <c r="AU75" s="177"/>
      <c r="AV75" s="177"/>
      <c r="AW75" s="177"/>
      <c r="AX75" s="177"/>
      <c r="AY75" s="182"/>
    </row>
    <row r="76" spans="2:51" x14ac:dyDescent="0.25">
      <c r="B76" s="323"/>
      <c r="C76" s="324"/>
      <c r="D76" s="325"/>
      <c r="E76" s="326"/>
      <c r="F76" s="326"/>
      <c r="G76" s="327"/>
      <c r="H76" s="328"/>
      <c r="I76" s="328"/>
      <c r="J76" s="328"/>
      <c r="K76" s="329"/>
      <c r="AJ76" s="266"/>
      <c r="AL76" s="247"/>
      <c r="AM76" s="245"/>
      <c r="AN76" s="249"/>
      <c r="AO76" s="161"/>
      <c r="AP76" s="161"/>
      <c r="AQ76" s="160"/>
      <c r="AR76" s="161"/>
      <c r="AS76" s="250"/>
      <c r="AT76" s="177"/>
      <c r="AU76" s="177"/>
      <c r="AV76" s="177"/>
      <c r="AW76" s="177"/>
      <c r="AX76" s="177"/>
      <c r="AY76" s="182"/>
    </row>
    <row r="77" spans="2:51" x14ac:dyDescent="0.25">
      <c r="B77" s="323"/>
      <c r="C77" s="324"/>
      <c r="D77" s="325"/>
      <c r="E77" s="326"/>
      <c r="F77" s="326"/>
      <c r="G77" s="327"/>
      <c r="H77" s="328"/>
      <c r="I77" s="328"/>
      <c r="J77" s="328"/>
      <c r="K77" s="329"/>
      <c r="AJ77" s="266">
        <f t="shared" ref="AJ77:AJ95" si="1">IF(OR(B77="",B77=0),0,1)</f>
        <v>0</v>
      </c>
      <c r="AL77" s="247" t="e">
        <f>#REF!</f>
        <v>#REF!</v>
      </c>
      <c r="AM77" s="245">
        <f>G238</f>
        <v>0</v>
      </c>
      <c r="AN77" s="249" t="str">
        <f>IFERROR(AM77/$AM$94,"")</f>
        <v/>
      </c>
      <c r="AO77" s="161" t="e">
        <f>#REF!</f>
        <v>#REF!</v>
      </c>
      <c r="AP77" s="161" t="e">
        <f>#REF!</f>
        <v>#REF!</v>
      </c>
      <c r="AQ77" s="160" t="e">
        <f>#REF!</f>
        <v>#REF!</v>
      </c>
      <c r="AR77" s="161" t="e">
        <f>#REF!</f>
        <v>#REF!</v>
      </c>
      <c r="AS77" s="250" t="e">
        <f>#REF!</f>
        <v>#REF!</v>
      </c>
      <c r="AT77" s="177" t="e">
        <f>#REF!</f>
        <v>#REF!</v>
      </c>
      <c r="AU77" s="177" t="e">
        <f>#REF!</f>
        <v>#REF!</v>
      </c>
      <c r="AV77" s="177" t="e">
        <f>#REF!</f>
        <v>#REF!</v>
      </c>
      <c r="AW77" s="177" t="e">
        <f>#REF!</f>
        <v>#REF!</v>
      </c>
      <c r="AX77" s="177" t="e">
        <f>#REF!</f>
        <v>#REF!</v>
      </c>
      <c r="AY77" s="182" t="e">
        <f>#REF!</f>
        <v>#REF!</v>
      </c>
    </row>
    <row r="78" spans="2:51" x14ac:dyDescent="0.25">
      <c r="B78" s="323"/>
      <c r="C78" s="324"/>
      <c r="D78" s="325"/>
      <c r="E78" s="326"/>
      <c r="F78" s="326"/>
      <c r="G78" s="327"/>
      <c r="H78" s="328"/>
      <c r="I78" s="328"/>
      <c r="J78" s="328"/>
      <c r="K78" s="329"/>
      <c r="AJ78" s="266">
        <f t="shared" si="1"/>
        <v>0</v>
      </c>
      <c r="AL78" s="247" t="e">
        <f>#REF!</f>
        <v>#REF!</v>
      </c>
      <c r="AM78" s="245">
        <f>G239</f>
        <v>0</v>
      </c>
      <c r="AN78" s="249" t="str">
        <f>IFERROR(AM78/$AM$94,"")</f>
        <v/>
      </c>
      <c r="AO78" s="161" t="e">
        <f>#REF!</f>
        <v>#REF!</v>
      </c>
      <c r="AP78" s="161" t="e">
        <f>#REF!</f>
        <v>#REF!</v>
      </c>
      <c r="AQ78" s="160" t="e">
        <f>#REF!</f>
        <v>#REF!</v>
      </c>
      <c r="AR78" s="161" t="e">
        <f>#REF!</f>
        <v>#REF!</v>
      </c>
      <c r="AS78" s="250" t="e">
        <f>#REF!</f>
        <v>#REF!</v>
      </c>
      <c r="AT78" s="177" t="e">
        <f>#REF!</f>
        <v>#REF!</v>
      </c>
      <c r="AU78" s="177" t="e">
        <f>#REF!</f>
        <v>#REF!</v>
      </c>
      <c r="AV78" s="177" t="e">
        <f>#REF!</f>
        <v>#REF!</v>
      </c>
      <c r="AW78" s="177" t="e">
        <f>#REF!</f>
        <v>#REF!</v>
      </c>
      <c r="AX78" s="177" t="e">
        <f>#REF!</f>
        <v>#REF!</v>
      </c>
      <c r="AY78" s="182" t="e">
        <f>#REF!</f>
        <v>#REF!</v>
      </c>
    </row>
    <row r="79" spans="2:51" x14ac:dyDescent="0.25">
      <c r="B79" s="323"/>
      <c r="C79" s="324"/>
      <c r="D79" s="325"/>
      <c r="E79" s="326"/>
      <c r="F79" s="326"/>
      <c r="G79" s="327"/>
      <c r="H79" s="328"/>
      <c r="I79" s="328"/>
      <c r="J79" s="328"/>
      <c r="K79" s="329"/>
      <c r="AJ79" s="266">
        <f t="shared" si="1"/>
        <v>0</v>
      </c>
      <c r="AL79" s="247" t="e">
        <f>#REF!</f>
        <v>#REF!</v>
      </c>
      <c r="AM79" s="245">
        <f>G240</f>
        <v>0</v>
      </c>
      <c r="AN79" s="249" t="str">
        <f>IFERROR(AM79/$AM$94,"")</f>
        <v/>
      </c>
      <c r="AO79" s="161" t="e">
        <f>#REF!</f>
        <v>#REF!</v>
      </c>
      <c r="AP79" s="161" t="e">
        <f>#REF!</f>
        <v>#REF!</v>
      </c>
      <c r="AQ79" s="160"/>
      <c r="AR79" s="161" t="e">
        <f>#REF!</f>
        <v>#REF!</v>
      </c>
      <c r="AS79" s="250"/>
      <c r="AT79" s="177" t="e">
        <f>#REF!</f>
        <v>#REF!</v>
      </c>
      <c r="AU79" s="177" t="e">
        <f>#REF!</f>
        <v>#REF!</v>
      </c>
      <c r="AV79" s="177" t="e">
        <f>#REF!</f>
        <v>#REF!</v>
      </c>
      <c r="AW79" s="177" t="e">
        <f>#REF!</f>
        <v>#REF!</v>
      </c>
      <c r="AX79" s="177" t="e">
        <f>#REF!</f>
        <v>#REF!</v>
      </c>
      <c r="AY79" s="182" t="e">
        <f>#REF!</f>
        <v>#REF!</v>
      </c>
    </row>
    <row r="80" spans="2:51" x14ac:dyDescent="0.25">
      <c r="B80" s="323"/>
      <c r="C80" s="324"/>
      <c r="D80" s="325"/>
      <c r="E80" s="326"/>
      <c r="F80" s="326"/>
      <c r="G80" s="327"/>
      <c r="H80" s="328"/>
      <c r="I80" s="328"/>
      <c r="J80" s="328"/>
      <c r="K80" s="329"/>
      <c r="AJ80" s="266">
        <f t="shared" si="1"/>
        <v>0</v>
      </c>
      <c r="AL80" s="247" t="e">
        <f>#REF!</f>
        <v>#REF!</v>
      </c>
      <c r="AM80" s="245">
        <f>G241</f>
        <v>0</v>
      </c>
      <c r="AN80" s="249" t="str">
        <f>IFERROR(AM80/$AM$94,"")</f>
        <v/>
      </c>
      <c r="AO80" s="161" t="e">
        <f>#REF!</f>
        <v>#REF!</v>
      </c>
      <c r="AP80" s="161" t="e">
        <f>#REF!</f>
        <v>#REF!</v>
      </c>
      <c r="AQ80" s="160"/>
      <c r="AR80" s="161" t="e">
        <f>#REF!</f>
        <v>#REF!</v>
      </c>
      <c r="AS80" s="250"/>
      <c r="AT80" s="177" t="e">
        <f>#REF!</f>
        <v>#REF!</v>
      </c>
      <c r="AU80" s="177" t="e">
        <f>#REF!</f>
        <v>#REF!</v>
      </c>
      <c r="AV80" s="177" t="e">
        <f>#REF!</f>
        <v>#REF!</v>
      </c>
      <c r="AW80" s="177" t="e">
        <f>#REF!</f>
        <v>#REF!</v>
      </c>
      <c r="AX80" s="177" t="e">
        <f>#REF!</f>
        <v>#REF!</v>
      </c>
      <c r="AY80" s="182" t="e">
        <f>#REF!</f>
        <v>#REF!</v>
      </c>
    </row>
    <row r="81" spans="2:51" x14ac:dyDescent="0.25">
      <c r="B81" s="323"/>
      <c r="C81" s="324"/>
      <c r="D81" s="325"/>
      <c r="E81" s="326"/>
      <c r="F81" s="326"/>
      <c r="G81" s="327"/>
      <c r="H81" s="328"/>
      <c r="I81" s="328"/>
      <c r="J81" s="328"/>
      <c r="K81" s="329"/>
      <c r="AJ81" s="266">
        <f t="shared" si="1"/>
        <v>0</v>
      </c>
      <c r="AL81" s="247"/>
      <c r="AM81" s="245">
        <f t="shared" ref="AM81" si="2">G242</f>
        <v>0</v>
      </c>
      <c r="AN81" s="249" t="str">
        <f>IFERROR(AM81/$AM$94,"")</f>
        <v/>
      </c>
      <c r="AO81" s="161" t="e">
        <f>#REF!</f>
        <v>#REF!</v>
      </c>
      <c r="AP81" s="161" t="e">
        <f>#REF!</f>
        <v>#REF!</v>
      </c>
      <c r="AQ81" s="160"/>
      <c r="AR81" s="161" t="e">
        <f>#REF!</f>
        <v>#REF!</v>
      </c>
      <c r="AS81" s="250"/>
      <c r="AT81" s="177" t="e">
        <f>#REF!</f>
        <v>#REF!</v>
      </c>
      <c r="AU81" s="177" t="e">
        <f>#REF!</f>
        <v>#REF!</v>
      </c>
      <c r="AV81" s="177" t="e">
        <f>#REF!</f>
        <v>#REF!</v>
      </c>
      <c r="AW81" s="177" t="e">
        <f>#REF!</f>
        <v>#REF!</v>
      </c>
      <c r="AX81" s="177" t="e">
        <f>#REF!</f>
        <v>#REF!</v>
      </c>
      <c r="AY81" s="182" t="e">
        <f>#REF!</f>
        <v>#REF!</v>
      </c>
    </row>
    <row r="82" spans="2:51" x14ac:dyDescent="0.25">
      <c r="B82" s="323"/>
      <c r="C82" s="324"/>
      <c r="D82" s="325"/>
      <c r="E82" s="326"/>
      <c r="F82" s="326"/>
      <c r="G82" s="327"/>
      <c r="H82" s="328"/>
      <c r="I82" s="328"/>
      <c r="J82" s="328"/>
      <c r="K82" s="329"/>
      <c r="AJ82" s="266">
        <f>IF(OR(B82="",B82=0),0,1)</f>
        <v>0</v>
      </c>
      <c r="AL82" s="247"/>
      <c r="AM82" s="245"/>
      <c r="AN82" s="249"/>
      <c r="AO82" s="161"/>
      <c r="AP82" s="161"/>
      <c r="AQ82" s="160"/>
      <c r="AR82" s="161"/>
      <c r="AS82" s="250"/>
      <c r="AT82" s="177"/>
      <c r="AU82" s="177"/>
      <c r="AV82" s="177"/>
      <c r="AW82" s="177"/>
      <c r="AX82" s="177"/>
      <c r="AY82" s="182"/>
    </row>
    <row r="83" spans="2:51" x14ac:dyDescent="0.25">
      <c r="B83" s="323"/>
      <c r="C83" s="324"/>
      <c r="D83" s="325"/>
      <c r="E83" s="326"/>
      <c r="F83" s="326"/>
      <c r="G83" s="327"/>
      <c r="H83" s="328"/>
      <c r="I83" s="328"/>
      <c r="J83" s="328"/>
      <c r="K83" s="329"/>
      <c r="AJ83" s="266">
        <f t="shared" si="1"/>
        <v>0</v>
      </c>
      <c r="AL83" s="247"/>
      <c r="AM83" s="245"/>
      <c r="AN83" s="249"/>
      <c r="AO83" s="161"/>
      <c r="AP83" s="161"/>
      <c r="AQ83" s="160"/>
      <c r="AR83" s="161"/>
      <c r="AS83" s="250"/>
      <c r="AT83" s="177"/>
      <c r="AU83" s="177"/>
      <c r="AV83" s="177"/>
      <c r="AW83" s="177"/>
      <c r="AX83" s="177"/>
      <c r="AY83" s="182"/>
    </row>
    <row r="84" spans="2:51" x14ac:dyDescent="0.25">
      <c r="B84" s="323"/>
      <c r="C84" s="324"/>
      <c r="D84" s="325"/>
      <c r="E84" s="326"/>
      <c r="F84" s="326"/>
      <c r="G84" s="327"/>
      <c r="H84" s="328"/>
      <c r="I84" s="328"/>
      <c r="J84" s="328"/>
      <c r="K84" s="329"/>
      <c r="AJ84" s="266">
        <f t="shared" si="1"/>
        <v>0</v>
      </c>
      <c r="AL84" s="247"/>
      <c r="AM84" s="245"/>
      <c r="AN84" s="249"/>
      <c r="AO84" s="161"/>
      <c r="AP84" s="161"/>
      <c r="AQ84" s="160"/>
      <c r="AR84" s="161"/>
      <c r="AS84" s="250"/>
      <c r="AT84" s="177"/>
      <c r="AU84" s="177"/>
      <c r="AV84" s="177"/>
      <c r="AW84" s="177"/>
      <c r="AX84" s="177"/>
      <c r="AY84" s="182"/>
    </row>
    <row r="85" spans="2:51" x14ac:dyDescent="0.25">
      <c r="B85" s="323"/>
      <c r="C85" s="324"/>
      <c r="D85" s="325"/>
      <c r="E85" s="326"/>
      <c r="F85" s="326"/>
      <c r="G85" s="327"/>
      <c r="H85" s="328"/>
      <c r="I85" s="328"/>
      <c r="J85" s="328"/>
      <c r="K85" s="329"/>
      <c r="AJ85" s="266">
        <f t="shared" si="1"/>
        <v>0</v>
      </c>
      <c r="AL85" s="247"/>
      <c r="AM85" s="245"/>
      <c r="AN85" s="249"/>
      <c r="AO85" s="161"/>
      <c r="AP85" s="161"/>
      <c r="AQ85" s="160"/>
      <c r="AR85" s="161"/>
      <c r="AS85" s="250"/>
      <c r="AT85" s="177"/>
      <c r="AU85" s="177"/>
      <c r="AV85" s="177"/>
      <c r="AW85" s="177"/>
      <c r="AX85" s="177"/>
      <c r="AY85" s="182"/>
    </row>
    <row r="86" spans="2:51" x14ac:dyDescent="0.25">
      <c r="B86" s="323"/>
      <c r="C86" s="324"/>
      <c r="D86" s="325"/>
      <c r="E86" s="326"/>
      <c r="F86" s="326"/>
      <c r="G86" s="327"/>
      <c r="H86" s="328"/>
      <c r="I86" s="328"/>
      <c r="J86" s="328"/>
      <c r="K86" s="329"/>
      <c r="AJ86" s="266">
        <f t="shared" si="1"/>
        <v>0</v>
      </c>
      <c r="AL86" s="247"/>
      <c r="AM86" s="245"/>
      <c r="AN86" s="249"/>
      <c r="AO86" s="161"/>
      <c r="AP86" s="161"/>
      <c r="AQ86" s="160"/>
      <c r="AR86" s="161"/>
      <c r="AS86" s="250"/>
      <c r="AT86" s="177"/>
      <c r="AU86" s="177"/>
      <c r="AV86" s="177"/>
      <c r="AW86" s="177"/>
      <c r="AX86" s="177"/>
      <c r="AY86" s="182"/>
    </row>
    <row r="87" spans="2:51" x14ac:dyDescent="0.25">
      <c r="B87" s="323"/>
      <c r="C87" s="324"/>
      <c r="D87" s="325"/>
      <c r="E87" s="326"/>
      <c r="F87" s="326"/>
      <c r="G87" s="327"/>
      <c r="H87" s="328"/>
      <c r="I87" s="328"/>
      <c r="J87" s="328"/>
      <c r="K87" s="329"/>
      <c r="AJ87" s="266">
        <f t="shared" si="1"/>
        <v>0</v>
      </c>
      <c r="AL87" s="247"/>
      <c r="AM87" s="245"/>
      <c r="AN87" s="249"/>
      <c r="AO87" s="161"/>
      <c r="AP87" s="161"/>
      <c r="AQ87" s="160"/>
      <c r="AR87" s="161"/>
      <c r="AS87" s="250"/>
      <c r="AT87" s="177"/>
      <c r="AU87" s="177"/>
      <c r="AV87" s="177"/>
      <c r="AW87" s="177"/>
      <c r="AX87" s="177"/>
      <c r="AY87" s="182"/>
    </row>
    <row r="88" spans="2:51" x14ac:dyDescent="0.25">
      <c r="B88" s="323"/>
      <c r="C88" s="324"/>
      <c r="D88" s="325"/>
      <c r="E88" s="326"/>
      <c r="F88" s="326"/>
      <c r="G88" s="327"/>
      <c r="H88" s="328"/>
      <c r="I88" s="328"/>
      <c r="J88" s="328"/>
      <c r="K88" s="329"/>
      <c r="AJ88" s="266">
        <f t="shared" si="1"/>
        <v>0</v>
      </c>
      <c r="AL88" s="247"/>
      <c r="AM88" s="245"/>
      <c r="AN88" s="249"/>
      <c r="AO88" s="161"/>
      <c r="AP88" s="161"/>
      <c r="AQ88" s="160"/>
      <c r="AR88" s="161"/>
      <c r="AS88" s="250"/>
      <c r="AT88" s="177"/>
      <c r="AU88" s="177"/>
      <c r="AV88" s="177"/>
      <c r="AW88" s="177"/>
      <c r="AX88" s="177"/>
      <c r="AY88" s="182"/>
    </row>
    <row r="89" spans="2:51" x14ac:dyDescent="0.25">
      <c r="B89" s="323"/>
      <c r="C89" s="324"/>
      <c r="D89" s="325"/>
      <c r="E89" s="326"/>
      <c r="F89" s="326"/>
      <c r="G89" s="327"/>
      <c r="H89" s="328"/>
      <c r="I89" s="328"/>
      <c r="J89" s="328"/>
      <c r="K89" s="329"/>
      <c r="AJ89" s="266">
        <f t="shared" si="1"/>
        <v>0</v>
      </c>
      <c r="AL89" s="247"/>
      <c r="AM89" s="245"/>
      <c r="AN89" s="249"/>
      <c r="AO89" s="161"/>
      <c r="AP89" s="161"/>
      <c r="AQ89" s="160"/>
      <c r="AR89" s="161"/>
      <c r="AS89" s="250"/>
      <c r="AT89" s="177"/>
      <c r="AU89" s="177"/>
      <c r="AV89" s="177"/>
      <c r="AW89" s="177"/>
      <c r="AX89" s="177"/>
      <c r="AY89" s="182"/>
    </row>
    <row r="90" spans="2:51" x14ac:dyDescent="0.25">
      <c r="B90" s="323"/>
      <c r="C90" s="324"/>
      <c r="D90" s="325"/>
      <c r="E90" s="326"/>
      <c r="F90" s="326"/>
      <c r="G90" s="327"/>
      <c r="H90" s="328"/>
      <c r="I90" s="328"/>
      <c r="J90" s="328"/>
      <c r="K90" s="329"/>
      <c r="AJ90" s="266">
        <f t="shared" si="1"/>
        <v>0</v>
      </c>
      <c r="AL90" s="247"/>
      <c r="AM90" s="245"/>
      <c r="AN90" s="249"/>
      <c r="AO90" s="161"/>
      <c r="AP90" s="161"/>
      <c r="AQ90" s="160"/>
      <c r="AR90" s="161"/>
      <c r="AS90" s="250"/>
      <c r="AT90" s="177"/>
      <c r="AU90" s="177"/>
      <c r="AV90" s="177"/>
      <c r="AW90" s="177"/>
      <c r="AX90" s="177"/>
      <c r="AY90" s="182"/>
    </row>
    <row r="91" spans="2:51" x14ac:dyDescent="0.25">
      <c r="B91" s="323"/>
      <c r="C91" s="324"/>
      <c r="D91" s="325"/>
      <c r="E91" s="326"/>
      <c r="F91" s="326"/>
      <c r="G91" s="327"/>
      <c r="H91" s="328"/>
      <c r="I91" s="328"/>
      <c r="J91" s="328"/>
      <c r="K91" s="329"/>
      <c r="AJ91" s="266">
        <f t="shared" si="1"/>
        <v>0</v>
      </c>
      <c r="AL91" s="247"/>
      <c r="AM91" s="245"/>
      <c r="AN91" s="249"/>
      <c r="AO91" s="161"/>
      <c r="AP91" s="161"/>
      <c r="AQ91" s="160"/>
      <c r="AR91" s="161"/>
      <c r="AS91" s="250"/>
      <c r="AT91" s="177"/>
      <c r="AU91" s="177"/>
      <c r="AV91" s="177"/>
      <c r="AW91" s="177"/>
      <c r="AX91" s="177"/>
      <c r="AY91" s="182"/>
    </row>
    <row r="92" spans="2:51" x14ac:dyDescent="0.25">
      <c r="B92" s="323"/>
      <c r="C92" s="324"/>
      <c r="D92" s="325"/>
      <c r="E92" s="326"/>
      <c r="F92" s="326"/>
      <c r="G92" s="327"/>
      <c r="H92" s="328"/>
      <c r="I92" s="328"/>
      <c r="J92" s="328"/>
      <c r="K92" s="329"/>
      <c r="AJ92" s="266"/>
      <c r="AL92" s="247"/>
      <c r="AM92" s="245"/>
      <c r="AN92" s="249"/>
      <c r="AO92" s="161"/>
      <c r="AP92" s="161"/>
      <c r="AQ92" s="160"/>
      <c r="AR92" s="161"/>
      <c r="AS92" s="250"/>
      <c r="AT92" s="177"/>
      <c r="AU92" s="177"/>
      <c r="AV92" s="177"/>
      <c r="AW92" s="177"/>
      <c r="AX92" s="177"/>
      <c r="AY92" s="182"/>
    </row>
    <row r="93" spans="2:51" x14ac:dyDescent="0.25">
      <c r="B93" s="323"/>
      <c r="C93" s="324"/>
      <c r="D93" s="325"/>
      <c r="E93" s="326"/>
      <c r="F93" s="326"/>
      <c r="G93" s="327"/>
      <c r="H93" s="328"/>
      <c r="I93" s="328"/>
      <c r="J93" s="328"/>
      <c r="K93" s="329"/>
      <c r="AJ93" s="266">
        <f t="shared" si="1"/>
        <v>0</v>
      </c>
      <c r="AL93" s="247"/>
      <c r="AM93" s="245"/>
      <c r="AN93" s="249"/>
      <c r="AO93" s="161"/>
      <c r="AP93" s="161"/>
      <c r="AQ93" s="160"/>
      <c r="AR93" s="161"/>
      <c r="AS93" s="250"/>
      <c r="AT93" s="177"/>
      <c r="AU93" s="177"/>
      <c r="AV93" s="177"/>
      <c r="AW93" s="177"/>
      <c r="AX93" s="177"/>
      <c r="AY93" s="182"/>
    </row>
    <row r="94" spans="2:51" ht="14.25" customHeight="1" thickBot="1" x14ac:dyDescent="0.3">
      <c r="B94" s="357" t="s">
        <v>120</v>
      </c>
      <c r="C94" s="330"/>
      <c r="D94" s="331"/>
      <c r="E94" s="332"/>
      <c r="F94" s="332"/>
      <c r="G94" s="332"/>
      <c r="H94" s="332"/>
      <c r="I94" s="332"/>
      <c r="J94" s="332"/>
      <c r="K94" s="332"/>
      <c r="AJ94" s="266">
        <f t="shared" si="1"/>
        <v>1</v>
      </c>
      <c r="AL94" s="175" t="s">
        <v>120</v>
      </c>
      <c r="AM94" s="162" t="e">
        <f>#REF!</f>
        <v>#REF!</v>
      </c>
      <c r="AN94" s="246" t="e">
        <f>#REF!</f>
        <v>#REF!</v>
      </c>
      <c r="AO94" s="163" t="e">
        <f>#REF!</f>
        <v>#REF!</v>
      </c>
      <c r="AP94" s="163" t="e">
        <f>#REF!</f>
        <v>#REF!</v>
      </c>
      <c r="AQ94" s="163" t="e">
        <f>#REF!</f>
        <v>#REF!</v>
      </c>
      <c r="AR94" s="163" t="e">
        <f>#REF!</f>
        <v>#REF!</v>
      </c>
      <c r="AS94" s="163" t="e">
        <f>#REF!</f>
        <v>#REF!</v>
      </c>
      <c r="AT94" s="163" t="e">
        <f>#REF!</f>
        <v>#REF!</v>
      </c>
      <c r="AU94" s="163" t="e">
        <f>#REF!</f>
        <v>#REF!</v>
      </c>
      <c r="AV94" s="163" t="e">
        <f>#REF!</f>
        <v>#REF!</v>
      </c>
      <c r="AW94" s="163" t="e">
        <f>#REF!</f>
        <v>#REF!</v>
      </c>
      <c r="AX94" s="163" t="e">
        <f>#REF!</f>
        <v>#REF!</v>
      </c>
      <c r="AY94" s="163" t="e">
        <f>#REF!</f>
        <v>#REF!</v>
      </c>
    </row>
    <row r="95" spans="2:51" ht="15" x14ac:dyDescent="0.25">
      <c r="B95" s="164" t="s">
        <v>4348</v>
      </c>
      <c r="AJ95" s="266">
        <f t="shared" si="1"/>
        <v>1</v>
      </c>
      <c r="AL95" s="164"/>
    </row>
    <row r="96" spans="2:51" x14ac:dyDescent="0.25">
      <c r="B96" s="165"/>
      <c r="AJ96" s="265">
        <v>1</v>
      </c>
    </row>
    <row r="97" spans="2:36" x14ac:dyDescent="0.25">
      <c r="B97" s="157" t="s">
        <v>4184</v>
      </c>
      <c r="AJ97" s="265">
        <v>1</v>
      </c>
    </row>
    <row r="98" spans="2:36" x14ac:dyDescent="0.25">
      <c r="AJ98" s="265">
        <v>1</v>
      </c>
    </row>
    <row r="99" spans="2:36" x14ac:dyDescent="0.25">
      <c r="B99" s="317"/>
      <c r="C99" s="396" t="s">
        <v>4368</v>
      </c>
      <c r="D99" s="396"/>
      <c r="E99" s="396"/>
      <c r="F99" s="396"/>
      <c r="G99" s="396"/>
      <c r="H99" s="396"/>
      <c r="I99" s="396"/>
      <c r="J99" s="396"/>
      <c r="K99" s="397"/>
      <c r="AJ99" s="265">
        <v>1</v>
      </c>
    </row>
    <row r="100" spans="2:36" ht="30.75" customHeight="1" x14ac:dyDescent="0.25">
      <c r="B100" s="333" t="s">
        <v>4180</v>
      </c>
      <c r="C100" s="334" t="s">
        <v>4362</v>
      </c>
      <c r="D100" s="334" t="s">
        <v>4185</v>
      </c>
      <c r="E100" s="334" t="s">
        <v>4200</v>
      </c>
      <c r="F100" s="334" t="s">
        <v>4363</v>
      </c>
      <c r="G100" s="334" t="s">
        <v>3857</v>
      </c>
      <c r="H100" s="334" t="s">
        <v>3919</v>
      </c>
      <c r="I100" s="334" t="s">
        <v>4186</v>
      </c>
      <c r="J100" s="334" t="s">
        <v>3864</v>
      </c>
      <c r="K100" s="335" t="s">
        <v>4364</v>
      </c>
      <c r="AJ100" s="265">
        <v>1</v>
      </c>
    </row>
    <row r="101" spans="2:36" x14ac:dyDescent="0.25">
      <c r="B101" s="336"/>
      <c r="C101" s="337"/>
      <c r="D101" s="338"/>
      <c r="E101" s="337"/>
      <c r="F101" s="337"/>
      <c r="G101" s="339"/>
      <c r="H101" s="339"/>
      <c r="I101" s="340"/>
      <c r="J101" s="340"/>
      <c r="K101" s="341"/>
      <c r="AJ101" s="266">
        <f t="shared" ref="AJ101:AJ152" si="3">IF(OR(B101="",B101=0),0,1)</f>
        <v>0</v>
      </c>
    </row>
    <row r="102" spans="2:36" x14ac:dyDescent="0.25">
      <c r="B102" s="336"/>
      <c r="C102" s="337"/>
      <c r="D102" s="338"/>
      <c r="E102" s="337"/>
      <c r="F102" s="337"/>
      <c r="G102" s="339"/>
      <c r="H102" s="339"/>
      <c r="I102" s="340"/>
      <c r="J102" s="340"/>
      <c r="K102" s="341"/>
      <c r="AJ102" s="266"/>
    </row>
    <row r="103" spans="2:36" x14ac:dyDescent="0.25">
      <c r="B103" s="336"/>
      <c r="C103" s="337"/>
      <c r="D103" s="338"/>
      <c r="E103" s="337"/>
      <c r="F103" s="337"/>
      <c r="G103" s="339"/>
      <c r="H103" s="339"/>
      <c r="I103" s="340"/>
      <c r="J103" s="340"/>
      <c r="K103" s="341"/>
      <c r="AJ103" s="266"/>
    </row>
    <row r="104" spans="2:36" x14ac:dyDescent="0.25">
      <c r="B104" s="336"/>
      <c r="C104" s="337"/>
      <c r="D104" s="338"/>
      <c r="E104" s="337"/>
      <c r="F104" s="337"/>
      <c r="G104" s="339"/>
      <c r="H104" s="339"/>
      <c r="I104" s="340"/>
      <c r="J104" s="340"/>
      <c r="K104" s="341"/>
      <c r="AJ104" s="266"/>
    </row>
    <row r="105" spans="2:36" x14ac:dyDescent="0.25">
      <c r="B105" s="336"/>
      <c r="C105" s="337"/>
      <c r="D105" s="338"/>
      <c r="E105" s="337"/>
      <c r="F105" s="337"/>
      <c r="G105" s="339"/>
      <c r="H105" s="339"/>
      <c r="I105" s="340"/>
      <c r="J105" s="340"/>
      <c r="K105" s="341"/>
      <c r="AJ105" s="266"/>
    </row>
    <row r="106" spans="2:36" x14ac:dyDescent="0.25">
      <c r="B106" s="336"/>
      <c r="C106" s="337"/>
      <c r="D106" s="338"/>
      <c r="E106" s="337"/>
      <c r="F106" s="337"/>
      <c r="G106" s="339"/>
      <c r="H106" s="339"/>
      <c r="I106" s="340"/>
      <c r="J106" s="340"/>
      <c r="K106" s="341"/>
      <c r="AJ106" s="266"/>
    </row>
    <row r="107" spans="2:36" x14ac:dyDescent="0.25">
      <c r="B107" s="336"/>
      <c r="C107" s="337"/>
      <c r="D107" s="338"/>
      <c r="E107" s="337"/>
      <c r="F107" s="337"/>
      <c r="G107" s="339"/>
      <c r="H107" s="339"/>
      <c r="I107" s="340"/>
      <c r="J107" s="340"/>
      <c r="K107" s="341"/>
      <c r="AJ107" s="266"/>
    </row>
    <row r="108" spans="2:36" x14ac:dyDescent="0.25">
      <c r="B108" s="336"/>
      <c r="C108" s="337"/>
      <c r="D108" s="338"/>
      <c r="E108" s="337"/>
      <c r="F108" s="337"/>
      <c r="G108" s="339"/>
      <c r="H108" s="339"/>
      <c r="I108" s="340"/>
      <c r="J108" s="340"/>
      <c r="K108" s="341"/>
      <c r="AJ108" s="266"/>
    </row>
    <row r="109" spans="2:36" x14ac:dyDescent="0.25">
      <c r="B109" s="336"/>
      <c r="C109" s="337"/>
      <c r="D109" s="338"/>
      <c r="E109" s="337"/>
      <c r="F109" s="337"/>
      <c r="G109" s="339"/>
      <c r="H109" s="339"/>
      <c r="I109" s="340"/>
      <c r="J109" s="340"/>
      <c r="K109" s="341"/>
      <c r="AJ109" s="266"/>
    </row>
    <row r="110" spans="2:36" x14ac:dyDescent="0.25">
      <c r="B110" s="336"/>
      <c r="C110" s="337"/>
      <c r="D110" s="338"/>
      <c r="E110" s="337"/>
      <c r="F110" s="337"/>
      <c r="G110" s="339"/>
      <c r="H110" s="339"/>
      <c r="I110" s="340"/>
      <c r="J110" s="340"/>
      <c r="K110" s="341"/>
      <c r="AJ110" s="266"/>
    </row>
    <row r="111" spans="2:36" x14ac:dyDescent="0.25">
      <c r="B111" s="336"/>
      <c r="C111" s="337"/>
      <c r="D111" s="338"/>
      <c r="E111" s="337"/>
      <c r="F111" s="337"/>
      <c r="G111" s="339"/>
      <c r="H111" s="339"/>
      <c r="I111" s="340"/>
      <c r="J111" s="340"/>
      <c r="K111" s="341"/>
      <c r="AJ111" s="266"/>
    </row>
    <row r="112" spans="2:36" x14ac:dyDescent="0.25">
      <c r="B112" s="336"/>
      <c r="C112" s="337"/>
      <c r="D112" s="338"/>
      <c r="E112" s="337"/>
      <c r="F112" s="337"/>
      <c r="G112" s="339"/>
      <c r="H112" s="339"/>
      <c r="I112" s="340"/>
      <c r="J112" s="340"/>
      <c r="K112" s="341"/>
      <c r="AJ112" s="266"/>
    </row>
    <row r="113" spans="2:36" x14ac:dyDescent="0.25">
      <c r="B113" s="336"/>
      <c r="C113" s="337"/>
      <c r="D113" s="338"/>
      <c r="E113" s="337"/>
      <c r="F113" s="337"/>
      <c r="G113" s="339"/>
      <c r="H113" s="339"/>
      <c r="I113" s="340"/>
      <c r="J113" s="340"/>
      <c r="K113" s="341"/>
      <c r="AJ113" s="266"/>
    </row>
    <row r="114" spans="2:36" x14ac:dyDescent="0.25">
      <c r="B114" s="336"/>
      <c r="C114" s="337"/>
      <c r="D114" s="338"/>
      <c r="E114" s="337"/>
      <c r="F114" s="337"/>
      <c r="G114" s="339"/>
      <c r="H114" s="339"/>
      <c r="I114" s="340"/>
      <c r="J114" s="340"/>
      <c r="K114" s="341"/>
      <c r="AJ114" s="266"/>
    </row>
    <row r="115" spans="2:36" x14ac:dyDescent="0.25">
      <c r="B115" s="336"/>
      <c r="C115" s="337"/>
      <c r="D115" s="338"/>
      <c r="E115" s="337"/>
      <c r="F115" s="337"/>
      <c r="G115" s="339"/>
      <c r="H115" s="339"/>
      <c r="I115" s="340"/>
      <c r="J115" s="340"/>
      <c r="K115" s="341"/>
      <c r="AJ115" s="266"/>
    </row>
    <row r="116" spans="2:36" x14ac:dyDescent="0.25">
      <c r="B116" s="336"/>
      <c r="C116" s="337"/>
      <c r="D116" s="338"/>
      <c r="E116" s="337"/>
      <c r="F116" s="337"/>
      <c r="G116" s="339"/>
      <c r="H116" s="339"/>
      <c r="I116" s="340"/>
      <c r="J116" s="340"/>
      <c r="K116" s="341"/>
      <c r="AJ116" s="266"/>
    </row>
    <row r="117" spans="2:36" x14ac:dyDescent="0.25">
      <c r="B117" s="336"/>
      <c r="C117" s="337"/>
      <c r="D117" s="338"/>
      <c r="E117" s="337"/>
      <c r="F117" s="337"/>
      <c r="G117" s="339"/>
      <c r="H117" s="339"/>
      <c r="I117" s="340"/>
      <c r="J117" s="340"/>
      <c r="K117" s="341"/>
      <c r="AJ117" s="266"/>
    </row>
    <row r="118" spans="2:36" x14ac:dyDescent="0.25">
      <c r="B118" s="336"/>
      <c r="C118" s="337"/>
      <c r="D118" s="338"/>
      <c r="E118" s="337"/>
      <c r="F118" s="337"/>
      <c r="G118" s="339"/>
      <c r="H118" s="339"/>
      <c r="I118" s="340"/>
      <c r="J118" s="340"/>
      <c r="K118" s="341"/>
      <c r="AJ118" s="266"/>
    </row>
    <row r="119" spans="2:36" x14ac:dyDescent="0.25">
      <c r="B119" s="336"/>
      <c r="C119" s="337"/>
      <c r="D119" s="338"/>
      <c r="E119" s="337"/>
      <c r="F119" s="337"/>
      <c r="G119" s="339"/>
      <c r="H119" s="339"/>
      <c r="I119" s="340"/>
      <c r="J119" s="340"/>
      <c r="K119" s="341"/>
      <c r="AJ119" s="266"/>
    </row>
    <row r="120" spans="2:36" x14ac:dyDescent="0.25">
      <c r="B120" s="336"/>
      <c r="C120" s="337"/>
      <c r="D120" s="338"/>
      <c r="E120" s="337"/>
      <c r="F120" s="337"/>
      <c r="G120" s="339"/>
      <c r="H120" s="339"/>
      <c r="I120" s="340"/>
      <c r="J120" s="340"/>
      <c r="K120" s="341"/>
      <c r="AJ120" s="266"/>
    </row>
    <row r="121" spans="2:36" x14ac:dyDescent="0.25">
      <c r="B121" s="336"/>
      <c r="C121" s="337"/>
      <c r="D121" s="338"/>
      <c r="E121" s="337"/>
      <c r="F121" s="337"/>
      <c r="G121" s="339"/>
      <c r="H121" s="339"/>
      <c r="I121" s="340"/>
      <c r="J121" s="340"/>
      <c r="K121" s="341"/>
      <c r="AJ121" s="266"/>
    </row>
    <row r="122" spans="2:36" x14ac:dyDescent="0.25">
      <c r="B122" s="336"/>
      <c r="C122" s="337"/>
      <c r="D122" s="338"/>
      <c r="E122" s="337"/>
      <c r="F122" s="337"/>
      <c r="G122" s="339"/>
      <c r="H122" s="339"/>
      <c r="I122" s="340"/>
      <c r="J122" s="340"/>
      <c r="K122" s="341"/>
      <c r="AJ122" s="266"/>
    </row>
    <row r="123" spans="2:36" x14ac:dyDescent="0.25">
      <c r="B123" s="336"/>
      <c r="C123" s="337"/>
      <c r="D123" s="338"/>
      <c r="E123" s="337"/>
      <c r="F123" s="337"/>
      <c r="G123" s="339"/>
      <c r="H123" s="339"/>
      <c r="I123" s="340"/>
      <c r="J123" s="340"/>
      <c r="K123" s="341"/>
      <c r="AJ123" s="266"/>
    </row>
    <row r="124" spans="2:36" x14ac:dyDescent="0.25">
      <c r="B124" s="336"/>
      <c r="C124" s="337"/>
      <c r="D124" s="338"/>
      <c r="E124" s="337"/>
      <c r="F124" s="337"/>
      <c r="G124" s="339"/>
      <c r="H124" s="339"/>
      <c r="I124" s="340"/>
      <c r="J124" s="340"/>
      <c r="K124" s="341"/>
      <c r="AJ124" s="266"/>
    </row>
    <row r="125" spans="2:36" x14ac:dyDescent="0.25">
      <c r="B125" s="336"/>
      <c r="C125" s="337"/>
      <c r="D125" s="338"/>
      <c r="E125" s="337"/>
      <c r="F125" s="337"/>
      <c r="G125" s="339"/>
      <c r="H125" s="339"/>
      <c r="I125" s="340"/>
      <c r="J125" s="340"/>
      <c r="K125" s="341"/>
      <c r="AJ125" s="266"/>
    </row>
    <row r="126" spans="2:36" x14ac:dyDescent="0.25">
      <c r="B126" s="336"/>
      <c r="C126" s="337"/>
      <c r="D126" s="338"/>
      <c r="E126" s="337"/>
      <c r="F126" s="337"/>
      <c r="G126" s="339"/>
      <c r="H126" s="339"/>
      <c r="I126" s="340"/>
      <c r="J126" s="340"/>
      <c r="K126" s="341"/>
      <c r="AJ126" s="266"/>
    </row>
    <row r="127" spans="2:36" x14ac:dyDescent="0.25">
      <c r="B127" s="336"/>
      <c r="C127" s="337"/>
      <c r="D127" s="338"/>
      <c r="E127" s="337"/>
      <c r="F127" s="337"/>
      <c r="G127" s="339"/>
      <c r="H127" s="339"/>
      <c r="I127" s="340"/>
      <c r="J127" s="340"/>
      <c r="K127" s="341"/>
      <c r="AJ127" s="266"/>
    </row>
    <row r="128" spans="2:36" x14ac:dyDescent="0.25">
      <c r="B128" s="336"/>
      <c r="C128" s="337"/>
      <c r="D128" s="338"/>
      <c r="E128" s="337"/>
      <c r="F128" s="337"/>
      <c r="G128" s="339"/>
      <c r="H128" s="339"/>
      <c r="I128" s="340"/>
      <c r="J128" s="340"/>
      <c r="K128" s="341"/>
      <c r="AJ128" s="266"/>
    </row>
    <row r="129" spans="2:36" x14ac:dyDescent="0.25">
      <c r="B129" s="336"/>
      <c r="C129" s="337"/>
      <c r="D129" s="338"/>
      <c r="E129" s="337"/>
      <c r="F129" s="337"/>
      <c r="G129" s="339"/>
      <c r="H129" s="339"/>
      <c r="I129" s="340"/>
      <c r="J129" s="340"/>
      <c r="K129" s="341"/>
      <c r="AJ129" s="266"/>
    </row>
    <row r="130" spans="2:36" x14ac:dyDescent="0.25">
      <c r="B130" s="336"/>
      <c r="C130" s="337"/>
      <c r="D130" s="338"/>
      <c r="E130" s="337"/>
      <c r="F130" s="337"/>
      <c r="G130" s="339"/>
      <c r="H130" s="339"/>
      <c r="I130" s="340"/>
      <c r="J130" s="340"/>
      <c r="K130" s="341"/>
      <c r="AJ130" s="266"/>
    </row>
    <row r="131" spans="2:36" x14ac:dyDescent="0.25">
      <c r="B131" s="336"/>
      <c r="C131" s="337"/>
      <c r="D131" s="338"/>
      <c r="E131" s="337"/>
      <c r="F131" s="337"/>
      <c r="G131" s="339"/>
      <c r="H131" s="339"/>
      <c r="I131" s="340"/>
      <c r="J131" s="340"/>
      <c r="K131" s="341"/>
      <c r="AJ131" s="266"/>
    </row>
    <row r="132" spans="2:36" x14ac:dyDescent="0.25">
      <c r="B132" s="336"/>
      <c r="C132" s="337"/>
      <c r="D132" s="338"/>
      <c r="E132" s="337"/>
      <c r="F132" s="337"/>
      <c r="G132" s="339"/>
      <c r="H132" s="339"/>
      <c r="I132" s="340"/>
      <c r="J132" s="340"/>
      <c r="K132" s="341"/>
      <c r="AJ132" s="266"/>
    </row>
    <row r="133" spans="2:36" x14ac:dyDescent="0.25">
      <c r="B133" s="336"/>
      <c r="C133" s="337"/>
      <c r="D133" s="338"/>
      <c r="E133" s="337"/>
      <c r="F133" s="337"/>
      <c r="G133" s="339"/>
      <c r="H133" s="339"/>
      <c r="I133" s="342"/>
      <c r="J133" s="342"/>
      <c r="K133" s="341"/>
      <c r="AJ133" s="266">
        <f t="shared" si="3"/>
        <v>0</v>
      </c>
    </row>
    <row r="134" spans="2:36" x14ac:dyDescent="0.25">
      <c r="B134" s="336"/>
      <c r="C134" s="337"/>
      <c r="D134" s="338"/>
      <c r="E134" s="337"/>
      <c r="F134" s="337"/>
      <c r="G134" s="339"/>
      <c r="H134" s="339"/>
      <c r="I134" s="342"/>
      <c r="J134" s="342"/>
      <c r="K134" s="341"/>
      <c r="AJ134" s="266">
        <f t="shared" si="3"/>
        <v>0</v>
      </c>
    </row>
    <row r="135" spans="2:36" x14ac:dyDescent="0.25">
      <c r="B135" s="336"/>
      <c r="C135" s="337"/>
      <c r="D135" s="338"/>
      <c r="E135" s="337"/>
      <c r="F135" s="337"/>
      <c r="G135" s="339"/>
      <c r="H135" s="339"/>
      <c r="I135" s="342"/>
      <c r="J135" s="342"/>
      <c r="K135" s="341"/>
      <c r="AJ135" s="266">
        <f t="shared" si="3"/>
        <v>0</v>
      </c>
    </row>
    <row r="136" spans="2:36" x14ac:dyDescent="0.25">
      <c r="B136" s="336"/>
      <c r="C136" s="337"/>
      <c r="D136" s="338"/>
      <c r="E136" s="337"/>
      <c r="F136" s="337"/>
      <c r="G136" s="339"/>
      <c r="H136" s="339"/>
      <c r="I136" s="342"/>
      <c r="J136" s="342"/>
      <c r="K136" s="341"/>
      <c r="AJ136" s="266">
        <f t="shared" si="3"/>
        <v>0</v>
      </c>
    </row>
    <row r="137" spans="2:36" x14ac:dyDescent="0.25">
      <c r="B137" s="336"/>
      <c r="C137" s="337"/>
      <c r="D137" s="338"/>
      <c r="E137" s="337"/>
      <c r="F137" s="337"/>
      <c r="G137" s="339"/>
      <c r="H137" s="339"/>
      <c r="I137" s="342"/>
      <c r="J137" s="342"/>
      <c r="K137" s="341"/>
      <c r="AJ137" s="266">
        <f t="shared" si="3"/>
        <v>0</v>
      </c>
    </row>
    <row r="138" spans="2:36" x14ac:dyDescent="0.25">
      <c r="B138" s="336"/>
      <c r="C138" s="337"/>
      <c r="D138" s="338"/>
      <c r="E138" s="337"/>
      <c r="F138" s="337"/>
      <c r="G138" s="339"/>
      <c r="H138" s="339"/>
      <c r="I138" s="342"/>
      <c r="J138" s="342"/>
      <c r="K138" s="341"/>
      <c r="AJ138" s="266">
        <f t="shared" si="3"/>
        <v>0</v>
      </c>
    </row>
    <row r="139" spans="2:36" x14ac:dyDescent="0.25">
      <c r="B139" s="336"/>
      <c r="C139" s="337"/>
      <c r="D139" s="338"/>
      <c r="E139" s="337"/>
      <c r="F139" s="337"/>
      <c r="G139" s="339"/>
      <c r="H139" s="339"/>
      <c r="I139" s="342"/>
      <c r="J139" s="342"/>
      <c r="K139" s="341"/>
      <c r="AJ139" s="266">
        <f t="shared" si="3"/>
        <v>0</v>
      </c>
    </row>
    <row r="140" spans="2:36" x14ac:dyDescent="0.25">
      <c r="B140" s="336"/>
      <c r="C140" s="337"/>
      <c r="D140" s="338"/>
      <c r="E140" s="337"/>
      <c r="F140" s="337"/>
      <c r="G140" s="339"/>
      <c r="H140" s="339"/>
      <c r="I140" s="342"/>
      <c r="J140" s="342"/>
      <c r="K140" s="341"/>
      <c r="AJ140" s="266">
        <f t="shared" si="3"/>
        <v>0</v>
      </c>
    </row>
    <row r="141" spans="2:36" x14ac:dyDescent="0.25">
      <c r="B141" s="336"/>
      <c r="C141" s="337"/>
      <c r="D141" s="338"/>
      <c r="E141" s="337"/>
      <c r="F141" s="337"/>
      <c r="G141" s="339"/>
      <c r="H141" s="339"/>
      <c r="I141" s="342"/>
      <c r="J141" s="342"/>
      <c r="K141" s="341"/>
      <c r="AJ141" s="266">
        <f t="shared" si="3"/>
        <v>0</v>
      </c>
    </row>
    <row r="142" spans="2:36" x14ac:dyDescent="0.25">
      <c r="B142" s="336"/>
      <c r="C142" s="337"/>
      <c r="D142" s="338"/>
      <c r="E142" s="337"/>
      <c r="F142" s="337"/>
      <c r="G142" s="339"/>
      <c r="H142" s="339"/>
      <c r="I142" s="342"/>
      <c r="J142" s="342"/>
      <c r="K142" s="341"/>
      <c r="AJ142" s="266">
        <f t="shared" si="3"/>
        <v>0</v>
      </c>
    </row>
    <row r="143" spans="2:36" x14ac:dyDescent="0.25">
      <c r="B143" s="336"/>
      <c r="C143" s="337"/>
      <c r="D143" s="338"/>
      <c r="E143" s="337"/>
      <c r="F143" s="337"/>
      <c r="G143" s="339"/>
      <c r="H143" s="339"/>
      <c r="I143" s="342"/>
      <c r="J143" s="342"/>
      <c r="K143" s="341"/>
      <c r="AJ143" s="266">
        <f t="shared" si="3"/>
        <v>0</v>
      </c>
    </row>
    <row r="144" spans="2:36" x14ac:dyDescent="0.25">
      <c r="B144" s="336"/>
      <c r="C144" s="337"/>
      <c r="D144" s="338"/>
      <c r="E144" s="337"/>
      <c r="F144" s="337"/>
      <c r="G144" s="339"/>
      <c r="H144" s="339"/>
      <c r="I144" s="342"/>
      <c r="J144" s="342"/>
      <c r="K144" s="341"/>
      <c r="AJ144" s="266">
        <f t="shared" si="3"/>
        <v>0</v>
      </c>
    </row>
    <row r="145" spans="2:36" x14ac:dyDescent="0.25">
      <c r="B145" s="336"/>
      <c r="C145" s="337"/>
      <c r="D145" s="338"/>
      <c r="E145" s="337"/>
      <c r="F145" s="337"/>
      <c r="G145" s="339"/>
      <c r="H145" s="339"/>
      <c r="I145" s="342"/>
      <c r="J145" s="342"/>
      <c r="K145" s="341"/>
      <c r="AJ145" s="266">
        <f t="shared" si="3"/>
        <v>0</v>
      </c>
    </row>
    <row r="146" spans="2:36" x14ac:dyDescent="0.25">
      <c r="B146" s="336"/>
      <c r="C146" s="337"/>
      <c r="D146" s="338"/>
      <c r="E146" s="337"/>
      <c r="F146" s="337"/>
      <c r="G146" s="339"/>
      <c r="H146" s="339"/>
      <c r="I146" s="342"/>
      <c r="J146" s="342"/>
      <c r="K146" s="341"/>
      <c r="AJ146" s="266">
        <f t="shared" si="3"/>
        <v>0</v>
      </c>
    </row>
    <row r="147" spans="2:36" x14ac:dyDescent="0.25">
      <c r="B147" s="336"/>
      <c r="C147" s="337"/>
      <c r="D147" s="338"/>
      <c r="E147" s="337"/>
      <c r="F147" s="337"/>
      <c r="G147" s="339"/>
      <c r="H147" s="339"/>
      <c r="I147" s="342"/>
      <c r="J147" s="342"/>
      <c r="K147" s="341"/>
      <c r="AJ147" s="266">
        <f t="shared" si="3"/>
        <v>0</v>
      </c>
    </row>
    <row r="148" spans="2:36" x14ac:dyDescent="0.25">
      <c r="B148" s="336"/>
      <c r="C148" s="337"/>
      <c r="D148" s="338"/>
      <c r="E148" s="337"/>
      <c r="F148" s="337"/>
      <c r="G148" s="339"/>
      <c r="H148" s="339"/>
      <c r="I148" s="342"/>
      <c r="J148" s="342"/>
      <c r="K148" s="341"/>
      <c r="AJ148" s="266">
        <f t="shared" si="3"/>
        <v>0</v>
      </c>
    </row>
    <row r="149" spans="2:36" x14ac:dyDescent="0.25">
      <c r="B149" s="336"/>
      <c r="C149" s="337"/>
      <c r="D149" s="338"/>
      <c r="E149" s="337"/>
      <c r="F149" s="337"/>
      <c r="G149" s="339"/>
      <c r="H149" s="339"/>
      <c r="I149" s="342"/>
      <c r="J149" s="342"/>
      <c r="K149" s="341"/>
      <c r="AJ149" s="266">
        <f t="shared" si="3"/>
        <v>0</v>
      </c>
    </row>
    <row r="150" spans="2:36" x14ac:dyDescent="0.25">
      <c r="B150" s="336"/>
      <c r="C150" s="337"/>
      <c r="D150" s="338"/>
      <c r="E150" s="337"/>
      <c r="F150" s="337"/>
      <c r="G150" s="339"/>
      <c r="H150" s="339"/>
      <c r="I150" s="342"/>
      <c r="J150" s="342"/>
      <c r="K150" s="341"/>
      <c r="AJ150" s="266">
        <f t="shared" si="3"/>
        <v>0</v>
      </c>
    </row>
    <row r="151" spans="2:36" x14ac:dyDescent="0.25">
      <c r="B151" s="336"/>
      <c r="C151" s="337"/>
      <c r="D151" s="338"/>
      <c r="E151" s="337"/>
      <c r="F151" s="337"/>
      <c r="G151" s="339"/>
      <c r="H151" s="339"/>
      <c r="I151" s="342"/>
      <c r="J151" s="342"/>
      <c r="K151" s="341"/>
      <c r="AJ151" s="266">
        <f t="shared" si="3"/>
        <v>0</v>
      </c>
    </row>
    <row r="152" spans="2:36" ht="14.4" thickBot="1" x14ac:dyDescent="0.3">
      <c r="B152" s="357" t="s">
        <v>120</v>
      </c>
      <c r="C152" s="343"/>
      <c r="D152" s="343"/>
      <c r="E152" s="343"/>
      <c r="F152" s="343"/>
      <c r="G152" s="344"/>
      <c r="H152" s="344"/>
      <c r="I152" s="345"/>
      <c r="J152" s="345"/>
      <c r="K152" s="343"/>
      <c r="AJ152" s="266">
        <f t="shared" si="3"/>
        <v>1</v>
      </c>
    </row>
    <row r="153" spans="2:36" ht="15" x14ac:dyDescent="0.25">
      <c r="B153" s="164" t="s">
        <v>4187</v>
      </c>
      <c r="C153" s="166"/>
      <c r="D153" s="166"/>
      <c r="F153" s="166"/>
      <c r="G153" s="167"/>
      <c r="H153" s="167"/>
      <c r="I153" s="168"/>
      <c r="J153" s="168"/>
      <c r="K153" s="168"/>
      <c r="AJ153" s="265">
        <v>1</v>
      </c>
    </row>
    <row r="154" spans="2:36" ht="15" x14ac:dyDescent="0.25">
      <c r="B154" s="169" t="s">
        <v>4188</v>
      </c>
      <c r="AJ154" s="265">
        <v>1</v>
      </c>
    </row>
    <row r="155" spans="2:36" ht="15" x14ac:dyDescent="0.25">
      <c r="B155" s="169" t="s">
        <v>4347</v>
      </c>
      <c r="AJ155" s="265">
        <v>1</v>
      </c>
    </row>
    <row r="156" spans="2:36" x14ac:dyDescent="0.25">
      <c r="AJ156" s="265">
        <v>1</v>
      </c>
    </row>
    <row r="157" spans="2:36" x14ac:dyDescent="0.25">
      <c r="B157" s="157" t="s">
        <v>4189</v>
      </c>
      <c r="AJ157" s="265">
        <v>1</v>
      </c>
    </row>
    <row r="158" spans="2:36" x14ac:dyDescent="0.25">
      <c r="AJ158" s="265">
        <v>1</v>
      </c>
    </row>
    <row r="159" spans="2:36" ht="24" customHeight="1" x14ac:dyDescent="0.25">
      <c r="B159" s="346"/>
      <c r="C159" s="317"/>
      <c r="D159" s="390" t="s">
        <v>4201</v>
      </c>
      <c r="E159" s="390"/>
      <c r="F159" s="390"/>
      <c r="G159" s="390"/>
      <c r="H159" s="394" t="s">
        <v>4202</v>
      </c>
      <c r="I159" s="394"/>
      <c r="J159" s="394"/>
      <c r="K159" s="395"/>
      <c r="AJ159" s="265">
        <v>1</v>
      </c>
    </row>
    <row r="160" spans="2:36" ht="24" x14ac:dyDescent="0.25">
      <c r="B160" s="320" t="s">
        <v>4180</v>
      </c>
      <c r="C160" s="321" t="s">
        <v>4205</v>
      </c>
      <c r="D160" s="321" t="s">
        <v>4346</v>
      </c>
      <c r="E160" s="321" t="s">
        <v>4190</v>
      </c>
      <c r="F160" s="321" t="s">
        <v>4191</v>
      </c>
      <c r="G160" s="321" t="s">
        <v>4192</v>
      </c>
      <c r="H160" s="347" t="s">
        <v>4193</v>
      </c>
      <c r="I160" s="347" t="s">
        <v>4190</v>
      </c>
      <c r="J160" s="347" t="s">
        <v>4191</v>
      </c>
      <c r="K160" s="348" t="s">
        <v>4192</v>
      </c>
      <c r="AJ160" s="265">
        <v>1</v>
      </c>
    </row>
    <row r="161" spans="2:36" x14ac:dyDescent="0.25">
      <c r="B161" s="336"/>
      <c r="C161" s="349"/>
      <c r="D161" s="350"/>
      <c r="E161" s="337"/>
      <c r="F161" s="351"/>
      <c r="G161" s="352"/>
      <c r="H161" s="353"/>
      <c r="I161" s="353"/>
      <c r="J161" s="353"/>
      <c r="K161" s="354"/>
      <c r="AJ161" s="266">
        <f t="shared" ref="AJ161:AJ212" si="4">IF(OR(B161="",B161=0),0,1)</f>
        <v>0</v>
      </c>
    </row>
    <row r="162" spans="2:36" x14ac:dyDescent="0.25">
      <c r="B162" s="336"/>
      <c r="C162" s="349"/>
      <c r="D162" s="350"/>
      <c r="E162" s="337"/>
      <c r="F162" s="351"/>
      <c r="G162" s="352"/>
      <c r="H162" s="355"/>
      <c r="I162" s="353"/>
      <c r="J162" s="355"/>
      <c r="K162" s="356"/>
      <c r="AJ162" s="266"/>
    </row>
    <row r="163" spans="2:36" x14ac:dyDescent="0.25">
      <c r="B163" s="336"/>
      <c r="C163" s="349"/>
      <c r="D163" s="350"/>
      <c r="E163" s="337"/>
      <c r="F163" s="351"/>
      <c r="G163" s="352"/>
      <c r="H163" s="355"/>
      <c r="I163" s="353"/>
      <c r="J163" s="355"/>
      <c r="K163" s="356"/>
      <c r="AJ163" s="266"/>
    </row>
    <row r="164" spans="2:36" x14ac:dyDescent="0.25">
      <c r="B164" s="336"/>
      <c r="C164" s="349"/>
      <c r="D164" s="350"/>
      <c r="E164" s="337"/>
      <c r="F164" s="351"/>
      <c r="G164" s="352"/>
      <c r="H164" s="355"/>
      <c r="I164" s="353"/>
      <c r="J164" s="355"/>
      <c r="K164" s="356"/>
      <c r="AJ164" s="266"/>
    </row>
    <row r="165" spans="2:36" x14ac:dyDescent="0.25">
      <c r="B165" s="336"/>
      <c r="C165" s="349"/>
      <c r="D165" s="350"/>
      <c r="E165" s="337"/>
      <c r="F165" s="351"/>
      <c r="G165" s="352"/>
      <c r="H165" s="355"/>
      <c r="I165" s="353"/>
      <c r="J165" s="355"/>
      <c r="K165" s="356"/>
      <c r="AJ165" s="266"/>
    </row>
    <row r="166" spans="2:36" x14ac:dyDescent="0.25">
      <c r="B166" s="336"/>
      <c r="C166" s="349"/>
      <c r="D166" s="350"/>
      <c r="E166" s="337"/>
      <c r="F166" s="351"/>
      <c r="G166" s="352"/>
      <c r="H166" s="355"/>
      <c r="I166" s="353"/>
      <c r="J166" s="355"/>
      <c r="K166" s="356"/>
      <c r="AJ166" s="266"/>
    </row>
    <row r="167" spans="2:36" x14ac:dyDescent="0.25">
      <c r="B167" s="336"/>
      <c r="C167" s="349"/>
      <c r="D167" s="350"/>
      <c r="E167" s="337"/>
      <c r="F167" s="351"/>
      <c r="G167" s="352"/>
      <c r="H167" s="355"/>
      <c r="I167" s="353"/>
      <c r="J167" s="355"/>
      <c r="K167" s="356"/>
      <c r="AJ167" s="266"/>
    </row>
    <row r="168" spans="2:36" x14ac:dyDescent="0.25">
      <c r="B168" s="336"/>
      <c r="C168" s="349"/>
      <c r="D168" s="350"/>
      <c r="E168" s="337"/>
      <c r="F168" s="351"/>
      <c r="G168" s="352"/>
      <c r="H168" s="355"/>
      <c r="I168" s="353"/>
      <c r="J168" s="355"/>
      <c r="K168" s="356"/>
      <c r="AJ168" s="266"/>
    </row>
    <row r="169" spans="2:36" x14ac:dyDescent="0.25">
      <c r="B169" s="336"/>
      <c r="C169" s="349"/>
      <c r="D169" s="350"/>
      <c r="E169" s="337"/>
      <c r="F169" s="351"/>
      <c r="G169" s="352"/>
      <c r="H169" s="355"/>
      <c r="I169" s="353"/>
      <c r="J169" s="355"/>
      <c r="K169" s="356"/>
      <c r="AJ169" s="266"/>
    </row>
    <row r="170" spans="2:36" x14ac:dyDescent="0.25">
      <c r="B170" s="336"/>
      <c r="C170" s="349"/>
      <c r="D170" s="350"/>
      <c r="E170" s="337"/>
      <c r="F170" s="351"/>
      <c r="G170" s="352"/>
      <c r="H170" s="355"/>
      <c r="I170" s="353"/>
      <c r="J170" s="355"/>
      <c r="K170" s="356"/>
      <c r="AJ170" s="266"/>
    </row>
    <row r="171" spans="2:36" x14ac:dyDescent="0.25">
      <c r="B171" s="336"/>
      <c r="C171" s="349"/>
      <c r="D171" s="350"/>
      <c r="E171" s="337"/>
      <c r="F171" s="351"/>
      <c r="G171" s="352"/>
      <c r="H171" s="355"/>
      <c r="I171" s="353"/>
      <c r="J171" s="355"/>
      <c r="K171" s="356"/>
      <c r="AJ171" s="266"/>
    </row>
    <row r="172" spans="2:36" x14ac:dyDescent="0.25">
      <c r="B172" s="336"/>
      <c r="C172" s="349"/>
      <c r="D172" s="350"/>
      <c r="E172" s="337"/>
      <c r="F172" s="351"/>
      <c r="G172" s="352"/>
      <c r="H172" s="355"/>
      <c r="I172" s="353"/>
      <c r="J172" s="355"/>
      <c r="K172" s="356"/>
      <c r="AJ172" s="266"/>
    </row>
    <row r="173" spans="2:36" x14ac:dyDescent="0.25">
      <c r="B173" s="336"/>
      <c r="C173" s="349"/>
      <c r="D173" s="350"/>
      <c r="E173" s="337"/>
      <c r="F173" s="351"/>
      <c r="G173" s="352"/>
      <c r="H173" s="355"/>
      <c r="I173" s="353"/>
      <c r="J173" s="355"/>
      <c r="K173" s="356"/>
      <c r="AJ173" s="266"/>
    </row>
    <row r="174" spans="2:36" x14ac:dyDescent="0.25">
      <c r="B174" s="336"/>
      <c r="C174" s="349"/>
      <c r="D174" s="350"/>
      <c r="E174" s="337"/>
      <c r="F174" s="351"/>
      <c r="G174" s="352"/>
      <c r="H174" s="355"/>
      <c r="I174" s="353"/>
      <c r="J174" s="355"/>
      <c r="K174" s="356"/>
      <c r="AJ174" s="266"/>
    </row>
    <row r="175" spans="2:36" x14ac:dyDescent="0.25">
      <c r="B175" s="336"/>
      <c r="C175" s="349"/>
      <c r="D175" s="350"/>
      <c r="E175" s="337"/>
      <c r="F175" s="351"/>
      <c r="G175" s="352"/>
      <c r="H175" s="355"/>
      <c r="I175" s="353"/>
      <c r="J175" s="355"/>
      <c r="K175" s="356"/>
      <c r="AJ175" s="266"/>
    </row>
    <row r="176" spans="2:36" x14ac:dyDescent="0.25">
      <c r="B176" s="336"/>
      <c r="C176" s="349"/>
      <c r="D176" s="350"/>
      <c r="E176" s="337"/>
      <c r="F176" s="351"/>
      <c r="G176" s="352"/>
      <c r="H176" s="355"/>
      <c r="I176" s="353"/>
      <c r="J176" s="355"/>
      <c r="K176" s="356"/>
      <c r="AJ176" s="266"/>
    </row>
    <row r="177" spans="2:36" x14ac:dyDescent="0.25">
      <c r="B177" s="336"/>
      <c r="C177" s="349"/>
      <c r="D177" s="350"/>
      <c r="E177" s="337"/>
      <c r="F177" s="351"/>
      <c r="G177" s="352"/>
      <c r="H177" s="355"/>
      <c r="I177" s="353"/>
      <c r="J177" s="355"/>
      <c r="K177" s="356"/>
      <c r="AJ177" s="266"/>
    </row>
    <row r="178" spans="2:36" x14ac:dyDescent="0.25">
      <c r="B178" s="336"/>
      <c r="C178" s="349"/>
      <c r="D178" s="350"/>
      <c r="E178" s="337"/>
      <c r="F178" s="351"/>
      <c r="G178" s="352"/>
      <c r="H178" s="355"/>
      <c r="I178" s="353"/>
      <c r="J178" s="355"/>
      <c r="K178" s="356"/>
      <c r="AJ178" s="266"/>
    </row>
    <row r="179" spans="2:36" x14ac:dyDescent="0.25">
      <c r="B179" s="336"/>
      <c r="C179" s="349"/>
      <c r="D179" s="350"/>
      <c r="E179" s="337"/>
      <c r="F179" s="351"/>
      <c r="G179" s="352"/>
      <c r="H179" s="355"/>
      <c r="I179" s="353"/>
      <c r="J179" s="355"/>
      <c r="K179" s="356"/>
      <c r="AJ179" s="266"/>
    </row>
    <row r="180" spans="2:36" x14ac:dyDescent="0.25">
      <c r="B180" s="336"/>
      <c r="C180" s="349"/>
      <c r="D180" s="350"/>
      <c r="E180" s="337"/>
      <c r="F180" s="351"/>
      <c r="G180" s="352"/>
      <c r="H180" s="355"/>
      <c r="I180" s="353"/>
      <c r="J180" s="355"/>
      <c r="K180" s="356"/>
      <c r="AJ180" s="266">
        <f t="shared" si="4"/>
        <v>0</v>
      </c>
    </row>
    <row r="181" spans="2:36" x14ac:dyDescent="0.25">
      <c r="B181" s="336"/>
      <c r="C181" s="349"/>
      <c r="D181" s="350"/>
      <c r="E181" s="337"/>
      <c r="F181" s="351"/>
      <c r="G181" s="352"/>
      <c r="H181" s="355"/>
      <c r="I181" s="353"/>
      <c r="J181" s="355"/>
      <c r="K181" s="356"/>
      <c r="AJ181" s="266">
        <f t="shared" si="4"/>
        <v>0</v>
      </c>
    </row>
    <row r="182" spans="2:36" x14ac:dyDescent="0.25">
      <c r="B182" s="336"/>
      <c r="C182" s="349"/>
      <c r="D182" s="350"/>
      <c r="E182" s="337"/>
      <c r="F182" s="351"/>
      <c r="G182" s="352"/>
      <c r="H182" s="355"/>
      <c r="I182" s="353"/>
      <c r="J182" s="355"/>
      <c r="K182" s="356"/>
      <c r="AJ182" s="266">
        <f t="shared" si="4"/>
        <v>0</v>
      </c>
    </row>
    <row r="183" spans="2:36" x14ac:dyDescent="0.25">
      <c r="B183" s="336"/>
      <c r="C183" s="349"/>
      <c r="D183" s="350"/>
      <c r="E183" s="337"/>
      <c r="F183" s="351"/>
      <c r="G183" s="352"/>
      <c r="H183" s="355"/>
      <c r="I183" s="353"/>
      <c r="J183" s="355"/>
      <c r="K183" s="356"/>
      <c r="AJ183" s="266">
        <f t="shared" si="4"/>
        <v>0</v>
      </c>
    </row>
    <row r="184" spans="2:36" x14ac:dyDescent="0.25">
      <c r="B184" s="336"/>
      <c r="C184" s="349"/>
      <c r="D184" s="350"/>
      <c r="E184" s="337"/>
      <c r="F184" s="351"/>
      <c r="G184" s="352"/>
      <c r="H184" s="355"/>
      <c r="I184" s="353"/>
      <c r="J184" s="355"/>
      <c r="K184" s="356"/>
      <c r="AJ184" s="266"/>
    </row>
    <row r="185" spans="2:36" x14ac:dyDescent="0.25">
      <c r="B185" s="336"/>
      <c r="C185" s="349"/>
      <c r="D185" s="350"/>
      <c r="E185" s="337"/>
      <c r="F185" s="351"/>
      <c r="G185" s="352"/>
      <c r="H185" s="355"/>
      <c r="I185" s="353"/>
      <c r="J185" s="355"/>
      <c r="K185" s="356"/>
      <c r="AJ185" s="266"/>
    </row>
    <row r="186" spans="2:36" x14ac:dyDescent="0.25">
      <c r="B186" s="336"/>
      <c r="C186" s="349"/>
      <c r="D186" s="350"/>
      <c r="E186" s="337"/>
      <c r="F186" s="351"/>
      <c r="G186" s="352"/>
      <c r="H186" s="355"/>
      <c r="I186" s="353"/>
      <c r="J186" s="355"/>
      <c r="K186" s="356"/>
      <c r="AJ186" s="266"/>
    </row>
    <row r="187" spans="2:36" x14ac:dyDescent="0.25">
      <c r="B187" s="336"/>
      <c r="C187" s="349"/>
      <c r="D187" s="350"/>
      <c r="E187" s="337"/>
      <c r="F187" s="351"/>
      <c r="G187" s="352"/>
      <c r="H187" s="355"/>
      <c r="I187" s="353"/>
      <c r="J187" s="355"/>
      <c r="K187" s="356"/>
      <c r="AJ187" s="266"/>
    </row>
    <row r="188" spans="2:36" x14ac:dyDescent="0.25">
      <c r="B188" s="336"/>
      <c r="C188" s="349"/>
      <c r="D188" s="350"/>
      <c r="E188" s="337"/>
      <c r="F188" s="351"/>
      <c r="G188" s="352"/>
      <c r="H188" s="355"/>
      <c r="I188" s="353"/>
      <c r="J188" s="355"/>
      <c r="K188" s="356"/>
      <c r="AJ188" s="266"/>
    </row>
    <row r="189" spans="2:36" x14ac:dyDescent="0.25">
      <c r="B189" s="336"/>
      <c r="C189" s="349"/>
      <c r="D189" s="350"/>
      <c r="E189" s="337"/>
      <c r="F189" s="351"/>
      <c r="G189" s="352"/>
      <c r="H189" s="355"/>
      <c r="I189" s="353"/>
      <c r="J189" s="355"/>
      <c r="K189" s="356"/>
      <c r="AJ189" s="266"/>
    </row>
    <row r="190" spans="2:36" x14ac:dyDescent="0.25">
      <c r="B190" s="336"/>
      <c r="C190" s="349"/>
      <c r="D190" s="350"/>
      <c r="E190" s="337"/>
      <c r="F190" s="351"/>
      <c r="G190" s="352"/>
      <c r="H190" s="355"/>
      <c r="I190" s="353"/>
      <c r="J190" s="355"/>
      <c r="K190" s="356"/>
      <c r="AJ190" s="266"/>
    </row>
    <row r="191" spans="2:36" x14ac:dyDescent="0.25">
      <c r="B191" s="336"/>
      <c r="C191" s="349"/>
      <c r="D191" s="350"/>
      <c r="E191" s="337"/>
      <c r="F191" s="351"/>
      <c r="G191" s="352"/>
      <c r="H191" s="355"/>
      <c r="I191" s="353"/>
      <c r="J191" s="355"/>
      <c r="K191" s="356"/>
      <c r="AJ191" s="266"/>
    </row>
    <row r="192" spans="2:36" x14ac:dyDescent="0.25">
      <c r="B192" s="336"/>
      <c r="C192" s="349"/>
      <c r="D192" s="350"/>
      <c r="E192" s="337"/>
      <c r="F192" s="351"/>
      <c r="G192" s="352"/>
      <c r="H192" s="355"/>
      <c r="I192" s="353"/>
      <c r="J192" s="355"/>
      <c r="K192" s="356"/>
      <c r="AJ192" s="266">
        <f t="shared" si="4"/>
        <v>0</v>
      </c>
    </row>
    <row r="193" spans="2:36" x14ac:dyDescent="0.25">
      <c r="B193" s="336"/>
      <c r="C193" s="349"/>
      <c r="D193" s="350"/>
      <c r="E193" s="337"/>
      <c r="F193" s="351"/>
      <c r="G193" s="352"/>
      <c r="H193" s="355"/>
      <c r="I193" s="353"/>
      <c r="J193" s="355"/>
      <c r="K193" s="356"/>
      <c r="AJ193" s="266">
        <f t="shared" si="4"/>
        <v>0</v>
      </c>
    </row>
    <row r="194" spans="2:36" x14ac:dyDescent="0.25">
      <c r="B194" s="336"/>
      <c r="C194" s="349"/>
      <c r="D194" s="350"/>
      <c r="E194" s="337"/>
      <c r="F194" s="351"/>
      <c r="G194" s="352"/>
      <c r="H194" s="355"/>
      <c r="I194" s="353"/>
      <c r="J194" s="355"/>
      <c r="K194" s="356"/>
      <c r="AJ194" s="266">
        <f t="shared" si="4"/>
        <v>0</v>
      </c>
    </row>
    <row r="195" spans="2:36" x14ac:dyDescent="0.25">
      <c r="B195" s="336"/>
      <c r="C195" s="349"/>
      <c r="D195" s="350"/>
      <c r="E195" s="337"/>
      <c r="F195" s="351"/>
      <c r="G195" s="352"/>
      <c r="H195" s="355"/>
      <c r="I195" s="353"/>
      <c r="J195" s="355"/>
      <c r="K195" s="356"/>
      <c r="AJ195" s="266">
        <f t="shared" si="4"/>
        <v>0</v>
      </c>
    </row>
    <row r="196" spans="2:36" x14ac:dyDescent="0.25">
      <c r="B196" s="336"/>
      <c r="C196" s="349"/>
      <c r="D196" s="350"/>
      <c r="E196" s="337"/>
      <c r="F196" s="351"/>
      <c r="G196" s="352"/>
      <c r="H196" s="355"/>
      <c r="I196" s="353"/>
      <c r="J196" s="355"/>
      <c r="K196" s="356"/>
      <c r="AJ196" s="266">
        <f t="shared" si="4"/>
        <v>0</v>
      </c>
    </row>
    <row r="197" spans="2:36" x14ac:dyDescent="0.25">
      <c r="B197" s="336"/>
      <c r="C197" s="349"/>
      <c r="D197" s="350"/>
      <c r="E197" s="337"/>
      <c r="F197" s="351"/>
      <c r="G197" s="352"/>
      <c r="H197" s="355"/>
      <c r="I197" s="353"/>
      <c r="J197" s="355"/>
      <c r="K197" s="356"/>
      <c r="AJ197" s="266">
        <f t="shared" si="4"/>
        <v>0</v>
      </c>
    </row>
    <row r="198" spans="2:36" x14ac:dyDescent="0.25">
      <c r="B198" s="336"/>
      <c r="C198" s="349"/>
      <c r="D198" s="350"/>
      <c r="E198" s="337"/>
      <c r="F198" s="351"/>
      <c r="G198" s="352"/>
      <c r="H198" s="355"/>
      <c r="I198" s="353"/>
      <c r="J198" s="355"/>
      <c r="K198" s="356"/>
      <c r="AJ198" s="266">
        <f t="shared" si="4"/>
        <v>0</v>
      </c>
    </row>
    <row r="199" spans="2:36" x14ac:dyDescent="0.25">
      <c r="B199" s="336"/>
      <c r="C199" s="349"/>
      <c r="D199" s="350"/>
      <c r="E199" s="337"/>
      <c r="F199" s="351"/>
      <c r="G199" s="352"/>
      <c r="H199" s="355"/>
      <c r="I199" s="353"/>
      <c r="J199" s="355"/>
      <c r="K199" s="356"/>
      <c r="AJ199" s="266">
        <f t="shared" si="4"/>
        <v>0</v>
      </c>
    </row>
    <row r="200" spans="2:36" x14ac:dyDescent="0.25">
      <c r="B200" s="336"/>
      <c r="C200" s="349"/>
      <c r="D200" s="350"/>
      <c r="E200" s="337"/>
      <c r="F200" s="351"/>
      <c r="G200" s="352"/>
      <c r="H200" s="355"/>
      <c r="I200" s="353"/>
      <c r="J200" s="355"/>
      <c r="K200" s="356"/>
      <c r="AJ200" s="266">
        <f t="shared" si="4"/>
        <v>0</v>
      </c>
    </row>
    <row r="201" spans="2:36" x14ac:dyDescent="0.25">
      <c r="B201" s="336"/>
      <c r="C201" s="349"/>
      <c r="D201" s="350"/>
      <c r="E201" s="337"/>
      <c r="F201" s="351"/>
      <c r="G201" s="352"/>
      <c r="H201" s="355"/>
      <c r="I201" s="353"/>
      <c r="J201" s="355"/>
      <c r="K201" s="356"/>
      <c r="AJ201" s="266">
        <f t="shared" si="4"/>
        <v>0</v>
      </c>
    </row>
    <row r="202" spans="2:36" x14ac:dyDescent="0.25">
      <c r="B202" s="336"/>
      <c r="C202" s="349"/>
      <c r="D202" s="350"/>
      <c r="E202" s="337"/>
      <c r="F202" s="351"/>
      <c r="G202" s="352"/>
      <c r="H202" s="355"/>
      <c r="I202" s="353"/>
      <c r="J202" s="355"/>
      <c r="K202" s="356"/>
      <c r="AJ202" s="266"/>
    </row>
    <row r="203" spans="2:36" x14ac:dyDescent="0.25">
      <c r="B203" s="336"/>
      <c r="C203" s="349"/>
      <c r="D203" s="350"/>
      <c r="E203" s="337"/>
      <c r="F203" s="351"/>
      <c r="G203" s="352"/>
      <c r="H203" s="355"/>
      <c r="I203" s="353"/>
      <c r="J203" s="355"/>
      <c r="K203" s="356"/>
      <c r="AJ203" s="266"/>
    </row>
    <row r="204" spans="2:36" x14ac:dyDescent="0.25">
      <c r="B204" s="336"/>
      <c r="C204" s="349"/>
      <c r="D204" s="350"/>
      <c r="E204" s="337"/>
      <c r="F204" s="351"/>
      <c r="G204" s="352"/>
      <c r="H204" s="355"/>
      <c r="I204" s="353"/>
      <c r="J204" s="355"/>
      <c r="K204" s="356"/>
      <c r="AJ204" s="266"/>
    </row>
    <row r="205" spans="2:36" x14ac:dyDescent="0.25">
      <c r="B205" s="336"/>
      <c r="C205" s="349"/>
      <c r="D205" s="350"/>
      <c r="E205" s="337"/>
      <c r="F205" s="351"/>
      <c r="G205" s="352"/>
      <c r="H205" s="355"/>
      <c r="I205" s="353"/>
      <c r="J205" s="355"/>
      <c r="K205" s="356"/>
      <c r="AJ205" s="266"/>
    </row>
    <row r="206" spans="2:36" x14ac:dyDescent="0.25">
      <c r="B206" s="336"/>
      <c r="C206" s="349"/>
      <c r="D206" s="350"/>
      <c r="E206" s="337"/>
      <c r="F206" s="351"/>
      <c r="G206" s="352"/>
      <c r="H206" s="355"/>
      <c r="I206" s="353"/>
      <c r="J206" s="355"/>
      <c r="K206" s="356"/>
      <c r="AJ206" s="266"/>
    </row>
    <row r="207" spans="2:36" x14ac:dyDescent="0.25">
      <c r="B207" s="336"/>
      <c r="C207" s="349"/>
      <c r="D207" s="350"/>
      <c r="E207" s="337"/>
      <c r="F207" s="351"/>
      <c r="G207" s="352"/>
      <c r="H207" s="355"/>
      <c r="I207" s="353"/>
      <c r="J207" s="355"/>
      <c r="K207" s="356"/>
      <c r="AJ207" s="266">
        <f t="shared" si="4"/>
        <v>0</v>
      </c>
    </row>
    <row r="208" spans="2:36" x14ac:dyDescent="0.25">
      <c r="B208" s="336"/>
      <c r="C208" s="349"/>
      <c r="D208" s="350"/>
      <c r="E208" s="337"/>
      <c r="F208" s="351"/>
      <c r="G208" s="352"/>
      <c r="H208" s="355"/>
      <c r="I208" s="353"/>
      <c r="J208" s="355"/>
      <c r="K208" s="356"/>
      <c r="AJ208" s="266">
        <f t="shared" si="4"/>
        <v>0</v>
      </c>
    </row>
    <row r="209" spans="2:36" x14ac:dyDescent="0.25">
      <c r="B209" s="336"/>
      <c r="C209" s="349"/>
      <c r="D209" s="350"/>
      <c r="E209" s="337"/>
      <c r="F209" s="351"/>
      <c r="G209" s="352"/>
      <c r="H209" s="355"/>
      <c r="I209" s="353"/>
      <c r="J209" s="355"/>
      <c r="K209" s="356"/>
      <c r="AJ209" s="266">
        <f t="shared" si="4"/>
        <v>0</v>
      </c>
    </row>
    <row r="210" spans="2:36" x14ac:dyDescent="0.25">
      <c r="B210" s="336"/>
      <c r="C210" s="349"/>
      <c r="D210" s="350"/>
      <c r="E210" s="337"/>
      <c r="F210" s="351"/>
      <c r="G210" s="352"/>
      <c r="H210" s="355"/>
      <c r="I210" s="353"/>
      <c r="J210" s="355"/>
      <c r="K210" s="356"/>
      <c r="AJ210" s="266">
        <f t="shared" si="4"/>
        <v>0</v>
      </c>
    </row>
    <row r="211" spans="2:36" x14ac:dyDescent="0.25">
      <c r="B211" s="336"/>
      <c r="C211" s="349"/>
      <c r="D211" s="350"/>
      <c r="E211" s="337"/>
      <c r="F211" s="351"/>
      <c r="G211" s="352"/>
      <c r="H211" s="355"/>
      <c r="I211" s="353"/>
      <c r="J211" s="355"/>
      <c r="K211" s="356"/>
      <c r="AJ211" s="266">
        <f t="shared" si="4"/>
        <v>0</v>
      </c>
    </row>
    <row r="212" spans="2:36" ht="14.4" thickBot="1" x14ac:dyDescent="0.3">
      <c r="B212" s="357" t="s">
        <v>120</v>
      </c>
      <c r="C212" s="358"/>
      <c r="D212" s="359"/>
      <c r="E212" s="343"/>
      <c r="F212" s="343"/>
      <c r="G212" s="360"/>
      <c r="H212" s="361"/>
      <c r="I212" s="362"/>
      <c r="J212" s="362"/>
      <c r="K212" s="363"/>
      <c r="AJ212" s="266">
        <f t="shared" si="4"/>
        <v>1</v>
      </c>
    </row>
    <row r="213" spans="2:36" x14ac:dyDescent="0.25">
      <c r="B213" s="164"/>
      <c r="AJ213" s="265">
        <v>1</v>
      </c>
    </row>
    <row r="214" spans="2:36" x14ac:dyDescent="0.25">
      <c r="B214" s="164"/>
      <c r="AJ214" s="265">
        <v>1</v>
      </c>
    </row>
    <row r="215" spans="2:36" ht="14.4" x14ac:dyDescent="0.3">
      <c r="B215" s="5" t="s">
        <v>3928</v>
      </c>
      <c r="E215" s="158"/>
      <c r="AJ215" s="265">
        <v>1</v>
      </c>
    </row>
    <row r="216" spans="2:36" x14ac:dyDescent="0.25">
      <c r="AJ216" s="265">
        <v>1</v>
      </c>
    </row>
    <row r="217" spans="2:36" ht="13.95" customHeight="1" x14ac:dyDescent="0.25">
      <c r="B217" s="183"/>
      <c r="C217" s="368" t="s">
        <v>4369</v>
      </c>
      <c r="D217" s="369"/>
      <c r="E217" s="369"/>
      <c r="F217" s="369"/>
      <c r="G217" s="369"/>
      <c r="H217" s="368" t="s">
        <v>4370</v>
      </c>
      <c r="I217" s="369"/>
      <c r="J217" s="369"/>
      <c r="AJ217" s="265">
        <v>1</v>
      </c>
    </row>
    <row r="218" spans="2:36" ht="39.75" customHeight="1" x14ac:dyDescent="0.25">
      <c r="B218" s="184" t="s">
        <v>4180</v>
      </c>
      <c r="C218" s="185" t="s">
        <v>4308</v>
      </c>
      <c r="D218" s="185" t="s">
        <v>4309</v>
      </c>
      <c r="E218" s="185" t="e">
        <f>YEAR(#REF!)&amp;" GG Premium (BST Share)"</f>
        <v>#REF!</v>
      </c>
      <c r="F218" s="185" t="s">
        <v>4181</v>
      </c>
      <c r="G218" s="185" t="e">
        <f>YEAR(#REF!)&amp;" GN Premium (BST Share)"</f>
        <v>#REF!</v>
      </c>
      <c r="H218" s="185" t="s">
        <v>4316</v>
      </c>
      <c r="I218" s="185" t="s">
        <v>3923</v>
      </c>
      <c r="J218" s="185" t="s">
        <v>3924</v>
      </c>
      <c r="AJ218" s="265">
        <v>1</v>
      </c>
    </row>
    <row r="219" spans="2:36" x14ac:dyDescent="0.25">
      <c r="B219" s="247"/>
      <c r="C219" s="255"/>
      <c r="D219" s="256"/>
      <c r="E219" s="257"/>
      <c r="F219" s="258"/>
      <c r="G219" s="259"/>
      <c r="H219" s="259"/>
      <c r="I219" s="259"/>
      <c r="J219" s="259"/>
      <c r="AJ219" s="266">
        <f t="shared" ref="AJ219:AJ257" si="5">IF(OR(B219="",B219=0),0,1)</f>
        <v>0</v>
      </c>
    </row>
    <row r="220" spans="2:36" x14ac:dyDescent="0.25">
      <c r="B220" s="247"/>
      <c r="C220" s="255"/>
      <c r="D220" s="256"/>
      <c r="E220" s="257"/>
      <c r="F220" s="258"/>
      <c r="G220" s="259"/>
      <c r="H220" s="259"/>
      <c r="I220" s="259"/>
      <c r="J220" s="259"/>
      <c r="AJ220" s="266"/>
    </row>
    <row r="221" spans="2:36" x14ac:dyDescent="0.25">
      <c r="B221" s="247"/>
      <c r="C221" s="255"/>
      <c r="D221" s="256"/>
      <c r="E221" s="257"/>
      <c r="F221" s="258"/>
      <c r="G221" s="259"/>
      <c r="H221" s="259"/>
      <c r="I221" s="259"/>
      <c r="J221" s="259"/>
      <c r="AJ221" s="266"/>
    </row>
    <row r="222" spans="2:36" x14ac:dyDescent="0.25">
      <c r="B222" s="247"/>
      <c r="C222" s="255"/>
      <c r="D222" s="256"/>
      <c r="E222" s="257"/>
      <c r="F222" s="258"/>
      <c r="G222" s="259"/>
      <c r="H222" s="259"/>
      <c r="I222" s="259"/>
      <c r="J222" s="259"/>
      <c r="AJ222" s="266"/>
    </row>
    <row r="223" spans="2:36" x14ac:dyDescent="0.25">
      <c r="B223" s="247"/>
      <c r="C223" s="255"/>
      <c r="D223" s="256"/>
      <c r="E223" s="257"/>
      <c r="F223" s="258"/>
      <c r="G223" s="259"/>
      <c r="H223" s="259"/>
      <c r="I223" s="259"/>
      <c r="J223" s="259"/>
      <c r="AJ223" s="266"/>
    </row>
    <row r="224" spans="2:36" x14ac:dyDescent="0.25">
      <c r="B224" s="247"/>
      <c r="C224" s="255"/>
      <c r="D224" s="256"/>
      <c r="E224" s="257"/>
      <c r="F224" s="258"/>
      <c r="G224" s="259"/>
      <c r="H224" s="259"/>
      <c r="I224" s="259"/>
      <c r="J224" s="259"/>
      <c r="AJ224" s="266"/>
    </row>
    <row r="225" spans="2:36" x14ac:dyDescent="0.25">
      <c r="B225" s="247"/>
      <c r="C225" s="255"/>
      <c r="D225" s="256"/>
      <c r="E225" s="257"/>
      <c r="F225" s="258"/>
      <c r="G225" s="259"/>
      <c r="H225" s="259"/>
      <c r="I225" s="259"/>
      <c r="J225" s="259"/>
      <c r="AJ225" s="266"/>
    </row>
    <row r="226" spans="2:36" x14ac:dyDescent="0.25">
      <c r="B226" s="247"/>
      <c r="C226" s="255"/>
      <c r="D226" s="256"/>
      <c r="E226" s="257"/>
      <c r="F226" s="258"/>
      <c r="G226" s="259"/>
      <c r="H226" s="259"/>
      <c r="I226" s="259"/>
      <c r="J226" s="259"/>
      <c r="AJ226" s="266"/>
    </row>
    <row r="227" spans="2:36" x14ac:dyDescent="0.25">
      <c r="B227" s="247"/>
      <c r="C227" s="255"/>
      <c r="D227" s="256"/>
      <c r="E227" s="257"/>
      <c r="F227" s="258"/>
      <c r="G227" s="259"/>
      <c r="H227" s="259"/>
      <c r="I227" s="259"/>
      <c r="J227" s="259"/>
      <c r="AJ227" s="266"/>
    </row>
    <row r="228" spans="2:36" x14ac:dyDescent="0.25">
      <c r="B228" s="247"/>
      <c r="C228" s="255"/>
      <c r="D228" s="256"/>
      <c r="E228" s="257"/>
      <c r="F228" s="258"/>
      <c r="G228" s="259"/>
      <c r="H228" s="259"/>
      <c r="I228" s="259"/>
      <c r="J228" s="259"/>
      <c r="AJ228" s="266"/>
    </row>
    <row r="229" spans="2:36" x14ac:dyDescent="0.25">
      <c r="B229" s="247"/>
      <c r="C229" s="255"/>
      <c r="D229" s="256"/>
      <c r="E229" s="257"/>
      <c r="F229" s="258"/>
      <c r="G229" s="259"/>
      <c r="H229" s="259"/>
      <c r="I229" s="259"/>
      <c r="J229" s="259"/>
      <c r="AJ229" s="266"/>
    </row>
    <row r="230" spans="2:36" x14ac:dyDescent="0.25">
      <c r="B230" s="247"/>
      <c r="C230" s="255"/>
      <c r="D230" s="256"/>
      <c r="E230" s="257"/>
      <c r="F230" s="258"/>
      <c r="G230" s="259"/>
      <c r="H230" s="259"/>
      <c r="I230" s="259"/>
      <c r="J230" s="259"/>
      <c r="AJ230" s="266"/>
    </row>
    <row r="231" spans="2:36" x14ac:dyDescent="0.25">
      <c r="B231" s="247"/>
      <c r="C231" s="255"/>
      <c r="D231" s="256"/>
      <c r="E231" s="257"/>
      <c r="F231" s="258"/>
      <c r="G231" s="259"/>
      <c r="H231" s="259"/>
      <c r="I231" s="259"/>
      <c r="J231" s="259"/>
      <c r="AJ231" s="266"/>
    </row>
    <row r="232" spans="2:36" x14ac:dyDescent="0.25">
      <c r="B232" s="247"/>
      <c r="C232" s="255"/>
      <c r="D232" s="256"/>
      <c r="E232" s="257"/>
      <c r="F232" s="258"/>
      <c r="G232" s="259"/>
      <c r="H232" s="259"/>
      <c r="I232" s="259"/>
      <c r="J232" s="259"/>
      <c r="AJ232" s="266"/>
    </row>
    <row r="233" spans="2:36" x14ac:dyDescent="0.25">
      <c r="B233" s="247"/>
      <c r="C233" s="255"/>
      <c r="D233" s="256"/>
      <c r="E233" s="257"/>
      <c r="F233" s="258"/>
      <c r="G233" s="259"/>
      <c r="H233" s="259"/>
      <c r="I233" s="259"/>
      <c r="J233" s="259"/>
      <c r="AJ233" s="266"/>
    </row>
    <row r="234" spans="2:36" x14ac:dyDescent="0.25">
      <c r="B234" s="247"/>
      <c r="C234" s="255"/>
      <c r="D234" s="256"/>
      <c r="E234" s="257"/>
      <c r="F234" s="258"/>
      <c r="G234" s="259"/>
      <c r="H234" s="259"/>
      <c r="I234" s="259"/>
      <c r="J234" s="259"/>
      <c r="AJ234" s="266"/>
    </row>
    <row r="235" spans="2:36" x14ac:dyDescent="0.25">
      <c r="B235" s="247"/>
      <c r="C235" s="255"/>
      <c r="D235" s="256"/>
      <c r="E235" s="257"/>
      <c r="F235" s="258"/>
      <c r="G235" s="259"/>
      <c r="H235" s="259"/>
      <c r="I235" s="259"/>
      <c r="J235" s="259"/>
      <c r="AJ235" s="266"/>
    </row>
    <row r="236" spans="2:36" x14ac:dyDescent="0.25">
      <c r="B236" s="247"/>
      <c r="C236" s="255"/>
      <c r="D236" s="256"/>
      <c r="E236" s="257"/>
      <c r="F236" s="258"/>
      <c r="G236" s="259"/>
      <c r="H236" s="259"/>
      <c r="I236" s="259"/>
      <c r="J236" s="259"/>
      <c r="AJ236" s="266"/>
    </row>
    <row r="237" spans="2:36" x14ac:dyDescent="0.25">
      <c r="B237" s="247"/>
      <c r="C237" s="255"/>
      <c r="D237" s="256"/>
      <c r="E237" s="257"/>
      <c r="F237" s="258"/>
      <c r="G237" s="259"/>
      <c r="H237" s="259"/>
      <c r="I237" s="259"/>
      <c r="J237" s="259"/>
      <c r="AJ237" s="266"/>
    </row>
    <row r="238" spans="2:36" x14ac:dyDescent="0.25">
      <c r="B238" s="247"/>
      <c r="C238" s="255"/>
      <c r="D238" s="256"/>
      <c r="E238" s="257"/>
      <c r="F238" s="258"/>
      <c r="G238" s="259"/>
      <c r="H238" s="259"/>
      <c r="I238" s="259"/>
      <c r="J238" s="259"/>
      <c r="AJ238" s="266">
        <f t="shared" si="5"/>
        <v>0</v>
      </c>
    </row>
    <row r="239" spans="2:36" x14ac:dyDescent="0.25">
      <c r="B239" s="247"/>
      <c r="C239" s="255"/>
      <c r="D239" s="256"/>
      <c r="E239" s="257"/>
      <c r="F239" s="258"/>
      <c r="G239" s="259"/>
      <c r="H239" s="259"/>
      <c r="I239" s="259"/>
      <c r="J239" s="259"/>
      <c r="AJ239" s="266">
        <f t="shared" si="5"/>
        <v>0</v>
      </c>
    </row>
    <row r="240" spans="2:36" x14ac:dyDescent="0.25">
      <c r="B240" s="247"/>
      <c r="C240" s="255"/>
      <c r="D240" s="256"/>
      <c r="E240" s="257"/>
      <c r="F240" s="258"/>
      <c r="G240" s="259"/>
      <c r="H240" s="259"/>
      <c r="I240" s="259"/>
      <c r="J240" s="259"/>
      <c r="AJ240" s="266">
        <f t="shared" si="5"/>
        <v>0</v>
      </c>
    </row>
    <row r="241" spans="2:36" x14ac:dyDescent="0.25">
      <c r="B241" s="247"/>
      <c r="C241" s="255"/>
      <c r="D241" s="256"/>
      <c r="E241" s="257"/>
      <c r="F241" s="258"/>
      <c r="G241" s="259"/>
      <c r="H241" s="259"/>
      <c r="I241" s="259"/>
      <c r="J241" s="259"/>
      <c r="AJ241" s="266">
        <f t="shared" si="5"/>
        <v>0</v>
      </c>
    </row>
    <row r="242" spans="2:36" x14ac:dyDescent="0.25">
      <c r="B242" s="247"/>
      <c r="C242" s="255"/>
      <c r="D242" s="256"/>
      <c r="E242" s="257"/>
      <c r="F242" s="258"/>
      <c r="G242" s="259"/>
      <c r="H242" s="259"/>
      <c r="I242" s="259"/>
      <c r="J242" s="259"/>
      <c r="AJ242" s="266">
        <f t="shared" si="5"/>
        <v>0</v>
      </c>
    </row>
    <row r="243" spans="2:36" x14ac:dyDescent="0.25">
      <c r="B243" s="247"/>
      <c r="C243" s="255"/>
      <c r="D243" s="256"/>
      <c r="E243" s="257"/>
      <c r="F243" s="258"/>
      <c r="G243" s="259"/>
      <c r="H243" s="259"/>
      <c r="I243" s="259"/>
      <c r="J243" s="259"/>
      <c r="AJ243" s="266">
        <f t="shared" si="5"/>
        <v>0</v>
      </c>
    </row>
    <row r="244" spans="2:36" x14ac:dyDescent="0.25">
      <c r="B244" s="247"/>
      <c r="C244" s="255"/>
      <c r="D244" s="256"/>
      <c r="E244" s="257"/>
      <c r="F244" s="258"/>
      <c r="G244" s="259"/>
      <c r="H244" s="259"/>
      <c r="I244" s="259"/>
      <c r="J244" s="259"/>
      <c r="AJ244" s="266">
        <f t="shared" si="5"/>
        <v>0</v>
      </c>
    </row>
    <row r="245" spans="2:36" x14ac:dyDescent="0.25">
      <c r="B245" s="247"/>
      <c r="C245" s="255"/>
      <c r="D245" s="256"/>
      <c r="E245" s="257"/>
      <c r="F245" s="258"/>
      <c r="G245" s="259"/>
      <c r="H245" s="259"/>
      <c r="I245" s="259"/>
      <c r="J245" s="259"/>
      <c r="AJ245" s="266">
        <f t="shared" si="5"/>
        <v>0</v>
      </c>
    </row>
    <row r="246" spans="2:36" x14ac:dyDescent="0.25">
      <c r="B246" s="247"/>
      <c r="C246" s="255"/>
      <c r="D246" s="256"/>
      <c r="E246" s="257"/>
      <c r="F246" s="258"/>
      <c r="G246" s="259"/>
      <c r="H246" s="259"/>
      <c r="I246" s="259"/>
      <c r="J246" s="259"/>
      <c r="AJ246" s="266">
        <f t="shared" si="5"/>
        <v>0</v>
      </c>
    </row>
    <row r="247" spans="2:36" x14ac:dyDescent="0.25">
      <c r="B247" s="247"/>
      <c r="C247" s="255"/>
      <c r="D247" s="256"/>
      <c r="E247" s="257"/>
      <c r="F247" s="258"/>
      <c r="G247" s="259"/>
      <c r="H247" s="259"/>
      <c r="I247" s="259"/>
      <c r="J247" s="259"/>
      <c r="AJ247" s="266">
        <f t="shared" si="5"/>
        <v>0</v>
      </c>
    </row>
    <row r="248" spans="2:36" x14ac:dyDescent="0.25">
      <c r="B248" s="247"/>
      <c r="C248" s="255"/>
      <c r="D248" s="256"/>
      <c r="E248" s="257"/>
      <c r="F248" s="258"/>
      <c r="G248" s="259"/>
      <c r="H248" s="259"/>
      <c r="I248" s="259"/>
      <c r="J248" s="259"/>
      <c r="AJ248" s="266">
        <f t="shared" si="5"/>
        <v>0</v>
      </c>
    </row>
    <row r="249" spans="2:36" x14ac:dyDescent="0.25">
      <c r="B249" s="247"/>
      <c r="C249" s="255"/>
      <c r="D249" s="256"/>
      <c r="E249" s="257"/>
      <c r="F249" s="258"/>
      <c r="G249" s="259"/>
      <c r="H249" s="259"/>
      <c r="I249" s="259"/>
      <c r="J249" s="259"/>
      <c r="AJ249" s="266">
        <f t="shared" si="5"/>
        <v>0</v>
      </c>
    </row>
    <row r="250" spans="2:36" x14ac:dyDescent="0.25">
      <c r="B250" s="247"/>
      <c r="C250" s="255"/>
      <c r="D250" s="256"/>
      <c r="E250" s="257"/>
      <c r="F250" s="258"/>
      <c r="G250" s="259"/>
      <c r="H250" s="259"/>
      <c r="I250" s="259"/>
      <c r="J250" s="259"/>
      <c r="AJ250" s="266">
        <f t="shared" si="5"/>
        <v>0</v>
      </c>
    </row>
    <row r="251" spans="2:36" x14ac:dyDescent="0.25">
      <c r="B251" s="247"/>
      <c r="C251" s="255"/>
      <c r="D251" s="256"/>
      <c r="E251" s="257"/>
      <c r="F251" s="258"/>
      <c r="G251" s="259"/>
      <c r="H251" s="259"/>
      <c r="I251" s="259"/>
      <c r="J251" s="259"/>
      <c r="AJ251" s="266">
        <f t="shared" si="5"/>
        <v>0</v>
      </c>
    </row>
    <row r="252" spans="2:36" x14ac:dyDescent="0.25">
      <c r="B252" s="247"/>
      <c r="C252" s="255"/>
      <c r="D252" s="256"/>
      <c r="E252" s="257"/>
      <c r="F252" s="258"/>
      <c r="G252" s="259"/>
      <c r="H252" s="259"/>
      <c r="I252" s="259"/>
      <c r="J252" s="259"/>
      <c r="AJ252" s="266">
        <f t="shared" si="5"/>
        <v>0</v>
      </c>
    </row>
    <row r="253" spans="2:36" x14ac:dyDescent="0.25">
      <c r="B253" s="247"/>
      <c r="C253" s="255"/>
      <c r="D253" s="256"/>
      <c r="E253" s="257"/>
      <c r="F253" s="258"/>
      <c r="G253" s="259"/>
      <c r="H253" s="259"/>
      <c r="I253" s="259"/>
      <c r="J253" s="259"/>
      <c r="AJ253" s="266">
        <f t="shared" si="5"/>
        <v>0</v>
      </c>
    </row>
    <row r="254" spans="2:36" x14ac:dyDescent="0.25">
      <c r="B254" s="247"/>
      <c r="C254" s="255"/>
      <c r="D254" s="256"/>
      <c r="E254" s="257"/>
      <c r="F254" s="258"/>
      <c r="G254" s="259"/>
      <c r="H254" s="259"/>
      <c r="I254" s="259"/>
      <c r="J254" s="259"/>
      <c r="AJ254" s="266">
        <f t="shared" si="5"/>
        <v>0</v>
      </c>
    </row>
    <row r="255" spans="2:36" x14ac:dyDescent="0.25">
      <c r="B255" s="247"/>
      <c r="C255" s="255"/>
      <c r="D255" s="256"/>
      <c r="E255" s="257"/>
      <c r="F255" s="258"/>
      <c r="G255" s="259"/>
      <c r="H255" s="259"/>
      <c r="I255" s="259"/>
      <c r="J255" s="259"/>
      <c r="AJ255" s="266">
        <f t="shared" si="5"/>
        <v>0</v>
      </c>
    </row>
    <row r="256" spans="2:36" x14ac:dyDescent="0.25">
      <c r="B256" s="247"/>
      <c r="C256" s="255"/>
      <c r="D256" s="256"/>
      <c r="E256" s="257"/>
      <c r="F256" s="258"/>
      <c r="G256" s="259"/>
      <c r="H256" s="259"/>
      <c r="I256" s="259"/>
      <c r="J256" s="259"/>
      <c r="AJ256" s="266">
        <f t="shared" si="5"/>
        <v>0</v>
      </c>
    </row>
    <row r="257" spans="2:40" ht="14.4" thickBot="1" x14ac:dyDescent="0.3">
      <c r="B257" s="175" t="s">
        <v>120</v>
      </c>
      <c r="C257" s="260"/>
      <c r="D257" s="261"/>
      <c r="E257" s="260"/>
      <c r="F257" s="262"/>
      <c r="G257" s="260"/>
      <c r="H257" s="260"/>
      <c r="I257" s="260"/>
      <c r="J257" s="260"/>
      <c r="AJ257" s="266">
        <f t="shared" si="5"/>
        <v>1</v>
      </c>
    </row>
    <row r="258" spans="2:40" x14ac:dyDescent="0.25">
      <c r="B258" s="164"/>
      <c r="AJ258" s="265">
        <v>1</v>
      </c>
    </row>
    <row r="259" spans="2:40" x14ac:dyDescent="0.25">
      <c r="B259" s="165"/>
      <c r="AJ259" s="265">
        <v>1</v>
      </c>
    </row>
    <row r="260" spans="2:40" x14ac:dyDescent="0.25">
      <c r="B260" s="157" t="s">
        <v>4196</v>
      </c>
      <c r="AJ260" s="265">
        <v>1</v>
      </c>
      <c r="AK260" s="171"/>
      <c r="AL260" s="171"/>
      <c r="AM260" s="166"/>
      <c r="AN260" s="171"/>
    </row>
    <row r="261" spans="2:40" x14ac:dyDescent="0.25">
      <c r="AJ261" s="265">
        <v>1</v>
      </c>
      <c r="AK261" s="171"/>
      <c r="AL261" s="171"/>
      <c r="AM261" s="166"/>
      <c r="AN261" s="171"/>
    </row>
    <row r="262" spans="2:40" x14ac:dyDescent="0.25">
      <c r="B262" s="218" t="s">
        <v>4</v>
      </c>
      <c r="C262" s="219" t="s">
        <v>121</v>
      </c>
      <c r="D262" s="220" t="s">
        <v>4197</v>
      </c>
      <c r="E262" s="221"/>
      <c r="F262" s="221"/>
      <c r="G262" s="221"/>
      <c r="H262" s="221"/>
      <c r="I262" s="221"/>
      <c r="J262" s="221"/>
      <c r="K262" s="221"/>
      <c r="AJ262" s="265">
        <v>1</v>
      </c>
      <c r="AK262" s="171"/>
      <c r="AL262" s="171"/>
      <c r="AM262" s="166"/>
      <c r="AN262" s="171"/>
    </row>
    <row r="263" spans="2:40" x14ac:dyDescent="0.25">
      <c r="B263" s="190"/>
      <c r="C263" s="172"/>
      <c r="D263" s="173"/>
      <c r="E263" s="174"/>
      <c r="F263" s="174"/>
      <c r="G263" s="174"/>
      <c r="H263" s="154"/>
      <c r="I263" s="154"/>
      <c r="J263" s="154"/>
      <c r="K263" s="154"/>
      <c r="AJ263" s="266">
        <f>IF(OR(B263="",B263=0),0,1)</f>
        <v>0</v>
      </c>
      <c r="AK263" s="171"/>
      <c r="AL263" s="171"/>
      <c r="AM263" s="166"/>
      <c r="AN263" s="171"/>
    </row>
    <row r="264" spans="2:40" x14ac:dyDescent="0.25">
      <c r="B264" s="191"/>
      <c r="C264" s="178" t="str">
        <f>IF(B264="","",SUMIFS(#REF!,#REF!,B264))</f>
        <v/>
      </c>
      <c r="D264" s="179" t="str">
        <f>IF(B264="","",INDEX(#REF!,MATCH(B264,#REF!,0)))</f>
        <v/>
      </c>
      <c r="E264" s="171"/>
      <c r="F264" s="171"/>
      <c r="G264" s="171"/>
      <c r="AJ264" s="266">
        <f t="shared" ref="AJ264:AJ310" si="6">IF(OR(B264="",B264=0),0,1)</f>
        <v>0</v>
      </c>
      <c r="AK264" s="171"/>
      <c r="AL264" s="171"/>
      <c r="AM264" s="166"/>
      <c r="AN264" s="171"/>
    </row>
    <row r="265" spans="2:40" x14ac:dyDescent="0.25">
      <c r="B265" s="191"/>
      <c r="C265" s="178" t="str">
        <f>IF(B265="","",SUMIFS(#REF!,#REF!,B265))</f>
        <v/>
      </c>
      <c r="D265" s="179" t="str">
        <f>IF(B265="","",INDEX(#REF!,MATCH(B265,#REF!,0)))</f>
        <v/>
      </c>
      <c r="E265" s="171"/>
      <c r="F265" s="171"/>
      <c r="G265" s="171"/>
      <c r="AJ265" s="266">
        <f t="shared" si="6"/>
        <v>0</v>
      </c>
      <c r="AK265" s="171"/>
      <c r="AL265" s="171"/>
      <c r="AM265" s="166"/>
      <c r="AN265" s="171"/>
    </row>
    <row r="266" spans="2:40" x14ac:dyDescent="0.25">
      <c r="B266" s="191"/>
      <c r="C266" s="178" t="str">
        <f>IF(B266="","",SUMIFS(#REF!,#REF!,B266))</f>
        <v/>
      </c>
      <c r="D266" s="179" t="str">
        <f>IF(B266="","",INDEX(#REF!,MATCH(B266,#REF!,0)))</f>
        <v/>
      </c>
      <c r="E266" s="171"/>
      <c r="F266" s="171"/>
      <c r="G266" s="171"/>
      <c r="AJ266" s="266">
        <f t="shared" si="6"/>
        <v>0</v>
      </c>
      <c r="AK266" s="171"/>
      <c r="AL266" s="171"/>
      <c r="AM266" s="166"/>
      <c r="AN266" s="171"/>
    </row>
    <row r="267" spans="2:40" x14ac:dyDescent="0.25">
      <c r="B267" s="191"/>
      <c r="C267" s="178" t="str">
        <f>IF(B267="","",SUMIFS(#REF!,#REF!,B267))</f>
        <v/>
      </c>
      <c r="D267" s="179" t="str">
        <f>IF(B267="","",INDEX(#REF!,MATCH(B267,#REF!,0)))</f>
        <v/>
      </c>
      <c r="E267" s="171"/>
      <c r="F267" s="171"/>
      <c r="G267" s="171"/>
      <c r="AJ267" s="266">
        <f t="shared" si="6"/>
        <v>0</v>
      </c>
      <c r="AK267" s="171"/>
      <c r="AL267" s="171"/>
      <c r="AM267" s="166"/>
      <c r="AN267" s="171"/>
    </row>
    <row r="268" spans="2:40" x14ac:dyDescent="0.25">
      <c r="B268" s="191"/>
      <c r="C268" s="178" t="str">
        <f>IF(B268="","",SUMIFS(#REF!,#REF!,B268))</f>
        <v/>
      </c>
      <c r="D268" s="179" t="str">
        <f>IF(B268="","",INDEX(#REF!,MATCH(B268,#REF!,0)))</f>
        <v/>
      </c>
      <c r="E268" s="171"/>
      <c r="F268" s="171"/>
      <c r="G268" s="171"/>
      <c r="AJ268" s="266">
        <f t="shared" si="6"/>
        <v>0</v>
      </c>
      <c r="AK268" s="171"/>
      <c r="AL268" s="171"/>
      <c r="AM268" s="166"/>
      <c r="AN268" s="171"/>
    </row>
    <row r="269" spans="2:40" x14ac:dyDescent="0.25">
      <c r="B269" s="191"/>
      <c r="C269" s="178" t="str">
        <f>IF(B269="","",SUMIFS(#REF!,#REF!,B269))</f>
        <v/>
      </c>
      <c r="D269" s="179" t="str">
        <f>IF(B269="","",INDEX(#REF!,MATCH(B269,#REF!,0)))</f>
        <v/>
      </c>
      <c r="E269" s="171"/>
      <c r="F269" s="171"/>
      <c r="G269" s="171"/>
      <c r="AJ269" s="266">
        <f t="shared" si="6"/>
        <v>0</v>
      </c>
      <c r="AK269" s="171"/>
      <c r="AL269" s="171"/>
      <c r="AM269" s="166"/>
      <c r="AN269" s="171"/>
    </row>
    <row r="270" spans="2:40" x14ac:dyDescent="0.25">
      <c r="B270" s="191"/>
      <c r="C270" s="178" t="str">
        <f>IF(B270="","",SUMIFS(#REF!,#REF!,B270))</f>
        <v/>
      </c>
      <c r="D270" s="179" t="str">
        <f>IF(B270="","",INDEX(#REF!,MATCH(B270,#REF!,0)))</f>
        <v/>
      </c>
      <c r="E270" s="171"/>
      <c r="F270" s="171"/>
      <c r="G270" s="171"/>
      <c r="AJ270" s="266">
        <f t="shared" si="6"/>
        <v>0</v>
      </c>
      <c r="AK270" s="171"/>
      <c r="AL270" s="171"/>
      <c r="AM270" s="166"/>
      <c r="AN270" s="171"/>
    </row>
    <row r="271" spans="2:40" x14ac:dyDescent="0.25">
      <c r="B271" s="191"/>
      <c r="C271" s="178" t="str">
        <f>IF(B271="","",SUMIFS(#REF!,#REF!,B271))</f>
        <v/>
      </c>
      <c r="D271" s="179" t="str">
        <f>IF(B271="","",INDEX(#REF!,MATCH(B271,#REF!,0)))</f>
        <v/>
      </c>
      <c r="E271" s="171"/>
      <c r="F271" s="171"/>
      <c r="G271" s="171"/>
      <c r="AJ271" s="266">
        <f t="shared" si="6"/>
        <v>0</v>
      </c>
      <c r="AK271" s="171"/>
      <c r="AL271" s="171"/>
      <c r="AM271" s="166"/>
      <c r="AN271" s="171"/>
    </row>
    <row r="272" spans="2:40" x14ac:dyDescent="0.25">
      <c r="B272" s="191"/>
      <c r="C272" s="178" t="str">
        <f>IF(B272="","",SUMIFS(#REF!,#REF!,B272))</f>
        <v/>
      </c>
      <c r="D272" s="179" t="str">
        <f>IF(B272="","",INDEX(#REF!,MATCH(B272,#REF!,0)))</f>
        <v/>
      </c>
      <c r="E272" s="171"/>
      <c r="F272" s="171"/>
      <c r="G272" s="171"/>
      <c r="AJ272" s="266">
        <f t="shared" si="6"/>
        <v>0</v>
      </c>
      <c r="AK272" s="171"/>
      <c r="AL272" s="171"/>
      <c r="AM272" s="166"/>
      <c r="AN272" s="171"/>
    </row>
    <row r="273" spans="2:40" x14ac:dyDescent="0.25">
      <c r="B273" s="191"/>
      <c r="C273" s="178" t="str">
        <f>IF(B273="","",SUMIFS(#REF!,#REF!,B273))</f>
        <v/>
      </c>
      <c r="D273" s="179" t="str">
        <f>IF(B273="","",INDEX(#REF!,MATCH(B273,#REF!,0)))</f>
        <v/>
      </c>
      <c r="E273" s="171"/>
      <c r="F273" s="171"/>
      <c r="G273" s="171"/>
      <c r="AJ273" s="266">
        <f t="shared" si="6"/>
        <v>0</v>
      </c>
      <c r="AK273" s="171"/>
      <c r="AL273" s="171"/>
      <c r="AM273" s="166"/>
      <c r="AN273" s="171"/>
    </row>
    <row r="274" spans="2:40" x14ac:dyDescent="0.25">
      <c r="B274" s="191"/>
      <c r="C274" s="178" t="str">
        <f>IF(B274="","",SUMIFS(#REF!,#REF!,B274))</f>
        <v/>
      </c>
      <c r="D274" s="179" t="str">
        <f>IF(B274="","",INDEX(#REF!,MATCH(B274,#REF!,0)))</f>
        <v/>
      </c>
      <c r="E274" s="171"/>
      <c r="F274" s="171"/>
      <c r="G274" s="171"/>
      <c r="AJ274" s="266">
        <f t="shared" si="6"/>
        <v>0</v>
      </c>
      <c r="AK274" s="171"/>
      <c r="AL274" s="171"/>
      <c r="AM274" s="166"/>
      <c r="AN274" s="171"/>
    </row>
    <row r="275" spans="2:40" x14ac:dyDescent="0.25">
      <c r="B275" s="191"/>
      <c r="C275" s="178" t="str">
        <f>IF(B275="","",SUMIFS(#REF!,#REF!,B275))</f>
        <v/>
      </c>
      <c r="D275" s="179" t="str">
        <f>IF(B275="","",INDEX(#REF!,MATCH(B275,#REF!,0)))</f>
        <v/>
      </c>
      <c r="E275" s="171"/>
      <c r="F275" s="171"/>
      <c r="G275" s="171"/>
      <c r="AJ275" s="266">
        <f t="shared" si="6"/>
        <v>0</v>
      </c>
      <c r="AK275" s="171"/>
      <c r="AL275" s="171"/>
      <c r="AM275" s="166"/>
      <c r="AN275" s="171"/>
    </row>
    <row r="276" spans="2:40" x14ac:dyDescent="0.25">
      <c r="B276" s="191"/>
      <c r="C276" s="178" t="str">
        <f>IF(B276="","",SUMIFS(#REF!,#REF!,B276))</f>
        <v/>
      </c>
      <c r="D276" s="179" t="str">
        <f>IF(B276="","",INDEX(#REF!,MATCH(B276,#REF!,0)))</f>
        <v/>
      </c>
      <c r="E276" s="171"/>
      <c r="F276" s="171"/>
      <c r="G276" s="171"/>
      <c r="AJ276" s="266">
        <f t="shared" si="6"/>
        <v>0</v>
      </c>
      <c r="AK276" s="171"/>
      <c r="AL276" s="171"/>
      <c r="AM276" s="166"/>
      <c r="AN276" s="171"/>
    </row>
    <row r="277" spans="2:40" x14ac:dyDescent="0.25">
      <c r="B277" s="191"/>
      <c r="C277" s="178" t="str">
        <f>IF(B277="","",SUMIFS(#REF!,#REF!,B277))</f>
        <v/>
      </c>
      <c r="D277" s="179" t="str">
        <f>IF(B277="","",INDEX(#REF!,MATCH(B277,#REF!,0)))</f>
        <v/>
      </c>
      <c r="E277" s="171"/>
      <c r="F277" s="171"/>
      <c r="G277" s="171"/>
      <c r="AJ277" s="266">
        <f t="shared" si="6"/>
        <v>0</v>
      </c>
      <c r="AK277" s="171"/>
      <c r="AL277" s="171"/>
      <c r="AM277" s="166"/>
      <c r="AN277" s="171"/>
    </row>
    <row r="278" spans="2:40" x14ac:dyDescent="0.25">
      <c r="B278" s="191"/>
      <c r="C278" s="178" t="str">
        <f>IF(B278="","",SUMIFS(#REF!,#REF!,B278))</f>
        <v/>
      </c>
      <c r="D278" s="179" t="str">
        <f>IF(B278="","",INDEX(#REF!,MATCH(B278,#REF!,0)))</f>
        <v/>
      </c>
      <c r="E278" s="171"/>
      <c r="F278" s="171"/>
      <c r="G278" s="171"/>
      <c r="AJ278" s="266">
        <f t="shared" si="6"/>
        <v>0</v>
      </c>
      <c r="AK278" s="171"/>
      <c r="AL278" s="171"/>
      <c r="AM278" s="166"/>
      <c r="AN278" s="171"/>
    </row>
    <row r="279" spans="2:40" x14ac:dyDescent="0.25">
      <c r="B279" s="191"/>
      <c r="C279" s="178" t="str">
        <f>IF(B279="","",SUMIFS(#REF!,#REF!,B279))</f>
        <v/>
      </c>
      <c r="D279" s="179" t="str">
        <f>IF(B279="","",INDEX(#REF!,MATCH(B279,#REF!,0)))</f>
        <v/>
      </c>
      <c r="E279" s="171"/>
      <c r="F279" s="171"/>
      <c r="G279" s="171"/>
      <c r="AJ279" s="266">
        <f t="shared" si="6"/>
        <v>0</v>
      </c>
      <c r="AK279" s="171"/>
      <c r="AL279" s="171"/>
      <c r="AM279" s="166"/>
      <c r="AN279" s="171"/>
    </row>
    <row r="280" spans="2:40" x14ac:dyDescent="0.25">
      <c r="B280" s="191"/>
      <c r="C280" s="178" t="str">
        <f>IF(B280="","",SUMIFS(#REF!,#REF!,B280))</f>
        <v/>
      </c>
      <c r="D280" s="179" t="str">
        <f>IF(B280="","",INDEX(#REF!,MATCH(B280,#REF!,0)))</f>
        <v/>
      </c>
      <c r="E280" s="171"/>
      <c r="F280" s="171"/>
      <c r="G280" s="171"/>
      <c r="AJ280" s="266">
        <f t="shared" si="6"/>
        <v>0</v>
      </c>
      <c r="AK280" s="171"/>
      <c r="AL280" s="171"/>
      <c r="AM280" s="166"/>
      <c r="AN280" s="171"/>
    </row>
    <row r="281" spans="2:40" x14ac:dyDescent="0.25">
      <c r="B281" s="191"/>
      <c r="C281" s="178" t="str">
        <f>IF(B281="","",SUMIFS(#REF!,#REF!,B281))</f>
        <v/>
      </c>
      <c r="D281" s="179" t="str">
        <f>IF(B281="","",INDEX(#REF!,MATCH(B281,#REF!,0)))</f>
        <v/>
      </c>
      <c r="E281" s="171"/>
      <c r="F281" s="171"/>
      <c r="G281" s="171"/>
      <c r="AJ281" s="266">
        <f t="shared" si="6"/>
        <v>0</v>
      </c>
      <c r="AK281" s="171"/>
      <c r="AL281" s="171"/>
      <c r="AM281" s="166"/>
      <c r="AN281" s="171"/>
    </row>
    <row r="282" spans="2:40" x14ac:dyDescent="0.25">
      <c r="B282" s="191"/>
      <c r="C282" s="178" t="str">
        <f>IF(B282="","",SUMIFS(#REF!,#REF!,B282))</f>
        <v/>
      </c>
      <c r="D282" s="179" t="str">
        <f>IF(B282="","",INDEX(#REF!,MATCH(B282,#REF!,0)))</f>
        <v/>
      </c>
      <c r="E282" s="171"/>
      <c r="F282" s="171"/>
      <c r="G282" s="171"/>
      <c r="AJ282" s="266">
        <f t="shared" si="6"/>
        <v>0</v>
      </c>
      <c r="AK282" s="171"/>
      <c r="AL282" s="171"/>
      <c r="AM282" s="166"/>
      <c r="AN282" s="171"/>
    </row>
    <row r="283" spans="2:40" x14ac:dyDescent="0.25">
      <c r="B283" s="191"/>
      <c r="C283" s="178" t="str">
        <f>IF(B283="","",SUMIFS(#REF!,#REF!,B283))</f>
        <v/>
      </c>
      <c r="D283" s="179" t="str">
        <f>IF(B283="","",INDEX(#REF!,MATCH(B283,#REF!,0)))</f>
        <v/>
      </c>
      <c r="E283" s="171"/>
      <c r="F283" s="171"/>
      <c r="G283" s="171"/>
      <c r="AJ283" s="266">
        <f t="shared" si="6"/>
        <v>0</v>
      </c>
      <c r="AK283" s="171"/>
      <c r="AL283" s="171"/>
      <c r="AM283" s="166"/>
      <c r="AN283" s="171"/>
    </row>
    <row r="284" spans="2:40" x14ac:dyDescent="0.25">
      <c r="B284" s="191"/>
      <c r="C284" s="178" t="str">
        <f>IF(B284="","",SUMIFS(#REF!,#REF!,B284))</f>
        <v/>
      </c>
      <c r="D284" s="179" t="str">
        <f>IF(B284="","",INDEX(#REF!,MATCH(B284,#REF!,0)))</f>
        <v/>
      </c>
      <c r="E284" s="171"/>
      <c r="F284" s="171"/>
      <c r="G284" s="171"/>
      <c r="AJ284" s="266">
        <f t="shared" si="6"/>
        <v>0</v>
      </c>
      <c r="AK284" s="171"/>
      <c r="AL284" s="171"/>
      <c r="AM284" s="166"/>
      <c r="AN284" s="171"/>
    </row>
    <row r="285" spans="2:40" x14ac:dyDescent="0.25">
      <c r="B285" s="191"/>
      <c r="C285" s="178" t="str">
        <f>IF(B285="","",SUMIFS(#REF!,#REF!,B285))</f>
        <v/>
      </c>
      <c r="D285" s="179" t="str">
        <f>IF(B285="","",INDEX(#REF!,MATCH(B285,#REF!,0)))</f>
        <v/>
      </c>
      <c r="E285" s="171"/>
      <c r="F285" s="171"/>
      <c r="G285" s="171"/>
      <c r="AJ285" s="266">
        <f t="shared" si="6"/>
        <v>0</v>
      </c>
      <c r="AK285" s="171"/>
      <c r="AL285" s="171"/>
      <c r="AM285" s="166"/>
      <c r="AN285" s="171"/>
    </row>
    <row r="286" spans="2:40" x14ac:dyDescent="0.25">
      <c r="B286" s="191"/>
      <c r="C286" s="178" t="str">
        <f>IF(B286="","",SUMIFS(#REF!,#REF!,B286))</f>
        <v/>
      </c>
      <c r="D286" s="179" t="str">
        <f>IF(B286="","",INDEX(#REF!,MATCH(B286,#REF!,0)))</f>
        <v/>
      </c>
      <c r="E286" s="171"/>
      <c r="F286" s="171"/>
      <c r="G286" s="171"/>
      <c r="AJ286" s="266">
        <f t="shared" si="6"/>
        <v>0</v>
      </c>
      <c r="AK286" s="171"/>
      <c r="AL286" s="171"/>
      <c r="AM286" s="166"/>
      <c r="AN286" s="171"/>
    </row>
    <row r="287" spans="2:40" x14ac:dyDescent="0.25">
      <c r="B287" s="191"/>
      <c r="C287" s="178" t="str">
        <f>IF(B287="","",SUMIFS(#REF!,#REF!,B287))</f>
        <v/>
      </c>
      <c r="D287" s="179" t="str">
        <f>IF(B287="","",INDEX(#REF!,MATCH(B287,#REF!,0)))</f>
        <v/>
      </c>
      <c r="E287" s="171"/>
      <c r="F287" s="171"/>
      <c r="G287" s="171"/>
      <c r="AJ287" s="266">
        <f t="shared" si="6"/>
        <v>0</v>
      </c>
      <c r="AK287" s="171"/>
      <c r="AL287" s="171"/>
      <c r="AM287" s="166"/>
      <c r="AN287" s="171"/>
    </row>
    <row r="288" spans="2:40" x14ac:dyDescent="0.25">
      <c r="B288" s="191"/>
      <c r="C288" s="178" t="str">
        <f>IF(B288="","",SUMIFS(#REF!,#REF!,B288))</f>
        <v/>
      </c>
      <c r="D288" s="179" t="str">
        <f>IF(B288="","",INDEX(#REF!,MATCH(B288,#REF!,0)))</f>
        <v/>
      </c>
      <c r="E288" s="171"/>
      <c r="F288" s="171"/>
      <c r="G288" s="171"/>
      <c r="AJ288" s="266">
        <f t="shared" si="6"/>
        <v>0</v>
      </c>
      <c r="AK288" s="171"/>
      <c r="AL288" s="171"/>
      <c r="AM288" s="166"/>
      <c r="AN288" s="171"/>
    </row>
    <row r="289" spans="2:40" x14ac:dyDescent="0.25">
      <c r="B289" s="191"/>
      <c r="C289" s="178" t="str">
        <f>IF(B289="","",SUMIFS(#REF!,#REF!,B289))</f>
        <v/>
      </c>
      <c r="D289" s="179" t="str">
        <f>IF(B289="","",INDEX(#REF!,MATCH(B289,#REF!,0)))</f>
        <v/>
      </c>
      <c r="E289" s="171"/>
      <c r="F289" s="171"/>
      <c r="G289" s="171"/>
      <c r="AJ289" s="266">
        <f t="shared" si="6"/>
        <v>0</v>
      </c>
      <c r="AK289" s="171"/>
      <c r="AL289" s="171"/>
      <c r="AM289" s="166"/>
      <c r="AN289" s="171"/>
    </row>
    <row r="290" spans="2:40" x14ac:dyDescent="0.25">
      <c r="B290" s="191"/>
      <c r="C290" s="178" t="str">
        <f>IF(B290="","",SUMIFS(#REF!,#REF!,B290))</f>
        <v/>
      </c>
      <c r="D290" s="179" t="str">
        <f>IF(B290="","",INDEX(#REF!,MATCH(B290,#REF!,0)))</f>
        <v/>
      </c>
      <c r="E290" s="171"/>
      <c r="F290" s="171"/>
      <c r="G290" s="171"/>
      <c r="AJ290" s="266">
        <f t="shared" si="6"/>
        <v>0</v>
      </c>
      <c r="AK290" s="171"/>
      <c r="AL290" s="171"/>
      <c r="AM290" s="166"/>
      <c r="AN290" s="171"/>
    </row>
    <row r="291" spans="2:40" x14ac:dyDescent="0.25">
      <c r="B291" s="191"/>
      <c r="C291" s="178" t="str">
        <f>IF(B291="","",SUMIFS(#REF!,#REF!,B291))</f>
        <v/>
      </c>
      <c r="D291" s="179" t="str">
        <f>IF(B291="","",INDEX(#REF!,MATCH(B291,#REF!,0)))</f>
        <v/>
      </c>
      <c r="E291" s="171"/>
      <c r="F291" s="171"/>
      <c r="G291" s="171"/>
      <c r="AJ291" s="266">
        <f t="shared" si="6"/>
        <v>0</v>
      </c>
      <c r="AK291" s="171"/>
      <c r="AL291" s="171"/>
      <c r="AM291" s="166"/>
      <c r="AN291" s="171"/>
    </row>
    <row r="292" spans="2:40" x14ac:dyDescent="0.25">
      <c r="B292" s="191"/>
      <c r="C292" s="178" t="str">
        <f>IF(B292="","",SUMIFS(#REF!,#REF!,B292))</f>
        <v/>
      </c>
      <c r="D292" s="179" t="str">
        <f>IF(B292="","",INDEX(#REF!,MATCH(B292,#REF!,0)))</f>
        <v/>
      </c>
      <c r="E292" s="171"/>
      <c r="F292" s="171"/>
      <c r="G292" s="171"/>
      <c r="AJ292" s="266">
        <f t="shared" si="6"/>
        <v>0</v>
      </c>
      <c r="AK292" s="171"/>
      <c r="AL292" s="171"/>
      <c r="AM292" s="166"/>
      <c r="AN292" s="171"/>
    </row>
    <row r="293" spans="2:40" x14ac:dyDescent="0.25">
      <c r="B293" s="191"/>
      <c r="C293" s="178" t="str">
        <f>IF(B293="","",SUMIFS(#REF!,#REF!,B293))</f>
        <v/>
      </c>
      <c r="D293" s="179" t="str">
        <f>IF(B293="","",INDEX(#REF!,MATCH(B293,#REF!,0)))</f>
        <v/>
      </c>
      <c r="E293" s="171"/>
      <c r="F293" s="171"/>
      <c r="G293" s="171"/>
      <c r="AJ293" s="266">
        <f t="shared" si="6"/>
        <v>0</v>
      </c>
      <c r="AK293" s="171"/>
      <c r="AL293" s="171"/>
      <c r="AM293" s="166"/>
      <c r="AN293" s="171"/>
    </row>
    <row r="294" spans="2:40" x14ac:dyDescent="0.25">
      <c r="B294" s="191"/>
      <c r="C294" s="178" t="str">
        <f>IF(B294="","",SUMIFS(#REF!,#REF!,B294))</f>
        <v/>
      </c>
      <c r="D294" s="179" t="str">
        <f>IF(B294="","",INDEX(#REF!,MATCH(B294,#REF!,0)))</f>
        <v/>
      </c>
      <c r="E294" s="171"/>
      <c r="F294" s="171"/>
      <c r="G294" s="171"/>
      <c r="AJ294" s="266">
        <f t="shared" si="6"/>
        <v>0</v>
      </c>
      <c r="AK294" s="171"/>
      <c r="AL294" s="171"/>
      <c r="AM294" s="166"/>
      <c r="AN294" s="171"/>
    </row>
    <row r="295" spans="2:40" x14ac:dyDescent="0.25">
      <c r="B295" s="191"/>
      <c r="C295" s="178" t="str">
        <f>IF(B295="","",SUMIFS(#REF!,#REF!,B295))</f>
        <v/>
      </c>
      <c r="D295" s="179" t="str">
        <f>IF(B295="","",INDEX(#REF!,MATCH(B295,#REF!,0)))</f>
        <v/>
      </c>
      <c r="E295" s="171"/>
      <c r="F295" s="171"/>
      <c r="G295" s="171"/>
      <c r="AJ295" s="266">
        <f t="shared" si="6"/>
        <v>0</v>
      </c>
      <c r="AK295" s="171"/>
      <c r="AL295" s="171"/>
      <c r="AM295" s="166"/>
      <c r="AN295" s="171"/>
    </row>
    <row r="296" spans="2:40" x14ac:dyDescent="0.25">
      <c r="B296" s="191"/>
      <c r="C296" s="178" t="str">
        <f>IF(B296="","",SUMIFS(#REF!,#REF!,B296))</f>
        <v/>
      </c>
      <c r="D296" s="179" t="str">
        <f>IF(B296="","",INDEX(#REF!,MATCH(B296,#REF!,0)))</f>
        <v/>
      </c>
      <c r="E296" s="171"/>
      <c r="F296" s="171"/>
      <c r="G296" s="171"/>
      <c r="AJ296" s="266">
        <f t="shared" si="6"/>
        <v>0</v>
      </c>
      <c r="AK296" s="171"/>
      <c r="AL296" s="171"/>
      <c r="AM296" s="166"/>
      <c r="AN296" s="171"/>
    </row>
    <row r="297" spans="2:40" x14ac:dyDescent="0.25">
      <c r="B297" s="191"/>
      <c r="C297" s="178" t="str">
        <f>IF(B297="","",SUMIFS(#REF!,#REF!,B297))</f>
        <v/>
      </c>
      <c r="D297" s="179" t="str">
        <f>IF(B297="","",INDEX(#REF!,MATCH(B297,#REF!,0)))</f>
        <v/>
      </c>
      <c r="E297" s="171"/>
      <c r="F297" s="171"/>
      <c r="G297" s="171"/>
      <c r="AJ297" s="266">
        <f t="shared" si="6"/>
        <v>0</v>
      </c>
      <c r="AK297" s="171"/>
      <c r="AL297" s="171"/>
      <c r="AM297" s="166"/>
      <c r="AN297" s="171"/>
    </row>
    <row r="298" spans="2:40" x14ac:dyDescent="0.25">
      <c r="B298" s="191"/>
      <c r="C298" s="178" t="str">
        <f>IF(B298="","",SUMIFS(#REF!,#REF!,B298))</f>
        <v/>
      </c>
      <c r="D298" s="179" t="str">
        <f>IF(B298="","",INDEX(#REF!,MATCH(B298,#REF!,0)))</f>
        <v/>
      </c>
      <c r="E298" s="171"/>
      <c r="F298" s="171"/>
      <c r="G298" s="171"/>
      <c r="AJ298" s="266">
        <f t="shared" si="6"/>
        <v>0</v>
      </c>
      <c r="AK298" s="171"/>
      <c r="AL298" s="171"/>
      <c r="AM298" s="166"/>
      <c r="AN298" s="171"/>
    </row>
    <row r="299" spans="2:40" x14ac:dyDescent="0.25">
      <c r="B299" s="191"/>
      <c r="C299" s="178" t="str">
        <f>IF(B299="","",SUMIFS(#REF!,#REF!,B299))</f>
        <v/>
      </c>
      <c r="D299" s="179" t="str">
        <f>IF(B299="","",INDEX(#REF!,MATCH(B299,#REF!,0)))</f>
        <v/>
      </c>
      <c r="E299" s="171"/>
      <c r="F299" s="171"/>
      <c r="G299" s="171"/>
      <c r="AJ299" s="266">
        <f t="shared" si="6"/>
        <v>0</v>
      </c>
      <c r="AK299" s="171"/>
      <c r="AL299" s="171"/>
      <c r="AM299" s="166"/>
      <c r="AN299" s="171"/>
    </row>
    <row r="300" spans="2:40" x14ac:dyDescent="0.25">
      <c r="B300" s="191"/>
      <c r="C300" s="178" t="str">
        <f>IF(B300="","",SUMIFS(#REF!,#REF!,B300))</f>
        <v/>
      </c>
      <c r="D300" s="179" t="str">
        <f>IF(B300="","",INDEX(#REF!,MATCH(B300,#REF!,0)))</f>
        <v/>
      </c>
      <c r="E300" s="171"/>
      <c r="F300" s="171"/>
      <c r="G300" s="171"/>
      <c r="AJ300" s="266">
        <f t="shared" si="6"/>
        <v>0</v>
      </c>
      <c r="AK300" s="171"/>
      <c r="AL300" s="171"/>
      <c r="AM300" s="166"/>
      <c r="AN300" s="171"/>
    </row>
    <row r="301" spans="2:40" x14ac:dyDescent="0.25">
      <c r="B301" s="191"/>
      <c r="C301" s="178" t="str">
        <f>IF(B301="","",SUMIFS(#REF!,#REF!,B301))</f>
        <v/>
      </c>
      <c r="D301" s="179" t="str">
        <f>IF(B301="","",INDEX(#REF!,MATCH(B301,#REF!,0)))</f>
        <v/>
      </c>
      <c r="E301" s="171"/>
      <c r="F301" s="171"/>
      <c r="G301" s="171"/>
      <c r="AJ301" s="266">
        <f t="shared" si="6"/>
        <v>0</v>
      </c>
      <c r="AK301" s="171"/>
      <c r="AL301" s="171"/>
      <c r="AM301" s="166"/>
      <c r="AN301" s="171"/>
    </row>
    <row r="302" spans="2:40" x14ac:dyDescent="0.25">
      <c r="B302" s="191"/>
      <c r="C302" s="178" t="str">
        <f>IF(B302="","",SUMIFS(#REF!,#REF!,B302))</f>
        <v/>
      </c>
      <c r="D302" s="179" t="str">
        <f>IF(B302="","",INDEX(#REF!,MATCH(B302,#REF!,0)))</f>
        <v/>
      </c>
      <c r="E302" s="171"/>
      <c r="F302" s="171"/>
      <c r="G302" s="171"/>
      <c r="AJ302" s="266">
        <f t="shared" si="6"/>
        <v>0</v>
      </c>
      <c r="AK302" s="171"/>
      <c r="AL302" s="171"/>
      <c r="AM302" s="166"/>
      <c r="AN302" s="171"/>
    </row>
    <row r="303" spans="2:40" x14ac:dyDescent="0.25">
      <c r="B303" s="191"/>
      <c r="C303" s="178" t="str">
        <f>IF(B303="","",SUMIFS(#REF!,#REF!,B303))</f>
        <v/>
      </c>
      <c r="D303" s="179" t="str">
        <f>IF(B303="","",INDEX(#REF!,MATCH(B303,#REF!,0)))</f>
        <v/>
      </c>
      <c r="E303" s="171"/>
      <c r="F303" s="171"/>
      <c r="G303" s="171"/>
      <c r="AJ303" s="266">
        <f t="shared" si="6"/>
        <v>0</v>
      </c>
      <c r="AK303" s="171"/>
      <c r="AL303" s="171"/>
      <c r="AM303" s="166"/>
      <c r="AN303" s="171"/>
    </row>
    <row r="304" spans="2:40" x14ac:dyDescent="0.25">
      <c r="B304" s="191"/>
      <c r="C304" s="178" t="str">
        <f>IF(B304="","",SUMIFS(#REF!,#REF!,B304))</f>
        <v/>
      </c>
      <c r="D304" s="179" t="str">
        <f>IF(B304="","",INDEX(#REF!,MATCH(B304,#REF!,0)))</f>
        <v/>
      </c>
      <c r="E304" s="171"/>
      <c r="F304" s="171"/>
      <c r="G304" s="171"/>
      <c r="AJ304" s="266">
        <f t="shared" si="6"/>
        <v>0</v>
      </c>
      <c r="AK304" s="171"/>
      <c r="AL304" s="171"/>
      <c r="AM304" s="166"/>
      <c r="AN304" s="171"/>
    </row>
    <row r="305" spans="2:40" x14ac:dyDescent="0.25">
      <c r="B305" s="191"/>
      <c r="C305" s="178" t="str">
        <f>IF(B305="","",SUMIFS(#REF!,#REF!,B305))</f>
        <v/>
      </c>
      <c r="D305" s="179" t="str">
        <f>IF(B305="","",INDEX(#REF!,MATCH(B305,#REF!,0)))</f>
        <v/>
      </c>
      <c r="E305" s="171"/>
      <c r="F305" s="171"/>
      <c r="G305" s="171"/>
      <c r="AJ305" s="266">
        <f t="shared" si="6"/>
        <v>0</v>
      </c>
      <c r="AK305" s="171"/>
      <c r="AL305" s="171"/>
      <c r="AM305" s="166"/>
      <c r="AN305" s="171"/>
    </row>
    <row r="306" spans="2:40" x14ac:dyDescent="0.25">
      <c r="B306" s="191"/>
      <c r="C306" s="178" t="str">
        <f>IF(B306="","",SUMIFS(#REF!,#REF!,B306))</f>
        <v/>
      </c>
      <c r="D306" s="179" t="str">
        <f>IF(B306="","",INDEX(#REF!,MATCH(B306,#REF!,0)))</f>
        <v/>
      </c>
      <c r="E306" s="171"/>
      <c r="F306" s="171"/>
      <c r="G306" s="171"/>
      <c r="AJ306" s="266">
        <f t="shared" si="6"/>
        <v>0</v>
      </c>
      <c r="AK306" s="171"/>
      <c r="AL306" s="171"/>
      <c r="AM306" s="166"/>
      <c r="AN306" s="171"/>
    </row>
    <row r="307" spans="2:40" x14ac:dyDescent="0.25">
      <c r="B307" s="191"/>
      <c r="C307" s="178" t="str">
        <f>IF(B307="","",SUMIFS(#REF!,#REF!,B307))</f>
        <v/>
      </c>
      <c r="D307" s="179" t="str">
        <f>IF(B307="","",INDEX(#REF!,MATCH(B307,#REF!,0)))</f>
        <v/>
      </c>
      <c r="E307" s="171"/>
      <c r="F307" s="171"/>
      <c r="G307" s="171"/>
      <c r="AJ307" s="266">
        <f t="shared" si="6"/>
        <v>0</v>
      </c>
      <c r="AK307" s="171"/>
      <c r="AL307" s="171"/>
      <c r="AM307" s="166"/>
      <c r="AN307" s="171"/>
    </row>
    <row r="308" spans="2:40" x14ac:dyDescent="0.25">
      <c r="B308" s="191"/>
      <c r="C308" s="178" t="str">
        <f>IF(B308="","",SUMIFS(#REF!,#REF!,B308))</f>
        <v/>
      </c>
      <c r="D308" s="179" t="str">
        <f>IF(B308="","",INDEX(#REF!,MATCH(B308,#REF!,0)))</f>
        <v/>
      </c>
      <c r="E308" s="171"/>
      <c r="F308" s="171"/>
      <c r="G308" s="171"/>
      <c r="AJ308" s="266">
        <f t="shared" si="6"/>
        <v>0</v>
      </c>
      <c r="AK308" s="171"/>
      <c r="AL308" s="171"/>
      <c r="AM308" s="166"/>
      <c r="AN308" s="171"/>
    </row>
    <row r="309" spans="2:40" x14ac:dyDescent="0.25">
      <c r="B309" s="191"/>
      <c r="C309" s="178" t="str">
        <f>IF(B309="","",SUMIFS(#REF!,#REF!,B309))</f>
        <v/>
      </c>
      <c r="D309" s="179" t="str">
        <f>IF(B309="","",INDEX(#REF!,MATCH(B309,#REF!,0)))</f>
        <v/>
      </c>
      <c r="E309" s="171"/>
      <c r="F309" s="171"/>
      <c r="G309" s="171"/>
      <c r="AJ309" s="266">
        <f t="shared" si="6"/>
        <v>0</v>
      </c>
      <c r="AK309" s="171"/>
      <c r="AL309" s="171"/>
      <c r="AM309" s="166"/>
      <c r="AN309" s="171"/>
    </row>
    <row r="310" spans="2:40" x14ac:dyDescent="0.25">
      <c r="B310" s="191"/>
      <c r="C310" s="178" t="str">
        <f>IF(B310="","",SUMIFS(#REF!,#REF!,B310))</f>
        <v/>
      </c>
      <c r="D310" s="179" t="str">
        <f>IF(B310="","",INDEX(#REF!,MATCH(B310,#REF!,0)))</f>
        <v/>
      </c>
      <c r="E310" s="171"/>
      <c r="F310" s="171"/>
      <c r="G310" s="171"/>
      <c r="AJ310" s="266">
        <f t="shared" si="6"/>
        <v>0</v>
      </c>
      <c r="AK310" s="171"/>
      <c r="AL310" s="171"/>
      <c r="AM310" s="166"/>
      <c r="AN310" s="171"/>
    </row>
    <row r="311" spans="2:40" ht="14.4" thickBot="1" x14ac:dyDescent="0.3">
      <c r="B311" s="175"/>
      <c r="C311" s="175"/>
      <c r="D311" s="175"/>
      <c r="E311" s="175"/>
      <c r="F311" s="175"/>
      <c r="G311" s="175"/>
      <c r="H311" s="175"/>
      <c r="I311" s="175"/>
      <c r="J311" s="175"/>
      <c r="K311" s="175"/>
      <c r="AJ311" s="265">
        <v>1</v>
      </c>
      <c r="AK311" s="171"/>
      <c r="AL311" s="171"/>
      <c r="AM311" s="166"/>
      <c r="AN311" s="171"/>
    </row>
    <row r="312" spans="2:40" x14ac:dyDescent="0.25">
      <c r="AJ312" s="265">
        <v>1</v>
      </c>
      <c r="AK312" s="171"/>
      <c r="AL312" s="171"/>
      <c r="AM312" s="166"/>
      <c r="AN312" s="171"/>
    </row>
    <row r="313" spans="2:40" x14ac:dyDescent="0.25">
      <c r="AJ313" s="265">
        <v>1</v>
      </c>
      <c r="AK313" s="171"/>
      <c r="AL313" s="171"/>
      <c r="AM313" s="166"/>
      <c r="AN313" s="171"/>
    </row>
    <row r="314" spans="2:40" x14ac:dyDescent="0.25">
      <c r="B314" s="157" t="s">
        <v>4144</v>
      </c>
      <c r="C314" s="217"/>
      <c r="D314" s="217"/>
      <c r="E314" s="217"/>
      <c r="F314" s="217"/>
      <c r="AJ314" s="265">
        <v>1</v>
      </c>
    </row>
    <row r="315" spans="2:40" x14ac:dyDescent="0.25">
      <c r="AJ315" s="265">
        <v>1</v>
      </c>
    </row>
    <row r="316" spans="2:40" ht="39.6" x14ac:dyDescent="0.25">
      <c r="B316" s="181" t="s">
        <v>4180</v>
      </c>
      <c r="C316" s="181" t="s">
        <v>198</v>
      </c>
      <c r="D316" s="181" t="s">
        <v>4063</v>
      </c>
      <c r="E316" s="181" t="s">
        <v>4064</v>
      </c>
      <c r="F316" s="181" t="s">
        <v>4065</v>
      </c>
      <c r="G316" s="181" t="s">
        <v>4066</v>
      </c>
      <c r="H316" s="181" t="s">
        <v>202</v>
      </c>
      <c r="I316" s="187" t="s">
        <v>3906</v>
      </c>
      <c r="AJ316" s="265">
        <v>1</v>
      </c>
    </row>
    <row r="317" spans="2:40" x14ac:dyDescent="0.25">
      <c r="B317" s="222"/>
      <c r="C317" s="223"/>
      <c r="D317" s="223"/>
      <c r="E317" s="223"/>
      <c r="F317" s="223"/>
      <c r="G317" s="223"/>
      <c r="H317" s="223"/>
      <c r="I317" s="224"/>
      <c r="AJ317" s="266">
        <f t="shared" ref="AJ317:AJ368" si="7">IF(OR(B317="",B317=0),0,1)</f>
        <v>0</v>
      </c>
    </row>
    <row r="318" spans="2:40" x14ac:dyDescent="0.25">
      <c r="B318" s="222"/>
      <c r="C318" s="223"/>
      <c r="D318" s="223"/>
      <c r="E318" s="223"/>
      <c r="F318" s="223"/>
      <c r="G318" s="223"/>
      <c r="H318" s="223"/>
      <c r="I318" s="225"/>
      <c r="AJ318" s="266"/>
    </row>
    <row r="319" spans="2:40" x14ac:dyDescent="0.25">
      <c r="B319" s="222"/>
      <c r="C319" s="223"/>
      <c r="D319" s="223"/>
      <c r="E319" s="223"/>
      <c r="F319" s="223"/>
      <c r="G319" s="223"/>
      <c r="H319" s="223"/>
      <c r="I319" s="225"/>
      <c r="AJ319" s="266"/>
    </row>
    <row r="320" spans="2:40" x14ac:dyDescent="0.25">
      <c r="B320" s="222"/>
      <c r="C320" s="223"/>
      <c r="D320" s="223"/>
      <c r="E320" s="223"/>
      <c r="F320" s="223"/>
      <c r="G320" s="223"/>
      <c r="H320" s="223"/>
      <c r="I320" s="225"/>
      <c r="AJ320" s="266"/>
    </row>
    <row r="321" spans="2:36" x14ac:dyDescent="0.25">
      <c r="B321" s="222"/>
      <c r="C321" s="223"/>
      <c r="D321" s="223"/>
      <c r="E321" s="223"/>
      <c r="F321" s="223"/>
      <c r="G321" s="223"/>
      <c r="H321" s="223"/>
      <c r="I321" s="225"/>
      <c r="AJ321" s="266"/>
    </row>
    <row r="322" spans="2:36" x14ac:dyDescent="0.25">
      <c r="B322" s="222"/>
      <c r="C322" s="223"/>
      <c r="D322" s="223"/>
      <c r="E322" s="223"/>
      <c r="F322" s="223"/>
      <c r="G322" s="223"/>
      <c r="H322" s="223"/>
      <c r="I322" s="225"/>
      <c r="AJ322" s="266"/>
    </row>
    <row r="323" spans="2:36" x14ac:dyDescent="0.25">
      <c r="B323" s="222"/>
      <c r="C323" s="223"/>
      <c r="D323" s="223"/>
      <c r="E323" s="223"/>
      <c r="F323" s="223"/>
      <c r="G323" s="223"/>
      <c r="H323" s="223"/>
      <c r="I323" s="225"/>
      <c r="AJ323" s="266"/>
    </row>
    <row r="324" spans="2:36" x14ac:dyDescent="0.25">
      <c r="B324" s="222"/>
      <c r="C324" s="223"/>
      <c r="D324" s="223"/>
      <c r="E324" s="223"/>
      <c r="F324" s="223"/>
      <c r="G324" s="223"/>
      <c r="H324" s="223"/>
      <c r="I324" s="225"/>
      <c r="AJ324" s="266"/>
    </row>
    <row r="325" spans="2:36" x14ac:dyDescent="0.25">
      <c r="B325" s="222"/>
      <c r="C325" s="223"/>
      <c r="D325" s="223"/>
      <c r="E325" s="223"/>
      <c r="F325" s="223"/>
      <c r="G325" s="223"/>
      <c r="H325" s="223"/>
      <c r="I325" s="225"/>
      <c r="AJ325" s="266"/>
    </row>
    <row r="326" spans="2:36" x14ac:dyDescent="0.25">
      <c r="B326" s="222"/>
      <c r="C326" s="223"/>
      <c r="D326" s="223"/>
      <c r="E326" s="223"/>
      <c r="F326" s="223"/>
      <c r="G326" s="223"/>
      <c r="H326" s="223"/>
      <c r="I326" s="225"/>
      <c r="AJ326" s="266"/>
    </row>
    <row r="327" spans="2:36" x14ac:dyDescent="0.25">
      <c r="B327" s="222"/>
      <c r="C327" s="223"/>
      <c r="D327" s="223"/>
      <c r="E327" s="223"/>
      <c r="F327" s="223"/>
      <c r="G327" s="223"/>
      <c r="H327" s="223"/>
      <c r="I327" s="225"/>
      <c r="AJ327" s="266"/>
    </row>
    <row r="328" spans="2:36" x14ac:dyDescent="0.25">
      <c r="B328" s="222"/>
      <c r="C328" s="223"/>
      <c r="D328" s="223"/>
      <c r="E328" s="223"/>
      <c r="F328" s="223"/>
      <c r="G328" s="223"/>
      <c r="H328" s="223"/>
      <c r="I328" s="225"/>
      <c r="AJ328" s="266"/>
    </row>
    <row r="329" spans="2:36" x14ac:dyDescent="0.25">
      <c r="B329" s="222"/>
      <c r="C329" s="223"/>
      <c r="D329" s="223"/>
      <c r="E329" s="223"/>
      <c r="F329" s="223"/>
      <c r="G329" s="223"/>
      <c r="H329" s="223"/>
      <c r="I329" s="225"/>
      <c r="AJ329" s="266"/>
    </row>
    <row r="330" spans="2:36" x14ac:dyDescent="0.25">
      <c r="B330" s="222"/>
      <c r="C330" s="223"/>
      <c r="D330" s="223"/>
      <c r="E330" s="223"/>
      <c r="F330" s="223"/>
      <c r="G330" s="223"/>
      <c r="H330" s="223"/>
      <c r="I330" s="225"/>
      <c r="AJ330" s="266"/>
    </row>
    <row r="331" spans="2:36" x14ac:dyDescent="0.25">
      <c r="B331" s="222"/>
      <c r="C331" s="223"/>
      <c r="D331" s="223"/>
      <c r="E331" s="223"/>
      <c r="F331" s="223"/>
      <c r="G331" s="223"/>
      <c r="H331" s="223"/>
      <c r="I331" s="225"/>
      <c r="AJ331" s="266"/>
    </row>
    <row r="332" spans="2:36" x14ac:dyDescent="0.25">
      <c r="B332" s="222"/>
      <c r="C332" s="223"/>
      <c r="D332" s="223"/>
      <c r="E332" s="223"/>
      <c r="F332" s="223"/>
      <c r="G332" s="223"/>
      <c r="H332" s="223"/>
      <c r="I332" s="225"/>
      <c r="AJ332" s="266"/>
    </row>
    <row r="333" spans="2:36" x14ac:dyDescent="0.25">
      <c r="B333" s="222"/>
      <c r="C333" s="223"/>
      <c r="D333" s="223"/>
      <c r="E333" s="223"/>
      <c r="F333" s="223"/>
      <c r="G333" s="223"/>
      <c r="H333" s="223"/>
      <c r="I333" s="225"/>
      <c r="AJ333" s="266"/>
    </row>
    <row r="334" spans="2:36" x14ac:dyDescent="0.25">
      <c r="B334" s="222"/>
      <c r="C334" s="223"/>
      <c r="D334" s="223"/>
      <c r="E334" s="223"/>
      <c r="F334" s="223"/>
      <c r="G334" s="223"/>
      <c r="H334" s="223"/>
      <c r="I334" s="225"/>
      <c r="AJ334" s="266"/>
    </row>
    <row r="335" spans="2:36" x14ac:dyDescent="0.25">
      <c r="B335" s="222"/>
      <c r="C335" s="223"/>
      <c r="D335" s="223"/>
      <c r="E335" s="223"/>
      <c r="F335" s="223"/>
      <c r="G335" s="223"/>
      <c r="H335" s="223"/>
      <c r="I335" s="225"/>
      <c r="AJ335" s="266"/>
    </row>
    <row r="336" spans="2:36" x14ac:dyDescent="0.25">
      <c r="B336" s="222"/>
      <c r="C336" s="223"/>
      <c r="D336" s="223"/>
      <c r="E336" s="223"/>
      <c r="F336" s="223"/>
      <c r="G336" s="223"/>
      <c r="H336" s="223"/>
      <c r="I336" s="225"/>
      <c r="AJ336" s="266"/>
    </row>
    <row r="337" spans="2:36" x14ac:dyDescent="0.25">
      <c r="B337" s="222"/>
      <c r="C337" s="223"/>
      <c r="D337" s="223"/>
      <c r="E337" s="223"/>
      <c r="F337" s="223"/>
      <c r="G337" s="223"/>
      <c r="H337" s="223"/>
      <c r="I337" s="225"/>
      <c r="AJ337" s="266"/>
    </row>
    <row r="338" spans="2:36" x14ac:dyDescent="0.25">
      <c r="B338" s="222"/>
      <c r="C338" s="223"/>
      <c r="D338" s="223"/>
      <c r="E338" s="223"/>
      <c r="F338" s="223"/>
      <c r="G338" s="223"/>
      <c r="H338" s="223"/>
      <c r="I338" s="225"/>
      <c r="AJ338" s="266"/>
    </row>
    <row r="339" spans="2:36" x14ac:dyDescent="0.25">
      <c r="B339" s="222"/>
      <c r="C339" s="223"/>
      <c r="D339" s="223"/>
      <c r="E339" s="223"/>
      <c r="F339" s="223"/>
      <c r="G339" s="223"/>
      <c r="H339" s="223"/>
      <c r="I339" s="225"/>
      <c r="AJ339" s="266"/>
    </row>
    <row r="340" spans="2:36" x14ac:dyDescent="0.25">
      <c r="B340" s="222"/>
      <c r="C340" s="223"/>
      <c r="D340" s="223"/>
      <c r="E340" s="223"/>
      <c r="F340" s="223"/>
      <c r="G340" s="223"/>
      <c r="H340" s="223"/>
      <c r="I340" s="225"/>
      <c r="AJ340" s="266"/>
    </row>
    <row r="341" spans="2:36" x14ac:dyDescent="0.25">
      <c r="B341" s="222"/>
      <c r="C341" s="223"/>
      <c r="D341" s="223"/>
      <c r="E341" s="223"/>
      <c r="F341" s="223"/>
      <c r="G341" s="223"/>
      <c r="H341" s="223"/>
      <c r="I341" s="225"/>
      <c r="AJ341" s="266"/>
    </row>
    <row r="342" spans="2:36" x14ac:dyDescent="0.25">
      <c r="B342" s="222"/>
      <c r="C342" s="223"/>
      <c r="D342" s="223"/>
      <c r="E342" s="223"/>
      <c r="F342" s="223"/>
      <c r="G342" s="223"/>
      <c r="H342" s="223"/>
      <c r="I342" s="225"/>
      <c r="AJ342" s="266"/>
    </row>
    <row r="343" spans="2:36" x14ac:dyDescent="0.25">
      <c r="B343" s="222"/>
      <c r="C343" s="223"/>
      <c r="D343" s="223"/>
      <c r="E343" s="223"/>
      <c r="F343" s="223"/>
      <c r="G343" s="223"/>
      <c r="H343" s="223"/>
      <c r="I343" s="225"/>
      <c r="AJ343" s="266"/>
    </row>
    <row r="344" spans="2:36" x14ac:dyDescent="0.25">
      <c r="B344" s="222"/>
      <c r="C344" s="223"/>
      <c r="D344" s="223"/>
      <c r="E344" s="223"/>
      <c r="F344" s="223"/>
      <c r="G344" s="223"/>
      <c r="H344" s="223"/>
      <c r="I344" s="225"/>
      <c r="AJ344" s="266"/>
    </row>
    <row r="345" spans="2:36" x14ac:dyDescent="0.25">
      <c r="B345" s="222"/>
      <c r="C345" s="223"/>
      <c r="D345" s="223"/>
      <c r="E345" s="223"/>
      <c r="F345" s="223"/>
      <c r="G345" s="223"/>
      <c r="H345" s="223"/>
      <c r="I345" s="225"/>
      <c r="AJ345" s="266">
        <f t="shared" si="7"/>
        <v>0</v>
      </c>
    </row>
    <row r="346" spans="2:36" x14ac:dyDescent="0.25">
      <c r="B346" s="222"/>
      <c r="C346" s="223"/>
      <c r="D346" s="223"/>
      <c r="E346" s="223"/>
      <c r="F346" s="223"/>
      <c r="G346" s="223"/>
      <c r="H346" s="223"/>
      <c r="I346" s="225"/>
      <c r="AJ346" s="266">
        <f t="shared" si="7"/>
        <v>0</v>
      </c>
    </row>
    <row r="347" spans="2:36" x14ac:dyDescent="0.25">
      <c r="B347" s="222"/>
      <c r="C347" s="223"/>
      <c r="D347" s="223"/>
      <c r="E347" s="223"/>
      <c r="F347" s="223"/>
      <c r="G347" s="223"/>
      <c r="H347" s="223"/>
      <c r="I347" s="225"/>
      <c r="AJ347" s="266">
        <f t="shared" si="7"/>
        <v>0</v>
      </c>
    </row>
    <row r="348" spans="2:36" x14ac:dyDescent="0.25">
      <c r="B348" s="222"/>
      <c r="C348" s="223"/>
      <c r="D348" s="223"/>
      <c r="E348" s="223"/>
      <c r="F348" s="223"/>
      <c r="G348" s="223"/>
      <c r="H348" s="223"/>
      <c r="I348" s="225"/>
      <c r="AJ348" s="266">
        <f t="shared" si="7"/>
        <v>0</v>
      </c>
    </row>
    <row r="349" spans="2:36" x14ac:dyDescent="0.25">
      <c r="B349" s="222"/>
      <c r="C349" s="223"/>
      <c r="D349" s="223"/>
      <c r="E349" s="223"/>
      <c r="F349" s="223"/>
      <c r="G349" s="223"/>
      <c r="H349" s="223"/>
      <c r="I349" s="225"/>
      <c r="AJ349" s="266">
        <f t="shared" si="7"/>
        <v>0</v>
      </c>
    </row>
    <row r="350" spans="2:36" x14ac:dyDescent="0.25">
      <c r="B350" s="222"/>
      <c r="C350" s="223"/>
      <c r="D350" s="223"/>
      <c r="E350" s="223"/>
      <c r="F350" s="223"/>
      <c r="G350" s="223"/>
      <c r="H350" s="223"/>
      <c r="I350" s="225"/>
      <c r="AJ350" s="266">
        <f t="shared" si="7"/>
        <v>0</v>
      </c>
    </row>
    <row r="351" spans="2:36" x14ac:dyDescent="0.25">
      <c r="B351" s="222"/>
      <c r="C351" s="223"/>
      <c r="D351" s="223"/>
      <c r="E351" s="223"/>
      <c r="F351" s="223"/>
      <c r="G351" s="223"/>
      <c r="H351" s="223"/>
      <c r="I351" s="225"/>
      <c r="AJ351" s="266">
        <f t="shared" si="7"/>
        <v>0</v>
      </c>
    </row>
    <row r="352" spans="2:36" x14ac:dyDescent="0.25">
      <c r="B352" s="222"/>
      <c r="C352" s="223"/>
      <c r="D352" s="223"/>
      <c r="E352" s="223"/>
      <c r="F352" s="223"/>
      <c r="G352" s="223"/>
      <c r="H352" s="223"/>
      <c r="I352" s="225"/>
      <c r="AJ352" s="266">
        <f t="shared" si="7"/>
        <v>0</v>
      </c>
    </row>
    <row r="353" spans="2:36" x14ac:dyDescent="0.25">
      <c r="B353" s="222"/>
      <c r="C353" s="223"/>
      <c r="D353" s="223"/>
      <c r="E353" s="223"/>
      <c r="F353" s="223"/>
      <c r="G353" s="223"/>
      <c r="H353" s="223"/>
      <c r="I353" s="225"/>
      <c r="AJ353" s="266">
        <f t="shared" si="7"/>
        <v>0</v>
      </c>
    </row>
    <row r="354" spans="2:36" x14ac:dyDescent="0.25">
      <c r="B354" s="222"/>
      <c r="C354" s="223"/>
      <c r="D354" s="223"/>
      <c r="E354" s="223"/>
      <c r="F354" s="223"/>
      <c r="G354" s="223"/>
      <c r="H354" s="223"/>
      <c r="I354" s="225"/>
      <c r="AJ354" s="266">
        <f t="shared" si="7"/>
        <v>0</v>
      </c>
    </row>
    <row r="355" spans="2:36" x14ac:dyDescent="0.25">
      <c r="B355" s="222"/>
      <c r="C355" s="223"/>
      <c r="D355" s="223"/>
      <c r="E355" s="223"/>
      <c r="F355" s="223"/>
      <c r="G355" s="223"/>
      <c r="H355" s="223"/>
      <c r="I355" s="225"/>
      <c r="AJ355" s="266">
        <f t="shared" si="7"/>
        <v>0</v>
      </c>
    </row>
    <row r="356" spans="2:36" x14ac:dyDescent="0.25">
      <c r="B356" s="222"/>
      <c r="C356" s="223"/>
      <c r="D356" s="223"/>
      <c r="E356" s="223"/>
      <c r="F356" s="223"/>
      <c r="G356" s="223"/>
      <c r="H356" s="223"/>
      <c r="I356" s="225"/>
      <c r="AJ356" s="266">
        <f t="shared" si="7"/>
        <v>0</v>
      </c>
    </row>
    <row r="357" spans="2:36" x14ac:dyDescent="0.25">
      <c r="B357" s="222"/>
      <c r="C357" s="223"/>
      <c r="D357" s="223"/>
      <c r="E357" s="223"/>
      <c r="F357" s="223"/>
      <c r="G357" s="223"/>
      <c r="H357" s="223"/>
      <c r="I357" s="225"/>
      <c r="AJ357" s="266"/>
    </row>
    <row r="358" spans="2:36" x14ac:dyDescent="0.25">
      <c r="B358" s="222"/>
      <c r="C358" s="223"/>
      <c r="D358" s="223"/>
      <c r="E358" s="223"/>
      <c r="F358" s="223"/>
      <c r="G358" s="223"/>
      <c r="H358" s="223"/>
      <c r="I358" s="225"/>
      <c r="AJ358" s="266">
        <f t="shared" si="7"/>
        <v>0</v>
      </c>
    </row>
    <row r="359" spans="2:36" x14ac:dyDescent="0.25">
      <c r="B359" s="222"/>
      <c r="C359" s="223"/>
      <c r="D359" s="223"/>
      <c r="E359" s="223"/>
      <c r="F359" s="223"/>
      <c r="G359" s="223"/>
      <c r="H359" s="223"/>
      <c r="I359" s="225"/>
      <c r="AJ359" s="266"/>
    </row>
    <row r="360" spans="2:36" x14ac:dyDescent="0.25">
      <c r="B360" s="222"/>
      <c r="C360" s="223"/>
      <c r="D360" s="223"/>
      <c r="E360" s="223"/>
      <c r="F360" s="223"/>
      <c r="G360" s="223"/>
      <c r="H360" s="223"/>
      <c r="I360" s="225"/>
      <c r="AJ360" s="266"/>
    </row>
    <row r="361" spans="2:36" x14ac:dyDescent="0.25">
      <c r="B361" s="222"/>
      <c r="C361" s="223"/>
      <c r="D361" s="223"/>
      <c r="E361" s="223"/>
      <c r="F361" s="223"/>
      <c r="G361" s="223"/>
      <c r="H361" s="223"/>
      <c r="I361" s="225"/>
      <c r="AJ361" s="266"/>
    </row>
    <row r="362" spans="2:36" x14ac:dyDescent="0.25">
      <c r="B362" s="222"/>
      <c r="C362" s="223"/>
      <c r="D362" s="223"/>
      <c r="E362" s="223"/>
      <c r="F362" s="223"/>
      <c r="G362" s="223"/>
      <c r="H362" s="223"/>
      <c r="I362" s="225"/>
      <c r="AJ362" s="266">
        <f t="shared" si="7"/>
        <v>0</v>
      </c>
    </row>
    <row r="363" spans="2:36" x14ac:dyDescent="0.25">
      <c r="B363" s="222"/>
      <c r="C363" s="223"/>
      <c r="D363" s="223"/>
      <c r="E363" s="223"/>
      <c r="F363" s="223"/>
      <c r="G363" s="223"/>
      <c r="H363" s="223"/>
      <c r="I363" s="225"/>
      <c r="AJ363" s="266">
        <f t="shared" si="7"/>
        <v>0</v>
      </c>
    </row>
    <row r="364" spans="2:36" x14ac:dyDescent="0.25">
      <c r="B364" s="222"/>
      <c r="C364" s="223"/>
      <c r="D364" s="223"/>
      <c r="E364" s="223"/>
      <c r="F364" s="223"/>
      <c r="G364" s="223"/>
      <c r="H364" s="223"/>
      <c r="I364" s="225"/>
      <c r="AJ364" s="266">
        <f t="shared" si="7"/>
        <v>0</v>
      </c>
    </row>
    <row r="365" spans="2:36" x14ac:dyDescent="0.25">
      <c r="B365" s="222"/>
      <c r="C365" s="223"/>
      <c r="D365" s="223"/>
      <c r="E365" s="223"/>
      <c r="F365" s="223"/>
      <c r="G365" s="223"/>
      <c r="H365" s="223"/>
      <c r="I365" s="225"/>
      <c r="AJ365" s="266">
        <f t="shared" si="7"/>
        <v>0</v>
      </c>
    </row>
    <row r="366" spans="2:36" x14ac:dyDescent="0.25">
      <c r="B366" s="222"/>
      <c r="C366" s="223"/>
      <c r="D366" s="223"/>
      <c r="E366" s="223"/>
      <c r="F366" s="223"/>
      <c r="G366" s="223"/>
      <c r="H366" s="223"/>
      <c r="I366" s="225"/>
      <c r="AJ366" s="266">
        <f t="shared" si="7"/>
        <v>0</v>
      </c>
    </row>
    <row r="367" spans="2:36" x14ac:dyDescent="0.25">
      <c r="B367" s="222"/>
      <c r="C367" s="223"/>
      <c r="D367" s="223"/>
      <c r="E367" s="223"/>
      <c r="F367" s="223"/>
      <c r="G367" s="223"/>
      <c r="H367" s="223"/>
      <c r="I367" s="225"/>
      <c r="AJ367" s="266">
        <f t="shared" si="7"/>
        <v>0</v>
      </c>
    </row>
    <row r="368" spans="2:36" ht="14.4" thickBot="1" x14ac:dyDescent="0.3">
      <c r="B368" s="189" t="s">
        <v>4194</v>
      </c>
      <c r="C368" s="226"/>
      <c r="D368" s="226"/>
      <c r="E368" s="226"/>
      <c r="F368" s="226"/>
      <c r="G368" s="226"/>
      <c r="H368" s="226"/>
      <c r="I368" s="227"/>
      <c r="AJ368" s="266">
        <f t="shared" si="7"/>
        <v>1</v>
      </c>
    </row>
    <row r="369" spans="2:40" x14ac:dyDescent="0.25">
      <c r="B369" s="164"/>
      <c r="AJ369" s="265">
        <v>1</v>
      </c>
    </row>
    <row r="370" spans="2:40" ht="14.4" thickBot="1" x14ac:dyDescent="0.3">
      <c r="B370" s="189" t="s">
        <v>210</v>
      </c>
      <c r="C370" s="226"/>
      <c r="D370" s="226"/>
      <c r="E370" s="226"/>
      <c r="F370" s="226"/>
      <c r="G370" s="226"/>
      <c r="H370" s="226"/>
      <c r="I370" s="227"/>
      <c r="AJ370" s="265">
        <v>1</v>
      </c>
    </row>
    <row r="371" spans="2:40" x14ac:dyDescent="0.25">
      <c r="AJ371" s="265">
        <v>1</v>
      </c>
    </row>
    <row r="372" spans="2:40" x14ac:dyDescent="0.25">
      <c r="AJ372" s="265">
        <v>1</v>
      </c>
    </row>
    <row r="373" spans="2:40" x14ac:dyDescent="0.25">
      <c r="B373" s="157" t="s">
        <v>4195</v>
      </c>
      <c r="AJ373" s="265">
        <v>1</v>
      </c>
    </row>
    <row r="374" spans="2:40" x14ac:dyDescent="0.25">
      <c r="AJ374" s="265">
        <v>1</v>
      </c>
    </row>
    <row r="375" spans="2:40" x14ac:dyDescent="0.25">
      <c r="B375" s="298" t="s">
        <v>4180</v>
      </c>
      <c r="C375" s="299">
        <v>2025</v>
      </c>
      <c r="D375" s="299">
        <v>2024</v>
      </c>
      <c r="E375" s="299">
        <v>2023</v>
      </c>
      <c r="F375" s="299">
        <v>2022</v>
      </c>
      <c r="G375" s="299">
        <v>2021</v>
      </c>
      <c r="H375" s="299">
        <v>2020</v>
      </c>
      <c r="I375" s="299">
        <v>2019</v>
      </c>
      <c r="J375" s="299">
        <v>2018</v>
      </c>
      <c r="K375" s="300">
        <v>2017</v>
      </c>
      <c r="AJ375" s="265">
        <v>1</v>
      </c>
      <c r="AK375" s="171"/>
      <c r="AL375" s="171"/>
      <c r="AM375" s="166"/>
      <c r="AN375" s="171"/>
    </row>
    <row r="376" spans="2:40" x14ac:dyDescent="0.25">
      <c r="B376" s="188"/>
      <c r="C376" s="289"/>
      <c r="D376" s="290"/>
      <c r="E376" s="290"/>
      <c r="F376" s="290"/>
      <c r="G376" s="290"/>
      <c r="H376" s="290"/>
      <c r="I376" s="290"/>
      <c r="J376" s="290"/>
      <c r="K376" s="291"/>
      <c r="AJ376" s="266">
        <f t="shared" ref="AJ376:AJ414" si="8">IF(OR(B376="",B376=0),0,1)</f>
        <v>0</v>
      </c>
      <c r="AK376" s="171"/>
      <c r="AL376" s="171"/>
      <c r="AM376" s="166"/>
      <c r="AN376" s="171"/>
    </row>
    <row r="377" spans="2:40" x14ac:dyDescent="0.25">
      <c r="B377" s="188"/>
      <c r="C377" s="289"/>
      <c r="D377" s="290"/>
      <c r="E377" s="290"/>
      <c r="F377" s="290"/>
      <c r="G377" s="290"/>
      <c r="H377" s="290"/>
      <c r="I377" s="290"/>
      <c r="J377" s="290"/>
      <c r="K377" s="291"/>
      <c r="AJ377" s="266"/>
      <c r="AK377" s="171"/>
      <c r="AL377" s="171"/>
      <c r="AM377" s="166"/>
      <c r="AN377" s="171"/>
    </row>
    <row r="378" spans="2:40" x14ac:dyDescent="0.25">
      <c r="B378" s="188"/>
      <c r="C378" s="289"/>
      <c r="D378" s="290"/>
      <c r="E378" s="290"/>
      <c r="F378" s="290"/>
      <c r="G378" s="290"/>
      <c r="H378" s="290"/>
      <c r="I378" s="290"/>
      <c r="J378" s="290"/>
      <c r="K378" s="291"/>
      <c r="AJ378" s="266"/>
      <c r="AK378" s="171"/>
      <c r="AL378" s="171"/>
      <c r="AM378" s="166"/>
      <c r="AN378" s="171"/>
    </row>
    <row r="379" spans="2:40" x14ac:dyDescent="0.25">
      <c r="B379" s="188"/>
      <c r="C379" s="289"/>
      <c r="D379" s="290"/>
      <c r="E379" s="290"/>
      <c r="F379" s="290"/>
      <c r="G379" s="290"/>
      <c r="H379" s="290"/>
      <c r="I379" s="290"/>
      <c r="J379" s="290"/>
      <c r="K379" s="291"/>
      <c r="AJ379" s="266"/>
      <c r="AK379" s="171"/>
      <c r="AL379" s="171"/>
      <c r="AM379" s="166"/>
      <c r="AN379" s="171"/>
    </row>
    <row r="380" spans="2:40" x14ac:dyDescent="0.25">
      <c r="B380" s="188"/>
      <c r="C380" s="289"/>
      <c r="D380" s="290"/>
      <c r="E380" s="290"/>
      <c r="F380" s="290"/>
      <c r="G380" s="290"/>
      <c r="H380" s="290"/>
      <c r="I380" s="290"/>
      <c r="J380" s="290"/>
      <c r="K380" s="291"/>
      <c r="AJ380" s="266"/>
      <c r="AK380" s="171"/>
      <c r="AL380" s="171"/>
      <c r="AM380" s="166"/>
      <c r="AN380" s="171"/>
    </row>
    <row r="381" spans="2:40" x14ac:dyDescent="0.25">
      <c r="B381" s="188"/>
      <c r="C381" s="289"/>
      <c r="D381" s="290"/>
      <c r="E381" s="290"/>
      <c r="F381" s="290"/>
      <c r="G381" s="290"/>
      <c r="H381" s="290"/>
      <c r="I381" s="290"/>
      <c r="J381" s="290"/>
      <c r="K381" s="291"/>
      <c r="AJ381" s="266"/>
      <c r="AK381" s="171"/>
      <c r="AL381" s="171"/>
      <c r="AM381" s="166"/>
      <c r="AN381" s="171"/>
    </row>
    <row r="382" spans="2:40" x14ac:dyDescent="0.25">
      <c r="B382" s="188"/>
      <c r="C382" s="289"/>
      <c r="D382" s="290"/>
      <c r="E382" s="290"/>
      <c r="F382" s="290"/>
      <c r="G382" s="290"/>
      <c r="H382" s="290"/>
      <c r="I382" s="290"/>
      <c r="J382" s="290"/>
      <c r="K382" s="291"/>
      <c r="AJ382" s="266"/>
      <c r="AK382" s="171"/>
      <c r="AL382" s="171"/>
      <c r="AM382" s="166"/>
      <c r="AN382" s="171"/>
    </row>
    <row r="383" spans="2:40" x14ac:dyDescent="0.25">
      <c r="B383" s="188"/>
      <c r="C383" s="289"/>
      <c r="D383" s="290"/>
      <c r="E383" s="290"/>
      <c r="F383" s="290"/>
      <c r="G383" s="290"/>
      <c r="H383" s="290"/>
      <c r="I383" s="290"/>
      <c r="J383" s="290"/>
      <c r="K383" s="291"/>
      <c r="AJ383" s="266"/>
      <c r="AK383" s="171"/>
      <c r="AL383" s="171"/>
      <c r="AM383" s="166"/>
      <c r="AN383" s="171"/>
    </row>
    <row r="384" spans="2:40" x14ac:dyDescent="0.25">
      <c r="B384" s="188"/>
      <c r="C384" s="289"/>
      <c r="D384" s="290"/>
      <c r="E384" s="290"/>
      <c r="F384" s="290"/>
      <c r="G384" s="290"/>
      <c r="H384" s="290"/>
      <c r="I384" s="290"/>
      <c r="J384" s="290"/>
      <c r="K384" s="291"/>
      <c r="AJ384" s="266"/>
      <c r="AK384" s="171"/>
      <c r="AL384" s="171"/>
      <c r="AM384" s="166"/>
      <c r="AN384" s="171"/>
    </row>
    <row r="385" spans="2:40" x14ac:dyDescent="0.25">
      <c r="B385" s="188"/>
      <c r="C385" s="289"/>
      <c r="D385" s="290"/>
      <c r="E385" s="290"/>
      <c r="F385" s="290"/>
      <c r="G385" s="290"/>
      <c r="H385" s="290"/>
      <c r="I385" s="290"/>
      <c r="J385" s="290"/>
      <c r="K385" s="291"/>
      <c r="AJ385" s="266"/>
      <c r="AK385" s="171"/>
      <c r="AL385" s="171"/>
      <c r="AM385" s="166"/>
      <c r="AN385" s="171"/>
    </row>
    <row r="386" spans="2:40" x14ac:dyDescent="0.25">
      <c r="B386" s="188"/>
      <c r="C386" s="289"/>
      <c r="D386" s="290"/>
      <c r="E386" s="290"/>
      <c r="F386" s="290"/>
      <c r="G386" s="290"/>
      <c r="H386" s="290"/>
      <c r="I386" s="290"/>
      <c r="J386" s="290"/>
      <c r="K386" s="291"/>
      <c r="AJ386" s="266"/>
      <c r="AK386" s="171"/>
      <c r="AL386" s="171"/>
      <c r="AM386" s="166"/>
      <c r="AN386" s="171"/>
    </row>
    <row r="387" spans="2:40" x14ac:dyDescent="0.25">
      <c r="B387" s="188"/>
      <c r="C387" s="289"/>
      <c r="D387" s="290"/>
      <c r="E387" s="290"/>
      <c r="F387" s="290"/>
      <c r="G387" s="290"/>
      <c r="H387" s="290"/>
      <c r="I387" s="290"/>
      <c r="J387" s="290"/>
      <c r="K387" s="291"/>
      <c r="AJ387" s="266"/>
      <c r="AK387" s="171"/>
      <c r="AL387" s="171"/>
      <c r="AM387" s="166"/>
      <c r="AN387" s="171"/>
    </row>
    <row r="388" spans="2:40" x14ac:dyDescent="0.25">
      <c r="B388" s="188"/>
      <c r="C388" s="289"/>
      <c r="D388" s="290"/>
      <c r="E388" s="290"/>
      <c r="F388" s="290"/>
      <c r="G388" s="290"/>
      <c r="H388" s="290"/>
      <c r="I388" s="290"/>
      <c r="J388" s="290"/>
      <c r="K388" s="291"/>
      <c r="AJ388" s="266"/>
      <c r="AK388" s="171"/>
      <c r="AL388" s="171"/>
      <c r="AM388" s="166"/>
      <c r="AN388" s="171"/>
    </row>
    <row r="389" spans="2:40" x14ac:dyDescent="0.25">
      <c r="B389" s="188"/>
      <c r="C389" s="289"/>
      <c r="D389" s="290"/>
      <c r="E389" s="290"/>
      <c r="F389" s="290"/>
      <c r="G389" s="290"/>
      <c r="H389" s="290"/>
      <c r="I389" s="290"/>
      <c r="J389" s="290"/>
      <c r="K389" s="291"/>
      <c r="AJ389" s="266"/>
      <c r="AK389" s="171"/>
      <c r="AL389" s="171"/>
      <c r="AM389" s="166"/>
      <c r="AN389" s="171"/>
    </row>
    <row r="390" spans="2:40" x14ac:dyDescent="0.25">
      <c r="B390" s="188"/>
      <c r="C390" s="289"/>
      <c r="D390" s="290"/>
      <c r="E390" s="290"/>
      <c r="F390" s="290"/>
      <c r="G390" s="290"/>
      <c r="H390" s="290"/>
      <c r="I390" s="290"/>
      <c r="J390" s="290"/>
      <c r="K390" s="291"/>
      <c r="AJ390" s="266"/>
      <c r="AK390" s="171"/>
      <c r="AL390" s="171"/>
      <c r="AM390" s="166"/>
      <c r="AN390" s="171"/>
    </row>
    <row r="391" spans="2:40" x14ac:dyDescent="0.25">
      <c r="B391" s="188"/>
      <c r="C391" s="289"/>
      <c r="D391" s="290"/>
      <c r="E391" s="290"/>
      <c r="F391" s="290"/>
      <c r="G391" s="290"/>
      <c r="H391" s="290"/>
      <c r="I391" s="290"/>
      <c r="J391" s="290"/>
      <c r="K391" s="291"/>
      <c r="AJ391" s="266"/>
      <c r="AK391" s="171"/>
      <c r="AL391" s="171"/>
      <c r="AM391" s="166"/>
      <c r="AN391" s="171"/>
    </row>
    <row r="392" spans="2:40" x14ac:dyDescent="0.25">
      <c r="B392" s="188"/>
      <c r="C392" s="289"/>
      <c r="D392" s="290"/>
      <c r="E392" s="290"/>
      <c r="F392" s="290"/>
      <c r="G392" s="290"/>
      <c r="H392" s="290"/>
      <c r="I392" s="290"/>
      <c r="J392" s="290"/>
      <c r="K392" s="291"/>
      <c r="AJ392" s="266"/>
      <c r="AK392" s="171"/>
      <c r="AL392" s="171"/>
      <c r="AM392" s="166"/>
      <c r="AN392" s="171"/>
    </row>
    <row r="393" spans="2:40" x14ac:dyDescent="0.25">
      <c r="B393" s="188"/>
      <c r="C393" s="289"/>
      <c r="D393" s="290"/>
      <c r="E393" s="290"/>
      <c r="F393" s="290"/>
      <c r="G393" s="290"/>
      <c r="H393" s="290"/>
      <c r="I393" s="290"/>
      <c r="J393" s="290"/>
      <c r="K393" s="291"/>
      <c r="AJ393" s="266"/>
      <c r="AK393" s="171"/>
      <c r="AL393" s="171"/>
      <c r="AM393" s="166"/>
      <c r="AN393" s="171"/>
    </row>
    <row r="394" spans="2:40" x14ac:dyDescent="0.25">
      <c r="B394" s="188"/>
      <c r="C394" s="289"/>
      <c r="D394" s="290"/>
      <c r="E394" s="290"/>
      <c r="F394" s="290"/>
      <c r="G394" s="290"/>
      <c r="H394" s="290"/>
      <c r="I394" s="290"/>
      <c r="J394" s="290"/>
      <c r="K394" s="291"/>
      <c r="AJ394" s="266"/>
      <c r="AK394" s="171"/>
      <c r="AL394" s="171"/>
      <c r="AM394" s="166"/>
      <c r="AN394" s="171"/>
    </row>
    <row r="395" spans="2:40" x14ac:dyDescent="0.25">
      <c r="B395" s="188"/>
      <c r="C395" s="289"/>
      <c r="D395" s="290"/>
      <c r="E395" s="290"/>
      <c r="F395" s="290"/>
      <c r="G395" s="290"/>
      <c r="H395" s="290"/>
      <c r="I395" s="290"/>
      <c r="J395" s="290"/>
      <c r="K395" s="291"/>
      <c r="AJ395" s="266">
        <f t="shared" si="8"/>
        <v>0</v>
      </c>
      <c r="AK395" s="171"/>
      <c r="AL395" s="171"/>
      <c r="AM395" s="166"/>
      <c r="AN395" s="171"/>
    </row>
    <row r="396" spans="2:40" x14ac:dyDescent="0.25">
      <c r="B396" s="188"/>
      <c r="C396" s="289"/>
      <c r="D396" s="290"/>
      <c r="E396" s="290"/>
      <c r="F396" s="290"/>
      <c r="G396" s="290"/>
      <c r="H396" s="290"/>
      <c r="I396" s="290"/>
      <c r="J396" s="290"/>
      <c r="K396" s="291"/>
      <c r="AJ396" s="266">
        <f t="shared" si="8"/>
        <v>0</v>
      </c>
      <c r="AK396" s="171"/>
      <c r="AL396" s="171"/>
      <c r="AM396" s="166"/>
      <c r="AN396" s="171"/>
    </row>
    <row r="397" spans="2:40" x14ac:dyDescent="0.25">
      <c r="B397" s="188"/>
      <c r="C397" s="289"/>
      <c r="D397" s="290"/>
      <c r="E397" s="290"/>
      <c r="F397" s="290"/>
      <c r="G397" s="290"/>
      <c r="H397" s="290"/>
      <c r="I397" s="290"/>
      <c r="J397" s="290"/>
      <c r="K397" s="291"/>
      <c r="AJ397" s="266">
        <f t="shared" si="8"/>
        <v>0</v>
      </c>
      <c r="AK397" s="171"/>
      <c r="AL397" s="171"/>
      <c r="AM397" s="166"/>
      <c r="AN397" s="171"/>
    </row>
    <row r="398" spans="2:40" x14ac:dyDescent="0.25">
      <c r="B398" s="188"/>
      <c r="C398" s="289"/>
      <c r="D398" s="290"/>
      <c r="E398" s="290"/>
      <c r="F398" s="290"/>
      <c r="G398" s="290"/>
      <c r="H398" s="290"/>
      <c r="I398" s="290"/>
      <c r="J398" s="290"/>
      <c r="K398" s="291"/>
      <c r="AJ398" s="266">
        <f t="shared" si="8"/>
        <v>0</v>
      </c>
      <c r="AK398" s="171"/>
      <c r="AL398" s="171"/>
      <c r="AM398" s="166"/>
      <c r="AN398" s="171"/>
    </row>
    <row r="399" spans="2:40" x14ac:dyDescent="0.25">
      <c r="B399" s="188"/>
      <c r="C399" s="289"/>
      <c r="D399" s="290"/>
      <c r="E399" s="290"/>
      <c r="F399" s="290"/>
      <c r="G399" s="290"/>
      <c r="H399" s="290"/>
      <c r="I399" s="290"/>
      <c r="J399" s="290"/>
      <c r="K399" s="291"/>
      <c r="AJ399" s="266">
        <f t="shared" si="8"/>
        <v>0</v>
      </c>
      <c r="AK399" s="171"/>
      <c r="AL399" s="171"/>
      <c r="AM399" s="166"/>
      <c r="AN399" s="171"/>
    </row>
    <row r="400" spans="2:40" x14ac:dyDescent="0.25">
      <c r="B400" s="188"/>
      <c r="C400" s="289"/>
      <c r="D400" s="290"/>
      <c r="E400" s="290"/>
      <c r="F400" s="290"/>
      <c r="G400" s="290"/>
      <c r="H400" s="290"/>
      <c r="I400" s="290"/>
      <c r="J400" s="290"/>
      <c r="K400" s="291"/>
      <c r="AJ400" s="266">
        <f t="shared" si="8"/>
        <v>0</v>
      </c>
      <c r="AK400" s="171"/>
      <c r="AL400" s="171"/>
      <c r="AM400" s="166"/>
      <c r="AN400" s="171"/>
    </row>
    <row r="401" spans="2:40" x14ac:dyDescent="0.25">
      <c r="B401" s="188"/>
      <c r="C401" s="289"/>
      <c r="D401" s="290"/>
      <c r="E401" s="290"/>
      <c r="F401" s="290"/>
      <c r="G401" s="290"/>
      <c r="H401" s="290"/>
      <c r="I401" s="290"/>
      <c r="J401" s="290"/>
      <c r="K401" s="291"/>
      <c r="AJ401" s="266">
        <f t="shared" si="8"/>
        <v>0</v>
      </c>
      <c r="AK401" s="171"/>
      <c r="AL401" s="171"/>
      <c r="AM401" s="166"/>
      <c r="AN401" s="171"/>
    </row>
    <row r="402" spans="2:40" x14ac:dyDescent="0.25">
      <c r="B402" s="188"/>
      <c r="C402" s="289"/>
      <c r="D402" s="290"/>
      <c r="E402" s="290"/>
      <c r="F402" s="290"/>
      <c r="G402" s="290"/>
      <c r="H402" s="290"/>
      <c r="I402" s="290"/>
      <c r="J402" s="290"/>
      <c r="K402" s="291"/>
      <c r="AJ402" s="266">
        <f t="shared" si="8"/>
        <v>0</v>
      </c>
      <c r="AK402" s="171"/>
      <c r="AL402" s="171"/>
      <c r="AM402" s="166"/>
      <c r="AN402" s="171"/>
    </row>
    <row r="403" spans="2:40" x14ac:dyDescent="0.25">
      <c r="B403" s="188"/>
      <c r="C403" s="289"/>
      <c r="D403" s="290"/>
      <c r="E403" s="290"/>
      <c r="F403" s="290"/>
      <c r="G403" s="290"/>
      <c r="H403" s="290"/>
      <c r="I403" s="290"/>
      <c r="J403" s="290"/>
      <c r="K403" s="291"/>
      <c r="AJ403" s="266">
        <f t="shared" si="8"/>
        <v>0</v>
      </c>
      <c r="AK403" s="171"/>
      <c r="AL403" s="171"/>
      <c r="AM403" s="166"/>
      <c r="AN403" s="171"/>
    </row>
    <row r="404" spans="2:40" x14ac:dyDescent="0.25">
      <c r="B404" s="188"/>
      <c r="C404" s="289"/>
      <c r="D404" s="290"/>
      <c r="E404" s="290"/>
      <c r="F404" s="290"/>
      <c r="G404" s="290"/>
      <c r="H404" s="290"/>
      <c r="I404" s="290"/>
      <c r="J404" s="290"/>
      <c r="K404" s="291"/>
      <c r="AJ404" s="266">
        <f t="shared" si="8"/>
        <v>0</v>
      </c>
      <c r="AK404" s="171"/>
      <c r="AL404" s="171"/>
      <c r="AM404" s="166"/>
      <c r="AN404" s="171"/>
    </row>
    <row r="405" spans="2:40" x14ac:dyDescent="0.25">
      <c r="B405" s="188"/>
      <c r="C405" s="289"/>
      <c r="D405" s="290"/>
      <c r="E405" s="290"/>
      <c r="F405" s="290"/>
      <c r="G405" s="290"/>
      <c r="H405" s="290"/>
      <c r="I405" s="290"/>
      <c r="J405" s="290"/>
      <c r="K405" s="291"/>
      <c r="AJ405" s="266">
        <f t="shared" si="8"/>
        <v>0</v>
      </c>
      <c r="AK405" s="171"/>
      <c r="AL405" s="171"/>
      <c r="AM405" s="166"/>
      <c r="AN405" s="171"/>
    </row>
    <row r="406" spans="2:40" x14ac:dyDescent="0.25">
      <c r="B406" s="188"/>
      <c r="C406" s="289"/>
      <c r="D406" s="290"/>
      <c r="E406" s="290"/>
      <c r="F406" s="290"/>
      <c r="G406" s="290"/>
      <c r="H406" s="290"/>
      <c r="I406" s="290"/>
      <c r="J406" s="290"/>
      <c r="K406" s="291"/>
      <c r="AJ406" s="266">
        <f t="shared" si="8"/>
        <v>0</v>
      </c>
      <c r="AK406" s="171"/>
      <c r="AL406" s="171"/>
      <c r="AM406" s="166"/>
      <c r="AN406" s="171"/>
    </row>
    <row r="407" spans="2:40" x14ac:dyDescent="0.25">
      <c r="B407" s="188"/>
      <c r="C407" s="289"/>
      <c r="D407" s="290"/>
      <c r="E407" s="290"/>
      <c r="F407" s="290"/>
      <c r="G407" s="290"/>
      <c r="H407" s="290"/>
      <c r="I407" s="290"/>
      <c r="J407" s="290"/>
      <c r="K407" s="291"/>
      <c r="AJ407" s="266">
        <f t="shared" si="8"/>
        <v>0</v>
      </c>
      <c r="AK407" s="171"/>
      <c r="AL407" s="171"/>
      <c r="AM407" s="166"/>
      <c r="AN407" s="171"/>
    </row>
    <row r="408" spans="2:40" x14ac:dyDescent="0.25">
      <c r="B408" s="188"/>
      <c r="C408" s="289"/>
      <c r="D408" s="290"/>
      <c r="E408" s="290"/>
      <c r="F408" s="290"/>
      <c r="G408" s="290"/>
      <c r="H408" s="290"/>
      <c r="I408" s="290"/>
      <c r="J408" s="290"/>
      <c r="K408" s="291"/>
      <c r="AJ408" s="266">
        <f t="shared" si="8"/>
        <v>0</v>
      </c>
      <c r="AK408" s="171"/>
      <c r="AL408" s="171"/>
      <c r="AM408" s="166"/>
      <c r="AN408" s="171"/>
    </row>
    <row r="409" spans="2:40" x14ac:dyDescent="0.25">
      <c r="B409" s="188"/>
      <c r="C409" s="289"/>
      <c r="D409" s="290"/>
      <c r="E409" s="290"/>
      <c r="F409" s="290"/>
      <c r="G409" s="290"/>
      <c r="H409" s="290"/>
      <c r="I409" s="290"/>
      <c r="J409" s="290"/>
      <c r="K409" s="291"/>
      <c r="AJ409" s="266">
        <f t="shared" si="8"/>
        <v>0</v>
      </c>
      <c r="AK409" s="171"/>
      <c r="AL409" s="171"/>
      <c r="AM409" s="166"/>
      <c r="AN409" s="171"/>
    </row>
    <row r="410" spans="2:40" x14ac:dyDescent="0.25">
      <c r="B410" s="188"/>
      <c r="C410" s="289"/>
      <c r="D410" s="290"/>
      <c r="E410" s="290"/>
      <c r="F410" s="290"/>
      <c r="G410" s="290"/>
      <c r="H410" s="290"/>
      <c r="I410" s="290"/>
      <c r="J410" s="290"/>
      <c r="K410" s="291"/>
      <c r="AJ410" s="266">
        <f t="shared" si="8"/>
        <v>0</v>
      </c>
      <c r="AK410" s="171"/>
      <c r="AL410" s="171"/>
      <c r="AM410" s="166"/>
      <c r="AN410" s="171"/>
    </row>
    <row r="411" spans="2:40" x14ac:dyDescent="0.25">
      <c r="B411" s="188"/>
      <c r="C411" s="289"/>
      <c r="D411" s="290"/>
      <c r="E411" s="290"/>
      <c r="F411" s="290"/>
      <c r="G411" s="290"/>
      <c r="H411" s="290"/>
      <c r="I411" s="290"/>
      <c r="J411" s="290"/>
      <c r="K411" s="291"/>
      <c r="AJ411" s="266">
        <f t="shared" si="8"/>
        <v>0</v>
      </c>
      <c r="AK411" s="171"/>
      <c r="AL411" s="171"/>
      <c r="AM411" s="166"/>
      <c r="AN411" s="171"/>
    </row>
    <row r="412" spans="2:40" x14ac:dyDescent="0.25">
      <c r="B412" s="188"/>
      <c r="C412" s="289"/>
      <c r="D412" s="290"/>
      <c r="E412" s="290"/>
      <c r="F412" s="290"/>
      <c r="G412" s="290"/>
      <c r="H412" s="290"/>
      <c r="I412" s="290"/>
      <c r="J412" s="290"/>
      <c r="K412" s="291"/>
      <c r="AJ412" s="266">
        <f t="shared" si="8"/>
        <v>0</v>
      </c>
      <c r="AK412" s="171"/>
      <c r="AL412" s="171"/>
      <c r="AM412" s="166"/>
      <c r="AN412" s="171"/>
    </row>
    <row r="413" spans="2:40" x14ac:dyDescent="0.25">
      <c r="B413" s="188"/>
      <c r="C413" s="289"/>
      <c r="D413" s="290"/>
      <c r="E413" s="290"/>
      <c r="F413" s="290"/>
      <c r="G413" s="290"/>
      <c r="H413" s="290"/>
      <c r="I413" s="290"/>
      <c r="J413" s="290"/>
      <c r="K413" s="291"/>
      <c r="AJ413" s="266">
        <f t="shared" si="8"/>
        <v>0</v>
      </c>
      <c r="AK413" s="171"/>
      <c r="AL413" s="171"/>
      <c r="AM413" s="166"/>
      <c r="AN413" s="171"/>
    </row>
    <row r="414" spans="2:40" ht="14.4" thickBot="1" x14ac:dyDescent="0.3">
      <c r="B414" s="175" t="s">
        <v>120</v>
      </c>
      <c r="C414" s="365"/>
      <c r="D414" s="365"/>
      <c r="E414" s="365"/>
      <c r="F414" s="365"/>
      <c r="G414" s="365"/>
      <c r="H414" s="365"/>
      <c r="I414" s="365"/>
      <c r="J414" s="365"/>
      <c r="K414" s="365"/>
      <c r="AJ414" s="266">
        <f t="shared" si="8"/>
        <v>1</v>
      </c>
      <c r="AK414" s="171"/>
      <c r="AL414" s="171"/>
      <c r="AM414" s="166"/>
      <c r="AN414" s="171"/>
    </row>
    <row r="415" spans="2:40" x14ac:dyDescent="0.25">
      <c r="AJ415" s="265">
        <v>1</v>
      </c>
      <c r="AK415" s="171"/>
      <c r="AL415" s="171"/>
      <c r="AM415" s="166"/>
      <c r="AN415" s="171"/>
    </row>
    <row r="416" spans="2:40" x14ac:dyDescent="0.25">
      <c r="AJ416" s="265">
        <v>1</v>
      </c>
      <c r="AK416" s="171"/>
      <c r="AL416" s="171"/>
      <c r="AM416" s="166"/>
      <c r="AN416" s="171"/>
    </row>
    <row r="417" spans="2:40" x14ac:dyDescent="0.25">
      <c r="B417" s="157" t="s">
        <v>4147</v>
      </c>
      <c r="AJ417" s="265">
        <v>1</v>
      </c>
      <c r="AK417" s="171"/>
      <c r="AL417" s="171"/>
      <c r="AM417" s="166"/>
      <c r="AN417" s="171"/>
    </row>
    <row r="418" spans="2:40" x14ac:dyDescent="0.25">
      <c r="AJ418" s="265">
        <v>1</v>
      </c>
      <c r="AK418" s="171"/>
      <c r="AL418" s="171"/>
      <c r="AM418" s="166"/>
      <c r="AN418" s="171"/>
    </row>
    <row r="419" spans="2:40" x14ac:dyDescent="0.25">
      <c r="B419" s="298" t="s">
        <v>4180</v>
      </c>
      <c r="C419" s="299">
        <v>2025</v>
      </c>
      <c r="D419" s="299">
        <v>2024</v>
      </c>
      <c r="E419" s="299">
        <v>2023</v>
      </c>
      <c r="F419" s="299">
        <v>2022</v>
      </c>
      <c r="G419" s="299">
        <v>2021</v>
      </c>
      <c r="H419" s="299">
        <v>2020</v>
      </c>
      <c r="I419" s="299">
        <v>2019</v>
      </c>
      <c r="J419" s="299">
        <v>2018</v>
      </c>
      <c r="K419" s="300">
        <v>2017</v>
      </c>
      <c r="AJ419" s="265">
        <v>1</v>
      </c>
      <c r="AK419" s="171"/>
      <c r="AL419" s="171"/>
      <c r="AM419" s="166"/>
      <c r="AN419" s="171"/>
    </row>
    <row r="420" spans="2:40" x14ac:dyDescent="0.25">
      <c r="B420" s="188"/>
      <c r="C420" s="289"/>
      <c r="D420" s="290"/>
      <c r="E420" s="290"/>
      <c r="F420" s="290"/>
      <c r="G420" s="290"/>
      <c r="H420" s="290"/>
      <c r="I420" s="290"/>
      <c r="J420" s="290"/>
      <c r="K420" s="291"/>
      <c r="AJ420" s="266">
        <f t="shared" ref="AJ420:AJ458" si="9">IF(OR(B420="",B420=0),0,1)</f>
        <v>0</v>
      </c>
      <c r="AK420" s="171"/>
      <c r="AL420" s="171"/>
      <c r="AM420" s="166"/>
      <c r="AN420" s="171"/>
    </row>
    <row r="421" spans="2:40" x14ac:dyDescent="0.25">
      <c r="B421" s="188"/>
      <c r="C421" s="289"/>
      <c r="D421" s="290"/>
      <c r="E421" s="290"/>
      <c r="F421" s="290"/>
      <c r="G421" s="290"/>
      <c r="H421" s="290"/>
      <c r="I421" s="290"/>
      <c r="J421" s="290"/>
      <c r="K421" s="291"/>
      <c r="AJ421" s="266"/>
      <c r="AK421" s="171"/>
      <c r="AL421" s="171"/>
      <c r="AM421" s="166"/>
      <c r="AN421" s="171"/>
    </row>
    <row r="422" spans="2:40" x14ac:dyDescent="0.25">
      <c r="B422" s="188"/>
      <c r="C422" s="289"/>
      <c r="D422" s="290"/>
      <c r="E422" s="290"/>
      <c r="F422" s="290"/>
      <c r="G422" s="290"/>
      <c r="H422" s="290"/>
      <c r="I422" s="290"/>
      <c r="J422" s="290"/>
      <c r="K422" s="291"/>
      <c r="AJ422" s="266"/>
      <c r="AK422" s="171"/>
      <c r="AL422" s="171"/>
      <c r="AM422" s="166"/>
      <c r="AN422" s="171"/>
    </row>
    <row r="423" spans="2:40" x14ac:dyDescent="0.25">
      <c r="B423" s="188"/>
      <c r="C423" s="289"/>
      <c r="D423" s="290"/>
      <c r="E423" s="290"/>
      <c r="F423" s="290"/>
      <c r="G423" s="290"/>
      <c r="H423" s="290"/>
      <c r="I423" s="290"/>
      <c r="J423" s="290"/>
      <c r="K423" s="291"/>
      <c r="AJ423" s="266"/>
      <c r="AK423" s="171"/>
      <c r="AL423" s="171"/>
      <c r="AM423" s="166"/>
      <c r="AN423" s="171"/>
    </row>
    <row r="424" spans="2:40" x14ac:dyDescent="0.25">
      <c r="B424" s="188"/>
      <c r="C424" s="289"/>
      <c r="D424" s="290"/>
      <c r="E424" s="290"/>
      <c r="F424" s="290"/>
      <c r="G424" s="290"/>
      <c r="H424" s="290"/>
      <c r="I424" s="290"/>
      <c r="J424" s="290"/>
      <c r="K424" s="291"/>
      <c r="AJ424" s="266"/>
      <c r="AK424" s="171"/>
      <c r="AL424" s="171"/>
      <c r="AM424" s="166"/>
      <c r="AN424" s="171"/>
    </row>
    <row r="425" spans="2:40" x14ac:dyDescent="0.25">
      <c r="B425" s="188"/>
      <c r="C425" s="289"/>
      <c r="D425" s="290"/>
      <c r="E425" s="290"/>
      <c r="F425" s="290"/>
      <c r="G425" s="290"/>
      <c r="H425" s="290"/>
      <c r="I425" s="290"/>
      <c r="J425" s="290"/>
      <c r="K425" s="291"/>
      <c r="AJ425" s="266"/>
      <c r="AK425" s="171"/>
      <c r="AL425" s="171"/>
      <c r="AM425" s="166"/>
      <c r="AN425" s="171"/>
    </row>
    <row r="426" spans="2:40" x14ac:dyDescent="0.25">
      <c r="B426" s="188"/>
      <c r="C426" s="289"/>
      <c r="D426" s="290"/>
      <c r="E426" s="290"/>
      <c r="F426" s="290"/>
      <c r="G426" s="290"/>
      <c r="H426" s="290"/>
      <c r="I426" s="290"/>
      <c r="J426" s="290"/>
      <c r="K426" s="291"/>
      <c r="AJ426" s="266"/>
      <c r="AK426" s="171"/>
      <c r="AL426" s="171"/>
      <c r="AM426" s="166"/>
      <c r="AN426" s="171"/>
    </row>
    <row r="427" spans="2:40" x14ac:dyDescent="0.25">
      <c r="B427" s="188"/>
      <c r="C427" s="289"/>
      <c r="D427" s="290"/>
      <c r="E427" s="290"/>
      <c r="F427" s="290"/>
      <c r="G427" s="290"/>
      <c r="H427" s="290"/>
      <c r="I427" s="290"/>
      <c r="J427" s="290"/>
      <c r="K427" s="291"/>
      <c r="AJ427" s="266"/>
      <c r="AK427" s="171"/>
      <c r="AL427" s="171"/>
      <c r="AM427" s="166"/>
      <c r="AN427" s="171"/>
    </row>
    <row r="428" spans="2:40" x14ac:dyDescent="0.25">
      <c r="B428" s="188"/>
      <c r="C428" s="289"/>
      <c r="D428" s="290"/>
      <c r="E428" s="290"/>
      <c r="F428" s="290"/>
      <c r="G428" s="290"/>
      <c r="H428" s="290"/>
      <c r="I428" s="290"/>
      <c r="J428" s="290"/>
      <c r="K428" s="291"/>
      <c r="AJ428" s="266"/>
      <c r="AK428" s="171"/>
      <c r="AL428" s="171"/>
      <c r="AM428" s="166"/>
      <c r="AN428" s="171"/>
    </row>
    <row r="429" spans="2:40" x14ac:dyDescent="0.25">
      <c r="B429" s="188"/>
      <c r="C429" s="289"/>
      <c r="D429" s="290"/>
      <c r="E429" s="290"/>
      <c r="F429" s="290"/>
      <c r="G429" s="290"/>
      <c r="H429" s="290"/>
      <c r="I429" s="290"/>
      <c r="J429" s="290"/>
      <c r="K429" s="291"/>
      <c r="AJ429" s="266"/>
      <c r="AK429" s="171"/>
      <c r="AL429" s="171"/>
      <c r="AM429" s="166"/>
      <c r="AN429" s="171"/>
    </row>
    <row r="430" spans="2:40" x14ac:dyDescent="0.25">
      <c r="B430" s="188"/>
      <c r="C430" s="289"/>
      <c r="D430" s="290"/>
      <c r="E430" s="290"/>
      <c r="F430" s="290"/>
      <c r="G430" s="290"/>
      <c r="H430" s="290"/>
      <c r="I430" s="290"/>
      <c r="J430" s="290"/>
      <c r="K430" s="291"/>
      <c r="AJ430" s="266"/>
      <c r="AK430" s="171"/>
      <c r="AL430" s="171"/>
      <c r="AM430" s="166"/>
      <c r="AN430" s="171"/>
    </row>
    <row r="431" spans="2:40" x14ac:dyDescent="0.25">
      <c r="B431" s="188"/>
      <c r="C431" s="289"/>
      <c r="D431" s="290"/>
      <c r="E431" s="290"/>
      <c r="F431" s="290"/>
      <c r="G431" s="290"/>
      <c r="H431" s="290"/>
      <c r="I431" s="290"/>
      <c r="J431" s="290"/>
      <c r="K431" s="291"/>
      <c r="AJ431" s="266"/>
      <c r="AK431" s="171"/>
      <c r="AL431" s="171"/>
      <c r="AM431" s="166"/>
      <c r="AN431" s="171"/>
    </row>
    <row r="432" spans="2:40" x14ac:dyDescent="0.25">
      <c r="B432" s="188"/>
      <c r="C432" s="289"/>
      <c r="D432" s="290"/>
      <c r="E432" s="290"/>
      <c r="F432" s="290"/>
      <c r="G432" s="290"/>
      <c r="H432" s="290"/>
      <c r="I432" s="290"/>
      <c r="J432" s="290"/>
      <c r="K432" s="291"/>
      <c r="AJ432" s="266"/>
      <c r="AK432" s="171"/>
      <c r="AL432" s="171"/>
      <c r="AM432" s="166"/>
      <c r="AN432" s="171"/>
    </row>
    <row r="433" spans="2:40" x14ac:dyDescent="0.25">
      <c r="B433" s="188"/>
      <c r="C433" s="289"/>
      <c r="D433" s="290"/>
      <c r="E433" s="290"/>
      <c r="F433" s="290"/>
      <c r="G433" s="290"/>
      <c r="H433" s="290"/>
      <c r="I433" s="290"/>
      <c r="J433" s="290"/>
      <c r="K433" s="291"/>
      <c r="AJ433" s="266"/>
      <c r="AK433" s="171"/>
      <c r="AL433" s="171"/>
      <c r="AM433" s="166"/>
      <c r="AN433" s="171"/>
    </row>
    <row r="434" spans="2:40" x14ac:dyDescent="0.25">
      <c r="B434" s="188"/>
      <c r="C434" s="289"/>
      <c r="D434" s="290"/>
      <c r="E434" s="290"/>
      <c r="F434" s="290"/>
      <c r="G434" s="290"/>
      <c r="H434" s="290"/>
      <c r="I434" s="290"/>
      <c r="J434" s="290"/>
      <c r="K434" s="291"/>
      <c r="AJ434" s="266"/>
      <c r="AK434" s="171"/>
      <c r="AL434" s="171"/>
      <c r="AM434" s="166"/>
      <c r="AN434" s="171"/>
    </row>
    <row r="435" spans="2:40" x14ac:dyDescent="0.25">
      <c r="B435" s="188"/>
      <c r="C435" s="289"/>
      <c r="D435" s="290"/>
      <c r="E435" s="290"/>
      <c r="F435" s="290"/>
      <c r="G435" s="290"/>
      <c r="H435" s="290"/>
      <c r="I435" s="290"/>
      <c r="J435" s="290"/>
      <c r="K435" s="291"/>
      <c r="AJ435" s="266"/>
      <c r="AK435" s="171"/>
      <c r="AL435" s="171"/>
      <c r="AM435" s="166"/>
      <c r="AN435" s="171"/>
    </row>
    <row r="436" spans="2:40" x14ac:dyDescent="0.25">
      <c r="B436" s="188"/>
      <c r="C436" s="289"/>
      <c r="D436" s="290"/>
      <c r="E436" s="290"/>
      <c r="F436" s="290"/>
      <c r="G436" s="290"/>
      <c r="H436" s="290"/>
      <c r="I436" s="290"/>
      <c r="J436" s="290"/>
      <c r="K436" s="291"/>
      <c r="AJ436" s="266"/>
      <c r="AK436" s="171"/>
      <c r="AL436" s="171"/>
      <c r="AM436" s="166"/>
      <c r="AN436" s="171"/>
    </row>
    <row r="437" spans="2:40" x14ac:dyDescent="0.25">
      <c r="B437" s="188"/>
      <c r="C437" s="289"/>
      <c r="D437" s="290"/>
      <c r="E437" s="290"/>
      <c r="F437" s="290"/>
      <c r="G437" s="290"/>
      <c r="H437" s="290"/>
      <c r="I437" s="290"/>
      <c r="J437" s="290"/>
      <c r="K437" s="291"/>
      <c r="AJ437" s="266"/>
      <c r="AK437" s="171"/>
      <c r="AL437" s="171"/>
      <c r="AM437" s="166"/>
      <c r="AN437" s="171"/>
    </row>
    <row r="438" spans="2:40" x14ac:dyDescent="0.25">
      <c r="B438" s="188"/>
      <c r="C438" s="289"/>
      <c r="D438" s="290"/>
      <c r="E438" s="290"/>
      <c r="F438" s="290"/>
      <c r="G438" s="290"/>
      <c r="H438" s="290"/>
      <c r="I438" s="290"/>
      <c r="J438" s="290"/>
      <c r="K438" s="291"/>
      <c r="AJ438" s="266"/>
      <c r="AK438" s="171"/>
      <c r="AL438" s="171"/>
      <c r="AM438" s="166"/>
      <c r="AN438" s="171"/>
    </row>
    <row r="439" spans="2:40" x14ac:dyDescent="0.25">
      <c r="B439" s="188"/>
      <c r="C439" s="289"/>
      <c r="D439" s="290"/>
      <c r="E439" s="290"/>
      <c r="F439" s="290"/>
      <c r="G439" s="290"/>
      <c r="H439" s="290"/>
      <c r="I439" s="290"/>
      <c r="J439" s="290"/>
      <c r="K439" s="291"/>
      <c r="AJ439" s="266">
        <f t="shared" si="9"/>
        <v>0</v>
      </c>
      <c r="AK439" s="171"/>
      <c r="AL439" s="171"/>
      <c r="AM439" s="166"/>
      <c r="AN439" s="171"/>
    </row>
    <row r="440" spans="2:40" x14ac:dyDescent="0.25">
      <c r="B440" s="188"/>
      <c r="C440" s="289"/>
      <c r="D440" s="290"/>
      <c r="E440" s="290"/>
      <c r="F440" s="290"/>
      <c r="G440" s="290"/>
      <c r="H440" s="290"/>
      <c r="I440" s="290"/>
      <c r="J440" s="290"/>
      <c r="K440" s="291"/>
      <c r="AJ440" s="266">
        <f t="shared" si="9"/>
        <v>0</v>
      </c>
      <c r="AK440" s="171"/>
      <c r="AL440" s="171"/>
      <c r="AM440" s="166"/>
      <c r="AN440" s="171"/>
    </row>
    <row r="441" spans="2:40" x14ac:dyDescent="0.25">
      <c r="B441" s="188"/>
      <c r="C441" s="289"/>
      <c r="D441" s="290"/>
      <c r="E441" s="290"/>
      <c r="F441" s="290"/>
      <c r="G441" s="290"/>
      <c r="H441" s="290"/>
      <c r="I441" s="290"/>
      <c r="J441" s="290"/>
      <c r="K441" s="291"/>
      <c r="AJ441" s="266">
        <f t="shared" si="9"/>
        <v>0</v>
      </c>
      <c r="AK441" s="171"/>
      <c r="AL441" s="171"/>
      <c r="AM441" s="166"/>
      <c r="AN441" s="171"/>
    </row>
    <row r="442" spans="2:40" x14ac:dyDescent="0.25">
      <c r="B442" s="188"/>
      <c r="C442" s="289"/>
      <c r="D442" s="290"/>
      <c r="E442" s="290"/>
      <c r="F442" s="290"/>
      <c r="G442" s="290"/>
      <c r="H442" s="290"/>
      <c r="I442" s="290"/>
      <c r="J442" s="290"/>
      <c r="K442" s="291"/>
      <c r="AJ442" s="266">
        <f t="shared" si="9"/>
        <v>0</v>
      </c>
      <c r="AK442" s="171"/>
      <c r="AL442" s="171"/>
      <c r="AM442" s="166"/>
      <c r="AN442" s="171"/>
    </row>
    <row r="443" spans="2:40" x14ac:dyDescent="0.25">
      <c r="B443" s="188"/>
      <c r="C443" s="289"/>
      <c r="D443" s="290"/>
      <c r="E443" s="290"/>
      <c r="F443" s="290"/>
      <c r="G443" s="290"/>
      <c r="H443" s="290"/>
      <c r="I443" s="290"/>
      <c r="J443" s="290"/>
      <c r="K443" s="291"/>
      <c r="AJ443" s="266">
        <f t="shared" si="9"/>
        <v>0</v>
      </c>
      <c r="AK443" s="171"/>
      <c r="AL443" s="171"/>
      <c r="AM443" s="166"/>
      <c r="AN443" s="171"/>
    </row>
    <row r="444" spans="2:40" x14ac:dyDescent="0.25">
      <c r="B444" s="188"/>
      <c r="C444" s="289"/>
      <c r="D444" s="290"/>
      <c r="E444" s="290"/>
      <c r="F444" s="290"/>
      <c r="G444" s="290"/>
      <c r="H444" s="290"/>
      <c r="I444" s="290"/>
      <c r="J444" s="290"/>
      <c r="K444" s="291"/>
      <c r="AJ444" s="266">
        <f t="shared" si="9"/>
        <v>0</v>
      </c>
      <c r="AK444" s="171"/>
      <c r="AL444" s="171"/>
      <c r="AM444" s="166"/>
      <c r="AN444" s="171"/>
    </row>
    <row r="445" spans="2:40" x14ac:dyDescent="0.25">
      <c r="B445" s="188"/>
      <c r="C445" s="289"/>
      <c r="D445" s="290"/>
      <c r="E445" s="290"/>
      <c r="F445" s="290"/>
      <c r="G445" s="290"/>
      <c r="H445" s="290"/>
      <c r="I445" s="290"/>
      <c r="J445" s="290"/>
      <c r="K445" s="291"/>
      <c r="AJ445" s="266">
        <f t="shared" si="9"/>
        <v>0</v>
      </c>
      <c r="AK445" s="171"/>
      <c r="AL445" s="171"/>
      <c r="AM445" s="166"/>
      <c r="AN445" s="171"/>
    </row>
    <row r="446" spans="2:40" x14ac:dyDescent="0.25">
      <c r="B446" s="188"/>
      <c r="C446" s="289"/>
      <c r="D446" s="290"/>
      <c r="E446" s="290"/>
      <c r="F446" s="290"/>
      <c r="G446" s="290"/>
      <c r="H446" s="290"/>
      <c r="I446" s="290"/>
      <c r="J446" s="290"/>
      <c r="K446" s="291"/>
      <c r="AJ446" s="266">
        <f t="shared" si="9"/>
        <v>0</v>
      </c>
      <c r="AK446" s="171"/>
      <c r="AL446" s="171"/>
      <c r="AM446" s="166"/>
      <c r="AN446" s="171"/>
    </row>
    <row r="447" spans="2:40" x14ac:dyDescent="0.25">
      <c r="B447" s="188"/>
      <c r="C447" s="289" t="str">
        <f>IF($B447="","",INDEX(#REF!,MATCH($B447,#REF!,0)))</f>
        <v/>
      </c>
      <c r="D447" s="290" t="str">
        <f>IF($B447="","",INDEX(#REF!,MATCH($B447,#REF!,0)))</f>
        <v/>
      </c>
      <c r="E447" s="290" t="str">
        <f>IF($B447="","",INDEX(#REF!,MATCH($B447,#REF!,0)))</f>
        <v/>
      </c>
      <c r="F447" s="290" t="str">
        <f>IF($B447="","",INDEX(#REF!,MATCH($B447,#REF!,0)))</f>
        <v/>
      </c>
      <c r="G447" s="290" t="str">
        <f>IF($B447="","",INDEX(#REF!,MATCH($B447,#REF!,0)))</f>
        <v/>
      </c>
      <c r="H447" s="290" t="str">
        <f>IF($B447="","",INDEX(#REF!,MATCH($B447,#REF!,0)))</f>
        <v/>
      </c>
      <c r="I447" s="290" t="str">
        <f>IF($B447="","",INDEX(#REF!,MATCH($B447,#REF!,0)))</f>
        <v/>
      </c>
      <c r="J447" s="290" t="str">
        <f>IF($B447="","",INDEX(#REF!,MATCH($B447,#REF!,0)))</f>
        <v/>
      </c>
      <c r="K447" s="291" t="str">
        <f>IF($B447="","",INDEX(#REF!,MATCH($B447,#REF!,0)))</f>
        <v/>
      </c>
      <c r="AJ447" s="266">
        <f t="shared" si="9"/>
        <v>0</v>
      </c>
      <c r="AK447" s="171"/>
      <c r="AL447" s="171"/>
      <c r="AM447" s="166"/>
      <c r="AN447" s="171"/>
    </row>
    <row r="448" spans="2:40" x14ac:dyDescent="0.25">
      <c r="B448" s="188"/>
      <c r="C448" s="289" t="str">
        <f>IF($B448="","",INDEX(#REF!,MATCH($B448,#REF!,0)))</f>
        <v/>
      </c>
      <c r="D448" s="290" t="str">
        <f>IF($B448="","",INDEX(#REF!,MATCH($B448,#REF!,0)))</f>
        <v/>
      </c>
      <c r="E448" s="290" t="str">
        <f>IF($B448="","",INDEX(#REF!,MATCH($B448,#REF!,0)))</f>
        <v/>
      </c>
      <c r="F448" s="290" t="str">
        <f>IF($B448="","",INDEX(#REF!,MATCH($B448,#REF!,0)))</f>
        <v/>
      </c>
      <c r="G448" s="290" t="str">
        <f>IF($B448="","",INDEX(#REF!,MATCH($B448,#REF!,0)))</f>
        <v/>
      </c>
      <c r="H448" s="290" t="str">
        <f>IF($B448="","",INDEX(#REF!,MATCH($B448,#REF!,0)))</f>
        <v/>
      </c>
      <c r="I448" s="290" t="str">
        <f>IF($B448="","",INDEX(#REF!,MATCH($B448,#REF!,0)))</f>
        <v/>
      </c>
      <c r="J448" s="290" t="str">
        <f>IF($B448="","",INDEX(#REF!,MATCH($B448,#REF!,0)))</f>
        <v/>
      </c>
      <c r="K448" s="291" t="str">
        <f>IF($B448="","",INDEX(#REF!,MATCH($B448,#REF!,0)))</f>
        <v/>
      </c>
      <c r="AJ448" s="266">
        <f t="shared" si="9"/>
        <v>0</v>
      </c>
      <c r="AK448" s="171"/>
      <c r="AL448" s="171"/>
      <c r="AM448" s="166"/>
      <c r="AN448" s="171"/>
    </row>
    <row r="449" spans="2:40" x14ac:dyDescent="0.25">
      <c r="B449" s="188"/>
      <c r="C449" s="289" t="str">
        <f>IF($B449="","",INDEX(#REF!,MATCH($B449,#REF!,0)))</f>
        <v/>
      </c>
      <c r="D449" s="290" t="str">
        <f>IF($B449="","",INDEX(#REF!,MATCH($B449,#REF!,0)))</f>
        <v/>
      </c>
      <c r="E449" s="290" t="str">
        <f>IF($B449="","",INDEX(#REF!,MATCH($B449,#REF!,0)))</f>
        <v/>
      </c>
      <c r="F449" s="290" t="str">
        <f>IF($B449="","",INDEX(#REF!,MATCH($B449,#REF!,0)))</f>
        <v/>
      </c>
      <c r="G449" s="290" t="str">
        <f>IF($B449="","",INDEX(#REF!,MATCH($B449,#REF!,0)))</f>
        <v/>
      </c>
      <c r="H449" s="290" t="str">
        <f>IF($B449="","",INDEX(#REF!,MATCH($B449,#REF!,0)))</f>
        <v/>
      </c>
      <c r="I449" s="290" t="str">
        <f>IF($B449="","",INDEX(#REF!,MATCH($B449,#REF!,0)))</f>
        <v/>
      </c>
      <c r="J449" s="290" t="str">
        <f>IF($B449="","",INDEX(#REF!,MATCH($B449,#REF!,0)))</f>
        <v/>
      </c>
      <c r="K449" s="291" t="str">
        <f>IF($B449="","",INDEX(#REF!,MATCH($B449,#REF!,0)))</f>
        <v/>
      </c>
      <c r="AJ449" s="266">
        <f t="shared" si="9"/>
        <v>0</v>
      </c>
      <c r="AK449" s="171"/>
      <c r="AL449" s="171"/>
      <c r="AM449" s="166"/>
      <c r="AN449" s="171"/>
    </row>
    <row r="450" spans="2:40" x14ac:dyDescent="0.25">
      <c r="B450" s="188"/>
      <c r="C450" s="289" t="str">
        <f>IF($B450="","",INDEX(#REF!,MATCH($B450,#REF!,0)))</f>
        <v/>
      </c>
      <c r="D450" s="290" t="str">
        <f>IF($B450="","",INDEX(#REF!,MATCH($B450,#REF!,0)))</f>
        <v/>
      </c>
      <c r="E450" s="290" t="str">
        <f>IF($B450="","",INDEX(#REF!,MATCH($B450,#REF!,0)))</f>
        <v/>
      </c>
      <c r="F450" s="290" t="str">
        <f>IF($B450="","",INDEX(#REF!,MATCH($B450,#REF!,0)))</f>
        <v/>
      </c>
      <c r="G450" s="290" t="str">
        <f>IF($B450="","",INDEX(#REF!,MATCH($B450,#REF!,0)))</f>
        <v/>
      </c>
      <c r="H450" s="290" t="str">
        <f>IF($B450="","",INDEX(#REF!,MATCH($B450,#REF!,0)))</f>
        <v/>
      </c>
      <c r="I450" s="290" t="str">
        <f>IF($B450="","",INDEX(#REF!,MATCH($B450,#REF!,0)))</f>
        <v/>
      </c>
      <c r="J450" s="290" t="str">
        <f>IF($B450="","",INDEX(#REF!,MATCH($B450,#REF!,0)))</f>
        <v/>
      </c>
      <c r="K450" s="291" t="str">
        <f>IF($B450="","",INDEX(#REF!,MATCH($B450,#REF!,0)))</f>
        <v/>
      </c>
      <c r="AJ450" s="266">
        <f t="shared" si="9"/>
        <v>0</v>
      </c>
      <c r="AK450" s="171"/>
      <c r="AL450" s="171"/>
      <c r="AM450" s="166"/>
      <c r="AN450" s="171"/>
    </row>
    <row r="451" spans="2:40" x14ac:dyDescent="0.25">
      <c r="B451" s="188"/>
      <c r="C451" s="289" t="str">
        <f>IF($B451="","",INDEX(#REF!,MATCH($B451,#REF!,0)))</f>
        <v/>
      </c>
      <c r="D451" s="290" t="str">
        <f>IF($B451="","",INDEX(#REF!,MATCH($B451,#REF!,0)))</f>
        <v/>
      </c>
      <c r="E451" s="290" t="str">
        <f>IF($B451="","",INDEX(#REF!,MATCH($B451,#REF!,0)))</f>
        <v/>
      </c>
      <c r="F451" s="290" t="str">
        <f>IF($B451="","",INDEX(#REF!,MATCH($B451,#REF!,0)))</f>
        <v/>
      </c>
      <c r="G451" s="290" t="str">
        <f>IF($B451="","",INDEX(#REF!,MATCH($B451,#REF!,0)))</f>
        <v/>
      </c>
      <c r="H451" s="290" t="str">
        <f>IF($B451="","",INDEX(#REF!,MATCH($B451,#REF!,0)))</f>
        <v/>
      </c>
      <c r="I451" s="290" t="str">
        <f>IF($B451="","",INDEX(#REF!,MATCH($B451,#REF!,0)))</f>
        <v/>
      </c>
      <c r="J451" s="290" t="str">
        <f>IF($B451="","",INDEX(#REF!,MATCH($B451,#REF!,0)))</f>
        <v/>
      </c>
      <c r="K451" s="291" t="str">
        <f>IF($B451="","",INDEX(#REF!,MATCH($B451,#REF!,0)))</f>
        <v/>
      </c>
      <c r="AJ451" s="266">
        <f t="shared" si="9"/>
        <v>0</v>
      </c>
      <c r="AK451" s="171"/>
      <c r="AL451" s="171"/>
      <c r="AM451" s="166"/>
      <c r="AN451" s="171"/>
    </row>
    <row r="452" spans="2:40" x14ac:dyDescent="0.25">
      <c r="B452" s="188"/>
      <c r="C452" s="289" t="str">
        <f>IF($B452="","",INDEX(#REF!,MATCH($B452,#REF!,0)))</f>
        <v/>
      </c>
      <c r="D452" s="290" t="str">
        <f>IF($B452="","",INDEX(#REF!,MATCH($B452,#REF!,0)))</f>
        <v/>
      </c>
      <c r="E452" s="290" t="str">
        <f>IF($B452="","",INDEX(#REF!,MATCH($B452,#REF!,0)))</f>
        <v/>
      </c>
      <c r="F452" s="290" t="str">
        <f>IF($B452="","",INDEX(#REF!,MATCH($B452,#REF!,0)))</f>
        <v/>
      </c>
      <c r="G452" s="290" t="str">
        <f>IF($B452="","",INDEX(#REF!,MATCH($B452,#REF!,0)))</f>
        <v/>
      </c>
      <c r="H452" s="290" t="str">
        <f>IF($B452="","",INDEX(#REF!,MATCH($B452,#REF!,0)))</f>
        <v/>
      </c>
      <c r="I452" s="290" t="str">
        <f>IF($B452="","",INDEX(#REF!,MATCH($B452,#REF!,0)))</f>
        <v/>
      </c>
      <c r="J452" s="290" t="str">
        <f>IF($B452="","",INDEX(#REF!,MATCH($B452,#REF!,0)))</f>
        <v/>
      </c>
      <c r="K452" s="291" t="str">
        <f>IF($B452="","",INDEX(#REF!,MATCH($B452,#REF!,0)))</f>
        <v/>
      </c>
      <c r="AJ452" s="266">
        <f t="shared" si="9"/>
        <v>0</v>
      </c>
      <c r="AK452" s="171"/>
      <c r="AL452" s="171"/>
      <c r="AM452" s="166"/>
      <c r="AN452" s="171"/>
    </row>
    <row r="453" spans="2:40" x14ac:dyDescent="0.25">
      <c r="B453" s="188"/>
      <c r="C453" s="289" t="str">
        <f>IF($B453="","",INDEX(#REF!,MATCH($B453,#REF!,0)))</f>
        <v/>
      </c>
      <c r="D453" s="290" t="str">
        <f>IF($B453="","",INDEX(#REF!,MATCH($B453,#REF!,0)))</f>
        <v/>
      </c>
      <c r="E453" s="290" t="str">
        <f>IF($B453="","",INDEX(#REF!,MATCH($B453,#REF!,0)))</f>
        <v/>
      </c>
      <c r="F453" s="290" t="str">
        <f>IF($B453="","",INDEX(#REF!,MATCH($B453,#REF!,0)))</f>
        <v/>
      </c>
      <c r="G453" s="290" t="str">
        <f>IF($B453="","",INDEX(#REF!,MATCH($B453,#REF!,0)))</f>
        <v/>
      </c>
      <c r="H453" s="290" t="str">
        <f>IF($B453="","",INDEX(#REF!,MATCH($B453,#REF!,0)))</f>
        <v/>
      </c>
      <c r="I453" s="290" t="str">
        <f>IF($B453="","",INDEX(#REF!,MATCH($B453,#REF!,0)))</f>
        <v/>
      </c>
      <c r="J453" s="290" t="str">
        <f>IF($B453="","",INDEX(#REF!,MATCH($B453,#REF!,0)))</f>
        <v/>
      </c>
      <c r="K453" s="291" t="str">
        <f>IF($B453="","",INDEX(#REF!,MATCH($B453,#REF!,0)))</f>
        <v/>
      </c>
      <c r="AJ453" s="266">
        <f t="shared" si="9"/>
        <v>0</v>
      </c>
      <c r="AK453" s="171"/>
      <c r="AL453" s="171"/>
      <c r="AM453" s="166"/>
      <c r="AN453" s="171"/>
    </row>
    <row r="454" spans="2:40" x14ac:dyDescent="0.25">
      <c r="B454" s="188"/>
      <c r="C454" s="289" t="str">
        <f>IF($B454="","",INDEX(#REF!,MATCH($B454,#REF!,0)))</f>
        <v/>
      </c>
      <c r="D454" s="290" t="str">
        <f>IF($B454="","",INDEX(#REF!,MATCH($B454,#REF!,0)))</f>
        <v/>
      </c>
      <c r="E454" s="290" t="str">
        <f>IF($B454="","",INDEX(#REF!,MATCH($B454,#REF!,0)))</f>
        <v/>
      </c>
      <c r="F454" s="290" t="str">
        <f>IF($B454="","",INDEX(#REF!,MATCH($B454,#REF!,0)))</f>
        <v/>
      </c>
      <c r="G454" s="290" t="str">
        <f>IF($B454="","",INDEX(#REF!,MATCH($B454,#REF!,0)))</f>
        <v/>
      </c>
      <c r="H454" s="290" t="str">
        <f>IF($B454="","",INDEX(#REF!,MATCH($B454,#REF!,0)))</f>
        <v/>
      </c>
      <c r="I454" s="290" t="str">
        <f>IF($B454="","",INDEX(#REF!,MATCH($B454,#REF!,0)))</f>
        <v/>
      </c>
      <c r="J454" s="290" t="str">
        <f>IF($B454="","",INDEX(#REF!,MATCH($B454,#REF!,0)))</f>
        <v/>
      </c>
      <c r="K454" s="291" t="str">
        <f>IF($B454="","",INDEX(#REF!,MATCH($B454,#REF!,0)))</f>
        <v/>
      </c>
      <c r="AJ454" s="266">
        <f t="shared" si="9"/>
        <v>0</v>
      </c>
      <c r="AK454" s="171"/>
      <c r="AL454" s="171"/>
      <c r="AM454" s="166"/>
      <c r="AN454" s="171"/>
    </row>
    <row r="455" spans="2:40" x14ac:dyDescent="0.25">
      <c r="B455" s="188"/>
      <c r="C455" s="289" t="str">
        <f>IF($B455="","",INDEX(#REF!,MATCH($B455,#REF!,0)))</f>
        <v/>
      </c>
      <c r="D455" s="290" t="str">
        <f>IF($B455="","",INDEX(#REF!,MATCH($B455,#REF!,0)))</f>
        <v/>
      </c>
      <c r="E455" s="290" t="str">
        <f>IF($B455="","",INDEX(#REF!,MATCH($B455,#REF!,0)))</f>
        <v/>
      </c>
      <c r="F455" s="290" t="str">
        <f>IF($B455="","",INDEX(#REF!,MATCH($B455,#REF!,0)))</f>
        <v/>
      </c>
      <c r="G455" s="290" t="str">
        <f>IF($B455="","",INDEX(#REF!,MATCH($B455,#REF!,0)))</f>
        <v/>
      </c>
      <c r="H455" s="290" t="str">
        <f>IF($B455="","",INDEX(#REF!,MATCH($B455,#REF!,0)))</f>
        <v/>
      </c>
      <c r="I455" s="290" t="str">
        <f>IF($B455="","",INDEX(#REF!,MATCH($B455,#REF!,0)))</f>
        <v/>
      </c>
      <c r="J455" s="290" t="str">
        <f>IF($B455="","",INDEX(#REF!,MATCH($B455,#REF!,0)))</f>
        <v/>
      </c>
      <c r="K455" s="291" t="str">
        <f>IF($B455="","",INDEX(#REF!,MATCH($B455,#REF!,0)))</f>
        <v/>
      </c>
      <c r="AJ455" s="266">
        <f t="shared" si="9"/>
        <v>0</v>
      </c>
      <c r="AK455" s="171"/>
      <c r="AL455" s="171"/>
      <c r="AM455" s="166"/>
      <c r="AN455" s="171"/>
    </row>
    <row r="456" spans="2:40" x14ac:dyDescent="0.25">
      <c r="B456" s="188"/>
      <c r="C456" s="289" t="str">
        <f>IF($B456="","",INDEX(#REF!,MATCH($B456,#REF!,0)))</f>
        <v/>
      </c>
      <c r="D456" s="290" t="str">
        <f>IF($B456="","",INDEX(#REF!,MATCH($B456,#REF!,0)))</f>
        <v/>
      </c>
      <c r="E456" s="290" t="str">
        <f>IF($B456="","",INDEX(#REF!,MATCH($B456,#REF!,0)))</f>
        <v/>
      </c>
      <c r="F456" s="290" t="str">
        <f>IF($B456="","",INDEX(#REF!,MATCH($B456,#REF!,0)))</f>
        <v/>
      </c>
      <c r="G456" s="290" t="str">
        <f>IF($B456="","",INDEX(#REF!,MATCH($B456,#REF!,0)))</f>
        <v/>
      </c>
      <c r="H456" s="290" t="str">
        <f>IF($B456="","",INDEX(#REF!,MATCH($B456,#REF!,0)))</f>
        <v/>
      </c>
      <c r="I456" s="290" t="str">
        <f>IF($B456="","",INDEX(#REF!,MATCH($B456,#REF!,0)))</f>
        <v/>
      </c>
      <c r="J456" s="290" t="str">
        <f>IF($B456="","",INDEX(#REF!,MATCH($B456,#REF!,0)))</f>
        <v/>
      </c>
      <c r="K456" s="291" t="str">
        <f>IF($B456="","",INDEX(#REF!,MATCH($B456,#REF!,0)))</f>
        <v/>
      </c>
      <c r="AJ456" s="266">
        <f t="shared" si="9"/>
        <v>0</v>
      </c>
      <c r="AK456" s="171"/>
      <c r="AL456" s="171"/>
      <c r="AM456" s="166"/>
      <c r="AN456" s="171"/>
    </row>
    <row r="457" spans="2:40" x14ac:dyDescent="0.25">
      <c r="B457" s="188"/>
      <c r="C457" s="289" t="str">
        <f>IF($B457="","",INDEX(#REF!,MATCH($B457,#REF!,0)))</f>
        <v/>
      </c>
      <c r="D457" s="290" t="str">
        <f>IF($B457="","",INDEX(#REF!,MATCH($B457,#REF!,0)))</f>
        <v/>
      </c>
      <c r="E457" s="290" t="str">
        <f>IF($B457="","",INDEX(#REF!,MATCH($B457,#REF!,0)))</f>
        <v/>
      </c>
      <c r="F457" s="290" t="str">
        <f>IF($B457="","",INDEX(#REF!,MATCH($B457,#REF!,0)))</f>
        <v/>
      </c>
      <c r="G457" s="290" t="str">
        <f>IF($B457="","",INDEX(#REF!,MATCH($B457,#REF!,0)))</f>
        <v/>
      </c>
      <c r="H457" s="290" t="str">
        <f>IF($B457="","",INDEX(#REF!,MATCH($B457,#REF!,0)))</f>
        <v/>
      </c>
      <c r="I457" s="290" t="str">
        <f>IF($B457="","",INDEX(#REF!,MATCH($B457,#REF!,0)))</f>
        <v/>
      </c>
      <c r="J457" s="290" t="str">
        <f>IF($B457="","",INDEX(#REF!,MATCH($B457,#REF!,0)))</f>
        <v/>
      </c>
      <c r="K457" s="291" t="str">
        <f>IF($B457="","",INDEX(#REF!,MATCH($B457,#REF!,0)))</f>
        <v/>
      </c>
      <c r="AJ457" s="266">
        <f t="shared" si="9"/>
        <v>0</v>
      </c>
      <c r="AK457" s="171"/>
      <c r="AL457" s="171"/>
      <c r="AM457" s="166"/>
      <c r="AN457" s="171"/>
    </row>
    <row r="458" spans="2:40" ht="14.4" thickBot="1" x14ac:dyDescent="0.3">
      <c r="B458" s="175" t="s">
        <v>120</v>
      </c>
      <c r="C458" s="288"/>
      <c r="D458" s="288"/>
      <c r="E458" s="288"/>
      <c r="F458" s="288"/>
      <c r="G458" s="288"/>
      <c r="H458" s="288"/>
      <c r="I458" s="288"/>
      <c r="J458" s="288"/>
      <c r="K458" s="288"/>
      <c r="AJ458" s="266">
        <f t="shared" si="9"/>
        <v>1</v>
      </c>
      <c r="AK458" s="171"/>
      <c r="AL458" s="171"/>
      <c r="AM458" s="166"/>
      <c r="AN458" s="171"/>
    </row>
    <row r="459" spans="2:40" x14ac:dyDescent="0.25">
      <c r="AJ459" s="265">
        <v>1</v>
      </c>
      <c r="AK459" s="171"/>
      <c r="AL459" s="171"/>
      <c r="AM459" s="166"/>
      <c r="AN459" s="171"/>
    </row>
    <row r="460" spans="2:40" x14ac:dyDescent="0.25">
      <c r="AJ460" s="265">
        <v>1</v>
      </c>
      <c r="AK460" s="171"/>
      <c r="AL460" s="171"/>
      <c r="AM460" s="166"/>
      <c r="AN460" s="171"/>
    </row>
    <row r="461" spans="2:40" x14ac:dyDescent="0.25">
      <c r="B461" s="157" t="s">
        <v>4198</v>
      </c>
      <c r="AJ461" s="265">
        <f>IF($F$470&gt;0,1,0)</f>
        <v>0</v>
      </c>
    </row>
    <row r="462" spans="2:40" x14ac:dyDescent="0.25">
      <c r="AJ462" s="265">
        <f t="shared" ref="AJ462:AJ470" si="10">IF($F$470&gt;0,1,0)</f>
        <v>0</v>
      </c>
    </row>
    <row r="463" spans="2:40" x14ac:dyDescent="0.25">
      <c r="B463" s="275" t="s">
        <v>4199</v>
      </c>
      <c r="C463" s="194" t="s">
        <v>3908</v>
      </c>
      <c r="D463" s="194"/>
      <c r="E463" s="194"/>
      <c r="F463" s="186" t="s">
        <v>4204</v>
      </c>
      <c r="AJ463" s="265">
        <f t="shared" si="10"/>
        <v>0</v>
      </c>
    </row>
    <row r="464" spans="2:40" x14ac:dyDescent="0.25">
      <c r="B464" s="271" t="s">
        <v>3915</v>
      </c>
      <c r="C464" s="116"/>
      <c r="D464" s="116"/>
      <c r="E464" s="116"/>
      <c r="F464" s="180"/>
      <c r="AJ464" s="265">
        <f t="shared" si="10"/>
        <v>0</v>
      </c>
    </row>
    <row r="465" spans="2:36" x14ac:dyDescent="0.25">
      <c r="B465" s="271" t="s">
        <v>3914</v>
      </c>
      <c r="C465" s="116"/>
      <c r="D465" s="116"/>
      <c r="E465" s="116"/>
      <c r="F465" s="180"/>
      <c r="AJ465" s="265">
        <f t="shared" si="10"/>
        <v>0</v>
      </c>
    </row>
    <row r="466" spans="2:36" x14ac:dyDescent="0.25">
      <c r="B466" s="271" t="s">
        <v>4350</v>
      </c>
      <c r="C466" s="116"/>
      <c r="D466" s="116"/>
      <c r="E466" s="116"/>
      <c r="F466" s="180"/>
      <c r="AJ466" s="265">
        <f t="shared" si="10"/>
        <v>0</v>
      </c>
    </row>
    <row r="467" spans="2:36" x14ac:dyDescent="0.25">
      <c r="B467" s="271" t="s">
        <v>3912</v>
      </c>
      <c r="C467" s="116"/>
      <c r="D467" s="116"/>
      <c r="E467" s="116"/>
      <c r="F467" s="180"/>
      <c r="AJ467" s="265">
        <f t="shared" si="10"/>
        <v>0</v>
      </c>
    </row>
    <row r="468" spans="2:36" x14ac:dyDescent="0.25">
      <c r="B468" s="271" t="s">
        <v>4351</v>
      </c>
      <c r="C468" s="116"/>
      <c r="D468" s="116"/>
      <c r="E468" s="116"/>
      <c r="F468" s="180"/>
      <c r="AJ468" s="265">
        <f t="shared" si="10"/>
        <v>0</v>
      </c>
    </row>
    <row r="469" spans="2:36" x14ac:dyDescent="0.25">
      <c r="B469" s="272" t="s">
        <v>3916</v>
      </c>
      <c r="C469" s="192"/>
      <c r="D469" s="192"/>
      <c r="E469" s="192"/>
      <c r="F469" s="193"/>
      <c r="AJ469" s="265">
        <f t="shared" si="10"/>
        <v>0</v>
      </c>
    </row>
    <row r="470" spans="2:36" ht="14.4" thickBot="1" x14ac:dyDescent="0.3">
      <c r="B470" s="175" t="s">
        <v>3930</v>
      </c>
      <c r="C470" s="170"/>
      <c r="D470" s="170"/>
      <c r="E470" s="170"/>
      <c r="F470" s="176"/>
      <c r="AJ470" s="265">
        <f t="shared" si="10"/>
        <v>0</v>
      </c>
    </row>
    <row r="471" spans="2:36" x14ac:dyDescent="0.25">
      <c r="AJ471" s="267">
        <f t="shared" ref="AJ471:AJ476" si="11">IF($F$470&lt;&gt;$I$517,1,0)</f>
        <v>0</v>
      </c>
    </row>
    <row r="472" spans="2:36" x14ac:dyDescent="0.25">
      <c r="B472" s="157" t="s">
        <v>4203</v>
      </c>
      <c r="AJ472" s="267">
        <f t="shared" si="11"/>
        <v>0</v>
      </c>
    </row>
    <row r="473" spans="2:36" x14ac:dyDescent="0.25">
      <c r="AJ473" s="267">
        <f t="shared" si="11"/>
        <v>0</v>
      </c>
    </row>
    <row r="474" spans="2:36" ht="30" customHeight="1" x14ac:dyDescent="0.25">
      <c r="B474" s="194" t="s">
        <v>4224</v>
      </c>
      <c r="C474" s="315"/>
      <c r="D474" s="315"/>
      <c r="E474" s="315"/>
      <c r="F474" s="315"/>
      <c r="G474" s="315"/>
      <c r="H474" s="315"/>
      <c r="AJ474" s="267">
        <f t="shared" si="11"/>
        <v>0</v>
      </c>
    </row>
    <row r="475" spans="2:36" x14ac:dyDescent="0.25">
      <c r="AJ475" s="267">
        <f t="shared" si="11"/>
        <v>0</v>
      </c>
    </row>
    <row r="476" spans="2:36" ht="46.8" customHeight="1" x14ac:dyDescent="0.25">
      <c r="B476" s="194" t="s">
        <v>4180</v>
      </c>
      <c r="C476" s="194" t="s">
        <v>4394</v>
      </c>
      <c r="D476" s="194" t="s">
        <v>4395</v>
      </c>
      <c r="E476" s="194" t="s">
        <v>4396</v>
      </c>
      <c r="F476" s="194" t="s">
        <v>199</v>
      </c>
      <c r="G476" s="194" t="s">
        <v>3913</v>
      </c>
      <c r="H476" s="194" t="s">
        <v>4397</v>
      </c>
      <c r="I476" s="194" t="s">
        <v>4398</v>
      </c>
      <c r="AJ476" s="267">
        <f t="shared" si="11"/>
        <v>0</v>
      </c>
    </row>
    <row r="477" spans="2:36" x14ac:dyDescent="0.25">
      <c r="B477" s="188"/>
      <c r="C477" s="195"/>
      <c r="D477" s="195"/>
      <c r="E477" s="195"/>
      <c r="F477" s="195"/>
      <c r="G477" s="195"/>
      <c r="H477" s="195"/>
      <c r="I477" s="215"/>
      <c r="AJ477" s="267">
        <f>IF(AND($F$470&lt;&gt;$I$517,AND(B477&lt;&gt;"",B477&lt;&gt;0)),1,0)</f>
        <v>0</v>
      </c>
    </row>
    <row r="478" spans="2:36" x14ac:dyDescent="0.25">
      <c r="B478" s="188"/>
      <c r="C478" s="195"/>
      <c r="D478" s="195"/>
      <c r="E478" s="195"/>
      <c r="F478" s="195"/>
      <c r="G478" s="195"/>
      <c r="H478" s="195"/>
      <c r="I478" s="215"/>
      <c r="AJ478" s="267"/>
    </row>
    <row r="479" spans="2:36" x14ac:dyDescent="0.25">
      <c r="B479" s="188"/>
      <c r="C479" s="195"/>
      <c r="D479" s="195"/>
      <c r="E479" s="195"/>
      <c r="F479" s="195"/>
      <c r="G479" s="195"/>
      <c r="H479" s="195"/>
      <c r="I479" s="215"/>
      <c r="AJ479" s="267"/>
    </row>
    <row r="480" spans="2:36" x14ac:dyDescent="0.25">
      <c r="B480" s="188"/>
      <c r="C480" s="195"/>
      <c r="D480" s="195"/>
      <c r="E480" s="195"/>
      <c r="F480" s="195"/>
      <c r="G480" s="195"/>
      <c r="H480" s="195"/>
      <c r="I480" s="215"/>
      <c r="AJ480" s="267"/>
    </row>
    <row r="481" spans="2:36" x14ac:dyDescent="0.25">
      <c r="B481" s="188"/>
      <c r="C481" s="195"/>
      <c r="D481" s="195"/>
      <c r="E481" s="195"/>
      <c r="F481" s="195"/>
      <c r="G481" s="195"/>
      <c r="H481" s="195"/>
      <c r="I481" s="215"/>
      <c r="AJ481" s="267"/>
    </row>
    <row r="482" spans="2:36" x14ac:dyDescent="0.25">
      <c r="B482" s="188"/>
      <c r="C482" s="195"/>
      <c r="D482" s="195"/>
      <c r="E482" s="195"/>
      <c r="F482" s="195"/>
      <c r="G482" s="195"/>
      <c r="H482" s="195"/>
      <c r="I482" s="215"/>
      <c r="AJ482" s="267"/>
    </row>
    <row r="483" spans="2:36" x14ac:dyDescent="0.25">
      <c r="B483" s="188"/>
      <c r="C483" s="195"/>
      <c r="D483" s="195"/>
      <c r="E483" s="195"/>
      <c r="F483" s="195"/>
      <c r="G483" s="195"/>
      <c r="H483" s="195"/>
      <c r="I483" s="215"/>
      <c r="AJ483" s="267"/>
    </row>
    <row r="484" spans="2:36" x14ac:dyDescent="0.25">
      <c r="B484" s="188"/>
      <c r="C484" s="195"/>
      <c r="D484" s="195"/>
      <c r="E484" s="195"/>
      <c r="F484" s="195"/>
      <c r="G484" s="195"/>
      <c r="H484" s="195"/>
      <c r="I484" s="215"/>
      <c r="AJ484" s="267"/>
    </row>
    <row r="485" spans="2:36" x14ac:dyDescent="0.25">
      <c r="B485" s="188"/>
      <c r="C485" s="195"/>
      <c r="D485" s="195"/>
      <c r="E485" s="195"/>
      <c r="F485" s="195"/>
      <c r="G485" s="195"/>
      <c r="H485" s="195"/>
      <c r="I485" s="215"/>
      <c r="AJ485" s="267"/>
    </row>
    <row r="486" spans="2:36" x14ac:dyDescent="0.25">
      <c r="B486" s="188"/>
      <c r="C486" s="195"/>
      <c r="D486" s="195"/>
      <c r="E486" s="195"/>
      <c r="F486" s="195"/>
      <c r="G486" s="195"/>
      <c r="H486" s="195"/>
      <c r="I486" s="215"/>
      <c r="AJ486" s="267"/>
    </row>
    <row r="487" spans="2:36" x14ac:dyDescent="0.25">
      <c r="B487" s="188"/>
      <c r="C487" s="195"/>
      <c r="D487" s="195"/>
      <c r="E487" s="195"/>
      <c r="F487" s="195"/>
      <c r="G487" s="195"/>
      <c r="H487" s="195"/>
      <c r="I487" s="215"/>
      <c r="AJ487" s="267"/>
    </row>
    <row r="488" spans="2:36" x14ac:dyDescent="0.25">
      <c r="B488" s="188"/>
      <c r="C488" s="195"/>
      <c r="D488" s="195"/>
      <c r="E488" s="195"/>
      <c r="F488" s="195"/>
      <c r="G488" s="195"/>
      <c r="H488" s="195"/>
      <c r="I488" s="215"/>
      <c r="AJ488" s="267"/>
    </row>
    <row r="489" spans="2:36" x14ac:dyDescent="0.25">
      <c r="B489" s="188"/>
      <c r="C489" s="195"/>
      <c r="D489" s="195"/>
      <c r="E489" s="195"/>
      <c r="F489" s="195"/>
      <c r="G489" s="195"/>
      <c r="H489" s="195"/>
      <c r="I489" s="215"/>
      <c r="AJ489" s="267"/>
    </row>
    <row r="490" spans="2:36" x14ac:dyDescent="0.25">
      <c r="B490" s="188"/>
      <c r="C490" s="195"/>
      <c r="D490" s="195"/>
      <c r="E490" s="195"/>
      <c r="F490" s="195"/>
      <c r="G490" s="195"/>
      <c r="H490" s="195"/>
      <c r="I490" s="215"/>
      <c r="AJ490" s="267"/>
    </row>
    <row r="491" spans="2:36" x14ac:dyDescent="0.25">
      <c r="B491" s="188"/>
      <c r="C491" s="195"/>
      <c r="D491" s="195"/>
      <c r="E491" s="195"/>
      <c r="F491" s="195"/>
      <c r="G491" s="195"/>
      <c r="H491" s="195"/>
      <c r="I491" s="215"/>
      <c r="AJ491" s="267"/>
    </row>
    <row r="492" spans="2:36" x14ac:dyDescent="0.25">
      <c r="B492" s="188"/>
      <c r="C492" s="195"/>
      <c r="D492" s="195"/>
      <c r="E492" s="195"/>
      <c r="F492" s="195"/>
      <c r="G492" s="195"/>
      <c r="H492" s="195"/>
      <c r="I492" s="215"/>
      <c r="AJ492" s="267"/>
    </row>
    <row r="493" spans="2:36" x14ac:dyDescent="0.25">
      <c r="B493" s="188"/>
      <c r="C493" s="195"/>
      <c r="D493" s="195"/>
      <c r="E493" s="195"/>
      <c r="F493" s="195"/>
      <c r="G493" s="195"/>
      <c r="H493" s="195"/>
      <c r="I493" s="215"/>
      <c r="AJ493" s="267"/>
    </row>
    <row r="494" spans="2:36" x14ac:dyDescent="0.25">
      <c r="B494" s="188"/>
      <c r="C494" s="195"/>
      <c r="D494" s="195"/>
      <c r="E494" s="195"/>
      <c r="F494" s="195"/>
      <c r="G494" s="195"/>
      <c r="H494" s="195"/>
      <c r="I494" s="215"/>
      <c r="AJ494" s="267"/>
    </row>
    <row r="495" spans="2:36" x14ac:dyDescent="0.25">
      <c r="B495" s="188"/>
      <c r="C495" s="195"/>
      <c r="D495" s="195"/>
      <c r="E495" s="195"/>
      <c r="F495" s="195"/>
      <c r="G495" s="195"/>
      <c r="H495" s="195"/>
      <c r="I495" s="215"/>
      <c r="AJ495" s="267"/>
    </row>
    <row r="496" spans="2:36" x14ac:dyDescent="0.25">
      <c r="B496" s="188"/>
      <c r="C496" s="195"/>
      <c r="D496" s="195"/>
      <c r="E496" s="195"/>
      <c r="F496" s="195"/>
      <c r="G496" s="195"/>
      <c r="H496" s="195"/>
      <c r="I496" s="215"/>
      <c r="AJ496" s="267"/>
    </row>
    <row r="497" spans="2:36" x14ac:dyDescent="0.25">
      <c r="B497" s="188"/>
      <c r="C497" s="195"/>
      <c r="D497" s="195"/>
      <c r="E497" s="195"/>
      <c r="F497" s="195"/>
      <c r="G497" s="195"/>
      <c r="H497" s="195"/>
      <c r="I497" s="215"/>
      <c r="AJ497" s="267">
        <f t="shared" ref="AJ497:AJ506" si="12">IF(AND($F$470&lt;&gt;$I$517,AND(B497&lt;&gt;"",B497&lt;&gt;0)),1,0)</f>
        <v>0</v>
      </c>
    </row>
    <row r="498" spans="2:36" x14ac:dyDescent="0.25">
      <c r="B498" s="188"/>
      <c r="C498" s="195"/>
      <c r="D498" s="195"/>
      <c r="E498" s="195"/>
      <c r="F498" s="195"/>
      <c r="G498" s="195"/>
      <c r="H498" s="195"/>
      <c r="I498" s="215"/>
      <c r="AJ498" s="267">
        <f t="shared" si="12"/>
        <v>0</v>
      </c>
    </row>
    <row r="499" spans="2:36" x14ac:dyDescent="0.25">
      <c r="B499" s="188"/>
      <c r="C499" s="195"/>
      <c r="D499" s="195"/>
      <c r="E499" s="195"/>
      <c r="F499" s="195"/>
      <c r="G499" s="195"/>
      <c r="H499" s="195"/>
      <c r="I499" s="215"/>
      <c r="AJ499" s="267">
        <f t="shared" si="12"/>
        <v>0</v>
      </c>
    </row>
    <row r="500" spans="2:36" x14ac:dyDescent="0.25">
      <c r="B500" s="188"/>
      <c r="C500" s="195"/>
      <c r="D500" s="195"/>
      <c r="E500" s="195"/>
      <c r="F500" s="195"/>
      <c r="G500" s="195"/>
      <c r="H500" s="195"/>
      <c r="I500" s="215"/>
      <c r="AJ500" s="267">
        <f t="shared" si="12"/>
        <v>0</v>
      </c>
    </row>
    <row r="501" spans="2:36" x14ac:dyDescent="0.25">
      <c r="B501" s="188"/>
      <c r="C501" s="195"/>
      <c r="D501" s="195"/>
      <c r="E501" s="195"/>
      <c r="F501" s="195"/>
      <c r="G501" s="195"/>
      <c r="H501" s="195"/>
      <c r="I501" s="215"/>
      <c r="AJ501" s="267">
        <f t="shared" si="12"/>
        <v>0</v>
      </c>
    </row>
    <row r="502" spans="2:36" x14ac:dyDescent="0.25">
      <c r="B502" s="188"/>
      <c r="C502" s="195"/>
      <c r="D502" s="195"/>
      <c r="E502" s="195"/>
      <c r="F502" s="195"/>
      <c r="G502" s="195"/>
      <c r="H502" s="195"/>
      <c r="I502" s="215"/>
      <c r="AJ502" s="267">
        <f t="shared" si="12"/>
        <v>0</v>
      </c>
    </row>
    <row r="503" spans="2:36" x14ac:dyDescent="0.25">
      <c r="B503" s="188"/>
      <c r="C503" s="195"/>
      <c r="D503" s="195"/>
      <c r="E503" s="195"/>
      <c r="F503" s="195"/>
      <c r="G503" s="195"/>
      <c r="H503" s="195"/>
      <c r="I503" s="215"/>
      <c r="AJ503" s="267">
        <f t="shared" si="12"/>
        <v>0</v>
      </c>
    </row>
    <row r="504" spans="2:36" x14ac:dyDescent="0.25">
      <c r="B504" s="188"/>
      <c r="C504" s="195"/>
      <c r="D504" s="195"/>
      <c r="E504" s="195"/>
      <c r="F504" s="195"/>
      <c r="G504" s="195"/>
      <c r="H504" s="195"/>
      <c r="I504" s="215"/>
      <c r="AJ504" s="267">
        <f t="shared" si="12"/>
        <v>0</v>
      </c>
    </row>
    <row r="505" spans="2:36" x14ac:dyDescent="0.25">
      <c r="B505" s="188"/>
      <c r="C505" s="195"/>
      <c r="D505" s="195"/>
      <c r="E505" s="195"/>
      <c r="F505" s="195"/>
      <c r="G505" s="195"/>
      <c r="H505" s="195"/>
      <c r="I505" s="215"/>
      <c r="AJ505" s="267">
        <f t="shared" si="12"/>
        <v>0</v>
      </c>
    </row>
    <row r="506" spans="2:36" x14ac:dyDescent="0.25">
      <c r="B506" s="188"/>
      <c r="C506" s="195"/>
      <c r="D506" s="195"/>
      <c r="E506" s="195"/>
      <c r="F506" s="195"/>
      <c r="G506" s="195"/>
      <c r="H506" s="195"/>
      <c r="I506" s="215"/>
      <c r="AJ506" s="267">
        <f t="shared" si="12"/>
        <v>0</v>
      </c>
    </row>
    <row r="507" spans="2:36" x14ac:dyDescent="0.25">
      <c r="B507" s="188"/>
      <c r="C507" s="195"/>
      <c r="D507" s="195"/>
      <c r="E507" s="195"/>
      <c r="F507" s="195"/>
      <c r="G507" s="195"/>
      <c r="H507" s="195"/>
      <c r="I507" s="215"/>
      <c r="AJ507" s="267"/>
    </row>
    <row r="508" spans="2:36" x14ac:dyDescent="0.25">
      <c r="B508" s="188"/>
      <c r="C508" s="195"/>
      <c r="D508" s="195"/>
      <c r="E508" s="195"/>
      <c r="F508" s="195"/>
      <c r="G508" s="195"/>
      <c r="H508" s="195"/>
      <c r="I508" s="215"/>
      <c r="AJ508" s="267">
        <f t="shared" ref="AJ508:AJ517" si="13">IF(AND($F$470&lt;&gt;$I$517,AND(B508&lt;&gt;"",B508&lt;&gt;0)),1,0)</f>
        <v>0</v>
      </c>
    </row>
    <row r="509" spans="2:36" x14ac:dyDescent="0.25">
      <c r="B509" s="188"/>
      <c r="C509" s="195"/>
      <c r="D509" s="195"/>
      <c r="E509" s="195"/>
      <c r="F509" s="195"/>
      <c r="G509" s="195"/>
      <c r="H509" s="195"/>
      <c r="I509" s="215"/>
      <c r="AJ509" s="267">
        <f t="shared" si="13"/>
        <v>0</v>
      </c>
    </row>
    <row r="510" spans="2:36" x14ac:dyDescent="0.25">
      <c r="B510" s="188"/>
      <c r="C510" s="195"/>
      <c r="D510" s="195"/>
      <c r="E510" s="195"/>
      <c r="F510" s="195"/>
      <c r="G510" s="195"/>
      <c r="H510" s="195"/>
      <c r="I510" s="215"/>
      <c r="AJ510" s="267">
        <f t="shared" si="13"/>
        <v>0</v>
      </c>
    </row>
    <row r="511" spans="2:36" x14ac:dyDescent="0.25">
      <c r="B511" s="188"/>
      <c r="C511" s="195"/>
      <c r="D511" s="195"/>
      <c r="E511" s="195"/>
      <c r="F511" s="195"/>
      <c r="G511" s="195"/>
      <c r="H511" s="195"/>
      <c r="I511" s="215"/>
      <c r="AJ511" s="267">
        <f t="shared" si="13"/>
        <v>0</v>
      </c>
    </row>
    <row r="512" spans="2:36" x14ac:dyDescent="0.25">
      <c r="B512" s="188"/>
      <c r="C512" s="195"/>
      <c r="D512" s="195"/>
      <c r="E512" s="195"/>
      <c r="F512" s="195"/>
      <c r="G512" s="195"/>
      <c r="H512" s="195"/>
      <c r="I512" s="215"/>
      <c r="AJ512" s="267">
        <f t="shared" si="13"/>
        <v>0</v>
      </c>
    </row>
    <row r="513" spans="2:36" x14ac:dyDescent="0.25">
      <c r="B513" s="188"/>
      <c r="C513" s="195"/>
      <c r="D513" s="195"/>
      <c r="E513" s="195"/>
      <c r="F513" s="195"/>
      <c r="G513" s="195"/>
      <c r="H513" s="195"/>
      <c r="I513" s="215"/>
      <c r="AJ513" s="267">
        <f t="shared" si="13"/>
        <v>0</v>
      </c>
    </row>
    <row r="514" spans="2:36" x14ac:dyDescent="0.25">
      <c r="B514" s="188"/>
      <c r="C514" s="195"/>
      <c r="D514" s="195"/>
      <c r="E514" s="195"/>
      <c r="F514" s="195"/>
      <c r="G514" s="195"/>
      <c r="H514" s="195"/>
      <c r="I514" s="215"/>
      <c r="AJ514" s="267">
        <f t="shared" si="13"/>
        <v>0</v>
      </c>
    </row>
    <row r="515" spans="2:36" x14ac:dyDescent="0.25">
      <c r="B515" s="188"/>
      <c r="C515" s="195"/>
      <c r="D515" s="195"/>
      <c r="E515" s="195"/>
      <c r="F515" s="195"/>
      <c r="G515" s="195"/>
      <c r="H515" s="195"/>
      <c r="I515" s="215"/>
      <c r="AJ515" s="267">
        <f t="shared" si="13"/>
        <v>0</v>
      </c>
    </row>
    <row r="516" spans="2:36" x14ac:dyDescent="0.25">
      <c r="B516" s="188"/>
      <c r="C516" s="195"/>
      <c r="D516" s="195"/>
      <c r="E516" s="195"/>
      <c r="F516" s="195"/>
      <c r="G516" s="195"/>
      <c r="H516" s="195"/>
      <c r="I516" s="215"/>
      <c r="AJ516" s="267">
        <f t="shared" si="13"/>
        <v>0</v>
      </c>
    </row>
    <row r="517" spans="2:36" ht="14.4" thickBot="1" x14ac:dyDescent="0.3">
      <c r="B517" s="175" t="s">
        <v>3917</v>
      </c>
      <c r="C517" s="175"/>
      <c r="D517" s="175"/>
      <c r="E517" s="175"/>
      <c r="F517" s="175"/>
      <c r="G517" s="175"/>
      <c r="H517" s="175"/>
      <c r="I517" s="216"/>
      <c r="AJ517" s="267">
        <f t="shared" si="13"/>
        <v>0</v>
      </c>
    </row>
    <row r="518" spans="2:36" x14ac:dyDescent="0.25">
      <c r="AJ518" s="268">
        <v>1</v>
      </c>
    </row>
    <row r="519" spans="2:36" x14ac:dyDescent="0.25">
      <c r="AJ519" s="268">
        <v>1</v>
      </c>
    </row>
    <row r="520" spans="2:36" x14ac:dyDescent="0.25">
      <c r="B520" s="157" t="s">
        <v>4294</v>
      </c>
      <c r="AJ520" s="273" t="e">
        <f>IF($AT$94&gt;0,1,0)</f>
        <v>#REF!</v>
      </c>
    </row>
    <row r="521" spans="2:36" x14ac:dyDescent="0.25">
      <c r="AJ521" s="273" t="e">
        <f>IF($AT$94&gt;0,1,0)</f>
        <v>#REF!</v>
      </c>
    </row>
    <row r="522" spans="2:36" ht="26.4" x14ac:dyDescent="0.25">
      <c r="B522" s="194" t="s">
        <v>4180</v>
      </c>
      <c r="C522" s="185" t="s">
        <v>3905</v>
      </c>
      <c r="D522" s="185" t="s">
        <v>3885</v>
      </c>
      <c r="E522" s="185" t="s">
        <v>3886</v>
      </c>
      <c r="F522" s="185" t="s">
        <v>3899</v>
      </c>
      <c r="G522" s="185" t="s">
        <v>120</v>
      </c>
      <c r="H522" s="185" t="s">
        <v>4361</v>
      </c>
      <c r="AJ522" s="273" t="e">
        <f>IF($AT$94&gt;0,1,0)</f>
        <v>#REF!</v>
      </c>
    </row>
    <row r="523" spans="2:36" x14ac:dyDescent="0.25">
      <c r="B523" s="188"/>
      <c r="C523" s="252"/>
      <c r="D523" s="253"/>
      <c r="E523" s="253"/>
      <c r="F523" s="253"/>
      <c r="G523" s="253"/>
      <c r="H523" s="253"/>
      <c r="AJ523" s="266" t="e">
        <f>IF(AND($AT$94&gt;0,B523&lt;&gt;""),1,0)</f>
        <v>#REF!</v>
      </c>
    </row>
    <row r="524" spans="2:36" x14ac:dyDescent="0.25">
      <c r="B524" s="188"/>
      <c r="C524" s="252"/>
      <c r="D524" s="253"/>
      <c r="E524" s="253"/>
      <c r="F524" s="253"/>
      <c r="G524" s="253"/>
      <c r="H524" s="253"/>
      <c r="AJ524" s="266"/>
    </row>
    <row r="525" spans="2:36" x14ac:dyDescent="0.25">
      <c r="B525" s="188"/>
      <c r="C525" s="252"/>
      <c r="D525" s="253"/>
      <c r="E525" s="253"/>
      <c r="F525" s="253"/>
      <c r="G525" s="253"/>
      <c r="H525" s="253"/>
      <c r="AJ525" s="266"/>
    </row>
    <row r="526" spans="2:36" x14ac:dyDescent="0.25">
      <c r="B526" s="188"/>
      <c r="C526" s="252"/>
      <c r="D526" s="253"/>
      <c r="E526" s="253"/>
      <c r="F526" s="253"/>
      <c r="G526" s="253"/>
      <c r="H526" s="253"/>
      <c r="AJ526" s="266"/>
    </row>
    <row r="527" spans="2:36" x14ac:dyDescent="0.25">
      <c r="B527" s="188"/>
      <c r="C527" s="252"/>
      <c r="D527" s="253"/>
      <c r="E527" s="253"/>
      <c r="F527" s="253"/>
      <c r="G527" s="253"/>
      <c r="H527" s="253"/>
      <c r="AJ527" s="266"/>
    </row>
    <row r="528" spans="2:36" x14ac:dyDescent="0.25">
      <c r="B528" s="188"/>
      <c r="C528" s="252"/>
      <c r="D528" s="253"/>
      <c r="E528" s="253"/>
      <c r="F528" s="253"/>
      <c r="G528" s="253"/>
      <c r="H528" s="253"/>
      <c r="AJ528" s="266"/>
    </row>
    <row r="529" spans="2:36" x14ac:dyDescent="0.25">
      <c r="B529" s="188"/>
      <c r="C529" s="252"/>
      <c r="D529" s="253"/>
      <c r="E529" s="253"/>
      <c r="F529" s="253"/>
      <c r="G529" s="253"/>
      <c r="H529" s="253"/>
      <c r="AJ529" s="266"/>
    </row>
    <row r="530" spans="2:36" x14ac:dyDescent="0.25">
      <c r="B530" s="188"/>
      <c r="C530" s="252"/>
      <c r="D530" s="253"/>
      <c r="E530" s="253"/>
      <c r="F530" s="253"/>
      <c r="G530" s="253"/>
      <c r="H530" s="253"/>
      <c r="AJ530" s="266"/>
    </row>
    <row r="531" spans="2:36" x14ac:dyDescent="0.25">
      <c r="B531" s="188"/>
      <c r="C531" s="252"/>
      <c r="D531" s="253"/>
      <c r="E531" s="253"/>
      <c r="F531" s="253"/>
      <c r="G531" s="253"/>
      <c r="H531" s="253"/>
      <c r="AJ531" s="266"/>
    </row>
    <row r="532" spans="2:36" x14ac:dyDescent="0.25">
      <c r="B532" s="188"/>
      <c r="C532" s="252"/>
      <c r="D532" s="253"/>
      <c r="E532" s="253"/>
      <c r="F532" s="253"/>
      <c r="G532" s="253"/>
      <c r="H532" s="253"/>
      <c r="AJ532" s="266"/>
    </row>
    <row r="533" spans="2:36" x14ac:dyDescent="0.25">
      <c r="B533" s="188"/>
      <c r="C533" s="252"/>
      <c r="D533" s="253"/>
      <c r="E533" s="253"/>
      <c r="F533" s="253"/>
      <c r="G533" s="253"/>
      <c r="H533" s="253"/>
      <c r="AJ533" s="266"/>
    </row>
    <row r="534" spans="2:36" x14ac:dyDescent="0.25">
      <c r="B534" s="188"/>
      <c r="C534" s="252"/>
      <c r="D534" s="253"/>
      <c r="E534" s="253"/>
      <c r="F534" s="253"/>
      <c r="G534" s="253"/>
      <c r="H534" s="253"/>
      <c r="AJ534" s="266"/>
    </row>
    <row r="535" spans="2:36" x14ac:dyDescent="0.25">
      <c r="B535" s="188"/>
      <c r="C535" s="252"/>
      <c r="D535" s="253"/>
      <c r="E535" s="253"/>
      <c r="F535" s="253"/>
      <c r="G535" s="253"/>
      <c r="H535" s="253"/>
      <c r="AJ535" s="266"/>
    </row>
    <row r="536" spans="2:36" x14ac:dyDescent="0.25">
      <c r="B536" s="188"/>
      <c r="C536" s="252"/>
      <c r="D536" s="253"/>
      <c r="E536" s="253"/>
      <c r="F536" s="253"/>
      <c r="G536" s="253"/>
      <c r="H536" s="253"/>
      <c r="AJ536" s="266"/>
    </row>
    <row r="537" spans="2:36" x14ac:dyDescent="0.25">
      <c r="B537" s="188"/>
      <c r="C537" s="252"/>
      <c r="D537" s="253"/>
      <c r="E537" s="253"/>
      <c r="F537" s="253"/>
      <c r="G537" s="253"/>
      <c r="H537" s="253"/>
      <c r="AJ537" s="266"/>
    </row>
    <row r="538" spans="2:36" x14ac:dyDescent="0.25">
      <c r="B538" s="188"/>
      <c r="C538" s="252"/>
      <c r="D538" s="253"/>
      <c r="E538" s="253"/>
      <c r="F538" s="253"/>
      <c r="G538" s="253"/>
      <c r="H538" s="253"/>
      <c r="AJ538" s="266"/>
    </row>
    <row r="539" spans="2:36" x14ac:dyDescent="0.25">
      <c r="B539" s="188"/>
      <c r="C539" s="252"/>
      <c r="D539" s="253"/>
      <c r="E539" s="253"/>
      <c r="F539" s="253"/>
      <c r="G539" s="253"/>
      <c r="H539" s="253"/>
      <c r="AJ539" s="266"/>
    </row>
    <row r="540" spans="2:36" x14ac:dyDescent="0.25">
      <c r="B540" s="188"/>
      <c r="C540" s="252"/>
      <c r="D540" s="253"/>
      <c r="E540" s="253"/>
      <c r="F540" s="253"/>
      <c r="G540" s="253"/>
      <c r="H540" s="253"/>
      <c r="AJ540" s="266"/>
    </row>
    <row r="541" spans="2:36" x14ac:dyDescent="0.25">
      <c r="B541" s="188"/>
      <c r="C541" s="252"/>
      <c r="D541" s="253"/>
      <c r="E541" s="253"/>
      <c r="F541" s="253"/>
      <c r="G541" s="253"/>
      <c r="H541" s="253"/>
      <c r="AJ541" s="266"/>
    </row>
    <row r="542" spans="2:36" x14ac:dyDescent="0.25">
      <c r="B542" s="188"/>
      <c r="C542" s="252"/>
      <c r="D542" s="253"/>
      <c r="E542" s="253"/>
      <c r="F542" s="253"/>
      <c r="G542" s="253"/>
      <c r="H542" s="253"/>
      <c r="AJ542" s="266" t="e">
        <f t="shared" ref="AJ542:AJ560" si="14">IF(AND($AT$94&gt;0,B542&lt;&gt;""),1,0)</f>
        <v>#REF!</v>
      </c>
    </row>
    <row r="543" spans="2:36" x14ac:dyDescent="0.25">
      <c r="B543" s="188"/>
      <c r="C543" s="252"/>
      <c r="D543" s="253"/>
      <c r="E543" s="253"/>
      <c r="F543" s="253"/>
      <c r="G543" s="253"/>
      <c r="H543" s="253"/>
      <c r="AJ543" s="266" t="e">
        <f t="shared" si="14"/>
        <v>#REF!</v>
      </c>
    </row>
    <row r="544" spans="2:36" x14ac:dyDescent="0.25">
      <c r="B544" s="188"/>
      <c r="C544" s="252"/>
      <c r="D544" s="253"/>
      <c r="E544" s="253"/>
      <c r="F544" s="253"/>
      <c r="G544" s="253"/>
      <c r="H544" s="253"/>
      <c r="AJ544" s="266" t="e">
        <f t="shared" si="14"/>
        <v>#REF!</v>
      </c>
    </row>
    <row r="545" spans="2:36" x14ac:dyDescent="0.25">
      <c r="B545" s="188"/>
      <c r="C545" s="252"/>
      <c r="D545" s="253"/>
      <c r="E545" s="253"/>
      <c r="F545" s="253"/>
      <c r="G545" s="253"/>
      <c r="H545" s="253"/>
      <c r="AJ545" s="266" t="e">
        <f t="shared" si="14"/>
        <v>#REF!</v>
      </c>
    </row>
    <row r="546" spans="2:36" x14ac:dyDescent="0.25">
      <c r="B546" s="188"/>
      <c r="C546" s="252"/>
      <c r="D546" s="253"/>
      <c r="E546" s="253"/>
      <c r="F546" s="253"/>
      <c r="G546" s="253"/>
      <c r="H546" s="253"/>
      <c r="AJ546" s="266" t="e">
        <f t="shared" si="14"/>
        <v>#REF!</v>
      </c>
    </row>
    <row r="547" spans="2:36" x14ac:dyDescent="0.25">
      <c r="B547" s="188"/>
      <c r="C547" s="252"/>
      <c r="D547" s="253"/>
      <c r="E547" s="253"/>
      <c r="F547" s="253"/>
      <c r="G547" s="253"/>
      <c r="H547" s="253"/>
      <c r="AJ547" s="266" t="e">
        <f t="shared" si="14"/>
        <v>#REF!</v>
      </c>
    </row>
    <row r="548" spans="2:36" x14ac:dyDescent="0.25">
      <c r="B548" s="188"/>
      <c r="C548" s="252"/>
      <c r="D548" s="253"/>
      <c r="E548" s="253"/>
      <c r="F548" s="253"/>
      <c r="G548" s="253"/>
      <c r="H548" s="253"/>
      <c r="AJ548" s="266" t="e">
        <f t="shared" si="14"/>
        <v>#REF!</v>
      </c>
    </row>
    <row r="549" spans="2:36" x14ac:dyDescent="0.25">
      <c r="B549" s="188"/>
      <c r="C549" s="252"/>
      <c r="D549" s="253"/>
      <c r="E549" s="253"/>
      <c r="F549" s="253"/>
      <c r="G549" s="253"/>
      <c r="H549" s="253"/>
      <c r="AJ549" s="266" t="e">
        <f t="shared" si="14"/>
        <v>#REF!</v>
      </c>
    </row>
    <row r="550" spans="2:36" x14ac:dyDescent="0.25">
      <c r="B550" s="188"/>
      <c r="C550" s="252"/>
      <c r="D550" s="253"/>
      <c r="E550" s="253"/>
      <c r="F550" s="253"/>
      <c r="G550" s="253"/>
      <c r="H550" s="253"/>
      <c r="AJ550" s="266" t="e">
        <f t="shared" si="14"/>
        <v>#REF!</v>
      </c>
    </row>
    <row r="551" spans="2:36" x14ac:dyDescent="0.25">
      <c r="B551" s="188"/>
      <c r="C551" s="252"/>
      <c r="D551" s="253"/>
      <c r="E551" s="253"/>
      <c r="F551" s="253"/>
      <c r="G551" s="253"/>
      <c r="H551" s="253"/>
      <c r="AJ551" s="266" t="e">
        <f t="shared" si="14"/>
        <v>#REF!</v>
      </c>
    </row>
    <row r="552" spans="2:36" x14ac:dyDescent="0.25">
      <c r="B552" s="188"/>
      <c r="C552" s="252"/>
      <c r="D552" s="253"/>
      <c r="E552" s="253"/>
      <c r="F552" s="253"/>
      <c r="G552" s="253"/>
      <c r="H552" s="253"/>
      <c r="AJ552" s="266" t="e">
        <f t="shared" si="14"/>
        <v>#REF!</v>
      </c>
    </row>
    <row r="553" spans="2:36" x14ac:dyDescent="0.25">
      <c r="B553" s="188"/>
      <c r="C553" s="252"/>
      <c r="D553" s="253"/>
      <c r="E553" s="253"/>
      <c r="F553" s="253"/>
      <c r="G553" s="253"/>
      <c r="H553" s="253"/>
      <c r="AJ553" s="266" t="e">
        <f t="shared" si="14"/>
        <v>#REF!</v>
      </c>
    </row>
    <row r="554" spans="2:36" x14ac:dyDescent="0.25">
      <c r="B554" s="188"/>
      <c r="C554" s="252"/>
      <c r="D554" s="253"/>
      <c r="E554" s="253"/>
      <c r="F554" s="253"/>
      <c r="G554" s="253"/>
      <c r="H554" s="253"/>
      <c r="AJ554" s="266" t="e">
        <f t="shared" si="14"/>
        <v>#REF!</v>
      </c>
    </row>
    <row r="555" spans="2:36" x14ac:dyDescent="0.25">
      <c r="B555" s="188"/>
      <c r="C555" s="252"/>
      <c r="D555" s="253"/>
      <c r="E555" s="253"/>
      <c r="F555" s="253"/>
      <c r="G555" s="253"/>
      <c r="H555" s="253"/>
      <c r="AJ555" s="266" t="e">
        <f t="shared" si="14"/>
        <v>#REF!</v>
      </c>
    </row>
    <row r="556" spans="2:36" x14ac:dyDescent="0.25">
      <c r="B556" s="188"/>
      <c r="C556" s="252"/>
      <c r="D556" s="253"/>
      <c r="E556" s="253"/>
      <c r="F556" s="253"/>
      <c r="G556" s="253"/>
      <c r="H556" s="253"/>
      <c r="AJ556" s="266" t="e">
        <f t="shared" si="14"/>
        <v>#REF!</v>
      </c>
    </row>
    <row r="557" spans="2:36" x14ac:dyDescent="0.25">
      <c r="B557" s="188"/>
      <c r="C557" s="252"/>
      <c r="D557" s="253"/>
      <c r="E557" s="253"/>
      <c r="F557" s="253"/>
      <c r="G557" s="253"/>
      <c r="H557" s="253"/>
      <c r="AJ557" s="266" t="e">
        <f t="shared" si="14"/>
        <v>#REF!</v>
      </c>
    </row>
    <row r="558" spans="2:36" x14ac:dyDescent="0.25">
      <c r="B558" s="188"/>
      <c r="C558" s="252"/>
      <c r="D558" s="253"/>
      <c r="E558" s="253"/>
      <c r="F558" s="253"/>
      <c r="G558" s="253"/>
      <c r="H558" s="253"/>
      <c r="AJ558" s="266" t="e">
        <f t="shared" si="14"/>
        <v>#REF!</v>
      </c>
    </row>
    <row r="559" spans="2:36" x14ac:dyDescent="0.25">
      <c r="B559" s="188"/>
      <c r="C559" s="252"/>
      <c r="D559" s="253"/>
      <c r="E559" s="253"/>
      <c r="F559" s="253"/>
      <c r="G559" s="253"/>
      <c r="H559" s="253"/>
      <c r="AJ559" s="266" t="e">
        <f t="shared" si="14"/>
        <v>#REF!</v>
      </c>
    </row>
    <row r="560" spans="2:36" x14ac:dyDescent="0.25">
      <c r="B560" s="188"/>
      <c r="C560" s="252"/>
      <c r="D560" s="253"/>
      <c r="E560" s="253"/>
      <c r="F560" s="253"/>
      <c r="G560" s="253"/>
      <c r="H560" s="253"/>
      <c r="AJ560" s="266" t="e">
        <f t="shared" si="14"/>
        <v>#REF!</v>
      </c>
    </row>
    <row r="561" spans="2:36" ht="14.4" thickBot="1" x14ac:dyDescent="0.3">
      <c r="B561" s="175" t="s">
        <v>3917</v>
      </c>
      <c r="C561" s="254"/>
      <c r="D561" s="254"/>
      <c r="E561" s="254"/>
      <c r="F561" s="254"/>
      <c r="G561" s="316"/>
      <c r="H561" s="254"/>
      <c r="AJ561" s="273" t="e">
        <f>IF($AT$94&gt;0,1,0)</f>
        <v>#REF!</v>
      </c>
    </row>
    <row r="562" spans="2:36" x14ac:dyDescent="0.25">
      <c r="AJ562" s="274" t="e">
        <f>IF($AU$94&gt;0,1,0)</f>
        <v>#REF!</v>
      </c>
    </row>
    <row r="563" spans="2:36" x14ac:dyDescent="0.25">
      <c r="B563" s="157" t="s">
        <v>4353</v>
      </c>
      <c r="AJ563" s="274" t="e">
        <f>IF($AU$94&gt;0,1,0)</f>
        <v>#REF!</v>
      </c>
    </row>
    <row r="564" spans="2:36" x14ac:dyDescent="0.25">
      <c r="AJ564" s="274" t="e">
        <f>IF($AU$94&gt;0,1,0)</f>
        <v>#REF!</v>
      </c>
    </row>
    <row r="565" spans="2:36" ht="38.25" customHeight="1" x14ac:dyDescent="0.25">
      <c r="B565" s="194" t="s">
        <v>4180</v>
      </c>
      <c r="C565" s="379" t="s">
        <v>3891</v>
      </c>
      <c r="D565" s="380"/>
      <c r="E565" s="185" t="s">
        <v>4</v>
      </c>
      <c r="F565" s="185" t="s">
        <v>121</v>
      </c>
      <c r="G565" s="185" t="s">
        <v>4354</v>
      </c>
      <c r="AJ565" s="274" t="e">
        <f>IF($AU$94&gt;0,1,0)</f>
        <v>#REF!</v>
      </c>
    </row>
    <row r="566" spans="2:36" x14ac:dyDescent="0.25">
      <c r="B566" s="283"/>
      <c r="C566" s="179"/>
      <c r="D566" s="283"/>
      <c r="E566" s="284"/>
      <c r="F566" s="278"/>
      <c r="G566" s="253"/>
      <c r="AJ566" s="266" t="e">
        <f t="shared" ref="AJ566:AJ603" si="15">IF(AND($AU$94&gt;0,B566&lt;&gt;""),1,0)</f>
        <v>#REF!</v>
      </c>
    </row>
    <row r="567" spans="2:36" x14ac:dyDescent="0.25">
      <c r="B567" s="283"/>
      <c r="C567" s="179"/>
      <c r="D567" s="283"/>
      <c r="E567" s="284"/>
      <c r="F567" s="278"/>
      <c r="G567" s="253"/>
      <c r="AJ567" s="266"/>
    </row>
    <row r="568" spans="2:36" x14ac:dyDescent="0.25">
      <c r="B568" s="283"/>
      <c r="C568" s="179"/>
      <c r="D568" s="283"/>
      <c r="E568" s="284"/>
      <c r="F568" s="278"/>
      <c r="G568" s="253"/>
      <c r="AJ568" s="266"/>
    </row>
    <row r="569" spans="2:36" x14ac:dyDescent="0.25">
      <c r="B569" s="283"/>
      <c r="C569" s="179"/>
      <c r="D569" s="283"/>
      <c r="E569" s="284"/>
      <c r="F569" s="278"/>
      <c r="G569" s="253"/>
      <c r="AJ569" s="266"/>
    </row>
    <row r="570" spans="2:36" x14ac:dyDescent="0.25">
      <c r="B570" s="283"/>
      <c r="C570" s="179"/>
      <c r="D570" s="283"/>
      <c r="E570" s="284"/>
      <c r="F570" s="278"/>
      <c r="G570" s="253"/>
      <c r="AJ570" s="266"/>
    </row>
    <row r="571" spans="2:36" x14ac:dyDescent="0.25">
      <c r="B571" s="283"/>
      <c r="C571" s="179"/>
      <c r="D571" s="283"/>
      <c r="E571" s="284"/>
      <c r="F571" s="278"/>
      <c r="G571" s="253"/>
      <c r="AJ571" s="266"/>
    </row>
    <row r="572" spans="2:36" x14ac:dyDescent="0.25">
      <c r="B572" s="283"/>
      <c r="C572" s="179"/>
      <c r="D572" s="283"/>
      <c r="E572" s="284"/>
      <c r="F572" s="278"/>
      <c r="G572" s="253"/>
      <c r="AJ572" s="266"/>
    </row>
    <row r="573" spans="2:36" x14ac:dyDescent="0.25">
      <c r="B573" s="283"/>
      <c r="C573" s="179"/>
      <c r="D573" s="283"/>
      <c r="E573" s="284"/>
      <c r="F573" s="278"/>
      <c r="G573" s="253"/>
      <c r="AJ573" s="266"/>
    </row>
    <row r="574" spans="2:36" x14ac:dyDescent="0.25">
      <c r="B574" s="283"/>
      <c r="C574" s="179"/>
      <c r="D574" s="283"/>
      <c r="E574" s="284"/>
      <c r="F574" s="278"/>
      <c r="G574" s="253"/>
      <c r="AJ574" s="266"/>
    </row>
    <row r="575" spans="2:36" x14ac:dyDescent="0.25">
      <c r="B575" s="283"/>
      <c r="C575" s="179"/>
      <c r="D575" s="283"/>
      <c r="E575" s="284"/>
      <c r="F575" s="278"/>
      <c r="G575" s="253"/>
      <c r="AJ575" s="266"/>
    </row>
    <row r="576" spans="2:36" x14ac:dyDescent="0.25">
      <c r="B576" s="283"/>
      <c r="C576" s="179"/>
      <c r="D576" s="283"/>
      <c r="E576" s="284"/>
      <c r="F576" s="278"/>
      <c r="G576" s="253"/>
      <c r="AJ576" s="266"/>
    </row>
    <row r="577" spans="2:36" x14ac:dyDescent="0.25">
      <c r="B577" s="283"/>
      <c r="C577" s="179"/>
      <c r="D577" s="283"/>
      <c r="E577" s="284"/>
      <c r="F577" s="278"/>
      <c r="G577" s="253"/>
      <c r="AJ577" s="266"/>
    </row>
    <row r="578" spans="2:36" x14ac:dyDescent="0.25">
      <c r="B578" s="283"/>
      <c r="C578" s="179"/>
      <c r="D578" s="283"/>
      <c r="E578" s="284"/>
      <c r="F578" s="278"/>
      <c r="G578" s="253"/>
      <c r="AJ578" s="266"/>
    </row>
    <row r="579" spans="2:36" x14ac:dyDescent="0.25">
      <c r="B579" s="283"/>
      <c r="C579" s="179"/>
      <c r="D579" s="283"/>
      <c r="E579" s="284"/>
      <c r="F579" s="278"/>
      <c r="G579" s="253"/>
      <c r="AJ579" s="266"/>
    </row>
    <row r="580" spans="2:36" x14ac:dyDescent="0.25">
      <c r="B580" s="283"/>
      <c r="C580" s="179"/>
      <c r="D580" s="283"/>
      <c r="E580" s="284"/>
      <c r="F580" s="278"/>
      <c r="G580" s="253"/>
      <c r="AJ580" s="266"/>
    </row>
    <row r="581" spans="2:36" x14ac:dyDescent="0.25">
      <c r="B581" s="283"/>
      <c r="C581" s="179"/>
      <c r="D581" s="283"/>
      <c r="E581" s="284"/>
      <c r="F581" s="278"/>
      <c r="G581" s="253"/>
      <c r="AJ581" s="266"/>
    </row>
    <row r="582" spans="2:36" x14ac:dyDescent="0.25">
      <c r="B582" s="283"/>
      <c r="C582" s="179"/>
      <c r="D582" s="283"/>
      <c r="E582" s="284"/>
      <c r="F582" s="278"/>
      <c r="G582" s="253"/>
      <c r="AJ582" s="266"/>
    </row>
    <row r="583" spans="2:36" x14ac:dyDescent="0.25">
      <c r="B583" s="283"/>
      <c r="C583" s="179"/>
      <c r="D583" s="283"/>
      <c r="E583" s="284"/>
      <c r="F583" s="278"/>
      <c r="G583" s="253"/>
      <c r="AJ583" s="266"/>
    </row>
    <row r="584" spans="2:36" x14ac:dyDescent="0.25">
      <c r="B584" s="283"/>
      <c r="C584" s="179"/>
      <c r="D584" s="283"/>
      <c r="E584" s="284"/>
      <c r="F584" s="278"/>
      <c r="G584" s="253"/>
      <c r="AJ584" s="266"/>
    </row>
    <row r="585" spans="2:36" x14ac:dyDescent="0.25">
      <c r="B585" s="283"/>
      <c r="C585" s="179"/>
      <c r="D585" s="283"/>
      <c r="E585" s="284"/>
      <c r="F585" s="278"/>
      <c r="G585" s="253"/>
      <c r="AJ585" s="266" t="e">
        <f t="shared" si="15"/>
        <v>#REF!</v>
      </c>
    </row>
    <row r="586" spans="2:36" x14ac:dyDescent="0.25">
      <c r="B586" s="283"/>
      <c r="C586" s="179"/>
      <c r="D586" s="283"/>
      <c r="E586" s="284"/>
      <c r="F586" s="278"/>
      <c r="G586" s="253"/>
      <c r="AJ586" s="266" t="e">
        <f t="shared" si="15"/>
        <v>#REF!</v>
      </c>
    </row>
    <row r="587" spans="2:36" x14ac:dyDescent="0.25">
      <c r="B587" s="283"/>
      <c r="C587" s="179"/>
      <c r="D587" s="283"/>
      <c r="E587" s="284"/>
      <c r="F587" s="278"/>
      <c r="G587" s="253"/>
      <c r="AJ587" s="266" t="e">
        <f t="shared" si="15"/>
        <v>#REF!</v>
      </c>
    </row>
    <row r="588" spans="2:36" x14ac:dyDescent="0.25">
      <c r="B588" s="283"/>
      <c r="C588" s="179"/>
      <c r="D588" s="283"/>
      <c r="E588" s="284"/>
      <c r="F588" s="278"/>
      <c r="G588" s="253"/>
      <c r="AJ588" s="266" t="e">
        <f t="shared" si="15"/>
        <v>#REF!</v>
      </c>
    </row>
    <row r="589" spans="2:36" x14ac:dyDescent="0.25">
      <c r="B589" s="283"/>
      <c r="C589" s="179"/>
      <c r="D589" s="283"/>
      <c r="E589" s="284"/>
      <c r="F589" s="278"/>
      <c r="G589" s="253"/>
      <c r="AJ589" s="266" t="e">
        <f t="shared" si="15"/>
        <v>#REF!</v>
      </c>
    </row>
    <row r="590" spans="2:36" x14ac:dyDescent="0.25">
      <c r="B590" s="283"/>
      <c r="C590" s="179"/>
      <c r="D590" s="283"/>
      <c r="E590" s="284"/>
      <c r="F590" s="278"/>
      <c r="G590" s="253"/>
      <c r="AJ590" s="266" t="e">
        <f t="shared" si="15"/>
        <v>#REF!</v>
      </c>
    </row>
    <row r="591" spans="2:36" x14ac:dyDescent="0.25">
      <c r="B591" s="283"/>
      <c r="C591" s="179"/>
      <c r="D591" s="283"/>
      <c r="E591" s="284"/>
      <c r="F591" s="278"/>
      <c r="G591" s="253"/>
      <c r="AJ591" s="266" t="e">
        <f t="shared" si="15"/>
        <v>#REF!</v>
      </c>
    </row>
    <row r="592" spans="2:36" x14ac:dyDescent="0.25">
      <c r="B592" s="283"/>
      <c r="C592" s="179"/>
      <c r="D592" s="283"/>
      <c r="E592" s="284"/>
      <c r="F592" s="278"/>
      <c r="G592" s="253"/>
      <c r="AJ592" s="266" t="e">
        <f t="shared" si="15"/>
        <v>#REF!</v>
      </c>
    </row>
    <row r="593" spans="2:36" x14ac:dyDescent="0.25">
      <c r="B593" s="283"/>
      <c r="C593" s="179"/>
      <c r="D593" s="283"/>
      <c r="E593" s="284"/>
      <c r="F593" s="278"/>
      <c r="G593" s="253"/>
      <c r="AJ593" s="266" t="e">
        <f t="shared" si="15"/>
        <v>#REF!</v>
      </c>
    </row>
    <row r="594" spans="2:36" x14ac:dyDescent="0.25">
      <c r="B594" s="283"/>
      <c r="C594" s="179"/>
      <c r="D594" s="283"/>
      <c r="E594" s="284"/>
      <c r="F594" s="278"/>
      <c r="G594" s="253"/>
      <c r="AJ594" s="266" t="e">
        <f t="shared" si="15"/>
        <v>#REF!</v>
      </c>
    </row>
    <row r="595" spans="2:36" x14ac:dyDescent="0.25">
      <c r="B595" s="283"/>
      <c r="C595" s="179"/>
      <c r="D595" s="283"/>
      <c r="E595" s="284"/>
      <c r="F595" s="278"/>
      <c r="G595" s="253"/>
      <c r="AJ595" s="266" t="e">
        <f t="shared" si="15"/>
        <v>#REF!</v>
      </c>
    </row>
    <row r="596" spans="2:36" x14ac:dyDescent="0.25">
      <c r="B596" s="283"/>
      <c r="C596" s="179"/>
      <c r="D596" s="283"/>
      <c r="E596" s="284"/>
      <c r="F596" s="278"/>
      <c r="G596" s="253"/>
      <c r="AJ596" s="266" t="e">
        <f t="shared" si="15"/>
        <v>#REF!</v>
      </c>
    </row>
    <row r="597" spans="2:36" x14ac:dyDescent="0.25">
      <c r="B597" s="283"/>
      <c r="C597" s="179"/>
      <c r="D597" s="283"/>
      <c r="E597" s="284"/>
      <c r="F597" s="278"/>
      <c r="G597" s="253"/>
      <c r="AJ597" s="266" t="e">
        <f t="shared" si="15"/>
        <v>#REF!</v>
      </c>
    </row>
    <row r="598" spans="2:36" x14ac:dyDescent="0.25">
      <c r="B598" s="283"/>
      <c r="C598" s="179"/>
      <c r="D598" s="283"/>
      <c r="E598" s="284"/>
      <c r="F598" s="284"/>
      <c r="G598" s="179"/>
      <c r="AJ598" s="266" t="e">
        <f t="shared" si="15"/>
        <v>#REF!</v>
      </c>
    </row>
    <row r="599" spans="2:36" x14ac:dyDescent="0.25">
      <c r="B599" s="283"/>
      <c r="C599" s="179"/>
      <c r="D599" s="283"/>
      <c r="E599" s="284"/>
      <c r="F599" s="284"/>
      <c r="G599" s="179"/>
      <c r="AJ599" s="266" t="e">
        <f t="shared" si="15"/>
        <v>#REF!</v>
      </c>
    </row>
    <row r="600" spans="2:36" x14ac:dyDescent="0.25">
      <c r="B600" s="283"/>
      <c r="C600" s="179"/>
      <c r="D600" s="283"/>
      <c r="E600" s="284"/>
      <c r="F600" s="284"/>
      <c r="G600" s="179"/>
      <c r="AJ600" s="266" t="e">
        <f t="shared" si="15"/>
        <v>#REF!</v>
      </c>
    </row>
    <row r="601" spans="2:36" x14ac:dyDescent="0.25">
      <c r="B601" s="283"/>
      <c r="C601" s="179"/>
      <c r="D601" s="283"/>
      <c r="E601" s="284"/>
      <c r="F601" s="284"/>
      <c r="G601" s="179"/>
      <c r="AJ601" s="266" t="e">
        <f t="shared" si="15"/>
        <v>#REF!</v>
      </c>
    </row>
    <row r="602" spans="2:36" x14ac:dyDescent="0.25">
      <c r="B602" s="283"/>
      <c r="C602" s="179"/>
      <c r="D602" s="283"/>
      <c r="E602" s="284"/>
      <c r="F602" s="284"/>
      <c r="G602" s="179"/>
      <c r="AJ602" s="266" t="e">
        <f t="shared" si="15"/>
        <v>#REF!</v>
      </c>
    </row>
    <row r="603" spans="2:36" x14ac:dyDescent="0.25">
      <c r="B603" s="285"/>
      <c r="C603" s="287"/>
      <c r="D603" s="285"/>
      <c r="E603" s="286"/>
      <c r="F603" s="286"/>
      <c r="G603" s="287"/>
      <c r="AJ603" s="266" t="e">
        <f t="shared" si="15"/>
        <v>#REF!</v>
      </c>
    </row>
    <row r="604" spans="2:36" ht="14.4" thickBot="1" x14ac:dyDescent="0.3">
      <c r="B604" s="263" t="s">
        <v>4360</v>
      </c>
      <c r="C604" s="263"/>
      <c r="D604" s="263"/>
      <c r="E604" s="263"/>
      <c r="F604" s="264"/>
      <c r="G604" s="316"/>
      <c r="AJ604" s="274" t="e">
        <f>IF($AU$94&gt;0,1,0)</f>
        <v>#REF!</v>
      </c>
    </row>
    <row r="605" spans="2:36" x14ac:dyDescent="0.25">
      <c r="AJ605" s="268">
        <v>1</v>
      </c>
    </row>
    <row r="606" spans="2:36" x14ac:dyDescent="0.25">
      <c r="AJ606" s="268">
        <v>1</v>
      </c>
    </row>
    <row r="607" spans="2:36" x14ac:dyDescent="0.25">
      <c r="B607" s="157" t="s">
        <v>4352</v>
      </c>
      <c r="AJ607" s="274" t="e">
        <f t="shared" ref="AJ607:AJ609" si="16">IF($AW$94&gt;0,1,0)</f>
        <v>#REF!</v>
      </c>
    </row>
    <row r="608" spans="2:36" x14ac:dyDescent="0.25">
      <c r="AJ608" s="274" t="e">
        <f t="shared" si="16"/>
        <v>#REF!</v>
      </c>
    </row>
    <row r="609" spans="2:36" ht="38.25" customHeight="1" x14ac:dyDescent="0.25">
      <c r="B609" s="194" t="s">
        <v>4180</v>
      </c>
      <c r="C609" s="379" t="s">
        <v>3891</v>
      </c>
      <c r="D609" s="380"/>
      <c r="E609" s="185" t="s">
        <v>4</v>
      </c>
      <c r="F609" s="185" t="s">
        <v>121</v>
      </c>
      <c r="G609" s="185" t="s">
        <v>4354</v>
      </c>
      <c r="AJ609" s="274" t="e">
        <f t="shared" si="16"/>
        <v>#REF!</v>
      </c>
    </row>
    <row r="610" spans="2:36" x14ac:dyDescent="0.25">
      <c r="B610" s="276"/>
      <c r="C610" s="279"/>
      <c r="D610" s="276"/>
      <c r="E610" s="277"/>
      <c r="F610" s="278"/>
      <c r="G610" s="253"/>
      <c r="AJ610" s="266" t="e">
        <f t="shared" ref="AJ610:AJ647" si="17">IF(AND($AW$94&gt;0,B610&lt;&gt;""),1,0)</f>
        <v>#REF!</v>
      </c>
    </row>
    <row r="611" spans="2:36" x14ac:dyDescent="0.25">
      <c r="B611" s="276"/>
      <c r="C611" s="279"/>
      <c r="D611" s="276"/>
      <c r="E611" s="277"/>
      <c r="F611" s="278"/>
      <c r="G611" s="253"/>
      <c r="AJ611" s="266"/>
    </row>
    <row r="612" spans="2:36" x14ac:dyDescent="0.25">
      <c r="B612" s="276"/>
      <c r="C612" s="279"/>
      <c r="D612" s="276"/>
      <c r="E612" s="277"/>
      <c r="F612" s="278"/>
      <c r="G612" s="253"/>
      <c r="AJ612" s="266"/>
    </row>
    <row r="613" spans="2:36" x14ac:dyDescent="0.25">
      <c r="B613" s="276"/>
      <c r="C613" s="279"/>
      <c r="D613" s="276"/>
      <c r="E613" s="277"/>
      <c r="F613" s="278"/>
      <c r="G613" s="253"/>
      <c r="AJ613" s="266"/>
    </row>
    <row r="614" spans="2:36" x14ac:dyDescent="0.25">
      <c r="B614" s="276"/>
      <c r="C614" s="279"/>
      <c r="D614" s="276"/>
      <c r="E614" s="277"/>
      <c r="F614" s="278"/>
      <c r="G614" s="253"/>
      <c r="AJ614" s="266"/>
    </row>
    <row r="615" spans="2:36" x14ac:dyDescent="0.25">
      <c r="B615" s="276"/>
      <c r="C615" s="279"/>
      <c r="D615" s="276"/>
      <c r="E615" s="277"/>
      <c r="F615" s="278"/>
      <c r="G615" s="253"/>
      <c r="AJ615" s="266"/>
    </row>
    <row r="616" spans="2:36" x14ac:dyDescent="0.25">
      <c r="B616" s="276"/>
      <c r="C616" s="279"/>
      <c r="D616" s="276"/>
      <c r="E616" s="277"/>
      <c r="F616" s="278"/>
      <c r="G616" s="253"/>
      <c r="AJ616" s="266"/>
    </row>
    <row r="617" spans="2:36" x14ac:dyDescent="0.25">
      <c r="B617" s="276"/>
      <c r="C617" s="279"/>
      <c r="D617" s="276"/>
      <c r="E617" s="277"/>
      <c r="F617" s="278"/>
      <c r="G617" s="253"/>
      <c r="AJ617" s="266"/>
    </row>
    <row r="618" spans="2:36" x14ac:dyDescent="0.25">
      <c r="B618" s="276"/>
      <c r="C618" s="279"/>
      <c r="D618" s="276"/>
      <c r="E618" s="277"/>
      <c r="F618" s="278"/>
      <c r="G618" s="253"/>
      <c r="AJ618" s="266"/>
    </row>
    <row r="619" spans="2:36" x14ac:dyDescent="0.25">
      <c r="B619" s="276"/>
      <c r="C619" s="279"/>
      <c r="D619" s="276"/>
      <c r="E619" s="277"/>
      <c r="F619" s="278"/>
      <c r="G619" s="253"/>
      <c r="AJ619" s="266"/>
    </row>
    <row r="620" spans="2:36" x14ac:dyDescent="0.25">
      <c r="B620" s="276"/>
      <c r="C620" s="279"/>
      <c r="D620" s="276"/>
      <c r="E620" s="277"/>
      <c r="F620" s="278"/>
      <c r="G620" s="253"/>
      <c r="AJ620" s="266"/>
    </row>
    <row r="621" spans="2:36" x14ac:dyDescent="0.25">
      <c r="B621" s="276"/>
      <c r="C621" s="279"/>
      <c r="D621" s="276"/>
      <c r="E621" s="277"/>
      <c r="F621" s="278"/>
      <c r="G621" s="253"/>
      <c r="AJ621" s="266"/>
    </row>
    <row r="622" spans="2:36" x14ac:dyDescent="0.25">
      <c r="B622" s="276"/>
      <c r="C622" s="279"/>
      <c r="D622" s="276"/>
      <c r="E622" s="277"/>
      <c r="F622" s="278"/>
      <c r="G622" s="253"/>
      <c r="AJ622" s="266"/>
    </row>
    <row r="623" spans="2:36" x14ac:dyDescent="0.25">
      <c r="B623" s="276"/>
      <c r="C623" s="279"/>
      <c r="D623" s="276"/>
      <c r="E623" s="277"/>
      <c r="F623" s="278"/>
      <c r="G623" s="253"/>
      <c r="AJ623" s="266"/>
    </row>
    <row r="624" spans="2:36" x14ac:dyDescent="0.25">
      <c r="B624" s="276"/>
      <c r="C624" s="279"/>
      <c r="D624" s="276"/>
      <c r="E624" s="277"/>
      <c r="F624" s="278"/>
      <c r="G624" s="253"/>
      <c r="AJ624" s="266"/>
    </row>
    <row r="625" spans="2:36" x14ac:dyDescent="0.25">
      <c r="B625" s="276"/>
      <c r="C625" s="279"/>
      <c r="D625" s="276"/>
      <c r="E625" s="277"/>
      <c r="F625" s="278"/>
      <c r="G625" s="253"/>
      <c r="AJ625" s="266"/>
    </row>
    <row r="626" spans="2:36" x14ac:dyDescent="0.25">
      <c r="B626" s="276"/>
      <c r="C626" s="279"/>
      <c r="D626" s="276"/>
      <c r="E626" s="277"/>
      <c r="F626" s="278"/>
      <c r="G626" s="253"/>
      <c r="AJ626" s="266"/>
    </row>
    <row r="627" spans="2:36" x14ac:dyDescent="0.25">
      <c r="B627" s="276"/>
      <c r="C627" s="279"/>
      <c r="D627" s="276"/>
      <c r="E627" s="277"/>
      <c r="F627" s="278"/>
      <c r="G627" s="253"/>
      <c r="AJ627" s="266"/>
    </row>
    <row r="628" spans="2:36" x14ac:dyDescent="0.25">
      <c r="B628" s="276"/>
      <c r="C628" s="279"/>
      <c r="D628" s="276"/>
      <c r="E628" s="277"/>
      <c r="F628" s="278"/>
      <c r="G628" s="253"/>
      <c r="AJ628" s="266"/>
    </row>
    <row r="629" spans="2:36" x14ac:dyDescent="0.25">
      <c r="B629" s="276"/>
      <c r="C629" s="279"/>
      <c r="D629" s="276"/>
      <c r="E629" s="277"/>
      <c r="F629" s="278"/>
      <c r="G629" s="253"/>
      <c r="AJ629" s="266" t="e">
        <f t="shared" si="17"/>
        <v>#REF!</v>
      </c>
    </row>
    <row r="630" spans="2:36" x14ac:dyDescent="0.25">
      <c r="B630" s="276"/>
      <c r="C630" s="279"/>
      <c r="D630" s="276"/>
      <c r="E630" s="277"/>
      <c r="F630" s="278"/>
      <c r="G630" s="253"/>
      <c r="AJ630" s="266" t="e">
        <f t="shared" si="17"/>
        <v>#REF!</v>
      </c>
    </row>
    <row r="631" spans="2:36" x14ac:dyDescent="0.25">
      <c r="B631" s="276"/>
      <c r="C631" s="279"/>
      <c r="D631" s="276"/>
      <c r="E631" s="277"/>
      <c r="F631" s="278"/>
      <c r="G631" s="253"/>
      <c r="AJ631" s="266" t="e">
        <f t="shared" si="17"/>
        <v>#REF!</v>
      </c>
    </row>
    <row r="632" spans="2:36" x14ac:dyDescent="0.25">
      <c r="B632" s="276"/>
      <c r="C632" s="279"/>
      <c r="D632" s="276"/>
      <c r="E632" s="277"/>
      <c r="F632" s="278"/>
      <c r="G632" s="253"/>
      <c r="AJ632" s="266" t="e">
        <f t="shared" si="17"/>
        <v>#REF!</v>
      </c>
    </row>
    <row r="633" spans="2:36" x14ac:dyDescent="0.25">
      <c r="B633" s="276"/>
      <c r="C633" s="279"/>
      <c r="D633" s="276"/>
      <c r="E633" s="277"/>
      <c r="F633" s="278"/>
      <c r="G633" s="253"/>
      <c r="AJ633" s="266" t="e">
        <f t="shared" si="17"/>
        <v>#REF!</v>
      </c>
    </row>
    <row r="634" spans="2:36" x14ac:dyDescent="0.25">
      <c r="B634" s="276"/>
      <c r="C634" s="279"/>
      <c r="D634" s="276"/>
      <c r="E634" s="277"/>
      <c r="F634" s="278"/>
      <c r="G634" s="253"/>
      <c r="AJ634" s="266" t="e">
        <f t="shared" si="17"/>
        <v>#REF!</v>
      </c>
    </row>
    <row r="635" spans="2:36" x14ac:dyDescent="0.25">
      <c r="B635" s="276"/>
      <c r="C635" s="279"/>
      <c r="D635" s="276"/>
      <c r="E635" s="277"/>
      <c r="F635" s="278"/>
      <c r="G635" s="253"/>
      <c r="AJ635" s="266" t="e">
        <f t="shared" si="17"/>
        <v>#REF!</v>
      </c>
    </row>
    <row r="636" spans="2:36" x14ac:dyDescent="0.25">
      <c r="B636" s="276"/>
      <c r="C636" s="279"/>
      <c r="D636" s="276"/>
      <c r="E636" s="277"/>
      <c r="F636" s="278"/>
      <c r="G636" s="253"/>
      <c r="AJ636" s="266" t="e">
        <f t="shared" si="17"/>
        <v>#REF!</v>
      </c>
    </row>
    <row r="637" spans="2:36" x14ac:dyDescent="0.25">
      <c r="B637" s="276"/>
      <c r="C637" s="279"/>
      <c r="D637" s="276"/>
      <c r="E637" s="277"/>
      <c r="F637" s="278"/>
      <c r="G637" s="253"/>
      <c r="AJ637" s="266" t="e">
        <f t="shared" si="17"/>
        <v>#REF!</v>
      </c>
    </row>
    <row r="638" spans="2:36" x14ac:dyDescent="0.25">
      <c r="B638" s="276"/>
      <c r="C638" s="279"/>
      <c r="D638" s="276"/>
      <c r="E638" s="277"/>
      <c r="F638" s="278"/>
      <c r="G638" s="253"/>
      <c r="AJ638" s="266" t="e">
        <f t="shared" si="17"/>
        <v>#REF!</v>
      </c>
    </row>
    <row r="639" spans="2:36" x14ac:dyDescent="0.25">
      <c r="B639" s="276"/>
      <c r="C639" s="279"/>
      <c r="D639" s="276"/>
      <c r="E639" s="277"/>
      <c r="F639" s="278"/>
      <c r="G639" s="253"/>
      <c r="AJ639" s="266" t="e">
        <f t="shared" si="17"/>
        <v>#REF!</v>
      </c>
    </row>
    <row r="640" spans="2:36" x14ac:dyDescent="0.25">
      <c r="B640" s="276"/>
      <c r="C640" s="279"/>
      <c r="D640" s="276"/>
      <c r="E640" s="277"/>
      <c r="F640" s="278"/>
      <c r="G640" s="253"/>
      <c r="AJ640" s="266" t="e">
        <f t="shared" si="17"/>
        <v>#REF!</v>
      </c>
    </row>
    <row r="641" spans="1:36" x14ac:dyDescent="0.25">
      <c r="B641" s="276"/>
      <c r="C641" s="279"/>
      <c r="D641" s="276"/>
      <c r="E641" s="277"/>
      <c r="F641" s="278"/>
      <c r="G641" s="253"/>
      <c r="AJ641" s="266" t="e">
        <f t="shared" si="17"/>
        <v>#REF!</v>
      </c>
    </row>
    <row r="642" spans="1:36" x14ac:dyDescent="0.25">
      <c r="B642" s="276"/>
      <c r="C642" s="279"/>
      <c r="D642" s="276"/>
      <c r="E642" s="277"/>
      <c r="F642" s="277"/>
      <c r="G642" s="279"/>
      <c r="AJ642" s="266" t="e">
        <f t="shared" si="17"/>
        <v>#REF!</v>
      </c>
    </row>
    <row r="643" spans="1:36" x14ac:dyDescent="0.25">
      <c r="B643" s="276"/>
      <c r="C643" s="279"/>
      <c r="D643" s="276"/>
      <c r="E643" s="277"/>
      <c r="F643" s="277"/>
      <c r="G643" s="279"/>
      <c r="AJ643" s="266" t="e">
        <f t="shared" si="17"/>
        <v>#REF!</v>
      </c>
    </row>
    <row r="644" spans="1:36" x14ac:dyDescent="0.25">
      <c r="B644" s="276"/>
      <c r="C644" s="279"/>
      <c r="D644" s="276"/>
      <c r="E644" s="277"/>
      <c r="F644" s="277"/>
      <c r="G644" s="279"/>
      <c r="AJ644" s="266" t="e">
        <f t="shared" si="17"/>
        <v>#REF!</v>
      </c>
    </row>
    <row r="645" spans="1:36" x14ac:dyDescent="0.25">
      <c r="B645" s="276"/>
      <c r="C645" s="279"/>
      <c r="D645" s="276"/>
      <c r="E645" s="277"/>
      <c r="F645" s="277"/>
      <c r="G645" s="279"/>
      <c r="AJ645" s="266" t="e">
        <f t="shared" si="17"/>
        <v>#REF!</v>
      </c>
    </row>
    <row r="646" spans="1:36" x14ac:dyDescent="0.25">
      <c r="B646" s="276"/>
      <c r="C646" s="279"/>
      <c r="D646" s="276"/>
      <c r="E646" s="277"/>
      <c r="F646" s="277"/>
      <c r="G646" s="279"/>
      <c r="AJ646" s="266" t="e">
        <f t="shared" si="17"/>
        <v>#REF!</v>
      </c>
    </row>
    <row r="647" spans="1:36" x14ac:dyDescent="0.25">
      <c r="B647" s="280"/>
      <c r="C647" s="282"/>
      <c r="D647" s="280"/>
      <c r="E647" s="281"/>
      <c r="F647" s="281"/>
      <c r="G647" s="282"/>
      <c r="AJ647" s="266" t="e">
        <f t="shared" si="17"/>
        <v>#REF!</v>
      </c>
    </row>
    <row r="648" spans="1:36" ht="14.4" thickBot="1" x14ac:dyDescent="0.3">
      <c r="B648" s="263" t="s">
        <v>4360</v>
      </c>
      <c r="C648" s="263"/>
      <c r="D648" s="263"/>
      <c r="E648" s="263"/>
      <c r="F648" s="264"/>
      <c r="G648" s="316"/>
      <c r="AJ648" s="274" t="e">
        <f t="shared" ref="AJ648" si="18">IF($AW$94&gt;0,1,0)</f>
        <v>#REF!</v>
      </c>
    </row>
    <row r="649" spans="1:36" x14ac:dyDescent="0.25">
      <c r="AJ649" s="268">
        <v>1</v>
      </c>
    </row>
    <row r="650" spans="1:36" x14ac:dyDescent="0.25">
      <c r="AJ650" s="268">
        <v>1</v>
      </c>
    </row>
    <row r="651" spans="1:36" x14ac:dyDescent="0.25">
      <c r="B651" s="157" t="s">
        <v>4272</v>
      </c>
      <c r="AJ651" s="267" t="e">
        <f>IF(#REF!="Yes",1,0)</f>
        <v>#REF!</v>
      </c>
    </row>
    <row r="652" spans="1:36" x14ac:dyDescent="0.25">
      <c r="AJ652" s="267" t="e">
        <f>IF(#REF!="Yes",1,0)</f>
        <v>#REF!</v>
      </c>
    </row>
    <row r="653" spans="1:36" x14ac:dyDescent="0.25">
      <c r="AJ653" s="267" t="e">
        <f>IF(#REF!="Yes",1,0)</f>
        <v>#REF!</v>
      </c>
    </row>
    <row r="654" spans="1:36" ht="26.25" customHeight="1" x14ac:dyDescent="0.25">
      <c r="B654" s="275" t="s">
        <v>3901</v>
      </c>
      <c r="C654" s="185">
        <v>0</v>
      </c>
      <c r="D654" s="185">
        <v>0</v>
      </c>
      <c r="E654" s="185">
        <v>0</v>
      </c>
      <c r="AJ654" s="267" t="e">
        <f>IF(#REF!="Yes",1,0)</f>
        <v>#REF!</v>
      </c>
    </row>
    <row r="655" spans="1:36" x14ac:dyDescent="0.25">
      <c r="B655" s="194" t="s">
        <v>4349</v>
      </c>
      <c r="C655" s="185">
        <v>0</v>
      </c>
      <c r="D655" s="185">
        <v>0</v>
      </c>
      <c r="E655" s="185">
        <v>0</v>
      </c>
      <c r="AJ655" s="267" t="e">
        <f>IF(#REF!="Yes",1,0)</f>
        <v>#REF!</v>
      </c>
    </row>
    <row r="656" spans="1:36" ht="14.4" x14ac:dyDescent="0.3">
      <c r="A656" s="229"/>
      <c r="B656" s="234"/>
      <c r="C656" s="188"/>
      <c r="D656" s="188"/>
      <c r="E656" s="188"/>
      <c r="AJ656" s="267" t="e">
        <f>IF(#REF!="Yes",1,0)</f>
        <v>#REF!</v>
      </c>
    </row>
    <row r="657" spans="1:36" ht="14.4" x14ac:dyDescent="0.3">
      <c r="A657" s="229"/>
      <c r="B657" s="234"/>
      <c r="C657" s="188"/>
      <c r="D657" s="188"/>
      <c r="E657" s="188"/>
      <c r="AJ657" s="267" t="e">
        <f>IF(#REF!="Yes",1,0)</f>
        <v>#REF!</v>
      </c>
    </row>
    <row r="658" spans="1:36" ht="14.4" x14ac:dyDescent="0.3">
      <c r="A658" s="229"/>
      <c r="B658" s="234"/>
      <c r="C658" s="188"/>
      <c r="D658" s="188"/>
      <c r="E658" s="188"/>
      <c r="AJ658" s="267" t="e">
        <f>IF(#REF!="Yes",1,0)</f>
        <v>#REF!</v>
      </c>
    </row>
    <row r="659" spans="1:36" ht="14.4" x14ac:dyDescent="0.3">
      <c r="A659" s="229"/>
      <c r="B659" s="234"/>
      <c r="C659" s="188"/>
      <c r="D659" s="188"/>
      <c r="E659" s="188"/>
      <c r="AJ659" s="267" t="e">
        <f>IF(#REF!="Yes",1,0)</f>
        <v>#REF!</v>
      </c>
    </row>
    <row r="660" spans="1:36" ht="14.4" x14ac:dyDescent="0.3">
      <c r="A660" s="229"/>
      <c r="B660" s="234"/>
      <c r="C660" s="188"/>
      <c r="D660" s="188"/>
      <c r="E660" s="188"/>
      <c r="AJ660" s="267" t="e">
        <f>IF(#REF!="Yes",1,0)</f>
        <v>#REF!</v>
      </c>
    </row>
    <row r="661" spans="1:36" ht="14.4" x14ac:dyDescent="0.3">
      <c r="A661" s="229"/>
      <c r="B661" s="234"/>
      <c r="C661" s="188"/>
      <c r="D661" s="188"/>
      <c r="E661" s="188"/>
      <c r="AJ661" s="267" t="e">
        <f>IF(#REF!="Yes",1,0)</f>
        <v>#REF!</v>
      </c>
    </row>
    <row r="662" spans="1:36" ht="14.4" x14ac:dyDescent="0.3">
      <c r="A662" s="229"/>
      <c r="B662" s="234"/>
      <c r="C662" s="188"/>
      <c r="D662" s="188"/>
      <c r="E662" s="188"/>
      <c r="AJ662" s="267" t="e">
        <f>IF(#REF!="Yes",1,0)</f>
        <v>#REF!</v>
      </c>
    </row>
    <row r="663" spans="1:36" ht="14.4" x14ac:dyDescent="0.3">
      <c r="A663" s="229"/>
      <c r="B663" s="234"/>
      <c r="C663" s="188"/>
      <c r="D663" s="188"/>
      <c r="E663" s="188"/>
      <c r="AJ663" s="267" t="e">
        <f>IF(#REF!="Yes",1,0)</f>
        <v>#REF!</v>
      </c>
    </row>
    <row r="664" spans="1:36" ht="14.4" x14ac:dyDescent="0.3">
      <c r="A664" s="229"/>
      <c r="B664" s="234"/>
      <c r="C664" s="188"/>
      <c r="D664" s="188"/>
      <c r="E664" s="188"/>
      <c r="AJ664" s="267" t="e">
        <f>IF(#REF!="Yes",1,0)</f>
        <v>#REF!</v>
      </c>
    </row>
    <row r="665" spans="1:36" ht="14.4" x14ac:dyDescent="0.3">
      <c r="A665" s="229"/>
      <c r="B665" s="234"/>
      <c r="C665" s="188"/>
      <c r="D665" s="188"/>
      <c r="E665" s="188"/>
      <c r="AJ665" s="267" t="e">
        <f>IF(#REF!="Yes",1,0)</f>
        <v>#REF!</v>
      </c>
    </row>
    <row r="666" spans="1:36" ht="14.4" x14ac:dyDescent="0.3">
      <c r="A666" s="229"/>
      <c r="B666" s="234"/>
      <c r="C666" s="188"/>
      <c r="D666" s="188"/>
      <c r="E666" s="188"/>
      <c r="AJ666" s="267" t="e">
        <f>IF(#REF!="Yes",1,0)</f>
        <v>#REF!</v>
      </c>
    </row>
    <row r="667" spans="1:36" ht="14.4" x14ac:dyDescent="0.3">
      <c r="A667" s="229"/>
      <c r="B667" s="234"/>
      <c r="C667" s="188"/>
      <c r="D667" s="188"/>
      <c r="E667" s="188"/>
      <c r="AJ667" s="267" t="e">
        <f>IF(#REF!="Yes",1,0)</f>
        <v>#REF!</v>
      </c>
    </row>
    <row r="668" spans="1:36" x14ac:dyDescent="0.25">
      <c r="B668" s="230"/>
      <c r="C668" s="231"/>
      <c r="D668" s="231"/>
      <c r="E668" s="231"/>
      <c r="AJ668" s="267" t="e">
        <f>IF(#REF!="Yes",1,0)</f>
        <v>#REF!</v>
      </c>
    </row>
    <row r="669" spans="1:36" x14ac:dyDescent="0.25">
      <c r="B669" s="228" t="s">
        <v>3902</v>
      </c>
      <c r="C669" s="188"/>
      <c r="D669" s="188"/>
      <c r="E669" s="188"/>
      <c r="AJ669" s="267" t="e">
        <f>IF(#REF!="Yes",1,0)</f>
        <v>#REF!</v>
      </c>
    </row>
    <row r="670" spans="1:36" x14ac:dyDescent="0.25">
      <c r="B670" s="228" t="s">
        <v>4273</v>
      </c>
      <c r="C670" s="188"/>
      <c r="D670" s="188"/>
      <c r="E670" s="188"/>
      <c r="AJ670" s="267" t="e">
        <f>IF(#REF!="Yes",1,0)</f>
        <v>#REF!</v>
      </c>
    </row>
    <row r="671" spans="1:36" x14ac:dyDescent="0.25">
      <c r="B671" s="228" t="s">
        <v>3906</v>
      </c>
      <c r="C671" s="166"/>
      <c r="D671" s="166"/>
      <c r="E671" s="166"/>
      <c r="AJ671" s="267" t="e">
        <f>IF(#REF!="Yes",1,0)</f>
        <v>#REF!</v>
      </c>
    </row>
    <row r="672" spans="1:36" x14ac:dyDescent="0.25">
      <c r="B672" s="228" t="s">
        <v>4274</v>
      </c>
      <c r="C672" s="188"/>
      <c r="D672" s="188"/>
      <c r="E672" s="188"/>
      <c r="AJ672" s="267" t="e">
        <f>IF(#REF!="Yes",1,0)</f>
        <v>#REF!</v>
      </c>
    </row>
    <row r="673" spans="2:36" x14ac:dyDescent="0.25">
      <c r="B673" s="232" t="s">
        <v>4275</v>
      </c>
      <c r="C673" s="233"/>
      <c r="D673" s="233"/>
      <c r="E673" s="233"/>
      <c r="AJ673" s="267" t="e">
        <f>IF(#REF!="Yes",1,0)</f>
        <v>#REF!</v>
      </c>
    </row>
    <row r="674" spans="2:36" ht="14.4" thickBot="1" x14ac:dyDescent="0.3">
      <c r="B674" s="175"/>
      <c r="C674" s="175"/>
      <c r="D674" s="175"/>
      <c r="E674" s="175"/>
      <c r="AJ674" s="267" t="e">
        <f>IF(#REF!="Yes",1,0)</f>
        <v>#REF!</v>
      </c>
    </row>
    <row r="675" spans="2:36" x14ac:dyDescent="0.25">
      <c r="AJ675" s="267" t="e">
        <f>IF(#REF!="Yes",1,0)</f>
        <v>#REF!</v>
      </c>
    </row>
    <row r="676" spans="2:36" x14ac:dyDescent="0.25">
      <c r="AJ676" s="267" t="e">
        <f>IF(#REF!="Yes",1,0)</f>
        <v>#REF!</v>
      </c>
    </row>
    <row r="677" spans="2:36" x14ac:dyDescent="0.25">
      <c r="B677" s="157" t="s">
        <v>3918</v>
      </c>
      <c r="AJ677" s="269">
        <f t="shared" ref="AJ677:AJ688" si="19">IF($F$688&gt;0,1,0)</f>
        <v>0</v>
      </c>
    </row>
    <row r="678" spans="2:36" x14ac:dyDescent="0.25">
      <c r="AJ678" s="269">
        <f t="shared" si="19"/>
        <v>0</v>
      </c>
    </row>
    <row r="679" spans="2:36" x14ac:dyDescent="0.25">
      <c r="B679" s="275" t="s">
        <v>4199</v>
      </c>
      <c r="C679" s="194" t="s">
        <v>3908</v>
      </c>
      <c r="D679" s="194"/>
      <c r="E679" s="194"/>
      <c r="F679" s="186" t="s">
        <v>4204</v>
      </c>
      <c r="AJ679" s="269">
        <f t="shared" si="19"/>
        <v>0</v>
      </c>
    </row>
    <row r="680" spans="2:36" x14ac:dyDescent="0.25">
      <c r="B680" s="311"/>
      <c r="C680" s="301"/>
      <c r="D680" s="301"/>
      <c r="E680" s="301"/>
      <c r="F680" s="302"/>
      <c r="AJ680" s="269">
        <f t="shared" si="19"/>
        <v>0</v>
      </c>
    </row>
    <row r="681" spans="2:36" x14ac:dyDescent="0.25">
      <c r="B681" s="312"/>
      <c r="C681" s="303"/>
      <c r="D681" s="303"/>
      <c r="E681" s="303"/>
      <c r="F681" s="304"/>
      <c r="AJ681" s="269">
        <f t="shared" si="19"/>
        <v>0</v>
      </c>
    </row>
    <row r="682" spans="2:36" x14ac:dyDescent="0.25">
      <c r="B682" s="312"/>
      <c r="C682" s="303"/>
      <c r="D682" s="303"/>
      <c r="E682" s="303"/>
      <c r="F682" s="304"/>
      <c r="AJ682" s="269">
        <f t="shared" si="19"/>
        <v>0</v>
      </c>
    </row>
    <row r="683" spans="2:36" x14ac:dyDescent="0.25">
      <c r="B683" s="312"/>
      <c r="C683" s="303"/>
      <c r="D683" s="303"/>
      <c r="E683" s="303"/>
      <c r="F683" s="304"/>
      <c r="AJ683" s="269">
        <f t="shared" si="19"/>
        <v>0</v>
      </c>
    </row>
    <row r="684" spans="2:36" x14ac:dyDescent="0.25">
      <c r="B684" s="312"/>
      <c r="C684" s="303"/>
      <c r="D684" s="303"/>
      <c r="E684" s="303"/>
      <c r="F684" s="304"/>
      <c r="AJ684" s="269">
        <f t="shared" si="19"/>
        <v>0</v>
      </c>
    </row>
    <row r="685" spans="2:36" x14ac:dyDescent="0.25">
      <c r="B685" s="312"/>
      <c r="C685" s="303"/>
      <c r="D685" s="303"/>
      <c r="E685" s="303"/>
      <c r="F685" s="304"/>
      <c r="AJ685" s="269">
        <f t="shared" si="19"/>
        <v>0</v>
      </c>
    </row>
    <row r="686" spans="2:36" x14ac:dyDescent="0.25">
      <c r="B686" s="313"/>
      <c r="C686" s="305"/>
      <c r="D686" s="305"/>
      <c r="E686" s="305"/>
      <c r="F686" s="306"/>
      <c r="AJ686" s="269">
        <f t="shared" si="19"/>
        <v>0</v>
      </c>
    </row>
    <row r="687" spans="2:36" x14ac:dyDescent="0.25">
      <c r="B687" s="314"/>
      <c r="C687" s="307"/>
      <c r="D687" s="307"/>
      <c r="E687" s="307"/>
      <c r="F687" s="308"/>
      <c r="AJ687" s="269">
        <f t="shared" si="19"/>
        <v>0</v>
      </c>
    </row>
    <row r="688" spans="2:36" ht="14.4" thickBot="1" x14ac:dyDescent="0.3">
      <c r="B688" s="175" t="s">
        <v>3930</v>
      </c>
      <c r="C688" s="309"/>
      <c r="D688" s="309"/>
      <c r="E688" s="309"/>
      <c r="F688" s="310"/>
      <c r="AJ688" s="269">
        <f t="shared" si="19"/>
        <v>0</v>
      </c>
    </row>
    <row r="689" spans="2:36" x14ac:dyDescent="0.25">
      <c r="AJ689" s="270">
        <f t="shared" ref="AJ689:AJ732" si="20">IF($F$688&lt;&gt;$I$731,1,0)</f>
        <v>0</v>
      </c>
    </row>
    <row r="690" spans="2:36" x14ac:dyDescent="0.25">
      <c r="B690" s="157" t="s">
        <v>4221</v>
      </c>
      <c r="AJ690" s="270">
        <f t="shared" si="20"/>
        <v>0</v>
      </c>
    </row>
    <row r="691" spans="2:36" x14ac:dyDescent="0.25">
      <c r="AJ691" s="270">
        <f t="shared" si="20"/>
        <v>0</v>
      </c>
    </row>
    <row r="692" spans="2:36" ht="51.6" customHeight="1" x14ac:dyDescent="0.25">
      <c r="B692" s="194" t="s">
        <v>4180</v>
      </c>
      <c r="C692" s="194" t="s">
        <v>4394</v>
      </c>
      <c r="D692" s="194" t="s">
        <v>4395</v>
      </c>
      <c r="E692" s="194" t="s">
        <v>4396</v>
      </c>
      <c r="F692" s="194" t="s">
        <v>199</v>
      </c>
      <c r="G692" s="194" t="s">
        <v>3913</v>
      </c>
      <c r="H692" s="194" t="s">
        <v>4397</v>
      </c>
      <c r="I692" s="194" t="s">
        <v>4398</v>
      </c>
      <c r="AJ692" s="270">
        <f t="shared" si="20"/>
        <v>0</v>
      </c>
    </row>
    <row r="693" spans="2:36" x14ac:dyDescent="0.25">
      <c r="B693" s="188"/>
      <c r="C693" s="195"/>
      <c r="D693" s="195"/>
      <c r="E693" s="195"/>
      <c r="F693" s="195"/>
      <c r="G693" s="195"/>
      <c r="H693" s="195"/>
      <c r="I693" s="215"/>
      <c r="AJ693" s="270">
        <f t="shared" si="20"/>
        <v>0</v>
      </c>
    </row>
    <row r="694" spans="2:36" x14ac:dyDescent="0.25">
      <c r="B694" s="188"/>
      <c r="C694" s="195"/>
      <c r="D694" s="195"/>
      <c r="E694" s="195"/>
      <c r="F694" s="195"/>
      <c r="G694" s="195"/>
      <c r="H694" s="195"/>
      <c r="I694" s="215"/>
      <c r="AJ694" s="270"/>
    </row>
    <row r="695" spans="2:36" x14ac:dyDescent="0.25">
      <c r="B695" s="188"/>
      <c r="C695" s="195"/>
      <c r="D695" s="195"/>
      <c r="E695" s="195"/>
      <c r="F695" s="195"/>
      <c r="G695" s="195"/>
      <c r="H695" s="195"/>
      <c r="I695" s="215"/>
      <c r="AJ695" s="270"/>
    </row>
    <row r="696" spans="2:36" x14ac:dyDescent="0.25">
      <c r="B696" s="188"/>
      <c r="C696" s="195"/>
      <c r="D696" s="195"/>
      <c r="E696" s="195"/>
      <c r="F696" s="195"/>
      <c r="G696" s="195"/>
      <c r="H696" s="195"/>
      <c r="I696" s="215"/>
      <c r="AJ696" s="270"/>
    </row>
    <row r="697" spans="2:36" x14ac:dyDescent="0.25">
      <c r="B697" s="188"/>
      <c r="C697" s="195"/>
      <c r="D697" s="195"/>
      <c r="E697" s="195"/>
      <c r="F697" s="195"/>
      <c r="G697" s="195"/>
      <c r="H697" s="195"/>
      <c r="I697" s="215"/>
      <c r="AJ697" s="270"/>
    </row>
    <row r="698" spans="2:36" x14ac:dyDescent="0.25">
      <c r="B698" s="188"/>
      <c r="C698" s="195"/>
      <c r="D698" s="195"/>
      <c r="E698" s="195"/>
      <c r="F698" s="195"/>
      <c r="G698" s="195"/>
      <c r="H698" s="195"/>
      <c r="I698" s="215"/>
      <c r="AJ698" s="270"/>
    </row>
    <row r="699" spans="2:36" x14ac:dyDescent="0.25">
      <c r="B699" s="188"/>
      <c r="C699" s="195"/>
      <c r="D699" s="195"/>
      <c r="E699" s="195"/>
      <c r="F699" s="195"/>
      <c r="G699" s="195"/>
      <c r="H699" s="195"/>
      <c r="I699" s="215"/>
      <c r="AJ699" s="270"/>
    </row>
    <row r="700" spans="2:36" x14ac:dyDescent="0.25">
      <c r="B700" s="188"/>
      <c r="C700" s="195"/>
      <c r="D700" s="195"/>
      <c r="E700" s="195"/>
      <c r="F700" s="195"/>
      <c r="G700" s="195"/>
      <c r="H700" s="195"/>
      <c r="I700" s="215"/>
      <c r="AJ700" s="270"/>
    </row>
    <row r="701" spans="2:36" x14ac:dyDescent="0.25">
      <c r="B701" s="188"/>
      <c r="C701" s="195"/>
      <c r="D701" s="195"/>
      <c r="E701" s="195"/>
      <c r="F701" s="195"/>
      <c r="G701" s="195"/>
      <c r="H701" s="195"/>
      <c r="I701" s="215"/>
      <c r="AJ701" s="270"/>
    </row>
    <row r="702" spans="2:36" x14ac:dyDescent="0.25">
      <c r="B702" s="188"/>
      <c r="C702" s="195"/>
      <c r="D702" s="195"/>
      <c r="E702" s="195"/>
      <c r="F702" s="195"/>
      <c r="G702" s="195"/>
      <c r="H702" s="195"/>
      <c r="I702" s="215"/>
      <c r="AJ702" s="270"/>
    </row>
    <row r="703" spans="2:36" x14ac:dyDescent="0.25">
      <c r="B703" s="188"/>
      <c r="C703" s="195"/>
      <c r="D703" s="195"/>
      <c r="E703" s="195"/>
      <c r="F703" s="195"/>
      <c r="G703" s="195"/>
      <c r="H703" s="195"/>
      <c r="I703" s="215"/>
      <c r="AJ703" s="270"/>
    </row>
    <row r="704" spans="2:36" x14ac:dyDescent="0.25">
      <c r="B704" s="188"/>
      <c r="C704" s="195"/>
      <c r="D704" s="195"/>
      <c r="E704" s="195"/>
      <c r="F704" s="195"/>
      <c r="G704" s="195"/>
      <c r="H704" s="195"/>
      <c r="I704" s="215"/>
      <c r="AJ704" s="270"/>
    </row>
    <row r="705" spans="2:36" x14ac:dyDescent="0.25">
      <c r="B705" s="188"/>
      <c r="C705" s="195"/>
      <c r="D705" s="195"/>
      <c r="E705" s="195"/>
      <c r="F705" s="195"/>
      <c r="G705" s="195"/>
      <c r="H705" s="195"/>
      <c r="I705" s="215"/>
      <c r="AJ705" s="270"/>
    </row>
    <row r="706" spans="2:36" x14ac:dyDescent="0.25">
      <c r="B706" s="188"/>
      <c r="C706" s="195"/>
      <c r="D706" s="195"/>
      <c r="E706" s="195"/>
      <c r="F706" s="195"/>
      <c r="G706" s="195"/>
      <c r="H706" s="195"/>
      <c r="I706" s="215"/>
      <c r="AJ706" s="270"/>
    </row>
    <row r="707" spans="2:36" x14ac:dyDescent="0.25">
      <c r="B707" s="188"/>
      <c r="C707" s="195"/>
      <c r="D707" s="195"/>
      <c r="E707" s="195"/>
      <c r="F707" s="195"/>
      <c r="G707" s="195"/>
      <c r="H707" s="195"/>
      <c r="I707" s="215"/>
      <c r="AJ707" s="270"/>
    </row>
    <row r="708" spans="2:36" x14ac:dyDescent="0.25">
      <c r="B708" s="188"/>
      <c r="C708" s="195"/>
      <c r="D708" s="195"/>
      <c r="E708" s="195"/>
      <c r="F708" s="195"/>
      <c r="G708" s="195"/>
      <c r="H708" s="195"/>
      <c r="I708" s="215"/>
      <c r="AJ708" s="270"/>
    </row>
    <row r="709" spans="2:36" x14ac:dyDescent="0.25">
      <c r="B709" s="188"/>
      <c r="C709" s="195"/>
      <c r="D709" s="195"/>
      <c r="E709" s="195"/>
      <c r="F709" s="195"/>
      <c r="G709" s="195"/>
      <c r="H709" s="195"/>
      <c r="I709" s="215"/>
      <c r="AJ709" s="270"/>
    </row>
    <row r="710" spans="2:36" x14ac:dyDescent="0.25">
      <c r="B710" s="188"/>
      <c r="C710" s="195"/>
      <c r="D710" s="195"/>
      <c r="E710" s="195"/>
      <c r="F710" s="195"/>
      <c r="G710" s="195"/>
      <c r="H710" s="195"/>
      <c r="I710" s="215"/>
      <c r="AJ710" s="270"/>
    </row>
    <row r="711" spans="2:36" x14ac:dyDescent="0.25">
      <c r="B711" s="188"/>
      <c r="C711" s="195"/>
      <c r="D711" s="195"/>
      <c r="E711" s="195"/>
      <c r="F711" s="195"/>
      <c r="G711" s="195"/>
      <c r="H711" s="195"/>
      <c r="I711" s="215"/>
      <c r="AJ711" s="270"/>
    </row>
    <row r="712" spans="2:36" x14ac:dyDescent="0.25">
      <c r="B712" s="188"/>
      <c r="C712" s="195"/>
      <c r="D712" s="195"/>
      <c r="E712" s="195"/>
      <c r="F712" s="195"/>
      <c r="G712" s="195"/>
      <c r="H712" s="195"/>
      <c r="I712" s="215"/>
      <c r="AJ712" s="270">
        <f t="shared" si="20"/>
        <v>0</v>
      </c>
    </row>
    <row r="713" spans="2:36" x14ac:dyDescent="0.25">
      <c r="B713" s="188"/>
      <c r="C713" s="195"/>
      <c r="D713" s="195"/>
      <c r="E713" s="195"/>
      <c r="F713" s="195"/>
      <c r="G713" s="195"/>
      <c r="H713" s="195"/>
      <c r="I713" s="215"/>
      <c r="AJ713" s="270">
        <f t="shared" si="20"/>
        <v>0</v>
      </c>
    </row>
    <row r="714" spans="2:36" x14ac:dyDescent="0.25">
      <c r="B714" s="188"/>
      <c r="C714" s="195"/>
      <c r="D714" s="195"/>
      <c r="E714" s="195"/>
      <c r="F714" s="195"/>
      <c r="G714" s="195"/>
      <c r="H714" s="195"/>
      <c r="I714" s="215"/>
      <c r="AJ714" s="270">
        <f t="shared" si="20"/>
        <v>0</v>
      </c>
    </row>
    <row r="715" spans="2:36" x14ac:dyDescent="0.25">
      <c r="B715" s="188"/>
      <c r="C715" s="195"/>
      <c r="D715" s="195"/>
      <c r="E715" s="195"/>
      <c r="F715" s="195"/>
      <c r="G715" s="195"/>
      <c r="H715" s="195"/>
      <c r="I715" s="215"/>
      <c r="AJ715" s="270">
        <f t="shared" si="20"/>
        <v>0</v>
      </c>
    </row>
    <row r="716" spans="2:36" x14ac:dyDescent="0.25">
      <c r="B716" s="188"/>
      <c r="C716" s="195"/>
      <c r="D716" s="195"/>
      <c r="E716" s="195"/>
      <c r="F716" s="195"/>
      <c r="G716" s="195"/>
      <c r="H716" s="195"/>
      <c r="I716" s="215"/>
      <c r="AJ716" s="270">
        <f t="shared" si="20"/>
        <v>0</v>
      </c>
    </row>
    <row r="717" spans="2:36" x14ac:dyDescent="0.25">
      <c r="B717" s="188"/>
      <c r="C717" s="195"/>
      <c r="D717" s="195"/>
      <c r="E717" s="195"/>
      <c r="F717" s="195"/>
      <c r="G717" s="195"/>
      <c r="H717" s="195"/>
      <c r="I717" s="215"/>
      <c r="AJ717" s="270">
        <f t="shared" si="20"/>
        <v>0</v>
      </c>
    </row>
    <row r="718" spans="2:36" x14ac:dyDescent="0.25">
      <c r="B718" s="188"/>
      <c r="C718" s="195"/>
      <c r="D718" s="195"/>
      <c r="E718" s="195"/>
      <c r="F718" s="195"/>
      <c r="G718" s="195"/>
      <c r="H718" s="195"/>
      <c r="I718" s="215"/>
      <c r="AJ718" s="270">
        <f t="shared" si="20"/>
        <v>0</v>
      </c>
    </row>
    <row r="719" spans="2:36" x14ac:dyDescent="0.25">
      <c r="B719" s="188"/>
      <c r="C719" s="195"/>
      <c r="D719" s="195"/>
      <c r="E719" s="195"/>
      <c r="F719" s="195"/>
      <c r="G719" s="195"/>
      <c r="H719" s="195"/>
      <c r="I719" s="215"/>
      <c r="AJ719" s="270">
        <f t="shared" si="20"/>
        <v>0</v>
      </c>
    </row>
    <row r="720" spans="2:36" x14ac:dyDescent="0.25">
      <c r="B720" s="188"/>
      <c r="C720" s="195"/>
      <c r="D720" s="195"/>
      <c r="E720" s="195"/>
      <c r="F720" s="195"/>
      <c r="G720" s="195"/>
      <c r="H720" s="195"/>
      <c r="I720" s="215"/>
      <c r="AJ720" s="270">
        <f t="shared" si="20"/>
        <v>0</v>
      </c>
    </row>
    <row r="721" spans="2:36" x14ac:dyDescent="0.25">
      <c r="B721" s="188"/>
      <c r="C721" s="195"/>
      <c r="D721" s="195"/>
      <c r="E721" s="195"/>
      <c r="F721" s="195"/>
      <c r="G721" s="195"/>
      <c r="H721" s="195"/>
      <c r="I721" s="215"/>
      <c r="AJ721" s="270">
        <f t="shared" si="20"/>
        <v>0</v>
      </c>
    </row>
    <row r="722" spans="2:36" x14ac:dyDescent="0.25">
      <c r="B722" s="188"/>
      <c r="C722" s="195"/>
      <c r="D722" s="195"/>
      <c r="E722" s="195"/>
      <c r="F722" s="195"/>
      <c r="G722" s="195"/>
      <c r="H722" s="195"/>
      <c r="I722" s="215"/>
      <c r="AJ722" s="270">
        <f t="shared" si="20"/>
        <v>0</v>
      </c>
    </row>
    <row r="723" spans="2:36" x14ac:dyDescent="0.25">
      <c r="B723" s="188"/>
      <c r="C723" s="195"/>
      <c r="D723" s="195"/>
      <c r="E723" s="195"/>
      <c r="F723" s="195"/>
      <c r="G723" s="195"/>
      <c r="H723" s="195"/>
      <c r="I723" s="215"/>
      <c r="AJ723" s="270">
        <f t="shared" si="20"/>
        <v>0</v>
      </c>
    </row>
    <row r="724" spans="2:36" x14ac:dyDescent="0.25">
      <c r="B724" s="188"/>
      <c r="C724" s="195"/>
      <c r="D724" s="195"/>
      <c r="E724" s="195"/>
      <c r="F724" s="195"/>
      <c r="G724" s="195"/>
      <c r="H724" s="195"/>
      <c r="I724" s="215"/>
      <c r="AJ724" s="270">
        <f t="shared" si="20"/>
        <v>0</v>
      </c>
    </row>
    <row r="725" spans="2:36" x14ac:dyDescent="0.25">
      <c r="B725" s="188"/>
      <c r="C725" s="195"/>
      <c r="D725" s="195"/>
      <c r="E725" s="195"/>
      <c r="F725" s="195"/>
      <c r="G725" s="195"/>
      <c r="H725" s="195"/>
      <c r="I725" s="215"/>
      <c r="AJ725" s="270">
        <f t="shared" si="20"/>
        <v>0</v>
      </c>
    </row>
    <row r="726" spans="2:36" x14ac:dyDescent="0.25">
      <c r="B726" s="188"/>
      <c r="C726" s="195"/>
      <c r="D726" s="195"/>
      <c r="E726" s="195"/>
      <c r="F726" s="195"/>
      <c r="G726" s="195"/>
      <c r="H726" s="195"/>
      <c r="I726" s="215"/>
      <c r="AJ726" s="270">
        <f t="shared" si="20"/>
        <v>0</v>
      </c>
    </row>
    <row r="727" spans="2:36" x14ac:dyDescent="0.25">
      <c r="B727" s="188"/>
      <c r="C727" s="195"/>
      <c r="D727" s="195"/>
      <c r="E727" s="195"/>
      <c r="F727" s="195"/>
      <c r="G727" s="195"/>
      <c r="H727" s="195"/>
      <c r="I727" s="215"/>
      <c r="AJ727" s="270">
        <f t="shared" si="20"/>
        <v>0</v>
      </c>
    </row>
    <row r="728" spans="2:36" x14ac:dyDescent="0.25">
      <c r="B728" s="188"/>
      <c r="C728" s="195"/>
      <c r="D728" s="195"/>
      <c r="E728" s="195"/>
      <c r="F728" s="195"/>
      <c r="G728" s="195"/>
      <c r="H728" s="195"/>
      <c r="I728" s="215"/>
      <c r="AJ728" s="270">
        <f t="shared" si="20"/>
        <v>0</v>
      </c>
    </row>
    <row r="729" spans="2:36" x14ac:dyDescent="0.25">
      <c r="B729" s="188"/>
      <c r="C729" s="195"/>
      <c r="D729" s="195"/>
      <c r="E729" s="195"/>
      <c r="F729" s="195"/>
      <c r="G729" s="195"/>
      <c r="H729" s="195"/>
      <c r="I729" s="215"/>
      <c r="AJ729" s="270">
        <f t="shared" si="20"/>
        <v>0</v>
      </c>
    </row>
    <row r="730" spans="2:36" x14ac:dyDescent="0.25">
      <c r="B730" s="188"/>
      <c r="C730" s="195"/>
      <c r="D730" s="195"/>
      <c r="E730" s="195"/>
      <c r="F730" s="195"/>
      <c r="G730" s="195"/>
      <c r="H730" s="195"/>
      <c r="I730" s="215"/>
      <c r="AJ730" s="270">
        <f t="shared" si="20"/>
        <v>0</v>
      </c>
    </row>
    <row r="731" spans="2:36" ht="14.4" thickBot="1" x14ac:dyDescent="0.3">
      <c r="B731" s="175" t="s">
        <v>3930</v>
      </c>
      <c r="C731" s="175"/>
      <c r="D731" s="175"/>
      <c r="E731" s="175"/>
      <c r="F731" s="175"/>
      <c r="G731" s="175"/>
      <c r="H731" s="175"/>
      <c r="I731" s="216"/>
      <c r="AJ731" s="270">
        <f t="shared" si="20"/>
        <v>0</v>
      </c>
    </row>
    <row r="732" spans="2:36" x14ac:dyDescent="0.25">
      <c r="AJ732" s="270">
        <f t="shared" si="20"/>
        <v>0</v>
      </c>
    </row>
    <row r="733" spans="2:36" x14ac:dyDescent="0.25">
      <c r="AJ733" s="295" t="e">
        <f>IF(#REF!="Yes",1,0)</f>
        <v>#REF!</v>
      </c>
    </row>
    <row r="734" spans="2:36" x14ac:dyDescent="0.25">
      <c r="B734" s="157" t="s">
        <v>4355</v>
      </c>
      <c r="AJ734" s="295" t="e">
        <f>IF(#REF!="Yes",1,0)</f>
        <v>#REF!</v>
      </c>
    </row>
    <row r="735" spans="2:36" x14ac:dyDescent="0.25">
      <c r="AJ735" s="295" t="e">
        <f>IF(#REF!="Yes",1,0)</f>
        <v>#REF!</v>
      </c>
    </row>
    <row r="736" spans="2:36" ht="39.6" x14ac:dyDescent="0.25">
      <c r="B736" s="181" t="s">
        <v>4180</v>
      </c>
      <c r="C736" s="181" t="s">
        <v>4357</v>
      </c>
      <c r="D736" s="181" t="s">
        <v>4358</v>
      </c>
      <c r="E736" s="181" t="s">
        <v>4359</v>
      </c>
      <c r="F736" s="181" t="s">
        <v>3947</v>
      </c>
      <c r="G736" s="181" t="s">
        <v>4244</v>
      </c>
      <c r="H736" s="181" t="s">
        <v>4356</v>
      </c>
      <c r="I736" s="187" t="s">
        <v>3948</v>
      </c>
      <c r="J736" s="292"/>
      <c r="AJ736" s="295" t="e">
        <f>IF(#REF!="Yes",1,0)</f>
        <v>#REF!</v>
      </c>
    </row>
    <row r="737" spans="2:36" x14ac:dyDescent="0.25">
      <c r="B737" s="222"/>
      <c r="C737" s="293"/>
      <c r="D737" s="293"/>
      <c r="E737" s="293"/>
      <c r="F737" s="293"/>
      <c r="G737" s="296"/>
      <c r="H737" s="293"/>
      <c r="I737" s="297"/>
      <c r="J737" s="294"/>
      <c r="AJ737" s="267" t="e">
        <f>IF(AND(#REF!="Yes",AND(B737&lt;&gt;"",B737&lt;&gt;0)),1,0)</f>
        <v>#REF!</v>
      </c>
    </row>
    <row r="738" spans="2:36" x14ac:dyDescent="0.25">
      <c r="B738" s="222"/>
      <c r="C738" s="277"/>
      <c r="D738" s="277"/>
      <c r="E738" s="277"/>
      <c r="F738" s="277"/>
      <c r="G738" s="284"/>
      <c r="H738" s="277"/>
      <c r="I738" s="179"/>
      <c r="AJ738" s="267" t="e">
        <f>IF(AND(#REF!="Yes",AND(B738&lt;&gt;"",B738&lt;&gt;0)),1,0)</f>
        <v>#REF!</v>
      </c>
    </row>
    <row r="739" spans="2:36" x14ac:dyDescent="0.25">
      <c r="B739" s="222"/>
      <c r="C739" s="277"/>
      <c r="D739" s="277"/>
      <c r="E739" s="277"/>
      <c r="F739" s="277"/>
      <c r="G739" s="284"/>
      <c r="H739" s="277"/>
      <c r="I739" s="179"/>
      <c r="AJ739" s="267" t="e">
        <f>IF(AND(#REF!="Yes",AND(B739&lt;&gt;"",B739&lt;&gt;0)),1,0)</f>
        <v>#REF!</v>
      </c>
    </row>
    <row r="740" spans="2:36" x14ac:dyDescent="0.25">
      <c r="B740" s="222"/>
      <c r="C740" s="277"/>
      <c r="D740" s="277"/>
      <c r="E740" s="277"/>
      <c r="F740" s="277"/>
      <c r="G740" s="284"/>
      <c r="H740" s="277"/>
      <c r="I740" s="179"/>
      <c r="AJ740" s="267" t="e">
        <f>IF(AND(#REF!="Yes",AND(B740&lt;&gt;"",B740&lt;&gt;0)),1,0)</f>
        <v>#REF!</v>
      </c>
    </row>
    <row r="741" spans="2:36" x14ac:dyDescent="0.25">
      <c r="B741" s="222"/>
      <c r="C741" s="277"/>
      <c r="D741" s="277"/>
      <c r="E741" s="277"/>
      <c r="F741" s="277"/>
      <c r="G741" s="284"/>
      <c r="H741" s="277"/>
      <c r="I741" s="179"/>
      <c r="AJ741" s="267" t="e">
        <f>IF(AND(#REF!="Yes",AND(B741&lt;&gt;"",B741&lt;&gt;0)),1,0)</f>
        <v>#REF!</v>
      </c>
    </row>
    <row r="742" spans="2:36" x14ac:dyDescent="0.25">
      <c r="B742" s="222"/>
      <c r="C742" s="277"/>
      <c r="D742" s="277"/>
      <c r="E742" s="277"/>
      <c r="F742" s="277"/>
      <c r="G742" s="284"/>
      <c r="H742" s="277"/>
      <c r="I742" s="179"/>
      <c r="AJ742" s="267" t="e">
        <f>IF(AND(#REF!="Yes",AND(B742&lt;&gt;"",B742&lt;&gt;0)),1,0)</f>
        <v>#REF!</v>
      </c>
    </row>
    <row r="743" spans="2:36" x14ac:dyDescent="0.25">
      <c r="B743" s="222"/>
      <c r="C743" s="277"/>
      <c r="D743" s="277"/>
      <c r="E743" s="277"/>
      <c r="F743" s="277"/>
      <c r="G743" s="284"/>
      <c r="H743" s="277"/>
      <c r="I743" s="179"/>
      <c r="AJ743" s="267" t="e">
        <f>IF(AND(#REF!="Yes",AND(B743&lt;&gt;"",B743&lt;&gt;0)),1,0)</f>
        <v>#REF!</v>
      </c>
    </row>
    <row r="744" spans="2:36" x14ac:dyDescent="0.25">
      <c r="B744" s="222"/>
      <c r="C744" s="277"/>
      <c r="D744" s="277"/>
      <c r="E744" s="277"/>
      <c r="F744" s="277"/>
      <c r="G744" s="284"/>
      <c r="H744" s="277"/>
      <c r="I744" s="179"/>
      <c r="AJ744" s="267" t="e">
        <f>IF(AND(#REF!="Yes",AND(B744&lt;&gt;"",B744&lt;&gt;0)),1,0)</f>
        <v>#REF!</v>
      </c>
    </row>
    <row r="745" spans="2:36" x14ac:dyDescent="0.25">
      <c r="B745" s="222"/>
      <c r="C745" s="277"/>
      <c r="D745" s="277"/>
      <c r="E745" s="277"/>
      <c r="F745" s="277"/>
      <c r="G745" s="284"/>
      <c r="H745" s="277"/>
      <c r="I745" s="179"/>
      <c r="AJ745" s="267" t="e">
        <f>IF(AND(#REF!="Yes",AND(B745&lt;&gt;"",B745&lt;&gt;0)),1,0)</f>
        <v>#REF!</v>
      </c>
    </row>
    <row r="746" spans="2:36" x14ac:dyDescent="0.25">
      <c r="B746" s="222"/>
      <c r="C746" s="277"/>
      <c r="D746" s="277"/>
      <c r="E746" s="277"/>
      <c r="F746" s="277"/>
      <c r="G746" s="284"/>
      <c r="H746" s="277"/>
      <c r="I746" s="179"/>
      <c r="AJ746" s="267" t="e">
        <f>IF(AND(#REF!="Yes",AND(B746&lt;&gt;"",B746&lt;&gt;0)),1,0)</f>
        <v>#REF!</v>
      </c>
    </row>
    <row r="747" spans="2:36" x14ac:dyDescent="0.25">
      <c r="B747" s="222"/>
      <c r="C747" s="277"/>
      <c r="D747" s="277"/>
      <c r="E747" s="277"/>
      <c r="F747" s="277"/>
      <c r="G747" s="284"/>
      <c r="H747" s="277"/>
      <c r="I747" s="179"/>
      <c r="AJ747" s="267" t="e">
        <f>IF(AND(#REF!="Yes",AND(B747&lt;&gt;"",B747&lt;&gt;0)),1,0)</f>
        <v>#REF!</v>
      </c>
    </row>
    <row r="748" spans="2:36" x14ac:dyDescent="0.25">
      <c r="B748" s="222"/>
      <c r="C748" s="277"/>
      <c r="D748" s="277"/>
      <c r="E748" s="277"/>
      <c r="F748" s="277"/>
      <c r="G748" s="284"/>
      <c r="H748" s="277"/>
      <c r="I748" s="179"/>
      <c r="AJ748" s="267" t="e">
        <f>IF(AND(#REF!="Yes",AND(B748&lt;&gt;"",B748&lt;&gt;0)),1,0)</f>
        <v>#REF!</v>
      </c>
    </row>
    <row r="749" spans="2:36" x14ac:dyDescent="0.25">
      <c r="B749" s="222"/>
      <c r="C749" s="277"/>
      <c r="D749" s="277"/>
      <c r="E749" s="277"/>
      <c r="F749" s="277"/>
      <c r="G749" s="284"/>
      <c r="H749" s="277"/>
      <c r="I749" s="179"/>
      <c r="AJ749" s="267" t="e">
        <f>IF(AND(#REF!="Yes",AND(B749&lt;&gt;"",B749&lt;&gt;0)),1,0)</f>
        <v>#REF!</v>
      </c>
    </row>
    <row r="750" spans="2:36" x14ac:dyDescent="0.25">
      <c r="B750" s="222"/>
      <c r="C750" s="277"/>
      <c r="D750" s="277"/>
      <c r="E750" s="277"/>
      <c r="F750" s="277"/>
      <c r="G750" s="284"/>
      <c r="H750" s="277"/>
      <c r="I750" s="179"/>
      <c r="AJ750" s="267" t="e">
        <f>IF(AND(#REF!="Yes",AND(B750&lt;&gt;"",B750&lt;&gt;0)),1,0)</f>
        <v>#REF!</v>
      </c>
    </row>
    <row r="751" spans="2:36" x14ac:dyDescent="0.25">
      <c r="B751" s="222"/>
      <c r="C751" s="277"/>
      <c r="D751" s="277"/>
      <c r="E751" s="277"/>
      <c r="F751" s="277"/>
      <c r="G751" s="284"/>
      <c r="H751" s="277"/>
      <c r="I751" s="179"/>
      <c r="AJ751" s="267" t="e">
        <f>IF(AND(#REF!="Yes",AND(B751&lt;&gt;"",B751&lt;&gt;0)),1,0)</f>
        <v>#REF!</v>
      </c>
    </row>
    <row r="752" spans="2:36" x14ac:dyDescent="0.25">
      <c r="B752" s="222"/>
      <c r="C752" s="277"/>
      <c r="D752" s="277"/>
      <c r="E752" s="277"/>
      <c r="F752" s="277"/>
      <c r="G752" s="284"/>
      <c r="H752" s="277"/>
      <c r="I752" s="179"/>
      <c r="AJ752" s="267" t="e">
        <f>IF(AND(#REF!="Yes",AND(B752&lt;&gt;"",B752&lt;&gt;0)),1,0)</f>
        <v>#REF!</v>
      </c>
    </row>
    <row r="753" spans="2:36" x14ac:dyDescent="0.25">
      <c r="B753" s="222"/>
      <c r="C753" s="277"/>
      <c r="D753" s="277"/>
      <c r="E753" s="277"/>
      <c r="F753" s="277"/>
      <c r="G753" s="284"/>
      <c r="H753" s="277"/>
      <c r="I753" s="179"/>
      <c r="AJ753" s="267" t="e">
        <f>IF(AND(#REF!="Yes",AND(B753&lt;&gt;"",B753&lt;&gt;0)),1,0)</f>
        <v>#REF!</v>
      </c>
    </row>
    <row r="754" spans="2:36" x14ac:dyDescent="0.25">
      <c r="B754" s="222"/>
      <c r="C754" s="277"/>
      <c r="D754" s="277"/>
      <c r="E754" s="277"/>
      <c r="F754" s="277"/>
      <c r="G754" s="284"/>
      <c r="H754" s="277"/>
      <c r="I754" s="179"/>
      <c r="AJ754" s="267" t="e">
        <f>IF(AND(#REF!="Yes",AND(B754&lt;&gt;"",B754&lt;&gt;0)),1,0)</f>
        <v>#REF!</v>
      </c>
    </row>
    <row r="755" spans="2:36" x14ac:dyDescent="0.25">
      <c r="B755" s="222"/>
      <c r="C755" s="277"/>
      <c r="D755" s="277"/>
      <c r="E755" s="277"/>
      <c r="F755" s="277"/>
      <c r="G755" s="284"/>
      <c r="H755" s="277"/>
      <c r="I755" s="179"/>
      <c r="AJ755" s="267" t="e">
        <f>IF(AND(#REF!="Yes",AND(B755&lt;&gt;"",B755&lt;&gt;0)),1,0)</f>
        <v>#REF!</v>
      </c>
    </row>
    <row r="756" spans="2:36" x14ac:dyDescent="0.25">
      <c r="B756" s="222"/>
      <c r="C756" s="281"/>
      <c r="D756" s="281"/>
      <c r="E756" s="281"/>
      <c r="F756" s="281"/>
      <c r="G756" s="286"/>
      <c r="H756" s="281"/>
      <c r="I756" s="287"/>
      <c r="J756" s="117"/>
      <c r="AJ756" s="267" t="e">
        <f>IF(AND(#REF!="Yes",AND(B756&lt;&gt;"",B756&lt;&gt;0)),1,0)</f>
        <v>#REF!</v>
      </c>
    </row>
    <row r="757" spans="2:36" ht="14.4" thickBot="1" x14ac:dyDescent="0.3">
      <c r="B757" s="189"/>
      <c r="C757" s="189"/>
      <c r="D757" s="189"/>
      <c r="E757" s="189"/>
      <c r="F757" s="189"/>
      <c r="G757" s="189"/>
      <c r="H757" s="189"/>
      <c r="I757" s="189"/>
      <c r="J757" s="189"/>
      <c r="AJ757" s="295" t="e">
        <f>IF(#REF!="Yes",1,0)</f>
        <v>#REF!</v>
      </c>
    </row>
  </sheetData>
  <mergeCells count="48">
    <mergeCell ref="C4:G4"/>
    <mergeCell ref="C28:D28"/>
    <mergeCell ref="E28:G28"/>
    <mergeCell ref="C10:G10"/>
    <mergeCell ref="C5:G5"/>
    <mergeCell ref="C8:G8"/>
    <mergeCell ref="C11:G11"/>
    <mergeCell ref="C12:G12"/>
    <mergeCell ref="C13:G13"/>
    <mergeCell ref="C14:G14"/>
    <mergeCell ref="C16:G16"/>
    <mergeCell ref="C17:G17"/>
    <mergeCell ref="C18:G18"/>
    <mergeCell ref="C15:G15"/>
    <mergeCell ref="C9:G9"/>
    <mergeCell ref="C6:G6"/>
    <mergeCell ref="AO41:AS41"/>
    <mergeCell ref="AT41:AX41"/>
    <mergeCell ref="E41:G41"/>
    <mergeCell ref="H41:J41"/>
    <mergeCell ref="E32:G32"/>
    <mergeCell ref="C32:D32"/>
    <mergeCell ref="C35:G35"/>
    <mergeCell ref="C21:G21"/>
    <mergeCell ref="H159:K159"/>
    <mergeCell ref="C99:K99"/>
    <mergeCell ref="E31:G31"/>
    <mergeCell ref="E30:G30"/>
    <mergeCell ref="E29:G29"/>
    <mergeCell ref="C29:D29"/>
    <mergeCell ref="C30:D30"/>
    <mergeCell ref="C31:D31"/>
    <mergeCell ref="H217:J217"/>
    <mergeCell ref="C25:G25"/>
    <mergeCell ref="C7:G7"/>
    <mergeCell ref="C19:G19"/>
    <mergeCell ref="C609:D609"/>
    <mergeCell ref="C33:D33"/>
    <mergeCell ref="C34:D34"/>
    <mergeCell ref="E34:G34"/>
    <mergeCell ref="E33:G33"/>
    <mergeCell ref="C217:G217"/>
    <mergeCell ref="D159:G159"/>
    <mergeCell ref="C20:G20"/>
    <mergeCell ref="C22:G22"/>
    <mergeCell ref="C23:G23"/>
    <mergeCell ref="C24:G24"/>
    <mergeCell ref="C565:D565"/>
  </mergeCells>
  <conditionalFormatting sqref="H43:J93 AT43:AX93">
    <cfRule type="colorScale" priority="5">
      <colorScale>
        <cfvo type="num" val="0"/>
        <cfvo type="num" val="1"/>
        <color theme="0" tint="-4.9989318521683403E-2"/>
        <color theme="8"/>
      </colorScale>
    </cfRule>
  </conditionalFormatting>
  <conditionalFormatting sqref="L543:L547">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9DFD-CDDF-4171-B7B0-547FCDC6F804}">
  <sheetPr codeName="Sheet25">
    <tabColor theme="1"/>
    <pageSetUpPr autoPageBreaks="0"/>
  </sheetPr>
  <dimension ref="A1:BA106"/>
  <sheetViews>
    <sheetView workbookViewId="0"/>
  </sheetViews>
  <sheetFormatPr defaultRowHeight="13.8" outlineLevelRow="1" x14ac:dyDescent="0.25"/>
  <cols>
    <col min="2" max="2" width="29.59765625" customWidth="1"/>
    <col min="3" max="11" width="13.796875" customWidth="1"/>
    <col min="12" max="13" width="11.296875" customWidth="1"/>
    <col min="18" max="18" width="30.09765625" bestFit="1" customWidth="1"/>
    <col min="19" max="19" width="17.09765625" bestFit="1" customWidth="1"/>
    <col min="20" max="20" width="13.796875" bestFit="1" customWidth="1"/>
    <col min="32" max="32" width="10.09765625" bestFit="1" customWidth="1"/>
  </cols>
  <sheetData>
    <row r="1" spans="1:12" ht="21" x14ac:dyDescent="0.4">
      <c r="A1" s="82" t="s">
        <v>4100</v>
      </c>
    </row>
    <row r="3" spans="1:12" ht="28.2" thickBot="1" x14ac:dyDescent="0.3">
      <c r="B3" s="113" t="s">
        <v>3947</v>
      </c>
      <c r="E3" s="113" t="s">
        <v>3933</v>
      </c>
    </row>
    <row r="4" spans="1:12" ht="15" thickBot="1" x14ac:dyDescent="0.35">
      <c r="B4" s="95" t="s">
        <v>3986</v>
      </c>
      <c r="E4" s="96" t="s">
        <v>4095</v>
      </c>
      <c r="G4" s="13" t="s">
        <v>123</v>
      </c>
    </row>
    <row r="6" spans="1:12" x14ac:dyDescent="0.25">
      <c r="I6" s="111"/>
      <c r="J6" s="111"/>
    </row>
    <row r="7" spans="1:12" x14ac:dyDescent="0.25">
      <c r="I7" s="21"/>
      <c r="J7" s="21"/>
    </row>
    <row r="8" spans="1:12" ht="14.4" thickBot="1" x14ac:dyDescent="0.3">
      <c r="B8" t="s">
        <v>4095</v>
      </c>
      <c r="C8" s="93" t="s">
        <v>4080</v>
      </c>
    </row>
    <row r="9" spans="1:12" ht="15" thickBot="1" x14ac:dyDescent="0.35">
      <c r="B9" s="102">
        <v>10000</v>
      </c>
      <c r="C9" s="96" t="s">
        <v>4096</v>
      </c>
      <c r="D9" s="13" t="s">
        <v>123</v>
      </c>
      <c r="I9" s="111"/>
      <c r="J9" s="111"/>
    </row>
    <row r="10" spans="1:12" x14ac:dyDescent="0.25">
      <c r="H10" s="112"/>
      <c r="I10" s="112"/>
      <c r="J10" s="112"/>
      <c r="L10" s="58"/>
    </row>
    <row r="12" spans="1:12" x14ac:dyDescent="0.25">
      <c r="H12" s="111"/>
      <c r="I12" s="111"/>
    </row>
    <row r="13" spans="1:12" x14ac:dyDescent="0.25">
      <c r="H13" s="21"/>
      <c r="I13" s="21"/>
    </row>
    <row r="17" spans="2:53" ht="14.4" thickBot="1" x14ac:dyDescent="0.3"/>
    <row r="18" spans="2:53" ht="14.4" thickBot="1" x14ac:dyDescent="0.3">
      <c r="C18" s="16">
        <v>1</v>
      </c>
      <c r="D18" s="16"/>
      <c r="F18" s="16" t="s">
        <v>120</v>
      </c>
    </row>
    <row r="19" spans="2:53" ht="14.4" thickBot="1" x14ac:dyDescent="0.3">
      <c r="B19" s="16" t="s">
        <v>203</v>
      </c>
      <c r="C19" s="78" t="e">
        <f>#REF!</f>
        <v>#REF!</v>
      </c>
      <c r="D19" s="78"/>
      <c r="F19" s="78"/>
    </row>
    <row r="20" spans="2:53" ht="15" thickBot="1" x14ac:dyDescent="0.35">
      <c r="E20" s="14" t="s">
        <v>122</v>
      </c>
    </row>
    <row r="21" spans="2:53" ht="15" thickBot="1" x14ac:dyDescent="0.35">
      <c r="B21" s="16" t="s">
        <v>3931</v>
      </c>
      <c r="C21" s="91" t="e">
        <f>C23/(1-C22)</f>
        <v>#REF!</v>
      </c>
      <c r="D21" s="91"/>
      <c r="E21" s="14" t="s">
        <v>122</v>
      </c>
      <c r="F21" s="98" t="e">
        <f>SUM(C21:D21)</f>
        <v>#REF!</v>
      </c>
    </row>
    <row r="22" spans="2:53" ht="15" thickBot="1" x14ac:dyDescent="0.35">
      <c r="B22" s="16" t="s">
        <v>3906</v>
      </c>
      <c r="C22" s="79" t="e">
        <f>#REF!</f>
        <v>#REF!</v>
      </c>
      <c r="D22" s="79"/>
      <c r="E22" s="14" t="s">
        <v>122</v>
      </c>
      <c r="F22" s="79" t="e">
        <f>1-F23/F21</f>
        <v>#REF!</v>
      </c>
      <c r="W22" s="77" t="s">
        <v>4043</v>
      </c>
      <c r="X22" s="77"/>
      <c r="Y22" s="77"/>
      <c r="Z22" s="77"/>
      <c r="AA22" s="77"/>
      <c r="AB22" s="77"/>
      <c r="AC22" s="77"/>
      <c r="AD22" s="77"/>
      <c r="AE22" s="77"/>
      <c r="AF22" s="77"/>
      <c r="AG22" s="77"/>
      <c r="AI22" s="77" t="s">
        <v>4042</v>
      </c>
      <c r="AJ22" s="77"/>
      <c r="AK22" s="77"/>
      <c r="AL22" s="77"/>
      <c r="AM22" s="77"/>
      <c r="AN22" s="77"/>
      <c r="AO22" s="77"/>
      <c r="AP22" s="77"/>
      <c r="AQ22" s="77"/>
      <c r="AR22" s="77"/>
      <c r="AS22" s="77"/>
      <c r="AT22" s="77"/>
      <c r="AU22" s="77"/>
    </row>
    <row r="23" spans="2:53" ht="15" thickBot="1" x14ac:dyDescent="0.35">
      <c r="B23" s="16" t="s">
        <v>3932</v>
      </c>
      <c r="C23" s="91" t="e">
        <f>#REF!</f>
        <v>#REF!</v>
      </c>
      <c r="D23" s="91"/>
      <c r="E23" s="14" t="s">
        <v>122</v>
      </c>
      <c r="F23" s="98" t="e">
        <f>SUM(C23:D23)</f>
        <v>#REF!</v>
      </c>
    </row>
    <row r="24" spans="2:53" ht="14.4" thickBot="1" x14ac:dyDescent="0.3">
      <c r="W24" t="s">
        <v>3998</v>
      </c>
      <c r="AA24" t="s">
        <v>3988</v>
      </c>
      <c r="AE24" t="s">
        <v>4018</v>
      </c>
    </row>
    <row r="25" spans="2:53" ht="14.4" thickBot="1" x14ac:dyDescent="0.3">
      <c r="B25" s="16" t="s">
        <v>3955</v>
      </c>
      <c r="C25" s="78" t="e">
        <f>#REF!</f>
        <v>#REF!</v>
      </c>
      <c r="D25" s="78"/>
      <c r="F25" s="80"/>
      <c r="I25" t="s">
        <v>4098</v>
      </c>
      <c r="R25" t="s">
        <v>3980</v>
      </c>
    </row>
    <row r="26" spans="2:53" ht="15" thickBot="1" x14ac:dyDescent="0.35">
      <c r="B26" s="16" t="s">
        <v>3956</v>
      </c>
      <c r="C26" s="94" t="s">
        <v>209</v>
      </c>
      <c r="D26" s="94"/>
      <c r="E26" s="13" t="s">
        <v>123</v>
      </c>
      <c r="F26" s="80"/>
      <c r="W26" s="99" t="s">
        <v>3999</v>
      </c>
      <c r="X26" s="99" t="s">
        <v>4000</v>
      </c>
      <c r="Y26" s="99" t="s">
        <v>4001</v>
      </c>
      <c r="AE26" s="99" t="s">
        <v>3999</v>
      </c>
      <c r="AF26" s="99" t="s">
        <v>4000</v>
      </c>
      <c r="AG26" s="99" t="s">
        <v>4001</v>
      </c>
      <c r="AI26" s="90" t="s">
        <v>4027</v>
      </c>
      <c r="AJ26" s="90" t="s">
        <v>4028</v>
      </c>
      <c r="AK26" s="90" t="s">
        <v>4029</v>
      </c>
      <c r="AL26" s="90" t="s">
        <v>4030</v>
      </c>
      <c r="AM26" s="90" t="s">
        <v>4031</v>
      </c>
      <c r="AN26" s="90" t="s">
        <v>4032</v>
      </c>
      <c r="AO26" s="90" t="s">
        <v>4033</v>
      </c>
      <c r="AP26" s="90" t="s">
        <v>4034</v>
      </c>
      <c r="AQ26" s="90" t="s">
        <v>4035</v>
      </c>
      <c r="AR26" s="90" t="s">
        <v>4036</v>
      </c>
      <c r="AS26" s="90" t="s">
        <v>4037</v>
      </c>
      <c r="AT26" s="90" t="s">
        <v>4038</v>
      </c>
      <c r="AU26" s="90" t="s">
        <v>4039</v>
      </c>
      <c r="AV26" s="90" t="s">
        <v>4044</v>
      </c>
      <c r="AW26" s="90" t="s">
        <v>4045</v>
      </c>
      <c r="AX26" s="90" t="s">
        <v>4046</v>
      </c>
      <c r="AY26" s="90" t="s">
        <v>4047</v>
      </c>
      <c r="AZ26" s="90" t="s">
        <v>4048</v>
      </c>
      <c r="BA26" s="90"/>
    </row>
    <row r="27" spans="2:53" ht="14.4" thickBot="1" x14ac:dyDescent="0.3">
      <c r="B27" s="16" t="s">
        <v>3957</v>
      </c>
      <c r="C27" s="78" t="str">
        <f>IF(C26="",C25,C26)</f>
        <v>Open Market</v>
      </c>
      <c r="D27" s="78"/>
      <c r="I27" t="s">
        <v>4097</v>
      </c>
      <c r="L27" t="s">
        <v>3968</v>
      </c>
      <c r="O27" t="s">
        <v>3969</v>
      </c>
      <c r="R27" t="s">
        <v>3981</v>
      </c>
      <c r="S27" s="109" t="str">
        <f t="shared" ref="S27" si="0">IF($E$4="Experience","Years",IF($E$4="$ Amount","$ Amount",""))</f>
        <v>$ Amount</v>
      </c>
      <c r="T27" s="109">
        <f>IF($E$4="Experience",E9,IF($E$4="$ Amount",B9,""))</f>
        <v>10000</v>
      </c>
      <c r="U27" s="109">
        <f>F9</f>
        <v>0</v>
      </c>
      <c r="W27" s="99" t="s">
        <v>4015</v>
      </c>
      <c r="X27" s="99" t="str">
        <f>$B$4</f>
        <v>Standard</v>
      </c>
      <c r="Y27" s="99" t="str">
        <f>$B$4</f>
        <v>Standard</v>
      </c>
      <c r="AE27" s="99" t="s">
        <v>4019</v>
      </c>
      <c r="AF27" s="99" t="e">
        <f t="shared" ref="AF27:AG29" si="1">C21</f>
        <v>#REF!</v>
      </c>
      <c r="AG27" s="99">
        <f t="shared" si="1"/>
        <v>0</v>
      </c>
      <c r="AI27" s="90" t="s">
        <v>4040</v>
      </c>
      <c r="AJ27" s="90">
        <v>376139.05351511698</v>
      </c>
      <c r="AK27" s="90">
        <v>225274.11717188801</v>
      </c>
      <c r="AL27" s="90">
        <v>315825.94221622002</v>
      </c>
      <c r="AM27" s="90">
        <v>917239.11290322605</v>
      </c>
      <c r="AN27" s="90">
        <v>110664.11290322601</v>
      </c>
      <c r="AO27" s="90">
        <v>0</v>
      </c>
      <c r="AP27" s="90">
        <v>0</v>
      </c>
      <c r="AQ27" s="90">
        <v>0</v>
      </c>
      <c r="AR27" s="90">
        <v>44257.947999689597</v>
      </c>
      <c r="AS27" s="90">
        <v>44257.947999689597</v>
      </c>
      <c r="AT27" s="90">
        <v>1255742.05200031</v>
      </c>
      <c r="AU27" s="90">
        <v>2.48673810636428E-2</v>
      </c>
      <c r="AV27" s="90">
        <v>2.48673810636428E-2</v>
      </c>
      <c r="AW27" s="90">
        <v>2.48673810636428E-2</v>
      </c>
      <c r="AX27" s="90">
        <v>2.48673810636428E-2</v>
      </c>
      <c r="AY27" s="90">
        <v>44257.947999689597</v>
      </c>
      <c r="AZ27" s="90">
        <v>1255742.05200031</v>
      </c>
      <c r="BA27" s="90"/>
    </row>
    <row r="28" spans="2:53" ht="15" thickBot="1" x14ac:dyDescent="0.35">
      <c r="B28" s="16" t="s">
        <v>4085</v>
      </c>
      <c r="C28" s="79" t="s">
        <v>3970</v>
      </c>
      <c r="D28" s="94"/>
      <c r="E28" s="14" t="s">
        <v>122</v>
      </c>
      <c r="I28" t="str">
        <f>$C$27</f>
        <v>Open Market</v>
      </c>
      <c r="L28" t="str">
        <f>$C$27</f>
        <v>Open Market</v>
      </c>
      <c r="R28" t="s">
        <v>4049</v>
      </c>
      <c r="S28" s="109" t="str">
        <f ca="1">IF($S$27="Years", IF($U$27="Incurred",SUM(OFFSET(#REF!,0,0,1,-'PC (BBT)'!$T$27)),SUM(OFFSET(#REF!,0,0,-'PC (BBT)'!$T$27))/(1-C22)),"")</f>
        <v/>
      </c>
      <c r="T28" s="88"/>
      <c r="W28" s="99" t="s">
        <v>4002</v>
      </c>
      <c r="X28" s="73" t="s">
        <v>3890</v>
      </c>
      <c r="Y28" s="73" t="s">
        <v>3890</v>
      </c>
      <c r="AE28" s="99" t="s">
        <v>4021</v>
      </c>
      <c r="AF28" s="99" t="e">
        <f t="shared" si="1"/>
        <v>#REF!</v>
      </c>
      <c r="AG28" s="99">
        <f t="shared" si="1"/>
        <v>0</v>
      </c>
      <c r="AI28" s="90" t="s">
        <v>4041</v>
      </c>
      <c r="AJ28" s="90">
        <v>0</v>
      </c>
      <c r="AK28" s="90">
        <v>0</v>
      </c>
      <c r="AL28" s="90">
        <v>0</v>
      </c>
      <c r="AM28" s="90">
        <v>0</v>
      </c>
      <c r="AN28" s="90">
        <v>0</v>
      </c>
      <c r="AO28" s="90">
        <v>0</v>
      </c>
      <c r="AP28" s="90">
        <v>0</v>
      </c>
      <c r="AQ28" s="90">
        <v>0</v>
      </c>
      <c r="AR28" s="90">
        <v>0</v>
      </c>
      <c r="AS28" s="90">
        <v>0</v>
      </c>
      <c r="AT28" s="90">
        <v>0</v>
      </c>
      <c r="AU28" s="90">
        <v>0</v>
      </c>
      <c r="AV28" s="90">
        <v>0</v>
      </c>
      <c r="AW28" s="90">
        <v>0</v>
      </c>
      <c r="AX28" s="90">
        <v>0</v>
      </c>
      <c r="AY28" s="90">
        <v>0</v>
      </c>
      <c r="AZ28" s="90">
        <v>0</v>
      </c>
      <c r="BA28" s="90"/>
    </row>
    <row r="29" spans="2:53" ht="15" thickBot="1" x14ac:dyDescent="0.35">
      <c r="B29" s="16" t="s">
        <v>4086</v>
      </c>
      <c r="C29" s="79" t="s">
        <v>3970</v>
      </c>
      <c r="D29" s="94"/>
      <c r="E29" s="14" t="s">
        <v>122</v>
      </c>
      <c r="I29" s="108" t="e">
        <f t="shared" ref="I29:I31" si="2">IF(C28="Experience",O29,L29)</f>
        <v>#REF!</v>
      </c>
      <c r="J29" s="108"/>
      <c r="L29" s="108" t="e">
        <f>INDEX(#REF!,MATCH(L$28,#REF!,0))/L$32</f>
        <v>#REF!</v>
      </c>
      <c r="M29" s="108"/>
      <c r="O29" s="108"/>
      <c r="P29" s="108"/>
      <c r="R29" t="s">
        <v>4050</v>
      </c>
      <c r="S29" s="109" t="str">
        <f ca="1">IF($S$27="Years", IF($U$27="Incurred",SUM(OFFSET(#REF!,0,0,1,-'PC (BBT)'!$T$27)),SUM(OFFSET(#REF!,0,0,-'PC (BBT)'!$T$27))/(1-C22)),"")</f>
        <v/>
      </c>
      <c r="W29" s="99" t="s">
        <v>4004</v>
      </c>
      <c r="X29" s="73" t="s">
        <v>3890</v>
      </c>
      <c r="Y29" s="73" t="s">
        <v>3890</v>
      </c>
      <c r="AA29" s="99" t="s">
        <v>3989</v>
      </c>
      <c r="AB29" s="99" t="s">
        <v>4000</v>
      </c>
      <c r="AC29" s="99" t="s">
        <v>4001</v>
      </c>
      <c r="AE29" s="99" t="s">
        <v>4020</v>
      </c>
      <c r="AF29" s="99" t="e">
        <f t="shared" si="1"/>
        <v>#REF!</v>
      </c>
      <c r="AG29" s="99">
        <f t="shared" si="1"/>
        <v>0</v>
      </c>
    </row>
    <row r="30" spans="2:53" ht="15" thickBot="1" x14ac:dyDescent="0.35">
      <c r="B30" s="16" t="s">
        <v>4087</v>
      </c>
      <c r="C30" s="79" t="s">
        <v>3970</v>
      </c>
      <c r="D30" s="94"/>
      <c r="E30" s="14" t="s">
        <v>122</v>
      </c>
      <c r="I30" s="108" t="e">
        <f t="shared" si="2"/>
        <v>#REF!</v>
      </c>
      <c r="J30" s="108"/>
      <c r="L30" s="108" t="e">
        <f>INDEX(#REF!,MATCH(L$28,#REF!,0))/L$32</f>
        <v>#REF!</v>
      </c>
      <c r="M30" s="108"/>
      <c r="O30" s="108"/>
      <c r="P30" s="108"/>
      <c r="S30" s="88"/>
      <c r="W30" s="99" t="s">
        <v>4005</v>
      </c>
      <c r="X30" s="73">
        <v>0</v>
      </c>
      <c r="Y30" s="73">
        <v>0</v>
      </c>
      <c r="AA30" s="99" t="s">
        <v>4016</v>
      </c>
      <c r="AB30" s="99" t="e">
        <f>IF(C43&gt;0,"Yes","No")</f>
        <v>#REF!</v>
      </c>
      <c r="AC30" s="99" t="str">
        <f>IF(D43&gt;0,"Yes","No")</f>
        <v>No</v>
      </c>
    </row>
    <row r="31" spans="2:53" ht="15" thickBot="1" x14ac:dyDescent="0.35">
      <c r="B31" s="16" t="s">
        <v>3976</v>
      </c>
      <c r="C31" s="79" t="e">
        <f t="shared" ref="C31:C33" si="3">C$34*(I29/I$32)</f>
        <v>#REF!</v>
      </c>
      <c r="D31" s="79"/>
      <c r="E31" s="14" t="s">
        <v>122</v>
      </c>
      <c r="F31" s="79" t="e">
        <f>SUMPRODUCT(C31:D31,$C$21:$D$21)/SUM($C$21:$D$21)</f>
        <v>#REF!</v>
      </c>
      <c r="I31" s="108" t="e">
        <f t="shared" si="2"/>
        <v>#REF!</v>
      </c>
      <c r="J31" s="108"/>
      <c r="L31" s="108" t="e">
        <f>INDEX(#REF!,MATCH(L$28,#REF!,0))/L$32</f>
        <v>#REF!</v>
      </c>
      <c r="M31" s="108"/>
      <c r="O31" s="108"/>
      <c r="P31" s="108"/>
      <c r="R31" t="s">
        <v>4051</v>
      </c>
      <c r="S31" s="109" t="str">
        <f ca="1">IF($S$27="Years",IF($U$27="Incurred",S28-SUM(OFFSET(#REF!,0,0,1,-'PC (BBT)'!$T$27)),""),"")</f>
        <v/>
      </c>
      <c r="W31" s="99" t="s">
        <v>4006</v>
      </c>
      <c r="X31" s="73" t="s">
        <v>3890</v>
      </c>
      <c r="Y31" s="73" t="s">
        <v>3890</v>
      </c>
      <c r="AA31" s="99" t="str">
        <f t="shared" ref="AA31:AA38" si="4">K41</f>
        <v>attr_mu</v>
      </c>
      <c r="AB31" s="99" t="e">
        <f t="shared" ref="AB31:AC38" si="5">IF(L41="",0,L41)</f>
        <v>#REF!</v>
      </c>
      <c r="AC31" s="99">
        <f t="shared" si="5"/>
        <v>0</v>
      </c>
    </row>
    <row r="32" spans="2:53" ht="15" thickBot="1" x14ac:dyDescent="0.35">
      <c r="B32" s="16" t="s">
        <v>3977</v>
      </c>
      <c r="C32" s="79" t="e">
        <f t="shared" si="3"/>
        <v>#REF!</v>
      </c>
      <c r="D32" s="79"/>
      <c r="E32" s="14" t="s">
        <v>122</v>
      </c>
      <c r="F32" s="79" t="e">
        <f>SUMPRODUCT(C32:D32,$C$21:$D$21)/SUM($C$21:$D$21)</f>
        <v>#REF!</v>
      </c>
      <c r="I32" s="108" t="e">
        <f>SUM(I29:I31)</f>
        <v>#REF!</v>
      </c>
      <c r="J32" s="108"/>
      <c r="L32" s="108" t="e">
        <f>INDEX(#REF!,MATCH(L$28,#REF!,0))+INDEX(#REF!,MATCH(L$28,#REF!,0))+INDEX(#REF!,MATCH(L$28,#REF!,0))</f>
        <v>#REF!</v>
      </c>
      <c r="M32" s="108"/>
      <c r="R32" t="s">
        <v>4052</v>
      </c>
      <c r="S32" s="109" t="str">
        <f ca="1">IF($S$27="Years",IF($U$27="Incurred",S29-SUM(OFFSET(#REF!,0,0,1,-'PC (BBT)'!$T$27)),""),"")</f>
        <v/>
      </c>
      <c r="AA32" s="99" t="str">
        <f t="shared" si="4"/>
        <v>attr_sigma</v>
      </c>
      <c r="AB32" s="99" t="e">
        <f t="shared" si="5"/>
        <v>#REF!</v>
      </c>
      <c r="AC32" s="99">
        <f t="shared" si="5"/>
        <v>0</v>
      </c>
      <c r="AE32" s="99" t="s">
        <v>4022</v>
      </c>
    </row>
    <row r="33" spans="2:33" ht="15" thickBot="1" x14ac:dyDescent="0.35">
      <c r="B33" s="16" t="s">
        <v>3978</v>
      </c>
      <c r="C33" s="79" t="e">
        <f t="shared" si="3"/>
        <v>#REF!</v>
      </c>
      <c r="D33" s="79"/>
      <c r="E33" s="14" t="s">
        <v>122</v>
      </c>
      <c r="F33" s="79" t="e">
        <f>SUMPRODUCT(C33:D33,$C$21:$D$21)/SUM($C$21:$D$21)</f>
        <v>#REF!</v>
      </c>
      <c r="S33" s="88"/>
      <c r="W33" t="s">
        <v>4017</v>
      </c>
      <c r="AA33" s="99" t="str">
        <f t="shared" si="4"/>
        <v>lrg_alpha</v>
      </c>
      <c r="AB33" s="99" t="e">
        <f t="shared" si="5"/>
        <v>#REF!</v>
      </c>
      <c r="AC33" s="99">
        <f t="shared" si="5"/>
        <v>0</v>
      </c>
    </row>
    <row r="34" spans="2:33" ht="15" thickBot="1" x14ac:dyDescent="0.35">
      <c r="B34" s="16" t="s">
        <v>3979</v>
      </c>
      <c r="C34" s="79" t="e">
        <f>#REF!*(1-C22)</f>
        <v>#REF!</v>
      </c>
      <c r="D34" s="79"/>
      <c r="E34" s="14" t="s">
        <v>122</v>
      </c>
      <c r="F34" s="79" t="e">
        <f>SUMPRODUCT(C34:D34,$C$21:$D$21)/SUM($C$21:$D$21)</f>
        <v>#REF!</v>
      </c>
      <c r="L34" s="108" t="e">
        <f>INDEX(#REF!,MATCH(L$28,#REF!,0))</f>
        <v>#REF!</v>
      </c>
      <c r="M34" s="108"/>
      <c r="O34" s="108"/>
      <c r="P34" s="108"/>
      <c r="R34" t="s">
        <v>4053</v>
      </c>
      <c r="S34" s="109" t="str">
        <f>IF($S$27="Years",IF($U$27="Incurred",S28*SUM(#REF!),""),"")</f>
        <v/>
      </c>
      <c r="W34" s="99" t="s">
        <v>3999</v>
      </c>
      <c r="X34" s="99" t="s">
        <v>4000</v>
      </c>
      <c r="Y34" s="99" t="s">
        <v>4001</v>
      </c>
      <c r="AA34" s="99" t="str">
        <f t="shared" si="4"/>
        <v>lrg_beta</v>
      </c>
      <c r="AB34" s="99" t="e">
        <f t="shared" si="5"/>
        <v>#REF!</v>
      </c>
      <c r="AC34" s="99">
        <f t="shared" si="5"/>
        <v>0</v>
      </c>
      <c r="AE34" s="99" t="s">
        <v>3999</v>
      </c>
      <c r="AF34" s="99" t="s">
        <v>4000</v>
      </c>
      <c r="AG34" s="99" t="s">
        <v>4001</v>
      </c>
    </row>
    <row r="35" spans="2:33" ht="14.4" thickBot="1" x14ac:dyDescent="0.3">
      <c r="L35" s="108" t="e">
        <f>INDEX(#REF!,MATCH(L$28,#REF!,0))</f>
        <v>#REF!</v>
      </c>
      <c r="M35" s="108"/>
      <c r="O35" s="108"/>
      <c r="P35" s="108"/>
      <c r="R35" t="s">
        <v>4054</v>
      </c>
      <c r="S35" s="109" t="str">
        <f>IF($S$27="Years",IF($U$27="Incurred",S29*SUM(#REF!),""),"")</f>
        <v/>
      </c>
      <c r="W35" s="99" t="s">
        <v>4003</v>
      </c>
      <c r="X35" s="99" t="e">
        <f>S52</f>
        <v>#REF!</v>
      </c>
      <c r="Y35" s="99" t="e">
        <f>S53</f>
        <v>#REF!</v>
      </c>
      <c r="AA35" s="99" t="str">
        <f t="shared" si="4"/>
        <v>cat_alpha</v>
      </c>
      <c r="AB35" s="99">
        <f t="shared" si="5"/>
        <v>0</v>
      </c>
      <c r="AC35" s="99">
        <f t="shared" si="5"/>
        <v>0</v>
      </c>
      <c r="AE35" s="99" t="s">
        <v>4023</v>
      </c>
      <c r="AF35" s="101" t="e">
        <f>C40</f>
        <v>#REF!</v>
      </c>
      <c r="AG35" s="101">
        <f>D40</f>
        <v>0</v>
      </c>
    </row>
    <row r="36" spans="2:33" ht="15" thickBot="1" x14ac:dyDescent="0.35">
      <c r="B36" s="16" t="s">
        <v>3934</v>
      </c>
      <c r="C36" s="79" t="e">
        <f>IF(C28="Experience",O34,L34)</f>
        <v>#REF!</v>
      </c>
      <c r="D36" s="79"/>
      <c r="E36" s="14" t="s">
        <v>122</v>
      </c>
      <c r="F36" s="79" t="e">
        <f>SUMPRODUCT(C36:D36,$C$21:$D$21)/SUM($C$21:$D$21)</f>
        <v>#REF!</v>
      </c>
      <c r="L36" s="108" t="e">
        <f>INDEX(#REF!,MATCH(L$28,#REF!,0))</f>
        <v>#REF!</v>
      </c>
      <c r="M36" s="108"/>
      <c r="O36" s="108"/>
      <c r="P36" s="108"/>
      <c r="S36" s="88"/>
      <c r="AA36" s="99" t="str">
        <f t="shared" si="4"/>
        <v>cat_beta</v>
      </c>
      <c r="AB36" s="99">
        <f t="shared" si="5"/>
        <v>0</v>
      </c>
      <c r="AC36" s="99">
        <f t="shared" si="5"/>
        <v>0</v>
      </c>
      <c r="AE36" s="99" t="s">
        <v>4024</v>
      </c>
      <c r="AF36" s="101" t="e">
        <f>C41</f>
        <v>#REF!</v>
      </c>
      <c r="AG36" s="101">
        <f>D41</f>
        <v>0</v>
      </c>
    </row>
    <row r="37" spans="2:33" ht="15" thickBot="1" x14ac:dyDescent="0.35">
      <c r="B37" s="16" t="s">
        <v>3935</v>
      </c>
      <c r="C37" s="79" t="e">
        <f>IF(C29="Experience",O35,L35)</f>
        <v>#REF!</v>
      </c>
      <c r="D37" s="79"/>
      <c r="E37" s="14" t="s">
        <v>122</v>
      </c>
      <c r="F37" s="79" t="e">
        <f>SUMPRODUCT(C37:D37,$C$21:$D$21)/SUM($C$21:$D$21)</f>
        <v>#REF!</v>
      </c>
      <c r="R37" t="s">
        <v>4062</v>
      </c>
      <c r="S37" s="109" t="str">
        <f ca="1">IF($S$27="Years", IF($U$27="Incurred",S28-S31-S34, SUM(OFFSET(#REF!,0,0,-'PC (BBT)'!$T$27))),"")</f>
        <v/>
      </c>
      <c r="T37" s="103"/>
      <c r="W37" s="99" t="s">
        <v>4007</v>
      </c>
      <c r="AA37" s="99" t="str">
        <f t="shared" si="4"/>
        <v>cat_w_p1</v>
      </c>
      <c r="AB37" s="99" t="e">
        <f t="shared" si="5"/>
        <v>#REF!</v>
      </c>
      <c r="AC37" s="99">
        <f t="shared" si="5"/>
        <v>0</v>
      </c>
      <c r="AE37" s="99" t="s">
        <v>4025</v>
      </c>
      <c r="AF37" s="99" t="e">
        <f>IF(C42=0,C43,C42)</f>
        <v>#REF!</v>
      </c>
      <c r="AG37" s="99">
        <f>IF(D42=0,D43,D42)</f>
        <v>0</v>
      </c>
    </row>
    <row r="38" spans="2:33" ht="15" thickBot="1" x14ac:dyDescent="0.35">
      <c r="B38" s="16" t="s">
        <v>3936</v>
      </c>
      <c r="C38" s="79" t="e">
        <f>IF(C30="Experience",O36,L36)</f>
        <v>#REF!</v>
      </c>
      <c r="D38" s="79"/>
      <c r="E38" s="14" t="s">
        <v>122</v>
      </c>
      <c r="F38" s="79" t="e">
        <f>SUMPRODUCT(C38:D38,$C$21:$D$21)/SUM($C$21:$D$21)</f>
        <v>#REF!</v>
      </c>
      <c r="R38" t="s">
        <v>4061</v>
      </c>
      <c r="S38" s="109" t="str">
        <f ca="1">IF($S$27="Years", IF(U27="Incurred", S29-S32-S35,SUM(OFFSET(#REF!,0,0,-'PC (BBT)'!$T$27))),"")</f>
        <v/>
      </c>
      <c r="T38" s="103"/>
      <c r="AA38" s="99" t="str">
        <f t="shared" si="4"/>
        <v>cat_w_p2</v>
      </c>
      <c r="AB38" s="99" t="e">
        <f t="shared" si="5"/>
        <v>#REF!</v>
      </c>
      <c r="AC38" s="99">
        <f t="shared" si="5"/>
        <v>0</v>
      </c>
    </row>
    <row r="39" spans="2:33" ht="14.4" thickBot="1" x14ac:dyDescent="0.3">
      <c r="I39" t="s">
        <v>4099</v>
      </c>
      <c r="W39" s="99" t="s">
        <v>3999</v>
      </c>
      <c r="X39" s="99" t="s">
        <v>4000</v>
      </c>
      <c r="Y39" s="99" t="s">
        <v>4001</v>
      </c>
    </row>
    <row r="40" spans="2:33" ht="15" thickBot="1" x14ac:dyDescent="0.35">
      <c r="B40" s="16" t="s">
        <v>3937</v>
      </c>
      <c r="C40" s="91" t="e">
        <f>C31*C$21</f>
        <v>#REF!</v>
      </c>
      <c r="D40" s="91"/>
      <c r="E40" s="14" t="s">
        <v>122</v>
      </c>
      <c r="F40" s="98" t="e">
        <f t="shared" ref="F40:F43" si="6">SUM(C40:D40)</f>
        <v>#REF!</v>
      </c>
      <c r="L40" t="s">
        <v>3971</v>
      </c>
      <c r="M40" t="s">
        <v>3987</v>
      </c>
      <c r="R40" t="s">
        <v>4055</v>
      </c>
      <c r="S40" s="109" t="str">
        <f ca="1">IFERROR(IF(C74="Gross Premium",C73*S28,C73*S37),"")</f>
        <v/>
      </c>
      <c r="T40" s="92"/>
      <c r="W40" s="100" t="s">
        <v>4008</v>
      </c>
      <c r="X40" s="99">
        <f t="shared" ref="X40:Y42" si="7">C73</f>
        <v>0.15</v>
      </c>
      <c r="Y40" s="99">
        <f t="shared" si="7"/>
        <v>0</v>
      </c>
      <c r="AA40" s="99" t="s">
        <v>4014</v>
      </c>
    </row>
    <row r="41" spans="2:33" ht="15" thickBot="1" x14ac:dyDescent="0.35">
      <c r="B41" s="16" t="s">
        <v>3938</v>
      </c>
      <c r="C41" s="91" t="e">
        <f>C32*C$21</f>
        <v>#REF!</v>
      </c>
      <c r="D41" s="91"/>
      <c r="E41" s="14" t="s">
        <v>122</v>
      </c>
      <c r="F41" s="98" t="e">
        <f t="shared" si="6"/>
        <v>#REF!</v>
      </c>
      <c r="K41" t="s">
        <v>3990</v>
      </c>
      <c r="L41" s="109" t="e">
        <f>LN((C40^2)/SQRT(C45^2+C40^2))</f>
        <v>#REF!</v>
      </c>
      <c r="M41" s="109"/>
      <c r="O41" t="s">
        <v>3972</v>
      </c>
      <c r="R41" t="s">
        <v>4056</v>
      </c>
      <c r="S41" s="109" t="str">
        <f ca="1">IFERROR(IF(D74="Gross Premium",D73*S29,D73*S38),"")</f>
        <v/>
      </c>
      <c r="T41" s="92"/>
      <c r="W41" s="99" t="s">
        <v>4009</v>
      </c>
      <c r="X41" s="99" t="str">
        <f t="shared" si="7"/>
        <v>Gross Premium</v>
      </c>
      <c r="Y41" s="99">
        <f t="shared" si="7"/>
        <v>0</v>
      </c>
    </row>
    <row r="42" spans="2:33" ht="15" thickBot="1" x14ac:dyDescent="0.35">
      <c r="B42" s="16" t="s">
        <v>3939</v>
      </c>
      <c r="C42" s="91" t="e">
        <f>IF(C43=0,C33*C21,0)</f>
        <v>#REF!</v>
      </c>
      <c r="D42" s="91"/>
      <c r="E42" s="14" t="s">
        <v>122</v>
      </c>
      <c r="F42" s="98" t="e">
        <f t="shared" si="6"/>
        <v>#REF!</v>
      </c>
      <c r="K42" t="s">
        <v>3991</v>
      </c>
      <c r="L42" s="109" t="e">
        <f>SQRT(LN(1+(C45^2)/(1+C40^2)))</f>
        <v>#REF!</v>
      </c>
      <c r="M42" s="109"/>
      <c r="O42" t="s">
        <v>3972</v>
      </c>
      <c r="S42" s="88"/>
      <c r="W42" s="99" t="s">
        <v>4010</v>
      </c>
      <c r="X42" s="99">
        <f t="shared" si="7"/>
        <v>0.2</v>
      </c>
      <c r="Y42" s="99">
        <f t="shared" si="7"/>
        <v>0</v>
      </c>
      <c r="AA42" s="99" t="s">
        <v>3945</v>
      </c>
      <c r="AB42" s="99" t="s">
        <v>3946</v>
      </c>
    </row>
    <row r="43" spans="2:33" ht="15" thickBot="1" x14ac:dyDescent="0.35">
      <c r="B43" s="16" t="s">
        <v>3940</v>
      </c>
      <c r="C43" s="91" t="e">
        <f>IF(AND(C30="Experience",#REF!="RMS"),C33*C$21,0)</f>
        <v>#REF!</v>
      </c>
      <c r="D43" s="91"/>
      <c r="E43" s="14" t="s">
        <v>122</v>
      </c>
      <c r="F43" s="98" t="e">
        <f t="shared" si="6"/>
        <v>#REF!</v>
      </c>
      <c r="K43" t="s">
        <v>3992</v>
      </c>
      <c r="L43" s="109" t="e">
        <f>1+(C41/C46)</f>
        <v>#REF!</v>
      </c>
      <c r="M43" s="109"/>
      <c r="O43" t="s">
        <v>3973</v>
      </c>
      <c r="R43" t="s">
        <v>4057</v>
      </c>
      <c r="S43" s="109" t="str">
        <f ca="1">IF($S$27="Years",IF($U$27="Incurred",SUM(OFFSET(#REF!,0,0,-'PC (BBT)'!$T$27)),SUM(OFFSET(#REF!,0,0,-'PC (BBT)'!$T$27))),"")</f>
        <v/>
      </c>
      <c r="AA43" s="99">
        <v>1</v>
      </c>
      <c r="AB43" s="99">
        <f>'PC (BBT)'!D65</f>
        <v>0</v>
      </c>
    </row>
    <row r="44" spans="2:33" ht="14.4" thickBot="1" x14ac:dyDescent="0.3">
      <c r="K44" t="s">
        <v>3993</v>
      </c>
      <c r="L44" s="109" t="e">
        <f>(C41*(L43-1))/L43</f>
        <v>#REF!</v>
      </c>
      <c r="M44" s="109"/>
      <c r="O44" t="s">
        <v>3973</v>
      </c>
      <c r="R44" t="s">
        <v>4058</v>
      </c>
      <c r="S44" s="109" t="str">
        <f ca="1">IF($S$27="Years",IF($U$27="Incurred",SUM(OFFSET(#REF!,0,0,-'PC (BBT)'!$T$27)),SUM(OFFSET(#REF!,0,0,-'PC (BBT)'!$T$27))),"")</f>
        <v/>
      </c>
      <c r="AA44" s="99">
        <f>'PC (BBT)'!C66</f>
        <v>0</v>
      </c>
      <c r="AB44" s="99">
        <v>1</v>
      </c>
    </row>
    <row r="45" spans="2:33" ht="15" thickBot="1" x14ac:dyDescent="0.35">
      <c r="B45" s="16" t="s">
        <v>3941</v>
      </c>
      <c r="C45" s="91" t="e">
        <f t="shared" ref="C45:C47" si="8">C40*C36</f>
        <v>#REF!</v>
      </c>
      <c r="D45" s="91"/>
      <c r="E45" s="14" t="s">
        <v>122</v>
      </c>
      <c r="F45" s="98" t="e">
        <f t="shared" ref="F45:F48" si="9">SUM(C45:D45)</f>
        <v>#REF!</v>
      </c>
      <c r="K45" t="s">
        <v>3994</v>
      </c>
      <c r="L45" s="109" t="str">
        <f>IFERROR(1+SQRT(1+(C42/C47)^2),"")</f>
        <v/>
      </c>
      <c r="M45" s="109"/>
      <c r="O45" t="s">
        <v>3973</v>
      </c>
      <c r="S45" s="88"/>
      <c r="W45" s="99" t="s">
        <v>4011</v>
      </c>
    </row>
    <row r="46" spans="2:33" ht="15" thickBot="1" x14ac:dyDescent="0.35">
      <c r="B46" s="16" t="s">
        <v>3942</v>
      </c>
      <c r="C46" s="91" t="e">
        <f t="shared" si="8"/>
        <v>#REF!</v>
      </c>
      <c r="D46" s="91"/>
      <c r="E46" s="14" t="s">
        <v>122</v>
      </c>
      <c r="F46" s="98" t="e">
        <f t="shared" si="9"/>
        <v>#REF!</v>
      </c>
      <c r="K46" t="s">
        <v>3995</v>
      </c>
      <c r="L46" s="109" t="str">
        <f>IFERROR(((L45-1)*C42)/L45,"")</f>
        <v/>
      </c>
      <c r="M46" s="109"/>
      <c r="O46" t="s">
        <v>3973</v>
      </c>
      <c r="R46" t="s">
        <v>3982</v>
      </c>
      <c r="S46" s="109">
        <f>IF($S$27="Years",S37-S40-S43,$T$27)</f>
        <v>10000</v>
      </c>
    </row>
    <row r="47" spans="2:33" ht="15" thickBot="1" x14ac:dyDescent="0.35">
      <c r="B47" s="16" t="s">
        <v>3943</v>
      </c>
      <c r="C47" s="91" t="e">
        <f t="shared" si="8"/>
        <v>#REF!</v>
      </c>
      <c r="D47" s="91"/>
      <c r="E47" s="14" t="s">
        <v>122</v>
      </c>
      <c r="F47" s="98" t="e">
        <f t="shared" si="9"/>
        <v>#REF!</v>
      </c>
      <c r="K47" t="s">
        <v>3996</v>
      </c>
      <c r="L47" s="110" t="e" cm="1">
        <f t="array" ref="L47">EXP(INDEX(LINEST(LN(#REF!),SQRT(#REF!)),1,2))</f>
        <v>#REF!</v>
      </c>
      <c r="M47" s="110"/>
      <c r="O47" t="s">
        <v>3974</v>
      </c>
      <c r="R47" t="s">
        <v>3983</v>
      </c>
      <c r="S47" s="109">
        <f>IF($S$27="Years",S38-S41-S44,$T$27)</f>
        <v>10000</v>
      </c>
      <c r="W47" s="99" t="s">
        <v>3999</v>
      </c>
      <c r="X47" s="99" t="s">
        <v>4000</v>
      </c>
      <c r="Y47" s="99" t="s">
        <v>4001</v>
      </c>
    </row>
    <row r="48" spans="2:33" ht="15" thickBot="1" x14ac:dyDescent="0.35">
      <c r="B48" s="16" t="s">
        <v>3944</v>
      </c>
      <c r="C48" s="91" t="e">
        <f t="shared" ref="C48" si="10">C43*C38</f>
        <v>#REF!</v>
      </c>
      <c r="D48" s="91"/>
      <c r="E48" s="14" t="s">
        <v>122</v>
      </c>
      <c r="F48" s="98" t="e">
        <f t="shared" si="9"/>
        <v>#REF!</v>
      </c>
      <c r="K48" t="s">
        <v>3997</v>
      </c>
      <c r="L48" s="110" t="e" cm="1">
        <f t="array" ref="L48">INDEX(LINEST(LN(#REF!),SQRT(#REF!)),1)</f>
        <v>#REF!</v>
      </c>
      <c r="M48" s="110"/>
      <c r="O48" t="s">
        <v>3974</v>
      </c>
      <c r="W48" s="100" t="s">
        <v>4008</v>
      </c>
      <c r="X48" s="100">
        <f>C79</f>
        <v>0.15</v>
      </c>
      <c r="Y48" s="100">
        <f>X48</f>
        <v>0.15</v>
      </c>
    </row>
    <row r="49" spans="12:25" x14ac:dyDescent="0.25">
      <c r="R49" t="s">
        <v>4059</v>
      </c>
      <c r="S49" s="114" cm="1">
        <f t="array" ref="S49">IF(AND($E$4="$ Amount",$C$9="Total Contract"),1,SUMPRODUCT(#REF!,#REF!,--($C$19=#REF!))/SUMPRODUCT(#REF!,--($C$19=#REF!)))</f>
        <v>1</v>
      </c>
      <c r="W49" s="99" t="s">
        <v>4009</v>
      </c>
      <c r="X49" s="100" t="str">
        <f>C80</f>
        <v>Gross Premium</v>
      </c>
      <c r="Y49" s="100" t="str">
        <f>X49</f>
        <v>Gross Premium</v>
      </c>
    </row>
    <row r="50" spans="12:25" x14ac:dyDescent="0.25">
      <c r="L50" s="84"/>
      <c r="M50" s="84"/>
      <c r="R50" t="s">
        <v>4060</v>
      </c>
      <c r="S50" s="114" cm="1">
        <f t="array" ref="S50">IF(AND($E$4="$ Amount",$C$9="Total Contract"),1,SUMPRODUCT(#REF!,#REF!,--($D$19=#REF!))/SUMPRODUCT(#REF!,--($D$19=#REF!)))</f>
        <v>1</v>
      </c>
    </row>
    <row r="51" spans="12:25" x14ac:dyDescent="0.25">
      <c r="L51" s="84"/>
      <c r="M51" s="84"/>
    </row>
    <row r="52" spans="12:25" x14ac:dyDescent="0.25">
      <c r="L52" s="84"/>
      <c r="M52" s="84"/>
      <c r="R52" t="s">
        <v>3984</v>
      </c>
      <c r="S52" s="109" t="e">
        <f>IF($S$27="None",0,IF($S$27="$ Amount",-S46,IF(S46&gt;0,0,S46)))*IF(S27="$ Amount",(C21/SUM(C21:D21)),1)*S49</f>
        <v>#REF!</v>
      </c>
      <c r="W52" s="99" t="s">
        <v>4012</v>
      </c>
    </row>
    <row r="53" spans="12:25" x14ac:dyDescent="0.25">
      <c r="R53" t="s">
        <v>3985</v>
      </c>
      <c r="S53" s="109" t="e">
        <f>IF($S$27="None",0,IF($S$27="$ Amount",-S47,IF(S47&gt;0,0,S47)))*IF(S27="$ Amount",(D21/SUM(C21:D21)),1)*S50</f>
        <v>#REF!</v>
      </c>
    </row>
    <row r="54" spans="12:25" x14ac:dyDescent="0.25">
      <c r="S54" s="88"/>
      <c r="W54" s="99" t="s">
        <v>4013</v>
      </c>
      <c r="X54" s="99" t="s">
        <v>4026</v>
      </c>
      <c r="Y54" s="99" t="s">
        <v>4010</v>
      </c>
    </row>
    <row r="55" spans="12:25" x14ac:dyDescent="0.25">
      <c r="W55" s="99">
        <f>B83</f>
        <v>1</v>
      </c>
      <c r="X55" s="73">
        <v>0</v>
      </c>
      <c r="Y55" s="99">
        <f>D83</f>
        <v>0</v>
      </c>
    </row>
    <row r="56" spans="12:25" x14ac:dyDescent="0.25">
      <c r="W56" s="99">
        <f>B84</f>
        <v>2</v>
      </c>
      <c r="X56" s="99">
        <f>C83</f>
        <v>0.5</v>
      </c>
      <c r="Y56" s="99">
        <f>D84</f>
        <v>0</v>
      </c>
    </row>
    <row r="57" spans="12:25" x14ac:dyDescent="0.25">
      <c r="W57" s="99">
        <f>B85</f>
        <v>3</v>
      </c>
      <c r="X57" s="99">
        <f>C84</f>
        <v>0.6</v>
      </c>
      <c r="Y57" s="99">
        <f>D85</f>
        <v>0</v>
      </c>
    </row>
    <row r="58" spans="12:25" x14ac:dyDescent="0.25">
      <c r="W58" s="99">
        <v>4</v>
      </c>
      <c r="X58" s="99">
        <f>C85</f>
        <v>0.7</v>
      </c>
      <c r="Y58" s="99">
        <f>D86</f>
        <v>0</v>
      </c>
    </row>
    <row r="67" spans="2:6" x14ac:dyDescent="0.25">
      <c r="B67" s="21"/>
      <c r="C67" s="21"/>
      <c r="D67" s="21"/>
      <c r="E67" s="21"/>
      <c r="F67" s="21"/>
    </row>
    <row r="68" spans="2:6" x14ac:dyDescent="0.25">
      <c r="B68" s="21"/>
      <c r="C68" s="21"/>
      <c r="D68" s="21"/>
      <c r="E68" s="21"/>
      <c r="F68" s="21"/>
    </row>
    <row r="71" spans="2:6" ht="14.4" thickBot="1" x14ac:dyDescent="0.3"/>
    <row r="72" spans="2:6" ht="15" thickBot="1" x14ac:dyDescent="0.35">
      <c r="B72" s="97" t="s">
        <v>3949</v>
      </c>
      <c r="C72" s="16">
        <v>1</v>
      </c>
      <c r="D72" s="16"/>
    </row>
    <row r="73" spans="2:6" ht="15" thickBot="1" x14ac:dyDescent="0.35">
      <c r="B73" s="16" t="s">
        <v>3950</v>
      </c>
      <c r="C73" s="67">
        <v>0.15</v>
      </c>
      <c r="D73" s="67"/>
      <c r="E73" s="13" t="s">
        <v>123</v>
      </c>
    </row>
    <row r="74" spans="2:6" ht="15" thickBot="1" x14ac:dyDescent="0.35">
      <c r="B74" s="16" t="s">
        <v>3951</v>
      </c>
      <c r="C74" s="94" t="s">
        <v>119</v>
      </c>
      <c r="D74" s="94"/>
      <c r="E74" s="13" t="s">
        <v>123</v>
      </c>
    </row>
    <row r="75" spans="2:6" ht="15" thickBot="1" x14ac:dyDescent="0.35">
      <c r="B75" s="16" t="s">
        <v>3948</v>
      </c>
      <c r="C75" s="67">
        <v>0.2</v>
      </c>
      <c r="D75" s="67"/>
      <c r="E75" s="13" t="s">
        <v>123</v>
      </c>
    </row>
    <row r="78" spans="2:6" ht="15" thickBot="1" x14ac:dyDescent="0.35">
      <c r="B78" s="97" t="s">
        <v>3952</v>
      </c>
    </row>
    <row r="79" spans="2:6" ht="14.4" thickBot="1" x14ac:dyDescent="0.3">
      <c r="B79" s="16" t="s">
        <v>3950</v>
      </c>
      <c r="C79" s="104">
        <v>0.15</v>
      </c>
      <c r="D79" s="105"/>
    </row>
    <row r="80" spans="2:6" ht="14.4" thickBot="1" x14ac:dyDescent="0.3">
      <c r="B80" s="16" t="s">
        <v>3951</v>
      </c>
      <c r="C80" s="106" t="s">
        <v>119</v>
      </c>
      <c r="D80" s="107"/>
    </row>
    <row r="81" spans="2:6" ht="14.4" thickBot="1" x14ac:dyDescent="0.3"/>
    <row r="82" spans="2:6" ht="28.2" thickBot="1" x14ac:dyDescent="0.3">
      <c r="C82" s="16" t="s">
        <v>3954</v>
      </c>
      <c r="D82" s="16"/>
    </row>
    <row r="83" spans="2:6" ht="15" thickBot="1" x14ac:dyDescent="0.35">
      <c r="B83" s="16">
        <v>1</v>
      </c>
      <c r="C83" s="67">
        <v>0.5</v>
      </c>
      <c r="D83" s="67"/>
      <c r="E83" s="13" t="s">
        <v>123</v>
      </c>
    </row>
    <row r="84" spans="2:6" ht="15" thickBot="1" x14ac:dyDescent="0.35">
      <c r="B84" s="16">
        <f t="shared" ref="B84:B85" si="11">1+B83</f>
        <v>2</v>
      </c>
      <c r="C84" s="67">
        <v>0.6</v>
      </c>
      <c r="D84" s="67"/>
      <c r="E84" s="13" t="s">
        <v>123</v>
      </c>
    </row>
    <row r="85" spans="2:6" ht="15" thickBot="1" x14ac:dyDescent="0.35">
      <c r="B85" s="16">
        <f t="shared" si="11"/>
        <v>3</v>
      </c>
      <c r="C85" s="67">
        <v>0.7</v>
      </c>
      <c r="D85" s="67"/>
      <c r="E85" s="13" t="s">
        <v>123</v>
      </c>
    </row>
    <row r="86" spans="2:6" ht="15" thickBot="1" x14ac:dyDescent="0.35">
      <c r="B86" s="16" t="s">
        <v>3953</v>
      </c>
      <c r="C86" s="67"/>
      <c r="D86" s="67"/>
      <c r="E86" s="13" t="s">
        <v>123</v>
      </c>
    </row>
    <row r="90" spans="2:6" ht="14.4" thickBot="1" x14ac:dyDescent="0.3"/>
    <row r="91" spans="2:6" ht="14.4" thickBot="1" x14ac:dyDescent="0.3">
      <c r="C91" s="16">
        <v>1</v>
      </c>
      <c r="D91" s="16"/>
      <c r="F91" s="16" t="s">
        <v>120</v>
      </c>
    </row>
    <row r="92" spans="2:6" ht="15" thickBot="1" x14ac:dyDescent="0.35">
      <c r="B92" s="16" t="str">
        <f>B21</f>
        <v>5623 GWP</v>
      </c>
      <c r="C92" s="91" t="e">
        <f>C21</f>
        <v>#REF!</v>
      </c>
      <c r="D92" s="91"/>
      <c r="E92" s="14" t="s">
        <v>122</v>
      </c>
      <c r="F92" s="98" t="e">
        <f>SUM(C92:D92)</f>
        <v>#REF!</v>
      </c>
    </row>
    <row r="93" spans="2:6" ht="15" thickBot="1" x14ac:dyDescent="0.35">
      <c r="B93" s="16" t="s">
        <v>3959</v>
      </c>
      <c r="C93" s="91" t="e">
        <f>C92*C22</f>
        <v>#REF!</v>
      </c>
      <c r="D93" s="91"/>
      <c r="E93" s="14" t="s">
        <v>122</v>
      </c>
      <c r="F93" s="98" t="e">
        <f>SUM(C93:D93)</f>
        <v>#REF!</v>
      </c>
    </row>
    <row r="94" spans="2:6" ht="15" thickBot="1" x14ac:dyDescent="0.35">
      <c r="B94" s="16" t="str">
        <f>B23</f>
        <v>5623 NWP</v>
      </c>
      <c r="C94" s="91" t="e">
        <f>C92-C93</f>
        <v>#REF!</v>
      </c>
      <c r="D94" s="91"/>
      <c r="E94" s="14" t="s">
        <v>122</v>
      </c>
      <c r="F94" s="98" t="e">
        <f>SUM(C94:D94)</f>
        <v>#REF!</v>
      </c>
    </row>
    <row r="95" spans="2:6" ht="14.4" thickBot="1" x14ac:dyDescent="0.3"/>
    <row r="96" spans="2:6" ht="15" thickBot="1" x14ac:dyDescent="0.35">
      <c r="B96" s="95" t="s">
        <v>3975</v>
      </c>
      <c r="C96" s="91">
        <f>AM27</f>
        <v>917239.11290322605</v>
      </c>
      <c r="D96" s="91"/>
      <c r="E96" s="14" t="s">
        <v>122</v>
      </c>
      <c r="F96" s="98">
        <f t="shared" ref="F96:F102" si="12">SUM(C96:D96)</f>
        <v>917239.11290322605</v>
      </c>
    </row>
    <row r="97" spans="2:6" ht="15" outlineLevel="1" thickBot="1" x14ac:dyDescent="0.35">
      <c r="B97" s="16" t="s">
        <v>3958</v>
      </c>
      <c r="C97" s="91" t="e">
        <f>IF(C74="Gross Premium",C73*C92,C73*C94)</f>
        <v>#REF!</v>
      </c>
      <c r="D97" s="91"/>
      <c r="E97" s="14" t="s">
        <v>122</v>
      </c>
      <c r="F97" s="98" t="e">
        <f t="shared" si="12"/>
        <v>#REF!</v>
      </c>
    </row>
    <row r="98" spans="2:6" ht="15" thickBot="1" x14ac:dyDescent="0.35">
      <c r="B98" s="16" t="s">
        <v>3960</v>
      </c>
      <c r="C98" s="91" t="e">
        <f>S52</f>
        <v>#REF!</v>
      </c>
      <c r="D98" s="91"/>
      <c r="E98" s="14" t="s">
        <v>122</v>
      </c>
      <c r="F98" s="98" t="e">
        <f t="shared" si="12"/>
        <v>#REF!</v>
      </c>
    </row>
    <row r="99" spans="2:6" ht="15" thickBot="1" x14ac:dyDescent="0.35">
      <c r="B99" s="16" t="s">
        <v>3961</v>
      </c>
      <c r="C99" s="91">
        <f>AN27</f>
        <v>110664.11290322601</v>
      </c>
      <c r="D99" s="91"/>
      <c r="E99" s="14" t="s">
        <v>122</v>
      </c>
      <c r="F99" s="98">
        <f t="shared" si="12"/>
        <v>110664.11290322601</v>
      </c>
    </row>
    <row r="100" spans="2:6" ht="15" thickBot="1" x14ac:dyDescent="0.35">
      <c r="B100" s="16" t="s">
        <v>3962</v>
      </c>
      <c r="C100" s="91">
        <f>AQ27</f>
        <v>0</v>
      </c>
      <c r="D100" s="91"/>
      <c r="E100" s="14" t="s">
        <v>122</v>
      </c>
      <c r="F100" s="98">
        <f t="shared" si="12"/>
        <v>0</v>
      </c>
    </row>
    <row r="101" spans="2:6" ht="15" thickBot="1" x14ac:dyDescent="0.35">
      <c r="B101" s="16" t="s">
        <v>3963</v>
      </c>
      <c r="C101" s="91">
        <f>AY27</f>
        <v>44257.947999689597</v>
      </c>
      <c r="D101" s="91"/>
      <c r="E101" s="14" t="s">
        <v>122</v>
      </c>
      <c r="F101" s="98">
        <f t="shared" si="12"/>
        <v>44257.947999689597</v>
      </c>
    </row>
    <row r="102" spans="2:6" ht="15" thickBot="1" x14ac:dyDescent="0.35">
      <c r="B102" s="16" t="s">
        <v>3964</v>
      </c>
      <c r="C102" s="91" t="e">
        <f>C94-C101</f>
        <v>#REF!</v>
      </c>
      <c r="D102" s="91"/>
      <c r="E102" s="14" t="s">
        <v>122</v>
      </c>
      <c r="F102" s="98" t="e">
        <f t="shared" si="12"/>
        <v>#REF!</v>
      </c>
    </row>
    <row r="103" spans="2:6" ht="14.4" thickBot="1" x14ac:dyDescent="0.3"/>
    <row r="104" spans="2:6" ht="15" thickBot="1" x14ac:dyDescent="0.35">
      <c r="B104" s="16" t="s">
        <v>3965</v>
      </c>
      <c r="C104" s="79" t="e">
        <f>SUM(C40:C43)/(C94)</f>
        <v>#REF!</v>
      </c>
      <c r="D104" s="79"/>
      <c r="E104" s="14" t="s">
        <v>122</v>
      </c>
      <c r="F104" s="79" t="e">
        <f>SUM(F40:F43)/(F94)</f>
        <v>#REF!</v>
      </c>
    </row>
    <row r="105" spans="2:6" ht="15" thickBot="1" x14ac:dyDescent="0.35">
      <c r="B105" s="16" t="s">
        <v>3966</v>
      </c>
      <c r="C105" s="79" t="e">
        <f>SUM(C40:C43)/(C102)</f>
        <v>#REF!</v>
      </c>
      <c r="D105" s="79"/>
      <c r="E105" s="14" t="s">
        <v>122</v>
      </c>
      <c r="F105" s="79" t="e">
        <f>SUM(F40:F43)/(F102)</f>
        <v>#REF!</v>
      </c>
    </row>
    <row r="106" spans="2:6" ht="15" thickBot="1" x14ac:dyDescent="0.35">
      <c r="B106" s="16" t="s">
        <v>3967</v>
      </c>
      <c r="C106" s="79" t="e">
        <f>C105-C104</f>
        <v>#REF!</v>
      </c>
      <c r="D106" s="79"/>
      <c r="E106" s="14" t="s">
        <v>122</v>
      </c>
      <c r="F106" s="79">
        <f>AW27</f>
        <v>2.48673810636428E-2</v>
      </c>
    </row>
  </sheetData>
  <dataValidations count="8">
    <dataValidation type="list" allowBlank="1" showInputMessage="1" showErrorMessage="1" sqref="C9" xr:uid="{2C924A4E-275A-4B98-8C34-CEAC8432BCA5}">
      <formula1>"Total Contract, BST Share"</formula1>
    </dataValidation>
    <dataValidation type="list" allowBlank="1" showInputMessage="1" showErrorMessage="1" sqref="C74:D74 C80" xr:uid="{AB4C40C2-85D4-488A-BC04-F6ADEECD6644}">
      <formula1>"Gross Premium, Net Premium"</formula1>
    </dataValidation>
    <dataValidation type="list" allowBlank="1" showInputMessage="1" showErrorMessage="1" sqref="B4" xr:uid="{EF1BE489-450A-425C-934F-18125E6809B2}">
      <formula1>"Standard, Sliding Scale"</formula1>
    </dataValidation>
    <dataValidation type="decimal" operator="greaterThan" allowBlank="1" showInputMessage="1" showErrorMessage="1" sqref="B9" xr:uid="{1947BCC6-C143-4B21-ADCC-6DB88D35A94C}">
      <formula1>0</formula1>
    </dataValidation>
    <dataValidation type="list" allowBlank="1" showInputMessage="1" showErrorMessage="1" sqref="E4" xr:uid="{94B9C650-277A-4F89-ACB7-AFD10E3F4C06}">
      <formula1>"None, $ Amount"</formula1>
    </dataValidation>
    <dataValidation type="list" allowBlank="1" showInputMessage="1" showErrorMessage="1" sqref="I7:J7 H13:I13" xr:uid="{873082B5-4D59-4670-AE5D-3896AFA3181B}">
      <formula1>"No, Yes"</formula1>
    </dataValidation>
    <dataValidation type="list" allowBlank="1" showInputMessage="1" showErrorMessage="1" sqref="D28:D30" xr:uid="{3A1B8928-0F1C-4F13-BAC6-59358D3A377A}">
      <formula1>"Experience, BBT"</formula1>
    </dataValidation>
    <dataValidation type="list" allowBlank="1" showInputMessage="1" showErrorMessage="1" sqref="C26:D26" xr:uid="{AA25FB10-E8BB-4DFB-87D7-F28F55D9F5DB}">
      <formula1>#REF!</formula1>
    </dataValidation>
  </dataValidations>
  <pageMargins left="0.7" right="0.7" top="0.75" bottom="0.75" header="0.3" footer="0.3"/>
  <pageSetup paperSize="9"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C4FD-C196-46B4-BADA-B99E6E63A48C}">
  <sheetPr codeName="Sheet32"/>
  <dimension ref="A1"/>
  <sheetViews>
    <sheetView workbookViewId="0"/>
  </sheetViews>
  <sheetFormatPr defaultRowHeight="13.8"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43C3-1A23-44E9-AE8F-B12DE0A6C7DC}">
  <sheetPr codeName="Sheet33">
    <tabColor theme="9" tint="0.59999389629810485"/>
  </sheetPr>
  <dimension ref="A6:BI128"/>
  <sheetViews>
    <sheetView workbookViewId="0"/>
  </sheetViews>
  <sheetFormatPr defaultRowHeight="13.8" outlineLevelRow="1" outlineLevelCol="1" x14ac:dyDescent="0.25"/>
  <cols>
    <col min="3" max="4" width="24.09765625" customWidth="1"/>
    <col min="5" max="5" width="24.09765625" customWidth="1" outlineLevel="1"/>
    <col min="6" max="34" width="13" customWidth="1"/>
    <col min="35" max="35" width="3.5" customWidth="1"/>
    <col min="36" max="41" width="13" customWidth="1"/>
    <col min="42" max="52" width="13" customWidth="1" outlineLevel="1"/>
    <col min="53" max="56" width="13.09765625" customWidth="1" outlineLevel="1"/>
    <col min="57" max="57" width="5.09765625" customWidth="1"/>
    <col min="58" max="61" width="13.09765625" customWidth="1"/>
  </cols>
  <sheetData>
    <row r="6" spans="2:61" ht="14.4" thickBot="1" x14ac:dyDescent="0.3"/>
    <row r="7" spans="2:61" ht="14.4" thickBot="1" x14ac:dyDescent="0.3">
      <c r="C7" s="16" t="s">
        <v>199</v>
      </c>
      <c r="D7" t="s">
        <v>3892</v>
      </c>
    </row>
    <row r="9" spans="2:61" hidden="1" outlineLevel="1" x14ac:dyDescent="0.25">
      <c r="AJ9" t="s">
        <v>3894</v>
      </c>
      <c r="AQ9" s="73" t="s">
        <v>3888</v>
      </c>
      <c r="AR9" s="73"/>
      <c r="AS9" s="73"/>
      <c r="AT9" s="73"/>
      <c r="AU9" s="73"/>
      <c r="AV9" s="73"/>
      <c r="AW9" s="73"/>
      <c r="AX9" s="73"/>
      <c r="AY9" s="73"/>
      <c r="AZ9" s="73"/>
      <c r="BA9" s="73"/>
      <c r="BB9" s="73"/>
      <c r="BC9" s="73"/>
      <c r="BD9" s="73"/>
    </row>
    <row r="10" spans="2:61" ht="15" hidden="1" outlineLevel="1" thickBot="1" x14ac:dyDescent="0.35">
      <c r="B10" s="12" t="s">
        <v>3896</v>
      </c>
      <c r="H10" s="14" t="s">
        <v>122</v>
      </c>
      <c r="I10" s="14" t="s">
        <v>122</v>
      </c>
      <c r="J10" s="14" t="s">
        <v>122</v>
      </c>
      <c r="K10" s="14" t="s">
        <v>122</v>
      </c>
      <c r="L10" s="13" t="s">
        <v>123</v>
      </c>
      <c r="M10" s="13" t="s">
        <v>123</v>
      </c>
      <c r="N10" s="13" t="s">
        <v>123</v>
      </c>
      <c r="O10" s="13" t="s">
        <v>123</v>
      </c>
      <c r="P10" s="13" t="s">
        <v>123</v>
      </c>
      <c r="Q10" s="13" t="s">
        <v>123</v>
      </c>
      <c r="R10" s="13" t="s">
        <v>123</v>
      </c>
      <c r="S10" s="13" t="s">
        <v>123</v>
      </c>
      <c r="AB10" t="s">
        <v>3869</v>
      </c>
      <c r="AY10" s="58">
        <f>AX13*AW13*(1-AU13)</f>
        <v>0</v>
      </c>
      <c r="BA10" t="s">
        <v>3893</v>
      </c>
      <c r="BF10" t="s">
        <v>3895</v>
      </c>
    </row>
    <row r="11" spans="2:61" ht="15" hidden="1" outlineLevel="1" thickBot="1" x14ac:dyDescent="0.35">
      <c r="C11" s="14" t="s">
        <v>122</v>
      </c>
      <c r="D11" s="14" t="s">
        <v>122</v>
      </c>
      <c r="E11" s="14" t="s">
        <v>122</v>
      </c>
      <c r="F11" s="14" t="s">
        <v>122</v>
      </c>
      <c r="G11" s="14" t="s">
        <v>122</v>
      </c>
      <c r="H11" s="66" t="s">
        <v>3838</v>
      </c>
      <c r="I11" s="66" t="s">
        <v>3839</v>
      </c>
      <c r="J11" s="66" t="s">
        <v>3840</v>
      </c>
      <c r="K11" s="66" t="s">
        <v>3847</v>
      </c>
      <c r="L11" s="66" t="s">
        <v>3848</v>
      </c>
      <c r="M11" s="66" t="s">
        <v>3849</v>
      </c>
      <c r="N11" s="66" t="s">
        <v>3850</v>
      </c>
      <c r="O11" s="66" t="s">
        <v>3851</v>
      </c>
      <c r="P11" s="66" t="s">
        <v>3852</v>
      </c>
      <c r="Q11" s="66" t="s">
        <v>3853</v>
      </c>
      <c r="R11" s="66" t="s">
        <v>3854</v>
      </c>
      <c r="S11" s="66" t="s">
        <v>3855</v>
      </c>
      <c r="T11" s="14" t="s">
        <v>122</v>
      </c>
      <c r="U11" s="14" t="s">
        <v>122</v>
      </c>
      <c r="V11" s="14" t="s">
        <v>122</v>
      </c>
      <c r="W11" s="14" t="s">
        <v>122</v>
      </c>
      <c r="X11" s="14" t="s">
        <v>122</v>
      </c>
      <c r="Y11" s="14" t="s">
        <v>122</v>
      </c>
      <c r="Z11" s="13" t="s">
        <v>123</v>
      </c>
      <c r="AA11" s="14" t="s">
        <v>122</v>
      </c>
      <c r="AB11" s="13" t="s">
        <v>123</v>
      </c>
      <c r="AC11" s="14" t="s">
        <v>122</v>
      </c>
      <c r="AD11" s="14" t="s">
        <v>122</v>
      </c>
      <c r="AE11" s="14" t="s">
        <v>122</v>
      </c>
      <c r="AF11" s="14" t="s">
        <v>122</v>
      </c>
      <c r="AG11" s="14" t="s">
        <v>122</v>
      </c>
      <c r="AH11" s="14"/>
      <c r="AJ11" s="14" t="s">
        <v>122</v>
      </c>
      <c r="AK11" s="14" t="s">
        <v>122</v>
      </c>
      <c r="AL11" s="14" t="s">
        <v>122</v>
      </c>
      <c r="AM11" s="14" t="s">
        <v>122</v>
      </c>
      <c r="AN11" s="14" t="s">
        <v>122</v>
      </c>
      <c r="AO11" s="14"/>
    </row>
    <row r="12" spans="2:61" ht="55.8" hidden="1" outlineLevel="1" thickBot="1" x14ac:dyDescent="0.3">
      <c r="B12" s="10"/>
      <c r="C12" s="10" t="s">
        <v>3834</v>
      </c>
      <c r="D12" s="10" t="s">
        <v>3835</v>
      </c>
      <c r="E12" s="10" t="s">
        <v>203</v>
      </c>
      <c r="F12" s="10" t="s">
        <v>3836</v>
      </c>
      <c r="G12" s="10" t="s">
        <v>3837</v>
      </c>
      <c r="H12" s="10" t="s">
        <v>3842</v>
      </c>
      <c r="I12" s="10" t="s">
        <v>3841</v>
      </c>
      <c r="J12" s="10" t="s">
        <v>3844</v>
      </c>
      <c r="K12" s="10" t="s">
        <v>3843</v>
      </c>
      <c r="L12" s="10" t="s">
        <v>3845</v>
      </c>
      <c r="M12" s="10" t="s">
        <v>3846</v>
      </c>
      <c r="N12" s="10" t="s">
        <v>3842</v>
      </c>
      <c r="O12" s="10" t="s">
        <v>3841</v>
      </c>
      <c r="P12" s="10" t="s">
        <v>3844</v>
      </c>
      <c r="Q12" s="10" t="s">
        <v>3843</v>
      </c>
      <c r="R12" s="10" t="s">
        <v>3845</v>
      </c>
      <c r="S12" s="10" t="s">
        <v>3846</v>
      </c>
      <c r="T12" s="10" t="s">
        <v>3856</v>
      </c>
      <c r="U12" s="10" t="s">
        <v>3863</v>
      </c>
      <c r="V12" s="10" t="s">
        <v>3862</v>
      </c>
      <c r="W12" s="10" t="s">
        <v>3861</v>
      </c>
      <c r="X12" s="10" t="s">
        <v>3860</v>
      </c>
      <c r="Y12" s="10" t="s">
        <v>3859</v>
      </c>
      <c r="Z12" s="10" t="s">
        <v>3858</v>
      </c>
      <c r="AA12" s="10" t="s">
        <v>3866</v>
      </c>
      <c r="AB12" s="10" t="s">
        <v>3864</v>
      </c>
      <c r="AC12" s="10" t="s">
        <v>3865</v>
      </c>
      <c r="AD12" s="10" t="s">
        <v>3867</v>
      </c>
      <c r="AE12" s="10" t="s">
        <v>3868</v>
      </c>
      <c r="AF12" s="10" t="s">
        <v>3870</v>
      </c>
      <c r="AG12" s="10" t="s">
        <v>3871</v>
      </c>
      <c r="AH12" s="10" t="s">
        <v>3889</v>
      </c>
      <c r="AJ12" s="10" t="s">
        <v>3865</v>
      </c>
      <c r="AK12" s="10" t="s">
        <v>3867</v>
      </c>
      <c r="AL12" s="10" t="s">
        <v>3868</v>
      </c>
      <c r="AM12" s="10" t="s">
        <v>3870</v>
      </c>
      <c r="AN12" s="10" t="s">
        <v>3871</v>
      </c>
      <c r="AO12" s="10" t="s">
        <v>3889</v>
      </c>
      <c r="AQ12" s="10" t="s">
        <v>3872</v>
      </c>
      <c r="AR12" s="10" t="s">
        <v>3873</v>
      </c>
      <c r="AS12" s="10" t="s">
        <v>3874</v>
      </c>
      <c r="AT12" s="10" t="s">
        <v>3875</v>
      </c>
      <c r="AU12" s="10" t="s">
        <v>3876</v>
      </c>
      <c r="AV12" s="10" t="s">
        <v>3877</v>
      </c>
      <c r="AW12" s="10" t="s">
        <v>3878</v>
      </c>
      <c r="AX12" s="10" t="s">
        <v>3879</v>
      </c>
      <c r="AY12" s="10" t="s">
        <v>3880</v>
      </c>
      <c r="AZ12" s="10" t="s">
        <v>3881</v>
      </c>
      <c r="BA12" s="10" t="s">
        <v>3885</v>
      </c>
      <c r="BB12" s="10" t="s">
        <v>3886</v>
      </c>
      <c r="BC12" s="10" t="s">
        <v>3887</v>
      </c>
      <c r="BD12" s="10" t="s">
        <v>3884</v>
      </c>
      <c r="BF12" s="10" t="s">
        <v>3885</v>
      </c>
      <c r="BG12" s="10" t="s">
        <v>3886</v>
      </c>
      <c r="BH12" s="10" t="s">
        <v>3887</v>
      </c>
      <c r="BI12" s="10" t="s">
        <v>3884</v>
      </c>
    </row>
    <row r="13" spans="2:61" ht="14.4" hidden="1" outlineLevel="1" thickBot="1" x14ac:dyDescent="0.3">
      <c r="B13" s="17">
        <v>1</v>
      </c>
      <c r="C13" s="15" t="e">
        <f>INDEX(#REF!,MATCH($E13,#REF!,0))</f>
        <v>#REF!</v>
      </c>
      <c r="D13" s="15" t="e">
        <f>INDEX(#REF!,MATCH($E13,#REF!,0))</f>
        <v>#REF!</v>
      </c>
      <c r="E13" s="15" t="e" cm="1">
        <f t="array" ref="E13">_xlfn.UNIQUE(#REF!)</f>
        <v>#REF!</v>
      </c>
      <c r="F13" s="70" t="e">
        <f>SUMIFS(#REF!,_xlfn.ANCHORARRAY(#REF!),E13)</f>
        <v>#REF!</v>
      </c>
      <c r="G13" s="65" t="e">
        <f t="shared" ref="G13:G28" si="0">F13/$F$29</f>
        <v>#REF!</v>
      </c>
      <c r="H13" s="65">
        <v>0.93474632761339316</v>
      </c>
      <c r="I13" s="65">
        <v>0.81989531981423291</v>
      </c>
      <c r="J13" s="65">
        <v>0.43638316698239954</v>
      </c>
      <c r="K13" s="65">
        <v>0.95308397711950366</v>
      </c>
      <c r="L13" s="67">
        <v>0.2331753933226709</v>
      </c>
      <c r="M13" s="67">
        <v>0.66451085304283808</v>
      </c>
      <c r="N13" s="67">
        <v>0.5</v>
      </c>
      <c r="O13" s="67">
        <v>0.5</v>
      </c>
      <c r="P13" s="67">
        <v>0</v>
      </c>
      <c r="Q13" s="67">
        <v>0</v>
      </c>
      <c r="R13" s="67">
        <v>0</v>
      </c>
      <c r="S13" s="67">
        <v>0</v>
      </c>
      <c r="T13" s="65" t="b">
        <f>SUM(N13:S13)=1</f>
        <v>1</v>
      </c>
      <c r="U13" s="65">
        <f t="shared" ref="U13:U28" si="1">SUMPRODUCT(H13:M13,N13:S13)</f>
        <v>0.87732082371381304</v>
      </c>
      <c r="V13" s="65" t="e">
        <f>INDEX(#REF!,MATCH($E13,_xlfn.ANCHORARRAY(#REF!),0))</f>
        <v>#REF!</v>
      </c>
      <c r="W13" s="65" t="e">
        <f>INDEX(#REF!,MATCH($E13,_xlfn.ANCHORARRAY(#REF!),0))+INDEX(#REF!,MATCH($E13,_xlfn.ANCHORARRAY(#REF!),0))</f>
        <v>#REF!</v>
      </c>
      <c r="X13" s="11">
        <v>1.2500000000000001E-2</v>
      </c>
      <c r="Y13" s="11">
        <v>0</v>
      </c>
      <c r="Z13" s="74">
        <v>0</v>
      </c>
      <c r="AA13" s="65" t="e">
        <f t="shared" ref="AA13:AA28" si="2">U13*BC13+U13*BD13*(1+V13)+SUM(W13:Z13)</f>
        <v>#REF!</v>
      </c>
      <c r="AB13" s="67">
        <v>0</v>
      </c>
      <c r="AC13" s="65" t="e">
        <f t="shared" ref="AC13:AC28" si="3">AA13+AB13</f>
        <v>#REF!</v>
      </c>
      <c r="AD13" s="65">
        <v>1.2E-2</v>
      </c>
      <c r="AE13" s="65" t="e">
        <f t="shared" ref="AE13:AE28" si="4">AC13+AD13</f>
        <v>#REF!</v>
      </c>
      <c r="AF13" s="65" t="e">
        <f t="shared" ref="AF13:AF27" si="5">0.7/AE13</f>
        <v>#REF!</v>
      </c>
      <c r="AG13" s="65">
        <f t="shared" ref="AG13:AG29" si="6">IFERROR(F13/AY13,0)</f>
        <v>0</v>
      </c>
      <c r="AH13" s="65" t="e">
        <f t="shared" ref="AH13:AH29" si="7">(1-AE13-($AU13-$AV13)+($AT13*(1-$AU13))-$AS13)/(($AX13*$AW13*(1-$AU13))/$AX13)</f>
        <v>#REF!</v>
      </c>
      <c r="AJ13" s="65" t="e">
        <f t="shared" ref="AJ13:AJ28" si="8">AC13-SUM(X13:Z13)</f>
        <v>#REF!</v>
      </c>
      <c r="AK13" s="65">
        <v>1.2999999999999999E-2</v>
      </c>
      <c r="AL13" s="65" t="e">
        <f t="shared" ref="AL13:AL28" si="9">AJ13+AK13</f>
        <v>#REF!</v>
      </c>
      <c r="AM13" s="65" t="e">
        <f t="shared" ref="AM13:AM28" si="10">0.7/AL13</f>
        <v>#REF!</v>
      </c>
      <c r="AN13" s="65">
        <f t="shared" ref="AN13:AN29" si="11">IFERROR(F13/AZ13,0)</f>
        <v>0</v>
      </c>
      <c r="AO13" s="65" t="e">
        <f t="shared" ref="AO13:AO29" si="12">(1-AL13-($AU13-$AV13)+($AT13*(1-$AU13))-$AS13)/(($AX13*$AW13*(1-$AU13))/$AX13)</f>
        <v>#REF!</v>
      </c>
      <c r="AQ13" s="70" t="e">
        <f t="shared" ref="AQ13:AQ28" si="13">F13*AE13</f>
        <v>#REF!</v>
      </c>
      <c r="AR13" s="70" t="e">
        <f t="shared" ref="AR13:AR28" si="14">F13*AL13</f>
        <v>#REF!</v>
      </c>
      <c r="AS13" s="65">
        <v>0</v>
      </c>
      <c r="AT13" s="65">
        <v>0</v>
      </c>
      <c r="AU13" s="65">
        <v>0</v>
      </c>
      <c r="AV13" s="65">
        <v>0</v>
      </c>
      <c r="AW13" s="65">
        <v>0</v>
      </c>
      <c r="AX13" s="65">
        <v>0</v>
      </c>
      <c r="AY13" s="70" t="e">
        <f t="shared" ref="AY13:AY28" si="15">AQ13/(1-AS13-(AU13-AV13)+AT13*(1-AU13)-AX13*AW13*(1-AU13))</f>
        <v>#REF!</v>
      </c>
      <c r="AZ13" s="70" t="e">
        <f t="shared" ref="AZ13:AZ29" si="16">AR13/(1-AS13-(AU13-AV13)+AT13*(1-AU13)-AX13*AW13*(1-AU13))</f>
        <v>#REF!</v>
      </c>
      <c r="BA13" s="65">
        <f t="shared" ref="BA13:BB28" si="17">IF($C$7="Business Plan",0,"placeholder")</f>
        <v>0</v>
      </c>
      <c r="BB13" s="65">
        <f t="shared" si="17"/>
        <v>0</v>
      </c>
      <c r="BC13" s="65" t="e">
        <f>IF($C$7="Business Plan",INDEX(#REF!,MATCH($E13,_xlfn.ANCHORARRAY(#REF!),0))/(INDEX(#REF!,MATCH($E13,_xlfn.ANCHORARRAY(#REF!),0))+INDEX(#REF!,MATCH($E13,_xlfn.ANCHORARRAY(#REF!),0))),BA13+BB13)</f>
        <v>#REF!</v>
      </c>
      <c r="BD13" s="65" t="e">
        <f>IF($C$7="Business Plan",1-BC13,0)</f>
        <v>#REF!</v>
      </c>
      <c r="BF13" s="65" t="e">
        <f t="shared" ref="BF13:BF28" si="18">BA13*$AE13</f>
        <v>#REF!</v>
      </c>
      <c r="BG13" s="65" t="e">
        <f t="shared" ref="BG13:BG28" si="19">BB13*$AE13</f>
        <v>#REF!</v>
      </c>
      <c r="BH13" s="65" t="e">
        <f t="shared" ref="BH13:BH28" si="20">BC13*$AE13</f>
        <v>#REF!</v>
      </c>
      <c r="BI13" s="65" t="e">
        <f t="shared" ref="BI13:BI28" si="21">BD13*$AE13</f>
        <v>#REF!</v>
      </c>
    </row>
    <row r="14" spans="2:61" ht="14.4" hidden="1" outlineLevel="1" thickBot="1" x14ac:dyDescent="0.3">
      <c r="B14" s="17">
        <f t="shared" ref="B14:B28" si="22">1+B13</f>
        <v>2</v>
      </c>
      <c r="C14" s="15" t="e">
        <f>INDEX(#REF!,MATCH($E14,#REF!,0))</f>
        <v>#REF!</v>
      </c>
      <c r="D14" s="15" t="e">
        <f>INDEX(#REF!,MATCH($E14,#REF!,0))</f>
        <v>#REF!</v>
      </c>
      <c r="E14" s="15"/>
      <c r="F14" s="70" t="e">
        <f>SUMIFS(#REF!,_xlfn.ANCHORARRAY(#REF!),E14)</f>
        <v>#REF!</v>
      </c>
      <c r="G14" s="65" t="e">
        <f t="shared" si="0"/>
        <v>#REF!</v>
      </c>
      <c r="H14" s="65">
        <v>0.49068832073605217</v>
      </c>
      <c r="I14" s="65">
        <v>0.26743868674525362</v>
      </c>
      <c r="J14" s="65">
        <v>0.48952563684707961</v>
      </c>
      <c r="K14" s="65">
        <v>0.52323610266500764</v>
      </c>
      <c r="L14" s="67">
        <v>0.789205104484616</v>
      </c>
      <c r="M14" s="67">
        <v>0.86205085034503437</v>
      </c>
      <c r="N14" s="67">
        <v>0.5</v>
      </c>
      <c r="O14" s="67">
        <v>0.5</v>
      </c>
      <c r="P14" s="67">
        <v>0</v>
      </c>
      <c r="Q14" s="67">
        <v>0</v>
      </c>
      <c r="R14" s="67">
        <v>0</v>
      </c>
      <c r="S14" s="67">
        <v>0</v>
      </c>
      <c r="T14" s="65" t="b">
        <f t="shared" ref="T14:T28" si="23">SUM(N14:S14)=1</f>
        <v>1</v>
      </c>
      <c r="U14" s="65">
        <f t="shared" si="1"/>
        <v>0.3790635037406529</v>
      </c>
      <c r="V14" s="65" t="e">
        <f>INDEX(#REF!,MATCH($E14,_xlfn.ANCHORARRAY(#REF!),0))</f>
        <v>#REF!</v>
      </c>
      <c r="W14" s="65" t="e">
        <f>INDEX(#REF!,MATCH($E14,_xlfn.ANCHORARRAY(#REF!),0))+INDEX(#REF!,MATCH($E14,_xlfn.ANCHORARRAY(#REF!),0))</f>
        <v>#REF!</v>
      </c>
      <c r="X14" s="11">
        <v>1.2500000000000001E-2</v>
      </c>
      <c r="Y14" s="11">
        <v>0</v>
      </c>
      <c r="Z14" s="74">
        <v>0</v>
      </c>
      <c r="AA14" s="65" t="e">
        <f t="shared" si="2"/>
        <v>#REF!</v>
      </c>
      <c r="AB14" s="67">
        <v>0</v>
      </c>
      <c r="AC14" s="65" t="e">
        <f t="shared" si="3"/>
        <v>#REF!</v>
      </c>
      <c r="AD14" s="65">
        <v>1.2E-2</v>
      </c>
      <c r="AE14" s="65" t="e">
        <f t="shared" si="4"/>
        <v>#REF!</v>
      </c>
      <c r="AF14" s="65" t="e">
        <f t="shared" si="5"/>
        <v>#REF!</v>
      </c>
      <c r="AG14" s="65">
        <f t="shared" si="6"/>
        <v>0</v>
      </c>
      <c r="AH14" s="65" t="e">
        <f t="shared" si="7"/>
        <v>#REF!</v>
      </c>
      <c r="AJ14" s="65" t="e">
        <f t="shared" si="8"/>
        <v>#REF!</v>
      </c>
      <c r="AK14" s="65">
        <v>1.2999999999999999E-2</v>
      </c>
      <c r="AL14" s="65" t="e">
        <f t="shared" si="9"/>
        <v>#REF!</v>
      </c>
      <c r="AM14" s="65" t="e">
        <f t="shared" si="10"/>
        <v>#REF!</v>
      </c>
      <c r="AN14" s="65">
        <f t="shared" si="11"/>
        <v>0</v>
      </c>
      <c r="AO14" s="65" t="e">
        <f t="shared" si="12"/>
        <v>#REF!</v>
      </c>
      <c r="AQ14" s="70" t="e">
        <f t="shared" si="13"/>
        <v>#REF!</v>
      </c>
      <c r="AR14" s="70" t="e">
        <f t="shared" si="14"/>
        <v>#REF!</v>
      </c>
      <c r="AS14" s="65">
        <v>0</v>
      </c>
      <c r="AT14" s="65">
        <v>0</v>
      </c>
      <c r="AU14" s="65">
        <v>0</v>
      </c>
      <c r="AV14" s="65">
        <v>0</v>
      </c>
      <c r="AW14" s="65">
        <v>0</v>
      </c>
      <c r="AX14" s="65">
        <v>0</v>
      </c>
      <c r="AY14" s="70" t="e">
        <f t="shared" si="15"/>
        <v>#REF!</v>
      </c>
      <c r="AZ14" s="70" t="e">
        <f t="shared" si="16"/>
        <v>#REF!</v>
      </c>
      <c r="BA14" s="65">
        <f t="shared" si="17"/>
        <v>0</v>
      </c>
      <c r="BB14" s="65">
        <f t="shared" si="17"/>
        <v>0</v>
      </c>
      <c r="BC14" s="65" t="e">
        <f>IF($C$7="Business Plan",INDEX(#REF!,MATCH($E14,_xlfn.ANCHORARRAY(#REF!),0))/(INDEX(#REF!,MATCH($E14,_xlfn.ANCHORARRAY(#REF!),0))+INDEX(#REF!,MATCH($E14,_xlfn.ANCHORARRAY(#REF!),0))),BA14+BB14)</f>
        <v>#REF!</v>
      </c>
      <c r="BD14" s="65" t="e">
        <f t="shared" ref="BD14:BD28" si="24">IF($C$7="Business Plan",1-BC14,0)</f>
        <v>#REF!</v>
      </c>
      <c r="BF14" s="65" t="e">
        <f t="shared" si="18"/>
        <v>#REF!</v>
      </c>
      <c r="BG14" s="65" t="e">
        <f t="shared" si="19"/>
        <v>#REF!</v>
      </c>
      <c r="BH14" s="65" t="e">
        <f t="shared" si="20"/>
        <v>#REF!</v>
      </c>
      <c r="BI14" s="65" t="e">
        <f t="shared" si="21"/>
        <v>#REF!</v>
      </c>
    </row>
    <row r="15" spans="2:61" ht="14.4" hidden="1" outlineLevel="1" thickBot="1" x14ac:dyDescent="0.3">
      <c r="B15" s="17">
        <f t="shared" si="22"/>
        <v>3</v>
      </c>
      <c r="C15" s="15" t="e">
        <f>INDEX(#REF!,MATCH($E15,#REF!,0))</f>
        <v>#REF!</v>
      </c>
      <c r="D15" s="15" t="e">
        <f>INDEX(#REF!,MATCH($E15,#REF!,0))</f>
        <v>#REF!</v>
      </c>
      <c r="E15" s="15"/>
      <c r="F15" s="70" t="e">
        <f>SUMIFS(#REF!,_xlfn.ANCHORARRAY(#REF!),E15)</f>
        <v>#REF!</v>
      </c>
      <c r="G15" s="65" t="e">
        <f t="shared" si="0"/>
        <v>#REF!</v>
      </c>
      <c r="H15" s="65">
        <v>0.84362686221312866</v>
      </c>
      <c r="I15" s="65">
        <v>0.59321657966245034</v>
      </c>
      <c r="J15" s="65">
        <v>6.6182924658118814E-2</v>
      </c>
      <c r="K15" s="65">
        <v>0.69554769023851992</v>
      </c>
      <c r="L15" s="67">
        <v>1.9072160296196294E-2</v>
      </c>
      <c r="M15" s="67">
        <v>0.64527095762048126</v>
      </c>
      <c r="N15" s="67">
        <v>0.5</v>
      </c>
      <c r="O15" s="67">
        <v>0.5</v>
      </c>
      <c r="P15" s="67">
        <v>0</v>
      </c>
      <c r="Q15" s="67">
        <v>0</v>
      </c>
      <c r="R15" s="67">
        <v>0</v>
      </c>
      <c r="S15" s="67">
        <v>0</v>
      </c>
      <c r="T15" s="65" t="b">
        <f t="shared" si="23"/>
        <v>1</v>
      </c>
      <c r="U15" s="65">
        <f t="shared" si="1"/>
        <v>0.71842172093778944</v>
      </c>
      <c r="V15" s="65" t="e">
        <f>INDEX(#REF!,MATCH($E15,_xlfn.ANCHORARRAY(#REF!),0))</f>
        <v>#REF!</v>
      </c>
      <c r="W15" s="65" t="e">
        <f>INDEX(#REF!,MATCH($E15,_xlfn.ANCHORARRAY(#REF!),0))+INDEX(#REF!,MATCH($E15,_xlfn.ANCHORARRAY(#REF!),0))</f>
        <v>#REF!</v>
      </c>
      <c r="X15" s="11">
        <v>1.2500000000000001E-2</v>
      </c>
      <c r="Y15" s="11">
        <v>0</v>
      </c>
      <c r="Z15" s="74">
        <v>0</v>
      </c>
      <c r="AA15" s="65" t="e">
        <f t="shared" si="2"/>
        <v>#REF!</v>
      </c>
      <c r="AB15" s="67">
        <v>0</v>
      </c>
      <c r="AC15" s="65" t="e">
        <f t="shared" si="3"/>
        <v>#REF!</v>
      </c>
      <c r="AD15" s="65">
        <v>1.2E-2</v>
      </c>
      <c r="AE15" s="65" t="e">
        <f t="shared" si="4"/>
        <v>#REF!</v>
      </c>
      <c r="AF15" s="65" t="e">
        <f t="shared" si="5"/>
        <v>#REF!</v>
      </c>
      <c r="AG15" s="65">
        <f t="shared" si="6"/>
        <v>0</v>
      </c>
      <c r="AH15" s="65" t="e">
        <f t="shared" si="7"/>
        <v>#REF!</v>
      </c>
      <c r="AJ15" s="65" t="e">
        <f t="shared" si="8"/>
        <v>#REF!</v>
      </c>
      <c r="AK15" s="65">
        <v>1.2999999999999999E-2</v>
      </c>
      <c r="AL15" s="65" t="e">
        <f t="shared" si="9"/>
        <v>#REF!</v>
      </c>
      <c r="AM15" s="65" t="e">
        <f t="shared" si="10"/>
        <v>#REF!</v>
      </c>
      <c r="AN15" s="65">
        <f t="shared" si="11"/>
        <v>0</v>
      </c>
      <c r="AO15" s="65" t="e">
        <f t="shared" si="12"/>
        <v>#REF!</v>
      </c>
      <c r="AQ15" s="70" t="e">
        <f t="shared" si="13"/>
        <v>#REF!</v>
      </c>
      <c r="AR15" s="70" t="e">
        <f t="shared" si="14"/>
        <v>#REF!</v>
      </c>
      <c r="AS15" s="65">
        <v>0</v>
      </c>
      <c r="AT15" s="65">
        <v>0</v>
      </c>
      <c r="AU15" s="65">
        <v>0</v>
      </c>
      <c r="AV15" s="65">
        <v>0</v>
      </c>
      <c r="AW15" s="65">
        <v>0</v>
      </c>
      <c r="AX15" s="65">
        <v>0</v>
      </c>
      <c r="AY15" s="70" t="e">
        <f t="shared" si="15"/>
        <v>#REF!</v>
      </c>
      <c r="AZ15" s="70" t="e">
        <f t="shared" si="16"/>
        <v>#REF!</v>
      </c>
      <c r="BA15" s="65">
        <f t="shared" si="17"/>
        <v>0</v>
      </c>
      <c r="BB15" s="65">
        <f t="shared" si="17"/>
        <v>0</v>
      </c>
      <c r="BC15" s="65" t="e">
        <f>IF($C$7="Business Plan",INDEX(#REF!,MATCH($E15,_xlfn.ANCHORARRAY(#REF!),0))/(INDEX(#REF!,MATCH($E15,_xlfn.ANCHORARRAY(#REF!),0))+INDEX(#REF!,MATCH($E15,_xlfn.ANCHORARRAY(#REF!),0))),BA15+BB15)</f>
        <v>#REF!</v>
      </c>
      <c r="BD15" s="65" t="e">
        <f t="shared" si="24"/>
        <v>#REF!</v>
      </c>
      <c r="BF15" s="65" t="e">
        <f t="shared" si="18"/>
        <v>#REF!</v>
      </c>
      <c r="BG15" s="65" t="e">
        <f t="shared" si="19"/>
        <v>#REF!</v>
      </c>
      <c r="BH15" s="65" t="e">
        <f t="shared" si="20"/>
        <v>#REF!</v>
      </c>
      <c r="BI15" s="65" t="e">
        <f t="shared" si="21"/>
        <v>#REF!</v>
      </c>
    </row>
    <row r="16" spans="2:61" ht="14.4" hidden="1" outlineLevel="1" thickBot="1" x14ac:dyDescent="0.3">
      <c r="B16" s="17">
        <f t="shared" si="22"/>
        <v>4</v>
      </c>
      <c r="C16" s="15" t="e">
        <f>INDEX(#REF!,MATCH($E16,#REF!,0))</f>
        <v>#REF!</v>
      </c>
      <c r="D16" s="15" t="e">
        <f>INDEX(#REF!,MATCH($E16,#REF!,0))</f>
        <v>#REF!</v>
      </c>
      <c r="E16" s="15"/>
      <c r="F16" s="70" t="e">
        <f>SUMIFS(#REF!,_xlfn.ANCHORARRAY(#REF!),E16)</f>
        <v>#REF!</v>
      </c>
      <c r="G16" s="65" t="e">
        <f t="shared" si="0"/>
        <v>#REF!</v>
      </c>
      <c r="H16" s="65">
        <v>0.50624370548287378</v>
      </c>
      <c r="I16" s="65">
        <v>0.79926960033208849</v>
      </c>
      <c r="J16" s="65">
        <v>0.65949517170027061</v>
      </c>
      <c r="K16" s="65">
        <v>0.58486715298132597</v>
      </c>
      <c r="L16" s="67">
        <v>2.7589591892235754E-2</v>
      </c>
      <c r="M16" s="67">
        <v>0.71970193182169073</v>
      </c>
      <c r="N16" s="67">
        <v>0.5</v>
      </c>
      <c r="O16" s="67">
        <v>0.5</v>
      </c>
      <c r="P16" s="67">
        <v>0</v>
      </c>
      <c r="Q16" s="67">
        <v>0</v>
      </c>
      <c r="R16" s="67">
        <v>0</v>
      </c>
      <c r="S16" s="67">
        <v>0</v>
      </c>
      <c r="T16" s="65" t="b">
        <f t="shared" si="23"/>
        <v>1</v>
      </c>
      <c r="U16" s="65">
        <f t="shared" si="1"/>
        <v>0.65275665290748108</v>
      </c>
      <c r="V16" s="65" t="e">
        <f>INDEX(#REF!,MATCH($E16,_xlfn.ANCHORARRAY(#REF!),0))</f>
        <v>#REF!</v>
      </c>
      <c r="W16" s="65" t="e">
        <f>INDEX(#REF!,MATCH($E16,_xlfn.ANCHORARRAY(#REF!),0))+INDEX(#REF!,MATCH($E16,_xlfn.ANCHORARRAY(#REF!),0))</f>
        <v>#REF!</v>
      </c>
      <c r="X16" s="11">
        <v>1.2500000000000001E-2</v>
      </c>
      <c r="Y16" s="11">
        <v>0</v>
      </c>
      <c r="Z16" s="74">
        <v>0</v>
      </c>
      <c r="AA16" s="65" t="e">
        <f t="shared" si="2"/>
        <v>#REF!</v>
      </c>
      <c r="AB16" s="67">
        <v>0</v>
      </c>
      <c r="AC16" s="65" t="e">
        <f t="shared" si="3"/>
        <v>#REF!</v>
      </c>
      <c r="AD16" s="65">
        <v>1.2E-2</v>
      </c>
      <c r="AE16" s="65" t="e">
        <f t="shared" si="4"/>
        <v>#REF!</v>
      </c>
      <c r="AF16" s="65" t="e">
        <f t="shared" si="5"/>
        <v>#REF!</v>
      </c>
      <c r="AG16" s="65">
        <f t="shared" si="6"/>
        <v>0</v>
      </c>
      <c r="AH16" s="65" t="e">
        <f t="shared" si="7"/>
        <v>#REF!</v>
      </c>
      <c r="AJ16" s="65" t="e">
        <f t="shared" si="8"/>
        <v>#REF!</v>
      </c>
      <c r="AK16" s="65">
        <v>1.2999999999999999E-2</v>
      </c>
      <c r="AL16" s="65" t="e">
        <f t="shared" si="9"/>
        <v>#REF!</v>
      </c>
      <c r="AM16" s="65" t="e">
        <f t="shared" si="10"/>
        <v>#REF!</v>
      </c>
      <c r="AN16" s="65">
        <f t="shared" si="11"/>
        <v>0</v>
      </c>
      <c r="AO16" s="65" t="e">
        <f t="shared" si="12"/>
        <v>#REF!</v>
      </c>
      <c r="AQ16" s="70" t="e">
        <f t="shared" si="13"/>
        <v>#REF!</v>
      </c>
      <c r="AR16" s="70" t="e">
        <f t="shared" si="14"/>
        <v>#REF!</v>
      </c>
      <c r="AS16" s="65">
        <v>0</v>
      </c>
      <c r="AT16" s="65">
        <v>0</v>
      </c>
      <c r="AU16" s="65">
        <v>0</v>
      </c>
      <c r="AV16" s="65">
        <v>0</v>
      </c>
      <c r="AW16" s="65">
        <v>0</v>
      </c>
      <c r="AX16" s="65">
        <v>0</v>
      </c>
      <c r="AY16" s="70" t="e">
        <f t="shared" si="15"/>
        <v>#REF!</v>
      </c>
      <c r="AZ16" s="70" t="e">
        <f t="shared" si="16"/>
        <v>#REF!</v>
      </c>
      <c r="BA16" s="65">
        <f t="shared" si="17"/>
        <v>0</v>
      </c>
      <c r="BB16" s="65">
        <f t="shared" si="17"/>
        <v>0</v>
      </c>
      <c r="BC16" s="65" t="e">
        <f>IF($C$7="Business Plan",INDEX(#REF!,MATCH($E16,_xlfn.ANCHORARRAY(#REF!),0))/(INDEX(#REF!,MATCH($E16,_xlfn.ANCHORARRAY(#REF!),0))+INDEX(#REF!,MATCH($E16,_xlfn.ANCHORARRAY(#REF!),0))),BA16+BB16)</f>
        <v>#REF!</v>
      </c>
      <c r="BD16" s="65" t="e">
        <f t="shared" si="24"/>
        <v>#REF!</v>
      </c>
      <c r="BF16" s="65" t="e">
        <f t="shared" si="18"/>
        <v>#REF!</v>
      </c>
      <c r="BG16" s="65" t="e">
        <f t="shared" si="19"/>
        <v>#REF!</v>
      </c>
      <c r="BH16" s="65" t="e">
        <f t="shared" si="20"/>
        <v>#REF!</v>
      </c>
      <c r="BI16" s="65" t="e">
        <f t="shared" si="21"/>
        <v>#REF!</v>
      </c>
    </row>
    <row r="17" spans="2:61" ht="14.4" hidden="1" outlineLevel="1" thickBot="1" x14ac:dyDescent="0.3">
      <c r="B17" s="17">
        <f t="shared" si="22"/>
        <v>5</v>
      </c>
      <c r="C17" s="15" t="e">
        <f>INDEX(#REF!,MATCH($E17,#REF!,0))</f>
        <v>#REF!</v>
      </c>
      <c r="D17" s="15" t="e">
        <f>INDEX(#REF!,MATCH($E17,#REF!,0))</f>
        <v>#REF!</v>
      </c>
      <c r="E17" s="15"/>
      <c r="F17" s="70" t="e">
        <f>SUMIFS(#REF!,_xlfn.ANCHORARRAY(#REF!),E17)</f>
        <v>#REF!</v>
      </c>
      <c r="G17" s="65" t="e">
        <f t="shared" si="0"/>
        <v>#REF!</v>
      </c>
      <c r="H17" s="65">
        <v>0.63713271716508668</v>
      </c>
      <c r="I17" s="65">
        <v>0.65704100666769949</v>
      </c>
      <c r="J17" s="65">
        <v>0.57358046326458401</v>
      </c>
      <c r="K17" s="65">
        <v>0.46666842038399547</v>
      </c>
      <c r="L17" s="67">
        <v>0.193495558752944</v>
      </c>
      <c r="M17" s="67">
        <v>0.71627393626713509</v>
      </c>
      <c r="N17" s="67">
        <v>0.5</v>
      </c>
      <c r="O17" s="67">
        <v>0.5</v>
      </c>
      <c r="P17" s="67">
        <v>0</v>
      </c>
      <c r="Q17" s="67">
        <v>0</v>
      </c>
      <c r="R17" s="67">
        <v>0</v>
      </c>
      <c r="S17" s="67">
        <v>0</v>
      </c>
      <c r="T17" s="65" t="b">
        <f t="shared" si="23"/>
        <v>1</v>
      </c>
      <c r="U17" s="65">
        <f t="shared" si="1"/>
        <v>0.64708686191639309</v>
      </c>
      <c r="V17" s="65" t="e">
        <f>INDEX(#REF!,MATCH($E17,_xlfn.ANCHORARRAY(#REF!),0))</f>
        <v>#REF!</v>
      </c>
      <c r="W17" s="65" t="e">
        <f>INDEX(#REF!,MATCH($E17,_xlfn.ANCHORARRAY(#REF!),0))+INDEX(#REF!,MATCH($E17,_xlfn.ANCHORARRAY(#REF!),0))</f>
        <v>#REF!</v>
      </c>
      <c r="X17" s="11">
        <v>1.2500000000000001E-2</v>
      </c>
      <c r="Y17" s="11">
        <v>0</v>
      </c>
      <c r="Z17" s="74">
        <v>0</v>
      </c>
      <c r="AA17" s="65" t="e">
        <f t="shared" si="2"/>
        <v>#REF!</v>
      </c>
      <c r="AB17" s="67">
        <v>0</v>
      </c>
      <c r="AC17" s="65" t="e">
        <f t="shared" si="3"/>
        <v>#REF!</v>
      </c>
      <c r="AD17" s="65">
        <v>1.2E-2</v>
      </c>
      <c r="AE17" s="65" t="e">
        <f t="shared" si="4"/>
        <v>#REF!</v>
      </c>
      <c r="AF17" s="65" t="e">
        <f t="shared" si="5"/>
        <v>#REF!</v>
      </c>
      <c r="AG17" s="65">
        <f t="shared" si="6"/>
        <v>0</v>
      </c>
      <c r="AH17" s="65" t="e">
        <f t="shared" si="7"/>
        <v>#REF!</v>
      </c>
      <c r="AJ17" s="65" t="e">
        <f t="shared" si="8"/>
        <v>#REF!</v>
      </c>
      <c r="AK17" s="65">
        <v>1.2999999999999999E-2</v>
      </c>
      <c r="AL17" s="65" t="e">
        <f t="shared" si="9"/>
        <v>#REF!</v>
      </c>
      <c r="AM17" s="65" t="e">
        <f t="shared" si="10"/>
        <v>#REF!</v>
      </c>
      <c r="AN17" s="65">
        <f t="shared" si="11"/>
        <v>0</v>
      </c>
      <c r="AO17" s="65" t="e">
        <f t="shared" si="12"/>
        <v>#REF!</v>
      </c>
      <c r="AQ17" s="70" t="e">
        <f t="shared" si="13"/>
        <v>#REF!</v>
      </c>
      <c r="AR17" s="70" t="e">
        <f t="shared" si="14"/>
        <v>#REF!</v>
      </c>
      <c r="AS17" s="65">
        <v>0</v>
      </c>
      <c r="AT17" s="65">
        <v>0</v>
      </c>
      <c r="AU17" s="65">
        <v>0</v>
      </c>
      <c r="AV17" s="65">
        <v>0</v>
      </c>
      <c r="AW17" s="65">
        <v>0</v>
      </c>
      <c r="AX17" s="65">
        <v>0</v>
      </c>
      <c r="AY17" s="70" t="e">
        <f t="shared" si="15"/>
        <v>#REF!</v>
      </c>
      <c r="AZ17" s="70" t="e">
        <f t="shared" si="16"/>
        <v>#REF!</v>
      </c>
      <c r="BA17" s="65">
        <f t="shared" si="17"/>
        <v>0</v>
      </c>
      <c r="BB17" s="65">
        <f t="shared" si="17"/>
        <v>0</v>
      </c>
      <c r="BC17" s="65" t="e">
        <f>IF($C$7="Business Plan",INDEX(#REF!,MATCH($E17,_xlfn.ANCHORARRAY(#REF!),0))/(INDEX(#REF!,MATCH($E17,_xlfn.ANCHORARRAY(#REF!),0))+INDEX(#REF!,MATCH($E17,_xlfn.ANCHORARRAY(#REF!),0))),BA17+BB17)</f>
        <v>#REF!</v>
      </c>
      <c r="BD17" s="65" t="e">
        <f t="shared" si="24"/>
        <v>#REF!</v>
      </c>
      <c r="BF17" s="65" t="e">
        <f t="shared" si="18"/>
        <v>#REF!</v>
      </c>
      <c r="BG17" s="65" t="e">
        <f t="shared" si="19"/>
        <v>#REF!</v>
      </c>
      <c r="BH17" s="65" t="e">
        <f t="shared" si="20"/>
        <v>#REF!</v>
      </c>
      <c r="BI17" s="65" t="e">
        <f t="shared" si="21"/>
        <v>#REF!</v>
      </c>
    </row>
    <row r="18" spans="2:61" ht="14.4" hidden="1" outlineLevel="1" thickBot="1" x14ac:dyDescent="0.3">
      <c r="B18" s="17">
        <f t="shared" si="22"/>
        <v>6</v>
      </c>
      <c r="C18" s="15" t="e">
        <f>INDEX(#REF!,MATCH($E18,#REF!,0))</f>
        <v>#REF!</v>
      </c>
      <c r="D18" s="15" t="e">
        <f>INDEX(#REF!,MATCH($E18,#REF!,0))</f>
        <v>#REF!</v>
      </c>
      <c r="E18" s="15"/>
      <c r="F18" s="70" t="e">
        <f>SUMIFS(#REF!,_xlfn.ANCHORARRAY(#REF!),E18)</f>
        <v>#REF!</v>
      </c>
      <c r="G18" s="65" t="e">
        <f t="shared" si="0"/>
        <v>#REF!</v>
      </c>
      <c r="H18" s="65">
        <v>4.2186091464373465E-3</v>
      </c>
      <c r="I18" s="65">
        <v>0.94192650951206747</v>
      </c>
      <c r="J18" s="65">
        <v>8.8342699560419957E-2</v>
      </c>
      <c r="K18" s="65">
        <v>0.46457897366499934</v>
      </c>
      <c r="L18" s="67">
        <v>1.8058163868436283E-2</v>
      </c>
      <c r="M18" s="67">
        <v>0.3870438654947721</v>
      </c>
      <c r="N18" s="67">
        <v>0.5</v>
      </c>
      <c r="O18" s="67">
        <v>0.5</v>
      </c>
      <c r="P18" s="67">
        <v>0</v>
      </c>
      <c r="Q18" s="67">
        <v>0</v>
      </c>
      <c r="R18" s="67">
        <v>0</v>
      </c>
      <c r="S18" s="67">
        <v>0</v>
      </c>
      <c r="T18" s="65" t="b">
        <f t="shared" si="23"/>
        <v>1</v>
      </c>
      <c r="U18" s="65">
        <f t="shared" si="1"/>
        <v>0.47307255932925241</v>
      </c>
      <c r="V18" s="65" t="e">
        <f>INDEX(#REF!,MATCH($E18,_xlfn.ANCHORARRAY(#REF!),0))</f>
        <v>#REF!</v>
      </c>
      <c r="W18" s="65" t="e">
        <f>INDEX(#REF!,MATCH($E18,_xlfn.ANCHORARRAY(#REF!),0))+INDEX(#REF!,MATCH($E18,_xlfn.ANCHORARRAY(#REF!),0))</f>
        <v>#REF!</v>
      </c>
      <c r="X18" s="11">
        <v>1.2500000000000001E-2</v>
      </c>
      <c r="Y18" s="11">
        <v>0</v>
      </c>
      <c r="Z18" s="74">
        <v>0</v>
      </c>
      <c r="AA18" s="65" t="e">
        <f t="shared" si="2"/>
        <v>#REF!</v>
      </c>
      <c r="AB18" s="67">
        <v>0</v>
      </c>
      <c r="AC18" s="65" t="e">
        <f t="shared" si="3"/>
        <v>#REF!</v>
      </c>
      <c r="AD18" s="65">
        <v>1.2E-2</v>
      </c>
      <c r="AE18" s="65" t="e">
        <f t="shared" si="4"/>
        <v>#REF!</v>
      </c>
      <c r="AF18" s="65" t="e">
        <f t="shared" si="5"/>
        <v>#REF!</v>
      </c>
      <c r="AG18" s="65">
        <f t="shared" si="6"/>
        <v>0</v>
      </c>
      <c r="AH18" s="65" t="e">
        <f t="shared" si="7"/>
        <v>#REF!</v>
      </c>
      <c r="AJ18" s="65" t="e">
        <f t="shared" si="8"/>
        <v>#REF!</v>
      </c>
      <c r="AK18" s="65">
        <v>1.2999999999999999E-2</v>
      </c>
      <c r="AL18" s="65" t="e">
        <f t="shared" si="9"/>
        <v>#REF!</v>
      </c>
      <c r="AM18" s="65" t="e">
        <f t="shared" si="10"/>
        <v>#REF!</v>
      </c>
      <c r="AN18" s="65">
        <f t="shared" si="11"/>
        <v>0</v>
      </c>
      <c r="AO18" s="65" t="e">
        <f t="shared" si="12"/>
        <v>#REF!</v>
      </c>
      <c r="AQ18" s="70" t="e">
        <f t="shared" si="13"/>
        <v>#REF!</v>
      </c>
      <c r="AR18" s="70" t="e">
        <f t="shared" si="14"/>
        <v>#REF!</v>
      </c>
      <c r="AS18" s="65">
        <v>0</v>
      </c>
      <c r="AT18" s="65">
        <v>0</v>
      </c>
      <c r="AU18" s="65">
        <v>0</v>
      </c>
      <c r="AV18" s="65">
        <v>0</v>
      </c>
      <c r="AW18" s="65">
        <v>0</v>
      </c>
      <c r="AX18" s="65">
        <v>0</v>
      </c>
      <c r="AY18" s="70" t="e">
        <f t="shared" si="15"/>
        <v>#REF!</v>
      </c>
      <c r="AZ18" s="70" t="e">
        <f t="shared" si="16"/>
        <v>#REF!</v>
      </c>
      <c r="BA18" s="65">
        <f t="shared" si="17"/>
        <v>0</v>
      </c>
      <c r="BB18" s="65">
        <f t="shared" si="17"/>
        <v>0</v>
      </c>
      <c r="BC18" s="65" t="e">
        <f>IF($C$7="Business Plan",INDEX(#REF!,MATCH($E18,_xlfn.ANCHORARRAY(#REF!),0))/(INDEX(#REF!,MATCH($E18,_xlfn.ANCHORARRAY(#REF!),0))+INDEX(#REF!,MATCH($E18,_xlfn.ANCHORARRAY(#REF!),0))),BA18+BB18)</f>
        <v>#REF!</v>
      </c>
      <c r="BD18" s="65" t="e">
        <f t="shared" si="24"/>
        <v>#REF!</v>
      </c>
      <c r="BF18" s="65" t="e">
        <f t="shared" si="18"/>
        <v>#REF!</v>
      </c>
      <c r="BG18" s="65" t="e">
        <f t="shared" si="19"/>
        <v>#REF!</v>
      </c>
      <c r="BH18" s="65" t="e">
        <f t="shared" si="20"/>
        <v>#REF!</v>
      </c>
      <c r="BI18" s="65" t="e">
        <f t="shared" si="21"/>
        <v>#REF!</v>
      </c>
    </row>
    <row r="19" spans="2:61" ht="14.4" hidden="1" outlineLevel="1" thickBot="1" x14ac:dyDescent="0.3">
      <c r="B19" s="17">
        <f t="shared" si="22"/>
        <v>7</v>
      </c>
      <c r="C19" s="15" t="e">
        <f>INDEX(#REF!,MATCH($E19,#REF!,0))</f>
        <v>#REF!</v>
      </c>
      <c r="D19" s="15" t="e">
        <f>INDEX(#REF!,MATCH($E19,#REF!,0))</f>
        <v>#REF!</v>
      </c>
      <c r="E19" s="15"/>
      <c r="F19" s="70" t="e">
        <f>SUMIFS(#REF!,_xlfn.ANCHORARRAY(#REF!),E19)</f>
        <v>#REF!</v>
      </c>
      <c r="G19" s="65" t="e">
        <f t="shared" si="0"/>
        <v>#REF!</v>
      </c>
      <c r="H19" s="65">
        <v>0.42659244759218862</v>
      </c>
      <c r="I19" s="65">
        <v>0.27785508259705294</v>
      </c>
      <c r="J19" s="65">
        <v>0.75196180295225268</v>
      </c>
      <c r="K19" s="65">
        <v>0.31242525197530824</v>
      </c>
      <c r="L19" s="67">
        <v>5.295539212980982E-2</v>
      </c>
      <c r="M19" s="67">
        <v>0.78427189630445437</v>
      </c>
      <c r="N19" s="67">
        <v>0.5</v>
      </c>
      <c r="O19" s="67">
        <v>0.5</v>
      </c>
      <c r="P19" s="67">
        <v>0</v>
      </c>
      <c r="Q19" s="67">
        <v>0</v>
      </c>
      <c r="R19" s="67">
        <v>0</v>
      </c>
      <c r="S19" s="67">
        <v>0</v>
      </c>
      <c r="T19" s="65" t="b">
        <f t="shared" si="23"/>
        <v>1</v>
      </c>
      <c r="U19" s="65">
        <f t="shared" si="1"/>
        <v>0.35222376509462078</v>
      </c>
      <c r="V19" s="65" t="e">
        <f>INDEX(#REF!,MATCH($E19,_xlfn.ANCHORARRAY(#REF!),0))</f>
        <v>#REF!</v>
      </c>
      <c r="W19" s="65" t="e">
        <f>INDEX(#REF!,MATCH($E19,_xlfn.ANCHORARRAY(#REF!),0))+INDEX(#REF!,MATCH($E19,_xlfn.ANCHORARRAY(#REF!),0))</f>
        <v>#REF!</v>
      </c>
      <c r="X19" s="11">
        <v>1.2500000000000001E-2</v>
      </c>
      <c r="Y19" s="11">
        <v>0</v>
      </c>
      <c r="Z19" s="74">
        <v>0</v>
      </c>
      <c r="AA19" s="65" t="e">
        <f t="shared" si="2"/>
        <v>#REF!</v>
      </c>
      <c r="AB19" s="67">
        <v>0</v>
      </c>
      <c r="AC19" s="65" t="e">
        <f t="shared" si="3"/>
        <v>#REF!</v>
      </c>
      <c r="AD19" s="65">
        <v>1.2E-2</v>
      </c>
      <c r="AE19" s="65" t="e">
        <f t="shared" si="4"/>
        <v>#REF!</v>
      </c>
      <c r="AF19" s="65" t="e">
        <f t="shared" si="5"/>
        <v>#REF!</v>
      </c>
      <c r="AG19" s="65">
        <f t="shared" si="6"/>
        <v>0</v>
      </c>
      <c r="AH19" s="65" t="e">
        <f t="shared" si="7"/>
        <v>#REF!</v>
      </c>
      <c r="AJ19" s="65" t="e">
        <f t="shared" si="8"/>
        <v>#REF!</v>
      </c>
      <c r="AK19" s="65">
        <v>1.2999999999999999E-2</v>
      </c>
      <c r="AL19" s="65" t="e">
        <f t="shared" si="9"/>
        <v>#REF!</v>
      </c>
      <c r="AM19" s="65" t="e">
        <f t="shared" si="10"/>
        <v>#REF!</v>
      </c>
      <c r="AN19" s="65">
        <f t="shared" si="11"/>
        <v>0</v>
      </c>
      <c r="AO19" s="65" t="e">
        <f t="shared" si="12"/>
        <v>#REF!</v>
      </c>
      <c r="AQ19" s="70" t="e">
        <f t="shared" si="13"/>
        <v>#REF!</v>
      </c>
      <c r="AR19" s="70" t="e">
        <f t="shared" si="14"/>
        <v>#REF!</v>
      </c>
      <c r="AS19" s="65">
        <v>0</v>
      </c>
      <c r="AT19" s="65">
        <v>0</v>
      </c>
      <c r="AU19" s="65">
        <v>0</v>
      </c>
      <c r="AV19" s="65">
        <v>0</v>
      </c>
      <c r="AW19" s="65">
        <v>0</v>
      </c>
      <c r="AX19" s="65">
        <v>0</v>
      </c>
      <c r="AY19" s="70" t="e">
        <f t="shared" si="15"/>
        <v>#REF!</v>
      </c>
      <c r="AZ19" s="70" t="e">
        <f t="shared" si="16"/>
        <v>#REF!</v>
      </c>
      <c r="BA19" s="65">
        <f t="shared" si="17"/>
        <v>0</v>
      </c>
      <c r="BB19" s="65">
        <f t="shared" si="17"/>
        <v>0</v>
      </c>
      <c r="BC19" s="65" t="e">
        <f>IF($C$7="Business Plan",INDEX(#REF!,MATCH($E19,_xlfn.ANCHORARRAY(#REF!),0))/(INDEX(#REF!,MATCH($E19,_xlfn.ANCHORARRAY(#REF!),0))+INDEX(#REF!,MATCH($E19,_xlfn.ANCHORARRAY(#REF!),0))),BA19+BB19)</f>
        <v>#REF!</v>
      </c>
      <c r="BD19" s="65" t="e">
        <f t="shared" si="24"/>
        <v>#REF!</v>
      </c>
      <c r="BF19" s="65" t="e">
        <f t="shared" si="18"/>
        <v>#REF!</v>
      </c>
      <c r="BG19" s="65" t="e">
        <f t="shared" si="19"/>
        <v>#REF!</v>
      </c>
      <c r="BH19" s="65" t="e">
        <f t="shared" si="20"/>
        <v>#REF!</v>
      </c>
      <c r="BI19" s="65" t="e">
        <f t="shared" si="21"/>
        <v>#REF!</v>
      </c>
    </row>
    <row r="20" spans="2:61" ht="14.4" hidden="1" outlineLevel="1" thickBot="1" x14ac:dyDescent="0.3">
      <c r="B20" s="17">
        <f t="shared" si="22"/>
        <v>8</v>
      </c>
      <c r="C20" s="15" t="e">
        <f>INDEX(#REF!,MATCH($E20,#REF!,0))</f>
        <v>#REF!</v>
      </c>
      <c r="D20" s="15" t="e">
        <f>INDEX(#REF!,MATCH($E20,#REF!,0))</f>
        <v>#REF!</v>
      </c>
      <c r="E20" s="15"/>
      <c r="F20" s="70" t="e">
        <f>SUMIFS(#REF!,_xlfn.ANCHORARRAY(#REF!),E20)</f>
        <v>#REF!</v>
      </c>
      <c r="G20" s="65" t="e">
        <f t="shared" si="0"/>
        <v>#REF!</v>
      </c>
      <c r="H20" s="65">
        <v>0.52204155422036524</v>
      </c>
      <c r="I20" s="65">
        <v>0.63754796402624558</v>
      </c>
      <c r="J20" s="65">
        <v>1.322475891225583E-2</v>
      </c>
      <c r="K20" s="65">
        <v>0.85222252643562513</v>
      </c>
      <c r="L20" s="67">
        <v>0.31789589070645941</v>
      </c>
      <c r="M20" s="67">
        <v>0.98967944799900431</v>
      </c>
      <c r="N20" s="67">
        <v>0.5</v>
      </c>
      <c r="O20" s="67">
        <v>0.5</v>
      </c>
      <c r="P20" s="67">
        <v>0</v>
      </c>
      <c r="Q20" s="67">
        <v>0</v>
      </c>
      <c r="R20" s="67">
        <v>0</v>
      </c>
      <c r="S20" s="67">
        <v>0</v>
      </c>
      <c r="T20" s="65" t="b">
        <f t="shared" si="23"/>
        <v>1</v>
      </c>
      <c r="U20" s="65">
        <f t="shared" si="1"/>
        <v>0.57979475912330547</v>
      </c>
      <c r="V20" s="65" t="e">
        <f>INDEX(#REF!,MATCH($E20,_xlfn.ANCHORARRAY(#REF!),0))</f>
        <v>#REF!</v>
      </c>
      <c r="W20" s="65" t="e">
        <f>INDEX(#REF!,MATCH($E20,_xlfn.ANCHORARRAY(#REF!),0))+INDEX(#REF!,MATCH($E20,_xlfn.ANCHORARRAY(#REF!),0))</f>
        <v>#REF!</v>
      </c>
      <c r="X20" s="11">
        <v>1.2500000000000001E-2</v>
      </c>
      <c r="Y20" s="11">
        <v>0</v>
      </c>
      <c r="Z20" s="74">
        <v>0</v>
      </c>
      <c r="AA20" s="65" t="e">
        <f t="shared" si="2"/>
        <v>#REF!</v>
      </c>
      <c r="AB20" s="67">
        <v>0</v>
      </c>
      <c r="AC20" s="65" t="e">
        <f t="shared" si="3"/>
        <v>#REF!</v>
      </c>
      <c r="AD20" s="65">
        <v>1.2E-2</v>
      </c>
      <c r="AE20" s="65" t="e">
        <f t="shared" si="4"/>
        <v>#REF!</v>
      </c>
      <c r="AF20" s="65" t="e">
        <f t="shared" si="5"/>
        <v>#REF!</v>
      </c>
      <c r="AG20" s="65">
        <f t="shared" si="6"/>
        <v>0</v>
      </c>
      <c r="AH20" s="65" t="e">
        <f t="shared" si="7"/>
        <v>#REF!</v>
      </c>
      <c r="AJ20" s="65" t="e">
        <f t="shared" si="8"/>
        <v>#REF!</v>
      </c>
      <c r="AK20" s="65">
        <v>1.2999999999999999E-2</v>
      </c>
      <c r="AL20" s="65" t="e">
        <f t="shared" si="9"/>
        <v>#REF!</v>
      </c>
      <c r="AM20" s="65" t="e">
        <f t="shared" si="10"/>
        <v>#REF!</v>
      </c>
      <c r="AN20" s="65">
        <f t="shared" si="11"/>
        <v>0</v>
      </c>
      <c r="AO20" s="65" t="e">
        <f t="shared" si="12"/>
        <v>#REF!</v>
      </c>
      <c r="AQ20" s="70" t="e">
        <f t="shared" si="13"/>
        <v>#REF!</v>
      </c>
      <c r="AR20" s="70" t="e">
        <f t="shared" si="14"/>
        <v>#REF!</v>
      </c>
      <c r="AS20" s="65">
        <v>0</v>
      </c>
      <c r="AT20" s="65">
        <v>0</v>
      </c>
      <c r="AU20" s="65">
        <v>0</v>
      </c>
      <c r="AV20" s="65">
        <v>0</v>
      </c>
      <c r="AW20" s="65">
        <v>0</v>
      </c>
      <c r="AX20" s="65">
        <v>0</v>
      </c>
      <c r="AY20" s="70" t="e">
        <f t="shared" si="15"/>
        <v>#REF!</v>
      </c>
      <c r="AZ20" s="70" t="e">
        <f t="shared" si="16"/>
        <v>#REF!</v>
      </c>
      <c r="BA20" s="65">
        <f t="shared" si="17"/>
        <v>0</v>
      </c>
      <c r="BB20" s="65">
        <f t="shared" si="17"/>
        <v>0</v>
      </c>
      <c r="BC20" s="65" t="e">
        <f>IF($C$7="Business Plan",INDEX(#REF!,MATCH($E20,_xlfn.ANCHORARRAY(#REF!),0))/(INDEX(#REF!,MATCH($E20,_xlfn.ANCHORARRAY(#REF!),0))+INDEX(#REF!,MATCH($E20,_xlfn.ANCHORARRAY(#REF!),0))),BA20+BB20)</f>
        <v>#REF!</v>
      </c>
      <c r="BD20" s="65" t="e">
        <f t="shared" si="24"/>
        <v>#REF!</v>
      </c>
      <c r="BF20" s="65" t="e">
        <f t="shared" si="18"/>
        <v>#REF!</v>
      </c>
      <c r="BG20" s="65" t="e">
        <f t="shared" si="19"/>
        <v>#REF!</v>
      </c>
      <c r="BH20" s="65" t="e">
        <f t="shared" si="20"/>
        <v>#REF!</v>
      </c>
      <c r="BI20" s="65" t="e">
        <f t="shared" si="21"/>
        <v>#REF!</v>
      </c>
    </row>
    <row r="21" spans="2:61" ht="14.4" hidden="1" outlineLevel="1" thickBot="1" x14ac:dyDescent="0.3">
      <c r="B21" s="17">
        <f t="shared" si="22"/>
        <v>9</v>
      </c>
      <c r="C21" s="15" t="e">
        <f>INDEX(#REF!,MATCH($E21,#REF!,0))</f>
        <v>#REF!</v>
      </c>
      <c r="D21" s="15" t="e">
        <f>INDEX(#REF!,MATCH($E21,#REF!,0))</f>
        <v>#REF!</v>
      </c>
      <c r="E21" s="15"/>
      <c r="F21" s="70" t="e">
        <f>SUMIFS(#REF!,_xlfn.ANCHORARRAY(#REF!),E21)</f>
        <v>#REF!</v>
      </c>
      <c r="G21" s="65" t="e">
        <f t="shared" si="0"/>
        <v>#REF!</v>
      </c>
      <c r="H21" s="65">
        <v>9.5592639679931257E-2</v>
      </c>
      <c r="I21" s="65">
        <v>0.72731330427008944</v>
      </c>
      <c r="J21" s="65">
        <v>0.10365666412201557</v>
      </c>
      <c r="K21" s="65">
        <v>0.2820861244685241</v>
      </c>
      <c r="L21" s="67">
        <v>0.40005888100288989</v>
      </c>
      <c r="M21" s="67">
        <v>0.26163835227957888</v>
      </c>
      <c r="N21" s="67">
        <v>0.5</v>
      </c>
      <c r="O21" s="67">
        <v>0.5</v>
      </c>
      <c r="P21" s="67">
        <v>0</v>
      </c>
      <c r="Q21" s="67">
        <v>0</v>
      </c>
      <c r="R21" s="67">
        <v>0</v>
      </c>
      <c r="S21" s="67">
        <v>0</v>
      </c>
      <c r="T21" s="65" t="b">
        <f t="shared" si="23"/>
        <v>1</v>
      </c>
      <c r="U21" s="65">
        <f t="shared" si="1"/>
        <v>0.41145297197501035</v>
      </c>
      <c r="V21" s="65" t="e">
        <f>INDEX(#REF!,MATCH($E21,_xlfn.ANCHORARRAY(#REF!),0))</f>
        <v>#REF!</v>
      </c>
      <c r="W21" s="65" t="e">
        <f>INDEX(#REF!,MATCH($E21,_xlfn.ANCHORARRAY(#REF!),0))+INDEX(#REF!,MATCH($E21,_xlfn.ANCHORARRAY(#REF!),0))</f>
        <v>#REF!</v>
      </c>
      <c r="X21" s="11">
        <v>1.2500000000000001E-2</v>
      </c>
      <c r="Y21" s="11">
        <v>0</v>
      </c>
      <c r="Z21" s="74">
        <v>0</v>
      </c>
      <c r="AA21" s="65" t="e">
        <f t="shared" si="2"/>
        <v>#REF!</v>
      </c>
      <c r="AB21" s="67">
        <v>0</v>
      </c>
      <c r="AC21" s="65" t="e">
        <f t="shared" si="3"/>
        <v>#REF!</v>
      </c>
      <c r="AD21" s="65">
        <v>1.2E-2</v>
      </c>
      <c r="AE21" s="65" t="e">
        <f t="shared" si="4"/>
        <v>#REF!</v>
      </c>
      <c r="AF21" s="65" t="e">
        <f t="shared" si="5"/>
        <v>#REF!</v>
      </c>
      <c r="AG21" s="65">
        <f t="shared" si="6"/>
        <v>0</v>
      </c>
      <c r="AH21" s="65" t="e">
        <f t="shared" si="7"/>
        <v>#REF!</v>
      </c>
      <c r="AJ21" s="65" t="e">
        <f t="shared" si="8"/>
        <v>#REF!</v>
      </c>
      <c r="AK21" s="65">
        <v>1.2999999999999999E-2</v>
      </c>
      <c r="AL21" s="65" t="e">
        <f t="shared" si="9"/>
        <v>#REF!</v>
      </c>
      <c r="AM21" s="65" t="e">
        <f t="shared" si="10"/>
        <v>#REF!</v>
      </c>
      <c r="AN21" s="65">
        <f t="shared" si="11"/>
        <v>0</v>
      </c>
      <c r="AO21" s="65" t="e">
        <f t="shared" si="12"/>
        <v>#REF!</v>
      </c>
      <c r="AQ21" s="70" t="e">
        <f t="shared" si="13"/>
        <v>#REF!</v>
      </c>
      <c r="AR21" s="70" t="e">
        <f t="shared" si="14"/>
        <v>#REF!</v>
      </c>
      <c r="AS21" s="65">
        <v>0</v>
      </c>
      <c r="AT21" s="65">
        <v>0</v>
      </c>
      <c r="AU21" s="65">
        <v>0</v>
      </c>
      <c r="AV21" s="65">
        <v>0</v>
      </c>
      <c r="AW21" s="65">
        <v>0</v>
      </c>
      <c r="AX21" s="65">
        <v>0</v>
      </c>
      <c r="AY21" s="70" t="e">
        <f t="shared" si="15"/>
        <v>#REF!</v>
      </c>
      <c r="AZ21" s="70" t="e">
        <f t="shared" si="16"/>
        <v>#REF!</v>
      </c>
      <c r="BA21" s="65">
        <f t="shared" si="17"/>
        <v>0</v>
      </c>
      <c r="BB21" s="65">
        <f t="shared" si="17"/>
        <v>0</v>
      </c>
      <c r="BC21" s="65" t="e">
        <f>IF($C$7="Business Plan",INDEX(#REF!,MATCH($E21,_xlfn.ANCHORARRAY(#REF!),0))/(INDEX(#REF!,MATCH($E21,_xlfn.ANCHORARRAY(#REF!),0))+INDEX(#REF!,MATCH($E21,_xlfn.ANCHORARRAY(#REF!),0))),BA21+BB21)</f>
        <v>#REF!</v>
      </c>
      <c r="BD21" s="65" t="e">
        <f t="shared" si="24"/>
        <v>#REF!</v>
      </c>
      <c r="BF21" s="65" t="e">
        <f t="shared" si="18"/>
        <v>#REF!</v>
      </c>
      <c r="BG21" s="65" t="e">
        <f t="shared" si="19"/>
        <v>#REF!</v>
      </c>
      <c r="BH21" s="65" t="e">
        <f t="shared" si="20"/>
        <v>#REF!</v>
      </c>
      <c r="BI21" s="65" t="e">
        <f t="shared" si="21"/>
        <v>#REF!</v>
      </c>
    </row>
    <row r="22" spans="2:61" ht="14.4" hidden="1" outlineLevel="1" thickBot="1" x14ac:dyDescent="0.3">
      <c r="B22" s="17">
        <f t="shared" si="22"/>
        <v>10</v>
      </c>
      <c r="C22" s="15" t="e">
        <f>INDEX(#REF!,MATCH($E22,#REF!,0))</f>
        <v>#REF!</v>
      </c>
      <c r="D22" s="15" t="e">
        <f>INDEX(#REF!,MATCH($E22,#REF!,0))</f>
        <v>#REF!</v>
      </c>
      <c r="E22" s="15"/>
      <c r="F22" s="70" t="e">
        <f>SUMIFS(#REF!,_xlfn.ANCHORARRAY(#REF!),E22)</f>
        <v>#REF!</v>
      </c>
      <c r="G22" s="65" t="e">
        <f t="shared" si="0"/>
        <v>#REF!</v>
      </c>
      <c r="H22" s="65">
        <v>0.22762354778308491</v>
      </c>
      <c r="I22" s="65">
        <v>2.3743624301086674E-2</v>
      </c>
      <c r="J22" s="65">
        <v>0.42840362926216746</v>
      </c>
      <c r="K22" s="65">
        <v>0.13686878670872205</v>
      </c>
      <c r="L22" s="67">
        <v>0.27549433946824553</v>
      </c>
      <c r="M22" s="67">
        <v>0.35271025699329073</v>
      </c>
      <c r="N22" s="67">
        <v>0.5</v>
      </c>
      <c r="O22" s="67">
        <v>0.5</v>
      </c>
      <c r="P22" s="67">
        <v>0</v>
      </c>
      <c r="Q22" s="67">
        <v>0</v>
      </c>
      <c r="R22" s="67">
        <v>0</v>
      </c>
      <c r="S22" s="67">
        <v>0</v>
      </c>
      <c r="T22" s="65" t="b">
        <f t="shared" si="23"/>
        <v>1</v>
      </c>
      <c r="U22" s="65">
        <f t="shared" si="1"/>
        <v>0.12568358604208579</v>
      </c>
      <c r="V22" s="65" t="e">
        <f>INDEX(#REF!,MATCH($E22,_xlfn.ANCHORARRAY(#REF!),0))</f>
        <v>#REF!</v>
      </c>
      <c r="W22" s="65" t="e">
        <f>INDEX(#REF!,MATCH($E22,_xlfn.ANCHORARRAY(#REF!),0))+INDEX(#REF!,MATCH($E22,_xlfn.ANCHORARRAY(#REF!),0))</f>
        <v>#REF!</v>
      </c>
      <c r="X22" s="11">
        <v>1.2500000000000001E-2</v>
      </c>
      <c r="Y22" s="11">
        <v>0</v>
      </c>
      <c r="Z22" s="74">
        <v>0</v>
      </c>
      <c r="AA22" s="65" t="e">
        <f t="shared" si="2"/>
        <v>#REF!</v>
      </c>
      <c r="AB22" s="67">
        <v>0</v>
      </c>
      <c r="AC22" s="65" t="e">
        <f t="shared" si="3"/>
        <v>#REF!</v>
      </c>
      <c r="AD22" s="65">
        <v>1.2E-2</v>
      </c>
      <c r="AE22" s="65" t="e">
        <f t="shared" si="4"/>
        <v>#REF!</v>
      </c>
      <c r="AF22" s="65" t="e">
        <f t="shared" si="5"/>
        <v>#REF!</v>
      </c>
      <c r="AG22" s="65">
        <f t="shared" si="6"/>
        <v>0</v>
      </c>
      <c r="AH22" s="65" t="e">
        <f t="shared" si="7"/>
        <v>#REF!</v>
      </c>
      <c r="AJ22" s="65" t="e">
        <f t="shared" si="8"/>
        <v>#REF!</v>
      </c>
      <c r="AK22" s="65">
        <v>1.2999999999999999E-2</v>
      </c>
      <c r="AL22" s="65" t="e">
        <f t="shared" si="9"/>
        <v>#REF!</v>
      </c>
      <c r="AM22" s="65" t="e">
        <f t="shared" si="10"/>
        <v>#REF!</v>
      </c>
      <c r="AN22" s="65">
        <f t="shared" si="11"/>
        <v>0</v>
      </c>
      <c r="AO22" s="65" t="e">
        <f t="shared" si="12"/>
        <v>#REF!</v>
      </c>
      <c r="AQ22" s="70" t="e">
        <f t="shared" si="13"/>
        <v>#REF!</v>
      </c>
      <c r="AR22" s="70" t="e">
        <f t="shared" si="14"/>
        <v>#REF!</v>
      </c>
      <c r="AS22" s="65">
        <v>0</v>
      </c>
      <c r="AT22" s="65">
        <v>0</v>
      </c>
      <c r="AU22" s="65">
        <v>0</v>
      </c>
      <c r="AV22" s="65">
        <v>0</v>
      </c>
      <c r="AW22" s="65">
        <v>0</v>
      </c>
      <c r="AX22" s="65">
        <v>0</v>
      </c>
      <c r="AY22" s="70" t="e">
        <f t="shared" si="15"/>
        <v>#REF!</v>
      </c>
      <c r="AZ22" s="70" t="e">
        <f t="shared" si="16"/>
        <v>#REF!</v>
      </c>
      <c r="BA22" s="65">
        <f t="shared" si="17"/>
        <v>0</v>
      </c>
      <c r="BB22" s="65">
        <f t="shared" si="17"/>
        <v>0</v>
      </c>
      <c r="BC22" s="65" t="e">
        <f>IF($C$7="Business Plan",INDEX(#REF!,MATCH($E22,_xlfn.ANCHORARRAY(#REF!),0))/(INDEX(#REF!,MATCH($E22,_xlfn.ANCHORARRAY(#REF!),0))+INDEX(#REF!,MATCH($E22,_xlfn.ANCHORARRAY(#REF!),0))),BA22+BB22)</f>
        <v>#REF!</v>
      </c>
      <c r="BD22" s="65" t="e">
        <f t="shared" si="24"/>
        <v>#REF!</v>
      </c>
      <c r="BF22" s="65" t="e">
        <f t="shared" si="18"/>
        <v>#REF!</v>
      </c>
      <c r="BG22" s="65" t="e">
        <f t="shared" si="19"/>
        <v>#REF!</v>
      </c>
      <c r="BH22" s="65" t="e">
        <f t="shared" si="20"/>
        <v>#REF!</v>
      </c>
      <c r="BI22" s="65" t="e">
        <f t="shared" si="21"/>
        <v>#REF!</v>
      </c>
    </row>
    <row r="23" spans="2:61" ht="14.4" hidden="1" outlineLevel="1" thickBot="1" x14ac:dyDescent="0.3">
      <c r="B23" s="17">
        <f t="shared" si="22"/>
        <v>11</v>
      </c>
      <c r="C23" s="15" t="e">
        <f>INDEX(#REF!,MATCH($E23,#REF!,0))</f>
        <v>#REF!</v>
      </c>
      <c r="D23" s="15" t="e">
        <f>INDEX(#REF!,MATCH($E23,#REF!,0))</f>
        <v>#REF!</v>
      </c>
      <c r="E23" s="15"/>
      <c r="F23" s="70" t="e">
        <f>SUMIFS(#REF!,_xlfn.ANCHORARRAY(#REF!),E23)</f>
        <v>#REF!</v>
      </c>
      <c r="G23" s="65" t="e">
        <f t="shared" si="0"/>
        <v>#REF!</v>
      </c>
      <c r="H23" s="65">
        <v>0.59962888738086262</v>
      </c>
      <c r="I23" s="65">
        <v>0.54105462059305176</v>
      </c>
      <c r="J23" s="65">
        <v>0.11030512054150043</v>
      </c>
      <c r="K23" s="65">
        <v>0.39890570196029485</v>
      </c>
      <c r="L23" s="67">
        <v>0.84258573823080007</v>
      </c>
      <c r="M23" s="67">
        <v>0.49930302213994449</v>
      </c>
      <c r="N23" s="67">
        <v>0.5</v>
      </c>
      <c r="O23" s="67">
        <v>0.5</v>
      </c>
      <c r="P23" s="67">
        <v>0</v>
      </c>
      <c r="Q23" s="67">
        <v>0</v>
      </c>
      <c r="R23" s="67">
        <v>0</v>
      </c>
      <c r="S23" s="67">
        <v>0</v>
      </c>
      <c r="T23" s="65" t="b">
        <f t="shared" si="23"/>
        <v>1</v>
      </c>
      <c r="U23" s="65">
        <f t="shared" si="1"/>
        <v>0.57034175398695719</v>
      </c>
      <c r="V23" s="65" t="e">
        <f>INDEX(#REF!,MATCH($E23,_xlfn.ANCHORARRAY(#REF!),0))</f>
        <v>#REF!</v>
      </c>
      <c r="W23" s="65" t="e">
        <f>INDEX(#REF!,MATCH($E23,_xlfn.ANCHORARRAY(#REF!),0))+INDEX(#REF!,MATCH($E23,_xlfn.ANCHORARRAY(#REF!),0))</f>
        <v>#REF!</v>
      </c>
      <c r="X23" s="11">
        <v>1.2500000000000001E-2</v>
      </c>
      <c r="Y23" s="11">
        <v>0</v>
      </c>
      <c r="Z23" s="74">
        <v>0</v>
      </c>
      <c r="AA23" s="65" t="e">
        <f t="shared" si="2"/>
        <v>#REF!</v>
      </c>
      <c r="AB23" s="67">
        <v>0</v>
      </c>
      <c r="AC23" s="65" t="e">
        <f t="shared" si="3"/>
        <v>#REF!</v>
      </c>
      <c r="AD23" s="65">
        <v>1.2E-2</v>
      </c>
      <c r="AE23" s="65" t="e">
        <f t="shared" si="4"/>
        <v>#REF!</v>
      </c>
      <c r="AF23" s="65" t="e">
        <f t="shared" si="5"/>
        <v>#REF!</v>
      </c>
      <c r="AG23" s="65">
        <f t="shared" si="6"/>
        <v>0</v>
      </c>
      <c r="AH23" s="65" t="e">
        <f t="shared" si="7"/>
        <v>#REF!</v>
      </c>
      <c r="AJ23" s="65" t="e">
        <f t="shared" si="8"/>
        <v>#REF!</v>
      </c>
      <c r="AK23" s="65">
        <v>1.2999999999999999E-2</v>
      </c>
      <c r="AL23" s="65" t="e">
        <f t="shared" si="9"/>
        <v>#REF!</v>
      </c>
      <c r="AM23" s="65" t="e">
        <f t="shared" si="10"/>
        <v>#REF!</v>
      </c>
      <c r="AN23" s="65">
        <f t="shared" si="11"/>
        <v>0</v>
      </c>
      <c r="AO23" s="65" t="e">
        <f t="shared" si="12"/>
        <v>#REF!</v>
      </c>
      <c r="AQ23" s="70" t="e">
        <f t="shared" si="13"/>
        <v>#REF!</v>
      </c>
      <c r="AR23" s="70" t="e">
        <f t="shared" si="14"/>
        <v>#REF!</v>
      </c>
      <c r="AS23" s="65">
        <v>0</v>
      </c>
      <c r="AT23" s="65">
        <v>0</v>
      </c>
      <c r="AU23" s="65">
        <v>0</v>
      </c>
      <c r="AV23" s="65">
        <v>0</v>
      </c>
      <c r="AW23" s="65">
        <v>0</v>
      </c>
      <c r="AX23" s="65">
        <v>0</v>
      </c>
      <c r="AY23" s="70" t="e">
        <f t="shared" si="15"/>
        <v>#REF!</v>
      </c>
      <c r="AZ23" s="70" t="e">
        <f t="shared" si="16"/>
        <v>#REF!</v>
      </c>
      <c r="BA23" s="65">
        <f t="shared" si="17"/>
        <v>0</v>
      </c>
      <c r="BB23" s="65">
        <f t="shared" si="17"/>
        <v>0</v>
      </c>
      <c r="BC23" s="65" t="e">
        <f>IF($C$7="Business Plan",INDEX(#REF!,MATCH($E23,_xlfn.ANCHORARRAY(#REF!),0))/(INDEX(#REF!,MATCH($E23,_xlfn.ANCHORARRAY(#REF!),0))+INDEX(#REF!,MATCH($E23,_xlfn.ANCHORARRAY(#REF!),0))),BA23+BB23)</f>
        <v>#REF!</v>
      </c>
      <c r="BD23" s="65" t="e">
        <f t="shared" si="24"/>
        <v>#REF!</v>
      </c>
      <c r="BF23" s="65" t="e">
        <f t="shared" si="18"/>
        <v>#REF!</v>
      </c>
      <c r="BG23" s="65" t="e">
        <f t="shared" si="19"/>
        <v>#REF!</v>
      </c>
      <c r="BH23" s="65" t="e">
        <f t="shared" si="20"/>
        <v>#REF!</v>
      </c>
      <c r="BI23" s="65" t="e">
        <f t="shared" si="21"/>
        <v>#REF!</v>
      </c>
    </row>
    <row r="24" spans="2:61" ht="14.4" hidden="1" outlineLevel="1" thickBot="1" x14ac:dyDescent="0.3">
      <c r="B24" s="17">
        <f t="shared" si="22"/>
        <v>12</v>
      </c>
      <c r="C24" s="15" t="e">
        <f>INDEX(#REF!,MATCH($E24,#REF!,0))</f>
        <v>#REF!</v>
      </c>
      <c r="D24" s="15" t="e">
        <f>INDEX(#REF!,MATCH($E24,#REF!,0))</f>
        <v>#REF!</v>
      </c>
      <c r="E24" s="15"/>
      <c r="F24" s="70" t="e">
        <f>SUMIFS(#REF!,_xlfn.ANCHORARRAY(#REF!),E24)</f>
        <v>#REF!</v>
      </c>
      <c r="G24" s="65" t="e">
        <f t="shared" si="0"/>
        <v>#REF!</v>
      </c>
      <c r="H24" s="65">
        <v>0.91025018110974065</v>
      </c>
      <c r="I24" s="65">
        <v>0.66605940127855012</v>
      </c>
      <c r="J24" s="65">
        <v>0.10090555576214422</v>
      </c>
      <c r="K24" s="65">
        <v>0.64816096126332789</v>
      </c>
      <c r="L24" s="67">
        <v>0.38602253595432301</v>
      </c>
      <c r="M24" s="67">
        <v>0.85713058373845019</v>
      </c>
      <c r="N24" s="67">
        <v>0.5</v>
      </c>
      <c r="O24" s="67">
        <v>0.5</v>
      </c>
      <c r="P24" s="67">
        <v>0</v>
      </c>
      <c r="Q24" s="67">
        <v>0</v>
      </c>
      <c r="R24" s="67">
        <v>0</v>
      </c>
      <c r="S24" s="67">
        <v>0</v>
      </c>
      <c r="T24" s="65" t="b">
        <f t="shared" si="23"/>
        <v>1</v>
      </c>
      <c r="U24" s="65">
        <f t="shared" si="1"/>
        <v>0.78815479119414533</v>
      </c>
      <c r="V24" s="65" t="e">
        <f>INDEX(#REF!,MATCH($E24,_xlfn.ANCHORARRAY(#REF!),0))</f>
        <v>#REF!</v>
      </c>
      <c r="W24" s="65" t="e">
        <f>INDEX(#REF!,MATCH($E24,_xlfn.ANCHORARRAY(#REF!),0))+INDEX(#REF!,MATCH($E24,_xlfn.ANCHORARRAY(#REF!),0))</f>
        <v>#REF!</v>
      </c>
      <c r="X24" s="11">
        <v>1.2500000000000001E-2</v>
      </c>
      <c r="Y24" s="11">
        <v>0</v>
      </c>
      <c r="Z24" s="74">
        <v>0</v>
      </c>
      <c r="AA24" s="65" t="e">
        <f t="shared" si="2"/>
        <v>#REF!</v>
      </c>
      <c r="AB24" s="67">
        <v>0</v>
      </c>
      <c r="AC24" s="65" t="e">
        <f t="shared" si="3"/>
        <v>#REF!</v>
      </c>
      <c r="AD24" s="65">
        <v>1.2E-2</v>
      </c>
      <c r="AE24" s="65" t="e">
        <f t="shared" si="4"/>
        <v>#REF!</v>
      </c>
      <c r="AF24" s="65" t="e">
        <f t="shared" si="5"/>
        <v>#REF!</v>
      </c>
      <c r="AG24" s="65">
        <f t="shared" si="6"/>
        <v>0</v>
      </c>
      <c r="AH24" s="65" t="e">
        <f t="shared" si="7"/>
        <v>#REF!</v>
      </c>
      <c r="AJ24" s="65" t="e">
        <f t="shared" si="8"/>
        <v>#REF!</v>
      </c>
      <c r="AK24" s="65">
        <v>1.2999999999999999E-2</v>
      </c>
      <c r="AL24" s="65" t="e">
        <f t="shared" si="9"/>
        <v>#REF!</v>
      </c>
      <c r="AM24" s="65" t="e">
        <f t="shared" si="10"/>
        <v>#REF!</v>
      </c>
      <c r="AN24" s="65">
        <f t="shared" si="11"/>
        <v>0</v>
      </c>
      <c r="AO24" s="65" t="e">
        <f t="shared" si="12"/>
        <v>#REF!</v>
      </c>
      <c r="AQ24" s="70" t="e">
        <f t="shared" si="13"/>
        <v>#REF!</v>
      </c>
      <c r="AR24" s="70" t="e">
        <f t="shared" si="14"/>
        <v>#REF!</v>
      </c>
      <c r="AS24" s="65">
        <v>0</v>
      </c>
      <c r="AT24" s="65">
        <v>0</v>
      </c>
      <c r="AU24" s="65">
        <v>0</v>
      </c>
      <c r="AV24" s="65">
        <v>0</v>
      </c>
      <c r="AW24" s="65">
        <v>0</v>
      </c>
      <c r="AX24" s="65">
        <v>0</v>
      </c>
      <c r="AY24" s="70" t="e">
        <f t="shared" si="15"/>
        <v>#REF!</v>
      </c>
      <c r="AZ24" s="70" t="e">
        <f t="shared" si="16"/>
        <v>#REF!</v>
      </c>
      <c r="BA24" s="65">
        <f t="shared" si="17"/>
        <v>0</v>
      </c>
      <c r="BB24" s="65">
        <f t="shared" si="17"/>
        <v>0</v>
      </c>
      <c r="BC24" s="65" t="e">
        <f>IF($C$7="Business Plan",INDEX(#REF!,MATCH($E24,_xlfn.ANCHORARRAY(#REF!),0))/(INDEX(#REF!,MATCH($E24,_xlfn.ANCHORARRAY(#REF!),0))+INDEX(#REF!,MATCH($E24,_xlfn.ANCHORARRAY(#REF!),0))),BA24+BB24)</f>
        <v>#REF!</v>
      </c>
      <c r="BD24" s="65" t="e">
        <f t="shared" si="24"/>
        <v>#REF!</v>
      </c>
      <c r="BF24" s="65" t="e">
        <f t="shared" si="18"/>
        <v>#REF!</v>
      </c>
      <c r="BG24" s="65" t="e">
        <f t="shared" si="19"/>
        <v>#REF!</v>
      </c>
      <c r="BH24" s="65" t="e">
        <f t="shared" si="20"/>
        <v>#REF!</v>
      </c>
      <c r="BI24" s="65" t="e">
        <f t="shared" si="21"/>
        <v>#REF!</v>
      </c>
    </row>
    <row r="25" spans="2:61" ht="14.4" hidden="1" outlineLevel="1" thickBot="1" x14ac:dyDescent="0.3">
      <c r="B25" s="17">
        <f t="shared" si="22"/>
        <v>13</v>
      </c>
      <c r="C25" s="15" t="e">
        <f>INDEX(#REF!,MATCH($E25,#REF!,0))</f>
        <v>#REF!</v>
      </c>
      <c r="D25" s="15" t="e">
        <f>INDEX(#REF!,MATCH($E25,#REF!,0))</f>
        <v>#REF!</v>
      </c>
      <c r="E25" s="15"/>
      <c r="F25" s="70" t="e">
        <f>SUMIFS(#REF!,_xlfn.ANCHORARRAY(#REF!),E25)</f>
        <v>#REF!</v>
      </c>
      <c r="G25" s="65" t="e">
        <f t="shared" si="0"/>
        <v>#REF!</v>
      </c>
      <c r="H25" s="65">
        <v>0.95703343929135298</v>
      </c>
      <c r="I25" s="65">
        <v>0.89377708148864332</v>
      </c>
      <c r="J25" s="65">
        <v>0.5549026484964602</v>
      </c>
      <c r="K25" s="65">
        <v>1.3589204195178617E-2</v>
      </c>
      <c r="L25" s="67">
        <v>0.19233823032646169</v>
      </c>
      <c r="M25" s="67">
        <v>0.38246930496389031</v>
      </c>
      <c r="N25" s="67">
        <v>0.5</v>
      </c>
      <c r="O25" s="67">
        <v>0.5</v>
      </c>
      <c r="P25" s="67">
        <v>0</v>
      </c>
      <c r="Q25" s="67">
        <v>0</v>
      </c>
      <c r="R25" s="67">
        <v>0</v>
      </c>
      <c r="S25" s="67">
        <v>0</v>
      </c>
      <c r="T25" s="65" t="b">
        <f t="shared" si="23"/>
        <v>1</v>
      </c>
      <c r="U25" s="65">
        <f t="shared" si="1"/>
        <v>0.92540526038999815</v>
      </c>
      <c r="V25" s="65" t="e">
        <f>INDEX(#REF!,MATCH($E25,_xlfn.ANCHORARRAY(#REF!),0))</f>
        <v>#REF!</v>
      </c>
      <c r="W25" s="65" t="e">
        <f>INDEX(#REF!,MATCH($E25,_xlfn.ANCHORARRAY(#REF!),0))+INDEX(#REF!,MATCH($E25,_xlfn.ANCHORARRAY(#REF!),0))</f>
        <v>#REF!</v>
      </c>
      <c r="X25" s="11">
        <v>1.2500000000000001E-2</v>
      </c>
      <c r="Y25" s="11">
        <v>0</v>
      </c>
      <c r="Z25" s="74">
        <v>0</v>
      </c>
      <c r="AA25" s="65" t="e">
        <f t="shared" si="2"/>
        <v>#REF!</v>
      </c>
      <c r="AB25" s="67">
        <v>0</v>
      </c>
      <c r="AC25" s="65" t="e">
        <f t="shared" si="3"/>
        <v>#REF!</v>
      </c>
      <c r="AD25" s="65">
        <v>1.2E-2</v>
      </c>
      <c r="AE25" s="65" t="e">
        <f t="shared" si="4"/>
        <v>#REF!</v>
      </c>
      <c r="AF25" s="65" t="e">
        <f t="shared" si="5"/>
        <v>#REF!</v>
      </c>
      <c r="AG25" s="65">
        <f t="shared" si="6"/>
        <v>0</v>
      </c>
      <c r="AH25" s="65" t="e">
        <f t="shared" si="7"/>
        <v>#REF!</v>
      </c>
      <c r="AJ25" s="65" t="e">
        <f t="shared" si="8"/>
        <v>#REF!</v>
      </c>
      <c r="AK25" s="65">
        <v>1.2999999999999999E-2</v>
      </c>
      <c r="AL25" s="65" t="e">
        <f t="shared" si="9"/>
        <v>#REF!</v>
      </c>
      <c r="AM25" s="65" t="e">
        <f t="shared" si="10"/>
        <v>#REF!</v>
      </c>
      <c r="AN25" s="65">
        <f t="shared" si="11"/>
        <v>0</v>
      </c>
      <c r="AO25" s="65" t="e">
        <f t="shared" si="12"/>
        <v>#REF!</v>
      </c>
      <c r="AQ25" s="70" t="e">
        <f t="shared" si="13"/>
        <v>#REF!</v>
      </c>
      <c r="AR25" s="70" t="e">
        <f t="shared" si="14"/>
        <v>#REF!</v>
      </c>
      <c r="AS25" s="65">
        <v>0</v>
      </c>
      <c r="AT25" s="65">
        <v>0</v>
      </c>
      <c r="AU25" s="65">
        <v>0</v>
      </c>
      <c r="AV25" s="65">
        <v>0</v>
      </c>
      <c r="AW25" s="65">
        <v>0</v>
      </c>
      <c r="AX25" s="65">
        <v>0</v>
      </c>
      <c r="AY25" s="70" t="e">
        <f t="shared" si="15"/>
        <v>#REF!</v>
      </c>
      <c r="AZ25" s="70" t="e">
        <f t="shared" si="16"/>
        <v>#REF!</v>
      </c>
      <c r="BA25" s="65">
        <f t="shared" si="17"/>
        <v>0</v>
      </c>
      <c r="BB25" s="65">
        <f t="shared" si="17"/>
        <v>0</v>
      </c>
      <c r="BC25" s="65" t="e">
        <f>IF($C$7="Business Plan",INDEX(#REF!,MATCH($E25,_xlfn.ANCHORARRAY(#REF!),0))/(INDEX(#REF!,MATCH($E25,_xlfn.ANCHORARRAY(#REF!),0))+INDEX(#REF!,MATCH($E25,_xlfn.ANCHORARRAY(#REF!),0))),BA25+BB25)</f>
        <v>#REF!</v>
      </c>
      <c r="BD25" s="65" t="e">
        <f t="shared" si="24"/>
        <v>#REF!</v>
      </c>
      <c r="BF25" s="65" t="e">
        <f t="shared" si="18"/>
        <v>#REF!</v>
      </c>
      <c r="BG25" s="65" t="e">
        <f t="shared" si="19"/>
        <v>#REF!</v>
      </c>
      <c r="BH25" s="65" t="e">
        <f t="shared" si="20"/>
        <v>#REF!</v>
      </c>
      <c r="BI25" s="65" t="e">
        <f t="shared" si="21"/>
        <v>#REF!</v>
      </c>
    </row>
    <row r="26" spans="2:61" ht="14.4" hidden="1" outlineLevel="1" thickBot="1" x14ac:dyDescent="0.3">
      <c r="B26" s="17">
        <f t="shared" si="22"/>
        <v>14</v>
      </c>
      <c r="C26" s="15" t="e">
        <f>INDEX(#REF!,MATCH($E26,#REF!,0))</f>
        <v>#REF!</v>
      </c>
      <c r="D26" s="15" t="e">
        <f>INDEX(#REF!,MATCH($E26,#REF!,0))</f>
        <v>#REF!</v>
      </c>
      <c r="E26" s="15"/>
      <c r="F26" s="70" t="e">
        <f>SUMIFS(#REF!,_xlfn.ANCHORARRAY(#REF!),E26)</f>
        <v>#REF!</v>
      </c>
      <c r="G26" s="65" t="e">
        <f t="shared" si="0"/>
        <v>#REF!</v>
      </c>
      <c r="H26" s="65">
        <v>0.53890385249735584</v>
      </c>
      <c r="I26" s="65">
        <v>0.31164147188945801</v>
      </c>
      <c r="J26" s="65">
        <v>0.39499837365156498</v>
      </c>
      <c r="K26" s="65">
        <v>0.45296129532262308</v>
      </c>
      <c r="L26" s="67">
        <v>0.55872978386325178</v>
      </c>
      <c r="M26" s="67">
        <v>6.7180080649175133E-2</v>
      </c>
      <c r="N26" s="67">
        <v>0.5</v>
      </c>
      <c r="O26" s="67">
        <v>0.5</v>
      </c>
      <c r="P26" s="67">
        <v>0</v>
      </c>
      <c r="Q26" s="67">
        <v>0</v>
      </c>
      <c r="R26" s="67">
        <v>0</v>
      </c>
      <c r="S26" s="67">
        <v>0</v>
      </c>
      <c r="T26" s="65" t="b">
        <f t="shared" si="23"/>
        <v>1</v>
      </c>
      <c r="U26" s="65">
        <f t="shared" si="1"/>
        <v>0.42527266219340693</v>
      </c>
      <c r="V26" s="65" t="e">
        <f>INDEX(#REF!,MATCH($E26,_xlfn.ANCHORARRAY(#REF!),0))</f>
        <v>#REF!</v>
      </c>
      <c r="W26" s="65" t="e">
        <f>INDEX(#REF!,MATCH($E26,_xlfn.ANCHORARRAY(#REF!),0))+INDEX(#REF!,MATCH($E26,_xlfn.ANCHORARRAY(#REF!),0))</f>
        <v>#REF!</v>
      </c>
      <c r="X26" s="11">
        <v>1.2500000000000001E-2</v>
      </c>
      <c r="Y26" s="11">
        <v>0</v>
      </c>
      <c r="Z26" s="74">
        <v>0</v>
      </c>
      <c r="AA26" s="65" t="e">
        <f t="shared" si="2"/>
        <v>#REF!</v>
      </c>
      <c r="AB26" s="67">
        <v>0</v>
      </c>
      <c r="AC26" s="65" t="e">
        <f t="shared" si="3"/>
        <v>#REF!</v>
      </c>
      <c r="AD26" s="65">
        <v>1.2E-2</v>
      </c>
      <c r="AE26" s="65" t="e">
        <f t="shared" si="4"/>
        <v>#REF!</v>
      </c>
      <c r="AF26" s="65" t="e">
        <f t="shared" si="5"/>
        <v>#REF!</v>
      </c>
      <c r="AG26" s="65">
        <f t="shared" si="6"/>
        <v>0</v>
      </c>
      <c r="AH26" s="65" t="e">
        <f t="shared" si="7"/>
        <v>#REF!</v>
      </c>
      <c r="AJ26" s="65" t="e">
        <f t="shared" si="8"/>
        <v>#REF!</v>
      </c>
      <c r="AK26" s="65">
        <v>1.2999999999999999E-2</v>
      </c>
      <c r="AL26" s="65" t="e">
        <f t="shared" si="9"/>
        <v>#REF!</v>
      </c>
      <c r="AM26" s="65" t="e">
        <f t="shared" si="10"/>
        <v>#REF!</v>
      </c>
      <c r="AN26" s="65">
        <f t="shared" si="11"/>
        <v>0</v>
      </c>
      <c r="AO26" s="65" t="e">
        <f t="shared" si="12"/>
        <v>#REF!</v>
      </c>
      <c r="AQ26" s="70" t="e">
        <f t="shared" si="13"/>
        <v>#REF!</v>
      </c>
      <c r="AR26" s="70" t="e">
        <f t="shared" si="14"/>
        <v>#REF!</v>
      </c>
      <c r="AS26" s="65">
        <v>0</v>
      </c>
      <c r="AT26" s="65">
        <v>0</v>
      </c>
      <c r="AU26" s="65">
        <v>0</v>
      </c>
      <c r="AV26" s="65">
        <v>0</v>
      </c>
      <c r="AW26" s="65">
        <v>0</v>
      </c>
      <c r="AX26" s="65">
        <v>0</v>
      </c>
      <c r="AY26" s="70" t="e">
        <f t="shared" si="15"/>
        <v>#REF!</v>
      </c>
      <c r="AZ26" s="70" t="e">
        <f t="shared" si="16"/>
        <v>#REF!</v>
      </c>
      <c r="BA26" s="65">
        <f t="shared" si="17"/>
        <v>0</v>
      </c>
      <c r="BB26" s="65">
        <f t="shared" si="17"/>
        <v>0</v>
      </c>
      <c r="BC26" s="65" t="e">
        <f>IF($C$7="Business Plan",INDEX(#REF!,MATCH($E26,_xlfn.ANCHORARRAY(#REF!),0))/(INDEX(#REF!,MATCH($E26,_xlfn.ANCHORARRAY(#REF!),0))+INDEX(#REF!,MATCH($E26,_xlfn.ANCHORARRAY(#REF!),0))),BA26+BB26)</f>
        <v>#REF!</v>
      </c>
      <c r="BD26" s="65" t="e">
        <f t="shared" si="24"/>
        <v>#REF!</v>
      </c>
      <c r="BF26" s="65" t="e">
        <f t="shared" si="18"/>
        <v>#REF!</v>
      </c>
      <c r="BG26" s="65" t="e">
        <f t="shared" si="19"/>
        <v>#REF!</v>
      </c>
      <c r="BH26" s="65" t="e">
        <f t="shared" si="20"/>
        <v>#REF!</v>
      </c>
      <c r="BI26" s="65" t="e">
        <f t="shared" si="21"/>
        <v>#REF!</v>
      </c>
    </row>
    <row r="27" spans="2:61" ht="14.4" hidden="1" outlineLevel="1" thickBot="1" x14ac:dyDescent="0.3">
      <c r="B27" s="17">
        <f t="shared" si="22"/>
        <v>15</v>
      </c>
      <c r="C27" s="15" t="e">
        <f>INDEX(#REF!,MATCH($E27,#REF!,0))</f>
        <v>#REF!</v>
      </c>
      <c r="D27" s="15" t="e">
        <f>INDEX(#REF!,MATCH($E27,#REF!,0))</f>
        <v>#REF!</v>
      </c>
      <c r="E27" s="15"/>
      <c r="F27" s="70" t="e">
        <f>SUMIFS(#REF!,_xlfn.ANCHORARRAY(#REF!),E27)</f>
        <v>#REF!</v>
      </c>
      <c r="G27" s="65" t="e">
        <f t="shared" si="0"/>
        <v>#REF!</v>
      </c>
      <c r="H27" s="65">
        <v>0.23133383459492485</v>
      </c>
      <c r="I27" s="65">
        <v>0.17857808031792077</v>
      </c>
      <c r="J27" s="65">
        <v>0.47893201827645449</v>
      </c>
      <c r="K27" s="65">
        <v>0.52531038060348367</v>
      </c>
      <c r="L27" s="67">
        <v>0.24696685951374298</v>
      </c>
      <c r="M27" s="67">
        <v>0.94823621795438662</v>
      </c>
      <c r="N27" s="67">
        <v>0.5</v>
      </c>
      <c r="O27" s="67">
        <v>0.5</v>
      </c>
      <c r="P27" s="67">
        <v>0</v>
      </c>
      <c r="Q27" s="67">
        <v>0</v>
      </c>
      <c r="R27" s="67">
        <v>0</v>
      </c>
      <c r="S27" s="67">
        <v>0</v>
      </c>
      <c r="T27" s="65" t="b">
        <f t="shared" si="23"/>
        <v>1</v>
      </c>
      <c r="U27" s="65">
        <f t="shared" si="1"/>
        <v>0.20495595745642281</v>
      </c>
      <c r="V27" s="65" t="e">
        <f>INDEX(#REF!,MATCH($E27,_xlfn.ANCHORARRAY(#REF!),0))</f>
        <v>#REF!</v>
      </c>
      <c r="W27" s="65" t="e">
        <f>INDEX(#REF!,MATCH($E27,_xlfn.ANCHORARRAY(#REF!),0))+INDEX(#REF!,MATCH($E27,_xlfn.ANCHORARRAY(#REF!),0))</f>
        <v>#REF!</v>
      </c>
      <c r="X27" s="11">
        <v>1.2500000000000001E-2</v>
      </c>
      <c r="Y27" s="11">
        <v>0</v>
      </c>
      <c r="Z27" s="74">
        <v>0</v>
      </c>
      <c r="AA27" s="65" t="e">
        <f t="shared" si="2"/>
        <v>#REF!</v>
      </c>
      <c r="AB27" s="67">
        <v>0</v>
      </c>
      <c r="AC27" s="65" t="e">
        <f t="shared" si="3"/>
        <v>#REF!</v>
      </c>
      <c r="AD27" s="65">
        <v>1.2E-2</v>
      </c>
      <c r="AE27" s="65" t="e">
        <f t="shared" si="4"/>
        <v>#REF!</v>
      </c>
      <c r="AF27" s="65" t="e">
        <f t="shared" si="5"/>
        <v>#REF!</v>
      </c>
      <c r="AG27" s="65">
        <f t="shared" si="6"/>
        <v>0</v>
      </c>
      <c r="AH27" s="65" t="e">
        <f t="shared" si="7"/>
        <v>#REF!</v>
      </c>
      <c r="AJ27" s="65" t="e">
        <f t="shared" si="8"/>
        <v>#REF!</v>
      </c>
      <c r="AK27" s="65">
        <v>1.2999999999999999E-2</v>
      </c>
      <c r="AL27" s="65" t="e">
        <f t="shared" si="9"/>
        <v>#REF!</v>
      </c>
      <c r="AM27" s="65" t="e">
        <f t="shared" si="10"/>
        <v>#REF!</v>
      </c>
      <c r="AN27" s="65">
        <f t="shared" si="11"/>
        <v>0</v>
      </c>
      <c r="AO27" s="65" t="e">
        <f t="shared" si="12"/>
        <v>#REF!</v>
      </c>
      <c r="AQ27" s="70" t="e">
        <f t="shared" si="13"/>
        <v>#REF!</v>
      </c>
      <c r="AR27" s="70" t="e">
        <f t="shared" si="14"/>
        <v>#REF!</v>
      </c>
      <c r="AS27" s="65">
        <v>0</v>
      </c>
      <c r="AT27" s="65">
        <v>0</v>
      </c>
      <c r="AU27" s="65">
        <v>0</v>
      </c>
      <c r="AV27" s="65">
        <v>0</v>
      </c>
      <c r="AW27" s="65">
        <v>0</v>
      </c>
      <c r="AX27" s="65">
        <v>0</v>
      </c>
      <c r="AY27" s="70" t="e">
        <f t="shared" si="15"/>
        <v>#REF!</v>
      </c>
      <c r="AZ27" s="70" t="e">
        <f t="shared" si="16"/>
        <v>#REF!</v>
      </c>
      <c r="BA27" s="65">
        <f t="shared" si="17"/>
        <v>0</v>
      </c>
      <c r="BB27" s="65">
        <f t="shared" si="17"/>
        <v>0</v>
      </c>
      <c r="BC27" s="65" t="e">
        <f>IF($C$7="Business Plan",INDEX(#REF!,MATCH($E27,_xlfn.ANCHORARRAY(#REF!),0))/(INDEX(#REF!,MATCH($E27,_xlfn.ANCHORARRAY(#REF!),0))+INDEX(#REF!,MATCH($E27,_xlfn.ANCHORARRAY(#REF!),0))),BA27+BB27)</f>
        <v>#REF!</v>
      </c>
      <c r="BD27" s="65" t="e">
        <f t="shared" si="24"/>
        <v>#REF!</v>
      </c>
      <c r="BF27" s="65" t="e">
        <f t="shared" si="18"/>
        <v>#REF!</v>
      </c>
      <c r="BG27" s="65" t="e">
        <f t="shared" si="19"/>
        <v>#REF!</v>
      </c>
      <c r="BH27" s="65" t="e">
        <f t="shared" si="20"/>
        <v>#REF!</v>
      </c>
      <c r="BI27" s="65" t="e">
        <f t="shared" si="21"/>
        <v>#REF!</v>
      </c>
    </row>
    <row r="28" spans="2:61" ht="14.4" hidden="1" outlineLevel="1" thickBot="1" x14ac:dyDescent="0.3">
      <c r="B28" s="17">
        <f t="shared" si="22"/>
        <v>16</v>
      </c>
      <c r="C28" s="15" t="e">
        <f>INDEX(#REF!,MATCH($E28,#REF!,0))</f>
        <v>#REF!</v>
      </c>
      <c r="D28" s="15" t="e">
        <f>INDEX(#REF!,MATCH($E28,#REF!,0))</f>
        <v>#REF!</v>
      </c>
      <c r="E28" s="15"/>
      <c r="F28" s="70" t="e">
        <f>SUMIFS(#REF!,_xlfn.ANCHORARRAY(#REF!),E28)</f>
        <v>#REF!</v>
      </c>
      <c r="G28" s="65" t="e">
        <f t="shared" si="0"/>
        <v>#REF!</v>
      </c>
      <c r="H28" s="65">
        <v>0.61556682569929533</v>
      </c>
      <c r="I28" s="65">
        <v>0.40254560089839664</v>
      </c>
      <c r="J28" s="65">
        <v>0.30532661642497361</v>
      </c>
      <c r="K28" s="65">
        <v>0.59523475160996298</v>
      </c>
      <c r="L28" s="67">
        <v>0.21903931707897328</v>
      </c>
      <c r="M28" s="67">
        <v>0.12859677847852757</v>
      </c>
      <c r="N28" s="67">
        <v>0.5</v>
      </c>
      <c r="O28" s="67">
        <v>0.5</v>
      </c>
      <c r="P28" s="67">
        <v>0</v>
      </c>
      <c r="Q28" s="67">
        <v>0</v>
      </c>
      <c r="R28" s="67">
        <v>0</v>
      </c>
      <c r="S28" s="67">
        <v>0</v>
      </c>
      <c r="T28" s="65" t="b">
        <f t="shared" si="23"/>
        <v>1</v>
      </c>
      <c r="U28" s="65">
        <f t="shared" si="1"/>
        <v>0.50905621329884598</v>
      </c>
      <c r="V28" s="65" t="e">
        <f>INDEX(#REF!,MATCH($E28,_xlfn.ANCHORARRAY(#REF!),0))</f>
        <v>#REF!</v>
      </c>
      <c r="W28" s="65" t="e">
        <f>INDEX(#REF!,MATCH($E28,_xlfn.ANCHORARRAY(#REF!),0))+INDEX(#REF!,MATCH($E28,_xlfn.ANCHORARRAY(#REF!),0))</f>
        <v>#REF!</v>
      </c>
      <c r="X28" s="11">
        <v>1.2500000000000001E-2</v>
      </c>
      <c r="Y28" s="11">
        <v>0</v>
      </c>
      <c r="Z28" s="74">
        <v>0</v>
      </c>
      <c r="AA28" s="65" t="e">
        <f t="shared" si="2"/>
        <v>#REF!</v>
      </c>
      <c r="AB28" s="67">
        <v>0</v>
      </c>
      <c r="AC28" s="65" t="e">
        <f t="shared" si="3"/>
        <v>#REF!</v>
      </c>
      <c r="AD28" s="65">
        <v>1.2E-2</v>
      </c>
      <c r="AE28" s="65" t="e">
        <f t="shared" si="4"/>
        <v>#REF!</v>
      </c>
      <c r="AF28" s="65" t="e">
        <f t="shared" ref="AF28:AF29" si="25">0.7/AE28</f>
        <v>#REF!</v>
      </c>
      <c r="AG28" s="65">
        <f t="shared" si="6"/>
        <v>0</v>
      </c>
      <c r="AH28" s="65" t="e">
        <f t="shared" si="7"/>
        <v>#REF!</v>
      </c>
      <c r="AJ28" s="65" t="e">
        <f t="shared" si="8"/>
        <v>#REF!</v>
      </c>
      <c r="AK28" s="65">
        <v>1.2999999999999999E-2</v>
      </c>
      <c r="AL28" s="65" t="e">
        <f t="shared" si="9"/>
        <v>#REF!</v>
      </c>
      <c r="AM28" s="65" t="e">
        <f t="shared" si="10"/>
        <v>#REF!</v>
      </c>
      <c r="AN28" s="65">
        <f t="shared" si="11"/>
        <v>0</v>
      </c>
      <c r="AO28" s="65" t="e">
        <f t="shared" si="12"/>
        <v>#REF!</v>
      </c>
      <c r="AQ28" s="70" t="e">
        <f t="shared" si="13"/>
        <v>#REF!</v>
      </c>
      <c r="AR28" s="70" t="e">
        <f t="shared" si="14"/>
        <v>#REF!</v>
      </c>
      <c r="AS28" s="65">
        <v>0</v>
      </c>
      <c r="AT28" s="65">
        <v>0</v>
      </c>
      <c r="AU28" s="65">
        <v>0</v>
      </c>
      <c r="AV28" s="65">
        <v>0</v>
      </c>
      <c r="AW28" s="65">
        <v>0</v>
      </c>
      <c r="AX28" s="65">
        <v>0</v>
      </c>
      <c r="AY28" s="70" t="e">
        <f t="shared" si="15"/>
        <v>#REF!</v>
      </c>
      <c r="AZ28" s="70" t="e">
        <f t="shared" si="16"/>
        <v>#REF!</v>
      </c>
      <c r="BA28" s="65">
        <f t="shared" si="17"/>
        <v>0</v>
      </c>
      <c r="BB28" s="65">
        <f t="shared" si="17"/>
        <v>0</v>
      </c>
      <c r="BC28" s="65" t="e">
        <f>IF($C$7="Business Plan",INDEX(#REF!,MATCH($E28,_xlfn.ANCHORARRAY(#REF!),0))/(INDEX(#REF!,MATCH($E28,_xlfn.ANCHORARRAY(#REF!),0))+INDEX(#REF!,MATCH($E28,_xlfn.ANCHORARRAY(#REF!),0))),BA28+BB28)</f>
        <v>#REF!</v>
      </c>
      <c r="BD28" s="65" t="e">
        <f t="shared" si="24"/>
        <v>#REF!</v>
      </c>
      <c r="BF28" s="65" t="e">
        <f t="shared" si="18"/>
        <v>#REF!</v>
      </c>
      <c r="BG28" s="65" t="e">
        <f t="shared" si="19"/>
        <v>#REF!</v>
      </c>
      <c r="BH28" s="65" t="e">
        <f t="shared" si="20"/>
        <v>#REF!</v>
      </c>
      <c r="BI28" s="65" t="e">
        <f t="shared" si="21"/>
        <v>#REF!</v>
      </c>
    </row>
    <row r="29" spans="2:61" s="12" customFormat="1" ht="14.4" hidden="1" outlineLevel="1" thickBot="1" x14ac:dyDescent="0.3">
      <c r="B29" s="17" t="s">
        <v>3882</v>
      </c>
      <c r="C29" s="23"/>
      <c r="D29" s="23"/>
      <c r="E29" s="23"/>
      <c r="F29" s="71" t="e">
        <f t="shared" ref="F29:G29" si="26">SUM(F13:F28)</f>
        <v>#REF!</v>
      </c>
      <c r="G29" s="68" t="e">
        <f t="shared" si="26"/>
        <v>#REF!</v>
      </c>
      <c r="H29" s="68" t="e">
        <f t="shared" ref="H29:L29" si="27">SUMPRODUCT($G$13:$G$28,H$13:H$28)</f>
        <v>#REF!</v>
      </c>
      <c r="I29" s="68" t="e">
        <f t="shared" si="27"/>
        <v>#REF!</v>
      </c>
      <c r="J29" s="68" t="e">
        <f t="shared" si="27"/>
        <v>#REF!</v>
      </c>
      <c r="K29" s="68" t="e">
        <f t="shared" si="27"/>
        <v>#REF!</v>
      </c>
      <c r="L29" s="68" t="e">
        <f t="shared" si="27"/>
        <v>#REF!</v>
      </c>
      <c r="M29" s="68" t="e">
        <f>SUMPRODUCT($G$13:$G$28,M$13:M$28)</f>
        <v>#REF!</v>
      </c>
      <c r="N29" s="67"/>
      <c r="O29" s="69"/>
      <c r="P29" s="69"/>
      <c r="Q29" s="69"/>
      <c r="R29" s="69"/>
      <c r="S29" s="69"/>
      <c r="T29" s="68"/>
      <c r="U29" s="68" t="e">
        <f>SUMPRODUCT($G$13:$G$28,U$13:U$28)</f>
        <v>#REF!</v>
      </c>
      <c r="V29" s="68" t="e">
        <f t="shared" ref="V29:AB29" si="28">SUMPRODUCT($G$13:$G$28,V$13:V$28)</f>
        <v>#REF!</v>
      </c>
      <c r="W29" s="68" t="e">
        <f t="shared" si="28"/>
        <v>#REF!</v>
      </c>
      <c r="X29" s="68" t="e">
        <f t="shared" si="28"/>
        <v>#REF!</v>
      </c>
      <c r="Y29" s="68" t="e">
        <f t="shared" si="28"/>
        <v>#REF!</v>
      </c>
      <c r="Z29" s="68" t="e">
        <f t="shared" si="28"/>
        <v>#REF!</v>
      </c>
      <c r="AA29" s="68" t="e">
        <f t="shared" si="28"/>
        <v>#REF!</v>
      </c>
      <c r="AB29" s="68" t="e">
        <f t="shared" si="28"/>
        <v>#REF!</v>
      </c>
      <c r="AC29" s="68" t="e">
        <f t="shared" ref="AC29:AE29" si="29">SUMPRODUCT($G$13:$G$28,AC$13:AC$28)</f>
        <v>#REF!</v>
      </c>
      <c r="AD29" s="68" t="e">
        <f t="shared" si="29"/>
        <v>#REF!</v>
      </c>
      <c r="AE29" s="68" t="e">
        <f t="shared" si="29"/>
        <v>#REF!</v>
      </c>
      <c r="AF29" s="68" t="e">
        <f t="shared" si="25"/>
        <v>#REF!</v>
      </c>
      <c r="AG29" s="68">
        <f t="shared" si="6"/>
        <v>0</v>
      </c>
      <c r="AH29" s="68" t="e">
        <f t="shared" si="7"/>
        <v>#REF!</v>
      </c>
      <c r="AJ29" s="68" t="e">
        <f t="shared" ref="AJ29:AL29" si="30">SUMPRODUCT($G$13:$G$28,AJ$13:AJ$28)</f>
        <v>#REF!</v>
      </c>
      <c r="AK29" s="68" t="e">
        <f t="shared" si="30"/>
        <v>#REF!</v>
      </c>
      <c r="AL29" s="68" t="e">
        <f t="shared" si="30"/>
        <v>#REF!</v>
      </c>
      <c r="AM29" s="68">
        <v>1</v>
      </c>
      <c r="AN29" s="68">
        <f t="shared" si="11"/>
        <v>0</v>
      </c>
      <c r="AO29" s="68" t="e">
        <f t="shared" si="12"/>
        <v>#REF!</v>
      </c>
      <c r="AQ29" s="71" t="e">
        <f>SUM(AQ13:AQ28)</f>
        <v>#REF!</v>
      </c>
      <c r="AR29" s="71" t="e">
        <f>SUM(AR13:AR28)</f>
        <v>#REF!</v>
      </c>
      <c r="AS29" s="68" t="e">
        <f t="shared" ref="AS29:AX29" si="31">SUMPRODUCT($G$13:$G$28,AS$13:AS$28)</f>
        <v>#REF!</v>
      </c>
      <c r="AT29" s="68" t="e">
        <f t="shared" si="31"/>
        <v>#REF!</v>
      </c>
      <c r="AU29" s="68" t="e">
        <f t="shared" si="31"/>
        <v>#REF!</v>
      </c>
      <c r="AV29" s="68" t="e">
        <f t="shared" si="31"/>
        <v>#REF!</v>
      </c>
      <c r="AW29" s="68" t="e">
        <f t="shared" si="31"/>
        <v>#REF!</v>
      </c>
      <c r="AX29" s="68" t="e">
        <f t="shared" si="31"/>
        <v>#REF!</v>
      </c>
      <c r="AY29" s="71" t="e">
        <f>AQ29/(1-AS29-(AU29-AV29)+AT29*(1-AU29)-AX29*AW29*(1-AU29))</f>
        <v>#REF!</v>
      </c>
      <c r="AZ29" s="71" t="e">
        <f t="shared" si="16"/>
        <v>#REF!</v>
      </c>
      <c r="BA29" s="68" t="e">
        <f t="shared" ref="BA29:BI29" si="32">SUMPRODUCT($G$13:$G$28,BA$13:BA$28)</f>
        <v>#REF!</v>
      </c>
      <c r="BB29" s="68" t="e">
        <f t="shared" si="32"/>
        <v>#REF!</v>
      </c>
      <c r="BC29" s="68" t="e">
        <f t="shared" si="32"/>
        <v>#REF!</v>
      </c>
      <c r="BD29" s="68" t="e">
        <f t="shared" si="32"/>
        <v>#REF!</v>
      </c>
      <c r="BF29" s="68" t="e">
        <f t="shared" si="32"/>
        <v>#REF!</v>
      </c>
      <c r="BG29" s="68" t="e">
        <f t="shared" si="32"/>
        <v>#REF!</v>
      </c>
      <c r="BH29" s="68" t="e">
        <f t="shared" si="32"/>
        <v>#REF!</v>
      </c>
      <c r="BI29" s="68" t="e">
        <f t="shared" si="32"/>
        <v>#REF!</v>
      </c>
    </row>
    <row r="30" spans="2:61" collapsed="1" x14ac:dyDescent="0.25"/>
    <row r="32" spans="2:61" ht="15" thickBot="1" x14ac:dyDescent="0.35">
      <c r="B32" s="12" t="s">
        <v>201</v>
      </c>
      <c r="H32" s="14" t="s">
        <v>122</v>
      </c>
      <c r="I32" s="14" t="s">
        <v>122</v>
      </c>
      <c r="J32" s="14" t="s">
        <v>122</v>
      </c>
      <c r="K32" s="14" t="s">
        <v>122</v>
      </c>
      <c r="L32" s="13" t="s">
        <v>123</v>
      </c>
      <c r="M32" s="13" t="s">
        <v>123</v>
      </c>
      <c r="N32" s="13" t="s">
        <v>123</v>
      </c>
      <c r="O32" s="13" t="s">
        <v>123</v>
      </c>
      <c r="P32" s="13" t="s">
        <v>123</v>
      </c>
      <c r="Q32" s="13" t="s">
        <v>123</v>
      </c>
      <c r="R32" s="13" t="s">
        <v>123</v>
      </c>
      <c r="S32" s="13" t="s">
        <v>123</v>
      </c>
      <c r="AY32" s="58"/>
      <c r="BA32" t="s">
        <v>3893</v>
      </c>
      <c r="BF32" t="s">
        <v>3895</v>
      </c>
    </row>
    <row r="33" spans="2:61" ht="15" thickBot="1" x14ac:dyDescent="0.35">
      <c r="C33" s="14" t="s">
        <v>122</v>
      </c>
      <c r="D33" s="14" t="s">
        <v>122</v>
      </c>
      <c r="E33" s="14" t="s">
        <v>122</v>
      </c>
      <c r="F33" s="14" t="s">
        <v>122</v>
      </c>
      <c r="G33" s="14" t="s">
        <v>122</v>
      </c>
      <c r="H33" s="66" t="s">
        <v>3838</v>
      </c>
      <c r="I33" s="66" t="s">
        <v>3839</v>
      </c>
      <c r="J33" s="66" t="s">
        <v>3840</v>
      </c>
      <c r="K33" s="66" t="s">
        <v>3847</v>
      </c>
      <c r="L33" s="66" t="s">
        <v>3848</v>
      </c>
      <c r="M33" s="66" t="s">
        <v>3849</v>
      </c>
      <c r="N33" s="66" t="s">
        <v>3850</v>
      </c>
      <c r="O33" s="66" t="s">
        <v>3851</v>
      </c>
      <c r="P33" s="66" t="s">
        <v>3852</v>
      </c>
      <c r="Q33" s="66" t="s">
        <v>3853</v>
      </c>
      <c r="R33" s="66" t="s">
        <v>3854</v>
      </c>
      <c r="S33" s="66" t="s">
        <v>3855</v>
      </c>
      <c r="T33" s="14" t="s">
        <v>122</v>
      </c>
      <c r="U33" s="14" t="s">
        <v>122</v>
      </c>
      <c r="V33" s="14" t="s">
        <v>122</v>
      </c>
      <c r="W33" s="14" t="s">
        <v>122</v>
      </c>
      <c r="X33" s="14" t="s">
        <v>122</v>
      </c>
      <c r="Y33" s="14" t="s">
        <v>122</v>
      </c>
      <c r="Z33" s="13" t="s">
        <v>123</v>
      </c>
      <c r="AA33" s="14" t="s">
        <v>122</v>
      </c>
      <c r="AB33" s="13" t="s">
        <v>123</v>
      </c>
      <c r="AC33" s="14" t="s">
        <v>122</v>
      </c>
      <c r="AD33" s="14" t="s">
        <v>122</v>
      </c>
      <c r="AE33" s="14" t="s">
        <v>122</v>
      </c>
      <c r="AF33" s="14" t="s">
        <v>122</v>
      </c>
      <c r="AG33" s="14" t="s">
        <v>122</v>
      </c>
      <c r="AH33" s="14"/>
      <c r="AJ33" s="14" t="s">
        <v>122</v>
      </c>
      <c r="AK33" s="14" t="s">
        <v>122</v>
      </c>
      <c r="AL33" s="14" t="s">
        <v>122</v>
      </c>
      <c r="AM33" s="14" t="s">
        <v>122</v>
      </c>
      <c r="AN33" s="14" t="s">
        <v>122</v>
      </c>
      <c r="AO33" s="14"/>
    </row>
    <row r="34" spans="2:61" ht="55.8" thickBot="1" x14ac:dyDescent="0.3">
      <c r="B34" s="10"/>
      <c r="C34" s="10" t="s">
        <v>3834</v>
      </c>
      <c r="D34" s="10" t="s">
        <v>3835</v>
      </c>
      <c r="E34" s="10" t="s">
        <v>203</v>
      </c>
      <c r="F34" s="10" t="s">
        <v>3836</v>
      </c>
      <c r="G34" s="10" t="s">
        <v>3837</v>
      </c>
      <c r="H34" s="10" t="s">
        <v>3842</v>
      </c>
      <c r="I34" s="10" t="s">
        <v>3841</v>
      </c>
      <c r="J34" s="10" t="s">
        <v>3844</v>
      </c>
      <c r="K34" s="10" t="s">
        <v>3843</v>
      </c>
      <c r="L34" s="10" t="s">
        <v>3845</v>
      </c>
      <c r="M34" s="10" t="s">
        <v>3846</v>
      </c>
      <c r="N34" s="10" t="s">
        <v>3842</v>
      </c>
      <c r="O34" s="10" t="s">
        <v>3841</v>
      </c>
      <c r="P34" s="10" t="s">
        <v>3844</v>
      </c>
      <c r="Q34" s="10" t="s">
        <v>3843</v>
      </c>
      <c r="R34" s="10" t="s">
        <v>3845</v>
      </c>
      <c r="S34" s="10" t="s">
        <v>3846</v>
      </c>
      <c r="T34" s="10" t="s">
        <v>3856</v>
      </c>
      <c r="U34" s="10" t="s">
        <v>3863</v>
      </c>
      <c r="V34" s="10" t="s">
        <v>3862</v>
      </c>
      <c r="W34" s="10" t="s">
        <v>3861</v>
      </c>
      <c r="X34" s="10" t="s">
        <v>3860</v>
      </c>
      <c r="Y34" s="10" t="s">
        <v>3859</v>
      </c>
      <c r="Z34" s="10" t="s">
        <v>3858</v>
      </c>
      <c r="AA34" s="10" t="s">
        <v>3866</v>
      </c>
      <c r="AB34" s="10" t="s">
        <v>3900</v>
      </c>
      <c r="AC34" s="10" t="s">
        <v>3865</v>
      </c>
      <c r="AD34" s="10" t="s">
        <v>3867</v>
      </c>
      <c r="AE34" s="10" t="s">
        <v>3868</v>
      </c>
      <c r="AF34" s="10" t="s">
        <v>3870</v>
      </c>
      <c r="AG34" s="10" t="s">
        <v>3871</v>
      </c>
      <c r="AH34" s="10" t="s">
        <v>3889</v>
      </c>
      <c r="AJ34" s="10" t="s">
        <v>3865</v>
      </c>
      <c r="AK34" s="10" t="s">
        <v>3867</v>
      </c>
      <c r="AL34" s="10" t="s">
        <v>3868</v>
      </c>
      <c r="AM34" s="10" t="s">
        <v>3870</v>
      </c>
      <c r="AN34" s="10" t="s">
        <v>3871</v>
      </c>
      <c r="AO34" s="10" t="s">
        <v>3889</v>
      </c>
      <c r="AQ34" s="10" t="s">
        <v>3872</v>
      </c>
      <c r="AR34" s="10" t="s">
        <v>3873</v>
      </c>
      <c r="AS34" s="10" t="s">
        <v>3874</v>
      </c>
      <c r="AT34" s="10" t="s">
        <v>3875</v>
      </c>
      <c r="AU34" s="10" t="s">
        <v>3876</v>
      </c>
      <c r="AV34" s="10" t="s">
        <v>3877</v>
      </c>
      <c r="AW34" s="10" t="s">
        <v>3878</v>
      </c>
      <c r="AX34" s="10" t="s">
        <v>3879</v>
      </c>
      <c r="AY34" s="10" t="s">
        <v>3880</v>
      </c>
      <c r="AZ34" s="10" t="s">
        <v>3881</v>
      </c>
      <c r="BA34" s="10" t="s">
        <v>3885</v>
      </c>
      <c r="BB34" s="10" t="s">
        <v>3886</v>
      </c>
      <c r="BC34" s="10" t="s">
        <v>3887</v>
      </c>
      <c r="BD34" s="10" t="s">
        <v>3884</v>
      </c>
      <c r="BF34" s="10" t="s">
        <v>3885</v>
      </c>
      <c r="BG34" s="10" t="s">
        <v>3886</v>
      </c>
      <c r="BH34" s="10" t="s">
        <v>3887</v>
      </c>
      <c r="BI34" s="10" t="s">
        <v>3884</v>
      </c>
    </row>
    <row r="35" spans="2:61" ht="14.4" thickBot="1" x14ac:dyDescent="0.3">
      <c r="B35" s="17">
        <v>1</v>
      </c>
      <c r="C35" s="15" t="e">
        <f t="shared" ref="C35:C42" si="33">INDEX($C$13:$C$28,MATCH(D35,$D$13:$D$28,0))</f>
        <v>#REF!</v>
      </c>
      <c r="D35" s="15" t="e" cm="1">
        <f t="array" ref="D35">_xlfn.UNIQUE(D13:D28)</f>
        <v>#REF!</v>
      </c>
      <c r="E35" s="15"/>
      <c r="F35" s="70" t="e">
        <f>SUMIFS(#REF!,#REF!,D35)</f>
        <v>#REF!</v>
      </c>
      <c r="G35" s="65" t="e">
        <f t="shared" ref="G35:G42" si="34">F35/$F$43</f>
        <v>#REF!</v>
      </c>
      <c r="H35" s="65">
        <v>0.78110923377970187</v>
      </c>
      <c r="I35" s="65">
        <v>0.63219194549552071</v>
      </c>
      <c r="J35" s="65">
        <v>0.43335978359847271</v>
      </c>
      <c r="K35" s="65">
        <v>0.78755560155746895</v>
      </c>
      <c r="L35" s="67">
        <v>0.2331753933226709</v>
      </c>
      <c r="M35" s="67">
        <v>0.66451085304283808</v>
      </c>
      <c r="N35" s="67">
        <v>0.5</v>
      </c>
      <c r="O35" s="67">
        <v>0.5</v>
      </c>
      <c r="P35" s="67">
        <v>0</v>
      </c>
      <c r="Q35" s="67">
        <v>0</v>
      </c>
      <c r="R35" s="67">
        <v>0</v>
      </c>
      <c r="S35" s="67">
        <v>0</v>
      </c>
      <c r="T35" s="65" t="b">
        <f>SUM(N35:S35)=1</f>
        <v>1</v>
      </c>
      <c r="U35" s="65">
        <f t="shared" ref="U35:U42" si="35">SUMPRODUCT(H35:M35,N35:S35)</f>
        <v>0.70665058963761129</v>
      </c>
      <c r="V35" s="65" t="e">
        <f>INDEX(#REF!,MATCH($D35,_xlfn.ANCHORARRAY(#REF!),0))</f>
        <v>#REF!</v>
      </c>
      <c r="W35" s="65" t="e">
        <f>INDEX(#REF!,MATCH($D35,_xlfn.ANCHORARRAY(#REF!),0))+INDEX(#REF!,MATCH($D35,_xlfn.ANCHORARRAY(#REF!),0))</f>
        <v>#REF!</v>
      </c>
      <c r="X35" s="11">
        <v>1.2500000000000001E-2</v>
      </c>
      <c r="Y35" s="11">
        <v>0</v>
      </c>
      <c r="Z35" s="74">
        <v>0</v>
      </c>
      <c r="AA35" s="65" t="e">
        <f t="shared" ref="AA35:AA42" si="36">U35*BC35+U35*BD35*(1+V35)+SUM(W35:Z35)</f>
        <v>#REF!</v>
      </c>
      <c r="AB35" s="74">
        <v>0</v>
      </c>
      <c r="AC35" s="65" t="e">
        <f t="shared" ref="AC35:AC42" si="37">AA35+AB35</f>
        <v>#REF!</v>
      </c>
      <c r="AD35" s="65">
        <v>1.2E-2</v>
      </c>
      <c r="AE35" s="65" t="e">
        <f t="shared" ref="AE35:AE42" si="38">AC35+AD35</f>
        <v>#REF!</v>
      </c>
      <c r="AF35" s="65" t="e">
        <f t="shared" ref="AF35:AF43" si="39">0.7/AE35</f>
        <v>#REF!</v>
      </c>
      <c r="AG35" s="65">
        <f t="shared" ref="AG35:AG43" si="40">IFERROR(F35/AY35,0)</f>
        <v>0</v>
      </c>
      <c r="AH35" s="65" t="e">
        <f t="shared" ref="AH35:AH43" si="41">(1-AE35-($AU35-$AV35)+($AT35*(1-$AU35))-$AS35)/(($AX35*$AW35*(1-$AU35))/$AX35)</f>
        <v>#REF!</v>
      </c>
      <c r="AJ35" s="65" cm="1">
        <f t="array" ref="AJ35">IFERROR(SUMPRODUCT(AJ$13:AJ$28,$G$13:$G$28,--($D35=$D$13:$D$28))/$G35,0)</f>
        <v>0</v>
      </c>
      <c r="AK35" s="65" cm="1">
        <f t="array" ref="AK35">IFERROR(SUMPRODUCT(AK$13:AK$28,$G$13:$G$28,--($D35=$D$13:$D$28))/$G35,0)</f>
        <v>0</v>
      </c>
      <c r="AL35" s="65">
        <v>0.78800000000000003</v>
      </c>
      <c r="AM35" s="65">
        <f t="shared" ref="AM35:AM42" si="42">0.7/AL35</f>
        <v>0.88832487309644659</v>
      </c>
      <c r="AN35" s="65">
        <f t="shared" ref="AN35:AN41" si="43">IFERROR(F35/AZ35,0)</f>
        <v>0</v>
      </c>
      <c r="AO35" s="65" t="e">
        <f t="shared" ref="AO35:AO43" si="44">(1-AL35-($AU35-$AV35)+($AT35*(1-$AU35))-$AS35)/(($AX35*$AW35*(1-$AU35))/$AX35)</f>
        <v>#DIV/0!</v>
      </c>
      <c r="AQ35" s="70" t="e">
        <f t="shared" ref="AQ35:AQ42" si="45">F35*AE35</f>
        <v>#REF!</v>
      </c>
      <c r="AR35" s="70" t="e">
        <f t="shared" ref="AR35:AR41" si="46">F35*AL35</f>
        <v>#REF!</v>
      </c>
      <c r="AS35" s="65">
        <f>IFERROR(INDEX(#REF!,MATCH($C35,#REF!,0)),0)</f>
        <v>0</v>
      </c>
      <c r="AT35" s="65">
        <f>IFERROR(INDEX(#REF!,MATCH($C35,#REF!,0)),0)</f>
        <v>0</v>
      </c>
      <c r="AU35" s="65">
        <f>IFERROR(INDEX(#REF!,MATCH($C35,#REF!,0)),0)</f>
        <v>0</v>
      </c>
      <c r="AV35" s="65">
        <f>IFERROR(INDEX(#REF!,MATCH($C35,#REF!,0)),0)</f>
        <v>0</v>
      </c>
      <c r="AW35" s="65">
        <f>IFERROR(INDEX(#REF!,MATCH($C35,#REF!,0)),0)</f>
        <v>0</v>
      </c>
      <c r="AX35" s="65">
        <f>IFERROR(INDEX(#REF!,MATCH($C35,#REF!,0)),0)</f>
        <v>0</v>
      </c>
      <c r="AY35" s="70" t="e">
        <f t="shared" ref="AY35:AY41" si="47">AQ35/(1-AS35-(AU35-AV35)+AT35*(1-AU35)-AX35*AW35*(1-AU35))</f>
        <v>#REF!</v>
      </c>
      <c r="AZ35" s="70" t="e">
        <f t="shared" ref="AZ35:AZ41" si="48">AR35/(1-AS35-(AU35-AV35)+AT35*(1-AU35)-AX35*AW35*(1-AU35))</f>
        <v>#REF!</v>
      </c>
      <c r="BA35" s="65">
        <f t="shared" ref="BA35:BB42" si="49">IF($C$7="Business Plan",0,"placeholder")</f>
        <v>0</v>
      </c>
      <c r="BB35" s="65">
        <f t="shared" si="49"/>
        <v>0</v>
      </c>
      <c r="BC35" s="65" t="e">
        <f>IF($C$7="Business Plan",INDEX(#REF!,MATCH($D35,_xlfn.ANCHORARRAY(#REF!),0))/(INDEX(#REF!,MATCH($D35,_xlfn.ANCHORARRAY(#REF!),0))+INDEX(#REF!,MATCH($D35,_xlfn.ANCHORARRAY(#REF!),0))),BA35+BB35)</f>
        <v>#REF!</v>
      </c>
      <c r="BD35" s="65" t="e">
        <f>IF($C$7="Business Plan",1-BC35,0)</f>
        <v>#REF!</v>
      </c>
      <c r="BF35" s="65" t="e">
        <f t="shared" ref="BF35:BI42" si="50">BA35*$AE35</f>
        <v>#REF!</v>
      </c>
      <c r="BG35" s="65" t="e">
        <f t="shared" si="50"/>
        <v>#REF!</v>
      </c>
      <c r="BH35" s="65" t="e">
        <f t="shared" si="50"/>
        <v>#REF!</v>
      </c>
      <c r="BI35" s="65" t="e">
        <f t="shared" si="50"/>
        <v>#REF!</v>
      </c>
    </row>
    <row r="36" spans="2:61" ht="14.4" thickBot="1" x14ac:dyDescent="0.3">
      <c r="B36" s="17">
        <f t="shared" ref="B36:B42" si="51">1+B35</f>
        <v>2</v>
      </c>
      <c r="C36" s="15" t="e">
        <f t="shared" si="33"/>
        <v>#N/A</v>
      </c>
      <c r="D36" s="15"/>
      <c r="E36" s="15"/>
      <c r="F36" s="70" t="e">
        <f>SUMIFS(#REF!,#REF!,D36)</f>
        <v>#REF!</v>
      </c>
      <c r="G36" s="65" t="e">
        <f t="shared" si="34"/>
        <v>#REF!</v>
      </c>
      <c r="H36" s="65">
        <v>0.39546096052442753</v>
      </c>
      <c r="I36" s="65">
        <v>0.79104886416230835</v>
      </c>
      <c r="J36" s="65">
        <v>0.50913942338315277</v>
      </c>
      <c r="K36" s="65">
        <v>0.50651757550847998</v>
      </c>
      <c r="L36" s="67">
        <v>0.789205104484616</v>
      </c>
      <c r="M36" s="67">
        <v>0.86205085034503437</v>
      </c>
      <c r="N36" s="67">
        <v>0.5</v>
      </c>
      <c r="O36" s="67">
        <v>0.5</v>
      </c>
      <c r="P36" s="67">
        <v>0</v>
      </c>
      <c r="Q36" s="67">
        <v>0</v>
      </c>
      <c r="R36" s="67">
        <v>0</v>
      </c>
      <c r="S36" s="67">
        <v>0</v>
      </c>
      <c r="T36" s="65" t="b">
        <f t="shared" ref="T36:T41" si="52">SUM(N36:S36)=1</f>
        <v>1</v>
      </c>
      <c r="U36" s="65">
        <f t="shared" si="35"/>
        <v>0.59325491234336791</v>
      </c>
      <c r="V36" s="65" t="e">
        <f>INDEX(#REF!,MATCH($D36,_xlfn.ANCHORARRAY(#REF!),0))</f>
        <v>#REF!</v>
      </c>
      <c r="W36" s="65" t="e">
        <f>INDEX(#REF!,MATCH($D36,_xlfn.ANCHORARRAY(#REF!),0))+INDEX(#REF!,MATCH($D36,_xlfn.ANCHORARRAY(#REF!),0))</f>
        <v>#REF!</v>
      </c>
      <c r="X36" s="11">
        <v>1.2500000000000001E-2</v>
      </c>
      <c r="Y36" s="11">
        <v>0</v>
      </c>
      <c r="Z36" s="74">
        <v>0</v>
      </c>
      <c r="AA36" s="65" t="e">
        <f t="shared" si="36"/>
        <v>#REF!</v>
      </c>
      <c r="AB36" s="74">
        <v>0</v>
      </c>
      <c r="AC36" s="65" t="e">
        <f t="shared" si="37"/>
        <v>#REF!</v>
      </c>
      <c r="AD36" s="65">
        <v>1.2E-2</v>
      </c>
      <c r="AE36" s="65" t="e">
        <f t="shared" si="38"/>
        <v>#REF!</v>
      </c>
      <c r="AF36" s="65" t="e">
        <f t="shared" si="39"/>
        <v>#REF!</v>
      </c>
      <c r="AG36" s="65">
        <f t="shared" si="40"/>
        <v>0</v>
      </c>
      <c r="AH36" s="65" t="e">
        <f t="shared" si="41"/>
        <v>#REF!</v>
      </c>
      <c r="AJ36" s="65" cm="1">
        <f t="array" ref="AJ36">IFERROR(SUMPRODUCT(AJ$13:AJ$28,$G$13:$G$28,--($D36=$D$13:$D$28))/$G36,0)</f>
        <v>0</v>
      </c>
      <c r="AK36" s="65" cm="1">
        <f t="array" ref="AK36">IFERROR(SUMPRODUCT(AK$13:AK$28,$G$13:$G$28,--($D36=$D$13:$D$28))/$G36,0)</f>
        <v>0</v>
      </c>
      <c r="AL36" s="65" cm="1">
        <f t="array" ref="AL36">IFERROR(SUMPRODUCT(AL$13:AL$28,$G$13:$G$28,--($D36=$D$13:$D$28))/$G36,0)</f>
        <v>0</v>
      </c>
      <c r="AM36" s="65" t="e">
        <f t="shared" si="42"/>
        <v>#DIV/0!</v>
      </c>
      <c r="AN36" s="65">
        <f t="shared" si="43"/>
        <v>0</v>
      </c>
      <c r="AO36" s="65" t="e">
        <f t="shared" si="44"/>
        <v>#DIV/0!</v>
      </c>
      <c r="AQ36" s="70" t="e">
        <f t="shared" si="45"/>
        <v>#REF!</v>
      </c>
      <c r="AR36" s="70" t="e">
        <f t="shared" si="46"/>
        <v>#REF!</v>
      </c>
      <c r="AS36" s="65">
        <f>IFERROR(INDEX(#REF!,MATCH($C36,#REF!,0)),0)</f>
        <v>0</v>
      </c>
      <c r="AT36" s="65">
        <f>IFERROR(INDEX(#REF!,MATCH($C36,#REF!,0)),0)</f>
        <v>0</v>
      </c>
      <c r="AU36" s="65">
        <f>IFERROR(INDEX(#REF!,MATCH($C36,#REF!,0)),0)</f>
        <v>0</v>
      </c>
      <c r="AV36" s="65">
        <f>IFERROR(INDEX(#REF!,MATCH($C36,#REF!,0)),0)</f>
        <v>0</v>
      </c>
      <c r="AW36" s="65">
        <f>IFERROR(INDEX(#REF!,MATCH($C36,#REF!,0)),0)</f>
        <v>0</v>
      </c>
      <c r="AX36" s="65">
        <f>IFERROR(INDEX(#REF!,MATCH($C36,#REF!,0)),0)</f>
        <v>0</v>
      </c>
      <c r="AY36" s="70" t="e">
        <f t="shared" si="47"/>
        <v>#REF!</v>
      </c>
      <c r="AZ36" s="70" t="e">
        <f t="shared" si="48"/>
        <v>#REF!</v>
      </c>
      <c r="BA36" s="65">
        <f t="shared" si="49"/>
        <v>0</v>
      </c>
      <c r="BB36" s="65" cm="1">
        <f t="array" ref="BB36">IFERROR(SUMPRODUCT(BB$13:BB$28,$G$13:$G$28,--($D36=$D$13:$D$28))/$G36,0)</f>
        <v>0</v>
      </c>
      <c r="BC36" s="65" t="e">
        <f>IF($C$7="Business Plan",INDEX(#REF!,MATCH($D36,_xlfn.ANCHORARRAY(#REF!),0))/(INDEX(#REF!,MATCH($D36,_xlfn.ANCHORARRAY(#REF!),0))+INDEX(#REF!,MATCH($D36,_xlfn.ANCHORARRAY(#REF!),0))),BA36+BB36)</f>
        <v>#REF!</v>
      </c>
      <c r="BD36" s="65" cm="1">
        <f t="array" ref="BD36">IFERROR(SUMPRODUCT(BD$13:BD$28,$G$13:$G$28,--($D36=$D$13:$D$28))/$G36,0)</f>
        <v>0</v>
      </c>
      <c r="BF36" s="65" t="e">
        <f t="shared" si="50"/>
        <v>#REF!</v>
      </c>
      <c r="BG36" s="65" t="e">
        <f t="shared" si="50"/>
        <v>#REF!</v>
      </c>
      <c r="BH36" s="65" t="e">
        <f t="shared" si="50"/>
        <v>#REF!</v>
      </c>
      <c r="BI36" s="65" t="e">
        <f t="shared" si="50"/>
        <v>#REF!</v>
      </c>
    </row>
    <row r="37" spans="2:61" ht="14.4" thickBot="1" x14ac:dyDescent="0.3">
      <c r="B37" s="17">
        <f t="shared" si="51"/>
        <v>3</v>
      </c>
      <c r="C37" s="15" t="e">
        <f t="shared" si="33"/>
        <v>#N/A</v>
      </c>
      <c r="D37" s="15"/>
      <c r="E37" s="15"/>
      <c r="F37" s="70" t="e">
        <f>SUMIFS(#REF!,#REF!,D37)</f>
        <v>#REF!</v>
      </c>
      <c r="G37" s="65" t="e">
        <f t="shared" si="34"/>
        <v>#REF!</v>
      </c>
      <c r="H37" s="65">
        <v>0.37517362647648123</v>
      </c>
      <c r="I37" s="65">
        <v>0.7387516822725978</v>
      </c>
      <c r="J37" s="65">
        <v>3.5931152117100705E-2</v>
      </c>
      <c r="K37" s="65">
        <v>0.74954407218844721</v>
      </c>
      <c r="L37" s="67">
        <v>1.9072160296196294E-2</v>
      </c>
      <c r="M37" s="67">
        <v>0.64527095762048126</v>
      </c>
      <c r="N37" s="67">
        <v>0.5</v>
      </c>
      <c r="O37" s="67">
        <v>0.5</v>
      </c>
      <c r="P37" s="67">
        <v>0</v>
      </c>
      <c r="Q37" s="67">
        <v>0</v>
      </c>
      <c r="R37" s="67">
        <v>0</v>
      </c>
      <c r="S37" s="67">
        <v>0</v>
      </c>
      <c r="T37" s="65" t="b">
        <f t="shared" si="52"/>
        <v>1</v>
      </c>
      <c r="U37" s="65">
        <f t="shared" si="35"/>
        <v>0.55696265437453951</v>
      </c>
      <c r="V37" s="65" t="e">
        <f>INDEX(#REF!,MATCH($D37,_xlfn.ANCHORARRAY(#REF!),0))</f>
        <v>#REF!</v>
      </c>
      <c r="W37" s="65" t="e">
        <f>INDEX(#REF!,MATCH($D37,_xlfn.ANCHORARRAY(#REF!),0))+INDEX(#REF!,MATCH($D37,_xlfn.ANCHORARRAY(#REF!),0))</f>
        <v>#REF!</v>
      </c>
      <c r="X37" s="11">
        <v>1.2500000000000001E-2</v>
      </c>
      <c r="Y37" s="11">
        <v>0</v>
      </c>
      <c r="Z37" s="74">
        <v>0</v>
      </c>
      <c r="AA37" s="65" t="e">
        <f t="shared" si="36"/>
        <v>#REF!</v>
      </c>
      <c r="AB37" s="74">
        <v>0</v>
      </c>
      <c r="AC37" s="65" t="e">
        <f t="shared" si="37"/>
        <v>#REF!</v>
      </c>
      <c r="AD37" s="65">
        <v>1.2E-2</v>
      </c>
      <c r="AE37" s="65" t="e">
        <f t="shared" si="38"/>
        <v>#REF!</v>
      </c>
      <c r="AF37" s="65" t="e">
        <f t="shared" si="39"/>
        <v>#REF!</v>
      </c>
      <c r="AG37" s="65">
        <f t="shared" si="40"/>
        <v>0</v>
      </c>
      <c r="AH37" s="65" t="e">
        <f t="shared" si="41"/>
        <v>#REF!</v>
      </c>
      <c r="AJ37" s="65" cm="1">
        <f t="array" ref="AJ37">IFERROR(SUMPRODUCT(AJ$13:AJ$28,$G$13:$G$28,--($D37=$D$13:$D$28))/$G37,0)</f>
        <v>0</v>
      </c>
      <c r="AK37" s="65" cm="1">
        <f t="array" ref="AK37">IFERROR(SUMPRODUCT(AK$13:AK$28,$G$13:$G$28,--($D37=$D$13:$D$28))/$G37,0)</f>
        <v>0</v>
      </c>
      <c r="AL37" s="65" cm="1">
        <f t="array" ref="AL37">IFERROR(SUMPRODUCT(AL$13:AL$28,$G$13:$G$28,--($D37=$D$13:$D$28))/$G37,0)</f>
        <v>0</v>
      </c>
      <c r="AM37" s="65" t="e">
        <f t="shared" si="42"/>
        <v>#DIV/0!</v>
      </c>
      <c r="AN37" s="65">
        <f t="shared" si="43"/>
        <v>0</v>
      </c>
      <c r="AO37" s="65" t="e">
        <f t="shared" si="44"/>
        <v>#DIV/0!</v>
      </c>
      <c r="AQ37" s="70" t="e">
        <f t="shared" si="45"/>
        <v>#REF!</v>
      </c>
      <c r="AR37" s="70" t="e">
        <f t="shared" si="46"/>
        <v>#REF!</v>
      </c>
      <c r="AS37" s="65">
        <f>IFERROR(INDEX(#REF!,MATCH($C37,#REF!,0)),0)</f>
        <v>0</v>
      </c>
      <c r="AT37" s="65">
        <f>IFERROR(INDEX(#REF!,MATCH($C37,#REF!,0)),0)</f>
        <v>0</v>
      </c>
      <c r="AU37" s="65">
        <f>IFERROR(INDEX(#REF!,MATCH($C37,#REF!,0)),0)</f>
        <v>0</v>
      </c>
      <c r="AV37" s="65">
        <f>IFERROR(INDEX(#REF!,MATCH($C37,#REF!,0)),0)</f>
        <v>0</v>
      </c>
      <c r="AW37" s="65">
        <f>IFERROR(INDEX(#REF!,MATCH($C37,#REF!,0)),0)</f>
        <v>0</v>
      </c>
      <c r="AX37" s="65">
        <f>IFERROR(INDEX(#REF!,MATCH($C37,#REF!,0)),0)</f>
        <v>0</v>
      </c>
      <c r="AY37" s="70" t="e">
        <f t="shared" si="47"/>
        <v>#REF!</v>
      </c>
      <c r="AZ37" s="70" t="e">
        <f t="shared" si="48"/>
        <v>#REF!</v>
      </c>
      <c r="BA37" s="65">
        <f t="shared" si="49"/>
        <v>0</v>
      </c>
      <c r="BB37" s="65" cm="1">
        <f t="array" ref="BB37">IFERROR(SUMPRODUCT(BB$13:BB$28,$G$13:$G$28,--($D37=$D$13:$D$28))/$G37,0)</f>
        <v>0</v>
      </c>
      <c r="BC37" s="65" t="e">
        <f>IF($C$7="Business Plan",INDEX(#REF!,MATCH($D37,_xlfn.ANCHORARRAY(#REF!),0))/(INDEX(#REF!,MATCH($D37,_xlfn.ANCHORARRAY(#REF!),0))+INDEX(#REF!,MATCH($D37,_xlfn.ANCHORARRAY(#REF!),0))),BA37+BB37)</f>
        <v>#REF!</v>
      </c>
      <c r="BD37" s="65" cm="1">
        <f t="array" ref="BD37">IFERROR(SUMPRODUCT(BD$13:BD$28,$G$13:$G$28,--($D37=$D$13:$D$28))/$G37,0)</f>
        <v>0</v>
      </c>
      <c r="BF37" s="65" t="e">
        <f t="shared" si="50"/>
        <v>#REF!</v>
      </c>
      <c r="BG37" s="65" t="e">
        <f t="shared" si="50"/>
        <v>#REF!</v>
      </c>
      <c r="BH37" s="65" t="e">
        <f t="shared" si="50"/>
        <v>#REF!</v>
      </c>
      <c r="BI37" s="65" t="e">
        <f t="shared" si="50"/>
        <v>#REF!</v>
      </c>
    </row>
    <row r="38" spans="2:61" ht="14.4" thickBot="1" x14ac:dyDescent="0.3">
      <c r="B38" s="17">
        <f t="shared" si="51"/>
        <v>4</v>
      </c>
      <c r="C38" s="15" t="e">
        <f t="shared" si="33"/>
        <v>#N/A</v>
      </c>
      <c r="D38" s="15"/>
      <c r="E38" s="15"/>
      <c r="F38" s="70" t="e">
        <f>SUMIFS(#REF!,#REF!,D38)</f>
        <v>#REF!</v>
      </c>
      <c r="G38" s="65" t="e">
        <f t="shared" si="34"/>
        <v>#REF!</v>
      </c>
      <c r="H38" s="65">
        <v>0.42189690282320513</v>
      </c>
      <c r="I38" s="65">
        <v>0.31703744215465768</v>
      </c>
      <c r="J38" s="65">
        <v>0.47797390962753106</v>
      </c>
      <c r="K38" s="65">
        <v>0.29768986863305819</v>
      </c>
      <c r="L38" s="67">
        <v>2.7589591892235754E-2</v>
      </c>
      <c r="M38" s="67">
        <v>0.71970193182169073</v>
      </c>
      <c r="N38" s="67">
        <v>0.5</v>
      </c>
      <c r="O38" s="67">
        <v>0.5</v>
      </c>
      <c r="P38" s="67">
        <v>0</v>
      </c>
      <c r="Q38" s="67">
        <v>0</v>
      </c>
      <c r="R38" s="67">
        <v>0</v>
      </c>
      <c r="S38" s="67">
        <v>0</v>
      </c>
      <c r="T38" s="65" t="b">
        <f t="shared" si="52"/>
        <v>1</v>
      </c>
      <c r="U38" s="65">
        <f t="shared" si="35"/>
        <v>0.36946717248893141</v>
      </c>
      <c r="V38" s="65" t="e">
        <f>INDEX(#REF!,MATCH($D38,_xlfn.ANCHORARRAY(#REF!),0))</f>
        <v>#REF!</v>
      </c>
      <c r="W38" s="65" t="e">
        <f>INDEX(#REF!,MATCH($D38,_xlfn.ANCHORARRAY(#REF!),0))+INDEX(#REF!,MATCH($D38,_xlfn.ANCHORARRAY(#REF!),0))</f>
        <v>#REF!</v>
      </c>
      <c r="X38" s="11">
        <v>1.2500000000000001E-2</v>
      </c>
      <c r="Y38" s="11">
        <v>0</v>
      </c>
      <c r="Z38" s="74">
        <v>0</v>
      </c>
      <c r="AA38" s="65" t="e">
        <f t="shared" si="36"/>
        <v>#REF!</v>
      </c>
      <c r="AB38" s="74">
        <v>0</v>
      </c>
      <c r="AC38" s="65" t="e">
        <f t="shared" si="37"/>
        <v>#REF!</v>
      </c>
      <c r="AD38" s="65">
        <v>1.2E-2</v>
      </c>
      <c r="AE38" s="65" t="e">
        <f t="shared" si="38"/>
        <v>#REF!</v>
      </c>
      <c r="AF38" s="65" t="e">
        <f t="shared" si="39"/>
        <v>#REF!</v>
      </c>
      <c r="AG38" s="65">
        <f t="shared" si="40"/>
        <v>0</v>
      </c>
      <c r="AH38" s="65" t="e">
        <f t="shared" si="41"/>
        <v>#REF!</v>
      </c>
      <c r="AJ38" s="65" cm="1">
        <f t="array" ref="AJ38">IFERROR(SUMPRODUCT(AJ$13:AJ$28,$G$13:$G$28,--($D38=$D$13:$D$28))/$G38,0)</f>
        <v>0</v>
      </c>
      <c r="AK38" s="65" cm="1">
        <f t="array" ref="AK38">IFERROR(SUMPRODUCT(AK$13:AK$28,$G$13:$G$28,--($D38=$D$13:$D$28))/$G38,0)</f>
        <v>0</v>
      </c>
      <c r="AL38" s="65" cm="1">
        <f t="array" ref="AL38">IFERROR(SUMPRODUCT(AL$13:AL$28,$G$13:$G$28,--($D38=$D$13:$D$28))/$G38,0)</f>
        <v>0</v>
      </c>
      <c r="AM38" s="65" t="e">
        <f t="shared" si="42"/>
        <v>#DIV/0!</v>
      </c>
      <c r="AN38" s="65">
        <f t="shared" si="43"/>
        <v>0</v>
      </c>
      <c r="AO38" s="65" t="e">
        <f t="shared" si="44"/>
        <v>#DIV/0!</v>
      </c>
      <c r="AQ38" s="70" t="e">
        <f t="shared" si="45"/>
        <v>#REF!</v>
      </c>
      <c r="AR38" s="70" t="e">
        <f t="shared" si="46"/>
        <v>#REF!</v>
      </c>
      <c r="AS38" s="65">
        <f>IFERROR(INDEX(#REF!,MATCH($C38,#REF!,0)),0)</f>
        <v>0</v>
      </c>
      <c r="AT38" s="65">
        <f>IFERROR(INDEX(#REF!,MATCH($C38,#REF!,0)),0)</f>
        <v>0</v>
      </c>
      <c r="AU38" s="65">
        <f>IFERROR(INDEX(#REF!,MATCH($C38,#REF!,0)),0)</f>
        <v>0</v>
      </c>
      <c r="AV38" s="65">
        <f>IFERROR(INDEX(#REF!,MATCH($C38,#REF!,0)),0)</f>
        <v>0</v>
      </c>
      <c r="AW38" s="65">
        <f>IFERROR(INDEX(#REF!,MATCH($C38,#REF!,0)),0)</f>
        <v>0</v>
      </c>
      <c r="AX38" s="65">
        <f>IFERROR(INDEX(#REF!,MATCH($C38,#REF!,0)),0)</f>
        <v>0</v>
      </c>
      <c r="AY38" s="70" t="e">
        <f t="shared" si="47"/>
        <v>#REF!</v>
      </c>
      <c r="AZ38" s="70" t="e">
        <f t="shared" si="48"/>
        <v>#REF!</v>
      </c>
      <c r="BA38" s="65">
        <f t="shared" si="49"/>
        <v>0</v>
      </c>
      <c r="BB38" s="65" cm="1">
        <f t="array" ref="BB38">IFERROR(SUMPRODUCT(BB$13:BB$28,$G$13:$G$28,--($D38=$D$13:$D$28))/$G38,0)</f>
        <v>0</v>
      </c>
      <c r="BC38" s="65" t="e">
        <f>IF($C$7="Business Plan",INDEX(#REF!,MATCH($D38,_xlfn.ANCHORARRAY(#REF!),0))/(INDEX(#REF!,MATCH($D38,_xlfn.ANCHORARRAY(#REF!),0))+INDEX(#REF!,MATCH($D38,_xlfn.ANCHORARRAY(#REF!),0))),BA38+BB38)</f>
        <v>#REF!</v>
      </c>
      <c r="BD38" s="65" cm="1">
        <f t="array" ref="BD38">IFERROR(SUMPRODUCT(BD$13:BD$28,$G$13:$G$28,--($D38=$D$13:$D$28))/$G38,0)</f>
        <v>0</v>
      </c>
      <c r="BF38" s="65" t="e">
        <f t="shared" si="50"/>
        <v>#REF!</v>
      </c>
      <c r="BG38" s="65" t="e">
        <f t="shared" si="50"/>
        <v>#REF!</v>
      </c>
      <c r="BH38" s="65" t="e">
        <f t="shared" si="50"/>
        <v>#REF!</v>
      </c>
      <c r="BI38" s="65" t="e">
        <f t="shared" si="50"/>
        <v>#REF!</v>
      </c>
    </row>
    <row r="39" spans="2:61" ht="14.4" thickBot="1" x14ac:dyDescent="0.3">
      <c r="B39" s="17">
        <f t="shared" si="51"/>
        <v>5</v>
      </c>
      <c r="C39" s="15" t="e">
        <f t="shared" si="33"/>
        <v>#N/A</v>
      </c>
      <c r="D39" s="15"/>
      <c r="E39" s="15"/>
      <c r="F39" s="70" t="e">
        <f>SUMIFS(#REF!,#REF!,D39)</f>
        <v>#REF!</v>
      </c>
      <c r="G39" s="65" t="e">
        <f t="shared" si="34"/>
        <v>#REF!</v>
      </c>
      <c r="H39" s="65">
        <v>0.23120855191445117</v>
      </c>
      <c r="I39" s="65">
        <v>2.411757942146869E-2</v>
      </c>
      <c r="J39" s="65">
        <v>0.43515086080194099</v>
      </c>
      <c r="K39" s="65">
        <v>0.13902442996525124</v>
      </c>
      <c r="L39" s="67">
        <v>0.193495558752944</v>
      </c>
      <c r="M39" s="67">
        <v>0.71627393626713509</v>
      </c>
      <c r="N39" s="67">
        <v>0.5</v>
      </c>
      <c r="O39" s="67">
        <v>0.5</v>
      </c>
      <c r="P39" s="67">
        <v>0</v>
      </c>
      <c r="Q39" s="67">
        <v>0</v>
      </c>
      <c r="R39" s="67">
        <v>0</v>
      </c>
      <c r="S39" s="67">
        <v>0</v>
      </c>
      <c r="T39" s="65" t="b">
        <f t="shared" si="52"/>
        <v>1</v>
      </c>
      <c r="U39" s="65">
        <f t="shared" si="35"/>
        <v>0.12766306566795993</v>
      </c>
      <c r="V39" s="65" t="e">
        <f>INDEX(#REF!,MATCH($D39,_xlfn.ANCHORARRAY(#REF!),0))</f>
        <v>#REF!</v>
      </c>
      <c r="W39" s="65" t="e">
        <f>INDEX(#REF!,MATCH($D39,_xlfn.ANCHORARRAY(#REF!),0))+INDEX(#REF!,MATCH($D39,_xlfn.ANCHORARRAY(#REF!),0))</f>
        <v>#REF!</v>
      </c>
      <c r="X39" s="11">
        <v>1.2500000000000001E-2</v>
      </c>
      <c r="Y39" s="11">
        <v>0</v>
      </c>
      <c r="Z39" s="74">
        <v>0</v>
      </c>
      <c r="AA39" s="65" t="e">
        <f t="shared" si="36"/>
        <v>#REF!</v>
      </c>
      <c r="AB39" s="74">
        <v>0</v>
      </c>
      <c r="AC39" s="65" t="e">
        <f t="shared" si="37"/>
        <v>#REF!</v>
      </c>
      <c r="AD39" s="65">
        <v>1.2E-2</v>
      </c>
      <c r="AE39" s="65" t="e">
        <f t="shared" si="38"/>
        <v>#REF!</v>
      </c>
      <c r="AF39" s="65" t="e">
        <f t="shared" si="39"/>
        <v>#REF!</v>
      </c>
      <c r="AG39" s="65">
        <f t="shared" si="40"/>
        <v>0</v>
      </c>
      <c r="AH39" s="65" t="e">
        <f t="shared" si="41"/>
        <v>#REF!</v>
      </c>
      <c r="AJ39" s="65" cm="1">
        <f t="array" ref="AJ39">IFERROR(SUMPRODUCT(AJ$13:AJ$28,$G$13:$G$28,--($D39=$D$13:$D$28))/$G39,0)</f>
        <v>0</v>
      </c>
      <c r="AK39" s="65" cm="1">
        <f t="array" ref="AK39">IFERROR(SUMPRODUCT(AK$13:AK$28,$G$13:$G$28,--($D39=$D$13:$D$28))/$G39,0)</f>
        <v>0</v>
      </c>
      <c r="AL39" s="65" cm="1">
        <f t="array" ref="AL39">IFERROR(SUMPRODUCT(AL$13:AL$28,$G$13:$G$28,--($D39=$D$13:$D$28))/$G39,0)</f>
        <v>0</v>
      </c>
      <c r="AM39" s="65" t="e">
        <f t="shared" si="42"/>
        <v>#DIV/0!</v>
      </c>
      <c r="AN39" s="65">
        <f t="shared" si="43"/>
        <v>0</v>
      </c>
      <c r="AO39" s="65" t="e">
        <f t="shared" si="44"/>
        <v>#DIV/0!</v>
      </c>
      <c r="AQ39" s="70" t="e">
        <f t="shared" si="45"/>
        <v>#REF!</v>
      </c>
      <c r="AR39" s="70" t="e">
        <f t="shared" si="46"/>
        <v>#REF!</v>
      </c>
      <c r="AS39" s="65">
        <f>IFERROR(INDEX(#REF!,MATCH($C39,#REF!,0)),0)</f>
        <v>0</v>
      </c>
      <c r="AT39" s="65">
        <f>IFERROR(INDEX(#REF!,MATCH($C39,#REF!,0)),0)</f>
        <v>0</v>
      </c>
      <c r="AU39" s="65">
        <f>IFERROR(INDEX(#REF!,MATCH($C39,#REF!,0)),0)</f>
        <v>0</v>
      </c>
      <c r="AV39" s="65">
        <f>IFERROR(INDEX(#REF!,MATCH($C39,#REF!,0)),0)</f>
        <v>0</v>
      </c>
      <c r="AW39" s="65">
        <f>IFERROR(INDEX(#REF!,MATCH($C39,#REF!,0)),0)</f>
        <v>0</v>
      </c>
      <c r="AX39" s="65">
        <f>IFERROR(INDEX(#REF!,MATCH($C39,#REF!,0)),0)</f>
        <v>0</v>
      </c>
      <c r="AY39" s="70" t="e">
        <f t="shared" si="47"/>
        <v>#REF!</v>
      </c>
      <c r="AZ39" s="70" t="e">
        <f t="shared" si="48"/>
        <v>#REF!</v>
      </c>
      <c r="BA39" s="65">
        <f t="shared" si="49"/>
        <v>0</v>
      </c>
      <c r="BB39" s="65" cm="1">
        <f t="array" ref="BB39">IFERROR(SUMPRODUCT(BB$13:BB$28,$G$13:$G$28,--($D39=$D$13:$D$28))/$G39,0)</f>
        <v>0</v>
      </c>
      <c r="BC39" s="65" t="e">
        <f>IF($C$7="Business Plan",INDEX(#REF!,MATCH($D39,_xlfn.ANCHORARRAY(#REF!),0))/(INDEX(#REF!,MATCH($D39,_xlfn.ANCHORARRAY(#REF!),0))+INDEX(#REF!,MATCH($D39,_xlfn.ANCHORARRAY(#REF!),0))),BA39+BB39)</f>
        <v>#REF!</v>
      </c>
      <c r="BD39" s="65" cm="1">
        <f t="array" ref="BD39">IFERROR(SUMPRODUCT(BD$13:BD$28,$G$13:$G$28,--($D39=$D$13:$D$28))/$G39,0)</f>
        <v>0</v>
      </c>
      <c r="BF39" s="65" t="e">
        <f t="shared" si="50"/>
        <v>#REF!</v>
      </c>
      <c r="BG39" s="65" t="e">
        <f t="shared" si="50"/>
        <v>#REF!</v>
      </c>
      <c r="BH39" s="65" t="e">
        <f t="shared" si="50"/>
        <v>#REF!</v>
      </c>
      <c r="BI39" s="65" t="e">
        <f t="shared" si="50"/>
        <v>#REF!</v>
      </c>
    </row>
    <row r="40" spans="2:61" ht="14.4" thickBot="1" x14ac:dyDescent="0.3">
      <c r="B40" s="17">
        <f t="shared" si="51"/>
        <v>6</v>
      </c>
      <c r="C40" s="15" t="e">
        <f t="shared" si="33"/>
        <v>#N/A</v>
      </c>
      <c r="D40" s="15"/>
      <c r="E40" s="15"/>
      <c r="F40" s="70" t="e">
        <f>SUMIFS(#REF!,#REF!,D40)</f>
        <v>#REF!</v>
      </c>
      <c r="G40" s="65" t="e">
        <f t="shared" si="34"/>
        <v>#REF!</v>
      </c>
      <c r="H40" s="65">
        <v>0.94029832642231503</v>
      </c>
      <c r="I40" s="65">
        <v>0.75302772206684854</v>
      </c>
      <c r="J40" s="65">
        <v>0.2549679132283586</v>
      </c>
      <c r="K40" s="65">
        <v>0.44525089633326681</v>
      </c>
      <c r="L40" s="67">
        <v>1.8058163868436283E-2</v>
      </c>
      <c r="M40" s="67">
        <v>0.3870438654947721</v>
      </c>
      <c r="N40" s="67">
        <v>0.5</v>
      </c>
      <c r="O40" s="67">
        <v>0.5</v>
      </c>
      <c r="P40" s="67">
        <v>0</v>
      </c>
      <c r="Q40" s="67">
        <v>0</v>
      </c>
      <c r="R40" s="67">
        <v>0</v>
      </c>
      <c r="S40" s="67">
        <v>0</v>
      </c>
      <c r="T40" s="65" t="b">
        <f t="shared" si="52"/>
        <v>1</v>
      </c>
      <c r="U40" s="65">
        <f t="shared" si="35"/>
        <v>0.84666302424458184</v>
      </c>
      <c r="V40" s="65" t="e">
        <f>INDEX(#REF!,MATCH($D40,_xlfn.ANCHORARRAY(#REF!),0))</f>
        <v>#REF!</v>
      </c>
      <c r="W40" s="65" t="e">
        <f>INDEX(#REF!,MATCH($D40,_xlfn.ANCHORARRAY(#REF!),0))+INDEX(#REF!,MATCH($D40,_xlfn.ANCHORARRAY(#REF!),0))</f>
        <v>#REF!</v>
      </c>
      <c r="X40" s="11">
        <v>1.2500000000000001E-2</v>
      </c>
      <c r="Y40" s="11">
        <v>0</v>
      </c>
      <c r="Z40" s="74">
        <v>0</v>
      </c>
      <c r="AA40" s="65" t="e">
        <f t="shared" si="36"/>
        <v>#REF!</v>
      </c>
      <c r="AB40" s="74">
        <v>0</v>
      </c>
      <c r="AC40" s="65" t="e">
        <f t="shared" si="37"/>
        <v>#REF!</v>
      </c>
      <c r="AD40" s="65">
        <v>1.2E-2</v>
      </c>
      <c r="AE40" s="65" t="e">
        <f t="shared" si="38"/>
        <v>#REF!</v>
      </c>
      <c r="AF40" s="65" t="e">
        <f t="shared" si="39"/>
        <v>#REF!</v>
      </c>
      <c r="AG40" s="65">
        <f t="shared" si="40"/>
        <v>0</v>
      </c>
      <c r="AH40" s="65" t="e">
        <f t="shared" si="41"/>
        <v>#REF!</v>
      </c>
      <c r="AJ40" s="65" cm="1">
        <f t="array" ref="AJ40">IFERROR(SUMPRODUCT(AJ$13:AJ$28,$G$13:$G$28,--($D40=$D$13:$D$28))/$G40,0)</f>
        <v>0</v>
      </c>
      <c r="AK40" s="65" cm="1">
        <f t="array" ref="AK40">IFERROR(SUMPRODUCT(AK$13:AK$28,$G$13:$G$28,--($D40=$D$13:$D$28))/$G40,0)</f>
        <v>0</v>
      </c>
      <c r="AL40" s="65" cm="1">
        <f t="array" ref="AL40">IFERROR(SUMPRODUCT(AL$13:AL$28,$G$13:$G$28,--($D40=$D$13:$D$28))/$G40,0)</f>
        <v>0</v>
      </c>
      <c r="AM40" s="65" t="e">
        <f t="shared" si="42"/>
        <v>#DIV/0!</v>
      </c>
      <c r="AN40" s="65">
        <f t="shared" si="43"/>
        <v>0</v>
      </c>
      <c r="AO40" s="65" t="e">
        <f t="shared" si="44"/>
        <v>#DIV/0!</v>
      </c>
      <c r="AQ40" s="70" t="e">
        <f t="shared" si="45"/>
        <v>#REF!</v>
      </c>
      <c r="AR40" s="70" t="e">
        <f t="shared" si="46"/>
        <v>#REF!</v>
      </c>
      <c r="AS40" s="65">
        <f>IFERROR(INDEX(#REF!,MATCH($C40,#REF!,0)),0)</f>
        <v>0</v>
      </c>
      <c r="AT40" s="65">
        <f>IFERROR(INDEX(#REF!,MATCH($C40,#REF!,0)),0)</f>
        <v>0</v>
      </c>
      <c r="AU40" s="65">
        <f>IFERROR(INDEX(#REF!,MATCH($C40,#REF!,0)),0)</f>
        <v>0</v>
      </c>
      <c r="AV40" s="65">
        <f>IFERROR(INDEX(#REF!,MATCH($C40,#REF!,0)),0)</f>
        <v>0</v>
      </c>
      <c r="AW40" s="65">
        <f>IFERROR(INDEX(#REF!,MATCH($C40,#REF!,0)),0)</f>
        <v>0</v>
      </c>
      <c r="AX40" s="65">
        <f>IFERROR(INDEX(#REF!,MATCH($C40,#REF!,0)),0)</f>
        <v>0</v>
      </c>
      <c r="AY40" s="70" t="e">
        <f t="shared" si="47"/>
        <v>#REF!</v>
      </c>
      <c r="AZ40" s="70" t="e">
        <f t="shared" si="48"/>
        <v>#REF!</v>
      </c>
      <c r="BA40" s="65">
        <f t="shared" si="49"/>
        <v>0</v>
      </c>
      <c r="BB40" s="65" cm="1">
        <f t="array" ref="BB40">IFERROR(SUMPRODUCT(BB$13:BB$28,$G$13:$G$28,--($D40=$D$13:$D$28))/$G40,0)</f>
        <v>0</v>
      </c>
      <c r="BC40" s="65" t="e">
        <f>IF($C$7="Business Plan",INDEX(#REF!,MATCH($D40,_xlfn.ANCHORARRAY(#REF!),0))/(INDEX(#REF!,MATCH($D40,_xlfn.ANCHORARRAY(#REF!),0))+INDEX(#REF!,MATCH($D40,_xlfn.ANCHORARRAY(#REF!),0))),BA40+BB40)</f>
        <v>#REF!</v>
      </c>
      <c r="BD40" s="65" cm="1">
        <f t="array" ref="BD40">IFERROR(SUMPRODUCT(BD$13:BD$28,$G$13:$G$28,--($D40=$D$13:$D$28))/$G40,0)</f>
        <v>0</v>
      </c>
      <c r="BF40" s="65" t="e">
        <f t="shared" si="50"/>
        <v>#REF!</v>
      </c>
      <c r="BG40" s="65" t="e">
        <f t="shared" si="50"/>
        <v>#REF!</v>
      </c>
      <c r="BH40" s="65" t="e">
        <f t="shared" si="50"/>
        <v>#REF!</v>
      </c>
      <c r="BI40" s="65" t="e">
        <f t="shared" si="50"/>
        <v>#REF!</v>
      </c>
    </row>
    <row r="41" spans="2:61" ht="14.4" thickBot="1" x14ac:dyDescent="0.3">
      <c r="B41" s="17">
        <f t="shared" si="51"/>
        <v>7</v>
      </c>
      <c r="C41" s="15" t="e">
        <f t="shared" si="33"/>
        <v>#N/A</v>
      </c>
      <c r="D41" s="15"/>
      <c r="E41" s="15"/>
      <c r="F41" s="70" t="e">
        <f>SUMIFS(#REF!,#REF!,D41)</f>
        <v>#REF!</v>
      </c>
      <c r="G41" s="65" t="e">
        <f t="shared" si="34"/>
        <v>#REF!</v>
      </c>
      <c r="H41" s="65">
        <v>0.54739143015102343</v>
      </c>
      <c r="I41" s="65">
        <v>0.31654973368886319</v>
      </c>
      <c r="J41" s="65">
        <v>0.40121948221091885</v>
      </c>
      <c r="K41" s="65">
        <v>0.46009530290178674</v>
      </c>
      <c r="L41" s="67">
        <v>5.295539212980982E-2</v>
      </c>
      <c r="M41" s="67">
        <v>0.78427189630445437</v>
      </c>
      <c r="N41" s="67">
        <v>0.5</v>
      </c>
      <c r="O41" s="67">
        <v>0.5</v>
      </c>
      <c r="P41" s="67">
        <v>0</v>
      </c>
      <c r="Q41" s="67">
        <v>0</v>
      </c>
      <c r="R41" s="67">
        <v>0</v>
      </c>
      <c r="S41" s="67">
        <v>0</v>
      </c>
      <c r="T41" s="65" t="b">
        <f t="shared" si="52"/>
        <v>1</v>
      </c>
      <c r="U41" s="65">
        <f t="shared" si="35"/>
        <v>0.43197058191994331</v>
      </c>
      <c r="V41" s="65" t="e">
        <f>INDEX(#REF!,MATCH($D41,_xlfn.ANCHORARRAY(#REF!),0))</f>
        <v>#REF!</v>
      </c>
      <c r="W41" s="65" t="e">
        <f>INDEX(#REF!,MATCH($D41,_xlfn.ANCHORARRAY(#REF!),0))+INDEX(#REF!,MATCH($D41,_xlfn.ANCHORARRAY(#REF!),0))</f>
        <v>#REF!</v>
      </c>
      <c r="X41" s="11">
        <v>1.2500000000000001E-2</v>
      </c>
      <c r="Y41" s="11">
        <v>0</v>
      </c>
      <c r="Z41" s="74">
        <v>0</v>
      </c>
      <c r="AA41" s="65" t="e">
        <f t="shared" si="36"/>
        <v>#REF!</v>
      </c>
      <c r="AB41" s="74">
        <v>0</v>
      </c>
      <c r="AC41" s="65" t="e">
        <f t="shared" si="37"/>
        <v>#REF!</v>
      </c>
      <c r="AD41" s="65">
        <v>1.2E-2</v>
      </c>
      <c r="AE41" s="65" t="e">
        <f t="shared" si="38"/>
        <v>#REF!</v>
      </c>
      <c r="AF41" s="65" t="e">
        <f t="shared" si="39"/>
        <v>#REF!</v>
      </c>
      <c r="AG41" s="65">
        <f t="shared" si="40"/>
        <v>0</v>
      </c>
      <c r="AH41" s="65" t="e">
        <f t="shared" si="41"/>
        <v>#REF!</v>
      </c>
      <c r="AJ41" s="65" cm="1">
        <f t="array" ref="AJ41">IFERROR(SUMPRODUCT(AJ$13:AJ$28,$G$13:$G$28,--($D41=$D$13:$D$28))/$G41,0)</f>
        <v>0</v>
      </c>
      <c r="AK41" s="65" cm="1">
        <f t="array" ref="AK41">IFERROR(SUMPRODUCT(AK$13:AK$28,$G$13:$G$28,--($D41=$D$13:$D$28))/$G41,0)</f>
        <v>0</v>
      </c>
      <c r="AL41" s="65" cm="1">
        <f t="array" ref="AL41">IFERROR(SUMPRODUCT(AL$13:AL$28,$G$13:$G$28,--($D41=$D$13:$D$28))/$G41,0)</f>
        <v>0</v>
      </c>
      <c r="AM41" s="65" t="e">
        <f t="shared" si="42"/>
        <v>#DIV/0!</v>
      </c>
      <c r="AN41" s="65">
        <f t="shared" si="43"/>
        <v>0</v>
      </c>
      <c r="AO41" s="65" t="e">
        <f t="shared" si="44"/>
        <v>#DIV/0!</v>
      </c>
      <c r="AQ41" s="70" t="e">
        <f t="shared" si="45"/>
        <v>#REF!</v>
      </c>
      <c r="AR41" s="70" t="e">
        <f t="shared" si="46"/>
        <v>#REF!</v>
      </c>
      <c r="AS41" s="65">
        <f>IFERROR(INDEX(#REF!,MATCH($C41,#REF!,0)),0)</f>
        <v>0</v>
      </c>
      <c r="AT41" s="65">
        <f>IFERROR(INDEX(#REF!,MATCH($C41,#REF!,0)),0)</f>
        <v>0</v>
      </c>
      <c r="AU41" s="65">
        <f>IFERROR(INDEX(#REF!,MATCH($C41,#REF!,0)),0)</f>
        <v>0</v>
      </c>
      <c r="AV41" s="65">
        <f>IFERROR(INDEX(#REF!,MATCH($C41,#REF!,0)),0)</f>
        <v>0</v>
      </c>
      <c r="AW41" s="65">
        <f>IFERROR(INDEX(#REF!,MATCH($C41,#REF!,0)),0)</f>
        <v>0</v>
      </c>
      <c r="AX41" s="65">
        <f>IFERROR(INDEX(#REF!,MATCH($C41,#REF!,0)),0)</f>
        <v>0</v>
      </c>
      <c r="AY41" s="70" t="e">
        <f t="shared" si="47"/>
        <v>#REF!</v>
      </c>
      <c r="AZ41" s="70" t="e">
        <f t="shared" si="48"/>
        <v>#REF!</v>
      </c>
      <c r="BA41" s="65">
        <f t="shared" si="49"/>
        <v>0</v>
      </c>
      <c r="BB41" s="65" cm="1">
        <f t="array" ref="BB41">IFERROR(SUMPRODUCT(BB$13:BB$28,$G$13:$G$28,--($D41=$D$13:$D$28))/$G41,0)</f>
        <v>0</v>
      </c>
      <c r="BC41" s="65" t="e">
        <f>IF($C$7="Business Plan",INDEX(#REF!,MATCH($D41,_xlfn.ANCHORARRAY(#REF!),0))/(INDEX(#REF!,MATCH($D41,_xlfn.ANCHORARRAY(#REF!),0))+INDEX(#REF!,MATCH($D41,_xlfn.ANCHORARRAY(#REF!),0))),BA41+BB41)</f>
        <v>#REF!</v>
      </c>
      <c r="BD41" s="65" cm="1">
        <f t="array" ref="BD41">IFERROR(SUMPRODUCT(BD$13:BD$28,$G$13:$G$28,--($D41=$D$13:$D$28))/$G41,0)</f>
        <v>0</v>
      </c>
      <c r="BF41" s="65" t="e">
        <f t="shared" si="50"/>
        <v>#REF!</v>
      </c>
      <c r="BG41" s="65" t="e">
        <f t="shared" si="50"/>
        <v>#REF!</v>
      </c>
      <c r="BH41" s="65" t="e">
        <f t="shared" si="50"/>
        <v>#REF!</v>
      </c>
      <c r="BI41" s="65" t="e">
        <f t="shared" si="50"/>
        <v>#REF!</v>
      </c>
    </row>
    <row r="42" spans="2:61" ht="14.4" thickBot="1" x14ac:dyDescent="0.3">
      <c r="B42" s="17">
        <f t="shared" si="51"/>
        <v>8</v>
      </c>
      <c r="C42" s="15" t="e">
        <f t="shared" si="33"/>
        <v>#N/A</v>
      </c>
      <c r="D42" s="15"/>
      <c r="E42" s="15"/>
      <c r="F42" s="70" t="e">
        <f>SUMIFS(#REF!,#REF!,D42)</f>
        <v>#REF!</v>
      </c>
      <c r="G42" s="65" t="e">
        <f t="shared" si="34"/>
        <v>#REF!</v>
      </c>
      <c r="H42" s="65">
        <v>0.23497727465560758</v>
      </c>
      <c r="I42" s="65">
        <v>0.1813906327183486</v>
      </c>
      <c r="J42" s="65">
        <v>0.48647505712672717</v>
      </c>
      <c r="K42" s="65">
        <v>0.53358386506084632</v>
      </c>
      <c r="L42" s="67">
        <v>0.31789589070645941</v>
      </c>
      <c r="M42" s="67">
        <v>0.98967944799900431</v>
      </c>
      <c r="N42" s="67">
        <v>0.5</v>
      </c>
      <c r="O42" s="67">
        <v>0.5</v>
      </c>
      <c r="P42" s="67">
        <v>0</v>
      </c>
      <c r="Q42" s="67">
        <v>0</v>
      </c>
      <c r="R42" s="67">
        <v>0</v>
      </c>
      <c r="S42" s="67">
        <v>0</v>
      </c>
      <c r="T42" s="65" t="b">
        <f t="shared" ref="T42" si="53">SUM(N42:S42)=1</f>
        <v>1</v>
      </c>
      <c r="U42" s="65">
        <f t="shared" si="35"/>
        <v>0.20818395368697809</v>
      </c>
      <c r="V42" s="65" t="e">
        <f>INDEX(#REF!,MATCH($D42,_xlfn.ANCHORARRAY(#REF!),0))</f>
        <v>#REF!</v>
      </c>
      <c r="W42" s="65" t="e">
        <f>INDEX(#REF!,MATCH($D42,_xlfn.ANCHORARRAY(#REF!),0))+INDEX(#REF!,MATCH($D42,_xlfn.ANCHORARRAY(#REF!),0))</f>
        <v>#REF!</v>
      </c>
      <c r="X42" s="11">
        <v>1.2500000000000001E-2</v>
      </c>
      <c r="Y42" s="11">
        <v>0</v>
      </c>
      <c r="Z42" s="74">
        <v>0</v>
      </c>
      <c r="AA42" s="65" t="e">
        <f t="shared" si="36"/>
        <v>#REF!</v>
      </c>
      <c r="AB42" s="74">
        <v>0</v>
      </c>
      <c r="AC42" s="65" t="e">
        <f t="shared" si="37"/>
        <v>#REF!</v>
      </c>
      <c r="AD42" s="65">
        <v>1.2E-2</v>
      </c>
      <c r="AE42" s="65" t="e">
        <f t="shared" si="38"/>
        <v>#REF!</v>
      </c>
      <c r="AF42" s="65" t="e">
        <f t="shared" si="39"/>
        <v>#REF!</v>
      </c>
      <c r="AG42" s="65">
        <f t="shared" si="40"/>
        <v>0</v>
      </c>
      <c r="AH42" s="65" t="e">
        <f t="shared" si="41"/>
        <v>#REF!</v>
      </c>
      <c r="AJ42" s="65" cm="1">
        <f t="array" ref="AJ42">IFERROR(SUMPRODUCT(AJ$13:AJ$28,$G$13:$G$28,--($D42=$D$13:$D$28))/$G42,0)</f>
        <v>0</v>
      </c>
      <c r="AK42" s="65" cm="1">
        <f t="array" ref="AK42">IFERROR(SUMPRODUCT(AK$13:AK$28,$G$13:$G$28,--($D42=$D$13:$D$28))/$G42,0)</f>
        <v>0</v>
      </c>
      <c r="AL42" s="65" cm="1">
        <f t="array" ref="AL42">IFERROR(SUMPRODUCT(AL$13:AL$28,$G$13:$G$28,--($D42=$D$13:$D$28))/$G42,0)</f>
        <v>0</v>
      </c>
      <c r="AM42" s="65" t="e">
        <f t="shared" si="42"/>
        <v>#DIV/0!</v>
      </c>
      <c r="AN42" s="65">
        <f t="shared" ref="AN42:AN43" si="54">IFERROR(F42/AZ42,0)</f>
        <v>0</v>
      </c>
      <c r="AO42" s="65" t="e">
        <f t="shared" si="44"/>
        <v>#DIV/0!</v>
      </c>
      <c r="AQ42" s="70" t="e">
        <f t="shared" si="45"/>
        <v>#REF!</v>
      </c>
      <c r="AR42" s="70" t="e">
        <f t="shared" ref="AR42" si="55">F42*AL42</f>
        <v>#REF!</v>
      </c>
      <c r="AS42" s="65">
        <f>IFERROR(INDEX(#REF!,MATCH($C42,#REF!,0)),0)</f>
        <v>0</v>
      </c>
      <c r="AT42" s="65">
        <f>IFERROR(INDEX(#REF!,MATCH($C42,#REF!,0)),0)</f>
        <v>0</v>
      </c>
      <c r="AU42" s="65">
        <f>IFERROR(INDEX(#REF!,MATCH($C42,#REF!,0)),0)</f>
        <v>0</v>
      </c>
      <c r="AV42" s="65">
        <f>IFERROR(INDEX(#REF!,MATCH($C42,#REF!,0)),0)</f>
        <v>0</v>
      </c>
      <c r="AW42" s="65">
        <f>IFERROR(INDEX(#REF!,MATCH($C42,#REF!,0)),0)</f>
        <v>0</v>
      </c>
      <c r="AX42" s="65">
        <f>IFERROR(INDEX(#REF!,MATCH($C42,#REF!,0)),0)</f>
        <v>0</v>
      </c>
      <c r="AY42" s="70" t="e">
        <f t="shared" ref="AY42" si="56">AQ42/(1-AS42-(AU42-AV42)+AT42*(1-AU42)-AX42*AW42*(1-AU42))</f>
        <v>#REF!</v>
      </c>
      <c r="AZ42" s="70" t="e">
        <f t="shared" ref="AZ42:AZ43" si="57">AR42/(1-AS42-(AU42-AV42)+AT42*(1-AU42)-AX42*AW42*(1-AU42))</f>
        <v>#REF!</v>
      </c>
      <c r="BA42" s="65">
        <f t="shared" si="49"/>
        <v>0</v>
      </c>
      <c r="BB42" s="65" cm="1">
        <f t="array" ref="BB42">IFERROR(SUMPRODUCT(BB$13:BB$28,$G$13:$G$28,--($D42=$D$13:$D$28))/$G42,0)</f>
        <v>0</v>
      </c>
      <c r="BC42" s="65" t="e">
        <f>IF($C$7="Business Plan",INDEX(#REF!,MATCH($D42,_xlfn.ANCHORARRAY(#REF!),0))/(INDEX(#REF!,MATCH($D42,_xlfn.ANCHORARRAY(#REF!),0))+INDEX(#REF!,MATCH($D42,_xlfn.ANCHORARRAY(#REF!),0))),BA42+BB42)</f>
        <v>#REF!</v>
      </c>
      <c r="BD42" s="65" cm="1">
        <f t="array" ref="BD42">IFERROR(SUMPRODUCT(BD$13:BD$28,$G$13:$G$28,--($D42=$D$13:$D$28))/$G42,0)</f>
        <v>0</v>
      </c>
      <c r="BF42" s="65" t="e">
        <f t="shared" si="50"/>
        <v>#REF!</v>
      </c>
      <c r="BG42" s="65" t="e">
        <f t="shared" si="50"/>
        <v>#REF!</v>
      </c>
      <c r="BH42" s="65" t="e">
        <f t="shared" si="50"/>
        <v>#REF!</v>
      </c>
      <c r="BI42" s="65" t="e">
        <f t="shared" si="50"/>
        <v>#REF!</v>
      </c>
    </row>
    <row r="43" spans="2:61" s="12" customFormat="1" ht="14.4" thickBot="1" x14ac:dyDescent="0.3">
      <c r="B43" s="17" t="s">
        <v>3882</v>
      </c>
      <c r="C43" s="23"/>
      <c r="D43" s="23"/>
      <c r="E43" s="23"/>
      <c r="F43" s="71" t="e">
        <f>SUM(F35:F42)</f>
        <v>#REF!</v>
      </c>
      <c r="G43" s="68" t="e">
        <f>SUM(G35:G42)</f>
        <v>#REF!</v>
      </c>
      <c r="H43" s="68" t="e">
        <f t="shared" ref="H43:M43" si="58">SUMPRODUCT($G$35:$G$42,H$35:H$42)</f>
        <v>#REF!</v>
      </c>
      <c r="I43" s="68" t="e">
        <f t="shared" si="58"/>
        <v>#REF!</v>
      </c>
      <c r="J43" s="68" t="e">
        <f t="shared" si="58"/>
        <v>#REF!</v>
      </c>
      <c r="K43" s="68" t="e">
        <f t="shared" si="58"/>
        <v>#REF!</v>
      </c>
      <c r="L43" s="68" t="e">
        <f t="shared" si="58"/>
        <v>#REF!</v>
      </c>
      <c r="M43" s="68" t="e">
        <f t="shared" si="58"/>
        <v>#REF!</v>
      </c>
      <c r="N43" s="67"/>
      <c r="O43" s="67"/>
      <c r="P43" s="67"/>
      <c r="Q43" s="67"/>
      <c r="R43" s="67"/>
      <c r="S43" s="67"/>
      <c r="T43" s="68"/>
      <c r="U43" s="68" t="e">
        <f t="shared" ref="U43:AE43" si="59">SUMPRODUCT($G$35:$G$42,U$35:U$42)</f>
        <v>#REF!</v>
      </c>
      <c r="V43" s="68" t="e">
        <f t="shared" si="59"/>
        <v>#REF!</v>
      </c>
      <c r="W43" s="68" t="e">
        <f t="shared" si="59"/>
        <v>#REF!</v>
      </c>
      <c r="X43" s="68" t="e">
        <f t="shared" si="59"/>
        <v>#REF!</v>
      </c>
      <c r="Y43" s="68" t="e">
        <f t="shared" si="59"/>
        <v>#REF!</v>
      </c>
      <c r="Z43" s="68" t="e">
        <f t="shared" si="59"/>
        <v>#REF!</v>
      </c>
      <c r="AA43" s="68" t="e">
        <f t="shared" si="59"/>
        <v>#REF!</v>
      </c>
      <c r="AB43" s="68" t="e">
        <f t="shared" si="59"/>
        <v>#REF!</v>
      </c>
      <c r="AC43" s="68" t="e">
        <f t="shared" si="59"/>
        <v>#REF!</v>
      </c>
      <c r="AD43" s="68" t="e">
        <f t="shared" si="59"/>
        <v>#REF!</v>
      </c>
      <c r="AE43" s="68" t="e">
        <f t="shared" si="59"/>
        <v>#REF!</v>
      </c>
      <c r="AF43" s="68" t="e">
        <f t="shared" si="39"/>
        <v>#REF!</v>
      </c>
      <c r="AG43" s="68">
        <f t="shared" si="40"/>
        <v>0</v>
      </c>
      <c r="AH43" s="68" t="e">
        <f t="shared" si="41"/>
        <v>#REF!</v>
      </c>
      <c r="AJ43" s="68" t="e">
        <f>SUMPRODUCT($G$35:$G$42,AJ$35:AJ$42)</f>
        <v>#REF!</v>
      </c>
      <c r="AK43" s="68" t="e">
        <f>SUMPRODUCT($G$35:$G$42,AK$35:AK$42)</f>
        <v>#REF!</v>
      </c>
      <c r="AL43" s="68" t="e">
        <f>SUMPRODUCT($G$35:$G$42,AL$35:AL$42)</f>
        <v>#REF!</v>
      </c>
      <c r="AM43" s="68">
        <v>1</v>
      </c>
      <c r="AN43" s="68">
        <f t="shared" si="54"/>
        <v>0</v>
      </c>
      <c r="AO43" s="68" t="e">
        <f t="shared" si="44"/>
        <v>#REF!</v>
      </c>
      <c r="AQ43" s="71" t="e">
        <f>SUM(AQ32:AQ42)</f>
        <v>#REF!</v>
      </c>
      <c r="AR43" s="71" t="e">
        <f>SUM(AR32:AR42)</f>
        <v>#REF!</v>
      </c>
      <c r="AS43" s="68" t="e">
        <f t="shared" ref="AS43:AX43" si="60">SUMPRODUCT($G$35:$G$42,AS$35:AS$42)</f>
        <v>#REF!</v>
      </c>
      <c r="AT43" s="68" t="e">
        <f t="shared" si="60"/>
        <v>#REF!</v>
      </c>
      <c r="AU43" s="68" t="e">
        <f t="shared" si="60"/>
        <v>#REF!</v>
      </c>
      <c r="AV43" s="68" t="e">
        <f t="shared" si="60"/>
        <v>#REF!</v>
      </c>
      <c r="AW43" s="68" t="e">
        <f t="shared" si="60"/>
        <v>#REF!</v>
      </c>
      <c r="AX43" s="68" t="e">
        <f t="shared" si="60"/>
        <v>#REF!</v>
      </c>
      <c r="AY43" s="71" t="e">
        <f>AQ43/(1-AS43-(AU43-AV43)+AT43*(1-AU43)-AX43*AW43*(1-AU43))</f>
        <v>#REF!</v>
      </c>
      <c r="AZ43" s="71" t="e">
        <f t="shared" si="57"/>
        <v>#REF!</v>
      </c>
      <c r="BA43" s="68" t="e">
        <f t="shared" ref="BA43:BD43" si="61">SUMPRODUCT($G$35:$G$42,BA$35:BA$42)</f>
        <v>#REF!</v>
      </c>
      <c r="BB43" s="68" t="e">
        <f t="shared" si="61"/>
        <v>#REF!</v>
      </c>
      <c r="BC43" s="68" t="e">
        <f t="shared" si="61"/>
        <v>#REF!</v>
      </c>
      <c r="BD43" s="68" t="e">
        <f t="shared" si="61"/>
        <v>#REF!</v>
      </c>
      <c r="BF43" s="68" t="e">
        <f t="shared" ref="BF43:BI43" si="62">SUMPRODUCT($G$13:$G$28,BF$13:BF$28)</f>
        <v>#REF!</v>
      </c>
      <c r="BG43" s="68" t="e">
        <f t="shared" si="62"/>
        <v>#REF!</v>
      </c>
      <c r="BH43" s="68" t="e">
        <f t="shared" si="62"/>
        <v>#REF!</v>
      </c>
      <c r="BI43" s="68" t="e">
        <f t="shared" si="62"/>
        <v>#REF!</v>
      </c>
    </row>
    <row r="48" spans="2:61" x14ac:dyDescent="0.25">
      <c r="G48" s="76" t="e">
        <f>G43=1</f>
        <v>#REF!</v>
      </c>
    </row>
    <row r="50" spans="2:61" x14ac:dyDescent="0.25">
      <c r="AJ50" t="s">
        <v>3894</v>
      </c>
      <c r="AQ50" s="73" t="s">
        <v>3888</v>
      </c>
      <c r="AR50" s="73"/>
      <c r="AS50" s="73"/>
      <c r="AT50" s="73"/>
      <c r="AU50" s="73"/>
      <c r="AV50" s="73"/>
      <c r="AW50" s="73"/>
      <c r="AX50" s="73"/>
      <c r="AY50" s="73"/>
      <c r="AZ50" s="73"/>
      <c r="BA50" s="73"/>
      <c r="BB50" s="73"/>
      <c r="BC50" s="73"/>
      <c r="BD50" s="73"/>
    </row>
    <row r="51" spans="2:61" ht="15" thickBot="1" x14ac:dyDescent="0.35">
      <c r="B51" s="12" t="s">
        <v>3833</v>
      </c>
      <c r="H51" s="14" t="s">
        <v>122</v>
      </c>
      <c r="I51" s="14" t="s">
        <v>122</v>
      </c>
      <c r="J51" s="14" t="s">
        <v>122</v>
      </c>
      <c r="K51" s="14" t="s">
        <v>122</v>
      </c>
      <c r="L51" s="13" t="s">
        <v>123</v>
      </c>
      <c r="M51" s="13" t="s">
        <v>123</v>
      </c>
      <c r="N51" s="13" t="s">
        <v>123</v>
      </c>
      <c r="O51" s="13" t="s">
        <v>123</v>
      </c>
      <c r="P51" s="13" t="s">
        <v>123</v>
      </c>
      <c r="Q51" s="13" t="s">
        <v>123</v>
      </c>
      <c r="R51" s="13" t="s">
        <v>123</v>
      </c>
      <c r="S51" s="13" t="s">
        <v>123</v>
      </c>
      <c r="AY51" s="58"/>
      <c r="BA51" t="s">
        <v>3893</v>
      </c>
      <c r="BF51" t="s">
        <v>3895</v>
      </c>
    </row>
    <row r="52" spans="2:61" ht="15" thickBot="1" x14ac:dyDescent="0.35">
      <c r="C52" s="14" t="s">
        <v>122</v>
      </c>
      <c r="D52" s="14" t="s">
        <v>122</v>
      </c>
      <c r="E52" s="14" t="s">
        <v>122</v>
      </c>
      <c r="F52" s="14" t="s">
        <v>122</v>
      </c>
      <c r="G52" s="14" t="s">
        <v>122</v>
      </c>
      <c r="H52" s="66" t="s">
        <v>3838</v>
      </c>
      <c r="I52" s="66" t="s">
        <v>3839</v>
      </c>
      <c r="J52" s="66" t="s">
        <v>3840</v>
      </c>
      <c r="K52" s="66" t="s">
        <v>3847</v>
      </c>
      <c r="L52" s="66" t="s">
        <v>3848</v>
      </c>
      <c r="M52" s="66" t="s">
        <v>3849</v>
      </c>
      <c r="N52" s="66" t="s">
        <v>3850</v>
      </c>
      <c r="O52" s="66" t="s">
        <v>3851</v>
      </c>
      <c r="P52" s="66" t="s">
        <v>3852</v>
      </c>
      <c r="Q52" s="66" t="s">
        <v>3853</v>
      </c>
      <c r="R52" s="66" t="s">
        <v>3854</v>
      </c>
      <c r="S52" s="66" t="s">
        <v>3855</v>
      </c>
      <c r="T52" s="14" t="s">
        <v>122</v>
      </c>
      <c r="U52" s="14" t="s">
        <v>122</v>
      </c>
      <c r="V52" s="14" t="s">
        <v>122</v>
      </c>
      <c r="W52" s="14" t="s">
        <v>122</v>
      </c>
      <c r="X52" s="14" t="s">
        <v>122</v>
      </c>
      <c r="Y52" s="14" t="s">
        <v>122</v>
      </c>
      <c r="Z52" s="13" t="s">
        <v>123</v>
      </c>
      <c r="AA52" s="14" t="s">
        <v>122</v>
      </c>
      <c r="AB52" s="13" t="s">
        <v>123</v>
      </c>
      <c r="AC52" s="14" t="s">
        <v>122</v>
      </c>
      <c r="AD52" s="14" t="s">
        <v>122</v>
      </c>
      <c r="AE52" s="14" t="s">
        <v>122</v>
      </c>
      <c r="AF52" s="14" t="s">
        <v>122</v>
      </c>
      <c r="AG52" s="14" t="s">
        <v>122</v>
      </c>
      <c r="AH52" s="14"/>
      <c r="AJ52" s="14" t="s">
        <v>122</v>
      </c>
      <c r="AK52" s="14" t="s">
        <v>122</v>
      </c>
      <c r="AL52" s="14" t="s">
        <v>122</v>
      </c>
      <c r="AM52" s="14" t="s">
        <v>122</v>
      </c>
      <c r="AN52" s="14" t="s">
        <v>122</v>
      </c>
      <c r="AO52" s="14"/>
    </row>
    <row r="53" spans="2:61" ht="55.8" thickBot="1" x14ac:dyDescent="0.3">
      <c r="B53" s="10"/>
      <c r="C53" s="10" t="s">
        <v>3834</v>
      </c>
      <c r="D53" s="10" t="s">
        <v>3835</v>
      </c>
      <c r="E53" s="10" t="s">
        <v>203</v>
      </c>
      <c r="F53" s="10" t="s">
        <v>3836</v>
      </c>
      <c r="G53" s="10" t="s">
        <v>3837</v>
      </c>
      <c r="H53" s="10" t="s">
        <v>3842</v>
      </c>
      <c r="I53" s="10" t="s">
        <v>3841</v>
      </c>
      <c r="J53" s="10" t="s">
        <v>3844</v>
      </c>
      <c r="K53" s="10" t="s">
        <v>3843</v>
      </c>
      <c r="L53" s="10" t="s">
        <v>3845</v>
      </c>
      <c r="M53" s="10" t="s">
        <v>3846</v>
      </c>
      <c r="N53" s="10" t="s">
        <v>3842</v>
      </c>
      <c r="O53" s="10" t="s">
        <v>3841</v>
      </c>
      <c r="P53" s="10" t="s">
        <v>3844</v>
      </c>
      <c r="Q53" s="10" t="s">
        <v>3843</v>
      </c>
      <c r="R53" s="10" t="s">
        <v>3845</v>
      </c>
      <c r="S53" s="10" t="s">
        <v>3846</v>
      </c>
      <c r="T53" s="10" t="s">
        <v>3856</v>
      </c>
      <c r="U53" s="10" t="s">
        <v>3863</v>
      </c>
      <c r="V53" s="10" t="s">
        <v>3862</v>
      </c>
      <c r="W53" s="10" t="s">
        <v>3861</v>
      </c>
      <c r="X53" s="10" t="s">
        <v>3860</v>
      </c>
      <c r="Y53" s="10" t="s">
        <v>3859</v>
      </c>
      <c r="Z53" s="10" t="s">
        <v>3858</v>
      </c>
      <c r="AA53" s="10" t="s">
        <v>3866</v>
      </c>
      <c r="AB53" s="10" t="s">
        <v>3864</v>
      </c>
      <c r="AC53" s="10" t="s">
        <v>3865</v>
      </c>
      <c r="AD53" s="10" t="s">
        <v>3867</v>
      </c>
      <c r="AE53" s="10" t="s">
        <v>3868</v>
      </c>
      <c r="AF53" s="10" t="s">
        <v>3870</v>
      </c>
      <c r="AG53" s="10" t="s">
        <v>3871</v>
      </c>
      <c r="AH53" s="10" t="s">
        <v>3889</v>
      </c>
      <c r="AJ53" s="10" t="s">
        <v>3865</v>
      </c>
      <c r="AK53" s="10" t="s">
        <v>3867</v>
      </c>
      <c r="AL53" s="10" t="s">
        <v>3868</v>
      </c>
      <c r="AM53" s="10" t="s">
        <v>3870</v>
      </c>
      <c r="AN53" s="10" t="s">
        <v>3871</v>
      </c>
      <c r="AO53" s="10" t="s">
        <v>3889</v>
      </c>
      <c r="AQ53" s="10" t="s">
        <v>3872</v>
      </c>
      <c r="AR53" s="10" t="s">
        <v>3873</v>
      </c>
      <c r="AS53" s="10" t="s">
        <v>3874</v>
      </c>
      <c r="AT53" s="10" t="s">
        <v>3875</v>
      </c>
      <c r="AU53" s="10" t="s">
        <v>3876</v>
      </c>
      <c r="AV53" s="10" t="s">
        <v>3877</v>
      </c>
      <c r="AW53" s="10" t="s">
        <v>3878</v>
      </c>
      <c r="AX53" s="10" t="s">
        <v>3879</v>
      </c>
      <c r="AY53" s="10" t="s">
        <v>3880</v>
      </c>
      <c r="AZ53" s="10" t="s">
        <v>3881</v>
      </c>
      <c r="BA53" s="10" t="s">
        <v>3885</v>
      </c>
      <c r="BB53" s="10" t="s">
        <v>3886</v>
      </c>
      <c r="BC53" s="10" t="s">
        <v>3887</v>
      </c>
      <c r="BD53" s="10" t="s">
        <v>3884</v>
      </c>
      <c r="BF53" s="10" t="s">
        <v>3885</v>
      </c>
      <c r="BG53" s="10" t="s">
        <v>3886</v>
      </c>
      <c r="BH53" s="10" t="s">
        <v>3887</v>
      </c>
      <c r="BI53" s="10" t="s">
        <v>3884</v>
      </c>
    </row>
    <row r="54" spans="2:61" ht="14.4" thickBot="1" x14ac:dyDescent="0.3">
      <c r="B54" s="17">
        <v>1</v>
      </c>
      <c r="C54" s="15" t="s">
        <v>205</v>
      </c>
      <c r="D54" s="15"/>
      <c r="E54" s="15"/>
      <c r="F54" s="70">
        <f t="shared" ref="F54:F58" si="63">SUMIFS(F$13:F$28,$C$13:$C$28,$C54)</f>
        <v>0</v>
      </c>
      <c r="G54" s="65" t="e">
        <f>F54/$F$59</f>
        <v>#DIV/0!</v>
      </c>
      <c r="H54" s="65" cm="1">
        <f t="array" ref="H54">IFERROR(SUMPRODUCT(H$13:H$28,$G$13:$G$28,--($C54=$C$13:$C$28))/$G54,0)</f>
        <v>0</v>
      </c>
      <c r="I54" s="65" cm="1">
        <f t="array" ref="I54">IFERROR(SUMPRODUCT(I$13:I$28,$G$13:$G$28,--($C54=$C$13:$C$28))/$G54,0)</f>
        <v>0</v>
      </c>
      <c r="J54" s="65" cm="1">
        <f t="array" ref="J54">IFERROR(SUMPRODUCT(J$13:J$28,$G$13:$G$28,--($C54=$C$13:$C$28))/$G54,0)</f>
        <v>0</v>
      </c>
      <c r="K54" s="65" cm="1">
        <f t="array" ref="K54">IFERROR(SUMPRODUCT(K$13:K$28,$G$13:$G$28,--($C54=$C$13:$C$28))/$G54,0)</f>
        <v>0</v>
      </c>
      <c r="L54" s="65" cm="1">
        <f t="array" ref="L54">IFERROR(SUMPRODUCT(L$13:L$28,$G$13:$G$28,--($C54=$C$13:$C$28))/$G54,0)</f>
        <v>0</v>
      </c>
      <c r="M54" s="65" cm="1">
        <f t="array" ref="M54">IFERROR(SUMPRODUCT(M$13:M$28,$G$13:$G$28,--($C54=$C$13:$C$28))/$G54,0)</f>
        <v>0</v>
      </c>
      <c r="N54" s="65" cm="1">
        <f t="array" ref="N54">IFERROR(SUMPRODUCT(N$13:N$28,$G$13:$G$28,--($C54=$C$13:$C$28))/$G54,0)</f>
        <v>0</v>
      </c>
      <c r="O54" s="65" cm="1">
        <f t="array" ref="O54">IFERROR(SUMPRODUCT(O$13:O$28,$G$13:$G$28,--($C54=$C$13:$C$28))/$G54,0)</f>
        <v>0</v>
      </c>
      <c r="P54" s="65" cm="1">
        <f t="array" ref="P54">IFERROR(SUMPRODUCT(P$13:P$28,$G$13:$G$28,--($C54=$C$13:$C$28))/$G54,0)</f>
        <v>0</v>
      </c>
      <c r="Q54" s="65" cm="1">
        <f t="array" ref="Q54">IFERROR(SUMPRODUCT(Q$13:Q$28,$G$13:$G$28,--($C54=$C$13:$C$28))/$G54,0)</f>
        <v>0</v>
      </c>
      <c r="R54" s="65" cm="1">
        <f t="array" ref="R54">IFERROR(SUMPRODUCT(R$13:R$28,$G$13:$G$28,--($C54=$C$13:$C$28))/$G54,0)</f>
        <v>0</v>
      </c>
      <c r="S54" s="65" cm="1">
        <f t="array" ref="S54">IFERROR(SUMPRODUCT(S$13:S$28,$G$13:$G$28,--($C54=$C$13:$C$28))/$G54,0)</f>
        <v>0</v>
      </c>
      <c r="T54" s="65" t="b">
        <f>SUM(N54:S54)=1</f>
        <v>0</v>
      </c>
      <c r="U54" s="65" cm="1">
        <f t="array" ref="U54">IFERROR(SUMPRODUCT(U$13:U$28,$G$13:$G$28,--($C54=$C$13:$C$28))/$G54,0)</f>
        <v>0</v>
      </c>
      <c r="V54" s="65" cm="1">
        <f t="array" ref="V54">IFERROR(SUMPRODUCT(V$13:V$28,$G$13:$G$28,--($C54=$C$13:$C$28))/$G54,0)</f>
        <v>0</v>
      </c>
      <c r="W54" s="65" cm="1">
        <f t="array" ref="W54">IFERROR(SUMPRODUCT(W$13:W$28,$G$13:$G$28,--($C54=$C$13:$C$28))/$G54,0)</f>
        <v>0</v>
      </c>
      <c r="X54" s="65" cm="1">
        <f t="array" ref="X54">IFERROR(SUMPRODUCT(X$13:X$28,$G$13:$G$28,--($C54=$C$13:$C$28))/$G54,0)</f>
        <v>0</v>
      </c>
      <c r="Y54" s="65" cm="1">
        <f t="array" ref="Y54">IFERROR(SUMPRODUCT(Y$13:Y$28,$G$13:$G$28,--($C54=$C$13:$C$28))/$G54,0)</f>
        <v>0</v>
      </c>
      <c r="Z54" s="65" cm="1">
        <f t="array" ref="Z54">IFERROR(SUMPRODUCT(Z$13:Z$28,$G$13:$G$28,--($C54=$C$13:$C$28))/$G54,0)</f>
        <v>0</v>
      </c>
      <c r="AA54" s="65" cm="1">
        <f t="array" ref="AA54">IFERROR(SUMPRODUCT(AA$13:AA$28,$G$13:$G$28,--($C54=$C$13:$C$28))/$G54,0)</f>
        <v>0</v>
      </c>
      <c r="AB54" s="65" cm="1">
        <f t="array" ref="AB54">IFERROR(SUMPRODUCT(AB$13:AB$28,$G$13:$G$28,--($C54=$C$13:$C$28))/$G54,0)</f>
        <v>0</v>
      </c>
      <c r="AC54" s="65" cm="1">
        <f t="array" ref="AC54">IFERROR(SUMPRODUCT(AC$13:AC$28,$G$13:$G$28,--($C54=$C$13:$C$28))/$G54,0)</f>
        <v>0</v>
      </c>
      <c r="AD54" s="65" cm="1">
        <f t="array" ref="AD54">IFERROR(SUMPRODUCT(AD$13:AD$28,$G$13:$G$28,--($C54=$C$13:$C$28))/$G54,0)</f>
        <v>0</v>
      </c>
      <c r="AE54" s="65" cm="1">
        <f t="array" ref="AE54">IFERROR(SUMPRODUCT(AE$13:AE$28,$G$13:$G$28,--($C54=$C$13:$C$28))/$G54,0)</f>
        <v>0</v>
      </c>
      <c r="AF54" s="65" cm="1">
        <f t="array" ref="AF54">IFERROR(SUMPRODUCT(AF$13:AF$28,$G$13:$G$28,--($C54=$C$13:$C$28))/$G54,0)</f>
        <v>0</v>
      </c>
      <c r="AG54" s="65">
        <f t="shared" ref="AG54:AG59" si="64">IFERROR(F54/AY54,0)</f>
        <v>0</v>
      </c>
      <c r="AH54" s="65" t="e">
        <f t="shared" ref="AH54:AH59" si="65">(1-AE54-($AU54-$AV54)+($AT54*(1-$AU54))-$AS54)/(($AX54*$AW54*(1-$AU54))/$AX54)</f>
        <v>#DIV/0!</v>
      </c>
      <c r="AJ54" s="65" cm="1">
        <f t="array" ref="AJ54">IFERROR(SUMPRODUCT(AJ$13:AJ$28,$G$13:$G$28,--($C54=$C$13:$C$28))/$G54,0)</f>
        <v>0</v>
      </c>
      <c r="AK54" s="65" cm="1">
        <f t="array" ref="AK54">IFERROR(SUMPRODUCT(AK$13:AK$28,$G$13:$G$28,--($C54=$C$13:$C$28))/$G54,0)</f>
        <v>0</v>
      </c>
      <c r="AL54" s="65" cm="1">
        <f t="array" ref="AL54">IFERROR(SUMPRODUCT(AL$13:AL$28,$G$13:$G$28,--($C54=$C$13:$C$28))/$G54,0)</f>
        <v>0</v>
      </c>
      <c r="AM54" s="65" t="e">
        <f t="shared" ref="AM54:AM58" si="66">0.7/AL54</f>
        <v>#DIV/0!</v>
      </c>
      <c r="AN54" s="65">
        <f t="shared" ref="AN54:AN59" si="67">IFERROR(F54/AZ54,0)</f>
        <v>0</v>
      </c>
      <c r="AO54" s="65" t="e">
        <f t="shared" ref="AO54:AO59" si="68">(1-AL54-($AU54-$AV54)+($AT54*(1-$AU54))-$AS54)/(($AX54*$AW54*(1-$AU54))/$AX54)</f>
        <v>#DIV/0!</v>
      </c>
      <c r="AQ54" s="70">
        <f t="shared" ref="AQ54:AQ58" si="69">F54*AE54</f>
        <v>0</v>
      </c>
      <c r="AR54" s="70">
        <f t="shared" ref="AR54:AR58" si="70">F54*AL54</f>
        <v>0</v>
      </c>
      <c r="AS54" s="65" cm="1">
        <f t="array" ref="AS54">IFERROR(SUMPRODUCT(AS$13:AS$28,$G$13:$G$28,--($C54=$C$13:$C$28))/$G54,0)</f>
        <v>0</v>
      </c>
      <c r="AT54" s="65" cm="1">
        <f t="array" ref="AT54">IFERROR(SUMPRODUCT(AT$13:AT$28,$G$13:$G$28,--($C54=$C$13:$C$28))/$G54,0)</f>
        <v>0</v>
      </c>
      <c r="AU54" s="65" cm="1">
        <f t="array" ref="AU54">IFERROR(SUMPRODUCT(AU$13:AU$28,$G$13:$G$28,--($C54=$C$13:$C$28))/$G54,0)</f>
        <v>0</v>
      </c>
      <c r="AV54" s="65" cm="1">
        <f t="array" ref="AV54">IFERROR(SUMPRODUCT(AV$13:AV$28,$G$13:$G$28,--($C54=$C$13:$C$28))/$G54,0)</f>
        <v>0</v>
      </c>
      <c r="AW54" s="65" cm="1">
        <f t="array" ref="AW54">IFERROR(SUMPRODUCT(AW$13:AW$28,$G$13:$G$28,--($C54=$C$13:$C$28))/$G54,0)</f>
        <v>0</v>
      </c>
      <c r="AX54" s="65" cm="1">
        <f t="array" ref="AX54">IFERROR(SUMPRODUCT(AX$13:AX$28,$G$13:$G$28,--($C54=$C$13:$C$28))/$G54,0)</f>
        <v>0</v>
      </c>
      <c r="AY54" s="70">
        <f t="shared" ref="AY54:AY58" si="71">AQ54/(1-AS54-(AU54-AV54)+AT54*(1-AU54)-AX54*AW54*(1-AU54))</f>
        <v>0</v>
      </c>
      <c r="AZ54" s="70">
        <f t="shared" ref="AZ54:AZ58" si="72">AR54/(1-AS54-(AU54-AV54)+AT54*(1-AU54)-AX54*AW54*(1-AU54))</f>
        <v>0</v>
      </c>
      <c r="BA54" s="65" cm="1">
        <f t="array" ref="BA54">IFERROR(SUMPRODUCT(BA$13:BA$28,$G$13:$G$28,--($C54=$C$13:$C$28))/$G54,0)</f>
        <v>0</v>
      </c>
      <c r="BB54" s="65" cm="1">
        <f t="array" ref="BB54">IFERROR(SUMPRODUCT(BB$13:BB$28,$G$13:$G$28,--($C54=$C$13:$C$28))/$G54,0)</f>
        <v>0</v>
      </c>
      <c r="BC54" s="65" cm="1">
        <f t="array" ref="BC54">IFERROR(SUMPRODUCT(BC$13:BC$28,$G$13:$G$28,--($C54=$C$13:$C$28))/$G54,0)</f>
        <v>0</v>
      </c>
      <c r="BD54" s="65" cm="1">
        <f t="array" ref="BD54">IFERROR(SUMPRODUCT(BD$13:BD$28,$G$13:$G$28,--($C54=$C$13:$C$28))/$G54,0)</f>
        <v>0</v>
      </c>
      <c r="BF54" s="65">
        <f t="shared" ref="BF54:BF58" si="73">BA54*$AE54</f>
        <v>0</v>
      </c>
      <c r="BG54" s="65">
        <f t="shared" ref="BG54:BG58" si="74">BB54*$AE54</f>
        <v>0</v>
      </c>
      <c r="BH54" s="65">
        <f t="shared" ref="BH54:BH58" si="75">BC54*$AE54</f>
        <v>0</v>
      </c>
      <c r="BI54" s="65">
        <f t="shared" ref="BI54:BI58" si="76">BD54*$AE54</f>
        <v>0</v>
      </c>
    </row>
    <row r="55" spans="2:61" ht="14.4" thickBot="1" x14ac:dyDescent="0.3">
      <c r="B55" s="17">
        <f t="shared" ref="B55:B58" si="77">1+B54</f>
        <v>2</v>
      </c>
      <c r="C55" s="15" t="s">
        <v>206</v>
      </c>
      <c r="D55" s="15"/>
      <c r="E55" s="15"/>
      <c r="F55" s="70">
        <f t="shared" si="63"/>
        <v>0</v>
      </c>
      <c r="G55" s="65" t="e">
        <f>F55/$F$59</f>
        <v>#DIV/0!</v>
      </c>
      <c r="H55" s="65" cm="1">
        <f t="array" ref="H55">IFERROR(SUMPRODUCT(H$13:H$28,$G$13:$G$28,--($C55=$C$13:$C$28))/$G55,0)</f>
        <v>0</v>
      </c>
      <c r="I55" s="65" cm="1">
        <f t="array" ref="I55">IFERROR(SUMPRODUCT(I$13:I$28,$G$13:$G$28,--($C55=$C$13:$C$28))/$G55,0)</f>
        <v>0</v>
      </c>
      <c r="J55" s="65" cm="1">
        <f t="array" ref="J55">IFERROR(SUMPRODUCT(J$13:J$28,$G$13:$G$28,--($C55=$C$13:$C$28))/$G55,0)</f>
        <v>0</v>
      </c>
      <c r="K55" s="65" cm="1">
        <f t="array" ref="K55">IFERROR(SUMPRODUCT(K$13:K$28,$G$13:$G$28,--($C55=$C$13:$C$28))/$G55,0)</f>
        <v>0</v>
      </c>
      <c r="L55" s="65" cm="1">
        <f t="array" ref="L55">IFERROR(SUMPRODUCT(L$13:L$28,$G$13:$G$28,--($C55=$C$13:$C$28))/$G55,0)</f>
        <v>0</v>
      </c>
      <c r="M55" s="65" cm="1">
        <f t="array" ref="M55">IFERROR(SUMPRODUCT(M$13:M$28,$G$13:$G$28,--($C55=$C$13:$C$28))/$G55,0)</f>
        <v>0</v>
      </c>
      <c r="N55" s="65" cm="1">
        <f t="array" ref="N55">IFERROR(SUMPRODUCT(N$13:N$28,$G$13:$G$28,--($C55=$C$13:$C$28))/$G55,0)</f>
        <v>0</v>
      </c>
      <c r="O55" s="65" cm="1">
        <f t="array" ref="O55">IFERROR(SUMPRODUCT(O$13:O$28,$G$13:$G$28,--($C55=$C$13:$C$28))/$G55,0)</f>
        <v>0</v>
      </c>
      <c r="P55" s="65" cm="1">
        <f t="array" ref="P55">IFERROR(SUMPRODUCT(P$13:P$28,$G$13:$G$28,--($C55=$C$13:$C$28))/$G55,0)</f>
        <v>0</v>
      </c>
      <c r="Q55" s="65" cm="1">
        <f t="array" ref="Q55">IFERROR(SUMPRODUCT(Q$13:Q$28,$G$13:$G$28,--($C55=$C$13:$C$28))/$G55,0)</f>
        <v>0</v>
      </c>
      <c r="R55" s="65" cm="1">
        <f t="array" ref="R55">IFERROR(SUMPRODUCT(R$13:R$28,$G$13:$G$28,--($C55=$C$13:$C$28))/$G55,0)</f>
        <v>0</v>
      </c>
      <c r="S55" s="65" cm="1">
        <f t="array" ref="S55">IFERROR(SUMPRODUCT(S$13:S$28,$G$13:$G$28,--($C55=$C$13:$C$28))/$G55,0)</f>
        <v>0</v>
      </c>
      <c r="T55" s="65" t="b">
        <f t="shared" ref="T55:T58" si="78">SUM(N55:S55)=1</f>
        <v>0</v>
      </c>
      <c r="U55" s="65" cm="1">
        <f t="array" ref="U55">IFERROR(SUMPRODUCT(U$13:U$28,$G$13:$G$28,--($C55=$C$13:$C$28))/$G55,0)</f>
        <v>0</v>
      </c>
      <c r="V55" s="65" cm="1">
        <f t="array" ref="V55">IFERROR(SUMPRODUCT(V$13:V$28,$G$13:$G$28,--($C55=$C$13:$C$28))/$G55,0)</f>
        <v>0</v>
      </c>
      <c r="W55" s="65" cm="1">
        <f t="array" ref="W55">IFERROR(SUMPRODUCT(W$13:W$28,$G$13:$G$28,--($C55=$C$13:$C$28))/$G55,0)</f>
        <v>0</v>
      </c>
      <c r="X55" s="65" cm="1">
        <f t="array" ref="X55">IFERROR(SUMPRODUCT(X$13:X$28,$G$13:$G$28,--($C55=$C$13:$C$28))/$G55,0)</f>
        <v>0</v>
      </c>
      <c r="Y55" s="65" cm="1">
        <f t="array" ref="Y55">IFERROR(SUMPRODUCT(Y$13:Y$28,$G$13:$G$28,--($C55=$C$13:$C$28))/$G55,0)</f>
        <v>0</v>
      </c>
      <c r="Z55" s="65" cm="1">
        <f t="array" ref="Z55">IFERROR(SUMPRODUCT(Z$13:Z$28,$G$13:$G$28,--($C55=$C$13:$C$28))/$G55,0)</f>
        <v>0</v>
      </c>
      <c r="AA55" s="65" cm="1">
        <f t="array" ref="AA55">IFERROR(SUMPRODUCT(AA$13:AA$28,$G$13:$G$28,--($C55=$C$13:$C$28))/$G55,0)</f>
        <v>0</v>
      </c>
      <c r="AB55" s="65" cm="1">
        <f t="array" ref="AB55">IFERROR(SUMPRODUCT(AB$13:AB$28,$G$13:$G$28,--($C55=$C$13:$C$28))/$G55,0)</f>
        <v>0</v>
      </c>
      <c r="AC55" s="65" cm="1">
        <f t="array" ref="AC55">IFERROR(SUMPRODUCT(AC$13:AC$28,$G$13:$G$28,--($C55=$C$13:$C$28))/$G55,0)</f>
        <v>0</v>
      </c>
      <c r="AD55" s="65" cm="1">
        <f t="array" ref="AD55">IFERROR(SUMPRODUCT(AD$13:AD$28,$G$13:$G$28,--($C55=$C$13:$C$28))/$G55,0)</f>
        <v>0</v>
      </c>
      <c r="AE55" s="65" cm="1">
        <f t="array" ref="AE55">IFERROR(SUMPRODUCT(AE$13:AE$28,$G$13:$G$28,--($C55=$C$13:$C$28))/$G55,0)</f>
        <v>0</v>
      </c>
      <c r="AF55" s="65" cm="1">
        <f t="array" ref="AF55">IFERROR(SUMPRODUCT(AF$13:AF$28,$G$13:$G$28,--($C55=$C$13:$C$28))/$G55,0)</f>
        <v>0</v>
      </c>
      <c r="AG55" s="65">
        <f t="shared" si="64"/>
        <v>0</v>
      </c>
      <c r="AH55" s="65" t="e">
        <f t="shared" si="65"/>
        <v>#DIV/0!</v>
      </c>
      <c r="AJ55" s="65" cm="1">
        <f t="array" ref="AJ55">IFERROR(SUMPRODUCT(AJ$13:AJ$28,$G$13:$G$28,--($C55=$C$13:$C$28))/$G55,0)</f>
        <v>0</v>
      </c>
      <c r="AK55" s="65" cm="1">
        <f t="array" ref="AK55">IFERROR(SUMPRODUCT(AK$13:AK$28,$G$13:$G$28,--($C55=$C$13:$C$28))/$G55,0)</f>
        <v>0</v>
      </c>
      <c r="AL55" s="65" cm="1">
        <f t="array" ref="AL55">IFERROR(SUMPRODUCT(AL$13:AL$28,$G$13:$G$28,--($C55=$C$13:$C$28))/$G55,0)</f>
        <v>0</v>
      </c>
      <c r="AM55" s="65" t="e">
        <f t="shared" si="66"/>
        <v>#DIV/0!</v>
      </c>
      <c r="AN55" s="65">
        <f t="shared" si="67"/>
        <v>0</v>
      </c>
      <c r="AO55" s="65" t="e">
        <f t="shared" si="68"/>
        <v>#DIV/0!</v>
      </c>
      <c r="AQ55" s="70">
        <f t="shared" si="69"/>
        <v>0</v>
      </c>
      <c r="AR55" s="70">
        <f t="shared" si="70"/>
        <v>0</v>
      </c>
      <c r="AS55" s="65" cm="1">
        <f t="array" ref="AS55">IFERROR(SUMPRODUCT(AS$13:AS$28,$G$13:$G$28,--($C55=$C$13:$C$28))/$G55,0)</f>
        <v>0</v>
      </c>
      <c r="AT55" s="65" cm="1">
        <f t="array" ref="AT55">IFERROR(SUMPRODUCT(AT$13:AT$28,$G$13:$G$28,--($C55=$C$13:$C$28))/$G55,0)</f>
        <v>0</v>
      </c>
      <c r="AU55" s="65" cm="1">
        <f t="array" ref="AU55">IFERROR(SUMPRODUCT(AU$13:AU$28,$G$13:$G$28,--($C55=$C$13:$C$28))/$G55,0)</f>
        <v>0</v>
      </c>
      <c r="AV55" s="65" cm="1">
        <f t="array" ref="AV55">IFERROR(SUMPRODUCT(AV$13:AV$28,$G$13:$G$28,--($C55=$C$13:$C$28))/$G55,0)</f>
        <v>0</v>
      </c>
      <c r="AW55" s="65" cm="1">
        <f t="array" ref="AW55">IFERROR(SUMPRODUCT(AW$13:AW$28,$G$13:$G$28,--($C55=$C$13:$C$28))/$G55,0)</f>
        <v>0</v>
      </c>
      <c r="AX55" s="65" cm="1">
        <f t="array" ref="AX55">IFERROR(SUMPRODUCT(AX$13:AX$28,$G$13:$G$28,--($C55=$C$13:$C$28))/$G55,0)</f>
        <v>0</v>
      </c>
      <c r="AY55" s="70">
        <f t="shared" si="71"/>
        <v>0</v>
      </c>
      <c r="AZ55" s="70">
        <f t="shared" si="72"/>
        <v>0</v>
      </c>
      <c r="BA55" s="65" cm="1">
        <f t="array" ref="BA55">IFERROR(SUMPRODUCT(BA$13:BA$28,$G$13:$G$28,--($C55=$C$13:$C$28))/$G55,0)</f>
        <v>0</v>
      </c>
      <c r="BB55" s="65" cm="1">
        <f t="array" ref="BB55">IFERROR(SUMPRODUCT(BB$13:BB$28,$G$13:$G$28,--($C55=$C$13:$C$28))/$G55,0)</f>
        <v>0</v>
      </c>
      <c r="BC55" s="65" cm="1">
        <f t="array" ref="BC55">IFERROR(SUMPRODUCT(BC$13:BC$28,$G$13:$G$28,--($C55=$C$13:$C$28))/$G55,0)</f>
        <v>0</v>
      </c>
      <c r="BD55" s="65" cm="1">
        <f t="array" ref="BD55">IFERROR(SUMPRODUCT(BD$13:BD$28,$G$13:$G$28,--($C55=$C$13:$C$28))/$G55,0)</f>
        <v>0</v>
      </c>
      <c r="BF55" s="65">
        <f t="shared" si="73"/>
        <v>0</v>
      </c>
      <c r="BG55" s="65">
        <f t="shared" si="74"/>
        <v>0</v>
      </c>
      <c r="BH55" s="65">
        <f t="shared" si="75"/>
        <v>0</v>
      </c>
      <c r="BI55" s="65">
        <f t="shared" si="76"/>
        <v>0</v>
      </c>
    </row>
    <row r="56" spans="2:61" ht="14.4" thickBot="1" x14ac:dyDescent="0.3">
      <c r="B56" s="17">
        <f t="shared" si="77"/>
        <v>3</v>
      </c>
      <c r="C56" s="15" t="s">
        <v>208</v>
      </c>
      <c r="D56" s="15"/>
      <c r="E56" s="15"/>
      <c r="F56" s="70">
        <f t="shared" si="63"/>
        <v>0</v>
      </c>
      <c r="G56" s="65" t="e">
        <f>F56/$F$59</f>
        <v>#DIV/0!</v>
      </c>
      <c r="H56" s="65" cm="1">
        <f t="array" ref="H56">IFERROR(SUMPRODUCT(H$13:H$28,$G$13:$G$28,--($C56=$C$13:$C$28))/$G56,0)</f>
        <v>0</v>
      </c>
      <c r="I56" s="65" cm="1">
        <f t="array" ref="I56">IFERROR(SUMPRODUCT(I$13:I$28,$G$13:$G$28,--($C56=$C$13:$C$28))/$G56,0)</f>
        <v>0</v>
      </c>
      <c r="J56" s="65" cm="1">
        <f t="array" ref="J56">IFERROR(SUMPRODUCT(J$13:J$28,$G$13:$G$28,--($C56=$C$13:$C$28))/$G56,0)</f>
        <v>0</v>
      </c>
      <c r="K56" s="65" cm="1">
        <f t="array" ref="K56">IFERROR(SUMPRODUCT(K$13:K$28,$G$13:$G$28,--($C56=$C$13:$C$28))/$G56,0)</f>
        <v>0</v>
      </c>
      <c r="L56" s="65" cm="1">
        <f t="array" ref="L56">IFERROR(SUMPRODUCT(L$13:L$28,$G$13:$G$28,--($C56=$C$13:$C$28))/$G56,0)</f>
        <v>0</v>
      </c>
      <c r="M56" s="65" cm="1">
        <f t="array" ref="M56">IFERROR(SUMPRODUCT(M$13:M$28,$G$13:$G$28,--($C56=$C$13:$C$28))/$G56,0)</f>
        <v>0</v>
      </c>
      <c r="N56" s="65" cm="1">
        <f t="array" ref="N56">IFERROR(SUMPRODUCT(N$13:N$28,$G$13:$G$28,--($C56=$C$13:$C$28))/$G56,0)</f>
        <v>0</v>
      </c>
      <c r="O56" s="65" cm="1">
        <f t="array" ref="O56">IFERROR(SUMPRODUCT(O$13:O$28,$G$13:$G$28,--($C56=$C$13:$C$28))/$G56,0)</f>
        <v>0</v>
      </c>
      <c r="P56" s="65" cm="1">
        <f t="array" ref="P56">IFERROR(SUMPRODUCT(P$13:P$28,$G$13:$G$28,--($C56=$C$13:$C$28))/$G56,0)</f>
        <v>0</v>
      </c>
      <c r="Q56" s="65" cm="1">
        <f t="array" ref="Q56">IFERROR(SUMPRODUCT(Q$13:Q$28,$G$13:$G$28,--($C56=$C$13:$C$28))/$G56,0)</f>
        <v>0</v>
      </c>
      <c r="R56" s="65" cm="1">
        <f t="array" ref="R56">IFERROR(SUMPRODUCT(R$13:R$28,$G$13:$G$28,--($C56=$C$13:$C$28))/$G56,0)</f>
        <v>0</v>
      </c>
      <c r="S56" s="65" cm="1">
        <f t="array" ref="S56">IFERROR(SUMPRODUCT(S$13:S$28,$G$13:$G$28,--($C56=$C$13:$C$28))/$G56,0)</f>
        <v>0</v>
      </c>
      <c r="T56" s="65" t="b">
        <f t="shared" si="78"/>
        <v>0</v>
      </c>
      <c r="U56" s="65" cm="1">
        <f t="array" ref="U56">IFERROR(SUMPRODUCT(U$13:U$28,$G$13:$G$28,--($C56=$C$13:$C$28))/$G56,0)</f>
        <v>0</v>
      </c>
      <c r="V56" s="65" cm="1">
        <f t="array" ref="V56">IFERROR(SUMPRODUCT(V$13:V$28,$G$13:$G$28,--($C56=$C$13:$C$28))/$G56,0)</f>
        <v>0</v>
      </c>
      <c r="W56" s="65" cm="1">
        <f t="array" ref="W56">IFERROR(SUMPRODUCT(W$13:W$28,$G$13:$G$28,--($C56=$C$13:$C$28))/$G56,0)</f>
        <v>0</v>
      </c>
      <c r="X56" s="65" cm="1">
        <f t="array" ref="X56">IFERROR(SUMPRODUCT(X$13:X$28,$G$13:$G$28,--($C56=$C$13:$C$28))/$G56,0)</f>
        <v>0</v>
      </c>
      <c r="Y56" s="65" cm="1">
        <f t="array" ref="Y56">IFERROR(SUMPRODUCT(Y$13:Y$28,$G$13:$G$28,--($C56=$C$13:$C$28))/$G56,0)</f>
        <v>0</v>
      </c>
      <c r="Z56" s="65" cm="1">
        <f t="array" ref="Z56">IFERROR(SUMPRODUCT(Z$13:Z$28,$G$13:$G$28,--($C56=$C$13:$C$28))/$G56,0)</f>
        <v>0</v>
      </c>
      <c r="AA56" s="65" cm="1">
        <f t="array" ref="AA56">IFERROR(SUMPRODUCT(AA$13:AA$28,$G$13:$G$28,--($C56=$C$13:$C$28))/$G56,0)</f>
        <v>0</v>
      </c>
      <c r="AB56" s="65" cm="1">
        <f t="array" ref="AB56">IFERROR(SUMPRODUCT(AB$13:AB$28,$G$13:$G$28,--($C56=$C$13:$C$28))/$G56,0)</f>
        <v>0</v>
      </c>
      <c r="AC56" s="65" cm="1">
        <f t="array" ref="AC56">IFERROR(SUMPRODUCT(AC$13:AC$28,$G$13:$G$28,--($C56=$C$13:$C$28))/$G56,0)</f>
        <v>0</v>
      </c>
      <c r="AD56" s="65" cm="1">
        <f t="array" ref="AD56">IFERROR(SUMPRODUCT(AD$13:AD$28,$G$13:$G$28,--($C56=$C$13:$C$28))/$G56,0)</f>
        <v>0</v>
      </c>
      <c r="AE56" s="65" cm="1">
        <f t="array" ref="AE56">IFERROR(SUMPRODUCT(AE$13:AE$28,$G$13:$G$28,--($C56=$C$13:$C$28))/$G56,0)</f>
        <v>0</v>
      </c>
      <c r="AF56" s="65" cm="1">
        <f t="array" ref="AF56">IFERROR(SUMPRODUCT(AF$13:AF$28,$G$13:$G$28,--($C56=$C$13:$C$28))/$G56,0)</f>
        <v>0</v>
      </c>
      <c r="AG56" s="65">
        <f t="shared" si="64"/>
        <v>0</v>
      </c>
      <c r="AH56" s="65" t="e">
        <f t="shared" si="65"/>
        <v>#DIV/0!</v>
      </c>
      <c r="AJ56" s="65" cm="1">
        <f t="array" ref="AJ56">IFERROR(SUMPRODUCT(AJ$13:AJ$28,$G$13:$G$28,--($C56=$C$13:$C$28))/$G56,0)</f>
        <v>0</v>
      </c>
      <c r="AK56" s="65" cm="1">
        <f t="array" ref="AK56">IFERROR(SUMPRODUCT(AK$13:AK$28,$G$13:$G$28,--($C56=$C$13:$C$28))/$G56,0)</f>
        <v>0</v>
      </c>
      <c r="AL56" s="65" cm="1">
        <f t="array" ref="AL56">IFERROR(SUMPRODUCT(AL$13:AL$28,$G$13:$G$28,--($C56=$C$13:$C$28))/$G56,0)</f>
        <v>0</v>
      </c>
      <c r="AM56" s="65" t="e">
        <f t="shared" si="66"/>
        <v>#DIV/0!</v>
      </c>
      <c r="AN56" s="65">
        <f t="shared" si="67"/>
        <v>0</v>
      </c>
      <c r="AO56" s="65" t="e">
        <f t="shared" si="68"/>
        <v>#DIV/0!</v>
      </c>
      <c r="AQ56" s="70">
        <f t="shared" si="69"/>
        <v>0</v>
      </c>
      <c r="AR56" s="70">
        <f t="shared" si="70"/>
        <v>0</v>
      </c>
      <c r="AS56" s="65" cm="1">
        <f t="array" ref="AS56">IFERROR(SUMPRODUCT(AS$13:AS$28,$G$13:$G$28,--($C56=$C$13:$C$28))/$G56,0)</f>
        <v>0</v>
      </c>
      <c r="AT56" s="65" cm="1">
        <f t="array" ref="AT56">IFERROR(SUMPRODUCT(AT$13:AT$28,$G$13:$G$28,--($C56=$C$13:$C$28))/$G56,0)</f>
        <v>0</v>
      </c>
      <c r="AU56" s="65" cm="1">
        <f t="array" ref="AU56">IFERROR(SUMPRODUCT(AU$13:AU$28,$G$13:$G$28,--($C56=$C$13:$C$28))/$G56,0)</f>
        <v>0</v>
      </c>
      <c r="AV56" s="65" cm="1">
        <f t="array" ref="AV56">IFERROR(SUMPRODUCT(AV$13:AV$28,$G$13:$G$28,--($C56=$C$13:$C$28))/$G56,0)</f>
        <v>0</v>
      </c>
      <c r="AW56" s="65" cm="1">
        <f t="array" ref="AW56">IFERROR(SUMPRODUCT(AW$13:AW$28,$G$13:$G$28,--($C56=$C$13:$C$28))/$G56,0)</f>
        <v>0</v>
      </c>
      <c r="AX56" s="65" cm="1">
        <f t="array" ref="AX56">IFERROR(SUMPRODUCT(AX$13:AX$28,$G$13:$G$28,--($C56=$C$13:$C$28))/$G56,0)</f>
        <v>0</v>
      </c>
      <c r="AY56" s="70">
        <f t="shared" si="71"/>
        <v>0</v>
      </c>
      <c r="AZ56" s="70">
        <f t="shared" si="72"/>
        <v>0</v>
      </c>
      <c r="BA56" s="65" cm="1">
        <f t="array" ref="BA56">IFERROR(SUMPRODUCT(BA$13:BA$28,$G$13:$G$28,--($C56=$C$13:$C$28))/$G56,0)</f>
        <v>0</v>
      </c>
      <c r="BB56" s="65" cm="1">
        <f t="array" ref="BB56">IFERROR(SUMPRODUCT(BB$13:BB$28,$G$13:$G$28,--($C56=$C$13:$C$28))/$G56,0)</f>
        <v>0</v>
      </c>
      <c r="BC56" s="65" cm="1">
        <f t="array" ref="BC56">IFERROR(SUMPRODUCT(BC$13:BC$28,$G$13:$G$28,--($C56=$C$13:$C$28))/$G56,0)</f>
        <v>0</v>
      </c>
      <c r="BD56" s="65" cm="1">
        <f t="array" ref="BD56">IFERROR(SUMPRODUCT(BD$13:BD$28,$G$13:$G$28,--($C56=$C$13:$C$28))/$G56,0)</f>
        <v>0</v>
      </c>
      <c r="BF56" s="65">
        <f t="shared" si="73"/>
        <v>0</v>
      </c>
      <c r="BG56" s="65">
        <f t="shared" si="74"/>
        <v>0</v>
      </c>
      <c r="BH56" s="65">
        <f t="shared" si="75"/>
        <v>0</v>
      </c>
      <c r="BI56" s="65">
        <f t="shared" si="76"/>
        <v>0</v>
      </c>
    </row>
    <row r="57" spans="2:61" ht="14.4" thickBot="1" x14ac:dyDescent="0.3">
      <c r="B57" s="17">
        <f t="shared" si="77"/>
        <v>4</v>
      </c>
      <c r="C57" s="15" t="s">
        <v>207</v>
      </c>
      <c r="D57" s="15"/>
      <c r="E57" s="15"/>
      <c r="F57" s="70">
        <f t="shared" si="63"/>
        <v>0</v>
      </c>
      <c r="G57" s="65" t="e">
        <f>F57/$F$59</f>
        <v>#DIV/0!</v>
      </c>
      <c r="H57" s="65" cm="1">
        <f t="array" ref="H57">IFERROR(SUMPRODUCT(H$13:H$28,$G$13:$G$28,--($C57=$C$13:$C$28))/$G57,0)</f>
        <v>0</v>
      </c>
      <c r="I57" s="65" cm="1">
        <f t="array" ref="I57">IFERROR(SUMPRODUCT(I$13:I$28,$G$13:$G$28,--($C57=$C$13:$C$28))/$G57,0)</f>
        <v>0</v>
      </c>
      <c r="J57" s="65" cm="1">
        <f t="array" ref="J57">IFERROR(SUMPRODUCT(J$13:J$28,$G$13:$G$28,--($C57=$C$13:$C$28))/$G57,0)</f>
        <v>0</v>
      </c>
      <c r="K57" s="65" cm="1">
        <f t="array" ref="K57">IFERROR(SUMPRODUCT(K$13:K$28,$G$13:$G$28,--($C57=$C$13:$C$28))/$G57,0)</f>
        <v>0</v>
      </c>
      <c r="L57" s="65" cm="1">
        <f t="array" ref="L57">IFERROR(SUMPRODUCT(L$13:L$28,$G$13:$G$28,--($C57=$C$13:$C$28))/$G57,0)</f>
        <v>0</v>
      </c>
      <c r="M57" s="65" cm="1">
        <f t="array" ref="M57">IFERROR(SUMPRODUCT(M$13:M$28,$G$13:$G$28,--($C57=$C$13:$C$28))/$G57,0)</f>
        <v>0</v>
      </c>
      <c r="N57" s="65" cm="1">
        <f t="array" ref="N57">IFERROR(SUMPRODUCT(N$13:N$28,$G$13:$G$28,--($C57=$C$13:$C$28))/$G57,0)</f>
        <v>0</v>
      </c>
      <c r="O57" s="65" cm="1">
        <f t="array" ref="O57">IFERROR(SUMPRODUCT(O$13:O$28,$G$13:$G$28,--($C57=$C$13:$C$28))/$G57,0)</f>
        <v>0</v>
      </c>
      <c r="P57" s="65" cm="1">
        <f t="array" ref="P57">IFERROR(SUMPRODUCT(P$13:P$28,$G$13:$G$28,--($C57=$C$13:$C$28))/$G57,0)</f>
        <v>0</v>
      </c>
      <c r="Q57" s="65" cm="1">
        <f t="array" ref="Q57">IFERROR(SUMPRODUCT(Q$13:Q$28,$G$13:$G$28,--($C57=$C$13:$C$28))/$G57,0)</f>
        <v>0</v>
      </c>
      <c r="R57" s="65" cm="1">
        <f t="array" ref="R57">IFERROR(SUMPRODUCT(R$13:R$28,$G$13:$G$28,--($C57=$C$13:$C$28))/$G57,0)</f>
        <v>0</v>
      </c>
      <c r="S57" s="65" cm="1">
        <f t="array" ref="S57">IFERROR(SUMPRODUCT(S$13:S$28,$G$13:$G$28,--($C57=$C$13:$C$28))/$G57,0)</f>
        <v>0</v>
      </c>
      <c r="T57" s="65" t="b">
        <f t="shared" si="78"/>
        <v>0</v>
      </c>
      <c r="U57" s="65" cm="1">
        <f t="array" ref="U57">IFERROR(SUMPRODUCT(U$13:U$28,$G$13:$G$28,--($C57=$C$13:$C$28))/$G57,0)</f>
        <v>0</v>
      </c>
      <c r="V57" s="65" cm="1">
        <f t="array" ref="V57">IFERROR(SUMPRODUCT(V$13:V$28,$G$13:$G$28,--($C57=$C$13:$C$28))/$G57,0)</f>
        <v>0</v>
      </c>
      <c r="W57" s="65" cm="1">
        <f t="array" ref="W57">IFERROR(SUMPRODUCT(W$13:W$28,$G$13:$G$28,--($C57=$C$13:$C$28))/$G57,0)</f>
        <v>0</v>
      </c>
      <c r="X57" s="65" cm="1">
        <f t="array" ref="X57">IFERROR(SUMPRODUCT(X$13:X$28,$G$13:$G$28,--($C57=$C$13:$C$28))/$G57,0)</f>
        <v>0</v>
      </c>
      <c r="Y57" s="65" cm="1">
        <f t="array" ref="Y57">IFERROR(SUMPRODUCT(Y$13:Y$28,$G$13:$G$28,--($C57=$C$13:$C$28))/$G57,0)</f>
        <v>0</v>
      </c>
      <c r="Z57" s="65" cm="1">
        <f t="array" ref="Z57">IFERROR(SUMPRODUCT(Z$13:Z$28,$G$13:$G$28,--($C57=$C$13:$C$28))/$G57,0)</f>
        <v>0</v>
      </c>
      <c r="AA57" s="65" cm="1">
        <f t="array" ref="AA57">IFERROR(SUMPRODUCT(AA$13:AA$28,$G$13:$G$28,--($C57=$C$13:$C$28))/$G57,0)</f>
        <v>0</v>
      </c>
      <c r="AB57" s="65" cm="1">
        <f t="array" ref="AB57">IFERROR(SUMPRODUCT(AB$13:AB$28,$G$13:$G$28,--($C57=$C$13:$C$28))/$G57,0)</f>
        <v>0</v>
      </c>
      <c r="AC57" s="65" cm="1">
        <f t="array" ref="AC57">IFERROR(SUMPRODUCT(AC$13:AC$28,$G$13:$G$28,--($C57=$C$13:$C$28))/$G57,0)</f>
        <v>0</v>
      </c>
      <c r="AD57" s="65" cm="1">
        <f t="array" ref="AD57">IFERROR(SUMPRODUCT(AD$13:AD$28,$G$13:$G$28,--($C57=$C$13:$C$28))/$G57,0)</f>
        <v>0</v>
      </c>
      <c r="AE57" s="65" cm="1">
        <f t="array" ref="AE57">IFERROR(SUMPRODUCT(AE$13:AE$28,$G$13:$G$28,--($C57=$C$13:$C$28))/$G57,0)</f>
        <v>0</v>
      </c>
      <c r="AF57" s="65" cm="1">
        <f t="array" ref="AF57">IFERROR(SUMPRODUCT(AF$13:AF$28,$G$13:$G$28,--($C57=$C$13:$C$28))/$G57,0)</f>
        <v>0</v>
      </c>
      <c r="AG57" s="65">
        <f t="shared" si="64"/>
        <v>0</v>
      </c>
      <c r="AH57" s="65" t="e">
        <f t="shared" si="65"/>
        <v>#DIV/0!</v>
      </c>
      <c r="AJ57" s="65" cm="1">
        <f t="array" ref="AJ57">IFERROR(SUMPRODUCT(AJ$13:AJ$28,$G$13:$G$28,--($C57=$C$13:$C$28))/$G57,0)</f>
        <v>0</v>
      </c>
      <c r="AK57" s="65" cm="1">
        <f t="array" ref="AK57">IFERROR(SUMPRODUCT(AK$13:AK$28,$G$13:$G$28,--($C57=$C$13:$C$28))/$G57,0)</f>
        <v>0</v>
      </c>
      <c r="AL57" s="65" cm="1">
        <f t="array" ref="AL57">IFERROR(SUMPRODUCT(AL$13:AL$28,$G$13:$G$28,--($C57=$C$13:$C$28))/$G57,0)</f>
        <v>0</v>
      </c>
      <c r="AM57" s="65" t="e">
        <f t="shared" si="66"/>
        <v>#DIV/0!</v>
      </c>
      <c r="AN57" s="65">
        <f t="shared" si="67"/>
        <v>0</v>
      </c>
      <c r="AO57" s="65" t="e">
        <f t="shared" si="68"/>
        <v>#DIV/0!</v>
      </c>
      <c r="AQ57" s="70">
        <f t="shared" si="69"/>
        <v>0</v>
      </c>
      <c r="AR57" s="70">
        <f t="shared" si="70"/>
        <v>0</v>
      </c>
      <c r="AS57" s="65" cm="1">
        <f t="array" ref="AS57">IFERROR(SUMPRODUCT(AS$13:AS$28,$G$13:$G$28,--($C57=$C$13:$C$28))/$G57,0)</f>
        <v>0</v>
      </c>
      <c r="AT57" s="65" cm="1">
        <f t="array" ref="AT57">IFERROR(SUMPRODUCT(AT$13:AT$28,$G$13:$G$28,--($C57=$C$13:$C$28))/$G57,0)</f>
        <v>0</v>
      </c>
      <c r="AU57" s="65" cm="1">
        <f t="array" ref="AU57">IFERROR(SUMPRODUCT(AU$13:AU$28,$G$13:$G$28,--($C57=$C$13:$C$28))/$G57,0)</f>
        <v>0</v>
      </c>
      <c r="AV57" s="65" cm="1">
        <f t="array" ref="AV57">IFERROR(SUMPRODUCT(AV$13:AV$28,$G$13:$G$28,--($C57=$C$13:$C$28))/$G57,0)</f>
        <v>0</v>
      </c>
      <c r="AW57" s="65" cm="1">
        <f t="array" ref="AW57">IFERROR(SUMPRODUCT(AW$13:AW$28,$G$13:$G$28,--($C57=$C$13:$C$28))/$G57,0)</f>
        <v>0</v>
      </c>
      <c r="AX57" s="65" cm="1">
        <f t="array" ref="AX57">IFERROR(SUMPRODUCT(AX$13:AX$28,$G$13:$G$28,--($C57=$C$13:$C$28))/$G57,0)</f>
        <v>0</v>
      </c>
      <c r="AY57" s="70">
        <f t="shared" si="71"/>
        <v>0</v>
      </c>
      <c r="AZ57" s="70">
        <f t="shared" si="72"/>
        <v>0</v>
      </c>
      <c r="BA57" s="65" cm="1">
        <f t="array" ref="BA57">IFERROR(SUMPRODUCT(BA$13:BA$28,$G$13:$G$28,--($C57=$C$13:$C$28))/$G57,0)</f>
        <v>0</v>
      </c>
      <c r="BB57" s="65" cm="1">
        <f t="array" ref="BB57">IFERROR(SUMPRODUCT(BB$13:BB$28,$G$13:$G$28,--($C57=$C$13:$C$28))/$G57,0)</f>
        <v>0</v>
      </c>
      <c r="BC57" s="65" cm="1">
        <f t="array" ref="BC57">IFERROR(SUMPRODUCT(BC$13:BC$28,$G$13:$G$28,--($C57=$C$13:$C$28))/$G57,0)</f>
        <v>0</v>
      </c>
      <c r="BD57" s="65" cm="1">
        <f t="array" ref="BD57">IFERROR(SUMPRODUCT(BD$13:BD$28,$G$13:$G$28,--($C57=$C$13:$C$28))/$G57,0)</f>
        <v>0</v>
      </c>
      <c r="BF57" s="65">
        <f t="shared" si="73"/>
        <v>0</v>
      </c>
      <c r="BG57" s="65">
        <f t="shared" si="74"/>
        <v>0</v>
      </c>
      <c r="BH57" s="65">
        <f t="shared" si="75"/>
        <v>0</v>
      </c>
      <c r="BI57" s="65">
        <f t="shared" si="76"/>
        <v>0</v>
      </c>
    </row>
    <row r="58" spans="2:61" ht="14.4" thickBot="1" x14ac:dyDescent="0.3">
      <c r="B58" s="17">
        <f t="shared" si="77"/>
        <v>5</v>
      </c>
      <c r="C58" s="15" t="s">
        <v>204</v>
      </c>
      <c r="D58" s="15"/>
      <c r="E58" s="15"/>
      <c r="F58" s="70">
        <f t="shared" si="63"/>
        <v>0</v>
      </c>
      <c r="G58" s="65" t="e">
        <f>F58/$F$59</f>
        <v>#DIV/0!</v>
      </c>
      <c r="H58" s="65" cm="1">
        <f t="array" ref="H58">IFERROR(SUMPRODUCT(H$13:H$28,$G$13:$G$28,--($C58=$C$13:$C$28))/$G58,0)</f>
        <v>0</v>
      </c>
      <c r="I58" s="65" cm="1">
        <f t="array" ref="I58">IFERROR(SUMPRODUCT(I$13:I$28,$G$13:$G$28,--($C58=$C$13:$C$28))/$G58,0)</f>
        <v>0</v>
      </c>
      <c r="J58" s="65" cm="1">
        <f t="array" ref="J58">IFERROR(SUMPRODUCT(J$13:J$28,$G$13:$G$28,--($C58=$C$13:$C$28))/$G58,0)</f>
        <v>0</v>
      </c>
      <c r="K58" s="65" cm="1">
        <f t="array" ref="K58">IFERROR(SUMPRODUCT(K$13:K$28,$G$13:$G$28,--($C58=$C$13:$C$28))/$G58,0)</f>
        <v>0</v>
      </c>
      <c r="L58" s="65" cm="1">
        <f t="array" ref="L58">IFERROR(SUMPRODUCT(L$13:L$28,$G$13:$G$28,--($C58=$C$13:$C$28))/$G58,0)</f>
        <v>0</v>
      </c>
      <c r="M58" s="65" cm="1">
        <f t="array" ref="M58">IFERROR(SUMPRODUCT(M$13:M$28,$G$13:$G$28,--($C58=$C$13:$C$28))/$G58,0)</f>
        <v>0</v>
      </c>
      <c r="N58" s="65" cm="1">
        <f t="array" ref="N58">IFERROR(SUMPRODUCT(N$13:N$28,$G$13:$G$28,--($C58=$C$13:$C$28))/$G58,0)</f>
        <v>0</v>
      </c>
      <c r="O58" s="65" cm="1">
        <f t="array" ref="O58">IFERROR(SUMPRODUCT(O$13:O$28,$G$13:$G$28,--($C58=$C$13:$C$28))/$G58,0)</f>
        <v>0</v>
      </c>
      <c r="P58" s="65" cm="1">
        <f t="array" ref="P58">IFERROR(SUMPRODUCT(P$13:P$28,$G$13:$G$28,--($C58=$C$13:$C$28))/$G58,0)</f>
        <v>0</v>
      </c>
      <c r="Q58" s="65" cm="1">
        <f t="array" ref="Q58">IFERROR(SUMPRODUCT(Q$13:Q$28,$G$13:$G$28,--($C58=$C$13:$C$28))/$G58,0)</f>
        <v>0</v>
      </c>
      <c r="R58" s="65" cm="1">
        <f t="array" ref="R58">IFERROR(SUMPRODUCT(R$13:R$28,$G$13:$G$28,--($C58=$C$13:$C$28))/$G58,0)</f>
        <v>0</v>
      </c>
      <c r="S58" s="65" cm="1">
        <f t="array" ref="S58">IFERROR(SUMPRODUCT(S$13:S$28,$G$13:$G$28,--($C58=$C$13:$C$28))/$G58,0)</f>
        <v>0</v>
      </c>
      <c r="T58" s="65" t="b">
        <f t="shared" si="78"/>
        <v>0</v>
      </c>
      <c r="U58" s="65" cm="1">
        <f t="array" ref="U58">IFERROR(SUMPRODUCT(U$13:U$28,$G$13:$G$28,--($C58=$C$13:$C$28))/$G58,0)</f>
        <v>0</v>
      </c>
      <c r="V58" s="65" cm="1">
        <f t="array" ref="V58">IFERROR(SUMPRODUCT(V$13:V$28,$G$13:$G$28,--($C58=$C$13:$C$28))/$G58,0)</f>
        <v>0</v>
      </c>
      <c r="W58" s="65" cm="1">
        <f t="array" ref="W58">IFERROR(SUMPRODUCT(W$13:W$28,$G$13:$G$28,--($C58=$C$13:$C$28))/$G58,0)</f>
        <v>0</v>
      </c>
      <c r="X58" s="65" cm="1">
        <f t="array" ref="X58">IFERROR(SUMPRODUCT(X$13:X$28,$G$13:$G$28,--($C58=$C$13:$C$28))/$G58,0)</f>
        <v>0</v>
      </c>
      <c r="Y58" s="65" cm="1">
        <f t="array" ref="Y58">IFERROR(SUMPRODUCT(Y$13:Y$28,$G$13:$G$28,--($C58=$C$13:$C$28))/$G58,0)</f>
        <v>0</v>
      </c>
      <c r="Z58" s="65" cm="1">
        <f t="array" ref="Z58">IFERROR(SUMPRODUCT(Z$13:Z$28,$G$13:$G$28,--($C58=$C$13:$C$28))/$G58,0)</f>
        <v>0</v>
      </c>
      <c r="AA58" s="65" cm="1">
        <f t="array" ref="AA58">IFERROR(SUMPRODUCT(AA$13:AA$28,$G$13:$G$28,--($C58=$C$13:$C$28))/$G58,0)</f>
        <v>0</v>
      </c>
      <c r="AB58" s="65" cm="1">
        <f t="array" ref="AB58">IFERROR(SUMPRODUCT(AB$13:AB$28,$G$13:$G$28,--($C58=$C$13:$C$28))/$G58,0)</f>
        <v>0</v>
      </c>
      <c r="AC58" s="65" cm="1">
        <f t="array" ref="AC58">IFERROR(SUMPRODUCT(AC$13:AC$28,$G$13:$G$28,--($C58=$C$13:$C$28))/$G58,0)</f>
        <v>0</v>
      </c>
      <c r="AD58" s="65" cm="1">
        <f t="array" ref="AD58">IFERROR(SUMPRODUCT(AD$13:AD$28,$G$13:$G$28,--($C58=$C$13:$C$28))/$G58,0)</f>
        <v>0</v>
      </c>
      <c r="AE58" s="65" cm="1">
        <f t="array" ref="AE58">IFERROR(SUMPRODUCT(AE$13:AE$28,$G$13:$G$28,--($C58=$C$13:$C$28))/$G58,0)</f>
        <v>0</v>
      </c>
      <c r="AF58" s="65" cm="1">
        <f t="array" ref="AF58">IFERROR(SUMPRODUCT(AF$13:AF$28,$G$13:$G$28,--($C58=$C$13:$C$28))/$G58,0)</f>
        <v>0</v>
      </c>
      <c r="AG58" s="65">
        <f t="shared" si="64"/>
        <v>0</v>
      </c>
      <c r="AH58" s="65" t="e">
        <f t="shared" si="65"/>
        <v>#DIV/0!</v>
      </c>
      <c r="AJ58" s="65" cm="1">
        <f t="array" ref="AJ58">IFERROR(SUMPRODUCT(AJ$13:AJ$28,$G$13:$G$28,--($C58=$C$13:$C$28))/$G58,0)</f>
        <v>0</v>
      </c>
      <c r="AK58" s="65" cm="1">
        <f t="array" ref="AK58">IFERROR(SUMPRODUCT(AK$13:AK$28,$G$13:$G$28,--($C58=$C$13:$C$28))/$G58,0)</f>
        <v>0</v>
      </c>
      <c r="AL58" s="65" cm="1">
        <f t="array" ref="AL58">IFERROR(SUMPRODUCT(AL$13:AL$28,$G$13:$G$28,--($C58=$C$13:$C$28))/$G58,0)</f>
        <v>0</v>
      </c>
      <c r="AM58" s="65" t="e">
        <f t="shared" si="66"/>
        <v>#DIV/0!</v>
      </c>
      <c r="AN58" s="65">
        <f t="shared" si="67"/>
        <v>0</v>
      </c>
      <c r="AO58" s="65" t="e">
        <f t="shared" si="68"/>
        <v>#DIV/0!</v>
      </c>
      <c r="AQ58" s="70">
        <f t="shared" si="69"/>
        <v>0</v>
      </c>
      <c r="AR58" s="70">
        <f t="shared" si="70"/>
        <v>0</v>
      </c>
      <c r="AS58" s="65" cm="1">
        <f t="array" ref="AS58">IFERROR(SUMPRODUCT(AS$13:AS$28,$G$13:$G$28,--($C58=$C$13:$C$28))/$G58,0)</f>
        <v>0</v>
      </c>
      <c r="AT58" s="65" cm="1">
        <f t="array" ref="AT58">IFERROR(SUMPRODUCT(AT$13:AT$28,$G$13:$G$28,--($C58=$C$13:$C$28))/$G58,0)</f>
        <v>0</v>
      </c>
      <c r="AU58" s="65" cm="1">
        <f t="array" ref="AU58">IFERROR(SUMPRODUCT(AU$13:AU$28,$G$13:$G$28,--($C58=$C$13:$C$28))/$G58,0)</f>
        <v>0</v>
      </c>
      <c r="AV58" s="65" cm="1">
        <f t="array" ref="AV58">IFERROR(SUMPRODUCT(AV$13:AV$28,$G$13:$G$28,--($C58=$C$13:$C$28))/$G58,0)</f>
        <v>0</v>
      </c>
      <c r="AW58" s="65" cm="1">
        <f t="array" ref="AW58">IFERROR(SUMPRODUCT(AW$13:AW$28,$G$13:$G$28,--($C58=$C$13:$C$28))/$G58,0)</f>
        <v>0</v>
      </c>
      <c r="AX58" s="65" cm="1">
        <f t="array" ref="AX58">IFERROR(SUMPRODUCT(AX$13:AX$28,$G$13:$G$28,--($C58=$C$13:$C$28))/$G58,0)</f>
        <v>0</v>
      </c>
      <c r="AY58" s="70">
        <f t="shared" si="71"/>
        <v>0</v>
      </c>
      <c r="AZ58" s="70">
        <f t="shared" si="72"/>
        <v>0</v>
      </c>
      <c r="BA58" s="65" cm="1">
        <f t="array" ref="BA58">IFERROR(SUMPRODUCT(BA$13:BA$28,$G$13:$G$28,--($C58=$C$13:$C$28))/$G58,0)</f>
        <v>0</v>
      </c>
      <c r="BB58" s="65" cm="1">
        <f t="array" ref="BB58">IFERROR(SUMPRODUCT(BB$13:BB$28,$G$13:$G$28,--($C58=$C$13:$C$28))/$G58,0)</f>
        <v>0</v>
      </c>
      <c r="BC58" s="65" cm="1">
        <f t="array" ref="BC58">IFERROR(SUMPRODUCT(BC$13:BC$28,$G$13:$G$28,--($C58=$C$13:$C$28))/$G58,0)</f>
        <v>0</v>
      </c>
      <c r="BD58" s="65" cm="1">
        <f t="array" ref="BD58">IFERROR(SUMPRODUCT(BD$13:BD$28,$G$13:$G$28,--($C58=$C$13:$C$28))/$G58,0)</f>
        <v>0</v>
      </c>
      <c r="BF58" s="65">
        <f t="shared" si="73"/>
        <v>0</v>
      </c>
      <c r="BG58" s="65">
        <f t="shared" si="74"/>
        <v>0</v>
      </c>
      <c r="BH58" s="65">
        <f t="shared" si="75"/>
        <v>0</v>
      </c>
      <c r="BI58" s="65">
        <f t="shared" si="76"/>
        <v>0</v>
      </c>
    </row>
    <row r="59" spans="2:61" s="12" customFormat="1" ht="14.4" thickBot="1" x14ac:dyDescent="0.3">
      <c r="B59" s="17" t="s">
        <v>3882</v>
      </c>
      <c r="C59" s="23"/>
      <c r="D59" s="23"/>
      <c r="E59" s="23"/>
      <c r="F59" s="71">
        <f>SUM(F54:F58)</f>
        <v>0</v>
      </c>
      <c r="G59" s="68" t="e">
        <f>SUM(G54:G58)</f>
        <v>#DIV/0!</v>
      </c>
      <c r="H59" s="68" t="e">
        <f>SUMPRODUCT($G$35:$G$42,H$35:H$42)</f>
        <v>#REF!</v>
      </c>
      <c r="I59" s="68" t="e">
        <f t="shared" ref="I59:AL59" si="79">SUMPRODUCT($G$35:$G$42,I$35:I$42)</f>
        <v>#REF!</v>
      </c>
      <c r="J59" s="68" t="e">
        <f t="shared" si="79"/>
        <v>#REF!</v>
      </c>
      <c r="K59" s="68" t="e">
        <f t="shared" si="79"/>
        <v>#REF!</v>
      </c>
      <c r="L59" s="68" t="e">
        <f t="shared" si="79"/>
        <v>#REF!</v>
      </c>
      <c r="M59" s="68" t="e">
        <f t="shared" si="79"/>
        <v>#REF!</v>
      </c>
      <c r="N59" s="68" t="e">
        <f t="shared" si="79"/>
        <v>#REF!</v>
      </c>
      <c r="O59" s="68" t="e">
        <f t="shared" si="79"/>
        <v>#REF!</v>
      </c>
      <c r="P59" s="68" t="e">
        <f t="shared" si="79"/>
        <v>#REF!</v>
      </c>
      <c r="Q59" s="68" t="e">
        <f t="shared" si="79"/>
        <v>#REF!</v>
      </c>
      <c r="R59" s="68" t="e">
        <f t="shared" si="79"/>
        <v>#REF!</v>
      </c>
      <c r="S59" s="68" t="e">
        <f t="shared" si="79"/>
        <v>#REF!</v>
      </c>
      <c r="T59" s="68"/>
      <c r="U59" s="68" t="e">
        <f t="shared" ref="U59:AF59" si="80">SUMPRODUCT($G$35:$G$42,U$35:U$42)</f>
        <v>#REF!</v>
      </c>
      <c r="V59" s="68" t="e">
        <f t="shared" si="80"/>
        <v>#REF!</v>
      </c>
      <c r="W59" s="68" t="e">
        <f t="shared" si="80"/>
        <v>#REF!</v>
      </c>
      <c r="X59" s="68" t="e">
        <f t="shared" si="80"/>
        <v>#REF!</v>
      </c>
      <c r="Y59" s="68" t="e">
        <f t="shared" si="80"/>
        <v>#REF!</v>
      </c>
      <c r="Z59" s="68" t="e">
        <f t="shared" si="80"/>
        <v>#REF!</v>
      </c>
      <c r="AA59" s="68" t="e">
        <f t="shared" si="80"/>
        <v>#REF!</v>
      </c>
      <c r="AB59" s="68" t="e">
        <f t="shared" si="80"/>
        <v>#REF!</v>
      </c>
      <c r="AC59" s="68" t="e">
        <f t="shared" si="80"/>
        <v>#REF!</v>
      </c>
      <c r="AD59" s="68" t="e">
        <f t="shared" si="80"/>
        <v>#REF!</v>
      </c>
      <c r="AE59" s="68" t="e">
        <f t="shared" si="80"/>
        <v>#REF!</v>
      </c>
      <c r="AF59" s="68" t="e">
        <f t="shared" si="80"/>
        <v>#REF!</v>
      </c>
      <c r="AG59" s="68">
        <f t="shared" si="64"/>
        <v>0</v>
      </c>
      <c r="AH59" s="68" t="e">
        <f t="shared" si="65"/>
        <v>#REF!</v>
      </c>
      <c r="AJ59" s="68" t="e">
        <f t="shared" si="79"/>
        <v>#REF!</v>
      </c>
      <c r="AK59" s="68" t="e">
        <f t="shared" si="79"/>
        <v>#REF!</v>
      </c>
      <c r="AL59" s="68" t="e">
        <f t="shared" si="79"/>
        <v>#REF!</v>
      </c>
      <c r="AM59" s="68">
        <v>1</v>
      </c>
      <c r="AN59" s="68">
        <f t="shared" si="67"/>
        <v>0</v>
      </c>
      <c r="AO59" s="68" t="e">
        <f t="shared" si="68"/>
        <v>#REF!</v>
      </c>
      <c r="AQ59" s="71">
        <f>SUM(AQ54:AQ58)</f>
        <v>0</v>
      </c>
      <c r="AR59" s="71">
        <f>SUM(AR54:AR58)</f>
        <v>0</v>
      </c>
      <c r="AS59" s="68" t="e">
        <f t="shared" ref="AS59:AX59" si="81">SUMPRODUCT($G$35:$G$42,AS$35:AS$42)</f>
        <v>#REF!</v>
      </c>
      <c r="AT59" s="68" t="e">
        <f t="shared" si="81"/>
        <v>#REF!</v>
      </c>
      <c r="AU59" s="68" t="e">
        <f t="shared" si="81"/>
        <v>#REF!</v>
      </c>
      <c r="AV59" s="68" t="e">
        <f t="shared" si="81"/>
        <v>#REF!</v>
      </c>
      <c r="AW59" s="68" t="e">
        <f t="shared" si="81"/>
        <v>#REF!</v>
      </c>
      <c r="AX59" s="68" t="e">
        <f t="shared" si="81"/>
        <v>#REF!</v>
      </c>
      <c r="AY59" s="71">
        <f t="shared" ref="AY59:AZ59" si="82">SUM(AY54:AY58)</f>
        <v>0</v>
      </c>
      <c r="AZ59" s="71">
        <f t="shared" si="82"/>
        <v>0</v>
      </c>
      <c r="BA59" s="68" t="e">
        <f t="shared" ref="BA59:BD59" si="83">SUMPRODUCT($G$35:$G$42,BA$35:BA$42)</f>
        <v>#REF!</v>
      </c>
      <c r="BB59" s="68" t="e">
        <f t="shared" si="83"/>
        <v>#REF!</v>
      </c>
      <c r="BC59" s="68" t="e">
        <f t="shared" si="83"/>
        <v>#REF!</v>
      </c>
      <c r="BD59" s="68" t="e">
        <f t="shared" si="83"/>
        <v>#REF!</v>
      </c>
      <c r="BF59" s="68" t="e">
        <f t="shared" ref="BF59:BI59" si="84">SUMPRODUCT($G$13:$G$28,BF$13:BF$28)</f>
        <v>#REF!</v>
      </c>
      <c r="BG59" s="68" t="e">
        <f t="shared" si="84"/>
        <v>#REF!</v>
      </c>
      <c r="BH59" s="68" t="e">
        <f t="shared" si="84"/>
        <v>#REF!</v>
      </c>
      <c r="BI59" s="68" t="e">
        <f t="shared" si="84"/>
        <v>#REF!</v>
      </c>
    </row>
    <row r="61" spans="2:61" x14ac:dyDescent="0.25">
      <c r="G61" s="76" t="e">
        <f>G59=1</f>
        <v>#DIV/0!</v>
      </c>
    </row>
    <row r="67" spans="1:16" x14ac:dyDescent="0.25">
      <c r="A67" s="9"/>
      <c r="B67" s="9"/>
      <c r="C67" s="9"/>
      <c r="D67" s="9"/>
      <c r="E67" s="9"/>
      <c r="F67" s="9"/>
    </row>
    <row r="68" spans="1:16" x14ac:dyDescent="0.25">
      <c r="F68" s="75"/>
    </row>
    <row r="69" spans="1:16" x14ac:dyDescent="0.25">
      <c r="F69" s="75"/>
    </row>
    <row r="70" spans="1:16" x14ac:dyDescent="0.25">
      <c r="F70" s="75"/>
    </row>
    <row r="71" spans="1:16" x14ac:dyDescent="0.25">
      <c r="F71" s="75"/>
    </row>
    <row r="72" spans="1:16" x14ac:dyDescent="0.25">
      <c r="F72" s="75"/>
    </row>
    <row r="73" spans="1:16" x14ac:dyDescent="0.25">
      <c r="F73" s="75"/>
    </row>
    <row r="74" spans="1:16" x14ac:dyDescent="0.25">
      <c r="F74" s="75"/>
    </row>
    <row r="75" spans="1:16" x14ac:dyDescent="0.25">
      <c r="F75" s="75"/>
    </row>
    <row r="76" spans="1:16" x14ac:dyDescent="0.25">
      <c r="F76" s="75"/>
      <c r="P76" s="9"/>
    </row>
    <row r="77" spans="1:16" x14ac:dyDescent="0.25">
      <c r="F77" s="75"/>
      <c r="P77" s="9"/>
    </row>
    <row r="78" spans="1:16" x14ac:dyDescent="0.25">
      <c r="F78" s="75"/>
      <c r="P78" s="9"/>
    </row>
    <row r="79" spans="1:16" x14ac:dyDescent="0.25">
      <c r="F79" s="75"/>
      <c r="P79" s="9"/>
    </row>
    <row r="80" spans="1:16" x14ac:dyDescent="0.25">
      <c r="F80" s="75"/>
      <c r="P80" s="9"/>
    </row>
    <row r="81" spans="6:16" x14ac:dyDescent="0.25">
      <c r="F81" s="75"/>
      <c r="P81" s="9"/>
    </row>
    <row r="82" spans="6:16" x14ac:dyDescent="0.25">
      <c r="F82" s="75"/>
      <c r="P82" s="9"/>
    </row>
    <row r="83" spans="6:16" x14ac:dyDescent="0.25">
      <c r="F83" s="75"/>
      <c r="P83" s="9"/>
    </row>
    <row r="84" spans="6:16" x14ac:dyDescent="0.25">
      <c r="F84" s="75"/>
      <c r="P84" s="9"/>
    </row>
    <row r="85" spans="6:16" x14ac:dyDescent="0.25">
      <c r="F85" s="75"/>
      <c r="P85" s="9"/>
    </row>
    <row r="86" spans="6:16" x14ac:dyDescent="0.25">
      <c r="F86" s="75"/>
      <c r="P86" s="9"/>
    </row>
    <row r="87" spans="6:16" x14ac:dyDescent="0.25">
      <c r="F87" s="75"/>
      <c r="P87" s="9"/>
    </row>
    <row r="88" spans="6:16" x14ac:dyDescent="0.25">
      <c r="F88" s="75"/>
      <c r="P88" s="9"/>
    </row>
    <row r="89" spans="6:16" x14ac:dyDescent="0.25">
      <c r="F89" s="75"/>
      <c r="P89" s="9"/>
    </row>
    <row r="90" spans="6:16" x14ac:dyDescent="0.25">
      <c r="F90" s="75"/>
      <c r="P90" s="9"/>
    </row>
    <row r="91" spans="6:16" x14ac:dyDescent="0.25">
      <c r="F91" s="75"/>
      <c r="P91" s="9"/>
    </row>
    <row r="92" spans="6:16" x14ac:dyDescent="0.25">
      <c r="F92" s="75"/>
      <c r="P92" s="9"/>
    </row>
    <row r="93" spans="6:16" x14ac:dyDescent="0.25">
      <c r="F93" s="75"/>
      <c r="P93" s="9"/>
    </row>
    <row r="94" spans="6:16" x14ac:dyDescent="0.25">
      <c r="F94" s="75"/>
      <c r="P94" s="9"/>
    </row>
    <row r="95" spans="6:16" x14ac:dyDescent="0.25">
      <c r="F95" s="75"/>
      <c r="P95" s="9"/>
    </row>
    <row r="96" spans="6:16" x14ac:dyDescent="0.25">
      <c r="F96" s="75"/>
      <c r="P96" s="9"/>
    </row>
    <row r="97" spans="6:16" x14ac:dyDescent="0.25">
      <c r="F97" s="75"/>
      <c r="P97" s="9"/>
    </row>
    <row r="98" spans="6:16" x14ac:dyDescent="0.25">
      <c r="F98" s="75"/>
      <c r="P98" s="9"/>
    </row>
    <row r="99" spans="6:16" x14ac:dyDescent="0.25">
      <c r="F99" s="75"/>
      <c r="P99" s="9"/>
    </row>
    <row r="100" spans="6:16" x14ac:dyDescent="0.25">
      <c r="F100" s="75"/>
      <c r="P100" s="9"/>
    </row>
    <row r="101" spans="6:16" x14ac:dyDescent="0.25">
      <c r="F101" s="75"/>
      <c r="P101" s="9"/>
    </row>
    <row r="102" spans="6:16" x14ac:dyDescent="0.25">
      <c r="F102" s="75"/>
      <c r="P102" s="9"/>
    </row>
    <row r="103" spans="6:16" x14ac:dyDescent="0.25">
      <c r="F103" s="75"/>
      <c r="P103" s="9"/>
    </row>
    <row r="104" spans="6:16" x14ac:dyDescent="0.25">
      <c r="F104" s="75"/>
      <c r="P104" s="9"/>
    </row>
    <row r="105" spans="6:16" x14ac:dyDescent="0.25">
      <c r="F105" s="75"/>
      <c r="P105" s="9"/>
    </row>
    <row r="106" spans="6:16" x14ac:dyDescent="0.25">
      <c r="F106" s="75"/>
      <c r="P106" s="9"/>
    </row>
    <row r="107" spans="6:16" x14ac:dyDescent="0.25">
      <c r="F107" s="75"/>
      <c r="P107" s="9"/>
    </row>
    <row r="108" spans="6:16" x14ac:dyDescent="0.25">
      <c r="F108" s="75"/>
      <c r="P108" s="9"/>
    </row>
    <row r="109" spans="6:16" x14ac:dyDescent="0.25">
      <c r="F109" s="75"/>
      <c r="P109" s="9"/>
    </row>
    <row r="110" spans="6:16" x14ac:dyDescent="0.25">
      <c r="F110" s="75"/>
      <c r="P110" s="9"/>
    </row>
    <row r="111" spans="6:16" x14ac:dyDescent="0.25">
      <c r="F111" s="75"/>
      <c r="P111" s="9"/>
    </row>
    <row r="112" spans="6:16" x14ac:dyDescent="0.25">
      <c r="F112" s="75"/>
      <c r="P112" s="9"/>
    </row>
    <row r="113" spans="6:16" x14ac:dyDescent="0.25">
      <c r="F113" s="75"/>
      <c r="P113" s="9"/>
    </row>
    <row r="114" spans="6:16" x14ac:dyDescent="0.25">
      <c r="F114" s="75"/>
      <c r="P114" s="9"/>
    </row>
    <row r="115" spans="6:16" x14ac:dyDescent="0.25">
      <c r="F115" s="75"/>
      <c r="P115" s="9"/>
    </row>
    <row r="116" spans="6:16" x14ac:dyDescent="0.25">
      <c r="F116" s="75"/>
      <c r="P116" s="9"/>
    </row>
    <row r="117" spans="6:16" x14ac:dyDescent="0.25">
      <c r="F117" s="75"/>
      <c r="P117" s="9"/>
    </row>
    <row r="118" spans="6:16" x14ac:dyDescent="0.25">
      <c r="F118" s="75"/>
      <c r="P118" s="9"/>
    </row>
    <row r="119" spans="6:16" x14ac:dyDescent="0.25">
      <c r="F119" s="75"/>
      <c r="P119" s="9"/>
    </row>
    <row r="120" spans="6:16" x14ac:dyDescent="0.25">
      <c r="F120" s="75"/>
      <c r="P120" s="9"/>
    </row>
    <row r="121" spans="6:16" x14ac:dyDescent="0.25">
      <c r="F121" s="75"/>
      <c r="P121" s="9"/>
    </row>
    <row r="122" spans="6:16" x14ac:dyDescent="0.25">
      <c r="F122" s="75"/>
      <c r="P122" s="9"/>
    </row>
    <row r="123" spans="6:16" x14ac:dyDescent="0.25">
      <c r="F123" s="75"/>
      <c r="P123" s="9"/>
    </row>
    <row r="124" spans="6:16" x14ac:dyDescent="0.25">
      <c r="F124" s="75"/>
      <c r="P124" s="9"/>
    </row>
    <row r="125" spans="6:16" x14ac:dyDescent="0.25">
      <c r="F125" s="75"/>
      <c r="P125" s="9"/>
    </row>
    <row r="126" spans="6:16" x14ac:dyDescent="0.25">
      <c r="F126" s="75"/>
      <c r="P126" s="9"/>
    </row>
    <row r="127" spans="6:16" x14ac:dyDescent="0.25">
      <c r="P127" s="9"/>
    </row>
    <row r="128" spans="6:16" x14ac:dyDescent="0.25">
      <c r="P128" s="9"/>
    </row>
  </sheetData>
  <phoneticPr fontId="17" type="noConversion"/>
  <dataValidations disablePrompts="1" count="1">
    <dataValidation type="list" allowBlank="1" showInputMessage="1" showErrorMessage="1" sqref="C7" xr:uid="{949E781B-CF94-494C-8AE6-130D97AA7353}">
      <formula1>"Business Plan, Own Experience"</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F40A-BEB7-4154-AF60-E82D0F416391}">
  <sheetPr codeName="BeazleyData">
    <tabColor theme="2" tint="-0.249977111117893"/>
  </sheetPr>
  <dimension ref="A1:FQ3537"/>
  <sheetViews>
    <sheetView workbookViewId="0"/>
  </sheetViews>
  <sheetFormatPr defaultRowHeight="13.8" x14ac:dyDescent="0.25"/>
  <cols>
    <col min="1" max="1" width="21.5" style="46" customWidth="1"/>
    <col min="2" max="2" width="15.5" style="46" customWidth="1"/>
    <col min="3" max="3" width="15.796875" style="62" customWidth="1"/>
    <col min="4" max="4" width="16.69921875" style="62" customWidth="1"/>
    <col min="5" max="6" width="12.5" style="62" customWidth="1"/>
    <col min="7" max="7" width="21.296875" style="62" customWidth="1"/>
    <col min="8" max="8" width="13" style="62" customWidth="1"/>
    <col min="9" max="9" width="16" style="63" customWidth="1"/>
    <col min="10" max="10" width="15.796875" customWidth="1"/>
    <col min="11" max="11" width="13.296875" customWidth="1"/>
    <col min="12" max="12" width="16.09765625" customWidth="1"/>
    <col min="13" max="13" width="11.296875" bestFit="1" customWidth="1"/>
    <col min="14" max="16" width="10.5" customWidth="1"/>
    <col min="17" max="17" width="13.09765625" customWidth="1"/>
    <col min="18" max="18" width="10.69921875" customWidth="1"/>
    <col min="19" max="19" width="18.09765625" customWidth="1"/>
    <col min="20" max="20" width="0" hidden="1" customWidth="1"/>
    <col min="21" max="21" width="15.296875" customWidth="1"/>
    <col min="22" max="22" width="14.5" customWidth="1"/>
    <col min="23" max="23" width="15.69921875" customWidth="1"/>
    <col min="24" max="24" width="0" hidden="1" customWidth="1"/>
    <col min="25" max="25" width="12.796875" bestFit="1" customWidth="1"/>
    <col min="26" max="27" width="11.796875" customWidth="1"/>
    <col min="28" max="29" width="0" hidden="1" customWidth="1"/>
    <col min="30" max="30" width="17.5" customWidth="1"/>
    <col min="31" max="31" width="15.296875" customWidth="1"/>
    <col min="32" max="32" width="13.59765625" customWidth="1"/>
    <col min="33" max="82" width="10.5" customWidth="1"/>
    <col min="83" max="83" width="18.796875" customWidth="1"/>
    <col min="84" max="100" width="10.5" customWidth="1"/>
    <col min="101" max="1000" width="11.296875" customWidth="1"/>
    <col min="1001" max="10000" width="12.296875" customWidth="1"/>
    <col min="10001" max="16384" width="13.19921875" customWidth="1"/>
  </cols>
  <sheetData>
    <row r="1" spans="1:173" x14ac:dyDescent="0.25">
      <c r="A1" s="24" t="s">
        <v>215</v>
      </c>
      <c r="B1" s="24" t="s">
        <v>216</v>
      </c>
      <c r="C1" s="12" t="s">
        <v>118</v>
      </c>
      <c r="D1" s="12" t="s">
        <v>217</v>
      </c>
      <c r="E1" s="12" t="s">
        <v>218</v>
      </c>
      <c r="F1" s="12" t="s">
        <v>219</v>
      </c>
      <c r="G1" s="12" t="s">
        <v>220</v>
      </c>
      <c r="H1" s="12" t="s">
        <v>221</v>
      </c>
      <c r="I1" s="12" t="s">
        <v>222</v>
      </c>
      <c r="J1" s="12" t="s">
        <v>223</v>
      </c>
      <c r="K1" s="12" t="s">
        <v>224</v>
      </c>
      <c r="L1" s="12" t="s">
        <v>225</v>
      </c>
      <c r="M1" s="12" t="s">
        <v>226</v>
      </c>
      <c r="P1" s="25" t="s">
        <v>215</v>
      </c>
      <c r="Q1" s="26" t="s">
        <v>227</v>
      </c>
      <c r="R1" s="26" t="s">
        <v>228</v>
      </c>
      <c r="S1" s="27" t="s">
        <v>229</v>
      </c>
      <c r="U1" s="28" t="s">
        <v>230</v>
      </c>
      <c r="V1" s="29" t="s">
        <v>231</v>
      </c>
      <c r="W1" s="30" t="s">
        <v>229</v>
      </c>
      <c r="Y1" s="31" t="s">
        <v>232</v>
      </c>
      <c r="Z1" s="32" t="s">
        <v>233</v>
      </c>
      <c r="AA1" s="33" t="s">
        <v>229</v>
      </c>
      <c r="AD1" s="34" t="s">
        <v>234</v>
      </c>
      <c r="AE1" s="35" t="s">
        <v>235</v>
      </c>
      <c r="AF1" s="36" t="s">
        <v>229</v>
      </c>
      <c r="AJ1" t="str">
        <f t="shared" ref="AJ1:CU1" si="0">AJ3&amp;AJ2</f>
        <v>2000RC</v>
      </c>
      <c r="AK1" t="str">
        <f t="shared" si="0"/>
        <v>2001RC</v>
      </c>
      <c r="AL1" t="str">
        <f t="shared" si="0"/>
        <v>2002RC</v>
      </c>
      <c r="AM1" t="str">
        <f t="shared" si="0"/>
        <v>2003RC</v>
      </c>
      <c r="AN1" t="str">
        <f t="shared" si="0"/>
        <v>2004RC</v>
      </c>
      <c r="AO1" t="str">
        <f t="shared" si="0"/>
        <v>2005RC</v>
      </c>
      <c r="AP1" t="str">
        <f t="shared" si="0"/>
        <v>2006RC</v>
      </c>
      <c r="AQ1" t="str">
        <f t="shared" si="0"/>
        <v>2007RC</v>
      </c>
      <c r="AR1" t="str">
        <f t="shared" si="0"/>
        <v>2008RC</v>
      </c>
      <c r="AS1" t="str">
        <f t="shared" si="0"/>
        <v>2009RC</v>
      </c>
      <c r="AT1" t="str">
        <f t="shared" si="0"/>
        <v>2010RC</v>
      </c>
      <c r="AU1" t="str">
        <f t="shared" si="0"/>
        <v>2011RC</v>
      </c>
      <c r="AV1" t="str">
        <f t="shared" si="0"/>
        <v>2012RC</v>
      </c>
      <c r="AW1" t="str">
        <f t="shared" si="0"/>
        <v>2013RC</v>
      </c>
      <c r="AX1" t="str">
        <f t="shared" si="0"/>
        <v>2014RC</v>
      </c>
      <c r="AY1" t="str">
        <f t="shared" si="0"/>
        <v>2015RC</v>
      </c>
      <c r="AZ1" t="str">
        <f t="shared" si="0"/>
        <v>2016RC</v>
      </c>
      <c r="BA1" t="str">
        <f t="shared" si="0"/>
        <v>2017RC</v>
      </c>
      <c r="BB1" t="str">
        <f t="shared" si="0"/>
        <v>2018RC</v>
      </c>
      <c r="BC1" t="str">
        <f t="shared" si="0"/>
        <v>2019RC</v>
      </c>
      <c r="BD1" t="str">
        <f t="shared" si="0"/>
        <v>2020RC</v>
      </c>
      <c r="BE1" t="str">
        <f t="shared" si="0"/>
        <v>2021RC</v>
      </c>
      <c r="BF1" t="str">
        <f t="shared" si="0"/>
        <v>2022RC</v>
      </c>
      <c r="BG1" t="str">
        <f t="shared" si="0"/>
        <v>2000WEP</v>
      </c>
      <c r="BH1" t="str">
        <f t="shared" si="0"/>
        <v>2001WEP</v>
      </c>
      <c r="BI1" t="str">
        <f t="shared" si="0"/>
        <v>2002WEP</v>
      </c>
      <c r="BJ1" t="str">
        <f t="shared" si="0"/>
        <v>2003WEP</v>
      </c>
      <c r="BK1" t="str">
        <f t="shared" si="0"/>
        <v>2004WEP</v>
      </c>
      <c r="BL1" t="str">
        <f t="shared" si="0"/>
        <v>2005WEP</v>
      </c>
      <c r="BM1" t="str">
        <f t="shared" si="0"/>
        <v>2006WEP</v>
      </c>
      <c r="BN1" t="str">
        <f t="shared" si="0"/>
        <v>2007WEP</v>
      </c>
      <c r="BO1" t="str">
        <f t="shared" si="0"/>
        <v>2008WEP</v>
      </c>
      <c r="BP1" t="str">
        <f t="shared" si="0"/>
        <v>2009WEP</v>
      </c>
      <c r="BQ1" t="str">
        <f t="shared" si="0"/>
        <v>2010WEP</v>
      </c>
      <c r="BR1" t="str">
        <f t="shared" si="0"/>
        <v>2011WEP</v>
      </c>
      <c r="BS1" t="str">
        <f t="shared" si="0"/>
        <v>2012WEP</v>
      </c>
      <c r="BT1" t="str">
        <f t="shared" si="0"/>
        <v>2013WEP</v>
      </c>
      <c r="BU1" t="str">
        <f t="shared" si="0"/>
        <v>2014WEP</v>
      </c>
      <c r="BV1" t="str">
        <f t="shared" si="0"/>
        <v>2015WEP</v>
      </c>
      <c r="BW1" t="str">
        <f t="shared" si="0"/>
        <v>2016WEP</v>
      </c>
      <c r="BX1" t="str">
        <f t="shared" si="0"/>
        <v>2017WEP</v>
      </c>
      <c r="BY1" t="str">
        <f t="shared" si="0"/>
        <v>2018WEP</v>
      </c>
      <c r="BZ1" t="str">
        <f t="shared" si="0"/>
        <v>2019WEP</v>
      </c>
      <c r="CA1" t="str">
        <f t="shared" si="0"/>
        <v>2020WEP</v>
      </c>
      <c r="CB1" t="str">
        <f t="shared" si="0"/>
        <v>2021WEP</v>
      </c>
      <c r="CC1" t="str">
        <f t="shared" si="0"/>
        <v>2022WEP</v>
      </c>
      <c r="CD1" t="str">
        <f t="shared" si="0"/>
        <v>2000Total Incurred (Cat)</v>
      </c>
      <c r="CE1" t="str">
        <f t="shared" si="0"/>
        <v>2001Total Incurred (Cat)</v>
      </c>
      <c r="CF1" t="str">
        <f t="shared" si="0"/>
        <v>2002Total Incurred (Cat)</v>
      </c>
      <c r="CG1" t="str">
        <f t="shared" si="0"/>
        <v>2003Total Incurred (Cat)</v>
      </c>
      <c r="CH1" t="str">
        <f t="shared" si="0"/>
        <v>2004Total Incurred (Cat)</v>
      </c>
      <c r="CI1" t="str">
        <f t="shared" si="0"/>
        <v>2005Total Incurred (Cat)</v>
      </c>
      <c r="CJ1" t="str">
        <f t="shared" si="0"/>
        <v>2006Total Incurred (Cat)</v>
      </c>
      <c r="CK1" t="str">
        <f t="shared" si="0"/>
        <v>2007Total Incurred (Cat)</v>
      </c>
      <c r="CL1" t="str">
        <f t="shared" si="0"/>
        <v>2008Total Incurred (Cat)</v>
      </c>
      <c r="CM1" t="str">
        <f t="shared" si="0"/>
        <v>2009Total Incurred (Cat)</v>
      </c>
      <c r="CN1" t="str">
        <f t="shared" si="0"/>
        <v>2010Total Incurred (Cat)</v>
      </c>
      <c r="CO1" t="str">
        <f t="shared" si="0"/>
        <v>2011Total Incurred (Cat)</v>
      </c>
      <c r="CP1" t="str">
        <f t="shared" si="0"/>
        <v>2012Total Incurred (Cat)</v>
      </c>
      <c r="CQ1" t="str">
        <f t="shared" si="0"/>
        <v>2013Total Incurred (Cat)</v>
      </c>
      <c r="CR1" t="str">
        <f t="shared" si="0"/>
        <v>2014Total Incurred (Cat)</v>
      </c>
      <c r="CS1" t="str">
        <f t="shared" si="0"/>
        <v>2015Total Incurred (Cat)</v>
      </c>
      <c r="CT1" t="str">
        <f t="shared" si="0"/>
        <v>2016Total Incurred (Cat)</v>
      </c>
      <c r="CU1" t="str">
        <f t="shared" si="0"/>
        <v>2017Total Incurred (Cat)</v>
      </c>
      <c r="CV1" t="str">
        <f t="shared" ref="CV1:FG1" si="1">CV3&amp;CV2</f>
        <v>2018Total Incurred (Cat)</v>
      </c>
      <c r="CW1" t="str">
        <f t="shared" si="1"/>
        <v>2019Total Incurred (Cat)</v>
      </c>
      <c r="CX1" t="str">
        <f t="shared" si="1"/>
        <v>2020Total Incurred (Cat)</v>
      </c>
      <c r="CY1" t="str">
        <f t="shared" si="1"/>
        <v>2021Total Incurred (Cat)</v>
      </c>
      <c r="CZ1" t="str">
        <f t="shared" si="1"/>
        <v>2022Total Incurred (Cat)</v>
      </c>
      <c r="DA1" t="str">
        <f t="shared" si="1"/>
        <v>2000Total Incurred (Non Cat)</v>
      </c>
      <c r="DB1" t="str">
        <f t="shared" si="1"/>
        <v>2001Total Incurred (Non Cat)</v>
      </c>
      <c r="DC1" t="str">
        <f t="shared" si="1"/>
        <v>2002Total Incurred (Non Cat)</v>
      </c>
      <c r="DD1" t="str">
        <f t="shared" si="1"/>
        <v>2003Total Incurred (Non Cat)</v>
      </c>
      <c r="DE1" t="str">
        <f t="shared" si="1"/>
        <v>2004Total Incurred (Non Cat)</v>
      </c>
      <c r="DF1" t="str">
        <f t="shared" si="1"/>
        <v>2005Total Incurred (Non Cat)</v>
      </c>
      <c r="DG1" t="str">
        <f t="shared" si="1"/>
        <v>2006Total Incurred (Non Cat)</v>
      </c>
      <c r="DH1" t="str">
        <f t="shared" si="1"/>
        <v>2007Total Incurred (Non Cat)</v>
      </c>
      <c r="DI1" t="str">
        <f t="shared" si="1"/>
        <v>2008Total Incurred (Non Cat)</v>
      </c>
      <c r="DJ1" t="str">
        <f t="shared" si="1"/>
        <v>2009Total Incurred (Non Cat)</v>
      </c>
      <c r="DK1" t="str">
        <f t="shared" si="1"/>
        <v>2010Total Incurred (Non Cat)</v>
      </c>
      <c r="DL1" t="str">
        <f t="shared" si="1"/>
        <v>2011Total Incurred (Non Cat)</v>
      </c>
      <c r="DM1" t="str">
        <f t="shared" si="1"/>
        <v>2012Total Incurred (Non Cat)</v>
      </c>
      <c r="DN1" t="str">
        <f t="shared" si="1"/>
        <v>2013Total Incurred (Non Cat)</v>
      </c>
      <c r="DO1" t="str">
        <f t="shared" si="1"/>
        <v>2014Total Incurred (Non Cat)</v>
      </c>
      <c r="DP1" t="str">
        <f t="shared" si="1"/>
        <v>2015Total Incurred (Non Cat)</v>
      </c>
      <c r="DQ1" t="str">
        <f t="shared" si="1"/>
        <v>2016Total Incurred (Non Cat)</v>
      </c>
      <c r="DR1" t="str">
        <f t="shared" si="1"/>
        <v>2017Total Incurred (Non Cat)</v>
      </c>
      <c r="DS1" t="str">
        <f t="shared" si="1"/>
        <v>2018Total Incurred (Non Cat)</v>
      </c>
      <c r="DT1" t="str">
        <f t="shared" si="1"/>
        <v>2019Total Incurred (Non Cat)</v>
      </c>
      <c r="DU1" t="str">
        <f t="shared" si="1"/>
        <v>2020Total Incurred (Non Cat)</v>
      </c>
      <c r="DV1" t="str">
        <f t="shared" si="1"/>
        <v>2021Total Incurred (Non Cat)</v>
      </c>
      <c r="DW1" t="str">
        <f t="shared" si="1"/>
        <v>2022Total Incurred (Non Cat)</v>
      </c>
      <c r="DX1" t="str">
        <f t="shared" si="1"/>
        <v>2000Acquisition Cost</v>
      </c>
      <c r="DY1" t="str">
        <f t="shared" si="1"/>
        <v>2001Acquisition Cost</v>
      </c>
      <c r="DZ1" t="str">
        <f t="shared" si="1"/>
        <v>2002Acquisition Cost</v>
      </c>
      <c r="EA1" t="str">
        <f t="shared" si="1"/>
        <v>2003Acquisition Cost</v>
      </c>
      <c r="EB1" t="str">
        <f t="shared" si="1"/>
        <v>2004Acquisition Cost</v>
      </c>
      <c r="EC1" t="str">
        <f t="shared" si="1"/>
        <v>2005Acquisition Cost</v>
      </c>
      <c r="ED1" t="str">
        <f t="shared" si="1"/>
        <v>2006Acquisition Cost</v>
      </c>
      <c r="EE1" t="str">
        <f t="shared" si="1"/>
        <v>2007Acquisition Cost</v>
      </c>
      <c r="EF1" t="str">
        <f t="shared" si="1"/>
        <v>2008Acquisition Cost</v>
      </c>
      <c r="EG1" t="str">
        <f t="shared" si="1"/>
        <v>2009Acquisition Cost</v>
      </c>
      <c r="EH1" t="str">
        <f t="shared" si="1"/>
        <v>2010Acquisition Cost</v>
      </c>
      <c r="EI1" t="str">
        <f t="shared" si="1"/>
        <v>2011Acquisition Cost</v>
      </c>
      <c r="EJ1" t="str">
        <f t="shared" si="1"/>
        <v>2012Acquisition Cost</v>
      </c>
      <c r="EK1" t="str">
        <f t="shared" si="1"/>
        <v>2013Acquisition Cost</v>
      </c>
      <c r="EL1" t="str">
        <f t="shared" si="1"/>
        <v>2014Acquisition Cost</v>
      </c>
      <c r="EM1" t="str">
        <f t="shared" si="1"/>
        <v>2015Acquisition Cost</v>
      </c>
      <c r="EN1" t="str">
        <f t="shared" si="1"/>
        <v>2016Acquisition Cost</v>
      </c>
      <c r="EO1" t="str">
        <f t="shared" si="1"/>
        <v>2017Acquisition Cost</v>
      </c>
      <c r="EP1" t="str">
        <f t="shared" si="1"/>
        <v>2018Acquisition Cost</v>
      </c>
      <c r="EQ1" t="str">
        <f t="shared" si="1"/>
        <v>2019Acquisition Cost</v>
      </c>
      <c r="ER1" t="str">
        <f t="shared" si="1"/>
        <v>2020Acquisition Cost</v>
      </c>
      <c r="ES1" t="str">
        <f t="shared" si="1"/>
        <v>2021Acquisition Cost</v>
      </c>
      <c r="ET1" t="str">
        <f t="shared" si="1"/>
        <v>2022Acquisition Cost</v>
      </c>
      <c r="EU1" t="str">
        <f t="shared" si="1"/>
        <v>2000Total Paid (Cat)</v>
      </c>
      <c r="EV1" t="str">
        <f t="shared" si="1"/>
        <v>2001Total Paid (Cat)</v>
      </c>
      <c r="EW1" t="str">
        <f t="shared" si="1"/>
        <v>2002Total Paid (Cat)</v>
      </c>
      <c r="EX1" t="str">
        <f t="shared" si="1"/>
        <v>2003Total Paid (Cat)</v>
      </c>
      <c r="EY1" t="str">
        <f t="shared" si="1"/>
        <v>2004Total Paid (Cat)</v>
      </c>
      <c r="EZ1" t="str">
        <f t="shared" si="1"/>
        <v>2005Total Paid (Cat)</v>
      </c>
      <c r="FA1" t="str">
        <f t="shared" si="1"/>
        <v>2006Total Paid (Cat)</v>
      </c>
      <c r="FB1" t="str">
        <f t="shared" si="1"/>
        <v>2007Total Paid (Cat)</v>
      </c>
      <c r="FC1" t="str">
        <f t="shared" si="1"/>
        <v>2008Total Paid (Cat)</v>
      </c>
      <c r="FD1" t="str">
        <f t="shared" si="1"/>
        <v>2009Total Paid (Cat)</v>
      </c>
      <c r="FE1" t="str">
        <f t="shared" si="1"/>
        <v>2010Total Paid (Cat)</v>
      </c>
      <c r="FF1" t="str">
        <f t="shared" si="1"/>
        <v>2011Total Paid (Cat)</v>
      </c>
      <c r="FG1" t="str">
        <f t="shared" si="1"/>
        <v>2012Total Paid (Cat)</v>
      </c>
      <c r="FH1" t="str">
        <f t="shared" ref="FH1:FQ1" si="2">FH3&amp;FH2</f>
        <v>2013Total Paid (Cat)</v>
      </c>
      <c r="FI1" t="str">
        <f t="shared" si="2"/>
        <v>2014Total Paid (Cat)</v>
      </c>
      <c r="FJ1" t="str">
        <f t="shared" si="2"/>
        <v>2015Total Paid (Cat)</v>
      </c>
      <c r="FK1" t="str">
        <f t="shared" si="2"/>
        <v>2016Total Paid (Cat)</v>
      </c>
      <c r="FL1" t="str">
        <f t="shared" si="2"/>
        <v>2017Total Paid (Cat)</v>
      </c>
      <c r="FM1" t="str">
        <f t="shared" si="2"/>
        <v>2018Total Paid (Cat)</v>
      </c>
      <c r="FN1" t="str">
        <f t="shared" si="2"/>
        <v>2019Total Paid (Cat)</v>
      </c>
      <c r="FO1" t="str">
        <f t="shared" si="2"/>
        <v>2020Total Paid (Cat)</v>
      </c>
      <c r="FP1" t="str">
        <f t="shared" si="2"/>
        <v>2021Total Paid (Cat)</v>
      </c>
      <c r="FQ1" t="str">
        <f t="shared" si="2"/>
        <v>2022Total Paid (Cat)</v>
      </c>
    </row>
    <row r="2" spans="1:173" x14ac:dyDescent="0.25">
      <c r="A2" s="37" t="s">
        <v>236</v>
      </c>
      <c r="B2" s="37" t="s">
        <v>237</v>
      </c>
      <c r="C2" s="38">
        <v>2017</v>
      </c>
      <c r="D2" s="83">
        <v>428097.98839999997</v>
      </c>
      <c r="E2" s="38">
        <v>150103.82087270101</v>
      </c>
      <c r="F2" s="38">
        <v>0</v>
      </c>
      <c r="G2" s="38">
        <v>0</v>
      </c>
      <c r="H2" s="38">
        <v>0</v>
      </c>
      <c r="I2" s="38">
        <v>0</v>
      </c>
      <c r="J2" s="38"/>
      <c r="K2" s="38">
        <v>0</v>
      </c>
      <c r="L2" s="38">
        <v>0</v>
      </c>
      <c r="M2" s="38">
        <f>IF(OR(Beazley_data[[#This Row],[total_RC]]&lt;0.6,Beazley_data[[#This Row],[total_RC]]&gt;2),1,Beazley_data[[#This Row],[total_RC]])</f>
        <v>1</v>
      </c>
      <c r="P2" s="39" t="str">
        <f>Beazley_data[[#This Row],[key]]</f>
        <v>002017</v>
      </c>
      <c r="Q2" s="40">
        <f>Beazley_data[[#This Row],[WEP]]</f>
        <v>428097.98839999997</v>
      </c>
      <c r="R2" s="40">
        <f t="shared" ref="R2:R65" si="3">IFERROR(INDEX($AJ$4:$CZ$182,MATCH($B2,$AI$4:$AI$182,0),MATCH($C2&amp;"WEP",$AJ$1:$FQ$1,0)),0)</f>
        <v>0</v>
      </c>
      <c r="S2" s="41" t="str">
        <f t="shared" ref="S2:S65" si="4">IFERROR((R2-Q2)/R2,"no values")</f>
        <v>no values</v>
      </c>
      <c r="U2" s="42">
        <f>Beazley_data[[#This Row],[Acq_costs]]</f>
        <v>150103.82087270101</v>
      </c>
      <c r="V2" s="40">
        <f t="shared" ref="V2:V65" si="5">IFERROR(INDEX($AJ$4:$FQ$182,MATCH($B2,$AI$4:$AI$182,0),MATCH($C2&amp;"Acquisition Cost",$AJ$1:$FQ$1,0)),0)</f>
        <v>0</v>
      </c>
      <c r="W2" s="43" t="str">
        <f t="shared" ref="W2:W65" si="6">IFERROR((V2-U2)/V2,"no values")</f>
        <v>no values</v>
      </c>
      <c r="Y2" s="44">
        <f>Beazley_data[[#This Row],[total_RC]]</f>
        <v>0</v>
      </c>
      <c r="Z2" s="45">
        <f t="shared" ref="Z2:Z65" si="7">IFERROR(INDEX($AJ$4:$FQ$182,MATCH($B2,$AI$4:$AI$182,0),MATCH($C2&amp;"RC",$AJ$1:$FQ$1,0)),0)</f>
        <v>0</v>
      </c>
      <c r="AA2" s="43" t="str">
        <f t="shared" ref="AA2:AA65" si="8">IFERROR((Z2-Y2)/Z2,"no values")</f>
        <v>no values</v>
      </c>
      <c r="AD2" s="42">
        <f>Beazley_data[[#This Row],[Cat_incurred]]+Beazley_data[[#This Row],[incurred_exc_cat]]</f>
        <v>0</v>
      </c>
      <c r="AE2" s="40">
        <f t="shared" ref="AE2:AE65" si="9">IFERROR(INDEX($AJ$4:$FQ$182,MATCH($B2,$AI$4:$AI$182,0),MATCH($C2&amp;"Total Incurred (Cat)",$AJ$1:$FQ$1,0)),0)+IFERROR(INDEX($AJ$4:$FQ$182,MATCH($B2,$AI$4:$AI$182,0),MATCH($C2&amp;"Total Incurred (Non Cat)",$AJ$1:$FQ$1,0)),0)</f>
        <v>0</v>
      </c>
      <c r="AF2" s="43" t="str">
        <f t="shared" ref="AF2:AF65" si="10">IFERROR((AE2-AD2)/AE2,"no values")</f>
        <v>no values</v>
      </c>
      <c r="AJ2" t="s">
        <v>238</v>
      </c>
      <c r="AK2" t="s">
        <v>238</v>
      </c>
      <c r="AL2" t="s">
        <v>238</v>
      </c>
      <c r="AM2" t="s">
        <v>238</v>
      </c>
      <c r="AN2" t="s">
        <v>238</v>
      </c>
      <c r="AO2" t="s">
        <v>238</v>
      </c>
      <c r="AP2" t="s">
        <v>238</v>
      </c>
      <c r="AQ2" t="s">
        <v>238</v>
      </c>
      <c r="AR2" t="s">
        <v>238</v>
      </c>
      <c r="AS2" t="s">
        <v>238</v>
      </c>
      <c r="AT2" t="s">
        <v>238</v>
      </c>
      <c r="AU2" t="s">
        <v>238</v>
      </c>
      <c r="AV2" t="s">
        <v>238</v>
      </c>
      <c r="AW2" t="s">
        <v>238</v>
      </c>
      <c r="AX2" t="s">
        <v>238</v>
      </c>
      <c r="AY2" t="s">
        <v>238</v>
      </c>
      <c r="AZ2" t="s">
        <v>238</v>
      </c>
      <c r="BA2" t="s">
        <v>238</v>
      </c>
      <c r="BB2" t="s">
        <v>238</v>
      </c>
      <c r="BC2" t="s">
        <v>238</v>
      </c>
      <c r="BD2" t="s">
        <v>238</v>
      </c>
      <c r="BE2" t="s">
        <v>238</v>
      </c>
      <c r="BF2" t="s">
        <v>238</v>
      </c>
      <c r="BG2" t="s">
        <v>217</v>
      </c>
      <c r="BH2" t="s">
        <v>217</v>
      </c>
      <c r="BI2" t="s">
        <v>217</v>
      </c>
      <c r="BJ2" t="s">
        <v>217</v>
      </c>
      <c r="BK2" t="s">
        <v>217</v>
      </c>
      <c r="BL2" t="s">
        <v>217</v>
      </c>
      <c r="BM2" t="s">
        <v>217</v>
      </c>
      <c r="BN2" t="s">
        <v>217</v>
      </c>
      <c r="BO2" t="s">
        <v>217</v>
      </c>
      <c r="BP2" t="s">
        <v>217</v>
      </c>
      <c r="BQ2" t="s">
        <v>217</v>
      </c>
      <c r="BR2" t="s">
        <v>217</v>
      </c>
      <c r="BS2" t="s">
        <v>217</v>
      </c>
      <c r="BT2" t="s">
        <v>217</v>
      </c>
      <c r="BU2" t="s">
        <v>217</v>
      </c>
      <c r="BV2" t="s">
        <v>217</v>
      </c>
      <c r="BW2" t="s">
        <v>217</v>
      </c>
      <c r="BX2" t="s">
        <v>217</v>
      </c>
      <c r="BY2" t="s">
        <v>217</v>
      </c>
      <c r="BZ2" t="s">
        <v>217</v>
      </c>
      <c r="CA2" t="s">
        <v>217</v>
      </c>
      <c r="CB2" t="s">
        <v>217</v>
      </c>
      <c r="CC2" t="s">
        <v>217</v>
      </c>
      <c r="CD2" t="s">
        <v>239</v>
      </c>
      <c r="CE2" t="s">
        <v>239</v>
      </c>
      <c r="CF2" t="s">
        <v>239</v>
      </c>
      <c r="CG2" t="s">
        <v>239</v>
      </c>
      <c r="CH2" t="s">
        <v>239</v>
      </c>
      <c r="CI2" t="s">
        <v>239</v>
      </c>
      <c r="CJ2" t="s">
        <v>239</v>
      </c>
      <c r="CK2" t="s">
        <v>239</v>
      </c>
      <c r="CL2" t="s">
        <v>239</v>
      </c>
      <c r="CM2" t="s">
        <v>239</v>
      </c>
      <c r="CN2" t="s">
        <v>239</v>
      </c>
      <c r="CO2" t="s">
        <v>239</v>
      </c>
      <c r="CP2" t="s">
        <v>239</v>
      </c>
      <c r="CQ2" t="s">
        <v>239</v>
      </c>
      <c r="CR2" t="s">
        <v>239</v>
      </c>
      <c r="CS2" t="s">
        <v>239</v>
      </c>
      <c r="CT2" t="s">
        <v>239</v>
      </c>
      <c r="CU2" t="s">
        <v>239</v>
      </c>
      <c r="CV2" t="s">
        <v>239</v>
      </c>
      <c r="CW2" t="s">
        <v>239</v>
      </c>
      <c r="CX2" t="s">
        <v>239</v>
      </c>
      <c r="CY2" t="s">
        <v>239</v>
      </c>
      <c r="CZ2" t="s">
        <v>239</v>
      </c>
      <c r="DA2" t="s">
        <v>240</v>
      </c>
      <c r="DB2" t="s">
        <v>240</v>
      </c>
      <c r="DC2" t="s">
        <v>240</v>
      </c>
      <c r="DD2" t="s">
        <v>240</v>
      </c>
      <c r="DE2" t="s">
        <v>240</v>
      </c>
      <c r="DF2" t="s">
        <v>240</v>
      </c>
      <c r="DG2" t="s">
        <v>240</v>
      </c>
      <c r="DH2" t="s">
        <v>240</v>
      </c>
      <c r="DI2" t="s">
        <v>240</v>
      </c>
      <c r="DJ2" t="s">
        <v>240</v>
      </c>
      <c r="DK2" t="s">
        <v>240</v>
      </c>
      <c r="DL2" t="s">
        <v>240</v>
      </c>
      <c r="DM2" t="s">
        <v>240</v>
      </c>
      <c r="DN2" t="s">
        <v>240</v>
      </c>
      <c r="DO2" t="s">
        <v>240</v>
      </c>
      <c r="DP2" t="s">
        <v>240</v>
      </c>
      <c r="DQ2" t="s">
        <v>240</v>
      </c>
      <c r="DR2" t="s">
        <v>240</v>
      </c>
      <c r="DS2" t="s">
        <v>240</v>
      </c>
      <c r="DT2" t="s">
        <v>240</v>
      </c>
      <c r="DU2" t="s">
        <v>240</v>
      </c>
      <c r="DV2" t="s">
        <v>240</v>
      </c>
      <c r="DW2" t="s">
        <v>240</v>
      </c>
      <c r="DX2" t="s">
        <v>241</v>
      </c>
      <c r="DY2" t="s">
        <v>241</v>
      </c>
      <c r="DZ2" t="s">
        <v>241</v>
      </c>
      <c r="EA2" t="s">
        <v>241</v>
      </c>
      <c r="EB2" t="s">
        <v>241</v>
      </c>
      <c r="EC2" t="s">
        <v>241</v>
      </c>
      <c r="ED2" t="s">
        <v>241</v>
      </c>
      <c r="EE2" t="s">
        <v>241</v>
      </c>
      <c r="EF2" t="s">
        <v>241</v>
      </c>
      <c r="EG2" t="s">
        <v>241</v>
      </c>
      <c r="EH2" t="s">
        <v>241</v>
      </c>
      <c r="EI2" t="s">
        <v>241</v>
      </c>
      <c r="EJ2" t="s">
        <v>241</v>
      </c>
      <c r="EK2" t="s">
        <v>241</v>
      </c>
      <c r="EL2" t="s">
        <v>241</v>
      </c>
      <c r="EM2" t="s">
        <v>241</v>
      </c>
      <c r="EN2" t="s">
        <v>241</v>
      </c>
      <c r="EO2" t="s">
        <v>241</v>
      </c>
      <c r="EP2" t="s">
        <v>241</v>
      </c>
      <c r="EQ2" t="s">
        <v>241</v>
      </c>
      <c r="ER2" t="s">
        <v>241</v>
      </c>
      <c r="ES2" t="s">
        <v>241</v>
      </c>
      <c r="ET2" t="s">
        <v>241</v>
      </c>
      <c r="EU2" t="s">
        <v>242</v>
      </c>
      <c r="EV2" t="s">
        <v>242</v>
      </c>
      <c r="EW2" t="s">
        <v>242</v>
      </c>
      <c r="EX2" t="s">
        <v>242</v>
      </c>
      <c r="EY2" t="s">
        <v>242</v>
      </c>
      <c r="EZ2" t="s">
        <v>242</v>
      </c>
      <c r="FA2" t="s">
        <v>242</v>
      </c>
      <c r="FB2" t="s">
        <v>242</v>
      </c>
      <c r="FC2" t="s">
        <v>242</v>
      </c>
      <c r="FD2" t="s">
        <v>242</v>
      </c>
      <c r="FE2" t="s">
        <v>242</v>
      </c>
      <c r="FF2" t="s">
        <v>242</v>
      </c>
      <c r="FG2" t="s">
        <v>242</v>
      </c>
      <c r="FH2" t="s">
        <v>242</v>
      </c>
      <c r="FI2" t="s">
        <v>242</v>
      </c>
      <c r="FJ2" t="s">
        <v>242</v>
      </c>
      <c r="FK2" t="s">
        <v>242</v>
      </c>
      <c r="FL2" t="s">
        <v>242</v>
      </c>
      <c r="FM2" t="s">
        <v>242</v>
      </c>
      <c r="FN2" t="s">
        <v>242</v>
      </c>
      <c r="FO2" t="s">
        <v>242</v>
      </c>
      <c r="FP2" t="s">
        <v>242</v>
      </c>
      <c r="FQ2" t="s">
        <v>242</v>
      </c>
    </row>
    <row r="3" spans="1:173" x14ac:dyDescent="0.25">
      <c r="A3" s="46" t="s">
        <v>243</v>
      </c>
      <c r="B3" s="46" t="s">
        <v>237</v>
      </c>
      <c r="C3">
        <v>2018</v>
      </c>
      <c r="D3" s="84">
        <v>5572573.4894000003</v>
      </c>
      <c r="E3">
        <v>838954.22893399501</v>
      </c>
      <c r="F3">
        <v>419878.05399465997</v>
      </c>
      <c r="G3">
        <v>441057.00217644998</v>
      </c>
      <c r="H3">
        <v>0</v>
      </c>
      <c r="I3">
        <v>0</v>
      </c>
      <c r="J3">
        <v>1.02798048071159</v>
      </c>
      <c r="K3">
        <v>419878.05399465997</v>
      </c>
      <c r="L3">
        <v>441057.00217644998</v>
      </c>
      <c r="M3" s="38">
        <f>IF(OR(Beazley_data[[#This Row],[total_RC]]&lt;0.6,Beazley_data[[#This Row],[total_RC]]&gt;2),1,Beazley_data[[#This Row],[total_RC]])</f>
        <v>1.02798048071159</v>
      </c>
      <c r="P3" s="39" t="str">
        <f>Beazley_data[[#This Row],[key]]</f>
        <v>002018</v>
      </c>
      <c r="Q3" s="40">
        <f>Beazley_data[[#This Row],[WEP]]</f>
        <v>5572573.4894000003</v>
      </c>
      <c r="R3" s="40">
        <f t="shared" si="3"/>
        <v>0</v>
      </c>
      <c r="S3" s="41" t="str">
        <f t="shared" si="4"/>
        <v>no values</v>
      </c>
      <c r="U3" s="42">
        <f>Beazley_data[[#This Row],[Acq_costs]]</f>
        <v>838954.22893399501</v>
      </c>
      <c r="V3" s="40">
        <f t="shared" si="5"/>
        <v>0</v>
      </c>
      <c r="W3" s="43" t="str">
        <f t="shared" si="6"/>
        <v>no values</v>
      </c>
      <c r="Y3" s="44">
        <f>Beazley_data[[#This Row],[total_RC]]</f>
        <v>1.02798048071159</v>
      </c>
      <c r="Z3" s="45">
        <f t="shared" si="7"/>
        <v>0</v>
      </c>
      <c r="AA3" s="43" t="str">
        <f t="shared" si="8"/>
        <v>no values</v>
      </c>
      <c r="AD3" s="42">
        <f>Beazley_data[[#This Row],[Cat_incurred]]+Beazley_data[[#This Row],[incurred_exc_cat]]</f>
        <v>441057.00217644998</v>
      </c>
      <c r="AE3" s="40">
        <f t="shared" si="9"/>
        <v>0</v>
      </c>
      <c r="AF3" s="43" t="str">
        <f t="shared" si="10"/>
        <v>no values</v>
      </c>
      <c r="AI3" s="47" t="s">
        <v>4</v>
      </c>
      <c r="AJ3">
        <v>2000</v>
      </c>
      <c r="AK3">
        <v>2001</v>
      </c>
      <c r="AL3">
        <v>2002</v>
      </c>
      <c r="AM3">
        <v>2003</v>
      </c>
      <c r="AN3">
        <v>2004</v>
      </c>
      <c r="AO3">
        <v>2005</v>
      </c>
      <c r="AP3">
        <v>2006</v>
      </c>
      <c r="AQ3">
        <v>2007</v>
      </c>
      <c r="AR3">
        <v>2008</v>
      </c>
      <c r="AS3">
        <v>2009</v>
      </c>
      <c r="AT3">
        <v>2010</v>
      </c>
      <c r="AU3">
        <v>2011</v>
      </c>
      <c r="AV3">
        <v>2012</v>
      </c>
      <c r="AW3">
        <v>2013</v>
      </c>
      <c r="AX3">
        <v>2014</v>
      </c>
      <c r="AY3">
        <v>2015</v>
      </c>
      <c r="AZ3">
        <v>2016</v>
      </c>
      <c r="BA3">
        <v>2017</v>
      </c>
      <c r="BB3">
        <v>2018</v>
      </c>
      <c r="BC3">
        <v>2019</v>
      </c>
      <c r="BD3">
        <v>2020</v>
      </c>
      <c r="BE3">
        <v>2021</v>
      </c>
      <c r="BF3">
        <v>2022</v>
      </c>
      <c r="BG3">
        <v>2000</v>
      </c>
      <c r="BH3">
        <v>2001</v>
      </c>
      <c r="BI3">
        <v>2002</v>
      </c>
      <c r="BJ3">
        <v>2003</v>
      </c>
      <c r="BK3">
        <v>2004</v>
      </c>
      <c r="BL3">
        <v>2005</v>
      </c>
      <c r="BM3">
        <v>2006</v>
      </c>
      <c r="BN3">
        <v>2007</v>
      </c>
      <c r="BO3">
        <v>2008</v>
      </c>
      <c r="BP3">
        <v>2009</v>
      </c>
      <c r="BQ3">
        <v>2010</v>
      </c>
      <c r="BR3">
        <v>2011</v>
      </c>
      <c r="BS3">
        <v>2012</v>
      </c>
      <c r="BT3">
        <v>2013</v>
      </c>
      <c r="BU3">
        <v>2014</v>
      </c>
      <c r="BV3">
        <v>2015</v>
      </c>
      <c r="BW3">
        <v>2016</v>
      </c>
      <c r="BX3">
        <v>2017</v>
      </c>
      <c r="BY3">
        <v>2018</v>
      </c>
      <c r="BZ3">
        <v>2019</v>
      </c>
      <c r="CA3">
        <v>2020</v>
      </c>
      <c r="CB3">
        <v>2021</v>
      </c>
      <c r="CC3">
        <v>2022</v>
      </c>
      <c r="CD3">
        <v>2000</v>
      </c>
      <c r="CE3">
        <v>2001</v>
      </c>
      <c r="CF3">
        <v>2002</v>
      </c>
      <c r="CG3">
        <v>2003</v>
      </c>
      <c r="CH3">
        <v>2004</v>
      </c>
      <c r="CI3">
        <v>2005</v>
      </c>
      <c r="CJ3">
        <v>2006</v>
      </c>
      <c r="CK3">
        <v>2007</v>
      </c>
      <c r="CL3">
        <v>2008</v>
      </c>
      <c r="CM3">
        <v>2009</v>
      </c>
      <c r="CN3">
        <v>2010</v>
      </c>
      <c r="CO3">
        <v>2011</v>
      </c>
      <c r="CP3">
        <v>2012</v>
      </c>
      <c r="CQ3">
        <v>2013</v>
      </c>
      <c r="CR3">
        <v>2014</v>
      </c>
      <c r="CS3">
        <v>2015</v>
      </c>
      <c r="CT3">
        <v>2016</v>
      </c>
      <c r="CU3">
        <v>2017</v>
      </c>
      <c r="CV3">
        <v>2018</v>
      </c>
      <c r="CW3">
        <v>2019</v>
      </c>
      <c r="CX3">
        <v>2020</v>
      </c>
      <c r="CY3">
        <v>2021</v>
      </c>
      <c r="CZ3">
        <v>2022</v>
      </c>
      <c r="DA3">
        <v>2000</v>
      </c>
      <c r="DB3">
        <v>2001</v>
      </c>
      <c r="DC3">
        <v>2002</v>
      </c>
      <c r="DD3">
        <v>2003</v>
      </c>
      <c r="DE3">
        <v>2004</v>
      </c>
      <c r="DF3">
        <v>2005</v>
      </c>
      <c r="DG3">
        <v>2006</v>
      </c>
      <c r="DH3">
        <v>2007</v>
      </c>
      <c r="DI3">
        <v>2008</v>
      </c>
      <c r="DJ3">
        <v>2009</v>
      </c>
      <c r="DK3">
        <v>2010</v>
      </c>
      <c r="DL3">
        <v>2011</v>
      </c>
      <c r="DM3">
        <v>2012</v>
      </c>
      <c r="DN3">
        <v>2013</v>
      </c>
      <c r="DO3">
        <v>2014</v>
      </c>
      <c r="DP3">
        <v>2015</v>
      </c>
      <c r="DQ3">
        <v>2016</v>
      </c>
      <c r="DR3">
        <v>2017</v>
      </c>
      <c r="DS3">
        <v>2018</v>
      </c>
      <c r="DT3">
        <v>2019</v>
      </c>
      <c r="DU3">
        <v>2020</v>
      </c>
      <c r="DV3">
        <v>2021</v>
      </c>
      <c r="DW3">
        <v>2022</v>
      </c>
      <c r="DX3">
        <v>2000</v>
      </c>
      <c r="DY3">
        <v>2001</v>
      </c>
      <c r="DZ3">
        <v>2002</v>
      </c>
      <c r="EA3">
        <v>2003</v>
      </c>
      <c r="EB3">
        <v>2004</v>
      </c>
      <c r="EC3">
        <v>2005</v>
      </c>
      <c r="ED3">
        <v>2006</v>
      </c>
      <c r="EE3">
        <v>2007</v>
      </c>
      <c r="EF3">
        <v>2008</v>
      </c>
      <c r="EG3">
        <v>2009</v>
      </c>
      <c r="EH3">
        <v>2010</v>
      </c>
      <c r="EI3">
        <v>2011</v>
      </c>
      <c r="EJ3">
        <v>2012</v>
      </c>
      <c r="EK3">
        <v>2013</v>
      </c>
      <c r="EL3">
        <v>2014</v>
      </c>
      <c r="EM3">
        <v>2015</v>
      </c>
      <c r="EN3">
        <v>2016</v>
      </c>
      <c r="EO3">
        <v>2017</v>
      </c>
      <c r="EP3">
        <v>2018</v>
      </c>
      <c r="EQ3">
        <v>2019</v>
      </c>
      <c r="ER3">
        <v>2020</v>
      </c>
      <c r="ES3">
        <v>2021</v>
      </c>
      <c r="ET3">
        <v>2022</v>
      </c>
      <c r="EU3">
        <v>2000</v>
      </c>
      <c r="EV3">
        <v>2001</v>
      </c>
      <c r="EW3">
        <v>2002</v>
      </c>
      <c r="EX3">
        <v>2003</v>
      </c>
      <c r="EY3">
        <v>2004</v>
      </c>
      <c r="EZ3">
        <v>2005</v>
      </c>
      <c r="FA3">
        <v>2006</v>
      </c>
      <c r="FB3">
        <v>2007</v>
      </c>
      <c r="FC3">
        <v>2008</v>
      </c>
      <c r="FD3">
        <v>2009</v>
      </c>
      <c r="FE3">
        <v>2010</v>
      </c>
      <c r="FF3">
        <v>2011</v>
      </c>
      <c r="FG3">
        <v>2012</v>
      </c>
      <c r="FH3">
        <v>2013</v>
      </c>
      <c r="FI3">
        <v>2014</v>
      </c>
      <c r="FJ3">
        <v>2015</v>
      </c>
      <c r="FK3">
        <v>2016</v>
      </c>
      <c r="FL3">
        <v>2017</v>
      </c>
      <c r="FM3">
        <v>2018</v>
      </c>
      <c r="FN3">
        <v>2019</v>
      </c>
      <c r="FO3">
        <v>2020</v>
      </c>
      <c r="FP3">
        <v>2021</v>
      </c>
      <c r="FQ3">
        <v>2022</v>
      </c>
    </row>
    <row r="4" spans="1:173" x14ac:dyDescent="0.25">
      <c r="A4" s="48" t="s">
        <v>244</v>
      </c>
      <c r="B4" s="48" t="s">
        <v>237</v>
      </c>
      <c r="C4" s="49">
        <v>2019</v>
      </c>
      <c r="D4" s="85">
        <v>36699207.986299999</v>
      </c>
      <c r="E4" s="49">
        <v>4844432.2827085396</v>
      </c>
      <c r="F4" s="49">
        <v>1459403.9376155201</v>
      </c>
      <c r="G4" s="49">
        <v>2117193.2582743498</v>
      </c>
      <c r="H4" s="49">
        <v>1355833.6042168699</v>
      </c>
      <c r="I4" s="49">
        <v>3629983.9533613198</v>
      </c>
      <c r="J4" s="49">
        <v>1.12701423687278</v>
      </c>
      <c r="K4" s="49">
        <v>2815237.5418323898</v>
      </c>
      <c r="L4" s="49">
        <v>5747177.2116356697</v>
      </c>
      <c r="M4" s="38">
        <f>IF(OR(Beazley_data[[#This Row],[total_RC]]&lt;0.6,Beazley_data[[#This Row],[total_RC]]&gt;2),1,Beazley_data[[#This Row],[total_RC]])</f>
        <v>1.12701423687278</v>
      </c>
      <c r="P4" s="39" t="str">
        <f>Beazley_data[[#This Row],[key]]</f>
        <v>002019</v>
      </c>
      <c r="Q4" s="40">
        <f>Beazley_data[[#This Row],[WEP]]</f>
        <v>36699207.986299999</v>
      </c>
      <c r="R4" s="40">
        <f t="shared" si="3"/>
        <v>0</v>
      </c>
      <c r="S4" s="41" t="str">
        <f t="shared" si="4"/>
        <v>no values</v>
      </c>
      <c r="U4" s="42">
        <f>Beazley_data[[#This Row],[Acq_costs]]</f>
        <v>4844432.2827085396</v>
      </c>
      <c r="V4" s="40">
        <f t="shared" si="5"/>
        <v>0</v>
      </c>
      <c r="W4" s="43" t="str">
        <f t="shared" si="6"/>
        <v>no values</v>
      </c>
      <c r="Y4" s="44">
        <f>Beazley_data[[#This Row],[total_RC]]</f>
        <v>1.12701423687278</v>
      </c>
      <c r="Z4" s="45">
        <f t="shared" si="7"/>
        <v>0</v>
      </c>
      <c r="AA4" s="43" t="str">
        <f t="shared" si="8"/>
        <v>no values</v>
      </c>
      <c r="AD4" s="42">
        <f>Beazley_data[[#This Row],[Cat_incurred]]+Beazley_data[[#This Row],[incurred_exc_cat]]</f>
        <v>5747177.2116356697</v>
      </c>
      <c r="AE4" s="40">
        <f t="shared" si="9"/>
        <v>0</v>
      </c>
      <c r="AF4" s="43" t="str">
        <f t="shared" si="10"/>
        <v>no values</v>
      </c>
      <c r="AI4" t="s">
        <v>10</v>
      </c>
      <c r="AJ4">
        <v>0</v>
      </c>
      <c r="AK4">
        <v>0</v>
      </c>
      <c r="AL4">
        <v>0</v>
      </c>
      <c r="AM4">
        <v>1.0892025697046901</v>
      </c>
      <c r="AN4">
        <v>0.979839864329481</v>
      </c>
      <c r="AO4">
        <v>1.0676427507523101</v>
      </c>
      <c r="AP4">
        <v>1.5229507162579501</v>
      </c>
      <c r="AQ4">
        <v>0.93991392215784098</v>
      </c>
      <c r="AR4">
        <v>0.88534978127711506</v>
      </c>
      <c r="AS4">
        <v>1.43055570886703</v>
      </c>
      <c r="AT4">
        <v>0.82677352473028998</v>
      </c>
      <c r="AU4">
        <v>1.0467928007854901</v>
      </c>
      <c r="AV4">
        <v>0.995515264778286</v>
      </c>
      <c r="AW4">
        <v>1</v>
      </c>
      <c r="AX4">
        <v>0.87844352157069205</v>
      </c>
      <c r="AY4">
        <v>0.98626798393016402</v>
      </c>
      <c r="AZ4">
        <v>0.96666263965039201</v>
      </c>
      <c r="BA4">
        <v>0.99246868598534399</v>
      </c>
      <c r="BB4">
        <v>1.01322162789245</v>
      </c>
      <c r="BC4">
        <v>1.0086546368693901</v>
      </c>
      <c r="BD4">
        <v>1.0193108424881601</v>
      </c>
      <c r="BE4">
        <v>1.02484448086494</v>
      </c>
      <c r="BF4">
        <v>1.0000116488546</v>
      </c>
      <c r="BG4">
        <v>0</v>
      </c>
      <c r="BH4">
        <v>0</v>
      </c>
      <c r="BI4">
        <v>722.69640000000004</v>
      </c>
      <c r="BJ4">
        <v>48100.949767999999</v>
      </c>
      <c r="BK4">
        <v>84725.561079999999</v>
      </c>
      <c r="BL4">
        <v>111715.5668</v>
      </c>
      <c r="BM4">
        <v>207452.834408</v>
      </c>
      <c r="BN4">
        <v>119738.71520000001</v>
      </c>
      <c r="BO4">
        <v>134954.19349999999</v>
      </c>
      <c r="BP4">
        <v>139446.55790000001</v>
      </c>
      <c r="BQ4">
        <v>198471.10440000001</v>
      </c>
      <c r="BR4">
        <v>24691.015500000001</v>
      </c>
      <c r="BS4">
        <v>16794.928100000001</v>
      </c>
      <c r="BT4">
        <v>82634.414199999999</v>
      </c>
      <c r="BU4">
        <v>80695.202116</v>
      </c>
      <c r="BV4">
        <v>61408.619967999999</v>
      </c>
      <c r="BW4">
        <v>9314.3053600000003</v>
      </c>
      <c r="BX4">
        <v>56500.836135999998</v>
      </c>
      <c r="BY4">
        <v>44765.210500000001</v>
      </c>
      <c r="BZ4">
        <v>966372.51850000001</v>
      </c>
      <c r="CA4">
        <v>31179.072400000001</v>
      </c>
      <c r="CB4">
        <v>238816.76809999999</v>
      </c>
      <c r="CC4">
        <v>171.6927</v>
      </c>
      <c r="CD4">
        <v>0</v>
      </c>
      <c r="CE4">
        <v>0</v>
      </c>
      <c r="CF4">
        <v>0</v>
      </c>
      <c r="CG4">
        <v>0</v>
      </c>
      <c r="CH4">
        <v>0</v>
      </c>
      <c r="CI4">
        <v>0</v>
      </c>
      <c r="CJ4">
        <v>0</v>
      </c>
      <c r="CK4">
        <v>0</v>
      </c>
      <c r="CL4">
        <v>0</v>
      </c>
      <c r="CM4">
        <v>0</v>
      </c>
      <c r="CN4">
        <v>0</v>
      </c>
      <c r="CO4">
        <v>0</v>
      </c>
      <c r="CP4">
        <v>0</v>
      </c>
      <c r="CQ4">
        <v>0</v>
      </c>
      <c r="CR4">
        <v>0</v>
      </c>
      <c r="CS4">
        <v>0</v>
      </c>
      <c r="CT4">
        <v>0</v>
      </c>
      <c r="CU4">
        <v>0</v>
      </c>
      <c r="CV4">
        <v>0</v>
      </c>
      <c r="CW4">
        <v>961144.23722799995</v>
      </c>
      <c r="CX4">
        <v>0</v>
      </c>
      <c r="CY4">
        <v>500.4665</v>
      </c>
      <c r="CZ4">
        <v>0</v>
      </c>
      <c r="DX4">
        <v>0</v>
      </c>
      <c r="DY4">
        <v>0</v>
      </c>
      <c r="DZ4">
        <v>209.8151</v>
      </c>
      <c r="EA4">
        <v>10723.941532000001</v>
      </c>
      <c r="EB4">
        <v>19069.752467999999</v>
      </c>
      <c r="EC4">
        <v>21377.020219999999</v>
      </c>
      <c r="ED4">
        <v>31346.981692000001</v>
      </c>
      <c r="EE4">
        <v>18203.7955</v>
      </c>
      <c r="EF4">
        <v>15726.825500000001</v>
      </c>
      <c r="EG4">
        <v>19658.622299999999</v>
      </c>
      <c r="EH4">
        <v>26920.395499999999</v>
      </c>
      <c r="EI4">
        <v>4177.1810999999998</v>
      </c>
      <c r="EJ4">
        <v>336.20819999999998</v>
      </c>
      <c r="EK4">
        <v>2131.1680999999999</v>
      </c>
      <c r="EL4">
        <v>1304.037548</v>
      </c>
      <c r="EM4">
        <v>2215.1798399999998</v>
      </c>
      <c r="EN4">
        <v>145.52409599999999</v>
      </c>
      <c r="EO4">
        <v>3840.8661520000001</v>
      </c>
      <c r="EP4">
        <v>1268.5253</v>
      </c>
      <c r="EQ4">
        <v>202137.66699999999</v>
      </c>
      <c r="ER4">
        <v>1297.9806000000001</v>
      </c>
      <c r="ES4">
        <v>55254.220099999999</v>
      </c>
      <c r="ET4">
        <v>36.427900000000001</v>
      </c>
      <c r="EU4">
        <v>0</v>
      </c>
      <c r="EV4">
        <v>0</v>
      </c>
      <c r="EW4">
        <v>0</v>
      </c>
      <c r="EX4">
        <v>0</v>
      </c>
      <c r="EY4">
        <v>0</v>
      </c>
      <c r="EZ4">
        <v>0</v>
      </c>
      <c r="FA4">
        <v>0</v>
      </c>
      <c r="FB4">
        <v>0</v>
      </c>
      <c r="FC4">
        <v>0</v>
      </c>
      <c r="FD4">
        <v>0</v>
      </c>
      <c r="FE4">
        <v>0</v>
      </c>
      <c r="FF4">
        <v>0</v>
      </c>
      <c r="FG4">
        <v>0</v>
      </c>
      <c r="FH4">
        <v>0</v>
      </c>
      <c r="FI4">
        <v>0</v>
      </c>
      <c r="FJ4">
        <v>0</v>
      </c>
      <c r="FK4">
        <v>0</v>
      </c>
      <c r="FL4">
        <v>0</v>
      </c>
      <c r="FM4">
        <v>0</v>
      </c>
      <c r="FN4">
        <v>272575.751728</v>
      </c>
      <c r="FO4">
        <v>0</v>
      </c>
      <c r="FP4">
        <v>500.4665</v>
      </c>
      <c r="FQ4">
        <v>0</v>
      </c>
    </row>
    <row r="5" spans="1:173" x14ac:dyDescent="0.25">
      <c r="A5" s="46" t="s">
        <v>245</v>
      </c>
      <c r="B5" s="46" t="s">
        <v>237</v>
      </c>
      <c r="C5">
        <v>2020</v>
      </c>
      <c r="D5" s="84">
        <v>77786275.197099999</v>
      </c>
      <c r="E5">
        <v>8921205.4904113393</v>
      </c>
      <c r="F5">
        <v>22414610.541440099</v>
      </c>
      <c r="G5">
        <v>23922640.572741799</v>
      </c>
      <c r="H5">
        <v>843671.24722749996</v>
      </c>
      <c r="I5">
        <v>1135393.1246507601</v>
      </c>
      <c r="J5">
        <v>1.4116221489059599</v>
      </c>
      <c r="K5">
        <v>23258281.788667601</v>
      </c>
      <c r="L5">
        <v>25058033.697392602</v>
      </c>
      <c r="M5" s="38">
        <f>IF(OR(Beazley_data[[#This Row],[total_RC]]&lt;0.6,Beazley_data[[#This Row],[total_RC]]&gt;2),1,Beazley_data[[#This Row],[total_RC]])</f>
        <v>1.4116221489059599</v>
      </c>
      <c r="P5" s="39" t="str">
        <f>Beazley_data[[#This Row],[key]]</f>
        <v>002020</v>
      </c>
      <c r="Q5" s="40">
        <f>Beazley_data[[#This Row],[WEP]]</f>
        <v>77786275.197099999</v>
      </c>
      <c r="R5" s="40">
        <f t="shared" si="3"/>
        <v>0</v>
      </c>
      <c r="S5" s="41" t="str">
        <f t="shared" si="4"/>
        <v>no values</v>
      </c>
      <c r="U5" s="42">
        <f>Beazley_data[[#This Row],[Acq_costs]]</f>
        <v>8921205.4904113393</v>
      </c>
      <c r="V5" s="40">
        <f t="shared" si="5"/>
        <v>0</v>
      </c>
      <c r="W5" s="43" t="str">
        <f t="shared" si="6"/>
        <v>no values</v>
      </c>
      <c r="Y5" s="44">
        <f>Beazley_data[[#This Row],[total_RC]]</f>
        <v>1.4116221489059599</v>
      </c>
      <c r="Z5" s="45">
        <f t="shared" si="7"/>
        <v>0</v>
      </c>
      <c r="AA5" s="43" t="str">
        <f t="shared" si="8"/>
        <v>no values</v>
      </c>
      <c r="AD5" s="42">
        <f>Beazley_data[[#This Row],[Cat_incurred]]+Beazley_data[[#This Row],[incurred_exc_cat]]</f>
        <v>25058033.697392561</v>
      </c>
      <c r="AE5" s="40">
        <f t="shared" si="9"/>
        <v>0</v>
      </c>
      <c r="AF5" s="43" t="str">
        <f t="shared" si="10"/>
        <v>no values</v>
      </c>
      <c r="AI5" t="s">
        <v>124</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row>
    <row r="6" spans="1:173" x14ac:dyDescent="0.25">
      <c r="A6" s="48" t="s">
        <v>246</v>
      </c>
      <c r="B6" s="48" t="s">
        <v>237</v>
      </c>
      <c r="C6" s="49">
        <v>2021</v>
      </c>
      <c r="D6" s="85">
        <v>167074041.5011</v>
      </c>
      <c r="E6" s="49">
        <v>20861929.484911501</v>
      </c>
      <c r="F6" s="49">
        <v>37141948.866978697</v>
      </c>
      <c r="G6" s="49">
        <v>44204681.853552103</v>
      </c>
      <c r="H6" s="49">
        <v>3473629.2892768001</v>
      </c>
      <c r="I6" s="49">
        <v>5393896.9981797896</v>
      </c>
      <c r="J6" s="49">
        <v>1.34707609530591</v>
      </c>
      <c r="K6" s="49">
        <v>40615578.156255499</v>
      </c>
      <c r="L6" s="49">
        <v>49598578.8517318</v>
      </c>
      <c r="M6" s="38">
        <f>IF(OR(Beazley_data[[#This Row],[total_RC]]&lt;0.6,Beazley_data[[#This Row],[total_RC]]&gt;2),1,Beazley_data[[#This Row],[total_RC]])</f>
        <v>1.34707609530591</v>
      </c>
      <c r="P6" s="39" t="str">
        <f>Beazley_data[[#This Row],[key]]</f>
        <v>002021</v>
      </c>
      <c r="Q6" s="40">
        <f>Beazley_data[[#This Row],[WEP]]</f>
        <v>167074041.5011</v>
      </c>
      <c r="R6" s="40">
        <f t="shared" si="3"/>
        <v>0</v>
      </c>
      <c r="S6" s="41" t="str">
        <f t="shared" si="4"/>
        <v>no values</v>
      </c>
      <c r="U6" s="42">
        <f>Beazley_data[[#This Row],[Acq_costs]]</f>
        <v>20861929.484911501</v>
      </c>
      <c r="V6" s="40">
        <f t="shared" si="5"/>
        <v>0</v>
      </c>
      <c r="W6" s="43" t="str">
        <f t="shared" si="6"/>
        <v>no values</v>
      </c>
      <c r="Y6" s="44">
        <f>Beazley_data[[#This Row],[total_RC]]</f>
        <v>1.34707609530591</v>
      </c>
      <c r="Z6" s="45">
        <f t="shared" si="7"/>
        <v>0</v>
      </c>
      <c r="AA6" s="43" t="str">
        <f t="shared" si="8"/>
        <v>no values</v>
      </c>
      <c r="AD6" s="42">
        <f>Beazley_data[[#This Row],[Cat_incurred]]+Beazley_data[[#This Row],[incurred_exc_cat]]</f>
        <v>49598578.851731896</v>
      </c>
      <c r="AE6" s="40">
        <f t="shared" si="9"/>
        <v>0</v>
      </c>
      <c r="AF6" s="43" t="str">
        <f t="shared" si="10"/>
        <v>no values</v>
      </c>
      <c r="AI6" t="s">
        <v>9</v>
      </c>
      <c r="AJ6">
        <v>0</v>
      </c>
      <c r="AK6">
        <v>0</v>
      </c>
      <c r="AL6">
        <v>0</v>
      </c>
      <c r="AM6">
        <v>0.98999961290995797</v>
      </c>
      <c r="AN6">
        <v>1.099136942983</v>
      </c>
      <c r="AO6">
        <v>2.0925928044186599</v>
      </c>
      <c r="AP6">
        <v>1.70000000277686</v>
      </c>
      <c r="AQ6">
        <v>0.771983748833309</v>
      </c>
      <c r="AR6">
        <v>0.92000003396617502</v>
      </c>
      <c r="AS6">
        <v>0</v>
      </c>
      <c r="AT6">
        <v>0.96999998549532696</v>
      </c>
      <c r="AU6">
        <v>0</v>
      </c>
      <c r="AV6">
        <v>1</v>
      </c>
      <c r="AW6">
        <v>0.95998825212064198</v>
      </c>
      <c r="AX6">
        <v>0.994741454864154</v>
      </c>
      <c r="AY6">
        <v>1</v>
      </c>
      <c r="AZ6">
        <v>0.99999845411127397</v>
      </c>
      <c r="BA6">
        <v>0.96890677195383601</v>
      </c>
      <c r="BB6">
        <v>1.0252260614725099</v>
      </c>
      <c r="BC6">
        <v>1.0160033767646901</v>
      </c>
      <c r="BD6">
        <v>1.24121319764115</v>
      </c>
      <c r="BE6">
        <v>1.15897642254952</v>
      </c>
      <c r="BF6">
        <v>0</v>
      </c>
      <c r="BG6">
        <v>0</v>
      </c>
      <c r="BH6">
        <v>0</v>
      </c>
      <c r="BI6">
        <v>0</v>
      </c>
      <c r="BJ6">
        <v>117.64700000000001</v>
      </c>
      <c r="BK6">
        <v>2467.5462000000002</v>
      </c>
      <c r="BL6">
        <v>10828.7744</v>
      </c>
      <c r="BM6">
        <v>16544.065900000001</v>
      </c>
      <c r="BN6">
        <v>5095.3159999999998</v>
      </c>
      <c r="BO6">
        <v>1300.117</v>
      </c>
      <c r="BP6">
        <v>0</v>
      </c>
      <c r="BQ6">
        <v>2675</v>
      </c>
      <c r="BR6">
        <v>0</v>
      </c>
      <c r="BS6">
        <v>6.4000000000000001E-2</v>
      </c>
      <c r="BT6">
        <v>9950.9164000000001</v>
      </c>
      <c r="BU6">
        <v>1.0215000000000001</v>
      </c>
      <c r="BV6">
        <v>517.99400000000003</v>
      </c>
      <c r="BW6">
        <v>10091.267</v>
      </c>
      <c r="BX6">
        <v>5353.2134999999998</v>
      </c>
      <c r="BY6">
        <v>4538.2772000000004</v>
      </c>
      <c r="BZ6">
        <v>77064.396200000003</v>
      </c>
      <c r="CA6">
        <v>7386.8276999999998</v>
      </c>
      <c r="CB6">
        <v>3565.6633999999999</v>
      </c>
      <c r="CC6">
        <v>0</v>
      </c>
      <c r="CD6">
        <v>0</v>
      </c>
      <c r="CE6">
        <v>0</v>
      </c>
      <c r="CF6">
        <v>0</v>
      </c>
      <c r="CG6">
        <v>0</v>
      </c>
      <c r="CH6">
        <v>0</v>
      </c>
      <c r="CI6">
        <v>0</v>
      </c>
      <c r="CJ6">
        <v>0</v>
      </c>
      <c r="CK6">
        <v>25541.4591</v>
      </c>
      <c r="CL6">
        <v>0</v>
      </c>
      <c r="CM6">
        <v>0</v>
      </c>
      <c r="CN6">
        <v>0</v>
      </c>
      <c r="CO6">
        <v>0</v>
      </c>
      <c r="CP6">
        <v>0</v>
      </c>
      <c r="CQ6">
        <v>0</v>
      </c>
      <c r="CR6">
        <v>0</v>
      </c>
      <c r="CS6">
        <v>0</v>
      </c>
      <c r="CT6">
        <v>0</v>
      </c>
      <c r="CU6">
        <v>0</v>
      </c>
      <c r="CV6">
        <v>0</v>
      </c>
      <c r="CW6">
        <v>0</v>
      </c>
      <c r="CX6">
        <v>0</v>
      </c>
      <c r="CY6">
        <v>0</v>
      </c>
      <c r="CZ6">
        <v>0</v>
      </c>
      <c r="DX6">
        <v>0</v>
      </c>
      <c r="DY6">
        <v>0</v>
      </c>
      <c r="DZ6">
        <v>0</v>
      </c>
      <c r="EA6">
        <v>29.411799999999999</v>
      </c>
      <c r="EB6">
        <v>616.88670000000002</v>
      </c>
      <c r="EC6">
        <v>2719.4387000000002</v>
      </c>
      <c r="ED6">
        <v>3386.0165000000002</v>
      </c>
      <c r="EE6">
        <v>394.32659999999998</v>
      </c>
      <c r="EF6">
        <v>325.02929999999998</v>
      </c>
      <c r="EG6">
        <v>0</v>
      </c>
      <c r="EH6">
        <v>0</v>
      </c>
      <c r="EI6">
        <v>0</v>
      </c>
      <c r="EJ6">
        <v>1.66E-2</v>
      </c>
      <c r="EK6">
        <v>455.38679999999999</v>
      </c>
      <c r="EL6">
        <v>0.25819999999999999</v>
      </c>
      <c r="EM6">
        <v>0</v>
      </c>
      <c r="EN6">
        <v>0.2</v>
      </c>
      <c r="EO6">
        <v>0.2</v>
      </c>
      <c r="EP6">
        <v>40.802300000000002</v>
      </c>
      <c r="EQ6">
        <v>32500</v>
      </c>
      <c r="ER6">
        <v>399.4699</v>
      </c>
      <c r="ES6">
        <v>0</v>
      </c>
      <c r="ET6">
        <v>0</v>
      </c>
      <c r="EU6">
        <v>0</v>
      </c>
      <c r="EV6">
        <v>0</v>
      </c>
      <c r="EW6">
        <v>0</v>
      </c>
      <c r="EX6">
        <v>0</v>
      </c>
      <c r="EY6">
        <v>0</v>
      </c>
      <c r="EZ6">
        <v>0</v>
      </c>
      <c r="FA6">
        <v>0</v>
      </c>
      <c r="FB6">
        <v>25541.4591</v>
      </c>
      <c r="FC6">
        <v>0</v>
      </c>
      <c r="FD6">
        <v>0</v>
      </c>
      <c r="FE6">
        <v>0</v>
      </c>
      <c r="FF6">
        <v>0</v>
      </c>
      <c r="FG6">
        <v>0</v>
      </c>
      <c r="FH6">
        <v>0</v>
      </c>
      <c r="FI6">
        <v>0</v>
      </c>
      <c r="FJ6">
        <v>0</v>
      </c>
      <c r="FK6">
        <v>0</v>
      </c>
      <c r="FL6">
        <v>0</v>
      </c>
      <c r="FM6">
        <v>0</v>
      </c>
      <c r="FN6">
        <v>0</v>
      </c>
      <c r="FO6">
        <v>0</v>
      </c>
      <c r="FP6">
        <v>0</v>
      </c>
      <c r="FQ6">
        <v>0</v>
      </c>
    </row>
    <row r="7" spans="1:173" x14ac:dyDescent="0.25">
      <c r="A7" s="46" t="s">
        <v>247</v>
      </c>
      <c r="B7" s="46" t="s">
        <v>237</v>
      </c>
      <c r="C7">
        <v>2022</v>
      </c>
      <c r="D7" s="84">
        <v>225598808.3725</v>
      </c>
      <c r="E7">
        <v>28991245.354166701</v>
      </c>
      <c r="F7">
        <v>3844183.78022986</v>
      </c>
      <c r="G7">
        <v>5265016.7617971301</v>
      </c>
      <c r="H7">
        <v>6122337.0966933202</v>
      </c>
      <c r="I7">
        <v>8574449.16705372</v>
      </c>
      <c r="J7">
        <v>1.1465334708592501</v>
      </c>
      <c r="K7">
        <v>9966520.8769231793</v>
      </c>
      <c r="L7">
        <v>13839465.9288509</v>
      </c>
      <c r="M7" s="38">
        <f>IF(OR(Beazley_data[[#This Row],[total_RC]]&lt;0.6,Beazley_data[[#This Row],[total_RC]]&gt;2),1,Beazley_data[[#This Row],[total_RC]])</f>
        <v>1.1465334708592501</v>
      </c>
      <c r="P7" s="39" t="str">
        <f>Beazley_data[[#This Row],[key]]</f>
        <v>002022</v>
      </c>
      <c r="Q7" s="40">
        <f>Beazley_data[[#This Row],[WEP]]</f>
        <v>225598808.3725</v>
      </c>
      <c r="R7" s="40">
        <f t="shared" si="3"/>
        <v>0</v>
      </c>
      <c r="S7" s="41" t="str">
        <f t="shared" si="4"/>
        <v>no values</v>
      </c>
      <c r="U7" s="42">
        <f>Beazley_data[[#This Row],[Acq_costs]]</f>
        <v>28991245.354166701</v>
      </c>
      <c r="V7" s="40">
        <f t="shared" si="5"/>
        <v>0</v>
      </c>
      <c r="W7" s="43" t="str">
        <f t="shared" si="6"/>
        <v>no values</v>
      </c>
      <c r="Y7" s="44">
        <f>Beazley_data[[#This Row],[total_RC]]</f>
        <v>1.1465334708592501</v>
      </c>
      <c r="Z7" s="45">
        <f t="shared" si="7"/>
        <v>0</v>
      </c>
      <c r="AA7" s="43" t="str">
        <f t="shared" si="8"/>
        <v>no values</v>
      </c>
      <c r="AD7" s="42">
        <f>Beazley_data[[#This Row],[Cat_incurred]]+Beazley_data[[#This Row],[incurred_exc_cat]]</f>
        <v>13839465.92885085</v>
      </c>
      <c r="AE7" s="40">
        <f t="shared" si="9"/>
        <v>0</v>
      </c>
      <c r="AF7" s="43" t="str">
        <f t="shared" si="10"/>
        <v>no values</v>
      </c>
      <c r="AI7" t="s">
        <v>43</v>
      </c>
      <c r="AJ7">
        <v>0</v>
      </c>
      <c r="AK7">
        <v>0</v>
      </c>
      <c r="AL7">
        <v>0</v>
      </c>
      <c r="AM7">
        <v>0.44055490969919198</v>
      </c>
      <c r="AN7">
        <v>1</v>
      </c>
      <c r="AO7">
        <v>0</v>
      </c>
      <c r="AP7">
        <v>1</v>
      </c>
      <c r="AQ7">
        <v>0.84148253386618999</v>
      </c>
      <c r="AR7">
        <v>0.90655845377340705</v>
      </c>
      <c r="AS7">
        <v>1</v>
      </c>
      <c r="AT7">
        <v>0.98662463964179103</v>
      </c>
      <c r="AU7">
        <v>0.92489614761540695</v>
      </c>
      <c r="AV7">
        <v>1</v>
      </c>
      <c r="AW7">
        <v>0.83004394536828197</v>
      </c>
      <c r="AX7">
        <v>0.97960844681513803</v>
      </c>
      <c r="AY7">
        <v>0.993429975843935</v>
      </c>
      <c r="AZ7">
        <v>0.99995720225031204</v>
      </c>
      <c r="BA7">
        <v>0.99625851822586697</v>
      </c>
      <c r="BB7">
        <v>0</v>
      </c>
      <c r="BC7">
        <v>1.10000135474645</v>
      </c>
      <c r="BD7">
        <v>1.25015673981191</v>
      </c>
      <c r="BE7">
        <v>0</v>
      </c>
      <c r="BF7">
        <v>0</v>
      </c>
      <c r="BG7">
        <v>0</v>
      </c>
      <c r="BH7">
        <v>0</v>
      </c>
      <c r="BI7">
        <v>0</v>
      </c>
      <c r="BJ7">
        <v>6734.9492</v>
      </c>
      <c r="BK7">
        <v>4538.5029999999997</v>
      </c>
      <c r="BL7">
        <v>110000</v>
      </c>
      <c r="BM7">
        <v>198691.73540000001</v>
      </c>
      <c r="BN7">
        <v>153311.506976</v>
      </c>
      <c r="BO7">
        <v>138411.37359999999</v>
      </c>
      <c r="BP7">
        <v>60437.107600000003</v>
      </c>
      <c r="BQ7">
        <v>133897.1568</v>
      </c>
      <c r="BR7">
        <v>93649.328999999998</v>
      </c>
      <c r="BS7">
        <v>47709.750699999997</v>
      </c>
      <c r="BT7">
        <v>45328.4084</v>
      </c>
      <c r="BU7">
        <v>62216.207300000002</v>
      </c>
      <c r="BV7">
        <v>111393.18090000001</v>
      </c>
      <c r="BW7">
        <v>59076.380400000002</v>
      </c>
      <c r="BX7">
        <v>75859.9372</v>
      </c>
      <c r="BY7">
        <v>73807.727599999998</v>
      </c>
      <c r="BZ7">
        <v>132526.02350000001</v>
      </c>
      <c r="CA7">
        <v>1.5952</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X7">
        <v>0</v>
      </c>
      <c r="DY7">
        <v>0</v>
      </c>
      <c r="DZ7">
        <v>0</v>
      </c>
      <c r="EA7">
        <v>1103.9864</v>
      </c>
      <c r="EB7">
        <v>1496.6569999999999</v>
      </c>
      <c r="EC7">
        <v>0</v>
      </c>
      <c r="ED7">
        <v>21592.487799999999</v>
      </c>
      <c r="EE7">
        <v>17191.803415999999</v>
      </c>
      <c r="EF7">
        <v>18956.6823</v>
      </c>
      <c r="EG7">
        <v>12133.643700000001</v>
      </c>
      <c r="EH7">
        <v>11915.1322</v>
      </c>
      <c r="EI7">
        <v>8726.4902999999995</v>
      </c>
      <c r="EJ7">
        <v>3688.6619000000001</v>
      </c>
      <c r="EK7">
        <v>5422.3396000000002</v>
      </c>
      <c r="EL7">
        <v>26664.8727</v>
      </c>
      <c r="EM7">
        <v>14557.806699999999</v>
      </c>
      <c r="EN7">
        <v>3146.1059</v>
      </c>
      <c r="EO7">
        <v>5760.9387999999999</v>
      </c>
      <c r="EP7">
        <v>7747.7726000000002</v>
      </c>
      <c r="EQ7">
        <v>14868.8562</v>
      </c>
      <c r="ER7">
        <v>0.4052</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row>
    <row r="8" spans="1:173" x14ac:dyDescent="0.25">
      <c r="A8" s="48" t="s">
        <v>248</v>
      </c>
      <c r="B8" s="48" t="s">
        <v>237</v>
      </c>
      <c r="C8" s="49">
        <v>2023</v>
      </c>
      <c r="D8" s="85">
        <v>259448866.74349999</v>
      </c>
      <c r="E8" s="49">
        <v>35192904.342389002</v>
      </c>
      <c r="F8" s="49">
        <v>6251962.8741808198</v>
      </c>
      <c r="G8" s="49">
        <v>21318659.401304498</v>
      </c>
      <c r="H8" s="49">
        <v>1617362.7631385799</v>
      </c>
      <c r="I8" s="49">
        <v>4107866.99318197</v>
      </c>
      <c r="J8" s="49">
        <v>1.0164918779532399</v>
      </c>
      <c r="K8" s="49">
        <v>7869325.6373194</v>
      </c>
      <c r="L8" s="49">
        <v>25426526.394486502</v>
      </c>
      <c r="M8" s="38">
        <f>IF(OR(Beazley_data[[#This Row],[total_RC]]&lt;0.6,Beazley_data[[#This Row],[total_RC]]&gt;2),1,Beazley_data[[#This Row],[total_RC]])</f>
        <v>1.0164918779532399</v>
      </c>
      <c r="P8" s="39" t="str">
        <f>Beazley_data[[#This Row],[key]]</f>
        <v>002023</v>
      </c>
      <c r="Q8" s="40">
        <f>Beazley_data[[#This Row],[WEP]]</f>
        <v>259448866.74349999</v>
      </c>
      <c r="R8" s="40">
        <f t="shared" si="3"/>
        <v>0</v>
      </c>
      <c r="S8" s="41" t="str">
        <f t="shared" si="4"/>
        <v>no values</v>
      </c>
      <c r="U8" s="42">
        <f>Beazley_data[[#This Row],[Acq_costs]]</f>
        <v>35192904.342389002</v>
      </c>
      <c r="V8" s="40">
        <f t="shared" si="5"/>
        <v>0</v>
      </c>
      <c r="W8" s="43" t="str">
        <f t="shared" si="6"/>
        <v>no values</v>
      </c>
      <c r="Y8" s="44">
        <f>Beazley_data[[#This Row],[total_RC]]</f>
        <v>1.0164918779532399</v>
      </c>
      <c r="Z8" s="45">
        <f t="shared" si="7"/>
        <v>0</v>
      </c>
      <c r="AA8" s="43" t="str">
        <f t="shared" si="8"/>
        <v>no values</v>
      </c>
      <c r="AD8" s="42">
        <f>Beazley_data[[#This Row],[Cat_incurred]]+Beazley_data[[#This Row],[incurred_exc_cat]]</f>
        <v>25426526.394486468</v>
      </c>
      <c r="AE8" s="40">
        <f t="shared" si="9"/>
        <v>0</v>
      </c>
      <c r="AF8" s="43" t="str">
        <f t="shared" si="10"/>
        <v>no values</v>
      </c>
      <c r="AI8" t="s">
        <v>20</v>
      </c>
      <c r="AJ8">
        <v>0</v>
      </c>
      <c r="AK8">
        <v>0</v>
      </c>
      <c r="AL8">
        <v>0</v>
      </c>
      <c r="AM8">
        <v>0</v>
      </c>
      <c r="AN8">
        <v>0.85331675833524101</v>
      </c>
      <c r="AO8">
        <v>1.17260832959529</v>
      </c>
      <c r="AP8">
        <v>0.37409438014464902</v>
      </c>
      <c r="AQ8">
        <v>0.83760880711512198</v>
      </c>
      <c r="AR8">
        <v>0</v>
      </c>
      <c r="AS8">
        <v>1.0799995716794499</v>
      </c>
      <c r="AT8">
        <v>0.99214600526853403</v>
      </c>
      <c r="AU8">
        <v>0</v>
      </c>
      <c r="AV8">
        <v>1.0065452705623601</v>
      </c>
      <c r="AW8">
        <v>1.04999935247609</v>
      </c>
      <c r="AX8">
        <v>0.44551252208743802</v>
      </c>
      <c r="AY8">
        <v>0.86503608648933805</v>
      </c>
      <c r="AZ8">
        <v>0.988776649439158</v>
      </c>
      <c r="BA8">
        <v>0.98452178926495004</v>
      </c>
      <c r="BB8">
        <v>1.0024697615781499</v>
      </c>
      <c r="BC8">
        <v>1.0234928476549101</v>
      </c>
      <c r="BD8">
        <v>1.0251624716990899</v>
      </c>
      <c r="BE8">
        <v>1.0120236299207901</v>
      </c>
      <c r="BF8">
        <v>1.10572895806869</v>
      </c>
      <c r="BG8">
        <v>0</v>
      </c>
      <c r="BH8">
        <v>0</v>
      </c>
      <c r="BI8">
        <v>227.4607</v>
      </c>
      <c r="BJ8">
        <v>21767.244751999999</v>
      </c>
      <c r="BK8">
        <v>20002.144176000002</v>
      </c>
      <c r="BL8">
        <v>3180.0909240000001</v>
      </c>
      <c r="BM8">
        <v>21690.449295999999</v>
      </c>
      <c r="BN8">
        <v>54899.992599999998</v>
      </c>
      <c r="BO8">
        <v>1387.3158000000001</v>
      </c>
      <c r="BP8">
        <v>225.71977999999999</v>
      </c>
      <c r="BQ8">
        <v>1996.2562</v>
      </c>
      <c r="BR8">
        <v>1696.0710999999999</v>
      </c>
      <c r="BS8">
        <v>3177.0761000000002</v>
      </c>
      <c r="BT8">
        <v>6606.7520359999999</v>
      </c>
      <c r="BU8">
        <v>7870.5385560000004</v>
      </c>
      <c r="BV8">
        <v>8155.8406640000003</v>
      </c>
      <c r="BW8">
        <v>7882.1150360000001</v>
      </c>
      <c r="BX8">
        <v>8760.3090360000006</v>
      </c>
      <c r="BY8">
        <v>4727.5601360000001</v>
      </c>
      <c r="BZ8">
        <v>15996.448823999999</v>
      </c>
      <c r="CA8">
        <v>89851.529055999999</v>
      </c>
      <c r="CB8">
        <v>6515.4821240000001</v>
      </c>
      <c r="CC8">
        <v>164.67711600000001</v>
      </c>
      <c r="CD8">
        <v>0</v>
      </c>
      <c r="CE8">
        <v>0</v>
      </c>
      <c r="CF8">
        <v>0</v>
      </c>
      <c r="CG8">
        <v>0</v>
      </c>
      <c r="CH8">
        <v>0</v>
      </c>
      <c r="CI8">
        <v>0</v>
      </c>
      <c r="CJ8">
        <v>0</v>
      </c>
      <c r="CK8">
        <v>0</v>
      </c>
      <c r="CL8">
        <v>0</v>
      </c>
      <c r="CM8">
        <v>0</v>
      </c>
      <c r="CN8">
        <v>0</v>
      </c>
      <c r="CO8">
        <v>0</v>
      </c>
      <c r="CP8">
        <v>0</v>
      </c>
      <c r="CQ8">
        <v>0</v>
      </c>
      <c r="CR8">
        <v>0</v>
      </c>
      <c r="CS8">
        <v>0</v>
      </c>
      <c r="CT8">
        <v>0</v>
      </c>
      <c r="CU8">
        <v>0</v>
      </c>
      <c r="CV8">
        <v>0</v>
      </c>
      <c r="CW8">
        <v>0</v>
      </c>
      <c r="CX8">
        <v>42.853999999999999</v>
      </c>
      <c r="CY8">
        <v>67475.502112219998</v>
      </c>
      <c r="CZ8">
        <v>0</v>
      </c>
      <c r="DX8">
        <v>0</v>
      </c>
      <c r="DY8">
        <v>0</v>
      </c>
      <c r="DZ8">
        <v>125.1915</v>
      </c>
      <c r="EA8">
        <v>1304.4401680000001</v>
      </c>
      <c r="EB8">
        <v>4162.2196000000004</v>
      </c>
      <c r="EC8">
        <v>808.307232</v>
      </c>
      <c r="ED8">
        <v>2172.9466200000002</v>
      </c>
      <c r="EE8">
        <v>29690.794699999999</v>
      </c>
      <c r="EF8">
        <v>368.78019999999998</v>
      </c>
      <c r="EG8">
        <v>57.068212000000003</v>
      </c>
      <c r="EH8">
        <v>499.0641</v>
      </c>
      <c r="EI8">
        <v>192.22890000000001</v>
      </c>
      <c r="EJ8">
        <v>862.70299999999997</v>
      </c>
      <c r="EK8">
        <v>2120.1229159999998</v>
      </c>
      <c r="EL8">
        <v>2849.4260960000001</v>
      </c>
      <c r="EM8">
        <v>2896.2441840000001</v>
      </c>
      <c r="EN8">
        <v>2740.7818000000002</v>
      </c>
      <c r="EO8">
        <v>2342.81522</v>
      </c>
      <c r="EP8">
        <v>1779.4332879999999</v>
      </c>
      <c r="EQ8">
        <v>4111.7537560000001</v>
      </c>
      <c r="ER8">
        <v>4572.0226720000001</v>
      </c>
      <c r="ES8">
        <v>1231.924452</v>
      </c>
      <c r="ET8">
        <v>54.324931999999997</v>
      </c>
      <c r="EU8">
        <v>0</v>
      </c>
      <c r="EV8">
        <v>0</v>
      </c>
      <c r="EW8">
        <v>0</v>
      </c>
      <c r="EX8">
        <v>0</v>
      </c>
      <c r="EY8">
        <v>0</v>
      </c>
      <c r="EZ8">
        <v>0</v>
      </c>
      <c r="FA8">
        <v>0</v>
      </c>
      <c r="FB8">
        <v>0</v>
      </c>
      <c r="FC8">
        <v>0</v>
      </c>
      <c r="FD8">
        <v>0</v>
      </c>
      <c r="FE8">
        <v>0</v>
      </c>
      <c r="FF8">
        <v>0</v>
      </c>
      <c r="FG8">
        <v>0</v>
      </c>
      <c r="FH8">
        <v>0</v>
      </c>
      <c r="FI8">
        <v>0</v>
      </c>
      <c r="FJ8">
        <v>0</v>
      </c>
      <c r="FK8">
        <v>0</v>
      </c>
      <c r="FL8">
        <v>0</v>
      </c>
      <c r="FM8">
        <v>0</v>
      </c>
      <c r="FN8">
        <v>0</v>
      </c>
      <c r="FO8">
        <v>42.853999999999999</v>
      </c>
      <c r="FP8">
        <v>8793.2929999999997</v>
      </c>
      <c r="FQ8">
        <v>0</v>
      </c>
    </row>
    <row r="9" spans="1:173" x14ac:dyDescent="0.25">
      <c r="A9" s="46" t="s">
        <v>249</v>
      </c>
      <c r="B9" s="46" t="s">
        <v>237</v>
      </c>
      <c r="C9">
        <v>2024</v>
      </c>
      <c r="D9" s="84">
        <v>129252543.1303</v>
      </c>
      <c r="E9">
        <v>17883469.166284699</v>
      </c>
      <c r="F9">
        <v>0</v>
      </c>
      <c r="G9">
        <v>0</v>
      </c>
      <c r="H9">
        <v>25128.520856390001</v>
      </c>
      <c r="I9">
        <v>268473.86756099999</v>
      </c>
      <c r="J9">
        <v>0.93619509035349102</v>
      </c>
      <c r="K9">
        <v>25128.520856390001</v>
      </c>
      <c r="L9">
        <v>268473.86756099999</v>
      </c>
      <c r="M9" s="38">
        <f>IF(OR(Beazley_data[[#This Row],[total_RC]]&lt;0.6,Beazley_data[[#This Row],[total_RC]]&gt;2),1,Beazley_data[[#This Row],[total_RC]])</f>
        <v>0.93619509035349102</v>
      </c>
      <c r="P9" s="39" t="str">
        <f>Beazley_data[[#This Row],[key]]</f>
        <v>002024</v>
      </c>
      <c r="Q9" s="40">
        <f>Beazley_data[[#This Row],[WEP]]</f>
        <v>129252543.1303</v>
      </c>
      <c r="R9" s="40">
        <f t="shared" si="3"/>
        <v>0</v>
      </c>
      <c r="S9" s="41" t="str">
        <f t="shared" si="4"/>
        <v>no values</v>
      </c>
      <c r="U9" s="42">
        <f>Beazley_data[[#This Row],[Acq_costs]]</f>
        <v>17883469.166284699</v>
      </c>
      <c r="V9" s="40">
        <f t="shared" si="5"/>
        <v>0</v>
      </c>
      <c r="W9" s="43" t="str">
        <f t="shared" si="6"/>
        <v>no values</v>
      </c>
      <c r="Y9" s="44">
        <f>Beazley_data[[#This Row],[total_RC]]</f>
        <v>0.93619509035349102</v>
      </c>
      <c r="Z9" s="45">
        <f t="shared" si="7"/>
        <v>0</v>
      </c>
      <c r="AA9" s="43" t="str">
        <f t="shared" si="8"/>
        <v>no values</v>
      </c>
      <c r="AD9" s="42">
        <f>Beazley_data[[#This Row],[Cat_incurred]]+Beazley_data[[#This Row],[incurred_exc_cat]]</f>
        <v>268473.86756099999</v>
      </c>
      <c r="AE9" s="40">
        <f t="shared" si="9"/>
        <v>0</v>
      </c>
      <c r="AF9" s="43" t="str">
        <f t="shared" si="10"/>
        <v>no values</v>
      </c>
      <c r="AI9" t="s">
        <v>33</v>
      </c>
      <c r="AJ9">
        <v>0</v>
      </c>
      <c r="AK9">
        <v>0</v>
      </c>
      <c r="AL9">
        <v>1.0215023479785099</v>
      </c>
      <c r="AM9">
        <v>0.99809573811165098</v>
      </c>
      <c r="AN9">
        <v>1.21944450870041</v>
      </c>
      <c r="AO9">
        <v>0.99670350150679599</v>
      </c>
      <c r="AP9">
        <v>0.86410076290452498</v>
      </c>
      <c r="AQ9">
        <v>0.96793796169164803</v>
      </c>
      <c r="AR9">
        <v>0.993834798710026</v>
      </c>
      <c r="AS9">
        <v>1.0080403252268899</v>
      </c>
      <c r="AT9">
        <v>0.98166246313388805</v>
      </c>
      <c r="AU9">
        <v>0.99703571533030799</v>
      </c>
      <c r="AV9">
        <v>0.97356693874183198</v>
      </c>
      <c r="AW9">
        <v>0.99614045277560304</v>
      </c>
      <c r="AX9">
        <v>1.01427767314814</v>
      </c>
      <c r="AY9">
        <v>0.97984016654649697</v>
      </c>
      <c r="AZ9">
        <v>0.98264475569398402</v>
      </c>
      <c r="BA9">
        <v>0.99071691370561998</v>
      </c>
      <c r="BB9">
        <v>1.0251648149802399</v>
      </c>
      <c r="BC9">
        <v>1.00308960782978</v>
      </c>
      <c r="BD9">
        <v>1.0485956571555799</v>
      </c>
      <c r="BE9">
        <v>1.0976887944709399</v>
      </c>
      <c r="BF9">
        <v>1.06233617046643</v>
      </c>
      <c r="BG9">
        <v>0</v>
      </c>
      <c r="BH9">
        <v>90.8</v>
      </c>
      <c r="BI9">
        <v>4237.8997879999997</v>
      </c>
      <c r="BJ9">
        <v>254888.91948945899</v>
      </c>
      <c r="BK9">
        <v>287689.17456399999</v>
      </c>
      <c r="BL9">
        <v>175648.441972</v>
      </c>
      <c r="BM9">
        <v>252026.97547963701</v>
      </c>
      <c r="BN9">
        <v>451713.11573159997</v>
      </c>
      <c r="BO9">
        <v>232482.0900048</v>
      </c>
      <c r="BP9">
        <v>177658.34356800001</v>
      </c>
      <c r="BQ9">
        <v>76676.950753446406</v>
      </c>
      <c r="BR9">
        <v>37568.782005597997</v>
      </c>
      <c r="BS9">
        <v>41676.606899999999</v>
      </c>
      <c r="BT9">
        <v>70524.204227745999</v>
      </c>
      <c r="BU9">
        <v>59800.045761499998</v>
      </c>
      <c r="BV9">
        <v>87474.170499999993</v>
      </c>
      <c r="BW9">
        <v>59850.942114360398</v>
      </c>
      <c r="BX9">
        <v>46267.352756</v>
      </c>
      <c r="BY9">
        <v>20502.918900000001</v>
      </c>
      <c r="BZ9">
        <v>15496.9402756078</v>
      </c>
      <c r="CA9">
        <v>55580.411224000003</v>
      </c>
      <c r="CB9">
        <v>38024.297400000003</v>
      </c>
      <c r="CC9">
        <v>10450.8745</v>
      </c>
      <c r="CD9">
        <v>0</v>
      </c>
      <c r="CE9">
        <v>0</v>
      </c>
      <c r="CF9">
        <v>0</v>
      </c>
      <c r="CG9">
        <v>0</v>
      </c>
      <c r="CH9">
        <v>0</v>
      </c>
      <c r="CI9">
        <v>0</v>
      </c>
      <c r="CJ9">
        <v>718.24260000000004</v>
      </c>
      <c r="CK9">
        <v>0</v>
      </c>
      <c r="CL9">
        <v>0</v>
      </c>
      <c r="CM9">
        <v>0</v>
      </c>
      <c r="CN9">
        <v>0</v>
      </c>
      <c r="CO9">
        <v>0</v>
      </c>
      <c r="CP9">
        <v>0</v>
      </c>
      <c r="CQ9">
        <v>0</v>
      </c>
      <c r="CR9">
        <v>0</v>
      </c>
      <c r="CS9">
        <v>0</v>
      </c>
      <c r="CT9">
        <v>0</v>
      </c>
      <c r="CU9">
        <v>748.70079999999996</v>
      </c>
      <c r="CV9">
        <v>0</v>
      </c>
      <c r="CW9">
        <v>0</v>
      </c>
      <c r="CX9">
        <v>0</v>
      </c>
      <c r="CY9">
        <v>0</v>
      </c>
      <c r="CZ9">
        <v>0</v>
      </c>
      <c r="DX9">
        <v>0</v>
      </c>
      <c r="DY9">
        <v>30.2</v>
      </c>
      <c r="DZ9">
        <v>1350.981628</v>
      </c>
      <c r="EA9">
        <v>90487.036838048007</v>
      </c>
      <c r="EB9">
        <v>106172.25049999999</v>
      </c>
      <c r="EC9">
        <v>58674.397684000003</v>
      </c>
      <c r="ED9">
        <v>85637.5210988076</v>
      </c>
      <c r="EE9">
        <v>181449.18699640001</v>
      </c>
      <c r="EF9">
        <v>90417.165483200006</v>
      </c>
      <c r="EG9">
        <v>27038.335899999998</v>
      </c>
      <c r="EH9">
        <v>20490.576166253599</v>
      </c>
      <c r="EI9">
        <v>10782.227220921999</v>
      </c>
      <c r="EJ9">
        <v>3578.1187</v>
      </c>
      <c r="EK9">
        <v>7175.0383528940001</v>
      </c>
      <c r="EL9">
        <v>19339.007636499999</v>
      </c>
      <c r="EM9">
        <v>31114.584299999999</v>
      </c>
      <c r="EN9">
        <v>18628.672101201999</v>
      </c>
      <c r="EO9">
        <v>15609.953691999999</v>
      </c>
      <c r="EP9">
        <v>3438.2950000000001</v>
      </c>
      <c r="EQ9">
        <v>3258.0006853651998</v>
      </c>
      <c r="ER9">
        <v>7666.7913239999998</v>
      </c>
      <c r="ES9">
        <v>7384.2691000000004</v>
      </c>
      <c r="ET9">
        <v>1557.835</v>
      </c>
      <c r="EU9">
        <v>0</v>
      </c>
      <c r="EV9">
        <v>0</v>
      </c>
      <c r="EW9">
        <v>0</v>
      </c>
      <c r="EX9">
        <v>0</v>
      </c>
      <c r="EY9">
        <v>0</v>
      </c>
      <c r="EZ9">
        <v>0</v>
      </c>
      <c r="FA9">
        <v>718.24260000000004</v>
      </c>
      <c r="FB9">
        <v>0</v>
      </c>
      <c r="FC9">
        <v>0</v>
      </c>
      <c r="FD9">
        <v>0</v>
      </c>
      <c r="FE9">
        <v>0</v>
      </c>
      <c r="FF9">
        <v>0</v>
      </c>
      <c r="FG9">
        <v>0</v>
      </c>
      <c r="FH9">
        <v>0</v>
      </c>
      <c r="FI9">
        <v>0</v>
      </c>
      <c r="FJ9">
        <v>0</v>
      </c>
      <c r="FK9">
        <v>0</v>
      </c>
      <c r="FL9">
        <v>748.70079999999996</v>
      </c>
      <c r="FM9">
        <v>0</v>
      </c>
      <c r="FN9">
        <v>0</v>
      </c>
      <c r="FO9">
        <v>0</v>
      </c>
      <c r="FP9">
        <v>0</v>
      </c>
      <c r="FQ9">
        <v>0</v>
      </c>
    </row>
    <row r="10" spans="1:173" x14ac:dyDescent="0.25">
      <c r="A10" s="48" t="s">
        <v>250</v>
      </c>
      <c r="B10" s="48" t="s">
        <v>237</v>
      </c>
      <c r="C10" s="49">
        <v>2025</v>
      </c>
      <c r="D10" s="85">
        <v>1313389.9350000001</v>
      </c>
      <c r="E10" s="49">
        <v>145932.215</v>
      </c>
      <c r="F10" s="49">
        <v>0</v>
      </c>
      <c r="G10" s="49">
        <v>0</v>
      </c>
      <c r="H10" s="49">
        <v>0</v>
      </c>
      <c r="I10" s="49">
        <v>0</v>
      </c>
      <c r="J10" s="49">
        <v>1.0800086521925101</v>
      </c>
      <c r="K10" s="49">
        <v>0</v>
      </c>
      <c r="L10" s="49">
        <v>0</v>
      </c>
      <c r="M10" s="38">
        <f>IF(OR(Beazley_data[[#This Row],[total_RC]]&lt;0.6,Beazley_data[[#This Row],[total_RC]]&gt;2),1,Beazley_data[[#This Row],[total_RC]])</f>
        <v>1.0800086521925101</v>
      </c>
      <c r="P10" s="39" t="str">
        <f>Beazley_data[[#This Row],[key]]</f>
        <v>002025</v>
      </c>
      <c r="Q10" s="40">
        <f>Beazley_data[[#This Row],[WEP]]</f>
        <v>1313389.9350000001</v>
      </c>
      <c r="R10" s="40">
        <f t="shared" si="3"/>
        <v>0</v>
      </c>
      <c r="S10" s="41" t="str">
        <f t="shared" si="4"/>
        <v>no values</v>
      </c>
      <c r="U10" s="42">
        <f>Beazley_data[[#This Row],[Acq_costs]]</f>
        <v>145932.215</v>
      </c>
      <c r="V10" s="40">
        <f t="shared" si="5"/>
        <v>0</v>
      </c>
      <c r="W10" s="43" t="str">
        <f t="shared" si="6"/>
        <v>no values</v>
      </c>
      <c r="Y10" s="44">
        <f>Beazley_data[[#This Row],[total_RC]]</f>
        <v>1.0800086521925101</v>
      </c>
      <c r="Z10" s="45">
        <f t="shared" si="7"/>
        <v>0</v>
      </c>
      <c r="AA10" s="43" t="str">
        <f t="shared" si="8"/>
        <v>no values</v>
      </c>
      <c r="AD10" s="42">
        <f>Beazley_data[[#This Row],[Cat_incurred]]+Beazley_data[[#This Row],[incurred_exc_cat]]</f>
        <v>0</v>
      </c>
      <c r="AE10" s="40">
        <f t="shared" si="9"/>
        <v>0</v>
      </c>
      <c r="AF10" s="43" t="str">
        <f t="shared" si="10"/>
        <v>no values</v>
      </c>
      <c r="AI10" t="s">
        <v>65</v>
      </c>
      <c r="AJ10">
        <v>0</v>
      </c>
      <c r="AK10">
        <v>0</v>
      </c>
      <c r="AL10">
        <v>0</v>
      </c>
      <c r="AM10">
        <v>0</v>
      </c>
      <c r="AN10">
        <v>1</v>
      </c>
      <c r="AO10">
        <v>0</v>
      </c>
      <c r="AP10">
        <v>1.0300000009561301</v>
      </c>
      <c r="AQ10">
        <v>0</v>
      </c>
      <c r="AR10">
        <v>0</v>
      </c>
      <c r="AS10">
        <v>0</v>
      </c>
      <c r="AT10">
        <v>0</v>
      </c>
      <c r="AU10">
        <v>0</v>
      </c>
      <c r="AV10">
        <v>0</v>
      </c>
      <c r="AW10">
        <v>0</v>
      </c>
      <c r="AX10">
        <v>0</v>
      </c>
      <c r="AY10">
        <v>0</v>
      </c>
      <c r="AZ10">
        <v>0</v>
      </c>
      <c r="BA10">
        <v>0</v>
      </c>
      <c r="BB10">
        <v>0</v>
      </c>
      <c r="BC10">
        <v>0</v>
      </c>
      <c r="BD10">
        <v>0</v>
      </c>
      <c r="BE10">
        <v>0</v>
      </c>
      <c r="BF10">
        <v>0</v>
      </c>
      <c r="BG10">
        <v>0</v>
      </c>
      <c r="BH10">
        <v>0</v>
      </c>
      <c r="BI10">
        <v>0</v>
      </c>
      <c r="BJ10">
        <v>24280.191999999999</v>
      </c>
      <c r="BK10">
        <v>1469.52</v>
      </c>
      <c r="BL10">
        <v>0</v>
      </c>
      <c r="BM10">
        <v>3442.9783440000001</v>
      </c>
      <c r="BN10">
        <v>0</v>
      </c>
      <c r="BO10">
        <v>21375</v>
      </c>
      <c r="BP10">
        <v>0</v>
      </c>
      <c r="BQ10">
        <v>0</v>
      </c>
      <c r="BR10">
        <v>0</v>
      </c>
      <c r="BS10">
        <v>0</v>
      </c>
      <c r="BT10">
        <v>0</v>
      </c>
      <c r="BU10">
        <v>0</v>
      </c>
      <c r="BV10">
        <v>0</v>
      </c>
      <c r="BW10">
        <v>0</v>
      </c>
      <c r="BX10">
        <v>0</v>
      </c>
      <c r="BY10">
        <v>0</v>
      </c>
      <c r="BZ10">
        <v>9.4000000000000004E-3</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X10">
        <v>0</v>
      </c>
      <c r="DY10">
        <v>0</v>
      </c>
      <c r="DZ10">
        <v>0</v>
      </c>
      <c r="EA10">
        <v>5900.4340000000002</v>
      </c>
      <c r="EB10">
        <v>367.38</v>
      </c>
      <c r="EC10">
        <v>0</v>
      </c>
      <c r="ED10">
        <v>854.30554400000005</v>
      </c>
      <c r="EE10">
        <v>0</v>
      </c>
      <c r="EF10">
        <v>5343.75</v>
      </c>
      <c r="EG10">
        <v>0</v>
      </c>
      <c r="EH10">
        <v>0</v>
      </c>
      <c r="EI10">
        <v>0</v>
      </c>
      <c r="EJ10">
        <v>0</v>
      </c>
      <c r="EK10">
        <v>0</v>
      </c>
      <c r="EL10">
        <v>0</v>
      </c>
      <c r="EM10">
        <v>0</v>
      </c>
      <c r="EN10">
        <v>0</v>
      </c>
      <c r="EO10">
        <v>0</v>
      </c>
      <c r="EP10">
        <v>0</v>
      </c>
      <c r="EQ10">
        <v>1.5E-3</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row>
    <row r="11" spans="1:173" x14ac:dyDescent="0.25">
      <c r="A11" s="46" t="s">
        <v>251</v>
      </c>
      <c r="B11" s="46" t="s">
        <v>252</v>
      </c>
      <c r="C11">
        <v>2022</v>
      </c>
      <c r="D11" s="84">
        <v>1302563.7720999999</v>
      </c>
      <c r="E11">
        <v>13157.209819191899</v>
      </c>
      <c r="F11">
        <v>0</v>
      </c>
      <c r="G11">
        <v>0</v>
      </c>
      <c r="H11">
        <v>0</v>
      </c>
      <c r="I11">
        <v>0</v>
      </c>
      <c r="J11">
        <v>1.400101928712</v>
      </c>
      <c r="K11">
        <v>0</v>
      </c>
      <c r="L11">
        <v>0</v>
      </c>
      <c r="M11" s="38">
        <f>IF(OR(Beazley_data[[#This Row],[total_RC]]&lt;0.6,Beazley_data[[#This Row],[total_RC]]&gt;2),1,Beazley_data[[#This Row],[total_RC]])</f>
        <v>1.400101928712</v>
      </c>
      <c r="P11" s="39" t="str">
        <f>Beazley_data[[#This Row],[key]]</f>
        <v>02022</v>
      </c>
      <c r="Q11" s="40">
        <f>Beazley_data[[#This Row],[WEP]]</f>
        <v>1302563.7720999999</v>
      </c>
      <c r="R11" s="40">
        <f t="shared" si="3"/>
        <v>0</v>
      </c>
      <c r="S11" s="41" t="str">
        <f t="shared" si="4"/>
        <v>no values</v>
      </c>
      <c r="U11" s="42">
        <f>Beazley_data[[#This Row],[Acq_costs]]</f>
        <v>13157.209819191899</v>
      </c>
      <c r="V11" s="40">
        <f t="shared" si="5"/>
        <v>0</v>
      </c>
      <c r="W11" s="43" t="str">
        <f t="shared" si="6"/>
        <v>no values</v>
      </c>
      <c r="Y11" s="44">
        <f>Beazley_data[[#This Row],[total_RC]]</f>
        <v>1.400101928712</v>
      </c>
      <c r="Z11" s="45">
        <f t="shared" si="7"/>
        <v>0</v>
      </c>
      <c r="AA11" s="43" t="str">
        <f t="shared" si="8"/>
        <v>no values</v>
      </c>
      <c r="AD11" s="42">
        <f>Beazley_data[[#This Row],[Cat_incurred]]+Beazley_data[[#This Row],[incurred_exc_cat]]</f>
        <v>0</v>
      </c>
      <c r="AE11" s="40">
        <f t="shared" si="9"/>
        <v>0</v>
      </c>
      <c r="AF11" s="43" t="str">
        <f t="shared" si="10"/>
        <v>no values</v>
      </c>
      <c r="AI11" t="s">
        <v>102</v>
      </c>
      <c r="AJ11">
        <v>0</v>
      </c>
      <c r="AK11">
        <v>0</v>
      </c>
      <c r="AL11">
        <v>1.4240957664810201</v>
      </c>
      <c r="AM11">
        <v>1.0237345505611799</v>
      </c>
      <c r="AN11">
        <v>1.00287988017538</v>
      </c>
      <c r="AO11">
        <v>0.94067991563023601</v>
      </c>
      <c r="AP11">
        <v>0.93262123370691097</v>
      </c>
      <c r="AQ11">
        <v>0.98057531384394903</v>
      </c>
      <c r="AR11">
        <v>0.95258248767808096</v>
      </c>
      <c r="AS11">
        <v>0.96003847402625297</v>
      </c>
      <c r="AT11">
        <v>0.90131428221593402</v>
      </c>
      <c r="AU11">
        <v>0.98965286534910102</v>
      </c>
      <c r="AV11">
        <v>0.99898728740938503</v>
      </c>
      <c r="AW11">
        <v>0.99920046636333504</v>
      </c>
      <c r="AX11">
        <v>0.98964937463679103</v>
      </c>
      <c r="AY11">
        <v>0.96341573248940404</v>
      </c>
      <c r="AZ11">
        <v>0.978360857066911</v>
      </c>
      <c r="BA11">
        <v>0.99975286385061102</v>
      </c>
      <c r="BB11">
        <v>1.0509787006440101</v>
      </c>
      <c r="BC11">
        <v>1.03415890617868</v>
      </c>
      <c r="BD11">
        <v>1.6229333351031201</v>
      </c>
      <c r="BE11">
        <v>1.23932793954514</v>
      </c>
      <c r="BF11">
        <v>1.0270101437642001</v>
      </c>
      <c r="BG11">
        <v>0</v>
      </c>
      <c r="BH11">
        <v>0</v>
      </c>
      <c r="BI11">
        <v>303272.59340000001</v>
      </c>
      <c r="BJ11">
        <v>296672.27028</v>
      </c>
      <c r="BK11">
        <v>420832.94744000002</v>
      </c>
      <c r="BL11">
        <v>341927.43232800002</v>
      </c>
      <c r="BM11">
        <v>257995.33753200001</v>
      </c>
      <c r="BN11">
        <v>365250.13426800002</v>
      </c>
      <c r="BO11">
        <v>328074.72010400001</v>
      </c>
      <c r="BP11">
        <v>276057.83883199998</v>
      </c>
      <c r="BQ11">
        <v>230889.47710799999</v>
      </c>
      <c r="BR11">
        <v>180979.27998799999</v>
      </c>
      <c r="BS11">
        <v>214801.13244799999</v>
      </c>
      <c r="BT11">
        <v>472582.85483999999</v>
      </c>
      <c r="BU11">
        <v>282303.73884120001</v>
      </c>
      <c r="BV11">
        <v>331013.15003600001</v>
      </c>
      <c r="BW11">
        <v>129413.08004</v>
      </c>
      <c r="BX11">
        <v>338269.28779600002</v>
      </c>
      <c r="BY11">
        <v>298564.87328</v>
      </c>
      <c r="BZ11">
        <v>806539.63002799999</v>
      </c>
      <c r="CA11">
        <v>627208.92909999995</v>
      </c>
      <c r="CB11">
        <v>1417225.1814079999</v>
      </c>
      <c r="CC11">
        <v>684488.70288400003</v>
      </c>
      <c r="CD11">
        <v>0</v>
      </c>
      <c r="CE11">
        <v>0</v>
      </c>
      <c r="CF11">
        <v>0</v>
      </c>
      <c r="CG11">
        <v>0</v>
      </c>
      <c r="CH11">
        <v>0</v>
      </c>
      <c r="CI11">
        <v>0</v>
      </c>
      <c r="CJ11">
        <v>465.185</v>
      </c>
      <c r="CK11">
        <v>0</v>
      </c>
      <c r="CL11">
        <v>0</v>
      </c>
      <c r="CM11">
        <v>0</v>
      </c>
      <c r="CN11">
        <v>0</v>
      </c>
      <c r="CO11">
        <v>0</v>
      </c>
      <c r="CP11">
        <v>0</v>
      </c>
      <c r="CQ11">
        <v>0</v>
      </c>
      <c r="CR11">
        <v>0</v>
      </c>
      <c r="CS11">
        <v>-3486.2587319999998</v>
      </c>
      <c r="CT11">
        <v>0</v>
      </c>
      <c r="CU11">
        <v>9.9999999946476196E-5</v>
      </c>
      <c r="CV11">
        <v>0</v>
      </c>
      <c r="CW11">
        <v>0</v>
      </c>
      <c r="CX11">
        <v>0</v>
      </c>
      <c r="CY11">
        <v>0</v>
      </c>
      <c r="CZ11">
        <v>0</v>
      </c>
      <c r="DX11">
        <v>0</v>
      </c>
      <c r="DY11">
        <v>0</v>
      </c>
      <c r="DZ11">
        <v>114935.61320000001</v>
      </c>
      <c r="EA11">
        <v>116030.698</v>
      </c>
      <c r="EB11">
        <v>158047.36736</v>
      </c>
      <c r="EC11">
        <v>181306.058204</v>
      </c>
      <c r="ED11">
        <v>113487.344552</v>
      </c>
      <c r="EE11">
        <v>183372.70429600001</v>
      </c>
      <c r="EF11">
        <v>159960.13494399999</v>
      </c>
      <c r="EG11">
        <v>132007.04517200001</v>
      </c>
      <c r="EH11">
        <v>115414.045816</v>
      </c>
      <c r="EI11">
        <v>88650.157743999996</v>
      </c>
      <c r="EJ11">
        <v>106075.478124</v>
      </c>
      <c r="EK11">
        <v>243625.59082400001</v>
      </c>
      <c r="EL11">
        <v>120273.10742679999</v>
      </c>
      <c r="EM11">
        <v>150735.484512</v>
      </c>
      <c r="EN11">
        <v>60593.090303999998</v>
      </c>
      <c r="EO11">
        <v>177463.423832</v>
      </c>
      <c r="EP11">
        <v>163923.33969200001</v>
      </c>
      <c r="EQ11">
        <v>366475.89770799997</v>
      </c>
      <c r="ER11">
        <v>230467.595</v>
      </c>
      <c r="ES11">
        <v>659965.81466000003</v>
      </c>
      <c r="ET11">
        <v>394919.02584399999</v>
      </c>
      <c r="EU11">
        <v>0</v>
      </c>
      <c r="EV11">
        <v>0</v>
      </c>
      <c r="EW11">
        <v>0</v>
      </c>
      <c r="EX11">
        <v>0</v>
      </c>
      <c r="EY11">
        <v>0</v>
      </c>
      <c r="EZ11">
        <v>0</v>
      </c>
      <c r="FA11">
        <v>465.185</v>
      </c>
      <c r="FB11">
        <v>0</v>
      </c>
      <c r="FC11">
        <v>0</v>
      </c>
      <c r="FD11">
        <v>0</v>
      </c>
      <c r="FE11">
        <v>0</v>
      </c>
      <c r="FF11">
        <v>0</v>
      </c>
      <c r="FG11">
        <v>0</v>
      </c>
      <c r="FH11">
        <v>0</v>
      </c>
      <c r="FI11">
        <v>0</v>
      </c>
      <c r="FJ11">
        <v>-3486.2587320000098</v>
      </c>
      <c r="FK11">
        <v>0</v>
      </c>
      <c r="FL11">
        <v>9.99999999180545E-5</v>
      </c>
      <c r="FM11">
        <v>0</v>
      </c>
      <c r="FN11">
        <v>0</v>
      </c>
      <c r="FO11">
        <v>0</v>
      </c>
      <c r="FP11">
        <v>0</v>
      </c>
      <c r="FQ11">
        <v>0</v>
      </c>
    </row>
    <row r="12" spans="1:173" x14ac:dyDescent="0.25">
      <c r="A12" s="48" t="s">
        <v>253</v>
      </c>
      <c r="B12" s="48" t="s">
        <v>252</v>
      </c>
      <c r="C12" s="49">
        <v>2023</v>
      </c>
      <c r="D12" s="85">
        <v>919935.82709999999</v>
      </c>
      <c r="E12" s="49">
        <v>8771.4747686868704</v>
      </c>
      <c r="F12" s="49">
        <v>0</v>
      </c>
      <c r="G12" s="49">
        <v>0</v>
      </c>
      <c r="H12" s="49">
        <v>0</v>
      </c>
      <c r="I12" s="49">
        <v>0</v>
      </c>
      <c r="J12" s="49">
        <v>0.57823593163203202</v>
      </c>
      <c r="K12" s="49">
        <v>0</v>
      </c>
      <c r="L12" s="49">
        <v>0</v>
      </c>
      <c r="M12" s="38">
        <f>IF(OR(Beazley_data[[#This Row],[total_RC]]&lt;0.6,Beazley_data[[#This Row],[total_RC]]&gt;2),1,Beazley_data[[#This Row],[total_RC]])</f>
        <v>1</v>
      </c>
      <c r="P12" s="39" t="str">
        <f>Beazley_data[[#This Row],[key]]</f>
        <v>02023</v>
      </c>
      <c r="Q12" s="40">
        <f>Beazley_data[[#This Row],[WEP]]</f>
        <v>919935.82709999999</v>
      </c>
      <c r="R12" s="40">
        <f t="shared" si="3"/>
        <v>0</v>
      </c>
      <c r="S12" s="41" t="str">
        <f t="shared" si="4"/>
        <v>no values</v>
      </c>
      <c r="U12" s="42">
        <f>Beazley_data[[#This Row],[Acq_costs]]</f>
        <v>8771.4747686868704</v>
      </c>
      <c r="V12" s="40">
        <f t="shared" si="5"/>
        <v>0</v>
      </c>
      <c r="W12" s="43" t="str">
        <f t="shared" si="6"/>
        <v>no values</v>
      </c>
      <c r="Y12" s="44">
        <f>Beazley_data[[#This Row],[total_RC]]</f>
        <v>0.57823593163203202</v>
      </c>
      <c r="Z12" s="45">
        <f t="shared" si="7"/>
        <v>0</v>
      </c>
      <c r="AA12" s="43" t="str">
        <f t="shared" si="8"/>
        <v>no values</v>
      </c>
      <c r="AD12" s="42">
        <f>Beazley_data[[#This Row],[Cat_incurred]]+Beazley_data[[#This Row],[incurred_exc_cat]]</f>
        <v>0</v>
      </c>
      <c r="AE12" s="40">
        <f t="shared" si="9"/>
        <v>0</v>
      </c>
      <c r="AF12" s="43" t="str">
        <f t="shared" si="10"/>
        <v>no values</v>
      </c>
      <c r="AI12" t="s">
        <v>111</v>
      </c>
      <c r="AJ12">
        <v>0</v>
      </c>
      <c r="AK12">
        <v>0</v>
      </c>
      <c r="AL12">
        <v>1.1627251744282101</v>
      </c>
      <c r="AM12">
        <v>1.10394755914896</v>
      </c>
      <c r="AN12">
        <v>1.0241016470625299</v>
      </c>
      <c r="AO12">
        <v>0.999906431460304</v>
      </c>
      <c r="AP12">
        <v>1</v>
      </c>
      <c r="AQ12">
        <v>1</v>
      </c>
      <c r="AR12">
        <v>0.84999999685185201</v>
      </c>
      <c r="AS12">
        <v>0</v>
      </c>
      <c r="AT12">
        <v>0</v>
      </c>
      <c r="AU12">
        <v>0</v>
      </c>
      <c r="AV12">
        <v>0</v>
      </c>
      <c r="AW12">
        <v>0</v>
      </c>
      <c r="AX12">
        <v>0</v>
      </c>
      <c r="AY12">
        <v>0</v>
      </c>
      <c r="AZ12">
        <v>0</v>
      </c>
      <c r="BA12">
        <v>0</v>
      </c>
      <c r="BB12">
        <v>0</v>
      </c>
      <c r="BC12">
        <v>0</v>
      </c>
      <c r="BD12">
        <v>0</v>
      </c>
      <c r="BE12">
        <v>0</v>
      </c>
      <c r="BF12">
        <v>0</v>
      </c>
      <c r="BG12">
        <v>0</v>
      </c>
      <c r="BH12">
        <v>0</v>
      </c>
      <c r="BI12">
        <v>83.774000000000001</v>
      </c>
      <c r="BJ12">
        <v>3863.02</v>
      </c>
      <c r="BK12">
        <v>4578.4884000000002</v>
      </c>
      <c r="BL12">
        <v>40815.456100000003</v>
      </c>
      <c r="BM12">
        <v>2423.9250000000002</v>
      </c>
      <c r="BN12">
        <v>4480</v>
      </c>
      <c r="BO12">
        <v>2700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X12">
        <v>0</v>
      </c>
      <c r="DY12">
        <v>0</v>
      </c>
      <c r="DZ12">
        <v>28.719100000000001</v>
      </c>
      <c r="EA12">
        <v>1322.1288</v>
      </c>
      <c r="EB12">
        <v>1622.2221999999999</v>
      </c>
      <c r="EC12">
        <v>17460.524099999999</v>
      </c>
      <c r="ED12">
        <v>1038.825</v>
      </c>
      <c r="EE12">
        <v>1920</v>
      </c>
      <c r="EF12">
        <v>1300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row>
    <row r="13" spans="1:173" x14ac:dyDescent="0.25">
      <c r="A13" s="46" t="s">
        <v>254</v>
      </c>
      <c r="B13" s="46" t="s">
        <v>255</v>
      </c>
      <c r="C13">
        <v>1995</v>
      </c>
      <c r="D13" s="84">
        <v>2650.8235</v>
      </c>
      <c r="E13">
        <v>837.10215789473705</v>
      </c>
      <c r="F13">
        <v>0</v>
      </c>
      <c r="G13">
        <v>0</v>
      </c>
      <c r="H13">
        <v>0</v>
      </c>
      <c r="I13">
        <v>0</v>
      </c>
      <c r="J13">
        <v>1</v>
      </c>
      <c r="K13">
        <v>0</v>
      </c>
      <c r="L13">
        <v>0</v>
      </c>
      <c r="M13" s="38">
        <f>IF(OR(Beazley_data[[#This Row],[total_RC]]&lt;0.6,Beazley_data[[#This Row],[total_RC]]&gt;2),1,Beazley_data[[#This Row],[total_RC]])</f>
        <v>1</v>
      </c>
      <c r="P13" s="39" t="str">
        <f>Beazley_data[[#This Row],[key]]</f>
        <v>11995</v>
      </c>
      <c r="Q13" s="40">
        <f>Beazley_data[[#This Row],[WEP]]</f>
        <v>2650.8235</v>
      </c>
      <c r="R13" s="40">
        <f t="shared" si="3"/>
        <v>0</v>
      </c>
      <c r="S13" s="41" t="str">
        <f t="shared" si="4"/>
        <v>no values</v>
      </c>
      <c r="U13" s="42">
        <f>Beazley_data[[#This Row],[Acq_costs]]</f>
        <v>837.10215789473705</v>
      </c>
      <c r="V13" s="40">
        <f t="shared" si="5"/>
        <v>0</v>
      </c>
      <c r="W13" s="43" t="str">
        <f t="shared" si="6"/>
        <v>no values</v>
      </c>
      <c r="Y13" s="44">
        <f>Beazley_data[[#This Row],[total_RC]]</f>
        <v>1</v>
      </c>
      <c r="Z13" s="45">
        <f t="shared" si="7"/>
        <v>0</v>
      </c>
      <c r="AA13" s="43" t="str">
        <f t="shared" si="8"/>
        <v>no values</v>
      </c>
      <c r="AD13" s="42">
        <f>Beazley_data[[#This Row],[Cat_incurred]]+Beazley_data[[#This Row],[incurred_exc_cat]]</f>
        <v>0</v>
      </c>
      <c r="AE13" s="40">
        <f t="shared" si="9"/>
        <v>0</v>
      </c>
      <c r="AF13" s="43" t="str">
        <f t="shared" si="10"/>
        <v>no values</v>
      </c>
      <c r="AI13" t="s">
        <v>25</v>
      </c>
      <c r="AJ13">
        <v>0</v>
      </c>
      <c r="AK13">
        <v>1</v>
      </c>
      <c r="AL13">
        <v>1.3268969328526301</v>
      </c>
      <c r="AM13">
        <v>0.85679693509945698</v>
      </c>
      <c r="AN13">
        <v>0.84123113341950595</v>
      </c>
      <c r="AO13">
        <v>0.93327442896188695</v>
      </c>
      <c r="AP13">
        <v>0.92076093466664999</v>
      </c>
      <c r="AQ13">
        <v>0.88465617628815896</v>
      </c>
      <c r="AR13">
        <v>0.85947032183715499</v>
      </c>
      <c r="AS13">
        <v>0.96622457092215597</v>
      </c>
      <c r="AT13">
        <v>0.93588217357820203</v>
      </c>
      <c r="AU13">
        <v>0.96156256281240005</v>
      </c>
      <c r="AV13">
        <v>0.96519649059021195</v>
      </c>
      <c r="AW13">
        <v>0.95806439027830803</v>
      </c>
      <c r="AX13">
        <v>0.93655083378645199</v>
      </c>
      <c r="AY13">
        <v>0.95834810086975197</v>
      </c>
      <c r="AZ13">
        <v>0.88080845201024704</v>
      </c>
      <c r="BA13">
        <v>0.88531745641525905</v>
      </c>
      <c r="BB13">
        <v>0.98256067373888001</v>
      </c>
      <c r="BC13">
        <v>0.95886390094442797</v>
      </c>
      <c r="BD13">
        <v>1.00392880315502</v>
      </c>
      <c r="BE13">
        <v>1.00184779935549</v>
      </c>
      <c r="BF13">
        <v>1.11856542778205</v>
      </c>
      <c r="BG13">
        <v>0</v>
      </c>
      <c r="BH13">
        <v>477.15710000000001</v>
      </c>
      <c r="BI13">
        <v>711010.18754399999</v>
      </c>
      <c r="BJ13">
        <v>3408473.2548815599</v>
      </c>
      <c r="BK13">
        <v>2931246.8349236902</v>
      </c>
      <c r="BL13">
        <v>4104918.8778586499</v>
      </c>
      <c r="BM13">
        <v>5207339.1289739003</v>
      </c>
      <c r="BN13">
        <v>6171692.7890551798</v>
      </c>
      <c r="BO13">
        <v>5525406.82741071</v>
      </c>
      <c r="BP13">
        <v>5928332.6815415705</v>
      </c>
      <c r="BQ13">
        <v>5644193.69423912</v>
      </c>
      <c r="BR13">
        <v>4559867.4930553203</v>
      </c>
      <c r="BS13">
        <v>4740581.4587939698</v>
      </c>
      <c r="BT13">
        <v>4895450.52198024</v>
      </c>
      <c r="BU13">
        <v>4940095.5402178504</v>
      </c>
      <c r="BV13">
        <v>4182773.5385746099</v>
      </c>
      <c r="BW13">
        <v>5322078.8774634302</v>
      </c>
      <c r="BX13">
        <v>2416479.9539684099</v>
      </c>
      <c r="BY13">
        <v>2635335.4370837398</v>
      </c>
      <c r="BZ13">
        <v>1972956.50471215</v>
      </c>
      <c r="CA13">
        <v>2157890.8897976801</v>
      </c>
      <c r="CB13">
        <v>6654727.12037051</v>
      </c>
      <c r="CC13">
        <v>4748877.3877409399</v>
      </c>
      <c r="CD13">
        <v>0</v>
      </c>
      <c r="CE13">
        <v>0</v>
      </c>
      <c r="CF13">
        <v>0</v>
      </c>
      <c r="CG13">
        <v>-8737.973</v>
      </c>
      <c r="CH13">
        <v>260.64627600000102</v>
      </c>
      <c r="CI13">
        <v>341.68200000000002</v>
      </c>
      <c r="CJ13">
        <v>0</v>
      </c>
      <c r="CK13">
        <v>107.4669</v>
      </c>
      <c r="CL13">
        <v>2716.2768599999999</v>
      </c>
      <c r="CM13">
        <v>0</v>
      </c>
      <c r="CN13">
        <v>5962.45</v>
      </c>
      <c r="CO13">
        <v>420.18992400000002</v>
      </c>
      <c r="CP13">
        <v>-7.2759576100000003E-12</v>
      </c>
      <c r="CQ13">
        <v>-15.188579999996</v>
      </c>
      <c r="CR13">
        <v>0</v>
      </c>
      <c r="CS13">
        <v>-1.6164847000000001E-13</v>
      </c>
      <c r="CT13">
        <v>42075.173600000002</v>
      </c>
      <c r="CU13">
        <v>328444.83250000002</v>
      </c>
      <c r="CV13">
        <v>97546.571483847598</v>
      </c>
      <c r="CW13">
        <v>104234.2313</v>
      </c>
      <c r="CX13">
        <v>1164.7049999999999</v>
      </c>
      <c r="CY13">
        <v>4250527.34</v>
      </c>
      <c r="CZ13">
        <v>0</v>
      </c>
      <c r="DX13">
        <v>0</v>
      </c>
      <c r="DY13">
        <v>204.49590000000001</v>
      </c>
      <c r="DZ13">
        <v>129261.469312</v>
      </c>
      <c r="EA13">
        <v>578476.782956913</v>
      </c>
      <c r="EB13">
        <v>542689.40316246205</v>
      </c>
      <c r="EC13">
        <v>840590.45574052597</v>
      </c>
      <c r="ED13">
        <v>869699.63292817399</v>
      </c>
      <c r="EE13">
        <v>1059182.12329914</v>
      </c>
      <c r="EF13">
        <v>976453.36686376901</v>
      </c>
      <c r="EG13">
        <v>968235.88185914105</v>
      </c>
      <c r="EH13">
        <v>1024607.9215212699</v>
      </c>
      <c r="EI13">
        <v>696431.00798050803</v>
      </c>
      <c r="EJ13">
        <v>711783.66478368104</v>
      </c>
      <c r="EK13">
        <v>669453.20627944905</v>
      </c>
      <c r="EL13">
        <v>886729.12611847499</v>
      </c>
      <c r="EM13">
        <v>696888.81513669796</v>
      </c>
      <c r="EN13">
        <v>930198.48849078198</v>
      </c>
      <c r="EO13">
        <v>455446.45292294701</v>
      </c>
      <c r="EP13">
        <v>535803.15056644799</v>
      </c>
      <c r="EQ13">
        <v>436609.01733925799</v>
      </c>
      <c r="ER13">
        <v>467083.98914298101</v>
      </c>
      <c r="ES13">
        <v>2396362.67687904</v>
      </c>
      <c r="ET13">
        <v>1895797.1653467901</v>
      </c>
      <c r="EU13">
        <v>0</v>
      </c>
      <c r="EV13">
        <v>0</v>
      </c>
      <c r="EW13">
        <v>0</v>
      </c>
      <c r="EX13">
        <v>-8737.973</v>
      </c>
      <c r="EY13">
        <v>260.646276</v>
      </c>
      <c r="EZ13">
        <v>341.68200000000002</v>
      </c>
      <c r="FA13">
        <v>0</v>
      </c>
      <c r="FB13">
        <v>107.4669</v>
      </c>
      <c r="FC13">
        <v>2716.2768599999999</v>
      </c>
      <c r="FD13">
        <v>0</v>
      </c>
      <c r="FE13">
        <v>5962.45</v>
      </c>
      <c r="FF13">
        <v>420.18992400000002</v>
      </c>
      <c r="FG13">
        <v>0</v>
      </c>
      <c r="FH13">
        <v>-15.188580000000201</v>
      </c>
      <c r="FI13">
        <v>0</v>
      </c>
      <c r="FJ13">
        <v>0</v>
      </c>
      <c r="FK13">
        <v>33859.3436</v>
      </c>
      <c r="FL13">
        <v>100674.10249999999</v>
      </c>
      <c r="FM13">
        <v>87546.571483847598</v>
      </c>
      <c r="FN13">
        <v>99756.762199999997</v>
      </c>
      <c r="FO13">
        <v>1164.7049999999999</v>
      </c>
      <c r="FP13">
        <v>2802185.85</v>
      </c>
      <c r="FQ13">
        <v>0</v>
      </c>
    </row>
    <row r="14" spans="1:173" x14ac:dyDescent="0.25">
      <c r="A14" s="48" t="s">
        <v>256</v>
      </c>
      <c r="B14" s="48" t="s">
        <v>255</v>
      </c>
      <c r="C14" s="49">
        <v>2022</v>
      </c>
      <c r="D14" s="85">
        <v>4344.3217999999997</v>
      </c>
      <c r="E14" s="49">
        <v>240.71440052770399</v>
      </c>
      <c r="F14" s="49">
        <v>0</v>
      </c>
      <c r="G14" s="49">
        <v>0</v>
      </c>
      <c r="H14" s="49">
        <v>0</v>
      </c>
      <c r="I14" s="49">
        <v>0</v>
      </c>
      <c r="J14" s="49">
        <v>0.82836898803699999</v>
      </c>
      <c r="K14" s="49">
        <v>0</v>
      </c>
      <c r="L14" s="49">
        <v>0</v>
      </c>
      <c r="M14" s="38">
        <f>IF(OR(Beazley_data[[#This Row],[total_RC]]&lt;0.6,Beazley_data[[#This Row],[total_RC]]&gt;2),1,Beazley_data[[#This Row],[total_RC]])</f>
        <v>0.82836898803699999</v>
      </c>
      <c r="P14" s="39" t="str">
        <f>Beazley_data[[#This Row],[key]]</f>
        <v>12022</v>
      </c>
      <c r="Q14" s="40">
        <f>Beazley_data[[#This Row],[WEP]]</f>
        <v>4344.3217999999997</v>
      </c>
      <c r="R14" s="40">
        <f t="shared" si="3"/>
        <v>0</v>
      </c>
      <c r="S14" s="41" t="str">
        <f t="shared" si="4"/>
        <v>no values</v>
      </c>
      <c r="U14" s="42">
        <f>Beazley_data[[#This Row],[Acq_costs]]</f>
        <v>240.71440052770399</v>
      </c>
      <c r="V14" s="40">
        <f t="shared" si="5"/>
        <v>0</v>
      </c>
      <c r="W14" s="43" t="str">
        <f t="shared" si="6"/>
        <v>no values</v>
      </c>
      <c r="Y14" s="44">
        <f>Beazley_data[[#This Row],[total_RC]]</f>
        <v>0.82836898803699999</v>
      </c>
      <c r="Z14" s="45">
        <f t="shared" si="7"/>
        <v>0</v>
      </c>
      <c r="AA14" s="43" t="str">
        <f t="shared" si="8"/>
        <v>no values</v>
      </c>
      <c r="AD14" s="42">
        <f>Beazley_data[[#This Row],[Cat_incurred]]+Beazley_data[[#This Row],[incurred_exc_cat]]</f>
        <v>0</v>
      </c>
      <c r="AE14" s="40">
        <f t="shared" si="9"/>
        <v>0</v>
      </c>
      <c r="AF14" s="43" t="str">
        <f t="shared" si="10"/>
        <v>no values</v>
      </c>
      <c r="AI14" t="s">
        <v>62</v>
      </c>
      <c r="AJ14">
        <v>0</v>
      </c>
      <c r="AK14">
        <v>0</v>
      </c>
      <c r="AL14">
        <v>1.2947924464362699</v>
      </c>
      <c r="AM14">
        <v>1.2204607090956801</v>
      </c>
      <c r="AN14">
        <v>0.97840145828958502</v>
      </c>
      <c r="AO14">
        <v>1.022377332719</v>
      </c>
      <c r="AP14">
        <v>1.04478813829416</v>
      </c>
      <c r="AQ14">
        <v>0.94107927031698302</v>
      </c>
      <c r="AR14">
        <v>0.90994358899636096</v>
      </c>
      <c r="AS14">
        <v>0.96162286402502795</v>
      </c>
      <c r="AT14">
        <v>0.94277203278204702</v>
      </c>
      <c r="AU14">
        <v>0.96663765924920497</v>
      </c>
      <c r="AV14">
        <v>1.0290267771388599</v>
      </c>
      <c r="AW14">
        <v>0.98605468539555297</v>
      </c>
      <c r="AX14">
        <v>0.933246408576477</v>
      </c>
      <c r="AY14">
        <v>0.89753846429183903</v>
      </c>
      <c r="AZ14">
        <v>0.96981588013577202</v>
      </c>
      <c r="BA14">
        <v>0.98131247627943097</v>
      </c>
      <c r="BB14">
        <v>1.00033325532967</v>
      </c>
      <c r="BC14">
        <v>1.0729386344085501</v>
      </c>
      <c r="BD14">
        <v>1.15402821632352</v>
      </c>
      <c r="BE14">
        <v>1.0085449386305501</v>
      </c>
      <c r="BF14">
        <v>1.0040105620595601</v>
      </c>
      <c r="BG14">
        <v>0</v>
      </c>
      <c r="BH14">
        <v>0</v>
      </c>
      <c r="BI14">
        <v>162742.35640399999</v>
      </c>
      <c r="BJ14">
        <v>1813054.319568</v>
      </c>
      <c r="BK14">
        <v>1580280.11077845</v>
      </c>
      <c r="BL14">
        <v>1714436.0761879401</v>
      </c>
      <c r="BM14">
        <v>791223.68694909301</v>
      </c>
      <c r="BN14">
        <v>909423.97520462796</v>
      </c>
      <c r="BO14">
        <v>1024566.78790287</v>
      </c>
      <c r="BP14">
        <v>1260546.7814146001</v>
      </c>
      <c r="BQ14">
        <v>901532.26297599904</v>
      </c>
      <c r="BR14">
        <v>1033124.0681</v>
      </c>
      <c r="BS14">
        <v>1147362.7149</v>
      </c>
      <c r="BT14">
        <v>992644.32970000105</v>
      </c>
      <c r="BU14">
        <v>964680.32129511295</v>
      </c>
      <c r="BV14">
        <v>913550.27789511206</v>
      </c>
      <c r="BW14">
        <v>833829.55633599998</v>
      </c>
      <c r="BX14">
        <v>1284004.4959344999</v>
      </c>
      <c r="BY14">
        <v>2281195.3505630698</v>
      </c>
      <c r="BZ14">
        <v>1655145.75556378</v>
      </c>
      <c r="CA14">
        <v>1315804.23179548</v>
      </c>
      <c r="CB14">
        <v>1078123.7954891</v>
      </c>
      <c r="CC14">
        <v>654010.115050002</v>
      </c>
      <c r="CD14">
        <v>0</v>
      </c>
      <c r="CE14">
        <v>0</v>
      </c>
      <c r="CF14">
        <v>0</v>
      </c>
      <c r="CG14">
        <v>1034.7511568</v>
      </c>
      <c r="CH14">
        <v>3725.41</v>
      </c>
      <c r="CI14">
        <v>0</v>
      </c>
      <c r="CJ14">
        <v>0</v>
      </c>
      <c r="CK14">
        <v>8338.75</v>
      </c>
      <c r="CL14">
        <v>25370.2752</v>
      </c>
      <c r="CM14">
        <v>5614791.0800000001</v>
      </c>
      <c r="CN14">
        <v>0</v>
      </c>
      <c r="CO14">
        <v>136866.51</v>
      </c>
      <c r="CP14">
        <v>17891</v>
      </c>
      <c r="CQ14">
        <v>5328.75</v>
      </c>
      <c r="CR14">
        <v>7464.4014999999999</v>
      </c>
      <c r="CS14">
        <v>9649.77</v>
      </c>
      <c r="CT14">
        <v>383258.63</v>
      </c>
      <c r="CU14">
        <v>40449.4</v>
      </c>
      <c r="CV14">
        <v>77258.8</v>
      </c>
      <c r="CW14">
        <v>178772.05</v>
      </c>
      <c r="CX14">
        <v>329159.27500000002</v>
      </c>
      <c r="CY14">
        <v>16000.58</v>
      </c>
      <c r="CZ14">
        <v>0</v>
      </c>
      <c r="DX14">
        <v>0</v>
      </c>
      <c r="DY14">
        <v>0</v>
      </c>
      <c r="DZ14">
        <v>34840.159335999997</v>
      </c>
      <c r="EA14">
        <v>333201.79092100001</v>
      </c>
      <c r="EB14">
        <v>259136.850715671</v>
      </c>
      <c r="EC14">
        <v>338444.91405038</v>
      </c>
      <c r="ED14">
        <v>111221.69164018299</v>
      </c>
      <c r="EE14">
        <v>154194.487743559</v>
      </c>
      <c r="EF14">
        <v>155976.52360690801</v>
      </c>
      <c r="EG14">
        <v>207363.8900634</v>
      </c>
      <c r="EH14">
        <v>126921.940694</v>
      </c>
      <c r="EI14">
        <v>114279.0284</v>
      </c>
      <c r="EJ14">
        <v>170670.06580000001</v>
      </c>
      <c r="EK14">
        <v>128488.0242</v>
      </c>
      <c r="EL14">
        <v>145356.388968288</v>
      </c>
      <c r="EM14">
        <v>142095.03886828799</v>
      </c>
      <c r="EN14">
        <v>138553.38878400001</v>
      </c>
      <c r="EO14">
        <v>285596.59779550001</v>
      </c>
      <c r="EP14">
        <v>179081.73848792</v>
      </c>
      <c r="EQ14">
        <v>270469.26389636501</v>
      </c>
      <c r="ER14">
        <v>223758.79466952101</v>
      </c>
      <c r="ES14">
        <v>348695.27966305899</v>
      </c>
      <c r="ET14">
        <v>369601.79955</v>
      </c>
      <c r="EU14">
        <v>0</v>
      </c>
      <c r="EV14">
        <v>0</v>
      </c>
      <c r="EW14">
        <v>0</v>
      </c>
      <c r="EX14">
        <v>1034.7511568</v>
      </c>
      <c r="EY14">
        <v>3725.41</v>
      </c>
      <c r="EZ14">
        <v>0</v>
      </c>
      <c r="FA14">
        <v>0</v>
      </c>
      <c r="FB14">
        <v>8338.75</v>
      </c>
      <c r="FC14">
        <v>25370.2752</v>
      </c>
      <c r="FD14">
        <v>5614791.0800000001</v>
      </c>
      <c r="FE14">
        <v>0</v>
      </c>
      <c r="FF14">
        <v>136866.51</v>
      </c>
      <c r="FG14">
        <v>17891</v>
      </c>
      <c r="FH14">
        <v>5328.75</v>
      </c>
      <c r="FI14">
        <v>7464.4014999999999</v>
      </c>
      <c r="FJ14">
        <v>9649.77</v>
      </c>
      <c r="FK14">
        <v>22681.63</v>
      </c>
      <c r="FL14">
        <v>40449.4</v>
      </c>
      <c r="FM14">
        <v>74623.3</v>
      </c>
      <c r="FN14">
        <v>146860.04999999999</v>
      </c>
      <c r="FO14">
        <v>329159.27500000002</v>
      </c>
      <c r="FP14">
        <v>10244.58</v>
      </c>
      <c r="FQ14">
        <v>0</v>
      </c>
    </row>
    <row r="15" spans="1:173" x14ac:dyDescent="0.25">
      <c r="A15" s="46" t="s">
        <v>257</v>
      </c>
      <c r="B15" s="46" t="s">
        <v>10</v>
      </c>
      <c r="C15">
        <v>2002</v>
      </c>
      <c r="D15" s="84">
        <v>722.69640000000004</v>
      </c>
      <c r="E15">
        <v>209.81508387096801</v>
      </c>
      <c r="F15">
        <v>0</v>
      </c>
      <c r="G15">
        <v>0</v>
      </c>
      <c r="H15">
        <v>0</v>
      </c>
      <c r="I15">
        <v>0</v>
      </c>
      <c r="K15">
        <v>0</v>
      </c>
      <c r="L15">
        <v>0</v>
      </c>
      <c r="M15" s="38">
        <f>IF(OR(Beazley_data[[#This Row],[total_RC]]&lt;0.6,Beazley_data[[#This Row],[total_RC]]&gt;2),1,Beazley_data[[#This Row],[total_RC]])</f>
        <v>1</v>
      </c>
      <c r="P15" s="39" t="str">
        <f>Beazley_data[[#This Row],[key]]</f>
        <v>1E2002</v>
      </c>
      <c r="Q15" s="40">
        <f>Beazley_data[[#This Row],[WEP]]</f>
        <v>722.69640000000004</v>
      </c>
      <c r="R15" s="40">
        <f t="shared" si="3"/>
        <v>722.69640000000004</v>
      </c>
      <c r="S15" s="41">
        <f t="shared" si="4"/>
        <v>0</v>
      </c>
      <c r="U15" s="42">
        <f>Beazley_data[[#This Row],[Acq_costs]]</f>
        <v>209.81508387096801</v>
      </c>
      <c r="V15" s="40">
        <f t="shared" si="5"/>
        <v>209.8151</v>
      </c>
      <c r="W15" s="43">
        <f t="shared" si="6"/>
        <v>7.6872598735199598E-8</v>
      </c>
      <c r="Y15" s="44">
        <f>Beazley_data[[#This Row],[total_RC]]</f>
        <v>0</v>
      </c>
      <c r="Z15" s="45">
        <f t="shared" si="7"/>
        <v>0</v>
      </c>
      <c r="AA15" s="43" t="str">
        <f t="shared" si="8"/>
        <v>no values</v>
      </c>
      <c r="AD15" s="42">
        <f>Beazley_data[[#This Row],[Cat_incurred]]+Beazley_data[[#This Row],[incurred_exc_cat]]</f>
        <v>0</v>
      </c>
      <c r="AE15" s="40">
        <f t="shared" si="9"/>
        <v>0</v>
      </c>
      <c r="AF15" s="43" t="str">
        <f t="shared" si="10"/>
        <v>no values</v>
      </c>
      <c r="AI15" t="s">
        <v>11</v>
      </c>
      <c r="AJ15">
        <v>0</v>
      </c>
      <c r="AK15">
        <v>0</v>
      </c>
      <c r="AL15">
        <v>1.0100000931975099</v>
      </c>
      <c r="AM15">
        <v>1.02330966895955</v>
      </c>
      <c r="AN15">
        <v>0.978876141196241</v>
      </c>
      <c r="AO15">
        <v>0.97775976031555001</v>
      </c>
      <c r="AP15">
        <v>1.0211506906818799</v>
      </c>
      <c r="AQ15">
        <v>0.96512416004694801</v>
      </c>
      <c r="AR15">
        <v>0.99609936274998101</v>
      </c>
      <c r="AS15">
        <v>1.0104470072564</v>
      </c>
      <c r="AT15">
        <v>0.92887812366325395</v>
      </c>
      <c r="AU15">
        <v>0.99627889392222102</v>
      </c>
      <c r="AV15">
        <v>1.0304748718074701</v>
      </c>
      <c r="AW15">
        <v>1.01621717676316</v>
      </c>
      <c r="AX15">
        <v>0.98618427843165102</v>
      </c>
      <c r="AY15">
        <v>0.97632364319806597</v>
      </c>
      <c r="AZ15">
        <v>0.96198259235430295</v>
      </c>
      <c r="BA15">
        <v>0.99504076405758801</v>
      </c>
      <c r="BB15">
        <v>1.0996219444222299</v>
      </c>
      <c r="BC15">
        <v>1.0481851254221799</v>
      </c>
      <c r="BD15">
        <v>1.19007381050109</v>
      </c>
      <c r="BE15">
        <v>1.11556183899515</v>
      </c>
      <c r="BF15">
        <v>1.0533696569706299</v>
      </c>
      <c r="BG15">
        <v>0</v>
      </c>
      <c r="BH15">
        <v>0</v>
      </c>
      <c r="BI15">
        <v>227.5812</v>
      </c>
      <c r="BJ15">
        <v>36518.197311999997</v>
      </c>
      <c r="BK15">
        <v>108032.126451637</v>
      </c>
      <c r="BL15">
        <v>118467.39733623101</v>
      </c>
      <c r="BM15">
        <v>81208.575778254395</v>
      </c>
      <c r="BN15">
        <v>98716.714662907398</v>
      </c>
      <c r="BO15">
        <v>131859.659719416</v>
      </c>
      <c r="BP15">
        <v>99165.252059313498</v>
      </c>
      <c r="BQ15">
        <v>81158.928984174403</v>
      </c>
      <c r="BR15">
        <v>92889.517735461995</v>
      </c>
      <c r="BS15">
        <v>99128.4534811255</v>
      </c>
      <c r="BT15">
        <v>105702.548416745</v>
      </c>
      <c r="BU15">
        <v>104779.973097273</v>
      </c>
      <c r="BV15">
        <v>61611.459760006401</v>
      </c>
      <c r="BW15">
        <v>64403.232085515003</v>
      </c>
      <c r="BX15">
        <v>39325.348798184801</v>
      </c>
      <c r="BY15">
        <v>55041.984305305399</v>
      </c>
      <c r="BZ15">
        <v>143227.65006148699</v>
      </c>
      <c r="CA15">
        <v>48693.472413969197</v>
      </c>
      <c r="CB15">
        <v>75794.348491020195</v>
      </c>
      <c r="CC15">
        <v>99669.526952633794</v>
      </c>
      <c r="CD15">
        <v>0</v>
      </c>
      <c r="CE15">
        <v>0</v>
      </c>
      <c r="CF15">
        <v>0</v>
      </c>
      <c r="CG15">
        <v>1497.625</v>
      </c>
      <c r="CH15">
        <v>1288.1947560000001</v>
      </c>
      <c r="CI15">
        <v>0</v>
      </c>
      <c r="CJ15">
        <v>0</v>
      </c>
      <c r="CK15">
        <v>172.32919999999999</v>
      </c>
      <c r="CL15">
        <v>4200.7218999999996</v>
      </c>
      <c r="CM15">
        <v>0</v>
      </c>
      <c r="CN15">
        <v>9079.3773000000001</v>
      </c>
      <c r="CO15">
        <v>0</v>
      </c>
      <c r="CP15">
        <v>545.88279999999997</v>
      </c>
      <c r="CQ15">
        <v>1.8189894E-12</v>
      </c>
      <c r="CR15">
        <v>0</v>
      </c>
      <c r="CS15">
        <v>36851.275199999996</v>
      </c>
      <c r="CT15">
        <v>0</v>
      </c>
      <c r="CU15">
        <v>0</v>
      </c>
      <c r="CV15">
        <v>0</v>
      </c>
      <c r="CW15">
        <v>0</v>
      </c>
      <c r="CX15">
        <v>0</v>
      </c>
      <c r="CY15">
        <v>0</v>
      </c>
      <c r="CZ15">
        <v>0</v>
      </c>
      <c r="DX15">
        <v>0</v>
      </c>
      <c r="DY15">
        <v>0</v>
      </c>
      <c r="DZ15">
        <v>75.860399999999998</v>
      </c>
      <c r="EA15">
        <v>12785.604375999999</v>
      </c>
      <c r="EB15">
        <v>34250.765394401598</v>
      </c>
      <c r="EC15">
        <v>30833.0406452598</v>
      </c>
      <c r="ED15">
        <v>24722.615550308801</v>
      </c>
      <c r="EE15">
        <v>29319.0703929386</v>
      </c>
      <c r="EF15">
        <v>37374.433401374197</v>
      </c>
      <c r="EG15">
        <v>32805.618242680997</v>
      </c>
      <c r="EH15">
        <v>27188.582757623801</v>
      </c>
      <c r="EI15">
        <v>30480.8838987296</v>
      </c>
      <c r="EJ15">
        <v>30086.985423313199</v>
      </c>
      <c r="EK15">
        <v>33747.519381157203</v>
      </c>
      <c r="EL15">
        <v>29751.195791974002</v>
      </c>
      <c r="EM15">
        <v>16896.018507761401</v>
      </c>
      <c r="EN15">
        <v>24454.4256061954</v>
      </c>
      <c r="EO15">
        <v>12788.7067365246</v>
      </c>
      <c r="EP15">
        <v>17113.606246016599</v>
      </c>
      <c r="EQ15">
        <v>70837.062075544498</v>
      </c>
      <c r="ER15">
        <v>15829.5834775164</v>
      </c>
      <c r="ES15">
        <v>26244.4124963508</v>
      </c>
      <c r="ET15">
        <v>41596.299765619398</v>
      </c>
      <c r="EU15">
        <v>0</v>
      </c>
      <c r="EV15">
        <v>0</v>
      </c>
      <c r="EW15">
        <v>0</v>
      </c>
      <c r="EX15">
        <v>1497.625</v>
      </c>
      <c r="EY15">
        <v>1288.1947560000001</v>
      </c>
      <c r="EZ15">
        <v>0</v>
      </c>
      <c r="FA15">
        <v>0</v>
      </c>
      <c r="FB15">
        <v>172.32919999999999</v>
      </c>
      <c r="FC15">
        <v>4200.7218999999996</v>
      </c>
      <c r="FD15">
        <v>0</v>
      </c>
      <c r="FE15">
        <v>9079.3773000000001</v>
      </c>
      <c r="FF15">
        <v>0</v>
      </c>
      <c r="FG15">
        <v>545.88279999999997</v>
      </c>
      <c r="FH15">
        <v>0</v>
      </c>
      <c r="FI15">
        <v>0</v>
      </c>
      <c r="FJ15">
        <v>36851.275199999996</v>
      </c>
      <c r="FK15">
        <v>0</v>
      </c>
      <c r="FL15">
        <v>0</v>
      </c>
      <c r="FM15">
        <v>0</v>
      </c>
      <c r="FN15">
        <v>0</v>
      </c>
      <c r="FO15">
        <v>0</v>
      </c>
      <c r="FP15">
        <v>0</v>
      </c>
      <c r="FQ15">
        <v>0</v>
      </c>
    </row>
    <row r="16" spans="1:173" x14ac:dyDescent="0.25">
      <c r="A16" s="48" t="s">
        <v>258</v>
      </c>
      <c r="B16" s="48" t="s">
        <v>10</v>
      </c>
      <c r="C16" s="49">
        <v>2003</v>
      </c>
      <c r="D16" s="85">
        <v>48098.472900000001</v>
      </c>
      <c r="E16" s="49">
        <v>10723.115850320401</v>
      </c>
      <c r="F16" s="49">
        <v>0</v>
      </c>
      <c r="G16" s="49">
        <v>0</v>
      </c>
      <c r="H16" s="49">
        <v>0</v>
      </c>
      <c r="I16" s="49">
        <v>0</v>
      </c>
      <c r="J16" s="49">
        <v>1.0892025721102701</v>
      </c>
      <c r="K16" s="49">
        <v>0</v>
      </c>
      <c r="L16" s="49">
        <v>0</v>
      </c>
      <c r="M16" s="38">
        <f>IF(OR(Beazley_data[[#This Row],[total_RC]]&lt;0.6,Beazley_data[[#This Row],[total_RC]]&gt;2),1,Beazley_data[[#This Row],[total_RC]])</f>
        <v>1.0892025721102701</v>
      </c>
      <c r="P16" s="39" t="str">
        <f>Beazley_data[[#This Row],[key]]</f>
        <v>1E2003</v>
      </c>
      <c r="Q16" s="40">
        <f>Beazley_data[[#This Row],[WEP]]</f>
        <v>48098.472900000001</v>
      </c>
      <c r="R16" s="40">
        <f t="shared" si="3"/>
        <v>48100.949767999999</v>
      </c>
      <c r="S16" s="41">
        <f t="shared" si="4"/>
        <v>5.1493120446567592E-5</v>
      </c>
      <c r="U16" s="42">
        <f>Beazley_data[[#This Row],[Acq_costs]]</f>
        <v>10723.115850320401</v>
      </c>
      <c r="V16" s="40">
        <f t="shared" si="5"/>
        <v>10723.941532000001</v>
      </c>
      <c r="W16" s="43">
        <f t="shared" si="6"/>
        <v>7.6994235481082227E-5</v>
      </c>
      <c r="Y16" s="44">
        <f>Beazley_data[[#This Row],[total_RC]]</f>
        <v>1.0892025721102701</v>
      </c>
      <c r="Z16" s="45">
        <f t="shared" si="7"/>
        <v>1.0892025697046901</v>
      </c>
      <c r="AA16" s="43">
        <f t="shared" si="8"/>
        <v>-2.2085698513420363E-9</v>
      </c>
      <c r="AD16" s="42">
        <f>Beazley_data[[#This Row],[Cat_incurred]]+Beazley_data[[#This Row],[incurred_exc_cat]]</f>
        <v>0</v>
      </c>
      <c r="AE16" s="40">
        <f t="shared" si="9"/>
        <v>0</v>
      </c>
      <c r="AF16" s="43" t="str">
        <f t="shared" si="10"/>
        <v>no values</v>
      </c>
      <c r="AI16" t="s">
        <v>125</v>
      </c>
      <c r="AJ16">
        <v>1</v>
      </c>
      <c r="AK16">
        <v>1</v>
      </c>
      <c r="AL16">
        <v>1.00491630803542</v>
      </c>
      <c r="AM16">
        <v>0.96145433509143097</v>
      </c>
      <c r="AN16">
        <v>1.01000001154783</v>
      </c>
      <c r="AO16">
        <v>1</v>
      </c>
      <c r="AP16">
        <v>1.0114316217384201</v>
      </c>
      <c r="AQ16">
        <v>0.928408622083432</v>
      </c>
      <c r="AR16">
        <v>0.95383056646690501</v>
      </c>
      <c r="AS16">
        <v>1.0769090730622</v>
      </c>
      <c r="AT16">
        <v>0.97183760227245597</v>
      </c>
      <c r="AU16">
        <v>0.92670926620293204</v>
      </c>
      <c r="AV16">
        <v>0.95752912225422204</v>
      </c>
      <c r="AW16">
        <v>1.1284077669994099</v>
      </c>
      <c r="AX16">
        <v>0.91524624141839594</v>
      </c>
      <c r="AY16">
        <v>0.91651416924661899</v>
      </c>
      <c r="AZ16">
        <v>0.91818040399599898</v>
      </c>
      <c r="BA16">
        <v>1.03299485444371</v>
      </c>
      <c r="BB16">
        <v>1.0112027188697099</v>
      </c>
      <c r="BC16">
        <v>0.99620305183042501</v>
      </c>
      <c r="BD16">
        <v>1.0457279950599401</v>
      </c>
      <c r="BE16">
        <v>1.01138197059201</v>
      </c>
      <c r="BF16">
        <v>1.1534108015861599</v>
      </c>
      <c r="BG16">
        <v>13665.304456</v>
      </c>
      <c r="BH16">
        <v>31329.189276000001</v>
      </c>
      <c r="BI16">
        <v>63729.969863999999</v>
      </c>
      <c r="BJ16">
        <v>18674.032383999998</v>
      </c>
      <c r="BK16">
        <v>100302.03216810001</v>
      </c>
      <c r="BL16">
        <v>81273.708700000003</v>
      </c>
      <c r="BM16">
        <v>111650.519</v>
      </c>
      <c r="BN16">
        <v>137258.75889999999</v>
      </c>
      <c r="BO16">
        <v>324022.8075</v>
      </c>
      <c r="BP16">
        <v>351581.6655</v>
      </c>
      <c r="BQ16">
        <v>337320.35769999999</v>
      </c>
      <c r="BR16">
        <v>414546.39510000002</v>
      </c>
      <c r="BS16">
        <v>272413.36670000001</v>
      </c>
      <c r="BT16">
        <v>879921.73219999997</v>
      </c>
      <c r="BU16">
        <v>1617812.1009</v>
      </c>
      <c r="BV16">
        <v>1920470.34261757</v>
      </c>
      <c r="BW16">
        <v>5594167.2610176504</v>
      </c>
      <c r="BX16">
        <v>4690242.37235625</v>
      </c>
      <c r="BY16">
        <v>3905655.9909111601</v>
      </c>
      <c r="BZ16">
        <v>2794884.4004615</v>
      </c>
      <c r="CA16">
        <v>948740.518506094</v>
      </c>
      <c r="CB16">
        <v>1099142.39410997</v>
      </c>
      <c r="CC16">
        <v>254888.764096278</v>
      </c>
      <c r="CD16">
        <v>4317.8040000000001</v>
      </c>
      <c r="CE16">
        <v>0</v>
      </c>
      <c r="CF16">
        <v>0</v>
      </c>
      <c r="CG16">
        <v>0</v>
      </c>
      <c r="CH16">
        <v>0</v>
      </c>
      <c r="CI16">
        <v>0</v>
      </c>
      <c r="CJ16">
        <v>0</v>
      </c>
      <c r="CK16">
        <v>0</v>
      </c>
      <c r="CL16">
        <v>0</v>
      </c>
      <c r="CM16">
        <v>0</v>
      </c>
      <c r="CN16">
        <v>0</v>
      </c>
      <c r="CO16">
        <v>413652.26089999999</v>
      </c>
      <c r="CP16">
        <v>2579058.0175000001</v>
      </c>
      <c r="CQ16">
        <v>7.2759576100000003E-12</v>
      </c>
      <c r="CR16">
        <v>375535.02439999999</v>
      </c>
      <c r="CS16">
        <v>129212.4477</v>
      </c>
      <c r="CT16">
        <v>3491785.3574074302</v>
      </c>
      <c r="CU16">
        <v>4143642.8300926001</v>
      </c>
      <c r="CV16">
        <v>2345172.9131999998</v>
      </c>
      <c r="CW16">
        <v>2244548.5016822</v>
      </c>
      <c r="CX16">
        <v>56631.352500000001</v>
      </c>
      <c r="CY16">
        <v>369541.90130595898</v>
      </c>
      <c r="CZ16">
        <v>0</v>
      </c>
      <c r="DX16">
        <v>5867.6349760000003</v>
      </c>
      <c r="DY16">
        <v>3481.0211039999999</v>
      </c>
      <c r="DZ16">
        <v>7081.1077919999998</v>
      </c>
      <c r="EA16">
        <v>2074.8925680000002</v>
      </c>
      <c r="EB16">
        <v>16922.3773889</v>
      </c>
      <c r="EC16">
        <v>14342.4193</v>
      </c>
      <c r="ED16">
        <v>19703.0327</v>
      </c>
      <c r="EE16">
        <v>24222.133999999998</v>
      </c>
      <c r="EF16">
        <v>57180.495199999998</v>
      </c>
      <c r="EG16">
        <v>62043.823299999996</v>
      </c>
      <c r="EH16">
        <v>59527.122199999998</v>
      </c>
      <c r="EI16">
        <v>73151.767999999996</v>
      </c>
      <c r="EJ16">
        <v>48072.947099999998</v>
      </c>
      <c r="EK16">
        <v>127956.91</v>
      </c>
      <c r="EL16">
        <v>191384.26689999999</v>
      </c>
      <c r="EM16">
        <v>258046.737662687</v>
      </c>
      <c r="EN16">
        <v>707974.50348665705</v>
      </c>
      <c r="EO16">
        <v>816337.01690729102</v>
      </c>
      <c r="EP16">
        <v>549237.00850563298</v>
      </c>
      <c r="EQ16">
        <v>284425.57783758902</v>
      </c>
      <c r="ER16">
        <v>100339.424504428</v>
      </c>
      <c r="ES16">
        <v>117219.165488189</v>
      </c>
      <c r="ET16">
        <v>35871.666963046402</v>
      </c>
      <c r="EU16">
        <v>4317.8040000000001</v>
      </c>
      <c r="EV16">
        <v>0</v>
      </c>
      <c r="EW16">
        <v>0</v>
      </c>
      <c r="EX16">
        <v>0</v>
      </c>
      <c r="EY16">
        <v>0</v>
      </c>
      <c r="EZ16">
        <v>0</v>
      </c>
      <c r="FA16">
        <v>0</v>
      </c>
      <c r="FB16">
        <v>0</v>
      </c>
      <c r="FC16">
        <v>0</v>
      </c>
      <c r="FD16">
        <v>0</v>
      </c>
      <c r="FE16">
        <v>0</v>
      </c>
      <c r="FF16">
        <v>413652.26089999999</v>
      </c>
      <c r="FG16">
        <v>2579058.0175000001</v>
      </c>
      <c r="FH16">
        <v>0</v>
      </c>
      <c r="FI16">
        <v>371847.4804</v>
      </c>
      <c r="FJ16">
        <v>124285.6081</v>
      </c>
      <c r="FK16">
        <v>3491750.07160743</v>
      </c>
      <c r="FL16">
        <v>3832452.51130644</v>
      </c>
      <c r="FM16">
        <v>2325822.0798999998</v>
      </c>
      <c r="FN16">
        <v>2243022.4475373998</v>
      </c>
      <c r="FO16">
        <v>0</v>
      </c>
      <c r="FP16">
        <v>369541.90130595898</v>
      </c>
      <c r="FQ16">
        <v>0</v>
      </c>
    </row>
    <row r="17" spans="1:173" x14ac:dyDescent="0.25">
      <c r="A17" s="46" t="s">
        <v>259</v>
      </c>
      <c r="B17" s="46" t="s">
        <v>10</v>
      </c>
      <c r="C17">
        <v>2004</v>
      </c>
      <c r="D17" s="84">
        <v>84551.072899999999</v>
      </c>
      <c r="E17">
        <v>19004.7279411901</v>
      </c>
      <c r="F17">
        <v>0</v>
      </c>
      <c r="G17">
        <v>0</v>
      </c>
      <c r="H17">
        <v>0</v>
      </c>
      <c r="I17">
        <v>0</v>
      </c>
      <c r="J17">
        <v>0.97983955912388598</v>
      </c>
      <c r="K17">
        <v>0</v>
      </c>
      <c r="L17">
        <v>0</v>
      </c>
      <c r="M17" s="38">
        <f>IF(OR(Beazley_data[[#This Row],[total_RC]]&lt;0.6,Beazley_data[[#This Row],[total_RC]]&gt;2),1,Beazley_data[[#This Row],[total_RC]])</f>
        <v>0.97983955912388598</v>
      </c>
      <c r="P17" s="39" t="str">
        <f>Beazley_data[[#This Row],[key]]</f>
        <v>1E2004</v>
      </c>
      <c r="Q17" s="40">
        <f>Beazley_data[[#This Row],[WEP]]</f>
        <v>84551.072899999999</v>
      </c>
      <c r="R17" s="40">
        <f t="shared" si="3"/>
        <v>84725.561079999999</v>
      </c>
      <c r="S17" s="41">
        <f t="shared" si="4"/>
        <v>2.0594514545054965E-3</v>
      </c>
      <c r="U17" s="42">
        <f>Beazley_data[[#This Row],[Acq_costs]]</f>
        <v>19004.7279411901</v>
      </c>
      <c r="V17" s="40">
        <f t="shared" si="5"/>
        <v>19069.752467999999</v>
      </c>
      <c r="W17" s="43">
        <f t="shared" si="6"/>
        <v>3.4098254247931763E-3</v>
      </c>
      <c r="Y17" s="44">
        <f>Beazley_data[[#This Row],[total_RC]]</f>
        <v>0.97983955912388598</v>
      </c>
      <c r="Z17" s="45">
        <f t="shared" si="7"/>
        <v>0.979839864329481</v>
      </c>
      <c r="AA17" s="43">
        <f t="shared" si="8"/>
        <v>3.1148517847667681E-7</v>
      </c>
      <c r="AD17" s="42">
        <f>Beazley_data[[#This Row],[Cat_incurred]]+Beazley_data[[#This Row],[incurred_exc_cat]]</f>
        <v>0</v>
      </c>
      <c r="AE17" s="40">
        <f t="shared" si="9"/>
        <v>0</v>
      </c>
      <c r="AF17" s="43" t="str">
        <f t="shared" si="10"/>
        <v>no values</v>
      </c>
      <c r="AI17" t="s">
        <v>44</v>
      </c>
      <c r="AJ17">
        <v>0</v>
      </c>
      <c r="AK17">
        <v>0</v>
      </c>
      <c r="AL17">
        <v>0</v>
      </c>
      <c r="AM17">
        <v>0</v>
      </c>
      <c r="AN17">
        <v>0</v>
      </c>
      <c r="AO17">
        <v>0</v>
      </c>
      <c r="AP17">
        <v>0</v>
      </c>
      <c r="AQ17">
        <v>0</v>
      </c>
      <c r="AR17">
        <v>0</v>
      </c>
      <c r="AS17">
        <v>0</v>
      </c>
      <c r="AT17">
        <v>0</v>
      </c>
      <c r="AU17">
        <v>0</v>
      </c>
      <c r="AV17">
        <v>1</v>
      </c>
      <c r="AW17">
        <v>0.96500000027514798</v>
      </c>
      <c r="AX17">
        <v>0.95000000020419195</v>
      </c>
      <c r="AY17">
        <v>0.99361099112408402</v>
      </c>
      <c r="AZ17">
        <v>0.95419305985702996</v>
      </c>
      <c r="BA17">
        <v>0.950000000371233</v>
      </c>
      <c r="BB17">
        <v>0.97380115065886597</v>
      </c>
      <c r="BC17">
        <v>1.1593852780750999</v>
      </c>
      <c r="BD17">
        <v>1.4143259322096999</v>
      </c>
      <c r="BE17">
        <v>1.0992130373669</v>
      </c>
      <c r="BF17">
        <v>1.07181177036897</v>
      </c>
      <c r="BG17">
        <v>0</v>
      </c>
      <c r="BH17">
        <v>0</v>
      </c>
      <c r="BI17">
        <v>0</v>
      </c>
      <c r="BJ17">
        <v>0</v>
      </c>
      <c r="BK17">
        <v>0</v>
      </c>
      <c r="BL17">
        <v>0</v>
      </c>
      <c r="BM17">
        <v>0</v>
      </c>
      <c r="BN17">
        <v>0</v>
      </c>
      <c r="BO17">
        <v>20680.717400860402</v>
      </c>
      <c r="BP17">
        <v>0</v>
      </c>
      <c r="BQ17">
        <v>4286.9925000000003</v>
      </c>
      <c r="BR17">
        <v>0</v>
      </c>
      <c r="BS17">
        <v>411044.375</v>
      </c>
      <c r="BT17">
        <v>274174.10220000002</v>
      </c>
      <c r="BU17">
        <v>257598.16260000001</v>
      </c>
      <c r="BV17">
        <v>82929.931563999999</v>
      </c>
      <c r="BW17">
        <v>316277.50241711998</v>
      </c>
      <c r="BX17">
        <v>290206.4302</v>
      </c>
      <c r="BY17">
        <v>453477.32592895703</v>
      </c>
      <c r="BZ17">
        <v>428075.540182486</v>
      </c>
      <c r="CA17">
        <v>642015.58823651704</v>
      </c>
      <c r="CB17">
        <v>839237.38972753799</v>
      </c>
      <c r="CC17">
        <v>121576.918933307</v>
      </c>
      <c r="CD17">
        <v>0</v>
      </c>
      <c r="CE17">
        <v>0</v>
      </c>
      <c r="CF17">
        <v>0</v>
      </c>
      <c r="CG17">
        <v>0</v>
      </c>
      <c r="CH17">
        <v>0</v>
      </c>
      <c r="CI17">
        <v>0</v>
      </c>
      <c r="CJ17">
        <v>0</v>
      </c>
      <c r="CK17">
        <v>0</v>
      </c>
      <c r="CL17">
        <v>0</v>
      </c>
      <c r="CM17">
        <v>0</v>
      </c>
      <c r="CN17">
        <v>0</v>
      </c>
      <c r="CO17">
        <v>0</v>
      </c>
      <c r="CP17">
        <v>0</v>
      </c>
      <c r="CQ17">
        <v>0</v>
      </c>
      <c r="CR17">
        <v>0</v>
      </c>
      <c r="CS17">
        <v>5430.2093442400001</v>
      </c>
      <c r="CT17">
        <v>2203.1004600000001</v>
      </c>
      <c r="CU17">
        <v>5951.3280000000004</v>
      </c>
      <c r="CV17">
        <v>480105.702988</v>
      </c>
      <c r="CW17">
        <v>22343.2804</v>
      </c>
      <c r="CX17">
        <v>56088.858200000002</v>
      </c>
      <c r="CY17">
        <v>18996.245056</v>
      </c>
      <c r="CZ17">
        <v>0</v>
      </c>
      <c r="DX17">
        <v>0</v>
      </c>
      <c r="DY17">
        <v>0</v>
      </c>
      <c r="DZ17">
        <v>0</v>
      </c>
      <c r="EA17">
        <v>0</v>
      </c>
      <c r="EB17">
        <v>0</v>
      </c>
      <c r="EC17">
        <v>0</v>
      </c>
      <c r="ED17">
        <v>0</v>
      </c>
      <c r="EE17">
        <v>0</v>
      </c>
      <c r="EF17">
        <v>6893.5725042415997</v>
      </c>
      <c r="EG17">
        <v>0</v>
      </c>
      <c r="EH17">
        <v>1428.9974999999999</v>
      </c>
      <c r="EI17">
        <v>0</v>
      </c>
      <c r="EJ17">
        <v>83643.125</v>
      </c>
      <c r="EK17">
        <v>113655.898</v>
      </c>
      <c r="EL17">
        <v>94456.294099999999</v>
      </c>
      <c r="EM17">
        <v>48480.237236000001</v>
      </c>
      <c r="EN17">
        <v>112931.22449488001</v>
      </c>
      <c r="EO17">
        <v>109800.71219999999</v>
      </c>
      <c r="EP17">
        <v>189140.32303997199</v>
      </c>
      <c r="EQ17">
        <v>110080.103563107</v>
      </c>
      <c r="ER17">
        <v>130247.50356673601</v>
      </c>
      <c r="ES17">
        <v>138427.46142451599</v>
      </c>
      <c r="ET17">
        <v>43719.645441692803</v>
      </c>
      <c r="EU17">
        <v>0</v>
      </c>
      <c r="EV17">
        <v>0</v>
      </c>
      <c r="EW17">
        <v>0</v>
      </c>
      <c r="EX17">
        <v>0</v>
      </c>
      <c r="EY17">
        <v>0</v>
      </c>
      <c r="EZ17">
        <v>0</v>
      </c>
      <c r="FA17">
        <v>0</v>
      </c>
      <c r="FB17">
        <v>0</v>
      </c>
      <c r="FC17">
        <v>0</v>
      </c>
      <c r="FD17">
        <v>0</v>
      </c>
      <c r="FE17">
        <v>0</v>
      </c>
      <c r="FF17">
        <v>0</v>
      </c>
      <c r="FG17">
        <v>0</v>
      </c>
      <c r="FH17">
        <v>0</v>
      </c>
      <c r="FI17">
        <v>0</v>
      </c>
      <c r="FJ17">
        <v>2413.4296842399999</v>
      </c>
      <c r="FK17">
        <v>2203.1004600000001</v>
      </c>
      <c r="FL17">
        <v>5951.3280000000004</v>
      </c>
      <c r="FM17">
        <v>99391.433288</v>
      </c>
      <c r="FN17">
        <v>9399.5403999999999</v>
      </c>
      <c r="FO17">
        <v>4397.3981999999996</v>
      </c>
      <c r="FP17">
        <v>4406.1310560000002</v>
      </c>
      <c r="FQ17">
        <v>0</v>
      </c>
    </row>
    <row r="18" spans="1:173" x14ac:dyDescent="0.25">
      <c r="A18" s="48" t="s">
        <v>260</v>
      </c>
      <c r="B18" s="48" t="s">
        <v>10</v>
      </c>
      <c r="C18" s="49">
        <v>2005</v>
      </c>
      <c r="D18" s="85">
        <v>111698.8075</v>
      </c>
      <c r="E18" s="49">
        <v>21371.433981598901</v>
      </c>
      <c r="F18" s="49">
        <v>0</v>
      </c>
      <c r="G18" s="49">
        <v>0</v>
      </c>
      <c r="H18" s="49">
        <v>0</v>
      </c>
      <c r="I18" s="49">
        <v>0</v>
      </c>
      <c r="J18" s="49">
        <v>1.0676581382816499</v>
      </c>
      <c r="K18" s="49">
        <v>0</v>
      </c>
      <c r="L18" s="49">
        <v>0</v>
      </c>
      <c r="M18" s="38">
        <f>IF(OR(Beazley_data[[#This Row],[total_RC]]&lt;0.6,Beazley_data[[#This Row],[total_RC]]&gt;2),1,Beazley_data[[#This Row],[total_RC]])</f>
        <v>1.0676581382816499</v>
      </c>
      <c r="P18" s="39" t="str">
        <f>Beazley_data[[#This Row],[key]]</f>
        <v>1E2005</v>
      </c>
      <c r="Q18" s="40">
        <f>Beazley_data[[#This Row],[WEP]]</f>
        <v>111698.8075</v>
      </c>
      <c r="R18" s="40">
        <f t="shared" si="3"/>
        <v>111715.5668</v>
      </c>
      <c r="S18" s="41">
        <f t="shared" si="4"/>
        <v>1.500175891333809E-4</v>
      </c>
      <c r="U18" s="42">
        <f>Beazley_data[[#This Row],[Acq_costs]]</f>
        <v>21371.433981598901</v>
      </c>
      <c r="V18" s="40">
        <f t="shared" si="5"/>
        <v>21377.020219999999</v>
      </c>
      <c r="W18" s="43">
        <f t="shared" si="6"/>
        <v>2.6131978842736689E-4</v>
      </c>
      <c r="Y18" s="44">
        <f>Beazley_data[[#This Row],[total_RC]]</f>
        <v>1.0676581382816499</v>
      </c>
      <c r="Z18" s="45">
        <f t="shared" si="7"/>
        <v>1.0676427507523101</v>
      </c>
      <c r="AA18" s="43">
        <f t="shared" si="8"/>
        <v>-1.4412620072570911E-5</v>
      </c>
      <c r="AD18" s="42">
        <f>Beazley_data[[#This Row],[Cat_incurred]]+Beazley_data[[#This Row],[incurred_exc_cat]]</f>
        <v>0</v>
      </c>
      <c r="AE18" s="40">
        <f t="shared" si="9"/>
        <v>0</v>
      </c>
      <c r="AF18" s="43" t="str">
        <f t="shared" si="10"/>
        <v>no values</v>
      </c>
      <c r="AI18" t="s">
        <v>45</v>
      </c>
      <c r="AJ18">
        <v>0</v>
      </c>
      <c r="AK18">
        <v>0</v>
      </c>
      <c r="AL18">
        <v>0</v>
      </c>
      <c r="AM18">
        <v>0</v>
      </c>
      <c r="AN18">
        <v>0</v>
      </c>
      <c r="AO18">
        <v>0</v>
      </c>
      <c r="AP18">
        <v>0</v>
      </c>
      <c r="AQ18">
        <v>0</v>
      </c>
      <c r="AR18">
        <v>0</v>
      </c>
      <c r="AS18">
        <v>0</v>
      </c>
      <c r="AT18">
        <v>0</v>
      </c>
      <c r="AU18">
        <v>0</v>
      </c>
      <c r="AV18">
        <v>0</v>
      </c>
      <c r="AW18">
        <v>1</v>
      </c>
      <c r="AX18">
        <v>1.0904281300225001</v>
      </c>
      <c r="AY18">
        <v>0.99906596533689396</v>
      </c>
      <c r="AZ18">
        <v>0.97832864436391798</v>
      </c>
      <c r="BA18">
        <v>0.94290893055597502</v>
      </c>
      <c r="BB18">
        <v>1.0053354636473599</v>
      </c>
      <c r="BC18">
        <v>1.17681966469243</v>
      </c>
      <c r="BD18">
        <v>1.20185848405628</v>
      </c>
      <c r="BE18">
        <v>1.1441241565859299</v>
      </c>
      <c r="BF18">
        <v>1.0466912892578999</v>
      </c>
      <c r="BG18">
        <v>0</v>
      </c>
      <c r="BH18">
        <v>0</v>
      </c>
      <c r="BI18">
        <v>0</v>
      </c>
      <c r="BJ18">
        <v>0</v>
      </c>
      <c r="BK18">
        <v>0</v>
      </c>
      <c r="BL18">
        <v>0</v>
      </c>
      <c r="BM18">
        <v>0</v>
      </c>
      <c r="BN18">
        <v>0</v>
      </c>
      <c r="BO18">
        <v>0</v>
      </c>
      <c r="BP18">
        <v>0</v>
      </c>
      <c r="BQ18">
        <v>0</v>
      </c>
      <c r="BR18">
        <v>0</v>
      </c>
      <c r="BS18">
        <v>0</v>
      </c>
      <c r="BT18">
        <v>23377.332299999998</v>
      </c>
      <c r="BU18">
        <v>21042.385999999999</v>
      </c>
      <c r="BV18">
        <v>133997.73740000001</v>
      </c>
      <c r="BW18">
        <v>247969.3597384</v>
      </c>
      <c r="BX18">
        <v>267531.26051540702</v>
      </c>
      <c r="BY18">
        <v>469705.566950357</v>
      </c>
      <c r="BZ18">
        <v>1908354.3100643801</v>
      </c>
      <c r="CA18">
        <v>1897574.85728324</v>
      </c>
      <c r="CB18">
        <v>1996954.5095319999</v>
      </c>
      <c r="CC18">
        <v>562204.86069372704</v>
      </c>
      <c r="CD18">
        <v>0</v>
      </c>
      <c r="CE18">
        <v>0</v>
      </c>
      <c r="CF18">
        <v>0</v>
      </c>
      <c r="CG18">
        <v>0</v>
      </c>
      <c r="CH18">
        <v>0</v>
      </c>
      <c r="CI18">
        <v>0</v>
      </c>
      <c r="CJ18">
        <v>0</v>
      </c>
      <c r="CK18">
        <v>0</v>
      </c>
      <c r="CL18">
        <v>0</v>
      </c>
      <c r="CM18">
        <v>0</v>
      </c>
      <c r="CN18">
        <v>0</v>
      </c>
      <c r="CO18">
        <v>0</v>
      </c>
      <c r="CP18">
        <v>0</v>
      </c>
      <c r="CQ18">
        <v>9890.2732319999996</v>
      </c>
      <c r="CR18">
        <v>1871.2432200000001</v>
      </c>
      <c r="CS18">
        <v>40237.635790497203</v>
      </c>
      <c r="CT18">
        <v>24313.654878738402</v>
      </c>
      <c r="CU18">
        <v>35298.664325341997</v>
      </c>
      <c r="CV18">
        <v>281388.04190880002</v>
      </c>
      <c r="CW18">
        <v>379734.34159017401</v>
      </c>
      <c r="CX18">
        <v>575020.30403839995</v>
      </c>
      <c r="CY18">
        <v>79397.522364000004</v>
      </c>
      <c r="CZ18">
        <v>0</v>
      </c>
      <c r="DX18">
        <v>0</v>
      </c>
      <c r="DY18">
        <v>0</v>
      </c>
      <c r="DZ18">
        <v>0</v>
      </c>
      <c r="EA18">
        <v>0</v>
      </c>
      <c r="EB18">
        <v>0</v>
      </c>
      <c r="EC18">
        <v>0</v>
      </c>
      <c r="ED18">
        <v>0</v>
      </c>
      <c r="EE18">
        <v>0</v>
      </c>
      <c r="EF18">
        <v>0</v>
      </c>
      <c r="EG18">
        <v>0</v>
      </c>
      <c r="EH18">
        <v>0</v>
      </c>
      <c r="EI18">
        <v>0</v>
      </c>
      <c r="EJ18">
        <v>0</v>
      </c>
      <c r="EK18">
        <v>7149.3892999999998</v>
      </c>
      <c r="EL18">
        <v>7147.4678000000004</v>
      </c>
      <c r="EM18">
        <v>62303.702799999999</v>
      </c>
      <c r="EN18">
        <v>115592.29318160001</v>
      </c>
      <c r="EO18">
        <v>106284.758724086</v>
      </c>
      <c r="EP18">
        <v>123507.456895029</v>
      </c>
      <c r="EQ18">
        <v>503289.47585075401</v>
      </c>
      <c r="ER18">
        <v>631442.04205509601</v>
      </c>
      <c r="ES18">
        <v>684448.33768400003</v>
      </c>
      <c r="ET18">
        <v>170647.468594273</v>
      </c>
      <c r="EU18">
        <v>0</v>
      </c>
      <c r="EV18">
        <v>0</v>
      </c>
      <c r="EW18">
        <v>0</v>
      </c>
      <c r="EX18">
        <v>0</v>
      </c>
      <c r="EY18">
        <v>0</v>
      </c>
      <c r="EZ18">
        <v>0</v>
      </c>
      <c r="FA18">
        <v>0</v>
      </c>
      <c r="FB18">
        <v>0</v>
      </c>
      <c r="FC18">
        <v>0</v>
      </c>
      <c r="FD18">
        <v>0</v>
      </c>
      <c r="FE18">
        <v>0</v>
      </c>
      <c r="FF18">
        <v>0</v>
      </c>
      <c r="FG18">
        <v>0</v>
      </c>
      <c r="FH18">
        <v>9890.2732319999996</v>
      </c>
      <c r="FI18">
        <v>1871.2432200000001</v>
      </c>
      <c r="FJ18">
        <v>29357.402212617199</v>
      </c>
      <c r="FK18">
        <v>23953.3928673296</v>
      </c>
      <c r="FL18">
        <v>6652.780665542</v>
      </c>
      <c r="FM18">
        <v>106157.4198048</v>
      </c>
      <c r="FN18">
        <v>283381.97580204601</v>
      </c>
      <c r="FO18">
        <v>213999.82109039999</v>
      </c>
      <c r="FP18">
        <v>897.44736399999999</v>
      </c>
      <c r="FQ18">
        <v>0</v>
      </c>
    </row>
    <row r="19" spans="1:173" x14ac:dyDescent="0.25">
      <c r="A19" s="46" t="s">
        <v>261</v>
      </c>
      <c r="B19" s="46" t="s">
        <v>10</v>
      </c>
      <c r="C19">
        <v>2006</v>
      </c>
      <c r="D19" s="84">
        <v>207434.86619999999</v>
      </c>
      <c r="E19">
        <v>31342.052034094399</v>
      </c>
      <c r="F19">
        <v>0</v>
      </c>
      <c r="G19">
        <v>0</v>
      </c>
      <c r="H19">
        <v>0</v>
      </c>
      <c r="I19">
        <v>0</v>
      </c>
      <c r="J19">
        <v>1.5229713228456701</v>
      </c>
      <c r="K19">
        <v>0</v>
      </c>
      <c r="L19">
        <v>0</v>
      </c>
      <c r="M19" s="38">
        <f>IF(OR(Beazley_data[[#This Row],[total_RC]]&lt;0.6,Beazley_data[[#This Row],[total_RC]]&gt;2),1,Beazley_data[[#This Row],[total_RC]])</f>
        <v>1.5229713228456701</v>
      </c>
      <c r="P19" s="39" t="str">
        <f>Beazley_data[[#This Row],[key]]</f>
        <v>1E2006</v>
      </c>
      <c r="Q19" s="40">
        <f>Beazley_data[[#This Row],[WEP]]</f>
        <v>207434.86619999999</v>
      </c>
      <c r="R19" s="40">
        <f t="shared" si="3"/>
        <v>207452.834408</v>
      </c>
      <c r="S19" s="41">
        <f t="shared" si="4"/>
        <v>8.6613461085170796E-5</v>
      </c>
      <c r="U19" s="42">
        <f>Beazley_data[[#This Row],[Acq_costs]]</f>
        <v>31342.052034094399</v>
      </c>
      <c r="V19" s="40">
        <f t="shared" si="5"/>
        <v>31346.981692000001</v>
      </c>
      <c r="W19" s="43">
        <f t="shared" si="6"/>
        <v>1.5726100694602891E-4</v>
      </c>
      <c r="Y19" s="44">
        <f>Beazley_data[[#This Row],[total_RC]]</f>
        <v>1.5229713228456701</v>
      </c>
      <c r="Z19" s="45">
        <f t="shared" si="7"/>
        <v>1.5229507162579501</v>
      </c>
      <c r="AA19" s="43">
        <f t="shared" si="8"/>
        <v>-1.3530698991097314E-5</v>
      </c>
      <c r="AD19" s="42">
        <f>Beazley_data[[#This Row],[Cat_incurred]]+Beazley_data[[#This Row],[incurred_exc_cat]]</f>
        <v>0</v>
      </c>
      <c r="AE19" s="40">
        <f t="shared" si="9"/>
        <v>0</v>
      </c>
      <c r="AF19" s="43" t="str">
        <f t="shared" si="10"/>
        <v>no values</v>
      </c>
      <c r="AI19" t="s">
        <v>39</v>
      </c>
      <c r="AJ19">
        <v>0.99808646741637597</v>
      </c>
      <c r="AK19">
        <v>1.0547062197649799</v>
      </c>
      <c r="AL19">
        <v>0.98856959390478105</v>
      </c>
      <c r="AM19">
        <v>0.922061272465037</v>
      </c>
      <c r="AN19">
        <v>1.0015879421704099</v>
      </c>
      <c r="AO19">
        <v>0.97404068046185299</v>
      </c>
      <c r="AP19">
        <v>0.99923841584380002</v>
      </c>
      <c r="AQ19">
        <v>0.92492928591663204</v>
      </c>
      <c r="AR19">
        <v>0.90747739062933896</v>
      </c>
      <c r="AS19">
        <v>1.0013200377061</v>
      </c>
      <c r="AT19">
        <v>0.99723847195872795</v>
      </c>
      <c r="AU19">
        <v>0.93231268059692896</v>
      </c>
      <c r="AV19">
        <v>0.91967846806462406</v>
      </c>
      <c r="AW19">
        <v>0.87247099416936402</v>
      </c>
      <c r="AX19">
        <v>0.95569366245314202</v>
      </c>
      <c r="AY19">
        <v>1.09392345803022</v>
      </c>
      <c r="AZ19">
        <v>0.98673776433306903</v>
      </c>
      <c r="BA19">
        <v>0.93886979870948195</v>
      </c>
      <c r="BB19">
        <v>0.98047728488560304</v>
      </c>
      <c r="BC19">
        <v>1.1000000000065</v>
      </c>
      <c r="BD19">
        <v>1.1942307608082301</v>
      </c>
      <c r="BE19">
        <v>1.24870484624295</v>
      </c>
      <c r="BF19">
        <v>1</v>
      </c>
      <c r="BG19">
        <v>391941.60550000001</v>
      </c>
      <c r="BH19">
        <v>8344061.6849962398</v>
      </c>
      <c r="BI19">
        <v>6983519.034</v>
      </c>
      <c r="BJ19">
        <v>3123839.661688</v>
      </c>
      <c r="BK19">
        <v>1951470.0636509999</v>
      </c>
      <c r="BL19">
        <v>4374905.7458879603</v>
      </c>
      <c r="BM19">
        <v>4103140.3243453</v>
      </c>
      <c r="BN19">
        <v>6586121.7797465697</v>
      </c>
      <c r="BO19">
        <v>5394230.9142893096</v>
      </c>
      <c r="BP19">
        <v>7555582.6769077899</v>
      </c>
      <c r="BQ19">
        <v>6411479.572892</v>
      </c>
      <c r="BR19">
        <v>5929191.8522800002</v>
      </c>
      <c r="BS19">
        <v>4529650.2124319999</v>
      </c>
      <c r="BT19">
        <v>4645787.8264560001</v>
      </c>
      <c r="BU19">
        <v>4481952.4273079997</v>
      </c>
      <c r="BV19">
        <v>6008215.876224</v>
      </c>
      <c r="BW19">
        <v>5254355.7728040004</v>
      </c>
      <c r="BX19">
        <v>5229827.8052642103</v>
      </c>
      <c r="BY19">
        <v>3924137.7439483702</v>
      </c>
      <c r="BZ19">
        <v>4855447.1620800002</v>
      </c>
      <c r="CA19">
        <v>5484757.9210480005</v>
      </c>
      <c r="CB19">
        <v>5923419.833412</v>
      </c>
      <c r="CC19">
        <v>5713719.8770000003</v>
      </c>
      <c r="CD19">
        <v>182076.32885200001</v>
      </c>
      <c r="CE19">
        <v>1472815.950344</v>
      </c>
      <c r="CF19">
        <v>632009.735568</v>
      </c>
      <c r="CG19">
        <v>2076853.9886</v>
      </c>
      <c r="CH19">
        <v>409063.36680000002</v>
      </c>
      <c r="CI19">
        <v>52384.3123894042</v>
      </c>
      <c r="CJ19">
        <v>3016572.3025639001</v>
      </c>
      <c r="CK19">
        <v>103244.478668686</v>
      </c>
      <c r="CL19">
        <v>368288.84652779403</v>
      </c>
      <c r="CM19">
        <v>1743473.0323230601</v>
      </c>
      <c r="CN19">
        <v>1363657.8472879999</v>
      </c>
      <c r="CO19">
        <v>1235737.13674918</v>
      </c>
      <c r="CP19">
        <v>778254.86551552301</v>
      </c>
      <c r="CQ19">
        <v>20916078.0463055</v>
      </c>
      <c r="CR19">
        <v>851855.70177684003</v>
      </c>
      <c r="CS19">
        <v>2378727.2984301299</v>
      </c>
      <c r="CT19">
        <v>937587.93901583704</v>
      </c>
      <c r="CU19">
        <v>2126798.9106000001</v>
      </c>
      <c r="CV19">
        <v>227976.92124</v>
      </c>
      <c r="CW19">
        <v>1961663.49665867</v>
      </c>
      <c r="CX19">
        <v>117002.449775398</v>
      </c>
      <c r="CY19">
        <v>0</v>
      </c>
      <c r="CZ19">
        <v>0</v>
      </c>
      <c r="DX19">
        <v>79475.525099999999</v>
      </c>
      <c r="DY19">
        <v>955416.63469906</v>
      </c>
      <c r="DZ19">
        <v>1120498.9184000001</v>
      </c>
      <c r="EA19">
        <v>520210.48565599998</v>
      </c>
      <c r="EB19">
        <v>394519.93693299999</v>
      </c>
      <c r="EC19">
        <v>374544.93498084001</v>
      </c>
      <c r="ED19">
        <v>504840.30481669999</v>
      </c>
      <c r="EE19">
        <v>794223.11375829403</v>
      </c>
      <c r="EF19">
        <v>652253.36596760701</v>
      </c>
      <c r="EG19">
        <v>1008718.49001991</v>
      </c>
      <c r="EH19">
        <v>730914.22621600004</v>
      </c>
      <c r="EI19">
        <v>665182.88746799994</v>
      </c>
      <c r="EJ19">
        <v>466599.368648</v>
      </c>
      <c r="EK19">
        <v>613158.77295200003</v>
      </c>
      <c r="EL19">
        <v>649654.89687199995</v>
      </c>
      <c r="EM19">
        <v>813899.16165599995</v>
      </c>
      <c r="EN19">
        <v>680897.58735599997</v>
      </c>
      <c r="EO19">
        <v>765496.47601751401</v>
      </c>
      <c r="EP19">
        <v>1786676.45526917</v>
      </c>
      <c r="EQ19">
        <v>2288199.5434480002</v>
      </c>
      <c r="ER19">
        <v>2822295.8169120001</v>
      </c>
      <c r="ES19">
        <v>2638574.3231159998</v>
      </c>
      <c r="ET19">
        <v>2328659.4963000002</v>
      </c>
      <c r="EU19">
        <v>182076.32885200001</v>
      </c>
      <c r="EV19">
        <v>1472815.950344</v>
      </c>
      <c r="EW19">
        <v>632009.735568</v>
      </c>
      <c r="EX19">
        <v>2076853.9886</v>
      </c>
      <c r="EY19">
        <v>409063.36680000002</v>
      </c>
      <c r="EZ19">
        <v>52384.3123894042</v>
      </c>
      <c r="FA19">
        <v>3016572.3025639001</v>
      </c>
      <c r="FB19">
        <v>103244.478668686</v>
      </c>
      <c r="FC19">
        <v>368288.84652779403</v>
      </c>
      <c r="FD19">
        <v>1743473.0323230601</v>
      </c>
      <c r="FE19">
        <v>1363657.8472879999</v>
      </c>
      <c r="FF19">
        <v>1235737.13674918</v>
      </c>
      <c r="FG19">
        <v>764539.71940920898</v>
      </c>
      <c r="FH19">
        <v>20898510.850681499</v>
      </c>
      <c r="FI19">
        <v>536211.45777683996</v>
      </c>
      <c r="FJ19">
        <v>2376263.3384301299</v>
      </c>
      <c r="FK19">
        <v>933587.93901583704</v>
      </c>
      <c r="FL19">
        <v>1874014.0645000001</v>
      </c>
      <c r="FM19">
        <v>215696.99424</v>
      </c>
      <c r="FN19">
        <v>1862775.55901817</v>
      </c>
      <c r="FO19">
        <v>4189.8267269491998</v>
      </c>
      <c r="FP19">
        <v>0</v>
      </c>
      <c r="FQ19">
        <v>0</v>
      </c>
    </row>
    <row r="20" spans="1:173" x14ac:dyDescent="0.25">
      <c r="A20" s="48" t="s">
        <v>262</v>
      </c>
      <c r="B20" s="48" t="s">
        <v>10</v>
      </c>
      <c r="C20" s="49">
        <v>2007</v>
      </c>
      <c r="D20" s="85">
        <v>119738.71520000001</v>
      </c>
      <c r="E20" s="49">
        <v>18203.795523897199</v>
      </c>
      <c r="F20" s="49">
        <v>0</v>
      </c>
      <c r="G20" s="49">
        <v>0</v>
      </c>
      <c r="H20" s="49">
        <v>0</v>
      </c>
      <c r="I20" s="49">
        <v>0</v>
      </c>
      <c r="J20" s="49">
        <v>0.93991392010956099</v>
      </c>
      <c r="K20" s="49">
        <v>0</v>
      </c>
      <c r="L20" s="49">
        <v>0</v>
      </c>
      <c r="M20" s="38">
        <f>IF(OR(Beazley_data[[#This Row],[total_RC]]&lt;0.6,Beazley_data[[#This Row],[total_RC]]&gt;2),1,Beazley_data[[#This Row],[total_RC]])</f>
        <v>0.93991392010956099</v>
      </c>
      <c r="P20" s="39" t="str">
        <f>Beazley_data[[#This Row],[key]]</f>
        <v>1E2007</v>
      </c>
      <c r="Q20" s="40">
        <f>Beazley_data[[#This Row],[WEP]]</f>
        <v>119738.71520000001</v>
      </c>
      <c r="R20" s="40">
        <f t="shared" si="3"/>
        <v>119738.71520000001</v>
      </c>
      <c r="S20" s="41">
        <f t="shared" si="4"/>
        <v>0</v>
      </c>
      <c r="U20" s="42">
        <f>Beazley_data[[#This Row],[Acq_costs]]</f>
        <v>18203.795523897199</v>
      </c>
      <c r="V20" s="40">
        <f t="shared" si="5"/>
        <v>18203.7955</v>
      </c>
      <c r="W20" s="43">
        <f t="shared" si="6"/>
        <v>-1.3127591355203769E-9</v>
      </c>
      <c r="Y20" s="44">
        <f>Beazley_data[[#This Row],[total_RC]]</f>
        <v>0.93991392010956099</v>
      </c>
      <c r="Z20" s="45">
        <f t="shared" si="7"/>
        <v>0.93991392215784098</v>
      </c>
      <c r="AA20" s="43">
        <f t="shared" si="8"/>
        <v>2.1792208220099498E-9</v>
      </c>
      <c r="AD20" s="42">
        <f>Beazley_data[[#This Row],[Cat_incurred]]+Beazley_data[[#This Row],[incurred_exc_cat]]</f>
        <v>0</v>
      </c>
      <c r="AE20" s="40">
        <f t="shared" si="9"/>
        <v>0</v>
      </c>
      <c r="AF20" s="43" t="str">
        <f t="shared" si="10"/>
        <v>no values</v>
      </c>
      <c r="AI20" t="s">
        <v>32</v>
      </c>
      <c r="AJ20">
        <v>0.993272557139951</v>
      </c>
      <c r="AK20">
        <v>1.1547525144373301</v>
      </c>
      <c r="AL20">
        <v>1.07415926529953</v>
      </c>
      <c r="AM20">
        <v>1.1201206991508199</v>
      </c>
      <c r="AN20">
        <v>1.02881793732044</v>
      </c>
      <c r="AO20">
        <v>0.99930477527490102</v>
      </c>
      <c r="AP20">
        <v>0.995899573647825</v>
      </c>
      <c r="AQ20">
        <v>0.94907569643847101</v>
      </c>
      <c r="AR20">
        <v>0.96491412391209197</v>
      </c>
      <c r="AS20">
        <v>1.0047261358166699</v>
      </c>
      <c r="AT20">
        <v>0.99340216919189495</v>
      </c>
      <c r="AU20">
        <v>0.98731286816670405</v>
      </c>
      <c r="AV20">
        <v>1.00723659452679</v>
      </c>
      <c r="AW20">
        <v>0.97933760827397898</v>
      </c>
      <c r="AX20">
        <v>0.97865719239679805</v>
      </c>
      <c r="AY20">
        <v>0.91784752031873795</v>
      </c>
      <c r="AZ20">
        <v>0.92011292467592298</v>
      </c>
      <c r="BA20">
        <v>0.91815533489202295</v>
      </c>
      <c r="BB20">
        <v>1.00405192554385</v>
      </c>
      <c r="BC20">
        <v>1.0841973647373</v>
      </c>
      <c r="BD20">
        <v>1.15920165225354</v>
      </c>
      <c r="BE20">
        <v>1.0315752145558601</v>
      </c>
      <c r="BF20">
        <v>1.0460634501750501</v>
      </c>
      <c r="BG20">
        <v>153289.13234800001</v>
      </c>
      <c r="BH20">
        <v>341935.09183599998</v>
      </c>
      <c r="BI20">
        <v>2584142.4526217198</v>
      </c>
      <c r="BJ20">
        <v>3841438.18337435</v>
      </c>
      <c r="BK20">
        <v>8739556.9668085091</v>
      </c>
      <c r="BL20">
        <v>8238583.1605518898</v>
      </c>
      <c r="BM20">
        <v>8769801.4597060699</v>
      </c>
      <c r="BN20">
        <v>13011459.2136847</v>
      </c>
      <c r="BO20">
        <v>12133492.1539088</v>
      </c>
      <c r="BP20">
        <v>8895700.9316775091</v>
      </c>
      <c r="BQ20">
        <v>7694409.4733143896</v>
      </c>
      <c r="BR20">
        <v>7155870.2310034996</v>
      </c>
      <c r="BS20">
        <v>5813494.4700756501</v>
      </c>
      <c r="BT20">
        <v>5062586.9804314701</v>
      </c>
      <c r="BU20">
        <v>5160010.1964676296</v>
      </c>
      <c r="BV20">
        <v>3399022.0580713199</v>
      </c>
      <c r="BW20">
        <v>2299355.83132547</v>
      </c>
      <c r="BX20">
        <v>2771674.9620568301</v>
      </c>
      <c r="BY20">
        <v>2692925.6686154702</v>
      </c>
      <c r="BZ20">
        <v>3827449.57388609</v>
      </c>
      <c r="CA20">
        <v>3399771.5992156998</v>
      </c>
      <c r="CB20">
        <v>5272935.6015049601</v>
      </c>
      <c r="CC20">
        <v>8309913.1732155299</v>
      </c>
      <c r="CD20">
        <v>10774.639356</v>
      </c>
      <c r="CE20">
        <v>112801.27082400001</v>
      </c>
      <c r="CF20">
        <v>1335636.1062479999</v>
      </c>
      <c r="CG20">
        <v>360239.03787200002</v>
      </c>
      <c r="CH20">
        <v>6664436.6179208802</v>
      </c>
      <c r="CI20">
        <v>1253014.0843292</v>
      </c>
      <c r="CJ20">
        <v>349919.59521831502</v>
      </c>
      <c r="CK20">
        <v>2663651.4344893601</v>
      </c>
      <c r="CL20">
        <v>4015245.9911000002</v>
      </c>
      <c r="CM20">
        <v>4954052.7438359996</v>
      </c>
      <c r="CN20">
        <v>2509741.83</v>
      </c>
      <c r="CO20">
        <v>661705.06539999996</v>
      </c>
      <c r="CP20">
        <v>6393281.1601600004</v>
      </c>
      <c r="CQ20">
        <v>6649129.7997439997</v>
      </c>
      <c r="CR20">
        <v>38068.4427</v>
      </c>
      <c r="CS20">
        <v>3226386.1680657999</v>
      </c>
      <c r="CT20">
        <v>11841.6</v>
      </c>
      <c r="CU20">
        <v>81918.646208999999</v>
      </c>
      <c r="CV20">
        <v>2799970.1709372499</v>
      </c>
      <c r="CW20">
        <v>1880507.77719714</v>
      </c>
      <c r="CX20">
        <v>41853.618663397603</v>
      </c>
      <c r="CY20">
        <v>39010.636400000003</v>
      </c>
      <c r="CZ20">
        <v>2149.3712</v>
      </c>
      <c r="DX20">
        <v>25908.927360000001</v>
      </c>
      <c r="DY20">
        <v>46178.155432</v>
      </c>
      <c r="DZ20">
        <v>672106.10850161896</v>
      </c>
      <c r="EA20">
        <v>1064707.05047542</v>
      </c>
      <c r="EB20">
        <v>2450160.1086882101</v>
      </c>
      <c r="EC20">
        <v>2465129.8661538898</v>
      </c>
      <c r="ED20">
        <v>2347515.6787234698</v>
      </c>
      <c r="EE20">
        <v>3875304.0076818401</v>
      </c>
      <c r="EF20">
        <v>3648967.1093449998</v>
      </c>
      <c r="EG20">
        <v>2664019.3714100001</v>
      </c>
      <c r="EH20">
        <v>2292330.0860758</v>
      </c>
      <c r="EI20">
        <v>2108172.14968595</v>
      </c>
      <c r="EJ20">
        <v>1748995.8820923499</v>
      </c>
      <c r="EK20">
        <v>1466695.9313419401</v>
      </c>
      <c r="EL20">
        <v>1447917.5179707999</v>
      </c>
      <c r="EM20">
        <v>909088.24700615695</v>
      </c>
      <c r="EN20">
        <v>608095.31417436805</v>
      </c>
      <c r="EO20">
        <v>752766.76819251501</v>
      </c>
      <c r="EP20">
        <v>704919.78860923403</v>
      </c>
      <c r="EQ20">
        <v>1181788.93797134</v>
      </c>
      <c r="ER20">
        <v>882536.28441550396</v>
      </c>
      <c r="ES20">
        <v>1087205.9698872301</v>
      </c>
      <c r="ET20">
        <v>1477908.63994071</v>
      </c>
      <c r="EU20">
        <v>10774.639356</v>
      </c>
      <c r="EV20">
        <v>112801.27082400001</v>
      </c>
      <c r="EW20">
        <v>1335636.1062479999</v>
      </c>
      <c r="EX20">
        <v>360239.03787200002</v>
      </c>
      <c r="EY20">
        <v>6664436.6179208802</v>
      </c>
      <c r="EZ20">
        <v>1253014.0843292</v>
      </c>
      <c r="FA20">
        <v>349919.59521831502</v>
      </c>
      <c r="FB20">
        <v>2663651.4344893601</v>
      </c>
      <c r="FC20">
        <v>4015245.9911000002</v>
      </c>
      <c r="FD20">
        <v>4954052.7438359996</v>
      </c>
      <c r="FE20">
        <v>2509741.83</v>
      </c>
      <c r="FF20">
        <v>661705.06539999996</v>
      </c>
      <c r="FG20">
        <v>6393281.1601600004</v>
      </c>
      <c r="FH20">
        <v>6649129.7997439997</v>
      </c>
      <c r="FI20">
        <v>9695.1195000000007</v>
      </c>
      <c r="FJ20">
        <v>3226386.1680657999</v>
      </c>
      <c r="FK20">
        <v>6801.6</v>
      </c>
      <c r="FL20">
        <v>81918.646208999999</v>
      </c>
      <c r="FM20">
        <v>2661490.7240916099</v>
      </c>
      <c r="FN20">
        <v>1145725.44210611</v>
      </c>
      <c r="FO20">
        <v>24778.29</v>
      </c>
      <c r="FP20">
        <v>4703.03</v>
      </c>
      <c r="FQ20">
        <v>0</v>
      </c>
    </row>
    <row r="21" spans="1:173" x14ac:dyDescent="0.25">
      <c r="A21" s="46" t="s">
        <v>263</v>
      </c>
      <c r="B21" s="46" t="s">
        <v>10</v>
      </c>
      <c r="C21">
        <v>2008</v>
      </c>
      <c r="D21" s="84">
        <v>134954.19349999999</v>
      </c>
      <c r="E21">
        <v>15726.825426588101</v>
      </c>
      <c r="F21">
        <v>0</v>
      </c>
      <c r="G21">
        <v>0</v>
      </c>
      <c r="H21">
        <v>0</v>
      </c>
      <c r="I21">
        <v>0</v>
      </c>
      <c r="J21">
        <v>0.88534978100686901</v>
      </c>
      <c r="K21">
        <v>0</v>
      </c>
      <c r="L21">
        <v>0</v>
      </c>
      <c r="M21" s="38">
        <f>IF(OR(Beazley_data[[#This Row],[total_RC]]&lt;0.6,Beazley_data[[#This Row],[total_RC]]&gt;2),1,Beazley_data[[#This Row],[total_RC]])</f>
        <v>0.88534978100686901</v>
      </c>
      <c r="P21" s="39" t="str">
        <f>Beazley_data[[#This Row],[key]]</f>
        <v>1E2008</v>
      </c>
      <c r="Q21" s="40">
        <f>Beazley_data[[#This Row],[WEP]]</f>
        <v>134954.19349999999</v>
      </c>
      <c r="R21" s="40">
        <f t="shared" si="3"/>
        <v>134954.19349999999</v>
      </c>
      <c r="S21" s="41">
        <f t="shared" si="4"/>
        <v>0</v>
      </c>
      <c r="U21" s="42">
        <f>Beazley_data[[#This Row],[Acq_costs]]</f>
        <v>15726.825426588101</v>
      </c>
      <c r="V21" s="40">
        <f t="shared" si="5"/>
        <v>15726.825500000001</v>
      </c>
      <c r="W21" s="43">
        <f t="shared" si="6"/>
        <v>4.6679414292950898E-9</v>
      </c>
      <c r="Y21" s="44">
        <f>Beazley_data[[#This Row],[total_RC]]</f>
        <v>0.88534978100686901</v>
      </c>
      <c r="Z21" s="45">
        <f t="shared" si="7"/>
        <v>0.88534978127711506</v>
      </c>
      <c r="AA21" s="43">
        <f t="shared" si="8"/>
        <v>3.0524212404765923E-10</v>
      </c>
      <c r="AD21" s="42">
        <f>Beazley_data[[#This Row],[Cat_incurred]]+Beazley_data[[#This Row],[incurred_exc_cat]]</f>
        <v>0</v>
      </c>
      <c r="AE21" s="40">
        <f t="shared" si="9"/>
        <v>0</v>
      </c>
      <c r="AF21" s="43" t="str">
        <f t="shared" si="10"/>
        <v>no values</v>
      </c>
      <c r="AI21" t="s">
        <v>110</v>
      </c>
      <c r="AJ21">
        <v>0</v>
      </c>
      <c r="AK21">
        <v>0</v>
      </c>
      <c r="AL21">
        <v>0</v>
      </c>
      <c r="AM21">
        <v>0</v>
      </c>
      <c r="AN21">
        <v>1.03006841717766</v>
      </c>
      <c r="AO21">
        <v>1.02170536954332</v>
      </c>
      <c r="AP21">
        <v>1.16340515467443</v>
      </c>
      <c r="AQ21">
        <v>1.00747935463139</v>
      </c>
      <c r="AR21">
        <v>0.913539334027617</v>
      </c>
      <c r="AS21">
        <v>1.0217865013085701</v>
      </c>
      <c r="AT21">
        <v>0.98849705420901701</v>
      </c>
      <c r="AU21">
        <v>1.0335811252637801</v>
      </c>
      <c r="AV21">
        <v>1.03231193497734</v>
      </c>
      <c r="AW21">
        <v>1.0571794675378701</v>
      </c>
      <c r="AX21">
        <v>1.00552020494892</v>
      </c>
      <c r="AY21">
        <v>0.97849755970600305</v>
      </c>
      <c r="AZ21">
        <v>0.96457103093495</v>
      </c>
      <c r="BA21">
        <v>0.97894008448667902</v>
      </c>
      <c r="BB21">
        <v>1.0143111798807201</v>
      </c>
      <c r="BC21">
        <v>1.0470465116538701</v>
      </c>
      <c r="BD21">
        <v>1.08590750899568</v>
      </c>
      <c r="BE21">
        <v>1.1104723595036099</v>
      </c>
      <c r="BF21">
        <v>1.07594501816296</v>
      </c>
      <c r="BG21">
        <v>0</v>
      </c>
      <c r="BH21">
        <v>0</v>
      </c>
      <c r="BI21">
        <v>0</v>
      </c>
      <c r="BJ21">
        <v>0</v>
      </c>
      <c r="BK21">
        <v>11493640.161245599</v>
      </c>
      <c r="BL21">
        <v>7551424.1344999997</v>
      </c>
      <c r="BM21">
        <v>17237416.489399999</v>
      </c>
      <c r="BN21">
        <v>19501489.7522</v>
      </c>
      <c r="BO21">
        <v>22346198.510299999</v>
      </c>
      <c r="BP21">
        <v>17597504.339499999</v>
      </c>
      <c r="BQ21">
        <v>19998989.1998</v>
      </c>
      <c r="BR21">
        <v>19528545.2914</v>
      </c>
      <c r="BS21">
        <v>26048349.013900001</v>
      </c>
      <c r="BT21">
        <v>28314393.579700001</v>
      </c>
      <c r="BU21">
        <v>29005498.136500001</v>
      </c>
      <c r="BV21">
        <v>30253808.215399999</v>
      </c>
      <c r="BW21">
        <v>36534581.1175</v>
      </c>
      <c r="BX21">
        <v>39580131.982699998</v>
      </c>
      <c r="BY21">
        <v>50662765.399599999</v>
      </c>
      <c r="BZ21">
        <v>44353678.546599999</v>
      </c>
      <c r="CA21">
        <v>51653110.044799998</v>
      </c>
      <c r="CB21">
        <v>46042949.014799997</v>
      </c>
      <c r="CC21">
        <v>47668922.219899997</v>
      </c>
      <c r="CD21">
        <v>0</v>
      </c>
      <c r="CE21">
        <v>0</v>
      </c>
      <c r="CF21">
        <v>0</v>
      </c>
      <c r="CG21">
        <v>0</v>
      </c>
      <c r="CH21">
        <v>8144529.9115828797</v>
      </c>
      <c r="CI21">
        <v>4653378.1374896299</v>
      </c>
      <c r="CJ21">
        <v>6169029.3406987404</v>
      </c>
      <c r="CK21">
        <v>8923612.0751072597</v>
      </c>
      <c r="CL21">
        <v>18171309.501513898</v>
      </c>
      <c r="CM21">
        <v>8347375.1438279096</v>
      </c>
      <c r="CN21">
        <v>12905134.7224441</v>
      </c>
      <c r="CO21">
        <v>10829527.972147999</v>
      </c>
      <c r="CP21">
        <v>19199161.384012599</v>
      </c>
      <c r="CQ21">
        <v>13355941.032299999</v>
      </c>
      <c r="CR21">
        <v>14897770.718792001</v>
      </c>
      <c r="CS21">
        <v>18542294.232799999</v>
      </c>
      <c r="CT21">
        <v>40494405.500260003</v>
      </c>
      <c r="CU21">
        <v>46023657.045500003</v>
      </c>
      <c r="CV21">
        <v>42621037.147391997</v>
      </c>
      <c r="CW21">
        <v>27943078.863899998</v>
      </c>
      <c r="CX21">
        <v>50902820.871200003</v>
      </c>
      <c r="CY21">
        <v>28679080.704700001</v>
      </c>
      <c r="CZ21">
        <v>2198.3600999999999</v>
      </c>
      <c r="DX21">
        <v>0</v>
      </c>
      <c r="DY21">
        <v>0</v>
      </c>
      <c r="DZ21">
        <v>0</v>
      </c>
      <c r="EA21">
        <v>0</v>
      </c>
      <c r="EB21">
        <v>4325330.0756266201</v>
      </c>
      <c r="EC21">
        <v>3050303.9389</v>
      </c>
      <c r="ED21">
        <v>6980985.7023999998</v>
      </c>
      <c r="EE21">
        <v>8843428.3444999997</v>
      </c>
      <c r="EF21">
        <v>11347093.260399999</v>
      </c>
      <c r="EG21">
        <v>8530046.8717999998</v>
      </c>
      <c r="EH21">
        <v>9659562.0249000005</v>
      </c>
      <c r="EI21">
        <v>9652991.8167000003</v>
      </c>
      <c r="EJ21">
        <v>12891046.9572</v>
      </c>
      <c r="EK21">
        <v>13553338.4663</v>
      </c>
      <c r="EL21">
        <v>13665387.615599999</v>
      </c>
      <c r="EM21">
        <v>14379753.723300001</v>
      </c>
      <c r="EN21">
        <v>11624356.266799999</v>
      </c>
      <c r="EO21">
        <v>12727377.6427</v>
      </c>
      <c r="EP21">
        <v>16509621.786599999</v>
      </c>
      <c r="EQ21">
        <v>13347190.0353</v>
      </c>
      <c r="ER21">
        <v>2455099.0561000002</v>
      </c>
      <c r="ES21">
        <v>13747842.620200001</v>
      </c>
      <c r="ET21">
        <v>13635507.989600001</v>
      </c>
      <c r="EU21">
        <v>0</v>
      </c>
      <c r="EV21">
        <v>0</v>
      </c>
      <c r="EW21">
        <v>0</v>
      </c>
      <c r="EX21">
        <v>0</v>
      </c>
      <c r="EY21">
        <v>8144529.9115828797</v>
      </c>
      <c r="EZ21">
        <v>4653378.1374896299</v>
      </c>
      <c r="FA21">
        <v>6169029.3406987404</v>
      </c>
      <c r="FB21">
        <v>8923612.0751072597</v>
      </c>
      <c r="FC21">
        <v>18171309.501513898</v>
      </c>
      <c r="FD21">
        <v>8347375.1438279003</v>
      </c>
      <c r="FE21">
        <v>12897587.5506441</v>
      </c>
      <c r="FF21">
        <v>10829347.733348001</v>
      </c>
      <c r="FG21">
        <v>19195682.308512598</v>
      </c>
      <c r="FH21">
        <v>13303787.8171</v>
      </c>
      <c r="FI21">
        <v>14866470.348192001</v>
      </c>
      <c r="FJ21">
        <v>18486911.473099999</v>
      </c>
      <c r="FK21">
        <v>39427695.871859998</v>
      </c>
      <c r="FL21">
        <v>44864767.5678</v>
      </c>
      <c r="FM21">
        <v>41789097.259191997</v>
      </c>
      <c r="FN21">
        <v>26201153.631299999</v>
      </c>
      <c r="FO21">
        <v>41642327.920299999</v>
      </c>
      <c r="FP21">
        <v>17559845.781500001</v>
      </c>
      <c r="FQ21">
        <v>2198.3600999999999</v>
      </c>
    </row>
    <row r="22" spans="1:173" x14ac:dyDescent="0.25">
      <c r="A22" s="48" t="s">
        <v>264</v>
      </c>
      <c r="B22" s="48" t="s">
        <v>10</v>
      </c>
      <c r="C22" s="49">
        <v>2009</v>
      </c>
      <c r="D22" s="85">
        <v>139446.55790000001</v>
      </c>
      <c r="E22" s="49">
        <v>19658.622254967599</v>
      </c>
      <c r="F22" s="49">
        <v>0</v>
      </c>
      <c r="G22" s="49">
        <v>0</v>
      </c>
      <c r="H22" s="49">
        <v>0</v>
      </c>
      <c r="I22" s="49">
        <v>0</v>
      </c>
      <c r="J22" s="49">
        <v>1.4305557069792301</v>
      </c>
      <c r="K22" s="49">
        <v>0</v>
      </c>
      <c r="L22" s="49">
        <v>0</v>
      </c>
      <c r="M22" s="38">
        <f>IF(OR(Beazley_data[[#This Row],[total_RC]]&lt;0.6,Beazley_data[[#This Row],[total_RC]]&gt;2),1,Beazley_data[[#This Row],[total_RC]])</f>
        <v>1.4305557069792301</v>
      </c>
      <c r="P22" s="39" t="str">
        <f>Beazley_data[[#This Row],[key]]</f>
        <v>1E2009</v>
      </c>
      <c r="Q22" s="40">
        <f>Beazley_data[[#This Row],[WEP]]</f>
        <v>139446.55790000001</v>
      </c>
      <c r="R22" s="40">
        <f t="shared" si="3"/>
        <v>139446.55790000001</v>
      </c>
      <c r="S22" s="41">
        <f t="shared" si="4"/>
        <v>0</v>
      </c>
      <c r="U22" s="42">
        <f>Beazley_data[[#This Row],[Acq_costs]]</f>
        <v>19658.622254967599</v>
      </c>
      <c r="V22" s="40">
        <f t="shared" si="5"/>
        <v>19658.622299999999</v>
      </c>
      <c r="W22" s="43">
        <f t="shared" si="6"/>
        <v>2.290720063401887E-9</v>
      </c>
      <c r="Y22" s="44">
        <f>Beazley_data[[#This Row],[total_RC]]</f>
        <v>1.4305557069792301</v>
      </c>
      <c r="Z22" s="45">
        <f t="shared" si="7"/>
        <v>1.43055570886703</v>
      </c>
      <c r="AA22" s="43">
        <f t="shared" si="8"/>
        <v>1.3196269845962147E-9</v>
      </c>
      <c r="AD22" s="42">
        <f>Beazley_data[[#This Row],[Cat_incurred]]+Beazley_data[[#This Row],[incurred_exc_cat]]</f>
        <v>0</v>
      </c>
      <c r="AE22" s="40">
        <f t="shared" si="9"/>
        <v>0</v>
      </c>
      <c r="AF22" s="43" t="str">
        <f t="shared" si="10"/>
        <v>no values</v>
      </c>
      <c r="AI22" t="s">
        <v>126</v>
      </c>
      <c r="AJ22">
        <v>0</v>
      </c>
      <c r="AK22">
        <v>0</v>
      </c>
      <c r="AL22">
        <v>0</v>
      </c>
      <c r="AM22">
        <v>0</v>
      </c>
      <c r="AN22">
        <v>1.0311997704990301</v>
      </c>
      <c r="AO22">
        <v>1.0286443752261301</v>
      </c>
      <c r="AP22">
        <v>1.07723118612539</v>
      </c>
      <c r="AQ22">
        <v>0.98260110457591399</v>
      </c>
      <c r="AR22">
        <v>0.89738343328093295</v>
      </c>
      <c r="AS22">
        <v>1.0495284611767399</v>
      </c>
      <c r="AT22">
        <v>0.99588149093042799</v>
      </c>
      <c r="AU22">
        <v>1.0076439312085901</v>
      </c>
      <c r="AV22">
        <v>1.01808079721842</v>
      </c>
      <c r="AW22">
        <v>1.0291784931146799</v>
      </c>
      <c r="AX22">
        <v>1.00058223499499</v>
      </c>
      <c r="AY22">
        <v>0.99410019004359895</v>
      </c>
      <c r="AZ22">
        <v>0.97130388260701195</v>
      </c>
      <c r="BA22">
        <v>1.0005370182042299</v>
      </c>
      <c r="BB22">
        <v>1.05473634226171</v>
      </c>
      <c r="BC22">
        <v>1.0716790556367899</v>
      </c>
      <c r="BD22">
        <v>1.08567159398104</v>
      </c>
      <c r="BE22">
        <v>1.06771059891967</v>
      </c>
      <c r="BF22">
        <v>1.0561860441483799</v>
      </c>
      <c r="BG22">
        <v>0</v>
      </c>
      <c r="BH22">
        <v>0</v>
      </c>
      <c r="BI22">
        <v>0</v>
      </c>
      <c r="BJ22">
        <v>0</v>
      </c>
      <c r="BK22">
        <v>18275476.032000002</v>
      </c>
      <c r="BL22">
        <v>31054260.696800001</v>
      </c>
      <c r="BM22">
        <v>33920753.980406202</v>
      </c>
      <c r="BN22">
        <v>42488806.933133699</v>
      </c>
      <c r="BO22">
        <v>38247970.045900002</v>
      </c>
      <c r="BP22">
        <v>82059309.9877</v>
      </c>
      <c r="BQ22">
        <v>117478412.3671</v>
      </c>
      <c r="BR22">
        <v>110248589.438319</v>
      </c>
      <c r="BS22">
        <v>116785680.58</v>
      </c>
      <c r="BT22">
        <v>122241209.92030001</v>
      </c>
      <c r="BU22">
        <v>121984001.8778</v>
      </c>
      <c r="BV22">
        <v>43039285.484899998</v>
      </c>
      <c r="BW22">
        <v>43345315.726899996</v>
      </c>
      <c r="BX22">
        <v>33808986.016199999</v>
      </c>
      <c r="BY22">
        <v>30966027.812695999</v>
      </c>
      <c r="BZ22">
        <v>24524926.7685</v>
      </c>
      <c r="CA22">
        <v>26984504.600699998</v>
      </c>
      <c r="CB22">
        <v>54766354.675999999</v>
      </c>
      <c r="CC22">
        <v>60307205.234800003</v>
      </c>
      <c r="CD22">
        <v>0</v>
      </c>
      <c r="CE22">
        <v>0</v>
      </c>
      <c r="CF22">
        <v>0</v>
      </c>
      <c r="CG22">
        <v>0</v>
      </c>
      <c r="CH22">
        <v>26295094.552056801</v>
      </c>
      <c r="CI22">
        <v>33663775.316524498</v>
      </c>
      <c r="CJ22">
        <v>16310541.003841899</v>
      </c>
      <c r="CK22">
        <v>27501739.489631299</v>
      </c>
      <c r="CL22">
        <v>20855340.344788201</v>
      </c>
      <c r="CM22">
        <v>20301761.640897501</v>
      </c>
      <c r="CN22">
        <v>35694141.564158797</v>
      </c>
      <c r="CO22">
        <v>46362953.016086102</v>
      </c>
      <c r="CP22">
        <v>47607481.574619003</v>
      </c>
      <c r="CQ22">
        <v>70117708.771620393</v>
      </c>
      <c r="CR22">
        <v>51905940.458420001</v>
      </c>
      <c r="CS22">
        <v>26100506.977804702</v>
      </c>
      <c r="CT22">
        <v>45238093.611395396</v>
      </c>
      <c r="CU22">
        <v>51109591.062799603</v>
      </c>
      <c r="CV22">
        <v>28866128.549199998</v>
      </c>
      <c r="CW22">
        <v>30812322.572009701</v>
      </c>
      <c r="CX22">
        <v>40261795.242852598</v>
      </c>
      <c r="CY22">
        <v>30914096.221978098</v>
      </c>
      <c r="CZ22">
        <v>112122.55989999999</v>
      </c>
      <c r="DX22">
        <v>0</v>
      </c>
      <c r="DY22">
        <v>0</v>
      </c>
      <c r="DZ22">
        <v>0</v>
      </c>
      <c r="EA22">
        <v>0</v>
      </c>
      <c r="EB22">
        <v>5628832.5584000004</v>
      </c>
      <c r="EC22">
        <v>10830010.7842</v>
      </c>
      <c r="ED22">
        <v>11815638.817254201</v>
      </c>
      <c r="EE22">
        <v>15267383.726471599</v>
      </c>
      <c r="EF22">
        <v>14702727.659299999</v>
      </c>
      <c r="EG22">
        <v>22433754.3072</v>
      </c>
      <c r="EH22">
        <v>30495336.3994</v>
      </c>
      <c r="EI22">
        <v>28160838.627005599</v>
      </c>
      <c r="EJ22">
        <v>29059011.718899999</v>
      </c>
      <c r="EK22">
        <v>30225643.146000002</v>
      </c>
      <c r="EL22">
        <v>30189481.874400001</v>
      </c>
      <c r="EM22">
        <v>13587122.1546</v>
      </c>
      <c r="EN22">
        <v>14528871.222100001</v>
      </c>
      <c r="EO22">
        <v>12934168.935799999</v>
      </c>
      <c r="EP22">
        <v>11811086.548668001</v>
      </c>
      <c r="EQ22">
        <v>9842193.9500999991</v>
      </c>
      <c r="ER22">
        <v>10154737.607000001</v>
      </c>
      <c r="ES22">
        <v>20858061.360100001</v>
      </c>
      <c r="ET22">
        <v>19942621.6732</v>
      </c>
      <c r="EU22">
        <v>0</v>
      </c>
      <c r="EV22">
        <v>0</v>
      </c>
      <c r="EW22">
        <v>0</v>
      </c>
      <c r="EX22">
        <v>0</v>
      </c>
      <c r="EY22">
        <v>26295094.552056801</v>
      </c>
      <c r="EZ22">
        <v>33663693.228324503</v>
      </c>
      <c r="FA22">
        <v>16310541.003841899</v>
      </c>
      <c r="FB22">
        <v>27501739.489631299</v>
      </c>
      <c r="FC22">
        <v>20855340.344788201</v>
      </c>
      <c r="FD22">
        <v>20296336.3311975</v>
      </c>
      <c r="FE22">
        <v>35694141.564158797</v>
      </c>
      <c r="FF22">
        <v>46327937.987986103</v>
      </c>
      <c r="FG22">
        <v>47195230.431919001</v>
      </c>
      <c r="FH22">
        <v>70005453.771620393</v>
      </c>
      <c r="FI22">
        <v>51461409.570919998</v>
      </c>
      <c r="FJ22">
        <v>24130767.417904701</v>
      </c>
      <c r="FK22">
        <v>43677818.034702703</v>
      </c>
      <c r="FL22">
        <v>47669939.491099603</v>
      </c>
      <c r="FM22">
        <v>27685233.739500001</v>
      </c>
      <c r="FN22">
        <v>27509857.026013199</v>
      </c>
      <c r="FO22">
        <v>34239980.679952599</v>
      </c>
      <c r="FP22">
        <v>20914115.7618948</v>
      </c>
      <c r="FQ22">
        <v>93181.438500000004</v>
      </c>
    </row>
    <row r="23" spans="1:173" x14ac:dyDescent="0.25">
      <c r="A23" s="46" t="s">
        <v>265</v>
      </c>
      <c r="B23" s="46" t="s">
        <v>10</v>
      </c>
      <c r="C23">
        <v>2010</v>
      </c>
      <c r="D23" s="84">
        <v>198471.10440000001</v>
      </c>
      <c r="E23">
        <v>26920.395309324202</v>
      </c>
      <c r="F23">
        <v>0</v>
      </c>
      <c r="G23">
        <v>0</v>
      </c>
      <c r="H23">
        <v>0</v>
      </c>
      <c r="I23">
        <v>0</v>
      </c>
      <c r="J23">
        <v>0.82677352469842802</v>
      </c>
      <c r="K23">
        <v>0</v>
      </c>
      <c r="L23">
        <v>0</v>
      </c>
      <c r="M23" s="38">
        <f>IF(OR(Beazley_data[[#This Row],[total_RC]]&lt;0.6,Beazley_data[[#This Row],[total_RC]]&gt;2),1,Beazley_data[[#This Row],[total_RC]])</f>
        <v>0.82677352469842802</v>
      </c>
      <c r="P23" s="39" t="str">
        <f>Beazley_data[[#This Row],[key]]</f>
        <v>1E2010</v>
      </c>
      <c r="Q23" s="40">
        <f>Beazley_data[[#This Row],[WEP]]</f>
        <v>198471.10440000001</v>
      </c>
      <c r="R23" s="40">
        <f t="shared" si="3"/>
        <v>198471.10440000001</v>
      </c>
      <c r="S23" s="41">
        <f t="shared" si="4"/>
        <v>0</v>
      </c>
      <c r="U23" s="42">
        <f>Beazley_data[[#This Row],[Acq_costs]]</f>
        <v>26920.395309324202</v>
      </c>
      <c r="V23" s="40">
        <f t="shared" si="5"/>
        <v>26920.395499999999</v>
      </c>
      <c r="W23" s="43">
        <f t="shared" si="6"/>
        <v>7.0829493220981119E-9</v>
      </c>
      <c r="Y23" s="44">
        <f>Beazley_data[[#This Row],[total_RC]]</f>
        <v>0.82677352469842802</v>
      </c>
      <c r="Z23" s="45">
        <f t="shared" si="7"/>
        <v>0.82677352473028998</v>
      </c>
      <c r="AA23" s="43">
        <f t="shared" si="8"/>
        <v>3.8537709014332538E-11</v>
      </c>
      <c r="AD23" s="42">
        <f>Beazley_data[[#This Row],[Cat_incurred]]+Beazley_data[[#This Row],[incurred_exc_cat]]</f>
        <v>0</v>
      </c>
      <c r="AE23" s="40">
        <f t="shared" si="9"/>
        <v>0</v>
      </c>
      <c r="AF23" s="43" t="str">
        <f t="shared" si="10"/>
        <v>no values</v>
      </c>
      <c r="AI23" t="s">
        <v>127</v>
      </c>
      <c r="AJ23">
        <v>0</v>
      </c>
      <c r="AK23">
        <v>0</v>
      </c>
      <c r="AL23">
        <v>0</v>
      </c>
      <c r="AM23">
        <v>0</v>
      </c>
      <c r="AN23">
        <v>1.0116082340953301</v>
      </c>
      <c r="AO23">
        <v>1</v>
      </c>
      <c r="AP23">
        <v>1.0072638986704701</v>
      </c>
      <c r="AQ23">
        <v>1.0095056274369401</v>
      </c>
      <c r="AR23">
        <v>1.0316873927026</v>
      </c>
      <c r="AS23">
        <v>1.03045201569015</v>
      </c>
      <c r="AT23">
        <v>1.00449085845311</v>
      </c>
      <c r="AU23">
        <v>1.01021247107384</v>
      </c>
      <c r="AV23">
        <v>1.00826206469282</v>
      </c>
      <c r="AW23">
        <v>1.00429187260617</v>
      </c>
      <c r="AX23">
        <v>1.0005660370159599</v>
      </c>
      <c r="AY23">
        <v>1</v>
      </c>
      <c r="AZ23">
        <v>1</v>
      </c>
      <c r="BA23">
        <v>1.00151077677022</v>
      </c>
      <c r="BB23">
        <v>1.0208155087709401</v>
      </c>
      <c r="BC23">
        <v>1.01708554585872</v>
      </c>
      <c r="BD23">
        <v>1.0223041309671099</v>
      </c>
      <c r="BE23">
        <v>1.0106879903174799</v>
      </c>
      <c r="BF23">
        <v>1.00977733760517</v>
      </c>
      <c r="BG23">
        <v>0</v>
      </c>
      <c r="BH23">
        <v>0</v>
      </c>
      <c r="BI23">
        <v>0</v>
      </c>
      <c r="BJ23">
        <v>0</v>
      </c>
      <c r="BK23">
        <v>9088736.1921092495</v>
      </c>
      <c r="BL23">
        <v>8015792.4092784803</v>
      </c>
      <c r="BM23">
        <v>9671265.6133867092</v>
      </c>
      <c r="BN23">
        <v>9764562.1429555994</v>
      </c>
      <c r="BO23">
        <v>12813032.0724307</v>
      </c>
      <c r="BP23">
        <v>7281472.0783299999</v>
      </c>
      <c r="BQ23">
        <v>10066348.096556799</v>
      </c>
      <c r="BR23">
        <v>10292741.940883599</v>
      </c>
      <c r="BS23">
        <v>9205993.1913201194</v>
      </c>
      <c r="BT23">
        <v>7761505.4800384399</v>
      </c>
      <c r="BU23">
        <v>7930191.0697443103</v>
      </c>
      <c r="BV23">
        <v>7056441.4018412102</v>
      </c>
      <c r="BW23">
        <v>8385393.24171336</v>
      </c>
      <c r="BX23">
        <v>8789845.0600890107</v>
      </c>
      <c r="BY23">
        <v>12084337.2876775</v>
      </c>
      <c r="BZ23">
        <v>8480596.9267386608</v>
      </c>
      <c r="CA23">
        <v>11346594.834594</v>
      </c>
      <c r="CB23">
        <v>12396807.8039099</v>
      </c>
      <c r="CC23">
        <v>12704465.068944</v>
      </c>
      <c r="CD23">
        <v>0</v>
      </c>
      <c r="CE23">
        <v>0</v>
      </c>
      <c r="CF23">
        <v>0</v>
      </c>
      <c r="CG23">
        <v>0</v>
      </c>
      <c r="CH23">
        <v>6753600.2335607996</v>
      </c>
      <c r="CI23">
        <v>3049982.6891552</v>
      </c>
      <c r="CJ23">
        <v>6198693.3530254504</v>
      </c>
      <c r="CK23">
        <v>9057527.1345989294</v>
      </c>
      <c r="CL23">
        <v>11465203.6519679</v>
      </c>
      <c r="CM23">
        <v>4828234.9775857599</v>
      </c>
      <c r="CN23">
        <v>16099404.5455625</v>
      </c>
      <c r="CO23">
        <v>9417124.3012219407</v>
      </c>
      <c r="CP23">
        <v>5912309.8527520504</v>
      </c>
      <c r="CQ23">
        <v>5885152.2955644503</v>
      </c>
      <c r="CR23">
        <v>5466523.5760789895</v>
      </c>
      <c r="CS23">
        <v>4567375.3521692799</v>
      </c>
      <c r="CT23">
        <v>7092788.6350545203</v>
      </c>
      <c r="CU23">
        <v>6126491.3892862201</v>
      </c>
      <c r="CV23">
        <v>9106418.1540856808</v>
      </c>
      <c r="CW23">
        <v>5012084.7579794498</v>
      </c>
      <c r="CX23">
        <v>4115393.0795751</v>
      </c>
      <c r="CY23">
        <v>3641491.8808570402</v>
      </c>
      <c r="CZ23">
        <v>5609.8284000000003</v>
      </c>
      <c r="DX23">
        <v>0</v>
      </c>
      <c r="DY23">
        <v>0</v>
      </c>
      <c r="DZ23">
        <v>0</v>
      </c>
      <c r="EA23">
        <v>0</v>
      </c>
      <c r="EB23">
        <v>3875325.2363993698</v>
      </c>
      <c r="EC23">
        <v>4127688.4136515199</v>
      </c>
      <c r="ED23">
        <v>5054490.1899186298</v>
      </c>
      <c r="EE23">
        <v>4726438.1291183997</v>
      </c>
      <c r="EF23">
        <v>6975411.0422859201</v>
      </c>
      <c r="EG23">
        <v>3968030.6699979999</v>
      </c>
      <c r="EH23">
        <v>5211547.4297487503</v>
      </c>
      <c r="EI23">
        <v>5188243.45870429</v>
      </c>
      <c r="EJ23">
        <v>4574099.7424675096</v>
      </c>
      <c r="EK23">
        <v>3822122.3198482301</v>
      </c>
      <c r="EL23">
        <v>4111209.0233495599</v>
      </c>
      <c r="EM23">
        <v>3777582.1219619499</v>
      </c>
      <c r="EN23">
        <v>4509705.6917314399</v>
      </c>
      <c r="EO23">
        <v>4751936.1549676703</v>
      </c>
      <c r="EP23">
        <v>6571310.41874904</v>
      </c>
      <c r="EQ23">
        <v>4543542.2860966399</v>
      </c>
      <c r="ER23">
        <v>5761693.4269899996</v>
      </c>
      <c r="ES23">
        <v>6440285.4357799804</v>
      </c>
      <c r="ET23">
        <v>6270446.7930079997</v>
      </c>
      <c r="EU23">
        <v>0</v>
      </c>
      <c r="EV23">
        <v>0</v>
      </c>
      <c r="EW23">
        <v>0</v>
      </c>
      <c r="EX23">
        <v>0</v>
      </c>
      <c r="EY23">
        <v>6753600.2335607996</v>
      </c>
      <c r="EZ23">
        <v>3049982.6891552</v>
      </c>
      <c r="FA23">
        <v>6198693.3530254504</v>
      </c>
      <c r="FB23">
        <v>9057527.1345989294</v>
      </c>
      <c r="FC23">
        <v>11464344.6861663</v>
      </c>
      <c r="FD23">
        <v>4828234.9775857599</v>
      </c>
      <c r="FE23">
        <v>16086781.523666799</v>
      </c>
      <c r="FF23">
        <v>7681214.4314853204</v>
      </c>
      <c r="FG23">
        <v>5843297.6625452703</v>
      </c>
      <c r="FH23">
        <v>5739873.5777791301</v>
      </c>
      <c r="FI23">
        <v>5311640.2178824795</v>
      </c>
      <c r="FJ23">
        <v>4553607.9020670904</v>
      </c>
      <c r="FK23">
        <v>7025561.4327055896</v>
      </c>
      <c r="FL23">
        <v>6046579.8517808402</v>
      </c>
      <c r="FM23">
        <v>8768997.1977671795</v>
      </c>
      <c r="FN23">
        <v>4382127.5102296202</v>
      </c>
      <c r="FO23">
        <v>3170177.3123475001</v>
      </c>
      <c r="FP23">
        <v>1653546.4561223499</v>
      </c>
      <c r="FQ23">
        <v>243.97559999999999</v>
      </c>
    </row>
    <row r="24" spans="1:173" x14ac:dyDescent="0.25">
      <c r="A24" s="48" t="s">
        <v>266</v>
      </c>
      <c r="B24" s="48" t="s">
        <v>10</v>
      </c>
      <c r="C24" s="49">
        <v>2011</v>
      </c>
      <c r="D24" s="85">
        <v>24691.015500000001</v>
      </c>
      <c r="E24" s="49">
        <v>4177.1809851457701</v>
      </c>
      <c r="F24" s="49">
        <v>0</v>
      </c>
      <c r="G24" s="49">
        <v>0</v>
      </c>
      <c r="H24" s="49">
        <v>0</v>
      </c>
      <c r="I24" s="49">
        <v>0</v>
      </c>
      <c r="J24" s="49">
        <v>1.04679279775001</v>
      </c>
      <c r="K24" s="49">
        <v>0</v>
      </c>
      <c r="L24" s="49">
        <v>0</v>
      </c>
      <c r="M24" s="38">
        <f>IF(OR(Beazley_data[[#This Row],[total_RC]]&lt;0.6,Beazley_data[[#This Row],[total_RC]]&gt;2),1,Beazley_data[[#This Row],[total_RC]])</f>
        <v>1.04679279775001</v>
      </c>
      <c r="P24" s="39" t="str">
        <f>Beazley_data[[#This Row],[key]]</f>
        <v>1E2011</v>
      </c>
      <c r="Q24" s="40">
        <f>Beazley_data[[#This Row],[WEP]]</f>
        <v>24691.015500000001</v>
      </c>
      <c r="R24" s="40">
        <f t="shared" si="3"/>
        <v>24691.015500000001</v>
      </c>
      <c r="S24" s="41">
        <f t="shared" si="4"/>
        <v>0</v>
      </c>
      <c r="U24" s="42">
        <f>Beazley_data[[#This Row],[Acq_costs]]</f>
        <v>4177.1809851457701</v>
      </c>
      <c r="V24" s="40">
        <f t="shared" si="5"/>
        <v>4177.1810999999998</v>
      </c>
      <c r="W24" s="43">
        <f t="shared" si="6"/>
        <v>2.7495630881437819E-8</v>
      </c>
      <c r="Y24" s="44">
        <f>Beazley_data[[#This Row],[total_RC]]</f>
        <v>1.04679279775001</v>
      </c>
      <c r="Z24" s="45">
        <f t="shared" si="7"/>
        <v>1.0467928007854901</v>
      </c>
      <c r="AA24" s="43">
        <f t="shared" si="8"/>
        <v>2.8997907582384135E-9</v>
      </c>
      <c r="AD24" s="42">
        <f>Beazley_data[[#This Row],[Cat_incurred]]+Beazley_data[[#This Row],[incurred_exc_cat]]</f>
        <v>0</v>
      </c>
      <c r="AE24" s="40">
        <f t="shared" si="9"/>
        <v>0</v>
      </c>
      <c r="AF24" s="43" t="str">
        <f t="shared" si="10"/>
        <v>no values</v>
      </c>
      <c r="AI24" t="s">
        <v>128</v>
      </c>
      <c r="AJ24">
        <v>0</v>
      </c>
      <c r="AK24">
        <v>0</v>
      </c>
      <c r="AL24">
        <v>0</v>
      </c>
      <c r="AM24">
        <v>0</v>
      </c>
      <c r="AN24">
        <v>1.01041811092039</v>
      </c>
      <c r="AO24">
        <v>0.95114557922970899</v>
      </c>
      <c r="AP24">
        <v>0.99803676541758501</v>
      </c>
      <c r="AQ24">
        <v>0.98098204844331405</v>
      </c>
      <c r="AR24">
        <v>0.942539866690009</v>
      </c>
      <c r="AS24">
        <v>1.0304053676765701</v>
      </c>
      <c r="AT24">
        <v>0.99895207400793196</v>
      </c>
      <c r="AU24">
        <v>1.03647309904581</v>
      </c>
      <c r="AV24">
        <v>1.0353568548560499</v>
      </c>
      <c r="AW24">
        <v>1.0175559945199599</v>
      </c>
      <c r="AX24">
        <v>1.0078016089044299</v>
      </c>
      <c r="AY24">
        <v>0.98214346939955699</v>
      </c>
      <c r="AZ24">
        <v>0.97695360773047801</v>
      </c>
      <c r="BA24">
        <v>1.0032142137506099</v>
      </c>
      <c r="BB24">
        <v>1.05112306606326</v>
      </c>
      <c r="BC24">
        <v>1.04617794416728</v>
      </c>
      <c r="BD24">
        <v>1.1351214472064799</v>
      </c>
      <c r="BE24">
        <v>1.10169470755257</v>
      </c>
      <c r="BF24">
        <v>1.04824053982961</v>
      </c>
      <c r="BG24">
        <v>0</v>
      </c>
      <c r="BH24">
        <v>0</v>
      </c>
      <c r="BI24">
        <v>0</v>
      </c>
      <c r="BJ24">
        <v>0</v>
      </c>
      <c r="BK24">
        <v>7271399.7484827302</v>
      </c>
      <c r="BL24">
        <v>9617545.4642341007</v>
      </c>
      <c r="BM24">
        <v>12974857.325104799</v>
      </c>
      <c r="BN24">
        <v>6641773.9487918699</v>
      </c>
      <c r="BO24">
        <v>7029647.9721889598</v>
      </c>
      <c r="BP24">
        <v>11166981.802929601</v>
      </c>
      <c r="BQ24">
        <v>9795775.7983563095</v>
      </c>
      <c r="BR24">
        <v>8288188.2305383496</v>
      </c>
      <c r="BS24">
        <v>8154604.0102051897</v>
      </c>
      <c r="BT24">
        <v>7816612.6243620003</v>
      </c>
      <c r="BU24">
        <v>8133103.4672860401</v>
      </c>
      <c r="BV24">
        <v>9151391.0966139399</v>
      </c>
      <c r="BW24">
        <v>14089377.245556399</v>
      </c>
      <c r="BX24">
        <v>18090357.1303607</v>
      </c>
      <c r="BY24">
        <v>18302497.203323901</v>
      </c>
      <c r="BZ24">
        <v>15130108.4428945</v>
      </c>
      <c r="CA24">
        <v>20588410.280808099</v>
      </c>
      <c r="CB24">
        <v>28443878.2683472</v>
      </c>
      <c r="CC24">
        <v>26250780.19788</v>
      </c>
      <c r="CD24">
        <v>0</v>
      </c>
      <c r="CE24">
        <v>0</v>
      </c>
      <c r="CF24">
        <v>0</v>
      </c>
      <c r="CG24">
        <v>0</v>
      </c>
      <c r="CH24">
        <v>8051437.9121247204</v>
      </c>
      <c r="CI24">
        <v>6680162.6094476003</v>
      </c>
      <c r="CJ24">
        <v>6909039.4781924002</v>
      </c>
      <c r="CK24">
        <v>6682460.3616490699</v>
      </c>
      <c r="CL24">
        <v>6604499.9437872898</v>
      </c>
      <c r="CM24">
        <v>7757520.7811884005</v>
      </c>
      <c r="CN24">
        <v>11235330.311755599</v>
      </c>
      <c r="CO24">
        <v>6176997.2218149304</v>
      </c>
      <c r="CP24">
        <v>4971147.7259930596</v>
      </c>
      <c r="CQ24">
        <v>3953057.6825434999</v>
      </c>
      <c r="CR24">
        <v>5290391.03250656</v>
      </c>
      <c r="CS24">
        <v>7605660.1053919904</v>
      </c>
      <c r="CT24">
        <v>13693282.318031101</v>
      </c>
      <c r="CU24">
        <v>15607638.4093467</v>
      </c>
      <c r="CV24">
        <v>13180108.6213389</v>
      </c>
      <c r="CW24">
        <v>6663801.6157769999</v>
      </c>
      <c r="CX24">
        <v>8254620.5722026099</v>
      </c>
      <c r="CY24">
        <v>5780423.6810009098</v>
      </c>
      <c r="CZ24">
        <v>95489.708962241595</v>
      </c>
      <c r="DX24">
        <v>0</v>
      </c>
      <c r="DY24">
        <v>0</v>
      </c>
      <c r="DZ24">
        <v>0</v>
      </c>
      <c r="EA24">
        <v>0</v>
      </c>
      <c r="EB24">
        <v>2263982.5608492801</v>
      </c>
      <c r="EC24">
        <v>3081110.0665521701</v>
      </c>
      <c r="ED24">
        <v>4824498.3175317198</v>
      </c>
      <c r="EE24">
        <v>3043999.1893831599</v>
      </c>
      <c r="EF24">
        <v>2669212.1598035102</v>
      </c>
      <c r="EG24">
        <v>4303875.8816363402</v>
      </c>
      <c r="EH24">
        <v>4039996.6340571898</v>
      </c>
      <c r="EI24">
        <v>3206533.91085272</v>
      </c>
      <c r="EJ24">
        <v>3223380.3352711801</v>
      </c>
      <c r="EK24">
        <v>3023712.2832079302</v>
      </c>
      <c r="EL24">
        <v>3211704.53271958</v>
      </c>
      <c r="EM24">
        <v>3415937.4530980801</v>
      </c>
      <c r="EN24">
        <v>5180680.4445914403</v>
      </c>
      <c r="EO24">
        <v>6750183.3633691901</v>
      </c>
      <c r="EP24">
        <v>6841551.0986039797</v>
      </c>
      <c r="EQ24">
        <v>4862522.8329314301</v>
      </c>
      <c r="ER24">
        <v>6774043.7991948202</v>
      </c>
      <c r="ES24">
        <v>8939718.18576991</v>
      </c>
      <c r="ET24">
        <v>8427044.2751255799</v>
      </c>
      <c r="EU24">
        <v>0</v>
      </c>
      <c r="EV24">
        <v>0</v>
      </c>
      <c r="EW24">
        <v>0</v>
      </c>
      <c r="EX24">
        <v>0</v>
      </c>
      <c r="EY24">
        <v>8051437.9121247204</v>
      </c>
      <c r="EZ24">
        <v>6679048.0465883203</v>
      </c>
      <c r="FA24">
        <v>6767460.4781924002</v>
      </c>
      <c r="FB24">
        <v>6626928.9759414401</v>
      </c>
      <c r="FC24">
        <v>6586043.2070888001</v>
      </c>
      <c r="FD24">
        <v>7747437.1888080202</v>
      </c>
      <c r="FE24">
        <v>11233165.7671941</v>
      </c>
      <c r="FF24">
        <v>6149584.5643474897</v>
      </c>
      <c r="FG24">
        <v>4942809.6464459896</v>
      </c>
      <c r="FH24">
        <v>3884539.1888773302</v>
      </c>
      <c r="FI24">
        <v>5165976.1319410102</v>
      </c>
      <c r="FJ24">
        <v>7414126.3076650202</v>
      </c>
      <c r="FK24">
        <v>13135159.4170158</v>
      </c>
      <c r="FL24">
        <v>14947461.6038583</v>
      </c>
      <c r="FM24">
        <v>12562910.748426801</v>
      </c>
      <c r="FN24">
        <v>5676917.6122053703</v>
      </c>
      <c r="FO24">
        <v>4983246.46295729</v>
      </c>
      <c r="FP24">
        <v>2739030.91928074</v>
      </c>
      <c r="FQ24">
        <v>93489.345668841604</v>
      </c>
    </row>
    <row r="25" spans="1:173" x14ac:dyDescent="0.25">
      <c r="A25" s="46" t="s">
        <v>267</v>
      </c>
      <c r="B25" s="46" t="s">
        <v>10</v>
      </c>
      <c r="C25">
        <v>2012</v>
      </c>
      <c r="D25" s="84">
        <v>16794.928100000001</v>
      </c>
      <c r="E25">
        <v>336.20816916167701</v>
      </c>
      <c r="F25">
        <v>0</v>
      </c>
      <c r="G25">
        <v>0</v>
      </c>
      <c r="H25">
        <v>0</v>
      </c>
      <c r="I25">
        <v>0</v>
      </c>
      <c r="J25">
        <v>0.99551526545914404</v>
      </c>
      <c r="K25">
        <v>0</v>
      </c>
      <c r="L25">
        <v>0</v>
      </c>
      <c r="M25" s="38">
        <f>IF(OR(Beazley_data[[#This Row],[total_RC]]&lt;0.6,Beazley_data[[#This Row],[total_RC]]&gt;2),1,Beazley_data[[#This Row],[total_RC]])</f>
        <v>0.99551526545914404</v>
      </c>
      <c r="P25" s="39" t="str">
        <f>Beazley_data[[#This Row],[key]]</f>
        <v>1E2012</v>
      </c>
      <c r="Q25" s="40">
        <f>Beazley_data[[#This Row],[WEP]]</f>
        <v>16794.928100000001</v>
      </c>
      <c r="R25" s="40">
        <f t="shared" si="3"/>
        <v>16794.928100000001</v>
      </c>
      <c r="S25" s="41">
        <f t="shared" si="4"/>
        <v>0</v>
      </c>
      <c r="U25" s="42">
        <f>Beazley_data[[#This Row],[Acq_costs]]</f>
        <v>336.20816916167701</v>
      </c>
      <c r="V25" s="40">
        <f t="shared" si="5"/>
        <v>336.20819999999998</v>
      </c>
      <c r="W25" s="43">
        <f t="shared" si="6"/>
        <v>9.1723887075907885E-8</v>
      </c>
      <c r="Y25" s="44">
        <f>Beazley_data[[#This Row],[total_RC]]</f>
        <v>0.99551526545914404</v>
      </c>
      <c r="Z25" s="45">
        <f t="shared" si="7"/>
        <v>0.995515264778286</v>
      </c>
      <c r="AA25" s="43">
        <f t="shared" si="8"/>
        <v>-6.8392526032086348E-10</v>
      </c>
      <c r="AD25" s="42">
        <f>Beazley_data[[#This Row],[Cat_incurred]]+Beazley_data[[#This Row],[incurred_exc_cat]]</f>
        <v>0</v>
      </c>
      <c r="AE25" s="40">
        <f t="shared" si="9"/>
        <v>0</v>
      </c>
      <c r="AF25" s="43" t="str">
        <f t="shared" si="10"/>
        <v>no values</v>
      </c>
      <c r="AI25" t="s">
        <v>73</v>
      </c>
      <c r="AJ25">
        <v>1.06091106471046</v>
      </c>
      <c r="AK25">
        <v>1.09268956249798</v>
      </c>
      <c r="AL25">
        <v>1.2864798171779099</v>
      </c>
      <c r="AM25">
        <v>1.6342239453187899</v>
      </c>
      <c r="AN25">
        <v>0.99874494885582799</v>
      </c>
      <c r="AO25">
        <v>1.0059898132252201</v>
      </c>
      <c r="AP25">
        <v>1.0439582497228901</v>
      </c>
      <c r="AQ25">
        <v>0.96096016676782203</v>
      </c>
      <c r="AR25">
        <v>0.96479987685096302</v>
      </c>
      <c r="AS25">
        <v>1.0204123973222301</v>
      </c>
      <c r="AT25">
        <v>1.00371611005754</v>
      </c>
      <c r="AU25">
        <v>0.95768465382900403</v>
      </c>
      <c r="AV25">
        <v>1.0059612929045301</v>
      </c>
      <c r="AW25">
        <v>0.99470520618998903</v>
      </c>
      <c r="AX25">
        <v>0.99926962847602696</v>
      </c>
      <c r="AY25">
        <v>0.99972209767405695</v>
      </c>
      <c r="AZ25">
        <v>0.99705138267331705</v>
      </c>
      <c r="BA25">
        <v>1.0067775925104301</v>
      </c>
      <c r="BB25">
        <v>0.83734275040403705</v>
      </c>
      <c r="BC25">
        <v>1.11354500596401</v>
      </c>
      <c r="BD25">
        <v>1.1893886548524599</v>
      </c>
      <c r="BE25">
        <v>1.16553539296728</v>
      </c>
      <c r="BF25">
        <v>1.05625611655916</v>
      </c>
      <c r="BG25">
        <v>5270734.8783856304</v>
      </c>
      <c r="BH25">
        <v>3916037.7899714899</v>
      </c>
      <c r="BI25">
        <v>1739205.0586419301</v>
      </c>
      <c r="BJ25">
        <v>2357305.9854312702</v>
      </c>
      <c r="BK25">
        <v>2706480.0976110999</v>
      </c>
      <c r="BL25">
        <v>3314733.6646912498</v>
      </c>
      <c r="BM25">
        <v>2644859.4519692501</v>
      </c>
      <c r="BN25">
        <v>2774127.2746115699</v>
      </c>
      <c r="BO25">
        <v>3456095.47618218</v>
      </c>
      <c r="BP25">
        <v>4193241.0177132501</v>
      </c>
      <c r="BQ25">
        <v>3027023.5535158301</v>
      </c>
      <c r="BR25">
        <v>2952282.50907043</v>
      </c>
      <c r="BS25">
        <v>3935053.3193558101</v>
      </c>
      <c r="BT25">
        <v>5583826.3290584097</v>
      </c>
      <c r="BU25">
        <v>6855951.9922350002</v>
      </c>
      <c r="BV25">
        <v>10951645.8805799</v>
      </c>
      <c r="BW25">
        <v>8768946.5381704997</v>
      </c>
      <c r="BX25">
        <v>17485592.253357101</v>
      </c>
      <c r="BY25">
        <v>14623424.8978299</v>
      </c>
      <c r="BZ25">
        <v>20120441.673517901</v>
      </c>
      <c r="CA25">
        <v>29254605.8696816</v>
      </c>
      <c r="CB25">
        <v>32240397.1751168</v>
      </c>
      <c r="CC25">
        <v>13762139.6796491</v>
      </c>
      <c r="CD25">
        <v>6871982.6979866996</v>
      </c>
      <c r="CE25">
        <v>3482483.4333119998</v>
      </c>
      <c r="CF25">
        <v>19710.400000000001</v>
      </c>
      <c r="CG25">
        <v>673774.33348799997</v>
      </c>
      <c r="CH25">
        <v>255802.085311873</v>
      </c>
      <c r="CI25">
        <v>828430.06209999998</v>
      </c>
      <c r="CJ25">
        <v>107716.6338</v>
      </c>
      <c r="CK25">
        <v>1033431.80208638</v>
      </c>
      <c r="CL25">
        <v>4545914.2248521103</v>
      </c>
      <c r="CM25">
        <v>727753.86540000001</v>
      </c>
      <c r="CN25">
        <v>375301.28409999999</v>
      </c>
      <c r="CO25">
        <v>606961.0355</v>
      </c>
      <c r="CP25">
        <v>3932677.35</v>
      </c>
      <c r="CQ25">
        <v>2535315.9365575202</v>
      </c>
      <c r="CR25">
        <v>9880558.9892900009</v>
      </c>
      <c r="CS25">
        <v>5072359.0448000003</v>
      </c>
      <c r="CT25">
        <v>2513866.6338</v>
      </c>
      <c r="CU25">
        <v>10126740.449669201</v>
      </c>
      <c r="CV25">
        <v>2059163.52107737</v>
      </c>
      <c r="CW25">
        <v>9956373.1952111609</v>
      </c>
      <c r="CX25">
        <v>652979.33892811195</v>
      </c>
      <c r="CY25">
        <v>84001.22902436</v>
      </c>
      <c r="CZ25">
        <v>0</v>
      </c>
      <c r="DX25">
        <v>1460655.22384628</v>
      </c>
      <c r="DY25">
        <v>1077877.05003356</v>
      </c>
      <c r="DZ25">
        <v>360117.11316531</v>
      </c>
      <c r="EA25">
        <v>492545.51777953003</v>
      </c>
      <c r="EB25">
        <v>442615.90535977698</v>
      </c>
      <c r="EC25">
        <v>521783.97003775003</v>
      </c>
      <c r="ED25">
        <v>872040.62396374997</v>
      </c>
      <c r="EE25">
        <v>1073477.70572062</v>
      </c>
      <c r="EF25">
        <v>1267133.4488512201</v>
      </c>
      <c r="EG25">
        <v>1468551.5235856101</v>
      </c>
      <c r="EH25">
        <v>1054704.8973614799</v>
      </c>
      <c r="EI25">
        <v>584577.30144619104</v>
      </c>
      <c r="EJ25">
        <v>914283.83226344397</v>
      </c>
      <c r="EK25">
        <v>1535602.2621887601</v>
      </c>
      <c r="EL25">
        <v>1447927.643341</v>
      </c>
      <c r="EM25">
        <v>2981381.2836476001</v>
      </c>
      <c r="EN25">
        <v>1191438.5912095001</v>
      </c>
      <c r="EO25">
        <v>2014690.6862194799</v>
      </c>
      <c r="EP25">
        <v>2430154.2547151698</v>
      </c>
      <c r="EQ25">
        <v>3675894.4934817399</v>
      </c>
      <c r="ER25">
        <v>5614153.6851632101</v>
      </c>
      <c r="ES25">
        <v>6037229.2990540396</v>
      </c>
      <c r="ET25">
        <v>3349919.3426806401</v>
      </c>
      <c r="EU25">
        <v>6871982.6979866996</v>
      </c>
      <c r="EV25">
        <v>3482483.4333119998</v>
      </c>
      <c r="EW25">
        <v>19710.400000000001</v>
      </c>
      <c r="EX25">
        <v>673774.33348799997</v>
      </c>
      <c r="EY25">
        <v>255356.054119393</v>
      </c>
      <c r="EZ25">
        <v>828430.06209999998</v>
      </c>
      <c r="FA25">
        <v>107716.6338</v>
      </c>
      <c r="FB25">
        <v>563150.80208638404</v>
      </c>
      <c r="FC25">
        <v>4545914.2248521103</v>
      </c>
      <c r="FD25">
        <v>611622.86540000001</v>
      </c>
      <c r="FE25">
        <v>337801.28409999999</v>
      </c>
      <c r="FF25">
        <v>525846.91040000005</v>
      </c>
      <c r="FG25">
        <v>3932677.35</v>
      </c>
      <c r="FH25">
        <v>2512814.9365575202</v>
      </c>
      <c r="FI25">
        <v>9630157.7689793594</v>
      </c>
      <c r="FJ25">
        <v>1051254.0448</v>
      </c>
      <c r="FK25">
        <v>2511451.6338</v>
      </c>
      <c r="FL25">
        <v>10117908.0436932</v>
      </c>
      <c r="FM25">
        <v>1795484.96444537</v>
      </c>
      <c r="FN25">
        <v>9854993.9038671609</v>
      </c>
      <c r="FO25">
        <v>581175.72823118896</v>
      </c>
      <c r="FP25">
        <v>18126.25350436</v>
      </c>
      <c r="FQ25">
        <v>0</v>
      </c>
    </row>
    <row r="26" spans="1:173" x14ac:dyDescent="0.25">
      <c r="A26" s="48" t="s">
        <v>268</v>
      </c>
      <c r="B26" s="48" t="s">
        <v>10</v>
      </c>
      <c r="C26" s="49">
        <v>2013</v>
      </c>
      <c r="D26" s="85">
        <v>82634.414199999999</v>
      </c>
      <c r="E26" s="49">
        <v>2131.1680395864</v>
      </c>
      <c r="F26" s="49">
        <v>0</v>
      </c>
      <c r="G26" s="49">
        <v>0</v>
      </c>
      <c r="H26" s="49">
        <v>0</v>
      </c>
      <c r="I26" s="49">
        <v>0</v>
      </c>
      <c r="J26" s="49">
        <v>1</v>
      </c>
      <c r="K26" s="49">
        <v>0</v>
      </c>
      <c r="L26" s="49">
        <v>0</v>
      </c>
      <c r="M26" s="38">
        <f>IF(OR(Beazley_data[[#This Row],[total_RC]]&lt;0.6,Beazley_data[[#This Row],[total_RC]]&gt;2),1,Beazley_data[[#This Row],[total_RC]])</f>
        <v>1</v>
      </c>
      <c r="P26" s="39" t="str">
        <f>Beazley_data[[#This Row],[key]]</f>
        <v>1E2013</v>
      </c>
      <c r="Q26" s="40">
        <f>Beazley_data[[#This Row],[WEP]]</f>
        <v>82634.414199999999</v>
      </c>
      <c r="R26" s="40">
        <f t="shared" si="3"/>
        <v>82634.414199999999</v>
      </c>
      <c r="S26" s="41">
        <f t="shared" si="4"/>
        <v>0</v>
      </c>
      <c r="U26" s="42">
        <f>Beazley_data[[#This Row],[Acq_costs]]</f>
        <v>2131.1680395864</v>
      </c>
      <c r="V26" s="40">
        <f t="shared" si="5"/>
        <v>2131.1680999999999</v>
      </c>
      <c r="W26" s="43">
        <f t="shared" si="6"/>
        <v>2.8347646457406817E-8</v>
      </c>
      <c r="Y26" s="44">
        <f>Beazley_data[[#This Row],[total_RC]]</f>
        <v>1</v>
      </c>
      <c r="Z26" s="45">
        <f t="shared" si="7"/>
        <v>1</v>
      </c>
      <c r="AA26" s="43">
        <f t="shared" si="8"/>
        <v>0</v>
      </c>
      <c r="AD26" s="42">
        <f>Beazley_data[[#This Row],[Cat_incurred]]+Beazley_data[[#This Row],[incurred_exc_cat]]</f>
        <v>0</v>
      </c>
      <c r="AE26" s="40">
        <f t="shared" si="9"/>
        <v>0</v>
      </c>
      <c r="AF26" s="43" t="str">
        <f t="shared" si="10"/>
        <v>no values</v>
      </c>
      <c r="AI26" t="s">
        <v>29</v>
      </c>
      <c r="AJ26">
        <v>1</v>
      </c>
      <c r="AK26">
        <v>0</v>
      </c>
      <c r="AL26">
        <v>0</v>
      </c>
      <c r="AM26">
        <v>0.972271771226625</v>
      </c>
      <c r="AN26">
        <v>0.99898843234090595</v>
      </c>
      <c r="AO26">
        <v>1.0194659826821899</v>
      </c>
      <c r="AP26">
        <v>0.94169938688882004</v>
      </c>
      <c r="AQ26">
        <v>0.97874574335874498</v>
      </c>
      <c r="AR26">
        <v>0.98118237197139802</v>
      </c>
      <c r="AS26">
        <v>1.02678838580133</v>
      </c>
      <c r="AT26">
        <v>1.0013622953841601</v>
      </c>
      <c r="AU26">
        <v>0.99061682824674102</v>
      </c>
      <c r="AV26">
        <v>0.99036151772979697</v>
      </c>
      <c r="AW26">
        <v>0.96321276346313001</v>
      </c>
      <c r="AX26">
        <v>0.96796030752503004</v>
      </c>
      <c r="AY26">
        <v>0.95518526358552902</v>
      </c>
      <c r="AZ26">
        <v>0.988001215165768</v>
      </c>
      <c r="BA26">
        <v>0.98087277265164197</v>
      </c>
      <c r="BB26">
        <v>1.0115628053856001</v>
      </c>
      <c r="BC26">
        <v>1.0085241203686499</v>
      </c>
      <c r="BD26">
        <v>0.88021406094309795</v>
      </c>
      <c r="BE26">
        <v>0.99400351799708897</v>
      </c>
      <c r="BF26">
        <v>1.0045691751716199</v>
      </c>
      <c r="BG26">
        <v>3245.1869999999999</v>
      </c>
      <c r="BH26">
        <v>0</v>
      </c>
      <c r="BI26">
        <v>0</v>
      </c>
      <c r="BJ26">
        <v>266760.46962400002</v>
      </c>
      <c r="BK26">
        <v>127663.025992</v>
      </c>
      <c r="BL26">
        <v>402711.10433599999</v>
      </c>
      <c r="BM26">
        <v>606108.88931600004</v>
      </c>
      <c r="BN26">
        <v>880086.52109599998</v>
      </c>
      <c r="BO26">
        <v>636955.59730799997</v>
      </c>
      <c r="BP26">
        <v>551061.81120800006</v>
      </c>
      <c r="BQ26">
        <v>664820.69861199998</v>
      </c>
      <c r="BR26">
        <v>540551.58263600001</v>
      </c>
      <c r="BS26">
        <v>734421.86195599998</v>
      </c>
      <c r="BT26">
        <v>522149.16368</v>
      </c>
      <c r="BU26">
        <v>636581.00907999999</v>
      </c>
      <c r="BV26">
        <v>728887.30588799994</v>
      </c>
      <c r="BW26">
        <v>976573.96603999997</v>
      </c>
      <c r="BX26">
        <v>1186900.078676</v>
      </c>
      <c r="BY26">
        <v>936927.96552127402</v>
      </c>
      <c r="BZ26">
        <v>424047.21753332001</v>
      </c>
      <c r="CA26">
        <v>92533.948480065606</v>
      </c>
      <c r="CB26">
        <v>41199.705064234397</v>
      </c>
      <c r="CC26">
        <v>3105.2067663088001</v>
      </c>
      <c r="CD26">
        <v>0</v>
      </c>
      <c r="CE26">
        <v>0</v>
      </c>
      <c r="CF26">
        <v>0</v>
      </c>
      <c r="CG26">
        <v>0</v>
      </c>
      <c r="CH26">
        <v>126.609779999995</v>
      </c>
      <c r="CI26">
        <v>36791.655648</v>
      </c>
      <c r="CJ26">
        <v>53441.635896</v>
      </c>
      <c r="CK26">
        <v>7169.1446640000004</v>
      </c>
      <c r="CL26">
        <v>1857.2962319999999</v>
      </c>
      <c r="CM26">
        <v>2384.4651915288</v>
      </c>
      <c r="CN26">
        <v>2235.1781759999999</v>
      </c>
      <c r="CO26">
        <v>22.557480000000002</v>
      </c>
      <c r="CP26">
        <v>7002.3226679999498</v>
      </c>
      <c r="CQ26">
        <v>67490.096124000003</v>
      </c>
      <c r="CR26">
        <v>0</v>
      </c>
      <c r="CS26">
        <v>9123.7312320000001</v>
      </c>
      <c r="CT26">
        <v>191489.02660799999</v>
      </c>
      <c r="CU26">
        <v>322517.510304</v>
      </c>
      <c r="CV26">
        <v>571.66560000000004</v>
      </c>
      <c r="CW26">
        <v>63799.097999999998</v>
      </c>
      <c r="CX26">
        <v>31271.445660000001</v>
      </c>
      <c r="CY26">
        <v>0</v>
      </c>
      <c r="CZ26">
        <v>0</v>
      </c>
      <c r="DX26">
        <v>1230.933</v>
      </c>
      <c r="DY26">
        <v>0</v>
      </c>
      <c r="DZ26">
        <v>0</v>
      </c>
      <c r="EA26">
        <v>5829.703004</v>
      </c>
      <c r="EB26">
        <v>5185.144636</v>
      </c>
      <c r="EC26">
        <v>8100.2906199999998</v>
      </c>
      <c r="ED26">
        <v>19741.486384</v>
      </c>
      <c r="EE26">
        <v>31800.224512000001</v>
      </c>
      <c r="EF26">
        <v>46839.381308000004</v>
      </c>
      <c r="EG26">
        <v>83624.973748000004</v>
      </c>
      <c r="EH26">
        <v>107025.02779599999</v>
      </c>
      <c r="EI26">
        <v>61948.076315999999</v>
      </c>
      <c r="EJ26">
        <v>109816.930012</v>
      </c>
      <c r="EK26">
        <v>85570.146687999993</v>
      </c>
      <c r="EL26">
        <v>79304.280199999994</v>
      </c>
      <c r="EM26">
        <v>129516.911752</v>
      </c>
      <c r="EN26">
        <v>186632.126452</v>
      </c>
      <c r="EO26">
        <v>242492.26063599999</v>
      </c>
      <c r="EP26">
        <v>163949.26745116399</v>
      </c>
      <c r="EQ26">
        <v>50316.315078680003</v>
      </c>
      <c r="ER26">
        <v>9360.9978917987992</v>
      </c>
      <c r="ES26">
        <v>5866.9433154943999</v>
      </c>
      <c r="ET26">
        <v>966.62394914879997</v>
      </c>
      <c r="EU26">
        <v>0</v>
      </c>
      <c r="EV26">
        <v>0</v>
      </c>
      <c r="EW26">
        <v>0</v>
      </c>
      <c r="EX26">
        <v>0</v>
      </c>
      <c r="EY26">
        <v>126.60978</v>
      </c>
      <c r="EZ26">
        <v>36791.655648</v>
      </c>
      <c r="FA26">
        <v>53441.635896</v>
      </c>
      <c r="FB26">
        <v>7169.1446640000004</v>
      </c>
      <c r="FC26">
        <v>1857.2962319999999</v>
      </c>
      <c r="FD26">
        <v>2384.4651915288</v>
      </c>
      <c r="FE26">
        <v>2235.1781759999999</v>
      </c>
      <c r="FF26">
        <v>22.557480000000002</v>
      </c>
      <c r="FG26">
        <v>7002.3226680000198</v>
      </c>
      <c r="FH26">
        <v>28337.047068</v>
      </c>
      <c r="FI26">
        <v>0</v>
      </c>
      <c r="FJ26">
        <v>9123.7312320000001</v>
      </c>
      <c r="FK26">
        <v>57335.681303999998</v>
      </c>
      <c r="FL26">
        <v>321317.49830400001</v>
      </c>
      <c r="FM26">
        <v>571.66560000000004</v>
      </c>
      <c r="FN26">
        <v>57199.097999999998</v>
      </c>
      <c r="FO26">
        <v>217.48596000000001</v>
      </c>
      <c r="FP26">
        <v>0</v>
      </c>
      <c r="FQ26">
        <v>0</v>
      </c>
    </row>
    <row r="27" spans="1:173" x14ac:dyDescent="0.25">
      <c r="A27" s="46" t="s">
        <v>269</v>
      </c>
      <c r="B27" s="46" t="s">
        <v>10</v>
      </c>
      <c r="C27">
        <v>2014</v>
      </c>
      <c r="D27" s="84">
        <v>80693.222099999999</v>
      </c>
      <c r="E27">
        <v>1303.4459931551601</v>
      </c>
      <c r="F27">
        <v>0</v>
      </c>
      <c r="G27">
        <v>0</v>
      </c>
      <c r="H27">
        <v>0</v>
      </c>
      <c r="I27">
        <v>0</v>
      </c>
      <c r="J27">
        <v>0.87844090193861402</v>
      </c>
      <c r="K27">
        <v>0</v>
      </c>
      <c r="L27">
        <v>0</v>
      </c>
      <c r="M27" s="38">
        <f>IF(OR(Beazley_data[[#This Row],[total_RC]]&lt;0.6,Beazley_data[[#This Row],[total_RC]]&gt;2),1,Beazley_data[[#This Row],[total_RC]])</f>
        <v>0.87844090193861402</v>
      </c>
      <c r="P27" s="39" t="str">
        <f>Beazley_data[[#This Row],[key]]</f>
        <v>1E2014</v>
      </c>
      <c r="Q27" s="40">
        <f>Beazley_data[[#This Row],[WEP]]</f>
        <v>80693.222099999999</v>
      </c>
      <c r="R27" s="40">
        <f t="shared" si="3"/>
        <v>80695.202116</v>
      </c>
      <c r="S27" s="41">
        <f t="shared" si="4"/>
        <v>2.4536973055164459E-5</v>
      </c>
      <c r="U27" s="42">
        <f>Beazley_data[[#This Row],[Acq_costs]]</f>
        <v>1303.4459931551601</v>
      </c>
      <c r="V27" s="40">
        <f t="shared" si="5"/>
        <v>1304.037548</v>
      </c>
      <c r="W27" s="43">
        <f t="shared" si="6"/>
        <v>4.5363329127080294E-4</v>
      </c>
      <c r="Y27" s="44">
        <f>Beazley_data[[#This Row],[total_RC]]</f>
        <v>0.87844090193861402</v>
      </c>
      <c r="Z27" s="45">
        <f t="shared" si="7"/>
        <v>0.87844352157069205</v>
      </c>
      <c r="AA27" s="43">
        <f t="shared" si="8"/>
        <v>2.9821292020619063E-6</v>
      </c>
      <c r="AD27" s="42">
        <f>Beazley_data[[#This Row],[Cat_incurred]]+Beazley_data[[#This Row],[incurred_exc_cat]]</f>
        <v>0</v>
      </c>
      <c r="AE27" s="40">
        <f t="shared" si="9"/>
        <v>0</v>
      </c>
      <c r="AF27" s="43" t="str">
        <f t="shared" si="10"/>
        <v>no values</v>
      </c>
      <c r="AI27" t="s">
        <v>26</v>
      </c>
      <c r="AJ27">
        <v>0</v>
      </c>
      <c r="AK27">
        <v>0</v>
      </c>
      <c r="AL27">
        <v>0</v>
      </c>
      <c r="AM27">
        <v>0</v>
      </c>
      <c r="AN27">
        <v>0</v>
      </c>
      <c r="AO27">
        <v>0</v>
      </c>
      <c r="AP27">
        <v>0</v>
      </c>
      <c r="AQ27">
        <v>0</v>
      </c>
      <c r="AR27">
        <v>0</v>
      </c>
      <c r="AS27">
        <v>0</v>
      </c>
      <c r="AT27">
        <v>0</v>
      </c>
      <c r="AU27">
        <v>1.0201421773110799</v>
      </c>
      <c r="AV27">
        <v>1.0042026461995399</v>
      </c>
      <c r="AW27">
        <v>1.00871173719033</v>
      </c>
      <c r="AX27">
        <v>0.997855411852279</v>
      </c>
      <c r="AY27">
        <v>1.00415533443982</v>
      </c>
      <c r="AZ27">
        <v>0.99477504034407205</v>
      </c>
      <c r="BA27">
        <v>1.01395007547408</v>
      </c>
      <c r="BB27">
        <v>1.0540201569087799</v>
      </c>
      <c r="BC27">
        <v>1.1246931225738901</v>
      </c>
      <c r="BD27">
        <v>1.1508184665422401</v>
      </c>
      <c r="BE27">
        <v>1.21810553408054</v>
      </c>
      <c r="BF27">
        <v>1.0558088738445199</v>
      </c>
      <c r="BG27">
        <v>0</v>
      </c>
      <c r="BH27">
        <v>0</v>
      </c>
      <c r="BI27">
        <v>0</v>
      </c>
      <c r="BJ27">
        <v>0</v>
      </c>
      <c r="BK27">
        <v>0</v>
      </c>
      <c r="BL27">
        <v>0</v>
      </c>
      <c r="BM27">
        <v>0</v>
      </c>
      <c r="BN27">
        <v>0</v>
      </c>
      <c r="BO27">
        <v>0</v>
      </c>
      <c r="BP27">
        <v>0</v>
      </c>
      <c r="BQ27">
        <v>0</v>
      </c>
      <c r="BR27">
        <v>9496687.25934886</v>
      </c>
      <c r="BS27">
        <v>8589596.5508438498</v>
      </c>
      <c r="BT27">
        <v>9824319.3844151702</v>
      </c>
      <c r="BU27">
        <v>9191383.5715050604</v>
      </c>
      <c r="BV27">
        <v>11739993.6332519</v>
      </c>
      <c r="BW27">
        <v>10597520.4205807</v>
      </c>
      <c r="BX27">
        <v>12471276.0523738</v>
      </c>
      <c r="BY27">
        <v>10901436.702327801</v>
      </c>
      <c r="BZ27">
        <v>368148.886968103</v>
      </c>
      <c r="CA27">
        <v>425149.78628943698</v>
      </c>
      <c r="CB27">
        <v>4004419.5262652501</v>
      </c>
      <c r="CC27">
        <v>26611441.182100002</v>
      </c>
      <c r="CD27">
        <v>0</v>
      </c>
      <c r="CE27">
        <v>0</v>
      </c>
      <c r="CF27">
        <v>0</v>
      </c>
      <c r="CG27">
        <v>0</v>
      </c>
      <c r="CH27">
        <v>0</v>
      </c>
      <c r="CI27">
        <v>0</v>
      </c>
      <c r="CJ27">
        <v>0</v>
      </c>
      <c r="CK27">
        <v>0</v>
      </c>
      <c r="CL27">
        <v>0</v>
      </c>
      <c r="CM27">
        <v>0</v>
      </c>
      <c r="CN27">
        <v>0</v>
      </c>
      <c r="CO27">
        <v>5843456.13126479</v>
      </c>
      <c r="CP27">
        <v>4898624.6013941802</v>
      </c>
      <c r="CQ27">
        <v>7116569.4806880001</v>
      </c>
      <c r="CR27">
        <v>4597139.8358400101</v>
      </c>
      <c r="CS27">
        <v>16116639.994462401</v>
      </c>
      <c r="CT27">
        <v>10677213.147281</v>
      </c>
      <c r="CU27">
        <v>12336653.2504564</v>
      </c>
      <c r="CV27">
        <v>9813522.9894004297</v>
      </c>
      <c r="CW27">
        <v>42089.018499999998</v>
      </c>
      <c r="CX27">
        <v>0</v>
      </c>
      <c r="CY27">
        <v>0</v>
      </c>
      <c r="CZ27">
        <v>105</v>
      </c>
      <c r="DX27">
        <v>0</v>
      </c>
      <c r="DY27">
        <v>0</v>
      </c>
      <c r="DZ27">
        <v>0</v>
      </c>
      <c r="EA27">
        <v>0</v>
      </c>
      <c r="EB27">
        <v>0</v>
      </c>
      <c r="EC27">
        <v>0</v>
      </c>
      <c r="ED27">
        <v>0</v>
      </c>
      <c r="EE27">
        <v>0</v>
      </c>
      <c r="EF27">
        <v>0</v>
      </c>
      <c r="EG27">
        <v>0</v>
      </c>
      <c r="EH27">
        <v>0</v>
      </c>
      <c r="EI27">
        <v>1609721.48347686</v>
      </c>
      <c r="EJ27">
        <v>1688719.2216344799</v>
      </c>
      <c r="EK27">
        <v>1471242.42917146</v>
      </c>
      <c r="EL27">
        <v>1513128.69687923</v>
      </c>
      <c r="EM27">
        <v>1928132.7881631299</v>
      </c>
      <c r="EN27">
        <v>2128165.0251219599</v>
      </c>
      <c r="EO27">
        <v>2989633.9371936498</v>
      </c>
      <c r="EP27">
        <v>2642377.6357239</v>
      </c>
      <c r="EQ27">
        <v>73207.732105998803</v>
      </c>
      <c r="ER27">
        <v>93623.034832291596</v>
      </c>
      <c r="ES27">
        <v>1477818.89643814</v>
      </c>
      <c r="ET27">
        <v>4398269.4426999995</v>
      </c>
      <c r="EU27">
        <v>0</v>
      </c>
      <c r="EV27">
        <v>0</v>
      </c>
      <c r="EW27">
        <v>0</v>
      </c>
      <c r="EX27">
        <v>0</v>
      </c>
      <c r="EY27">
        <v>0</v>
      </c>
      <c r="EZ27">
        <v>0</v>
      </c>
      <c r="FA27">
        <v>0</v>
      </c>
      <c r="FB27">
        <v>0</v>
      </c>
      <c r="FC27">
        <v>0</v>
      </c>
      <c r="FD27">
        <v>0</v>
      </c>
      <c r="FE27">
        <v>0</v>
      </c>
      <c r="FF27">
        <v>5334703.0212647896</v>
      </c>
      <c r="FG27">
        <v>4594850.94502044</v>
      </c>
      <c r="FH27">
        <v>6784190.447288</v>
      </c>
      <c r="FI27">
        <v>3816454.8644400002</v>
      </c>
      <c r="FJ27">
        <v>7521077.3559023701</v>
      </c>
      <c r="FK27">
        <v>9114830.7106770501</v>
      </c>
      <c r="FL27">
        <v>8816443.3088075593</v>
      </c>
      <c r="FM27">
        <v>6033886.71386516</v>
      </c>
      <c r="FN27">
        <v>22660.433499999999</v>
      </c>
      <c r="FO27">
        <v>0</v>
      </c>
      <c r="FP27">
        <v>0</v>
      </c>
      <c r="FQ27">
        <v>0</v>
      </c>
    </row>
    <row r="28" spans="1:173" x14ac:dyDescent="0.25">
      <c r="A28" s="48" t="s">
        <v>270</v>
      </c>
      <c r="B28" s="48" t="s">
        <v>10</v>
      </c>
      <c r="C28" s="49">
        <v>2015</v>
      </c>
      <c r="D28" s="85">
        <v>61401.007100000003</v>
      </c>
      <c r="E28" s="49">
        <v>2212.90561082251</v>
      </c>
      <c r="F28" s="49">
        <v>0</v>
      </c>
      <c r="G28" s="49">
        <v>0</v>
      </c>
      <c r="H28" s="49">
        <v>0</v>
      </c>
      <c r="I28" s="49">
        <v>0</v>
      </c>
      <c r="J28" s="49">
        <v>0.98626630372738</v>
      </c>
      <c r="K28" s="49">
        <v>0</v>
      </c>
      <c r="L28" s="49">
        <v>0</v>
      </c>
      <c r="M28" s="38">
        <f>IF(OR(Beazley_data[[#This Row],[total_RC]]&lt;0.6,Beazley_data[[#This Row],[total_RC]]&gt;2),1,Beazley_data[[#This Row],[total_RC]])</f>
        <v>0.98626630372738</v>
      </c>
      <c r="P28" s="39" t="str">
        <f>Beazley_data[[#This Row],[key]]</f>
        <v>1E2015</v>
      </c>
      <c r="Q28" s="40">
        <f>Beazley_data[[#This Row],[WEP]]</f>
        <v>61401.007100000003</v>
      </c>
      <c r="R28" s="40">
        <f t="shared" si="3"/>
        <v>61408.619967999999</v>
      </c>
      <c r="S28" s="41">
        <f t="shared" si="4"/>
        <v>1.239706738885125E-4</v>
      </c>
      <c r="U28" s="42">
        <f>Beazley_data[[#This Row],[Acq_costs]]</f>
        <v>2212.90561082251</v>
      </c>
      <c r="V28" s="40">
        <f t="shared" si="5"/>
        <v>2215.1798399999998</v>
      </c>
      <c r="W28" s="43">
        <f t="shared" si="6"/>
        <v>1.0266566788048302E-3</v>
      </c>
      <c r="Y28" s="44">
        <f>Beazley_data[[#This Row],[total_RC]]</f>
        <v>0.98626630372738</v>
      </c>
      <c r="Z28" s="45">
        <f t="shared" si="7"/>
        <v>0.98626798393016402</v>
      </c>
      <c r="AA28" s="43">
        <f t="shared" si="8"/>
        <v>1.7035965999020786E-6</v>
      </c>
      <c r="AD28" s="42">
        <f>Beazley_data[[#This Row],[Cat_incurred]]+Beazley_data[[#This Row],[incurred_exc_cat]]</f>
        <v>0</v>
      </c>
      <c r="AE28" s="40">
        <f t="shared" si="9"/>
        <v>0</v>
      </c>
      <c r="AF28" s="43" t="str">
        <f t="shared" si="10"/>
        <v>no values</v>
      </c>
      <c r="AI28" t="s">
        <v>27</v>
      </c>
      <c r="AJ28">
        <v>0</v>
      </c>
      <c r="AK28">
        <v>0</v>
      </c>
      <c r="AL28">
        <v>0</v>
      </c>
      <c r="AM28">
        <v>0</v>
      </c>
      <c r="AN28">
        <v>0</v>
      </c>
      <c r="AO28">
        <v>0</v>
      </c>
      <c r="AP28">
        <v>0</v>
      </c>
      <c r="AQ28">
        <v>0</v>
      </c>
      <c r="AR28">
        <v>0</v>
      </c>
      <c r="AS28">
        <v>0</v>
      </c>
      <c r="AT28">
        <v>0</v>
      </c>
      <c r="AU28">
        <v>1</v>
      </c>
      <c r="AV28">
        <v>1.0023743071698299</v>
      </c>
      <c r="AW28">
        <v>0.99862659310845203</v>
      </c>
      <c r="AX28">
        <v>1.00059329051762</v>
      </c>
      <c r="AY28">
        <v>0.99780779747026005</v>
      </c>
      <c r="AZ28">
        <v>0.97805207160094598</v>
      </c>
      <c r="BA28">
        <v>0.98576824500759097</v>
      </c>
      <c r="BB28">
        <v>1.00050168013248</v>
      </c>
      <c r="BC28">
        <v>0</v>
      </c>
      <c r="BD28">
        <v>0</v>
      </c>
      <c r="BE28">
        <v>0</v>
      </c>
      <c r="BF28">
        <v>1.0561000061266801</v>
      </c>
      <c r="BG28">
        <v>0</v>
      </c>
      <c r="BH28">
        <v>0</v>
      </c>
      <c r="BI28">
        <v>0</v>
      </c>
      <c r="BJ28">
        <v>0</v>
      </c>
      <c r="BK28">
        <v>0</v>
      </c>
      <c r="BL28">
        <v>0</v>
      </c>
      <c r="BM28">
        <v>0</v>
      </c>
      <c r="BN28">
        <v>0</v>
      </c>
      <c r="BO28">
        <v>0</v>
      </c>
      <c r="BP28">
        <v>0</v>
      </c>
      <c r="BQ28">
        <v>0</v>
      </c>
      <c r="BR28">
        <v>9730303.1918198094</v>
      </c>
      <c r="BS28">
        <v>11964629.4598283</v>
      </c>
      <c r="BT28">
        <v>17880776.4461798</v>
      </c>
      <c r="BU28">
        <v>17470042.360723499</v>
      </c>
      <c r="BV28">
        <v>13279559.884772399</v>
      </c>
      <c r="BW28">
        <v>15409420.954574101</v>
      </c>
      <c r="BX28">
        <v>16339243.186454199</v>
      </c>
      <c r="BY28">
        <v>11320205.766442399</v>
      </c>
      <c r="BZ28">
        <v>423825.08189999999</v>
      </c>
      <c r="CA28">
        <v>0</v>
      </c>
      <c r="CB28">
        <v>34227.436950000003</v>
      </c>
      <c r="CC28">
        <v>3098636.6804999998</v>
      </c>
      <c r="CD28">
        <v>0</v>
      </c>
      <c r="CE28">
        <v>0</v>
      </c>
      <c r="CF28">
        <v>0</v>
      </c>
      <c r="CG28">
        <v>0</v>
      </c>
      <c r="CH28">
        <v>0</v>
      </c>
      <c r="CI28">
        <v>0</v>
      </c>
      <c r="CJ28">
        <v>0</v>
      </c>
      <c r="CK28">
        <v>0</v>
      </c>
      <c r="CL28">
        <v>0</v>
      </c>
      <c r="CM28">
        <v>0</v>
      </c>
      <c r="CN28">
        <v>0</v>
      </c>
      <c r="CO28">
        <v>3868675.8669269099</v>
      </c>
      <c r="CP28">
        <v>10987153.3039911</v>
      </c>
      <c r="CQ28">
        <v>14944139.8701699</v>
      </c>
      <c r="CR28">
        <v>11893753.721018899</v>
      </c>
      <c r="CS28">
        <v>9932030.6701564994</v>
      </c>
      <c r="CT28">
        <v>14019158.7440229</v>
      </c>
      <c r="CU28">
        <v>7303984.1410842398</v>
      </c>
      <c r="CV28">
        <v>11043459.210301301</v>
      </c>
      <c r="CW28">
        <v>322443.888660205</v>
      </c>
      <c r="CX28">
        <v>0</v>
      </c>
      <c r="CY28">
        <v>0</v>
      </c>
      <c r="CZ28">
        <v>0</v>
      </c>
      <c r="DX28">
        <v>0</v>
      </c>
      <c r="DY28">
        <v>0</v>
      </c>
      <c r="DZ28">
        <v>0</v>
      </c>
      <c r="EA28">
        <v>0</v>
      </c>
      <c r="EB28">
        <v>0</v>
      </c>
      <c r="EC28">
        <v>0</v>
      </c>
      <c r="ED28">
        <v>0</v>
      </c>
      <c r="EE28">
        <v>0</v>
      </c>
      <c r="EF28">
        <v>0</v>
      </c>
      <c r="EG28">
        <v>0</v>
      </c>
      <c r="EH28">
        <v>0</v>
      </c>
      <c r="EI28">
        <v>2740554.8279087702</v>
      </c>
      <c r="EJ28">
        <v>3119876.43399911</v>
      </c>
      <c r="EK28">
        <v>3232977.9253061898</v>
      </c>
      <c r="EL28">
        <v>3796600.5118182101</v>
      </c>
      <c r="EM28">
        <v>3250975.2680756901</v>
      </c>
      <c r="EN28">
        <v>3430857.39141426</v>
      </c>
      <c r="EO28">
        <v>3512689.9946456901</v>
      </c>
      <c r="EP28">
        <v>3006894.1105520502</v>
      </c>
      <c r="EQ28">
        <v>97136.870599999995</v>
      </c>
      <c r="ER28">
        <v>0</v>
      </c>
      <c r="ES28">
        <v>11046.95055</v>
      </c>
      <c r="ET28">
        <v>626133.96030000004</v>
      </c>
      <c r="EU28">
        <v>0</v>
      </c>
      <c r="EV28">
        <v>0</v>
      </c>
      <c r="EW28">
        <v>0</v>
      </c>
      <c r="EX28">
        <v>0</v>
      </c>
      <c r="EY28">
        <v>0</v>
      </c>
      <c r="EZ28">
        <v>0</v>
      </c>
      <c r="FA28">
        <v>0</v>
      </c>
      <c r="FB28">
        <v>0</v>
      </c>
      <c r="FC28">
        <v>0</v>
      </c>
      <c r="FD28">
        <v>0</v>
      </c>
      <c r="FE28">
        <v>0</v>
      </c>
      <c r="FF28">
        <v>3846705.36779891</v>
      </c>
      <c r="FG28">
        <v>7785323.1112471204</v>
      </c>
      <c r="FH28">
        <v>13127175.131370701</v>
      </c>
      <c r="FI28">
        <v>10256393.482838901</v>
      </c>
      <c r="FJ28">
        <v>6242278.8783970103</v>
      </c>
      <c r="FK28">
        <v>12187110.026148699</v>
      </c>
      <c r="FL28">
        <v>4750903.3770856904</v>
      </c>
      <c r="FM28">
        <v>9115869.4758865107</v>
      </c>
      <c r="FN28">
        <v>176169.20906625301</v>
      </c>
      <c r="FO28">
        <v>0</v>
      </c>
      <c r="FP28">
        <v>0</v>
      </c>
      <c r="FQ28">
        <v>0</v>
      </c>
    </row>
    <row r="29" spans="1:173" x14ac:dyDescent="0.25">
      <c r="A29" s="46" t="s">
        <v>271</v>
      </c>
      <c r="B29" s="46" t="s">
        <v>10</v>
      </c>
      <c r="C29">
        <v>2016</v>
      </c>
      <c r="D29" s="84">
        <v>22853.4872</v>
      </c>
      <c r="E29">
        <v>3547.70912389163</v>
      </c>
      <c r="F29">
        <v>0</v>
      </c>
      <c r="G29">
        <v>0</v>
      </c>
      <c r="H29">
        <v>0</v>
      </c>
      <c r="I29">
        <v>0</v>
      </c>
      <c r="J29">
        <v>0.98617832682997797</v>
      </c>
      <c r="K29">
        <v>0</v>
      </c>
      <c r="L29">
        <v>0</v>
      </c>
      <c r="M29" s="38">
        <f>IF(OR(Beazley_data[[#This Row],[total_RC]]&lt;0.6,Beazley_data[[#This Row],[total_RC]]&gt;2),1,Beazley_data[[#This Row],[total_RC]])</f>
        <v>0.98617832682997797</v>
      </c>
      <c r="P29" s="39" t="str">
        <f>Beazley_data[[#This Row],[key]]</f>
        <v>1E2016</v>
      </c>
      <c r="Q29" s="40">
        <f>Beazley_data[[#This Row],[WEP]]</f>
        <v>22853.4872</v>
      </c>
      <c r="R29" s="40">
        <f t="shared" si="3"/>
        <v>9314.3053600000003</v>
      </c>
      <c r="S29" s="41">
        <f t="shared" si="4"/>
        <v>-1.4535900764155321</v>
      </c>
      <c r="U29" s="42">
        <f>Beazley_data[[#This Row],[Acq_costs]]</f>
        <v>3547.70912389163</v>
      </c>
      <c r="V29" s="40">
        <f t="shared" si="5"/>
        <v>145.52409599999999</v>
      </c>
      <c r="W29" s="43">
        <f t="shared" si="6"/>
        <v>-23.378843239071763</v>
      </c>
      <c r="Y29" s="44">
        <f>Beazley_data[[#This Row],[total_RC]]</f>
        <v>0.98617832682997797</v>
      </c>
      <c r="Z29" s="45">
        <f t="shared" si="7"/>
        <v>0.96666263965039201</v>
      </c>
      <c r="AA29" s="43">
        <f t="shared" si="8"/>
        <v>-2.0188726013704326E-2</v>
      </c>
      <c r="AD29" s="42">
        <f>Beazley_data[[#This Row],[Cat_incurred]]+Beazley_data[[#This Row],[incurred_exc_cat]]</f>
        <v>0</v>
      </c>
      <c r="AE29" s="40">
        <f t="shared" si="9"/>
        <v>0</v>
      </c>
      <c r="AF29" s="43" t="str">
        <f t="shared" si="10"/>
        <v>no values</v>
      </c>
      <c r="AI29" t="s">
        <v>81</v>
      </c>
      <c r="AJ29">
        <v>1.0180667289401499</v>
      </c>
      <c r="AK29">
        <v>1.0656782155654301</v>
      </c>
      <c r="AL29">
        <v>1.1080209261892799</v>
      </c>
      <c r="AM29">
        <v>1.02231716488227</v>
      </c>
      <c r="AN29">
        <v>0.99257749242683102</v>
      </c>
      <c r="AO29">
        <v>1.0090276954811099</v>
      </c>
      <c r="AP29">
        <v>0.99365822808344095</v>
      </c>
      <c r="AQ29">
        <v>0.99552520163068803</v>
      </c>
      <c r="AR29">
        <v>1.00158276934907</v>
      </c>
      <c r="AS29">
        <v>1.0682063827895101</v>
      </c>
      <c r="AT29">
        <v>1.0252295602370201</v>
      </c>
      <c r="AU29">
        <v>0.99508921182932297</v>
      </c>
      <c r="AV29">
        <v>0.99066795410811703</v>
      </c>
      <c r="AW29">
        <v>0.99318523130974301</v>
      </c>
      <c r="AX29">
        <v>0.98717640202697299</v>
      </c>
      <c r="AY29">
        <v>0.59916158313398804</v>
      </c>
      <c r="AZ29">
        <v>0.992018794667065</v>
      </c>
      <c r="BA29">
        <v>0.97828763620772996</v>
      </c>
      <c r="BB29">
        <v>0.97195540218096799</v>
      </c>
      <c r="BC29">
        <v>0.99560446057362495</v>
      </c>
      <c r="BD29">
        <v>1.0465133931128301</v>
      </c>
      <c r="BE29">
        <v>1.0796397994517499</v>
      </c>
      <c r="BF29">
        <v>1.0208800955740001</v>
      </c>
      <c r="BG29">
        <v>2817693.7343520001</v>
      </c>
      <c r="BH29">
        <v>13196314.266604001</v>
      </c>
      <c r="BI29">
        <v>6430463.8607080001</v>
      </c>
      <c r="BJ29">
        <v>5775814.1402679998</v>
      </c>
      <c r="BK29">
        <v>9684108.59050777</v>
      </c>
      <c r="BL29">
        <v>9756006.0295123309</v>
      </c>
      <c r="BM29">
        <v>13551587.2209606</v>
      </c>
      <c r="BN29">
        <v>16644773.547823301</v>
      </c>
      <c r="BO29">
        <v>15950093.6127478</v>
      </c>
      <c r="BP29">
        <v>18987251.350684199</v>
      </c>
      <c r="BQ29">
        <v>9733707.2260924093</v>
      </c>
      <c r="BR29">
        <v>12061543.1845119</v>
      </c>
      <c r="BS29">
        <v>11306815.657677401</v>
      </c>
      <c r="BT29">
        <v>14599271.583045799</v>
      </c>
      <c r="BU29">
        <v>16395058.4701278</v>
      </c>
      <c r="BV29">
        <v>17067549.296048898</v>
      </c>
      <c r="BW29">
        <v>15051422.468511799</v>
      </c>
      <c r="BX29">
        <v>24106099.301381901</v>
      </c>
      <c r="BY29">
        <v>27701331.147084199</v>
      </c>
      <c r="BZ29">
        <v>27128997.040902201</v>
      </c>
      <c r="CA29">
        <v>21644023.338215299</v>
      </c>
      <c r="CB29">
        <v>18679673.222639501</v>
      </c>
      <c r="CC29">
        <v>10302554.931736</v>
      </c>
      <c r="CD29">
        <v>699347.21420000005</v>
      </c>
      <c r="CE29">
        <v>61820.065227997897</v>
      </c>
      <c r="CF29">
        <v>482535.87685999903</v>
      </c>
      <c r="CG29">
        <v>1204770.017768</v>
      </c>
      <c r="CH29">
        <v>7873162.2763258703</v>
      </c>
      <c r="CI29">
        <v>314745.59622000001</v>
      </c>
      <c r="CJ29">
        <v>801156.70497345098</v>
      </c>
      <c r="CK29">
        <v>11482346.3807937</v>
      </c>
      <c r="CL29">
        <v>7642609.05469264</v>
      </c>
      <c r="CM29">
        <v>1444102.9372471999</v>
      </c>
      <c r="CN29">
        <v>351041.108104065</v>
      </c>
      <c r="CO29">
        <v>2564160.1964956298</v>
      </c>
      <c r="CP29">
        <v>180713.88612400001</v>
      </c>
      <c r="CQ29">
        <v>6220662.0281619998</v>
      </c>
      <c r="CR29">
        <v>4193508.1817695098</v>
      </c>
      <c r="CS29">
        <v>1200295.873292</v>
      </c>
      <c r="CT29">
        <v>2583644.1593292002</v>
      </c>
      <c r="CU29">
        <v>12876734.355496</v>
      </c>
      <c r="CV29">
        <v>1559325.7866519999</v>
      </c>
      <c r="CW29">
        <v>3746595.6912639998</v>
      </c>
      <c r="CX29">
        <v>31532.384399999999</v>
      </c>
      <c r="CY29">
        <v>0</v>
      </c>
      <c r="CZ29">
        <v>0</v>
      </c>
      <c r="DX29">
        <v>704574.31452000001</v>
      </c>
      <c r="DY29">
        <v>3093613.1915679998</v>
      </c>
      <c r="DZ29">
        <v>1515288.919068</v>
      </c>
      <c r="EA29">
        <v>1387407.7152239999</v>
      </c>
      <c r="EB29">
        <v>2321797.5057314499</v>
      </c>
      <c r="EC29">
        <v>2202699.28074509</v>
      </c>
      <c r="ED29">
        <v>3162674.7985551702</v>
      </c>
      <c r="EE29">
        <v>3777079.8171574902</v>
      </c>
      <c r="EF29">
        <v>4279694.8814454302</v>
      </c>
      <c r="EG29">
        <v>5027518.2492383504</v>
      </c>
      <c r="EH29">
        <v>2548195.2978441399</v>
      </c>
      <c r="EI29">
        <v>2815030.1271411101</v>
      </c>
      <c r="EJ29">
        <v>2791608.3369173398</v>
      </c>
      <c r="EK29">
        <v>3565849.6223055101</v>
      </c>
      <c r="EL29">
        <v>3840349.28844715</v>
      </c>
      <c r="EM29">
        <v>3972960.33502388</v>
      </c>
      <c r="EN29">
        <v>3701165.1031067199</v>
      </c>
      <c r="EO29">
        <v>5763640.5724954596</v>
      </c>
      <c r="EP29">
        <v>6658018.3977212496</v>
      </c>
      <c r="EQ29">
        <v>6919601.3384894598</v>
      </c>
      <c r="ER29">
        <v>5736662.7473540204</v>
      </c>
      <c r="ES29">
        <v>4583019.3888691999</v>
      </c>
      <c r="ET29">
        <v>2411680.99817291</v>
      </c>
      <c r="EU29">
        <v>699347.21420000005</v>
      </c>
      <c r="EV29">
        <v>61820.065228000203</v>
      </c>
      <c r="EW29">
        <v>482535.87686000002</v>
      </c>
      <c r="EX29">
        <v>1204770.017768</v>
      </c>
      <c r="EY29">
        <v>7871277.3163258703</v>
      </c>
      <c r="EZ29">
        <v>314745.59622000001</v>
      </c>
      <c r="FA29">
        <v>797563.59171345003</v>
      </c>
      <c r="FB29">
        <v>11481859.3007937</v>
      </c>
      <c r="FC29">
        <v>7536778.3518886501</v>
      </c>
      <c r="FD29">
        <v>1443712.0579232001</v>
      </c>
      <c r="FE29">
        <v>351041.108104065</v>
      </c>
      <c r="FF29">
        <v>2564160.1964956298</v>
      </c>
      <c r="FG29">
        <v>180713.88612400001</v>
      </c>
      <c r="FH29">
        <v>6182457.5866019996</v>
      </c>
      <c r="FI29">
        <v>4190354.1817695098</v>
      </c>
      <c r="FJ29">
        <v>929367.04840799805</v>
      </c>
      <c r="FK29">
        <v>1552673.8337292001</v>
      </c>
      <c r="FL29">
        <v>11071465.191736</v>
      </c>
      <c r="FM29">
        <v>1513310.9454399999</v>
      </c>
      <c r="FN29">
        <v>3746595.6912639998</v>
      </c>
      <c r="FO29">
        <v>31532.384399999999</v>
      </c>
      <c r="FP29">
        <v>0</v>
      </c>
      <c r="FQ29">
        <v>0</v>
      </c>
    </row>
    <row r="30" spans="1:173" x14ac:dyDescent="0.25">
      <c r="A30" s="48" t="s">
        <v>272</v>
      </c>
      <c r="B30" s="48" t="s">
        <v>10</v>
      </c>
      <c r="C30" s="49">
        <v>2017</v>
      </c>
      <c r="D30" s="85">
        <v>56490.366900000001</v>
      </c>
      <c r="E30" s="49">
        <v>3837.7387064240502</v>
      </c>
      <c r="F30" s="49">
        <v>0</v>
      </c>
      <c r="G30" s="49">
        <v>0</v>
      </c>
      <c r="H30" s="49">
        <v>0</v>
      </c>
      <c r="I30" s="49">
        <v>0</v>
      </c>
      <c r="J30" s="49">
        <v>0.99250901006891101</v>
      </c>
      <c r="K30" s="49">
        <v>0</v>
      </c>
      <c r="L30" s="49">
        <v>0</v>
      </c>
      <c r="M30" s="38">
        <f>IF(OR(Beazley_data[[#This Row],[total_RC]]&lt;0.6,Beazley_data[[#This Row],[total_RC]]&gt;2),1,Beazley_data[[#This Row],[total_RC]])</f>
        <v>0.99250901006891101</v>
      </c>
      <c r="P30" s="39" t="str">
        <f>Beazley_data[[#This Row],[key]]</f>
        <v>1E2017</v>
      </c>
      <c r="Q30" s="40">
        <f>Beazley_data[[#This Row],[WEP]]</f>
        <v>56490.366900000001</v>
      </c>
      <c r="R30" s="40">
        <f t="shared" si="3"/>
        <v>56500.836135999998</v>
      </c>
      <c r="S30" s="41">
        <f t="shared" si="4"/>
        <v>1.8529347025586081E-4</v>
      </c>
      <c r="U30" s="42">
        <f>Beazley_data[[#This Row],[Acq_costs]]</f>
        <v>3837.7387064240502</v>
      </c>
      <c r="V30" s="40">
        <f t="shared" si="5"/>
        <v>3840.8661520000001</v>
      </c>
      <c r="W30" s="43">
        <f t="shared" si="6"/>
        <v>8.1425528830817687E-4</v>
      </c>
      <c r="Y30" s="44">
        <f>Beazley_data[[#This Row],[total_RC]]</f>
        <v>0.99250901006891101</v>
      </c>
      <c r="Z30" s="45">
        <f t="shared" si="7"/>
        <v>0.99246868598534399</v>
      </c>
      <c r="AA30" s="43">
        <f t="shared" si="8"/>
        <v>-4.0630081469006809E-5</v>
      </c>
      <c r="AD30" s="42">
        <f>Beazley_data[[#This Row],[Cat_incurred]]+Beazley_data[[#This Row],[incurred_exc_cat]]</f>
        <v>0</v>
      </c>
      <c r="AE30" s="40">
        <f t="shared" si="9"/>
        <v>0</v>
      </c>
      <c r="AF30" s="43" t="str">
        <f t="shared" si="10"/>
        <v>no values</v>
      </c>
      <c r="AI30" t="s">
        <v>129</v>
      </c>
      <c r="AJ30">
        <v>1.0175432797511801</v>
      </c>
      <c r="AK30">
        <v>1.0111852407922599</v>
      </c>
      <c r="AL30">
        <v>1.0261497710534</v>
      </c>
      <c r="AM30">
        <v>1.0089557530492901</v>
      </c>
      <c r="AN30">
        <v>0.96579954016496306</v>
      </c>
      <c r="AO30">
        <v>1.0149220796660701</v>
      </c>
      <c r="AP30">
        <v>1.00607308184519</v>
      </c>
      <c r="AQ30">
        <v>0.99055001084599203</v>
      </c>
      <c r="AR30">
        <v>1.0466213034965199</v>
      </c>
      <c r="AS30">
        <v>1.09978741638629</v>
      </c>
      <c r="AT30">
        <v>1.13512840757323</v>
      </c>
      <c r="AU30">
        <v>0.99775335400461695</v>
      </c>
      <c r="AV30">
        <v>0.99406695416975899</v>
      </c>
      <c r="AW30">
        <v>1.02623957088869</v>
      </c>
      <c r="AX30">
        <v>1.0525058460807799</v>
      </c>
      <c r="AY30">
        <v>0.96519699939949899</v>
      </c>
      <c r="AZ30">
        <v>0.94225420892377298</v>
      </c>
      <c r="BA30">
        <v>0.99120270269019795</v>
      </c>
      <c r="BB30">
        <v>0.96008391975948404</v>
      </c>
      <c r="BC30">
        <v>1.07174098317366</v>
      </c>
      <c r="BD30">
        <v>1.0668238969033501</v>
      </c>
      <c r="BE30">
        <v>1.05515899498554</v>
      </c>
      <c r="BF30">
        <v>1.05264060045109</v>
      </c>
      <c r="BG30">
        <v>1136986.2538920001</v>
      </c>
      <c r="BH30">
        <v>1478542.231592</v>
      </c>
      <c r="BI30">
        <v>3538058.4081319999</v>
      </c>
      <c r="BJ30">
        <v>4952626.4654479995</v>
      </c>
      <c r="BK30">
        <v>5270500.3352125902</v>
      </c>
      <c r="BL30">
        <v>5038615.9303103397</v>
      </c>
      <c r="BM30">
        <v>12730371.1895536</v>
      </c>
      <c r="BN30">
        <v>21464197.994961899</v>
      </c>
      <c r="BO30">
        <v>21242488.126554601</v>
      </c>
      <c r="BP30">
        <v>10100681.768519901</v>
      </c>
      <c r="BQ30">
        <v>8804528.8633852191</v>
      </c>
      <c r="BR30">
        <v>7330514.7576940097</v>
      </c>
      <c r="BS30">
        <v>10130966.601571299</v>
      </c>
      <c r="BT30">
        <v>13112134.102473101</v>
      </c>
      <c r="BU30">
        <v>17588654.672599498</v>
      </c>
      <c r="BV30">
        <v>11668217.931297399</v>
      </c>
      <c r="BW30">
        <v>16048278.488004301</v>
      </c>
      <c r="BX30">
        <v>14150401.7251481</v>
      </c>
      <c r="BY30">
        <v>10603859.737470301</v>
      </c>
      <c r="BZ30">
        <v>18541774.105413198</v>
      </c>
      <c r="CA30">
        <v>16188437.825237701</v>
      </c>
      <c r="CB30">
        <v>21043466.4011137</v>
      </c>
      <c r="CC30">
        <v>6523081.8762365999</v>
      </c>
      <c r="CD30">
        <v>1887227.448512</v>
      </c>
      <c r="CE30">
        <v>1265331.7477599999</v>
      </c>
      <c r="CF30">
        <v>1913564.9934439999</v>
      </c>
      <c r="CG30">
        <v>7745780.1098480001</v>
      </c>
      <c r="CH30">
        <v>1902317.4739999999</v>
      </c>
      <c r="CI30">
        <v>24701.025300000001</v>
      </c>
      <c r="CJ30">
        <v>12956505.4874525</v>
      </c>
      <c r="CK30">
        <v>31109973.145258799</v>
      </c>
      <c r="CL30">
        <v>67482510.192732394</v>
      </c>
      <c r="CM30">
        <v>10359292.6653703</v>
      </c>
      <c r="CN30">
        <v>0</v>
      </c>
      <c r="CO30">
        <v>5253647.8082298702</v>
      </c>
      <c r="CP30">
        <v>16825977.543224901</v>
      </c>
      <c r="CQ30">
        <v>9730201.2773134205</v>
      </c>
      <c r="CR30">
        <v>45271767.275931597</v>
      </c>
      <c r="CS30">
        <v>11788211.9806605</v>
      </c>
      <c r="CT30">
        <v>5582532.1149952998</v>
      </c>
      <c r="CU30">
        <v>14003790.625981599</v>
      </c>
      <c r="CV30">
        <v>8908406.79122</v>
      </c>
      <c r="CW30">
        <v>27716109.3549104</v>
      </c>
      <c r="CX30">
        <v>1148773.66247548</v>
      </c>
      <c r="CY30">
        <v>81455.060280000005</v>
      </c>
      <c r="CZ30">
        <v>0</v>
      </c>
      <c r="DX30">
        <v>431403.13282</v>
      </c>
      <c r="DY30">
        <v>494063.62378000002</v>
      </c>
      <c r="DZ30">
        <v>1047978.691368</v>
      </c>
      <c r="EA30">
        <v>1713720.679548</v>
      </c>
      <c r="EB30">
        <v>1130937.1584578999</v>
      </c>
      <c r="EC30">
        <v>1055601.56733955</v>
      </c>
      <c r="ED30">
        <v>2652854.51527747</v>
      </c>
      <c r="EE30">
        <v>4332377.56379868</v>
      </c>
      <c r="EF30">
        <v>4776106.4341970896</v>
      </c>
      <c r="EG30">
        <v>2366573.5049584401</v>
      </c>
      <c r="EH30">
        <v>1741506.11541229</v>
      </c>
      <c r="EI30">
        <v>2192635.8822953301</v>
      </c>
      <c r="EJ30">
        <v>3528841.0100886999</v>
      </c>
      <c r="EK30">
        <v>4231581.3868119204</v>
      </c>
      <c r="EL30">
        <v>5262253.75827506</v>
      </c>
      <c r="EM30">
        <v>4181812.8318006699</v>
      </c>
      <c r="EN30">
        <v>5575698.5864303801</v>
      </c>
      <c r="EO30">
        <v>4998086.7775598001</v>
      </c>
      <c r="EP30">
        <v>2740340.02887354</v>
      </c>
      <c r="EQ30">
        <v>5824538.5225191005</v>
      </c>
      <c r="ER30">
        <v>5450063.6784170698</v>
      </c>
      <c r="ES30">
        <v>6230664.5717957998</v>
      </c>
      <c r="ET30">
        <v>1609777.7839113399</v>
      </c>
      <c r="EU30">
        <v>1887227.448512</v>
      </c>
      <c r="EV30">
        <v>1265331.7477599999</v>
      </c>
      <c r="EW30">
        <v>1913564.9934439999</v>
      </c>
      <c r="EX30">
        <v>7745780.1098480001</v>
      </c>
      <c r="EY30">
        <v>1902317.4739999999</v>
      </c>
      <c r="EZ30">
        <v>24701.025300000001</v>
      </c>
      <c r="FA30">
        <v>12956505.4874525</v>
      </c>
      <c r="FB30">
        <v>31088596.065258801</v>
      </c>
      <c r="FC30">
        <v>67308299.522844404</v>
      </c>
      <c r="FD30">
        <v>10352557.704422301</v>
      </c>
      <c r="FE30">
        <v>0</v>
      </c>
      <c r="FF30">
        <v>5253647.8082298702</v>
      </c>
      <c r="FG30">
        <v>16720251.789938601</v>
      </c>
      <c r="FH30">
        <v>9725343.0870094206</v>
      </c>
      <c r="FI30">
        <v>40136467.690203197</v>
      </c>
      <c r="FJ30">
        <v>11778272.3950605</v>
      </c>
      <c r="FK30">
        <v>5479962.8036660003</v>
      </c>
      <c r="FL30">
        <v>13831429.268933499</v>
      </c>
      <c r="FM30">
        <v>8902531.8936199993</v>
      </c>
      <c r="FN30">
        <v>23398333.030382</v>
      </c>
      <c r="FO30">
        <v>834355.43747548095</v>
      </c>
      <c r="FP30">
        <v>75930.992280000006</v>
      </c>
      <c r="FQ30">
        <v>0</v>
      </c>
    </row>
    <row r="31" spans="1:173" x14ac:dyDescent="0.25">
      <c r="A31" s="46" t="s">
        <v>273</v>
      </c>
      <c r="B31" s="46" t="s">
        <v>10</v>
      </c>
      <c r="C31">
        <v>2018</v>
      </c>
      <c r="D31" s="84">
        <v>44765.210500000001</v>
      </c>
      <c r="E31">
        <v>1268.5251905172399</v>
      </c>
      <c r="F31">
        <v>0</v>
      </c>
      <c r="G31">
        <v>0</v>
      </c>
      <c r="H31">
        <v>0</v>
      </c>
      <c r="I31">
        <v>0</v>
      </c>
      <c r="J31">
        <v>1.01322162498603</v>
      </c>
      <c r="K31">
        <v>0</v>
      </c>
      <c r="L31">
        <v>0</v>
      </c>
      <c r="M31" s="38">
        <f>IF(OR(Beazley_data[[#This Row],[total_RC]]&lt;0.6,Beazley_data[[#This Row],[total_RC]]&gt;2),1,Beazley_data[[#This Row],[total_RC]])</f>
        <v>1.01322162498603</v>
      </c>
      <c r="P31" s="39" t="str">
        <f>Beazley_data[[#This Row],[key]]</f>
        <v>1E2018</v>
      </c>
      <c r="Q31" s="40">
        <f>Beazley_data[[#This Row],[WEP]]</f>
        <v>44765.210500000001</v>
      </c>
      <c r="R31" s="40">
        <f t="shared" si="3"/>
        <v>44765.210500000001</v>
      </c>
      <c r="S31" s="41">
        <f t="shared" si="4"/>
        <v>0</v>
      </c>
      <c r="U31" s="42">
        <f>Beazley_data[[#This Row],[Acq_costs]]</f>
        <v>1268.5251905172399</v>
      </c>
      <c r="V31" s="40">
        <f t="shared" si="5"/>
        <v>1268.5253</v>
      </c>
      <c r="W31" s="43">
        <f t="shared" si="6"/>
        <v>8.6307115893499891E-8</v>
      </c>
      <c r="Y31" s="44">
        <f>Beazley_data[[#This Row],[total_RC]]</f>
        <v>1.01322162498603</v>
      </c>
      <c r="Z31" s="45">
        <f t="shared" si="7"/>
        <v>1.01322162789245</v>
      </c>
      <c r="AA31" s="43">
        <f t="shared" si="8"/>
        <v>2.8684938354604241E-9</v>
      </c>
      <c r="AD31" s="42">
        <f>Beazley_data[[#This Row],[Cat_incurred]]+Beazley_data[[#This Row],[incurred_exc_cat]]</f>
        <v>0</v>
      </c>
      <c r="AE31" s="40">
        <f t="shared" si="9"/>
        <v>0</v>
      </c>
      <c r="AF31" s="43" t="str">
        <f t="shared" si="10"/>
        <v>no values</v>
      </c>
      <c r="AI31" t="s">
        <v>71</v>
      </c>
      <c r="AJ31">
        <v>1.1040275015279499</v>
      </c>
      <c r="AK31">
        <v>1.1000000030163799</v>
      </c>
      <c r="AL31">
        <v>1.1499999999999999</v>
      </c>
      <c r="AM31">
        <v>0</v>
      </c>
      <c r="AN31">
        <v>1</v>
      </c>
      <c r="AO31">
        <v>0.98327986700141901</v>
      </c>
      <c r="AP31">
        <v>1.0037936563699199</v>
      </c>
      <c r="AQ31">
        <v>1.0379502474534901</v>
      </c>
      <c r="AR31">
        <v>0.92677396742723905</v>
      </c>
      <c r="AS31">
        <v>1.0275907665192101</v>
      </c>
      <c r="AT31">
        <v>1.02968981270704</v>
      </c>
      <c r="AU31">
        <v>0.97948141587066595</v>
      </c>
      <c r="AV31">
        <v>1.03981493233926</v>
      </c>
      <c r="AW31">
        <v>0.87157899255995697</v>
      </c>
      <c r="AX31">
        <v>0.96449284589588402</v>
      </c>
      <c r="AY31">
        <v>0.91166751735472096</v>
      </c>
      <c r="AZ31">
        <v>1</v>
      </c>
      <c r="BA31">
        <v>0.96637959435146303</v>
      </c>
      <c r="BB31">
        <v>1.03578854722209</v>
      </c>
      <c r="BC31">
        <v>1.0858071546483099</v>
      </c>
      <c r="BD31">
        <v>1.02556417600003</v>
      </c>
      <c r="BE31">
        <v>1.0105377815845</v>
      </c>
      <c r="BF31">
        <v>0.99596012022040903</v>
      </c>
      <c r="BG31">
        <v>62364.722355999998</v>
      </c>
      <c r="BH31">
        <v>14441.164715999999</v>
      </c>
      <c r="BI31">
        <v>6704.146812</v>
      </c>
      <c r="BJ31">
        <v>13905.1374</v>
      </c>
      <c r="BK31">
        <v>159296.57459999999</v>
      </c>
      <c r="BL31">
        <v>279811.93639280001</v>
      </c>
      <c r="BM31">
        <v>674526.63675811398</v>
      </c>
      <c r="BN31">
        <v>609162.59429289296</v>
      </c>
      <c r="BO31">
        <v>570014.884680441</v>
      </c>
      <c r="BP31">
        <v>652378.549379198</v>
      </c>
      <c r="BQ31">
        <v>429260.01809695701</v>
      </c>
      <c r="BR31">
        <v>430574.33439199999</v>
      </c>
      <c r="BS31">
        <v>298810.01446629898</v>
      </c>
      <c r="BT31">
        <v>279706.36439599999</v>
      </c>
      <c r="BU31">
        <v>126973.96060000001</v>
      </c>
      <c r="BV31">
        <v>137748.38856200001</v>
      </c>
      <c r="BW31">
        <v>186627.09486499999</v>
      </c>
      <c r="BX31">
        <v>3007043.1548232702</v>
      </c>
      <c r="BY31">
        <v>4994572.7867786</v>
      </c>
      <c r="BZ31">
        <v>3596794.76803581</v>
      </c>
      <c r="CA31">
        <v>3404066.8543647602</v>
      </c>
      <c r="CB31">
        <v>3703186.8782440601</v>
      </c>
      <c r="CC31">
        <v>1648897.5839632</v>
      </c>
      <c r="CD31">
        <v>72718.900943999994</v>
      </c>
      <c r="CE31">
        <v>36700.887232000001</v>
      </c>
      <c r="CF31">
        <v>754.80675599999995</v>
      </c>
      <c r="CG31">
        <v>0</v>
      </c>
      <c r="CH31">
        <v>0</v>
      </c>
      <c r="CI31">
        <v>0</v>
      </c>
      <c r="CJ31">
        <v>0</v>
      </c>
      <c r="CK31">
        <v>58286.304070129598</v>
      </c>
      <c r="CL31">
        <v>1200854.4899327999</v>
      </c>
      <c r="CM31">
        <v>774405.87115449202</v>
      </c>
      <c r="CN31">
        <v>0</v>
      </c>
      <c r="CO31">
        <v>152526.25779999999</v>
      </c>
      <c r="CP31">
        <v>0</v>
      </c>
      <c r="CQ31">
        <v>0</v>
      </c>
      <c r="CR31">
        <v>0</v>
      </c>
      <c r="CS31">
        <v>528932.25659999996</v>
      </c>
      <c r="CT31">
        <v>864275.07306800003</v>
      </c>
      <c r="CU31">
        <v>2216458.2081550299</v>
      </c>
      <c r="CV31">
        <v>4436370.2752639903</v>
      </c>
      <c r="CW31">
        <v>884780.85933731496</v>
      </c>
      <c r="CX31">
        <v>917439.10467622196</v>
      </c>
      <c r="CY31">
        <v>169471.154630067</v>
      </c>
      <c r="CZ31">
        <v>581.69920000000002</v>
      </c>
      <c r="DX31">
        <v>26109.119611999999</v>
      </c>
      <c r="DY31">
        <v>6189.0706680000003</v>
      </c>
      <c r="DZ31">
        <v>2873.2057199999999</v>
      </c>
      <c r="EA31">
        <v>7487.3816159999997</v>
      </c>
      <c r="EB31">
        <v>44214.9473</v>
      </c>
      <c r="EC31">
        <v>62315.796948000003</v>
      </c>
      <c r="ED31">
        <v>175847.87357487899</v>
      </c>
      <c r="EE31">
        <v>193672.389520414</v>
      </c>
      <c r="EF31">
        <v>213721.12185793201</v>
      </c>
      <c r="EG31">
        <v>239627.50949994501</v>
      </c>
      <c r="EH31">
        <v>118516.52991160699</v>
      </c>
      <c r="EI31">
        <v>134181.04456400001</v>
      </c>
      <c r="EJ31">
        <v>79229.072683999999</v>
      </c>
      <c r="EK31">
        <v>74890.147824</v>
      </c>
      <c r="EL31">
        <v>16019.138772</v>
      </c>
      <c r="EM31">
        <v>49352.749086000003</v>
      </c>
      <c r="EN31">
        <v>75117.829635000002</v>
      </c>
      <c r="EO31">
        <v>1016877.82916615</v>
      </c>
      <c r="EP31">
        <v>1653672.8843695701</v>
      </c>
      <c r="EQ31">
        <v>1554988.98144719</v>
      </c>
      <c r="ER31">
        <v>1049513.5918189001</v>
      </c>
      <c r="ES31">
        <v>1008372.13052977</v>
      </c>
      <c r="ET31">
        <v>559805.90285298403</v>
      </c>
      <c r="EU31">
        <v>72718.900943999994</v>
      </c>
      <c r="EV31">
        <v>36700.887232000001</v>
      </c>
      <c r="EW31">
        <v>754.80675599999995</v>
      </c>
      <c r="EX31">
        <v>0</v>
      </c>
      <c r="EY31">
        <v>0</v>
      </c>
      <c r="EZ31">
        <v>0</v>
      </c>
      <c r="FA31">
        <v>0</v>
      </c>
      <c r="FB31">
        <v>58286.304070129598</v>
      </c>
      <c r="FC31">
        <v>1200854.4899327999</v>
      </c>
      <c r="FD31">
        <v>774405.87115449295</v>
      </c>
      <c r="FE31">
        <v>0</v>
      </c>
      <c r="FF31">
        <v>152526.25779999999</v>
      </c>
      <c r="FG31">
        <v>0</v>
      </c>
      <c r="FH31">
        <v>0</v>
      </c>
      <c r="FI31">
        <v>0</v>
      </c>
      <c r="FJ31">
        <v>528932.25659999996</v>
      </c>
      <c r="FK31">
        <v>864091.31806800002</v>
      </c>
      <c r="FL31">
        <v>2162868.04824943</v>
      </c>
      <c r="FM31">
        <v>4366365.1645650798</v>
      </c>
      <c r="FN31">
        <v>757845.18517278903</v>
      </c>
      <c r="FO31">
        <v>705063.35838697595</v>
      </c>
      <c r="FP31">
        <v>39664.379110986803</v>
      </c>
      <c r="FQ31">
        <v>227.9632</v>
      </c>
    </row>
    <row r="32" spans="1:173" x14ac:dyDescent="0.25">
      <c r="A32" s="48" t="s">
        <v>274</v>
      </c>
      <c r="B32" s="48" t="s">
        <v>10</v>
      </c>
      <c r="C32" s="49">
        <v>2019</v>
      </c>
      <c r="D32" s="85">
        <v>959017.70559999999</v>
      </c>
      <c r="E32" s="49">
        <v>206787.39708355101</v>
      </c>
      <c r="F32" s="49">
        <v>0</v>
      </c>
      <c r="G32" s="49">
        <v>0</v>
      </c>
      <c r="H32" s="49">
        <v>361314.20372767001</v>
      </c>
      <c r="I32" s="49">
        <v>1048130.31395207</v>
      </c>
      <c r="J32" s="49">
        <v>1.0086546376360701</v>
      </c>
      <c r="K32" s="49">
        <v>361314.20372767001</v>
      </c>
      <c r="L32" s="49">
        <v>1048130.31395207</v>
      </c>
      <c r="M32" s="38">
        <f>IF(OR(Beazley_data[[#This Row],[total_RC]]&lt;0.6,Beazley_data[[#This Row],[total_RC]]&gt;2),1,Beazley_data[[#This Row],[total_RC]])</f>
        <v>1.0086546376360701</v>
      </c>
      <c r="P32" s="39" t="str">
        <f>Beazley_data[[#This Row],[key]]</f>
        <v>1E2019</v>
      </c>
      <c r="Q32" s="40">
        <f>Beazley_data[[#This Row],[WEP]]</f>
        <v>959017.70559999999</v>
      </c>
      <c r="R32" s="40">
        <f t="shared" si="3"/>
        <v>966372.51850000001</v>
      </c>
      <c r="S32" s="41">
        <f t="shared" si="4"/>
        <v>7.6107430201100227E-3</v>
      </c>
      <c r="U32" s="42">
        <f>Beazley_data[[#This Row],[Acq_costs]]</f>
        <v>206787.39708355101</v>
      </c>
      <c r="V32" s="40">
        <f t="shared" si="5"/>
        <v>202137.66699999999</v>
      </c>
      <c r="W32" s="43">
        <f t="shared" si="6"/>
        <v>-2.3002788904014734E-2</v>
      </c>
      <c r="Y32" s="44">
        <f>Beazley_data[[#This Row],[total_RC]]</f>
        <v>1.0086546376360701</v>
      </c>
      <c r="Z32" s="45">
        <f t="shared" si="7"/>
        <v>1.0086546368693901</v>
      </c>
      <c r="AA32" s="43">
        <f t="shared" si="8"/>
        <v>-7.6010164902114403E-10</v>
      </c>
      <c r="AD32" s="42">
        <f>Beazley_data[[#This Row],[Cat_incurred]]+Beazley_data[[#This Row],[incurred_exc_cat]]</f>
        <v>1048130.31395207</v>
      </c>
      <c r="AE32" s="40">
        <f t="shared" si="9"/>
        <v>961144.23722799995</v>
      </c>
      <c r="AF32" s="43">
        <f t="shared" si="10"/>
        <v>-9.0502625261473027E-2</v>
      </c>
      <c r="AI32" t="s">
        <v>46</v>
      </c>
      <c r="AJ32">
        <v>0</v>
      </c>
      <c r="AK32">
        <v>0</v>
      </c>
      <c r="AL32">
        <v>0</v>
      </c>
      <c r="AM32">
        <v>0</v>
      </c>
      <c r="AN32">
        <v>0</v>
      </c>
      <c r="AO32">
        <v>0</v>
      </c>
      <c r="AP32">
        <v>0</v>
      </c>
      <c r="AQ32">
        <v>0</v>
      </c>
      <c r="AR32">
        <v>0</v>
      </c>
      <c r="AS32">
        <v>0</v>
      </c>
      <c r="AT32">
        <v>0</v>
      </c>
      <c r="AU32">
        <v>0</v>
      </c>
      <c r="AV32">
        <v>0</v>
      </c>
      <c r="AW32">
        <v>1.00212036625276</v>
      </c>
      <c r="AX32">
        <v>0.992860131027819</v>
      </c>
      <c r="AY32">
        <v>1.06037265042906</v>
      </c>
      <c r="AZ32">
        <v>1.0016508821516401</v>
      </c>
      <c r="BA32">
        <v>1.0101110157234801</v>
      </c>
      <c r="BB32">
        <v>0.96026745183455198</v>
      </c>
      <c r="BC32">
        <v>0.98422325443515601</v>
      </c>
      <c r="BD32">
        <v>1.12327286473761</v>
      </c>
      <c r="BE32">
        <v>1.7510820284584201</v>
      </c>
      <c r="BF32">
        <v>1.7252561926208201</v>
      </c>
      <c r="BG32">
        <v>0</v>
      </c>
      <c r="BH32">
        <v>0</v>
      </c>
      <c r="BI32">
        <v>0</v>
      </c>
      <c r="BJ32">
        <v>0</v>
      </c>
      <c r="BK32">
        <v>0</v>
      </c>
      <c r="BL32">
        <v>0</v>
      </c>
      <c r="BM32">
        <v>0</v>
      </c>
      <c r="BN32">
        <v>0</v>
      </c>
      <c r="BO32">
        <v>0</v>
      </c>
      <c r="BP32">
        <v>0</v>
      </c>
      <c r="BQ32">
        <v>0</v>
      </c>
      <c r="BR32">
        <v>0</v>
      </c>
      <c r="BS32">
        <v>7500</v>
      </c>
      <c r="BT32">
        <v>83288251.258246303</v>
      </c>
      <c r="BU32">
        <v>140150047.65552801</v>
      </c>
      <c r="BV32">
        <v>144683263.35646299</v>
      </c>
      <c r="BW32">
        <v>213543686.527242</v>
      </c>
      <c r="BX32">
        <v>336222688.16885197</v>
      </c>
      <c r="BY32">
        <v>305517935.86463499</v>
      </c>
      <c r="BZ32">
        <v>322921437.35698497</v>
      </c>
      <c r="CA32">
        <v>365754611.11530602</v>
      </c>
      <c r="CB32">
        <v>587932230.81344199</v>
      </c>
      <c r="CC32">
        <v>656450526.946715</v>
      </c>
      <c r="CD32">
        <v>0</v>
      </c>
      <c r="CE32">
        <v>0</v>
      </c>
      <c r="CF32">
        <v>0</v>
      </c>
      <c r="CG32">
        <v>0</v>
      </c>
      <c r="CH32">
        <v>0</v>
      </c>
      <c r="CI32">
        <v>0</v>
      </c>
      <c r="CJ32">
        <v>0</v>
      </c>
      <c r="CK32">
        <v>0</v>
      </c>
      <c r="CL32">
        <v>0</v>
      </c>
      <c r="CM32">
        <v>0</v>
      </c>
      <c r="CN32">
        <v>0</v>
      </c>
      <c r="CO32">
        <v>0</v>
      </c>
      <c r="CP32">
        <v>0</v>
      </c>
      <c r="CQ32">
        <v>29351277.780000001</v>
      </c>
      <c r="CR32">
        <v>33219027.360193402</v>
      </c>
      <c r="CS32">
        <v>58570227.827062398</v>
      </c>
      <c r="CT32">
        <v>67894353.510344207</v>
      </c>
      <c r="CU32">
        <v>110345721.71379501</v>
      </c>
      <c r="CV32">
        <v>142769122.06311601</v>
      </c>
      <c r="CW32">
        <v>221650326.044579</v>
      </c>
      <c r="CX32">
        <v>237547202.39892799</v>
      </c>
      <c r="CY32">
        <v>45629319.5065571</v>
      </c>
      <c r="CZ32">
        <v>0</v>
      </c>
      <c r="DX32">
        <v>0</v>
      </c>
      <c r="DY32">
        <v>0</v>
      </c>
      <c r="DZ32">
        <v>0</v>
      </c>
      <c r="EA32">
        <v>0</v>
      </c>
      <c r="EB32">
        <v>0</v>
      </c>
      <c r="EC32">
        <v>0</v>
      </c>
      <c r="ED32">
        <v>0</v>
      </c>
      <c r="EE32">
        <v>0</v>
      </c>
      <c r="EF32">
        <v>0</v>
      </c>
      <c r="EG32">
        <v>0</v>
      </c>
      <c r="EH32">
        <v>0</v>
      </c>
      <c r="EI32">
        <v>0</v>
      </c>
      <c r="EJ32">
        <v>2500</v>
      </c>
      <c r="EK32">
        <v>25653962.216612101</v>
      </c>
      <c r="EL32">
        <v>42572192.930080101</v>
      </c>
      <c r="EM32">
        <v>42594678.042231999</v>
      </c>
      <c r="EN32">
        <v>43144658.610826902</v>
      </c>
      <c r="EO32">
        <v>49432910.181692198</v>
      </c>
      <c r="EP32">
        <v>66108927.753057703</v>
      </c>
      <c r="EQ32">
        <v>73100256.788936406</v>
      </c>
      <c r="ER32">
        <v>79420747.082198799</v>
      </c>
      <c r="ES32">
        <v>93869510.551131696</v>
      </c>
      <c r="ET32">
        <v>96607705.6205661</v>
      </c>
      <c r="EU32">
        <v>0</v>
      </c>
      <c r="EV32">
        <v>0</v>
      </c>
      <c r="EW32">
        <v>0</v>
      </c>
      <c r="EX32">
        <v>0</v>
      </c>
      <c r="EY32">
        <v>0</v>
      </c>
      <c r="EZ32">
        <v>0</v>
      </c>
      <c r="FA32">
        <v>0</v>
      </c>
      <c r="FB32">
        <v>0</v>
      </c>
      <c r="FC32">
        <v>0</v>
      </c>
      <c r="FD32">
        <v>0</v>
      </c>
      <c r="FE32">
        <v>0</v>
      </c>
      <c r="FF32">
        <v>0</v>
      </c>
      <c r="FG32">
        <v>0</v>
      </c>
      <c r="FH32">
        <v>28215502.780000001</v>
      </c>
      <c r="FI32">
        <v>32992837.8690654</v>
      </c>
      <c r="FJ32">
        <v>57913652.550702401</v>
      </c>
      <c r="FK32">
        <v>67012677.864936203</v>
      </c>
      <c r="FL32">
        <v>102497399.72065701</v>
      </c>
      <c r="FM32">
        <v>131891527.16236401</v>
      </c>
      <c r="FN32">
        <v>187562458.351937</v>
      </c>
      <c r="FO32">
        <v>175471178.21680599</v>
      </c>
      <c r="FP32">
        <v>22654028.447631199</v>
      </c>
      <c r="FQ32">
        <v>0</v>
      </c>
    </row>
    <row r="33" spans="1:173" x14ac:dyDescent="0.25">
      <c r="A33" s="46" t="s">
        <v>275</v>
      </c>
      <c r="B33" s="46" t="s">
        <v>10</v>
      </c>
      <c r="C33">
        <v>2020</v>
      </c>
      <c r="D33" s="84">
        <v>54125.2114</v>
      </c>
      <c r="E33">
        <v>4866.9127732734296</v>
      </c>
      <c r="F33">
        <v>0</v>
      </c>
      <c r="G33">
        <v>0</v>
      </c>
      <c r="H33">
        <v>0</v>
      </c>
      <c r="I33">
        <v>0</v>
      </c>
      <c r="J33">
        <v>1.0429867070452601</v>
      </c>
      <c r="K33">
        <v>0</v>
      </c>
      <c r="L33">
        <v>0</v>
      </c>
      <c r="M33" s="38">
        <f>IF(OR(Beazley_data[[#This Row],[total_RC]]&lt;0.6,Beazley_data[[#This Row],[total_RC]]&gt;2),1,Beazley_data[[#This Row],[total_RC]])</f>
        <v>1.0429867070452601</v>
      </c>
      <c r="P33" s="39" t="str">
        <f>Beazley_data[[#This Row],[key]]</f>
        <v>1E2020</v>
      </c>
      <c r="Q33" s="40">
        <f>Beazley_data[[#This Row],[WEP]]</f>
        <v>54125.2114</v>
      </c>
      <c r="R33" s="40">
        <f t="shared" si="3"/>
        <v>31179.072400000001</v>
      </c>
      <c r="S33" s="41">
        <f t="shared" si="4"/>
        <v>-0.73594681412010188</v>
      </c>
      <c r="U33" s="42">
        <f>Beazley_data[[#This Row],[Acq_costs]]</f>
        <v>4866.9127732734296</v>
      </c>
      <c r="V33" s="40">
        <f t="shared" si="5"/>
        <v>1297.9806000000001</v>
      </c>
      <c r="W33" s="43">
        <f t="shared" si="6"/>
        <v>-2.7496036329614091</v>
      </c>
      <c r="Y33" s="44">
        <f>Beazley_data[[#This Row],[total_RC]]</f>
        <v>1.0429867070452601</v>
      </c>
      <c r="Z33" s="45">
        <f t="shared" si="7"/>
        <v>1.0193108424881601</v>
      </c>
      <c r="AA33" s="43">
        <f t="shared" si="8"/>
        <v>-2.3227325336113096E-2</v>
      </c>
      <c r="AD33" s="42">
        <f>Beazley_data[[#This Row],[Cat_incurred]]+Beazley_data[[#This Row],[incurred_exc_cat]]</f>
        <v>0</v>
      </c>
      <c r="AE33" s="40">
        <f t="shared" si="9"/>
        <v>0</v>
      </c>
      <c r="AF33" s="43" t="str">
        <f t="shared" si="10"/>
        <v>no values</v>
      </c>
      <c r="AI33" t="s">
        <v>12</v>
      </c>
      <c r="AJ33">
        <v>0</v>
      </c>
      <c r="AK33">
        <v>0</v>
      </c>
      <c r="AL33">
        <v>0</v>
      </c>
      <c r="AM33">
        <v>0</v>
      </c>
      <c r="AN33">
        <v>0</v>
      </c>
      <c r="AO33">
        <v>0</v>
      </c>
      <c r="AP33">
        <v>0</v>
      </c>
      <c r="AQ33">
        <v>0</v>
      </c>
      <c r="AR33">
        <v>0</v>
      </c>
      <c r="AS33">
        <v>0</v>
      </c>
      <c r="AT33">
        <v>0</v>
      </c>
      <c r="AU33">
        <v>0</v>
      </c>
      <c r="AV33">
        <v>0</v>
      </c>
      <c r="AW33">
        <v>0</v>
      </c>
      <c r="AX33">
        <v>0</v>
      </c>
      <c r="AY33">
        <v>0</v>
      </c>
      <c r="AZ33">
        <v>0</v>
      </c>
      <c r="BA33">
        <v>1.12803371575275</v>
      </c>
      <c r="BB33">
        <v>0.92292484108362904</v>
      </c>
      <c r="BC33">
        <v>1.00276357727681</v>
      </c>
      <c r="BD33">
        <v>0.97727579214103</v>
      </c>
      <c r="BE33">
        <v>1.5078000153005799</v>
      </c>
      <c r="BF33">
        <v>1.1243418594960499</v>
      </c>
      <c r="BG33">
        <v>0</v>
      </c>
      <c r="BH33">
        <v>0</v>
      </c>
      <c r="BI33">
        <v>0</v>
      </c>
      <c r="BJ33">
        <v>0</v>
      </c>
      <c r="BK33">
        <v>0</v>
      </c>
      <c r="BL33">
        <v>0</v>
      </c>
      <c r="BM33">
        <v>0</v>
      </c>
      <c r="BN33">
        <v>0</v>
      </c>
      <c r="BO33">
        <v>0</v>
      </c>
      <c r="BP33">
        <v>0</v>
      </c>
      <c r="BQ33">
        <v>0</v>
      </c>
      <c r="BR33">
        <v>0</v>
      </c>
      <c r="BS33">
        <v>0</v>
      </c>
      <c r="BT33">
        <v>0</v>
      </c>
      <c r="BU33">
        <v>0</v>
      </c>
      <c r="BV33">
        <v>0</v>
      </c>
      <c r="BW33">
        <v>17584.148499999999</v>
      </c>
      <c r="BX33">
        <v>1302704.69395757</v>
      </c>
      <c r="BY33">
        <v>117483.81869108501</v>
      </c>
      <c r="BZ33">
        <v>591407.51781071303</v>
      </c>
      <c r="CA33">
        <v>642464.64539529302</v>
      </c>
      <c r="CB33">
        <v>1928219.2092625001</v>
      </c>
      <c r="CC33">
        <v>2009392.43558377</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152101.36372555999</v>
      </c>
      <c r="CZ33">
        <v>0</v>
      </c>
      <c r="DX33">
        <v>0</v>
      </c>
      <c r="DY33">
        <v>0</v>
      </c>
      <c r="DZ33">
        <v>0</v>
      </c>
      <c r="EA33">
        <v>0</v>
      </c>
      <c r="EB33">
        <v>0</v>
      </c>
      <c r="EC33">
        <v>0</v>
      </c>
      <c r="ED33">
        <v>0</v>
      </c>
      <c r="EE33">
        <v>0</v>
      </c>
      <c r="EF33">
        <v>0</v>
      </c>
      <c r="EG33">
        <v>0</v>
      </c>
      <c r="EH33">
        <v>0</v>
      </c>
      <c r="EI33">
        <v>0</v>
      </c>
      <c r="EJ33">
        <v>0</v>
      </c>
      <c r="EK33">
        <v>0</v>
      </c>
      <c r="EL33">
        <v>0</v>
      </c>
      <c r="EM33">
        <v>0</v>
      </c>
      <c r="EN33">
        <v>2339.8000000000002</v>
      </c>
      <c r="EO33">
        <v>142546.08320441301</v>
      </c>
      <c r="EP33">
        <v>9604.6267886419992</v>
      </c>
      <c r="EQ33">
        <v>92985.321076153195</v>
      </c>
      <c r="ER33">
        <v>113262.938008486</v>
      </c>
      <c r="ES33">
        <v>517986.61083750002</v>
      </c>
      <c r="ET33">
        <v>635470.08522635396</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89719.502011999997</v>
      </c>
      <c r="FQ33">
        <v>0</v>
      </c>
    </row>
    <row r="34" spans="1:173" x14ac:dyDescent="0.25">
      <c r="A34" s="48" t="s">
        <v>276</v>
      </c>
      <c r="B34" s="48" t="s">
        <v>10</v>
      </c>
      <c r="C34" s="49">
        <v>2021</v>
      </c>
      <c r="D34" s="85">
        <v>225692.6741</v>
      </c>
      <c r="E34" s="49">
        <v>53787.437176345498</v>
      </c>
      <c r="F34" s="49">
        <v>0</v>
      </c>
      <c r="G34" s="49">
        <v>0</v>
      </c>
      <c r="H34" s="49">
        <v>31966.518700000001</v>
      </c>
      <c r="I34" s="49">
        <v>34225.8367</v>
      </c>
      <c r="J34" s="49">
        <v>1.0251315223445501</v>
      </c>
      <c r="K34" s="49">
        <v>31966.518700000001</v>
      </c>
      <c r="L34" s="49">
        <v>34225.8367</v>
      </c>
      <c r="M34" s="38">
        <f>IF(OR(Beazley_data[[#This Row],[total_RC]]&lt;0.6,Beazley_data[[#This Row],[total_RC]]&gt;2),1,Beazley_data[[#This Row],[total_RC]])</f>
        <v>1.0251315223445501</v>
      </c>
      <c r="P34" s="39" t="str">
        <f>Beazley_data[[#This Row],[key]]</f>
        <v>1E2021</v>
      </c>
      <c r="Q34" s="40">
        <f>Beazley_data[[#This Row],[WEP]]</f>
        <v>225692.6741</v>
      </c>
      <c r="R34" s="40">
        <f t="shared" si="3"/>
        <v>238816.76809999999</v>
      </c>
      <c r="S34" s="41">
        <f t="shared" si="4"/>
        <v>5.4954658772136629E-2</v>
      </c>
      <c r="U34" s="42">
        <f>Beazley_data[[#This Row],[Acq_costs]]</f>
        <v>53787.437176345498</v>
      </c>
      <c r="V34" s="40">
        <f t="shared" si="5"/>
        <v>55254.220099999999</v>
      </c>
      <c r="W34" s="43">
        <f t="shared" si="6"/>
        <v>2.6546079575458535E-2</v>
      </c>
      <c r="Y34" s="44">
        <f>Beazley_data[[#This Row],[total_RC]]</f>
        <v>1.0251315223445501</v>
      </c>
      <c r="Z34" s="45">
        <f t="shared" si="7"/>
        <v>1.02484448086494</v>
      </c>
      <c r="AA34" s="43">
        <f t="shared" si="8"/>
        <v>-2.8008296377598905E-4</v>
      </c>
      <c r="AD34" s="42">
        <f>Beazley_data[[#This Row],[Cat_incurred]]+Beazley_data[[#This Row],[incurred_exc_cat]]</f>
        <v>34225.8367</v>
      </c>
      <c r="AE34" s="40">
        <f t="shared" si="9"/>
        <v>500.4665</v>
      </c>
      <c r="AF34" s="43">
        <f t="shared" si="10"/>
        <v>-67.3878675196042</v>
      </c>
      <c r="AI34" t="s">
        <v>89</v>
      </c>
      <c r="AJ34">
        <v>0</v>
      </c>
      <c r="AK34">
        <v>0</v>
      </c>
      <c r="AL34">
        <v>0</v>
      </c>
      <c r="AM34">
        <v>0</v>
      </c>
      <c r="AN34">
        <v>0.86960271508481701</v>
      </c>
      <c r="AO34">
        <v>0.96428927549495003</v>
      </c>
      <c r="AP34">
        <v>0.94655034261390003</v>
      </c>
      <c r="AQ34">
        <v>0.87892487835829902</v>
      </c>
      <c r="AR34">
        <v>0.94488594517383195</v>
      </c>
      <c r="AS34">
        <v>0.98773843712214604</v>
      </c>
      <c r="AT34">
        <v>0.89937779493068604</v>
      </c>
      <c r="AU34">
        <v>0.89041116905215301</v>
      </c>
      <c r="AV34">
        <v>1.0202605989747899</v>
      </c>
      <c r="AW34">
        <v>0.99154326770154899</v>
      </c>
      <c r="AX34">
        <v>0.947632874919351</v>
      </c>
      <c r="AY34">
        <v>0.94906057888411499</v>
      </c>
      <c r="AZ34">
        <v>0.96782944763316103</v>
      </c>
      <c r="BA34">
        <v>0.98285288608294497</v>
      </c>
      <c r="BB34">
        <v>1.0374683676268499</v>
      </c>
      <c r="BC34">
        <v>0.86049399317696496</v>
      </c>
      <c r="BD34">
        <v>1.49235243970846</v>
      </c>
      <c r="BE34">
        <v>1.05869046858567</v>
      </c>
      <c r="BF34">
        <v>1.04823695687731</v>
      </c>
      <c r="BG34">
        <v>0</v>
      </c>
      <c r="BH34">
        <v>0</v>
      </c>
      <c r="BI34">
        <v>0</v>
      </c>
      <c r="BJ34">
        <v>0</v>
      </c>
      <c r="BK34">
        <v>31663777.789691798</v>
      </c>
      <c r="BL34">
        <v>32008365.671055999</v>
      </c>
      <c r="BM34">
        <v>48478798.288692199</v>
      </c>
      <c r="BN34">
        <v>50975215.021204904</v>
      </c>
      <c r="BO34">
        <v>68129437.035372406</v>
      </c>
      <c r="BP34">
        <v>80843037.766215101</v>
      </c>
      <c r="BQ34">
        <v>66660378.838400401</v>
      </c>
      <c r="BR34">
        <v>54156725.120456003</v>
      </c>
      <c r="BS34">
        <v>60018854.351800904</v>
      </c>
      <c r="BT34">
        <v>68043741.294962406</v>
      </c>
      <c r="BU34">
        <v>72793522.453925997</v>
      </c>
      <c r="BV34">
        <v>75741466.621455997</v>
      </c>
      <c r="BW34">
        <v>80417492.095172003</v>
      </c>
      <c r="BX34">
        <v>93124503.191970006</v>
      </c>
      <c r="BY34">
        <v>78858395.022797197</v>
      </c>
      <c r="BZ34">
        <v>107013192.61496</v>
      </c>
      <c r="CA34">
        <v>187434547.40267101</v>
      </c>
      <c r="CB34">
        <v>299406464.711447</v>
      </c>
      <c r="CC34">
        <v>105062391.19702099</v>
      </c>
      <c r="CD34">
        <v>0</v>
      </c>
      <c r="CE34">
        <v>0</v>
      </c>
      <c r="CF34">
        <v>0</v>
      </c>
      <c r="CG34">
        <v>0</v>
      </c>
      <c r="CH34">
        <v>13864989.032250199</v>
      </c>
      <c r="CI34">
        <v>18844325.984369401</v>
      </c>
      <c r="CJ34">
        <v>24627442.988420799</v>
      </c>
      <c r="CK34">
        <v>27738376.758395001</v>
      </c>
      <c r="CL34">
        <v>31364579.7816993</v>
      </c>
      <c r="CM34">
        <v>26988942.150800001</v>
      </c>
      <c r="CN34">
        <v>33522165.925512001</v>
      </c>
      <c r="CO34">
        <v>47325435.434076101</v>
      </c>
      <c r="CP34">
        <v>56484387.440399997</v>
      </c>
      <c r="CQ34">
        <v>58312646.277802996</v>
      </c>
      <c r="CR34">
        <v>88361967.606199995</v>
      </c>
      <c r="CS34">
        <v>77409327.625300005</v>
      </c>
      <c r="CT34">
        <v>78561382.742500007</v>
      </c>
      <c r="CU34">
        <v>69344013.533972606</v>
      </c>
      <c r="CV34">
        <v>64392796.488200001</v>
      </c>
      <c r="CW34">
        <v>20524632.170000002</v>
      </c>
      <c r="CX34">
        <v>3122039.06543021</v>
      </c>
      <c r="CY34">
        <v>416828.35101059999</v>
      </c>
      <c r="CZ34">
        <v>0</v>
      </c>
      <c r="DX34">
        <v>0</v>
      </c>
      <c r="DY34">
        <v>0</v>
      </c>
      <c r="DZ34">
        <v>0</v>
      </c>
      <c r="EA34">
        <v>0</v>
      </c>
      <c r="EB34">
        <v>4568622.3729742803</v>
      </c>
      <c r="EC34">
        <v>4959326.0932999998</v>
      </c>
      <c r="ED34">
        <v>8439323.4902347308</v>
      </c>
      <c r="EE34">
        <v>9346866.2102912199</v>
      </c>
      <c r="EF34">
        <v>13076872.0038119</v>
      </c>
      <c r="EG34">
        <v>15285653.213099901</v>
      </c>
      <c r="EH34">
        <v>11712085.825135499</v>
      </c>
      <c r="EI34">
        <v>9850991.4350122605</v>
      </c>
      <c r="EJ34">
        <v>11439454.818752499</v>
      </c>
      <c r="EK34">
        <v>13788608.605909601</v>
      </c>
      <c r="EL34">
        <v>15487703.571033999</v>
      </c>
      <c r="EM34">
        <v>17043344.020932</v>
      </c>
      <c r="EN34">
        <v>12457843.5912</v>
      </c>
      <c r="EO34">
        <v>14227344.6920873</v>
      </c>
      <c r="EP34">
        <v>14151916.0599108</v>
      </c>
      <c r="EQ34">
        <v>19022187.653886501</v>
      </c>
      <c r="ER34">
        <v>30954521.044757999</v>
      </c>
      <c r="ES34">
        <v>45327633.187084399</v>
      </c>
      <c r="ET34">
        <v>14763637.1418931</v>
      </c>
      <c r="EU34">
        <v>0</v>
      </c>
      <c r="EV34">
        <v>0</v>
      </c>
      <c r="EW34">
        <v>0</v>
      </c>
      <c r="EX34">
        <v>0</v>
      </c>
      <c r="EY34">
        <v>13864989.032250199</v>
      </c>
      <c r="EZ34">
        <v>18844325.984369401</v>
      </c>
      <c r="FA34">
        <v>24627442.988420799</v>
      </c>
      <c r="FB34">
        <v>27721470.758395001</v>
      </c>
      <c r="FC34">
        <v>31364579.7816993</v>
      </c>
      <c r="FD34">
        <v>26980981.150800001</v>
      </c>
      <c r="FE34">
        <v>33342700.925512001</v>
      </c>
      <c r="FF34">
        <v>46676261.740076102</v>
      </c>
      <c r="FG34">
        <v>35748611.440399997</v>
      </c>
      <c r="FH34">
        <v>58267606.277802996</v>
      </c>
      <c r="FI34">
        <v>83539175.106199995</v>
      </c>
      <c r="FJ34">
        <v>76750587.035699993</v>
      </c>
      <c r="FK34">
        <v>77704736.742500007</v>
      </c>
      <c r="FL34">
        <v>38301022.176972598</v>
      </c>
      <c r="FM34">
        <v>30231596.668200001</v>
      </c>
      <c r="FN34">
        <v>6558047.6699999999</v>
      </c>
      <c r="FO34">
        <v>2053362.8234969401</v>
      </c>
      <c r="FP34">
        <v>51606.351010600003</v>
      </c>
      <c r="FQ34">
        <v>0</v>
      </c>
    </row>
    <row r="35" spans="1:173" x14ac:dyDescent="0.25">
      <c r="A35" s="46" t="s">
        <v>277</v>
      </c>
      <c r="B35" s="46" t="s">
        <v>10</v>
      </c>
      <c r="C35">
        <v>2022</v>
      </c>
      <c r="D35" s="84">
        <v>70322.223199999993</v>
      </c>
      <c r="E35">
        <v>5223.6408016660798</v>
      </c>
      <c r="F35">
        <v>0</v>
      </c>
      <c r="G35">
        <v>0</v>
      </c>
      <c r="H35">
        <v>0</v>
      </c>
      <c r="I35">
        <v>0</v>
      </c>
      <c r="J35">
        <v>1.0113427843976699</v>
      </c>
      <c r="K35">
        <v>0</v>
      </c>
      <c r="L35">
        <v>0</v>
      </c>
      <c r="M35" s="38">
        <f>IF(OR(Beazley_data[[#This Row],[total_RC]]&lt;0.6,Beazley_data[[#This Row],[total_RC]]&gt;2),1,Beazley_data[[#This Row],[total_RC]])</f>
        <v>1.0113427843976699</v>
      </c>
      <c r="P35" s="39" t="str">
        <f>Beazley_data[[#This Row],[key]]</f>
        <v>1E2022</v>
      </c>
      <c r="Q35" s="40">
        <f>Beazley_data[[#This Row],[WEP]]</f>
        <v>70322.223199999993</v>
      </c>
      <c r="R35" s="40">
        <f t="shared" si="3"/>
        <v>171.6927</v>
      </c>
      <c r="S35" s="41">
        <f t="shared" si="4"/>
        <v>-408.58190534600476</v>
      </c>
      <c r="U35" s="42">
        <f>Beazley_data[[#This Row],[Acq_costs]]</f>
        <v>5223.6408016660798</v>
      </c>
      <c r="V35" s="40">
        <f t="shared" si="5"/>
        <v>36.427900000000001</v>
      </c>
      <c r="W35" s="43">
        <f t="shared" si="6"/>
        <v>-142.39670422028391</v>
      </c>
      <c r="Y35" s="44">
        <f>Beazley_data[[#This Row],[total_RC]]</f>
        <v>1.0113427843976699</v>
      </c>
      <c r="Z35" s="45">
        <f t="shared" si="7"/>
        <v>1.0000116488546</v>
      </c>
      <c r="AA35" s="43">
        <f t="shared" si="8"/>
        <v>-1.1331003549857034E-2</v>
      </c>
      <c r="AD35" s="42">
        <f>Beazley_data[[#This Row],[Cat_incurred]]+Beazley_data[[#This Row],[incurred_exc_cat]]</f>
        <v>0</v>
      </c>
      <c r="AE35" s="40">
        <f t="shared" si="9"/>
        <v>0</v>
      </c>
      <c r="AF35" s="43" t="str">
        <f t="shared" si="10"/>
        <v>no values</v>
      </c>
      <c r="AI35" t="s">
        <v>86</v>
      </c>
      <c r="AJ35">
        <v>0</v>
      </c>
      <c r="AK35">
        <v>0</v>
      </c>
      <c r="AL35">
        <v>0</v>
      </c>
      <c r="AM35">
        <v>0</v>
      </c>
      <c r="AN35">
        <v>1.03692607427191</v>
      </c>
      <c r="AO35">
        <v>0.98915145101787505</v>
      </c>
      <c r="AP35">
        <v>0.93477861371000204</v>
      </c>
      <c r="AQ35">
        <v>0.96853450850774103</v>
      </c>
      <c r="AR35">
        <v>0.89689714010076405</v>
      </c>
      <c r="AS35">
        <v>1.00980024872913</v>
      </c>
      <c r="AT35">
        <v>0.98766278765041404</v>
      </c>
      <c r="AU35">
        <v>0.92310425825897702</v>
      </c>
      <c r="AV35">
        <v>0.96645511623293001</v>
      </c>
      <c r="AW35">
        <v>0.968120175657042</v>
      </c>
      <c r="AX35">
        <v>0.93311836964455497</v>
      </c>
      <c r="AY35">
        <v>0.94770014952250303</v>
      </c>
      <c r="AZ35">
        <v>0.99511544254997097</v>
      </c>
      <c r="BA35">
        <v>0.99519591888581704</v>
      </c>
      <c r="BB35">
        <v>1.01774937401654</v>
      </c>
      <c r="BC35">
        <v>0.85412043035964902</v>
      </c>
      <c r="BD35">
        <v>1.8055616277263999</v>
      </c>
      <c r="BE35">
        <v>1.1656827317856699</v>
      </c>
      <c r="BF35">
        <v>1.0063634085803901</v>
      </c>
      <c r="BG35">
        <v>0</v>
      </c>
      <c r="BH35">
        <v>0</v>
      </c>
      <c r="BI35">
        <v>0</v>
      </c>
      <c r="BJ35">
        <v>0</v>
      </c>
      <c r="BK35">
        <v>7761777.9967795899</v>
      </c>
      <c r="BL35">
        <v>8222162.8788753096</v>
      </c>
      <c r="BM35">
        <v>7684100.3713048901</v>
      </c>
      <c r="BN35">
        <v>9929055.7610505391</v>
      </c>
      <c r="BO35">
        <v>10168299.7548296</v>
      </c>
      <c r="BP35">
        <v>9994111.7291052602</v>
      </c>
      <c r="BQ35">
        <v>11225097.994633701</v>
      </c>
      <c r="BR35">
        <v>11409392.9146051</v>
      </c>
      <c r="BS35">
        <v>11435319.5109143</v>
      </c>
      <c r="BT35">
        <v>11127474.3840096</v>
      </c>
      <c r="BU35">
        <v>9801508.0425138995</v>
      </c>
      <c r="BV35">
        <v>7967901.7628137497</v>
      </c>
      <c r="BW35">
        <v>7530354.5683784904</v>
      </c>
      <c r="BX35">
        <v>10773991.554755401</v>
      </c>
      <c r="BY35">
        <v>15905101.1633428</v>
      </c>
      <c r="BZ35">
        <v>59275337.066523902</v>
      </c>
      <c r="CA35">
        <v>123611924.733054</v>
      </c>
      <c r="CB35">
        <v>136662138.90482</v>
      </c>
      <c r="CC35">
        <v>46652570.6250026</v>
      </c>
      <c r="CD35">
        <v>0</v>
      </c>
      <c r="CE35">
        <v>0</v>
      </c>
      <c r="CF35">
        <v>0</v>
      </c>
      <c r="CG35">
        <v>0</v>
      </c>
      <c r="CH35">
        <v>2258885.0700260201</v>
      </c>
      <c r="CI35">
        <v>1611107.7837252</v>
      </c>
      <c r="CJ35">
        <v>11510178.9726234</v>
      </c>
      <c r="CK35">
        <v>3272466.4556028699</v>
      </c>
      <c r="CL35">
        <v>3557606.8430289999</v>
      </c>
      <c r="CM35">
        <v>4668281.7813424403</v>
      </c>
      <c r="CN35">
        <v>3646890.7957116798</v>
      </c>
      <c r="CO35">
        <v>22788233.590096001</v>
      </c>
      <c r="CP35">
        <v>5079503.2481754897</v>
      </c>
      <c r="CQ35">
        <v>2301987.50356409</v>
      </c>
      <c r="CR35">
        <v>3087198.33238476</v>
      </c>
      <c r="CS35">
        <v>3526925.2573394598</v>
      </c>
      <c r="CT35">
        <v>6126542.0747628501</v>
      </c>
      <c r="CU35">
        <v>2370772.7807600801</v>
      </c>
      <c r="CV35">
        <v>15812026.0199348</v>
      </c>
      <c r="CW35">
        <v>8498857.97142726</v>
      </c>
      <c r="CX35">
        <v>2974067.4971859702</v>
      </c>
      <c r="CY35">
        <v>254500.35459914</v>
      </c>
      <c r="CZ35">
        <v>0</v>
      </c>
      <c r="DX35">
        <v>0</v>
      </c>
      <c r="DY35">
        <v>0</v>
      </c>
      <c r="DZ35">
        <v>0</v>
      </c>
      <c r="EA35">
        <v>0</v>
      </c>
      <c r="EB35">
        <v>2629642.9161632</v>
      </c>
      <c r="EC35">
        <v>2440982.0696514002</v>
      </c>
      <c r="ED35">
        <v>2330670.6910624201</v>
      </c>
      <c r="EE35">
        <v>3093294.0757411802</v>
      </c>
      <c r="EF35">
        <v>2931244.8000568198</v>
      </c>
      <c r="EG35">
        <v>3003090.3390441299</v>
      </c>
      <c r="EH35">
        <v>3075968.7110806298</v>
      </c>
      <c r="EI35">
        <v>3302845.84692345</v>
      </c>
      <c r="EJ35">
        <v>3096945.9386167401</v>
      </c>
      <c r="EK35">
        <v>2736077.32116052</v>
      </c>
      <c r="EL35">
        <v>2630950.5362133598</v>
      </c>
      <c r="EM35">
        <v>2544287.5105618201</v>
      </c>
      <c r="EN35">
        <v>2550637.4461438698</v>
      </c>
      <c r="EO35">
        <v>3479228.7496763798</v>
      </c>
      <c r="EP35">
        <v>3543100.6607572702</v>
      </c>
      <c r="EQ35">
        <v>10630414.188554</v>
      </c>
      <c r="ER35">
        <v>17957594.222584199</v>
      </c>
      <c r="ES35">
        <v>18908108.866638701</v>
      </c>
      <c r="ET35">
        <v>7851526.85914768</v>
      </c>
      <c r="EU35">
        <v>0</v>
      </c>
      <c r="EV35">
        <v>0</v>
      </c>
      <c r="EW35">
        <v>0</v>
      </c>
      <c r="EX35">
        <v>0</v>
      </c>
      <c r="EY35">
        <v>2218487.4792540199</v>
      </c>
      <c r="EZ35">
        <v>1497461.3838332</v>
      </c>
      <c r="FA35">
        <v>11501068.735887401</v>
      </c>
      <c r="FB35">
        <v>3108193.5842028698</v>
      </c>
      <c r="FC35">
        <v>3276557.605825</v>
      </c>
      <c r="FD35">
        <v>4455006.7095224401</v>
      </c>
      <c r="FE35">
        <v>2342034.80172768</v>
      </c>
      <c r="FF35">
        <v>22313352.79442</v>
      </c>
      <c r="FG35">
        <v>4602651.3064514399</v>
      </c>
      <c r="FH35">
        <v>1780868.00293977</v>
      </c>
      <c r="FI35">
        <v>2334653.1795499902</v>
      </c>
      <c r="FJ35">
        <v>2821610.37082646</v>
      </c>
      <c r="FK35">
        <v>5683812.9115500497</v>
      </c>
      <c r="FL35">
        <v>1585843.08104709</v>
      </c>
      <c r="FM35">
        <v>3227285.1932923198</v>
      </c>
      <c r="FN35">
        <v>5217953.7782418299</v>
      </c>
      <c r="FO35">
        <v>1722310.31947757</v>
      </c>
      <c r="FP35">
        <v>123974.13322114</v>
      </c>
      <c r="FQ35">
        <v>0</v>
      </c>
    </row>
    <row r="36" spans="1:173" x14ac:dyDescent="0.25">
      <c r="A36" s="48" t="s">
        <v>278</v>
      </c>
      <c r="B36" s="48" t="s">
        <v>10</v>
      </c>
      <c r="C36" s="49">
        <v>2023</v>
      </c>
      <c r="D36" s="85">
        <v>42880.443099999997</v>
      </c>
      <c r="E36" s="49">
        <v>288.42412322490298</v>
      </c>
      <c r="F36" s="49">
        <v>0</v>
      </c>
      <c r="G36" s="49">
        <v>0</v>
      </c>
      <c r="H36" s="49">
        <v>0</v>
      </c>
      <c r="I36" s="49">
        <v>0</v>
      </c>
      <c r="J36" s="49">
        <v>1.01686555997423</v>
      </c>
      <c r="K36" s="49">
        <v>0</v>
      </c>
      <c r="L36" s="49">
        <v>0</v>
      </c>
      <c r="M36" s="38">
        <f>IF(OR(Beazley_data[[#This Row],[total_RC]]&lt;0.6,Beazley_data[[#This Row],[total_RC]]&gt;2),1,Beazley_data[[#This Row],[total_RC]])</f>
        <v>1.01686555997423</v>
      </c>
      <c r="P36" s="39" t="str">
        <f>Beazley_data[[#This Row],[key]]</f>
        <v>1E2023</v>
      </c>
      <c r="Q36" s="40">
        <f>Beazley_data[[#This Row],[WEP]]</f>
        <v>42880.443099999997</v>
      </c>
      <c r="R36" s="40">
        <f t="shared" si="3"/>
        <v>0</v>
      </c>
      <c r="S36" s="41" t="str">
        <f t="shared" si="4"/>
        <v>no values</v>
      </c>
      <c r="U36" s="42">
        <f>Beazley_data[[#This Row],[Acq_costs]]</f>
        <v>288.42412322490298</v>
      </c>
      <c r="V36" s="40">
        <f t="shared" si="5"/>
        <v>0</v>
      </c>
      <c r="W36" s="43" t="str">
        <f t="shared" si="6"/>
        <v>no values</v>
      </c>
      <c r="Y36" s="44">
        <f>Beazley_data[[#This Row],[total_RC]]</f>
        <v>1.01686555997423</v>
      </c>
      <c r="Z36" s="45">
        <f t="shared" si="7"/>
        <v>0</v>
      </c>
      <c r="AA36" s="43" t="str">
        <f t="shared" si="8"/>
        <v>no values</v>
      </c>
      <c r="AD36" s="42">
        <f>Beazley_data[[#This Row],[Cat_incurred]]+Beazley_data[[#This Row],[incurred_exc_cat]]</f>
        <v>0</v>
      </c>
      <c r="AE36" s="40">
        <f t="shared" si="9"/>
        <v>0</v>
      </c>
      <c r="AF36" s="43" t="str">
        <f t="shared" si="10"/>
        <v>no values</v>
      </c>
      <c r="AI36" t="s">
        <v>92</v>
      </c>
      <c r="AJ36">
        <v>0</v>
      </c>
      <c r="AK36">
        <v>0</v>
      </c>
      <c r="AL36">
        <v>0</v>
      </c>
      <c r="AM36">
        <v>0</v>
      </c>
      <c r="AN36">
        <v>0.95015682110336497</v>
      </c>
      <c r="AO36">
        <v>0.93466364499058496</v>
      </c>
      <c r="AP36">
        <v>1.0490354359079399</v>
      </c>
      <c r="AQ36">
        <v>0.97931092298549705</v>
      </c>
      <c r="AR36">
        <v>0.95750134768205197</v>
      </c>
      <c r="AS36">
        <v>1.13058692455363</v>
      </c>
      <c r="AT36">
        <v>0.92071896640302497</v>
      </c>
      <c r="AU36">
        <v>0.879302555346272</v>
      </c>
      <c r="AV36">
        <v>0.92294107100699796</v>
      </c>
      <c r="AW36">
        <v>0.94774310717867105</v>
      </c>
      <c r="AX36">
        <v>1.0526990086199299</v>
      </c>
      <c r="AY36">
        <v>0.928188452755486</v>
      </c>
      <c r="AZ36">
        <v>0.95552323680211404</v>
      </c>
      <c r="BA36">
        <v>0.977072172893376</v>
      </c>
      <c r="BB36">
        <v>0.97387576648305096</v>
      </c>
      <c r="BC36">
        <v>1.03447493962957</v>
      </c>
      <c r="BD36">
        <v>1.2283068786400699</v>
      </c>
      <c r="BE36">
        <v>1.0852881418062501</v>
      </c>
      <c r="BF36">
        <v>1.0329176873147601</v>
      </c>
      <c r="BG36">
        <v>0</v>
      </c>
      <c r="BH36">
        <v>0</v>
      </c>
      <c r="BI36">
        <v>0</v>
      </c>
      <c r="BJ36">
        <v>0</v>
      </c>
      <c r="BK36">
        <v>5555618.3915999997</v>
      </c>
      <c r="BL36">
        <v>3407030.7958</v>
      </c>
      <c r="BM36">
        <v>2316268.1027000002</v>
      </c>
      <c r="BN36">
        <v>1642118.0545000001</v>
      </c>
      <c r="BO36">
        <v>6921160.1881999997</v>
      </c>
      <c r="BP36">
        <v>16914757.058800001</v>
      </c>
      <c r="BQ36">
        <v>9279337.4276238997</v>
      </c>
      <c r="BR36">
        <v>6622196.2097532703</v>
      </c>
      <c r="BS36">
        <v>4649802.5855</v>
      </c>
      <c r="BT36">
        <v>2806944.4967</v>
      </c>
      <c r="BU36">
        <v>3330493.4572999999</v>
      </c>
      <c r="BV36">
        <v>2566654.9676999999</v>
      </c>
      <c r="BW36">
        <v>1905584.8436292</v>
      </c>
      <c r="BX36">
        <v>2214019.8639203398</v>
      </c>
      <c r="BY36">
        <v>2638664.8821530198</v>
      </c>
      <c r="BZ36">
        <v>3176184.0706557301</v>
      </c>
      <c r="CA36">
        <v>4344035.8664826704</v>
      </c>
      <c r="CB36">
        <v>3680694.3206650098</v>
      </c>
      <c r="CC36">
        <v>121162.7408</v>
      </c>
      <c r="CD36">
        <v>0</v>
      </c>
      <c r="CE36">
        <v>0</v>
      </c>
      <c r="CF36">
        <v>0</v>
      </c>
      <c r="CG36">
        <v>0</v>
      </c>
      <c r="CH36">
        <v>487979.45039999997</v>
      </c>
      <c r="CI36">
        <v>223567.51060000001</v>
      </c>
      <c r="CJ36">
        <v>17421.825099999998</v>
      </c>
      <c r="CK36">
        <v>5137585.0056999996</v>
      </c>
      <c r="CL36">
        <v>22288718.921100002</v>
      </c>
      <c r="CM36">
        <v>1992916.371</v>
      </c>
      <c r="CN36">
        <v>610313.9081</v>
      </c>
      <c r="CO36">
        <v>804855.73510000005</v>
      </c>
      <c r="CP36">
        <v>21193.944599999999</v>
      </c>
      <c r="CQ36">
        <v>3293731.7867999999</v>
      </c>
      <c r="CR36">
        <v>3934041.105</v>
      </c>
      <c r="CS36">
        <v>84347.36</v>
      </c>
      <c r="CT36">
        <v>32908.5</v>
      </c>
      <c r="CU36">
        <v>3355794.7250000001</v>
      </c>
      <c r="CV36">
        <v>8579.2000000000007</v>
      </c>
      <c r="CW36">
        <v>389599.5</v>
      </c>
      <c r="CX36">
        <v>0</v>
      </c>
      <c r="CY36">
        <v>0</v>
      </c>
      <c r="CZ36">
        <v>0</v>
      </c>
      <c r="DX36">
        <v>0</v>
      </c>
      <c r="DY36">
        <v>0</v>
      </c>
      <c r="DZ36">
        <v>0</v>
      </c>
      <c r="EA36">
        <v>0</v>
      </c>
      <c r="EB36">
        <v>799682.25879999995</v>
      </c>
      <c r="EC36">
        <v>915777.41220000002</v>
      </c>
      <c r="ED36">
        <v>598993.90370000002</v>
      </c>
      <c r="EE36">
        <v>580741.29119999998</v>
      </c>
      <c r="EF36">
        <v>1058995.9313999999</v>
      </c>
      <c r="EG36">
        <v>2982893.0003999998</v>
      </c>
      <c r="EH36">
        <v>1488753.8779</v>
      </c>
      <c r="EI36">
        <v>877486.80451466201</v>
      </c>
      <c r="EJ36">
        <v>775208.52890000003</v>
      </c>
      <c r="EK36">
        <v>528636.02390000003</v>
      </c>
      <c r="EL36">
        <v>763389.14410000003</v>
      </c>
      <c r="EM36">
        <v>531718.34360000002</v>
      </c>
      <c r="EN36">
        <v>401386.7867</v>
      </c>
      <c r="EO36">
        <v>375354.19390000001</v>
      </c>
      <c r="EP36">
        <v>346670.00150800002</v>
      </c>
      <c r="EQ36">
        <v>375984.57382974197</v>
      </c>
      <c r="ER36">
        <v>458027.70633033401</v>
      </c>
      <c r="ES36">
        <v>399390.597584476</v>
      </c>
      <c r="ET36">
        <v>21381.660199999998</v>
      </c>
      <c r="EU36">
        <v>0</v>
      </c>
      <c r="EV36">
        <v>0</v>
      </c>
      <c r="EW36">
        <v>0</v>
      </c>
      <c r="EX36">
        <v>0</v>
      </c>
      <c r="EY36">
        <v>487979.45039999997</v>
      </c>
      <c r="EZ36">
        <v>223567.51060000001</v>
      </c>
      <c r="FA36">
        <v>17421.825099999998</v>
      </c>
      <c r="FB36">
        <v>5137585.0056999996</v>
      </c>
      <c r="FC36">
        <v>22045760.921100002</v>
      </c>
      <c r="FD36">
        <v>913897.37100000004</v>
      </c>
      <c r="FE36">
        <v>610313.9081</v>
      </c>
      <c r="FF36">
        <v>804855.73510000005</v>
      </c>
      <c r="FG36">
        <v>21193.944599999999</v>
      </c>
      <c r="FH36">
        <v>3293731.7867999999</v>
      </c>
      <c r="FI36">
        <v>3934041.105</v>
      </c>
      <c r="FJ36">
        <v>70883.360000000001</v>
      </c>
      <c r="FK36">
        <v>32908.5</v>
      </c>
      <c r="FL36">
        <v>2876654.7250000001</v>
      </c>
      <c r="FM36">
        <v>8579.2000000000007</v>
      </c>
      <c r="FN36">
        <v>382997.5</v>
      </c>
      <c r="FO36">
        <v>0</v>
      </c>
      <c r="FP36">
        <v>0</v>
      </c>
      <c r="FQ36">
        <v>0</v>
      </c>
    </row>
    <row r="37" spans="1:173" x14ac:dyDescent="0.25">
      <c r="A37" s="46" t="s">
        <v>279</v>
      </c>
      <c r="B37" s="46" t="s">
        <v>10</v>
      </c>
      <c r="C37">
        <v>2024</v>
      </c>
      <c r="D37" s="84">
        <v>362324.29739999998</v>
      </c>
      <c r="E37">
        <v>131375.49950784599</v>
      </c>
      <c r="F37">
        <v>0</v>
      </c>
      <c r="G37">
        <v>0</v>
      </c>
      <c r="H37">
        <v>0</v>
      </c>
      <c r="I37">
        <v>0</v>
      </c>
      <c r="J37">
        <v>1.05050002625132</v>
      </c>
      <c r="K37">
        <v>0</v>
      </c>
      <c r="L37">
        <v>0</v>
      </c>
      <c r="M37" s="38">
        <f>IF(OR(Beazley_data[[#This Row],[total_RC]]&lt;0.6,Beazley_data[[#This Row],[total_RC]]&gt;2),1,Beazley_data[[#This Row],[total_RC]])</f>
        <v>1.05050002625132</v>
      </c>
      <c r="P37" s="39" t="str">
        <f>Beazley_data[[#This Row],[key]]</f>
        <v>1E2024</v>
      </c>
      <c r="Q37" s="40">
        <f>Beazley_data[[#This Row],[WEP]]</f>
        <v>362324.29739999998</v>
      </c>
      <c r="R37" s="40">
        <f t="shared" si="3"/>
        <v>0</v>
      </c>
      <c r="S37" s="41" t="str">
        <f t="shared" si="4"/>
        <v>no values</v>
      </c>
      <c r="U37" s="42">
        <f>Beazley_data[[#This Row],[Acq_costs]]</f>
        <v>131375.49950784599</v>
      </c>
      <c r="V37" s="40">
        <f t="shared" si="5"/>
        <v>0</v>
      </c>
      <c r="W37" s="43" t="str">
        <f t="shared" si="6"/>
        <v>no values</v>
      </c>
      <c r="Y37" s="44">
        <f>Beazley_data[[#This Row],[total_RC]]</f>
        <v>1.05050002625132</v>
      </c>
      <c r="Z37" s="45">
        <f t="shared" si="7"/>
        <v>0</v>
      </c>
      <c r="AA37" s="43" t="str">
        <f t="shared" si="8"/>
        <v>no values</v>
      </c>
      <c r="AD37" s="42">
        <f>Beazley_data[[#This Row],[Cat_incurred]]+Beazley_data[[#This Row],[incurred_exc_cat]]</f>
        <v>0</v>
      </c>
      <c r="AE37" s="40">
        <f t="shared" si="9"/>
        <v>0</v>
      </c>
      <c r="AF37" s="43" t="str">
        <f t="shared" si="10"/>
        <v>no values</v>
      </c>
      <c r="AI37" t="s">
        <v>87</v>
      </c>
      <c r="AJ37">
        <v>0</v>
      </c>
      <c r="AK37">
        <v>0</v>
      </c>
      <c r="AL37">
        <v>0</v>
      </c>
      <c r="AM37">
        <v>0</v>
      </c>
      <c r="AN37">
        <v>0.91216831939790199</v>
      </c>
      <c r="AO37">
        <v>0.94714672585722004</v>
      </c>
      <c r="AP37">
        <v>0.94666271287928405</v>
      </c>
      <c r="AQ37">
        <v>0.94070498929742496</v>
      </c>
      <c r="AR37">
        <v>0.99048583053342598</v>
      </c>
      <c r="AS37">
        <v>1.03418067061812</v>
      </c>
      <c r="AT37">
        <v>0.98798310637767395</v>
      </c>
      <c r="AU37">
        <v>0.98945150311100705</v>
      </c>
      <c r="AV37">
        <v>0.91286448549026999</v>
      </c>
      <c r="AW37">
        <v>0.96686172870066001</v>
      </c>
      <c r="AX37">
        <v>0.98037554547553796</v>
      </c>
      <c r="AY37">
        <v>0.96574944535898599</v>
      </c>
      <c r="AZ37">
        <v>0.82754183237353596</v>
      </c>
      <c r="BA37">
        <v>0.91713666689050899</v>
      </c>
      <c r="BB37">
        <v>1.00392815971892</v>
      </c>
      <c r="BC37">
        <v>0.51322500526853299</v>
      </c>
      <c r="BD37">
        <v>1.4220755632348701</v>
      </c>
      <c r="BE37">
        <v>1.1975349636522801</v>
      </c>
      <c r="BF37">
        <v>1.0426022112371001</v>
      </c>
      <c r="BG37">
        <v>0</v>
      </c>
      <c r="BH37">
        <v>0</v>
      </c>
      <c r="BI37">
        <v>0</v>
      </c>
      <c r="BJ37">
        <v>0</v>
      </c>
      <c r="BK37">
        <v>754598.45547783596</v>
      </c>
      <c r="BL37">
        <v>669154.21878181805</v>
      </c>
      <c r="BM37">
        <v>461667.23614735401</v>
      </c>
      <c r="BN37">
        <v>483544.165295268</v>
      </c>
      <c r="BO37">
        <v>967460.63389361696</v>
      </c>
      <c r="BP37">
        <v>3758255.9824911002</v>
      </c>
      <c r="BQ37">
        <v>1605393.64222391</v>
      </c>
      <c r="BR37">
        <v>2700699.5047415099</v>
      </c>
      <c r="BS37">
        <v>2372081.8939215201</v>
      </c>
      <c r="BT37">
        <v>3088725.25329425</v>
      </c>
      <c r="BU37">
        <v>1862020.5056632999</v>
      </c>
      <c r="BV37">
        <v>1345986.30808805</v>
      </c>
      <c r="BW37">
        <v>1248464.49046856</v>
      </c>
      <c r="BX37">
        <v>5064777.8959909296</v>
      </c>
      <c r="BY37">
        <v>7478770.6976338103</v>
      </c>
      <c r="BZ37">
        <v>15517182.4876842</v>
      </c>
      <c r="CA37">
        <v>24454016.430949401</v>
      </c>
      <c r="CB37">
        <v>26088208.713737801</v>
      </c>
      <c r="CC37">
        <v>2441227.7944895402</v>
      </c>
      <c r="CD37">
        <v>0</v>
      </c>
      <c r="CE37">
        <v>0</v>
      </c>
      <c r="CF37">
        <v>0</v>
      </c>
      <c r="CG37">
        <v>0</v>
      </c>
      <c r="CH37">
        <v>42333.853199999998</v>
      </c>
      <c r="CI37">
        <v>14452.737915080001</v>
      </c>
      <c r="CJ37">
        <v>3850.9895922720002</v>
      </c>
      <c r="CK37">
        <v>1962.0216</v>
      </c>
      <c r="CL37">
        <v>1179.6826000000001</v>
      </c>
      <c r="CM37">
        <v>34303.621096000003</v>
      </c>
      <c r="CN37">
        <v>10646.376</v>
      </c>
      <c r="CO37">
        <v>144989.66114669401</v>
      </c>
      <c r="CP37">
        <v>9027.2160000000003</v>
      </c>
      <c r="CQ37">
        <v>52131.933208523602</v>
      </c>
      <c r="CR37">
        <v>53116.127898400002</v>
      </c>
      <c r="CS37">
        <v>77739.607446399998</v>
      </c>
      <c r="CT37">
        <v>41959.875</v>
      </c>
      <c r="CU37">
        <v>180141.819919734</v>
      </c>
      <c r="CV37">
        <v>889822.51783200004</v>
      </c>
      <c r="CW37">
        <v>885036.03841176699</v>
      </c>
      <c r="CX37">
        <v>255169.043064</v>
      </c>
      <c r="CY37">
        <v>1.609756</v>
      </c>
      <c r="CZ37">
        <v>0</v>
      </c>
      <c r="DX37">
        <v>0</v>
      </c>
      <c r="DY37">
        <v>0</v>
      </c>
      <c r="DZ37">
        <v>0</v>
      </c>
      <c r="EA37">
        <v>0</v>
      </c>
      <c r="EB37">
        <v>157488.01435167101</v>
      </c>
      <c r="EC37">
        <v>166005.458244262</v>
      </c>
      <c r="ED37">
        <v>124281.62158812</v>
      </c>
      <c r="EE37">
        <v>128019.490489328</v>
      </c>
      <c r="EF37">
        <v>189890.02443031501</v>
      </c>
      <c r="EG37">
        <v>454737.53815815301</v>
      </c>
      <c r="EH37">
        <v>183834.60665988701</v>
      </c>
      <c r="EI37">
        <v>477459.85806534899</v>
      </c>
      <c r="EJ37">
        <v>315398.34943506902</v>
      </c>
      <c r="EK37">
        <v>235571.64407777699</v>
      </c>
      <c r="EL37">
        <v>147936.40291362099</v>
      </c>
      <c r="EM37">
        <v>141366.864897797</v>
      </c>
      <c r="EN37">
        <v>121330.13995279701</v>
      </c>
      <c r="EO37">
        <v>806641.29678541399</v>
      </c>
      <c r="EP37">
        <v>1355841.1842790199</v>
      </c>
      <c r="EQ37">
        <v>3294082.5577960601</v>
      </c>
      <c r="ER37">
        <v>4457619.1110883905</v>
      </c>
      <c r="ES37">
        <v>4174754.7660976201</v>
      </c>
      <c r="ET37">
        <v>386949.80041044799</v>
      </c>
      <c r="EU37">
        <v>0</v>
      </c>
      <c r="EV37">
        <v>0</v>
      </c>
      <c r="EW37">
        <v>0</v>
      </c>
      <c r="EX37">
        <v>0</v>
      </c>
      <c r="EY37">
        <v>42333.853199999998</v>
      </c>
      <c r="EZ37">
        <v>14452.737915080001</v>
      </c>
      <c r="FA37">
        <v>3850.9895922720002</v>
      </c>
      <c r="FB37">
        <v>1962.0216</v>
      </c>
      <c r="FC37">
        <v>1179.6826000000001</v>
      </c>
      <c r="FD37">
        <v>34264.621096000003</v>
      </c>
      <c r="FE37">
        <v>10646.376</v>
      </c>
      <c r="FF37">
        <v>97686.1216406944</v>
      </c>
      <c r="FG37">
        <v>9027.2160000000003</v>
      </c>
      <c r="FH37">
        <v>52131.933208523602</v>
      </c>
      <c r="FI37">
        <v>42556.1285384</v>
      </c>
      <c r="FJ37">
        <v>77739.607446399998</v>
      </c>
      <c r="FK37">
        <v>41959.875</v>
      </c>
      <c r="FL37">
        <v>78828.674319734404</v>
      </c>
      <c r="FM37">
        <v>277264.98783200001</v>
      </c>
      <c r="FN37">
        <v>523245.62983653799</v>
      </c>
      <c r="FO37">
        <v>83925.841872000005</v>
      </c>
      <c r="FP37">
        <v>0</v>
      </c>
      <c r="FQ37">
        <v>0</v>
      </c>
    </row>
    <row r="38" spans="1:173" x14ac:dyDescent="0.25">
      <c r="A38" s="48" t="s">
        <v>280</v>
      </c>
      <c r="B38" s="48" t="s">
        <v>124</v>
      </c>
      <c r="C38" s="49">
        <v>2021</v>
      </c>
      <c r="D38" s="85">
        <v>3.7600000000000001E-2</v>
      </c>
      <c r="E38" s="49">
        <v>7.3629894510995903E-3</v>
      </c>
      <c r="F38" s="49">
        <v>0</v>
      </c>
      <c r="G38" s="49">
        <v>0</v>
      </c>
      <c r="H38" s="49">
        <v>0</v>
      </c>
      <c r="I38" s="49">
        <v>0</v>
      </c>
      <c r="J38" s="49">
        <v>1.03</v>
      </c>
      <c r="K38" s="49">
        <v>0</v>
      </c>
      <c r="L38" s="49">
        <v>0</v>
      </c>
      <c r="M38" s="38">
        <f>IF(OR(Beazley_data[[#This Row],[total_RC]]&lt;0.6,Beazley_data[[#This Row],[total_RC]]&gt;2),1,Beazley_data[[#This Row],[total_RC]])</f>
        <v>1.03</v>
      </c>
      <c r="P38" s="39" t="str">
        <f>Beazley_data[[#This Row],[key]]</f>
        <v>1T2021</v>
      </c>
      <c r="Q38" s="40">
        <f>Beazley_data[[#This Row],[WEP]]</f>
        <v>3.7600000000000001E-2</v>
      </c>
      <c r="R38" s="40">
        <f t="shared" si="3"/>
        <v>0</v>
      </c>
      <c r="S38" s="41" t="str">
        <f t="shared" si="4"/>
        <v>no values</v>
      </c>
      <c r="U38" s="42">
        <f>Beazley_data[[#This Row],[Acq_costs]]</f>
        <v>7.3629894510995903E-3</v>
      </c>
      <c r="V38" s="40">
        <f t="shared" si="5"/>
        <v>0</v>
      </c>
      <c r="W38" s="43" t="str">
        <f t="shared" si="6"/>
        <v>no values</v>
      </c>
      <c r="Y38" s="44">
        <f>Beazley_data[[#This Row],[total_RC]]</f>
        <v>1.03</v>
      </c>
      <c r="Z38" s="45">
        <f t="shared" si="7"/>
        <v>0</v>
      </c>
      <c r="AA38" s="43" t="str">
        <f t="shared" si="8"/>
        <v>no values</v>
      </c>
      <c r="AD38" s="42">
        <f>Beazley_data[[#This Row],[Cat_incurred]]+Beazley_data[[#This Row],[incurred_exc_cat]]</f>
        <v>0</v>
      </c>
      <c r="AE38" s="40">
        <f t="shared" si="9"/>
        <v>0</v>
      </c>
      <c r="AF38" s="43" t="str">
        <f t="shared" si="10"/>
        <v>no values</v>
      </c>
      <c r="AI38" t="s">
        <v>90</v>
      </c>
      <c r="AJ38">
        <v>0</v>
      </c>
      <c r="AK38">
        <v>0</v>
      </c>
      <c r="AL38">
        <v>0</v>
      </c>
      <c r="AM38">
        <v>0</v>
      </c>
      <c r="AN38">
        <v>0</v>
      </c>
      <c r="AO38">
        <v>0</v>
      </c>
      <c r="AP38">
        <v>0</v>
      </c>
      <c r="AQ38">
        <v>0</v>
      </c>
      <c r="AR38">
        <v>0</v>
      </c>
      <c r="AS38">
        <v>0</v>
      </c>
      <c r="AT38">
        <v>0</v>
      </c>
      <c r="AU38">
        <v>0</v>
      </c>
      <c r="AV38">
        <v>0</v>
      </c>
      <c r="AW38">
        <v>0</v>
      </c>
      <c r="AX38">
        <v>0</v>
      </c>
      <c r="AY38">
        <v>0</v>
      </c>
      <c r="AZ38">
        <v>1.02427021228229</v>
      </c>
      <c r="BA38">
        <v>0.98918392941296895</v>
      </c>
      <c r="BB38">
        <v>1.0457234711829999</v>
      </c>
      <c r="BC38">
        <v>1.0800346405899801</v>
      </c>
      <c r="BD38">
        <v>1.28240708274119</v>
      </c>
      <c r="BE38">
        <v>1.3618051631462</v>
      </c>
      <c r="BF38">
        <v>1.1629268338316801</v>
      </c>
      <c r="BG38">
        <v>0</v>
      </c>
      <c r="BH38">
        <v>0</v>
      </c>
      <c r="BI38">
        <v>0</v>
      </c>
      <c r="BJ38">
        <v>0</v>
      </c>
      <c r="BK38">
        <v>0</v>
      </c>
      <c r="BL38">
        <v>0</v>
      </c>
      <c r="BM38">
        <v>0</v>
      </c>
      <c r="BN38">
        <v>0</v>
      </c>
      <c r="BO38">
        <v>0</v>
      </c>
      <c r="BP38">
        <v>0</v>
      </c>
      <c r="BQ38">
        <v>0</v>
      </c>
      <c r="BR38">
        <v>0</v>
      </c>
      <c r="BS38">
        <v>0</v>
      </c>
      <c r="BT38">
        <v>0</v>
      </c>
      <c r="BU38">
        <v>0</v>
      </c>
      <c r="BV38">
        <v>0</v>
      </c>
      <c r="BW38">
        <v>63764150.810341097</v>
      </c>
      <c r="BX38">
        <v>100671595.67942201</v>
      </c>
      <c r="BY38">
        <v>79559900.330708101</v>
      </c>
      <c r="BZ38">
        <v>87759242.071386293</v>
      </c>
      <c r="CA38">
        <v>74854429.587204099</v>
      </c>
      <c r="CB38">
        <v>52815116.654050402</v>
      </c>
      <c r="CC38">
        <v>31306598.886558</v>
      </c>
      <c r="CD38">
        <v>0</v>
      </c>
      <c r="CE38">
        <v>0</v>
      </c>
      <c r="CF38">
        <v>0</v>
      </c>
      <c r="CG38">
        <v>0</v>
      </c>
      <c r="CH38">
        <v>0</v>
      </c>
      <c r="CI38">
        <v>0</v>
      </c>
      <c r="CJ38">
        <v>0</v>
      </c>
      <c r="CK38">
        <v>0</v>
      </c>
      <c r="CL38">
        <v>0</v>
      </c>
      <c r="CM38">
        <v>0</v>
      </c>
      <c r="CN38">
        <v>0</v>
      </c>
      <c r="CO38">
        <v>0</v>
      </c>
      <c r="CP38">
        <v>0</v>
      </c>
      <c r="CQ38">
        <v>0</v>
      </c>
      <c r="CR38">
        <v>0</v>
      </c>
      <c r="CS38">
        <v>0</v>
      </c>
      <c r="CT38">
        <v>54540188.480700001</v>
      </c>
      <c r="CU38">
        <v>82005901.965800002</v>
      </c>
      <c r="CV38">
        <v>82988256.826399997</v>
      </c>
      <c r="CW38">
        <v>54853299.40044</v>
      </c>
      <c r="CX38">
        <v>25716402.465</v>
      </c>
      <c r="CY38">
        <v>921395.21499999997</v>
      </c>
      <c r="CZ38">
        <v>0</v>
      </c>
      <c r="DX38">
        <v>0</v>
      </c>
      <c r="DY38">
        <v>0</v>
      </c>
      <c r="DZ38">
        <v>0</v>
      </c>
      <c r="EA38">
        <v>0</v>
      </c>
      <c r="EB38">
        <v>0</v>
      </c>
      <c r="EC38">
        <v>0</v>
      </c>
      <c r="ED38">
        <v>0</v>
      </c>
      <c r="EE38">
        <v>0</v>
      </c>
      <c r="EF38">
        <v>0</v>
      </c>
      <c r="EG38">
        <v>0</v>
      </c>
      <c r="EH38">
        <v>0</v>
      </c>
      <c r="EI38">
        <v>0</v>
      </c>
      <c r="EJ38">
        <v>0</v>
      </c>
      <c r="EK38">
        <v>0</v>
      </c>
      <c r="EL38">
        <v>0</v>
      </c>
      <c r="EM38">
        <v>0</v>
      </c>
      <c r="EN38">
        <v>22110561.904183</v>
      </c>
      <c r="EO38">
        <v>35139492.148503199</v>
      </c>
      <c r="EP38">
        <v>29412363.357577901</v>
      </c>
      <c r="EQ38">
        <v>31909615.331893701</v>
      </c>
      <c r="ER38">
        <v>26282367.700362898</v>
      </c>
      <c r="ES38">
        <v>16694260.7680266</v>
      </c>
      <c r="ET38">
        <v>11406815.2962301</v>
      </c>
      <c r="EU38">
        <v>0</v>
      </c>
      <c r="EV38">
        <v>0</v>
      </c>
      <c r="EW38">
        <v>0</v>
      </c>
      <c r="EX38">
        <v>0</v>
      </c>
      <c r="EY38">
        <v>0</v>
      </c>
      <c r="EZ38">
        <v>0</v>
      </c>
      <c r="FA38">
        <v>0</v>
      </c>
      <c r="FB38">
        <v>0</v>
      </c>
      <c r="FC38">
        <v>0</v>
      </c>
      <c r="FD38">
        <v>0</v>
      </c>
      <c r="FE38">
        <v>0</v>
      </c>
      <c r="FF38">
        <v>0</v>
      </c>
      <c r="FG38">
        <v>0</v>
      </c>
      <c r="FH38">
        <v>0</v>
      </c>
      <c r="FI38">
        <v>0</v>
      </c>
      <c r="FJ38">
        <v>0</v>
      </c>
      <c r="FK38">
        <v>50679201.480700001</v>
      </c>
      <c r="FL38">
        <v>73410019.631400004</v>
      </c>
      <c r="FM38">
        <v>69775670.306400001</v>
      </c>
      <c r="FN38">
        <v>38695544.195239998</v>
      </c>
      <c r="FO38">
        <v>12566849.439999999</v>
      </c>
      <c r="FP38">
        <v>619648.36499999999</v>
      </c>
      <c r="FQ38">
        <v>0</v>
      </c>
    </row>
    <row r="39" spans="1:173" x14ac:dyDescent="0.25">
      <c r="A39" s="46" t="s">
        <v>281</v>
      </c>
      <c r="B39" s="46" t="s">
        <v>124</v>
      </c>
      <c r="C39">
        <v>2022</v>
      </c>
      <c r="D39" s="84">
        <v>2.1700000000000001E-2</v>
      </c>
      <c r="E39">
        <v>5.8031687007916201E-3</v>
      </c>
      <c r="F39">
        <v>0</v>
      </c>
      <c r="G39">
        <v>0</v>
      </c>
      <c r="H39">
        <v>0</v>
      </c>
      <c r="I39">
        <v>0</v>
      </c>
      <c r="J39">
        <v>1.0498999786380001</v>
      </c>
      <c r="K39">
        <v>0</v>
      </c>
      <c r="L39">
        <v>0</v>
      </c>
      <c r="M39" s="38">
        <f>IF(OR(Beazley_data[[#This Row],[total_RC]]&lt;0.6,Beazley_data[[#This Row],[total_RC]]&gt;2),1,Beazley_data[[#This Row],[total_RC]])</f>
        <v>1.0498999786380001</v>
      </c>
      <c r="P39" s="39" t="str">
        <f>Beazley_data[[#This Row],[key]]</f>
        <v>1T2022</v>
      </c>
      <c r="Q39" s="40">
        <f>Beazley_data[[#This Row],[WEP]]</f>
        <v>2.1700000000000001E-2</v>
      </c>
      <c r="R39" s="40">
        <f t="shared" si="3"/>
        <v>0</v>
      </c>
      <c r="S39" s="41" t="str">
        <f t="shared" si="4"/>
        <v>no values</v>
      </c>
      <c r="U39" s="42">
        <f>Beazley_data[[#This Row],[Acq_costs]]</f>
        <v>5.8031687007916201E-3</v>
      </c>
      <c r="V39" s="40">
        <f t="shared" si="5"/>
        <v>0</v>
      </c>
      <c r="W39" s="43" t="str">
        <f t="shared" si="6"/>
        <v>no values</v>
      </c>
      <c r="Y39" s="44">
        <f>Beazley_data[[#This Row],[total_RC]]</f>
        <v>1.0498999786380001</v>
      </c>
      <c r="Z39" s="45">
        <f t="shared" si="7"/>
        <v>0</v>
      </c>
      <c r="AA39" s="43" t="str">
        <f t="shared" si="8"/>
        <v>no values</v>
      </c>
      <c r="AD39" s="42">
        <f>Beazley_data[[#This Row],[Cat_incurred]]+Beazley_data[[#This Row],[incurred_exc_cat]]</f>
        <v>0</v>
      </c>
      <c r="AE39" s="40">
        <f t="shared" si="9"/>
        <v>0</v>
      </c>
      <c r="AF39" s="43" t="str">
        <f t="shared" si="10"/>
        <v>no values</v>
      </c>
      <c r="AI39" t="s">
        <v>100</v>
      </c>
      <c r="AJ39">
        <v>0</v>
      </c>
      <c r="AK39">
        <v>0</v>
      </c>
      <c r="AL39">
        <v>0</v>
      </c>
      <c r="AM39">
        <v>0</v>
      </c>
      <c r="AN39">
        <v>0</v>
      </c>
      <c r="AO39">
        <v>0</v>
      </c>
      <c r="AP39">
        <v>0</v>
      </c>
      <c r="AQ39">
        <v>0</v>
      </c>
      <c r="AR39">
        <v>0</v>
      </c>
      <c r="AS39">
        <v>0</v>
      </c>
      <c r="AT39">
        <v>0</v>
      </c>
      <c r="AU39">
        <v>0</v>
      </c>
      <c r="AV39">
        <v>0</v>
      </c>
      <c r="AW39">
        <v>0</v>
      </c>
      <c r="AX39">
        <v>0</v>
      </c>
      <c r="AY39">
        <v>0</v>
      </c>
      <c r="AZ39">
        <v>1.0006370729941101</v>
      </c>
      <c r="BA39">
        <v>0.82490480341690697</v>
      </c>
      <c r="BB39">
        <v>0.97328189064608595</v>
      </c>
      <c r="BC39">
        <v>0.98573430149025398</v>
      </c>
      <c r="BD39">
        <v>1.3684373495222699</v>
      </c>
      <c r="BE39">
        <v>1.6074300017421499</v>
      </c>
      <c r="BF39">
        <v>1.0327295816556901</v>
      </c>
      <c r="BG39">
        <v>0</v>
      </c>
      <c r="BH39">
        <v>0</v>
      </c>
      <c r="BI39">
        <v>0</v>
      </c>
      <c r="BJ39">
        <v>0</v>
      </c>
      <c r="BK39">
        <v>0</v>
      </c>
      <c r="BL39">
        <v>0</v>
      </c>
      <c r="BM39">
        <v>0</v>
      </c>
      <c r="BN39">
        <v>0</v>
      </c>
      <c r="BO39">
        <v>0</v>
      </c>
      <c r="BP39">
        <v>0</v>
      </c>
      <c r="BQ39">
        <v>0</v>
      </c>
      <c r="BR39">
        <v>0</v>
      </c>
      <c r="BS39">
        <v>0</v>
      </c>
      <c r="BT39">
        <v>0</v>
      </c>
      <c r="BU39">
        <v>0</v>
      </c>
      <c r="BV39">
        <v>0</v>
      </c>
      <c r="BW39">
        <v>122415.56762862</v>
      </c>
      <c r="BX39">
        <v>247590.23913494</v>
      </c>
      <c r="BY39">
        <v>710357.02599839296</v>
      </c>
      <c r="BZ39">
        <v>2177187.6305185901</v>
      </c>
      <c r="CA39">
        <v>2871020.5371320699</v>
      </c>
      <c r="CB39">
        <v>2814509.6661849399</v>
      </c>
      <c r="CC39">
        <v>181487.12258222699</v>
      </c>
      <c r="CD39">
        <v>0</v>
      </c>
      <c r="CE39">
        <v>0</v>
      </c>
      <c r="CF39">
        <v>0</v>
      </c>
      <c r="CG39">
        <v>0</v>
      </c>
      <c r="CH39">
        <v>0</v>
      </c>
      <c r="CI39">
        <v>0</v>
      </c>
      <c r="CJ39">
        <v>0</v>
      </c>
      <c r="CK39">
        <v>0</v>
      </c>
      <c r="CL39">
        <v>0</v>
      </c>
      <c r="CM39">
        <v>0</v>
      </c>
      <c r="CN39">
        <v>0</v>
      </c>
      <c r="CO39">
        <v>0</v>
      </c>
      <c r="CP39">
        <v>0</v>
      </c>
      <c r="CQ39">
        <v>0</v>
      </c>
      <c r="CR39">
        <v>0</v>
      </c>
      <c r="CS39">
        <v>0</v>
      </c>
      <c r="CT39">
        <v>6959.8364074600004</v>
      </c>
      <c r="CU39">
        <v>41867.443661140001</v>
      </c>
      <c r="CV39">
        <v>139892.36754725999</v>
      </c>
      <c r="CW39">
        <v>5418500.8952857796</v>
      </c>
      <c r="CX39">
        <v>529986.67121477996</v>
      </c>
      <c r="CY39">
        <v>1203463.501439</v>
      </c>
      <c r="CZ39">
        <v>0</v>
      </c>
      <c r="DX39">
        <v>0</v>
      </c>
      <c r="DY39">
        <v>0</v>
      </c>
      <c r="DZ39">
        <v>0</v>
      </c>
      <c r="EA39">
        <v>0</v>
      </c>
      <c r="EB39">
        <v>0</v>
      </c>
      <c r="EC39">
        <v>0</v>
      </c>
      <c r="ED39">
        <v>0</v>
      </c>
      <c r="EE39">
        <v>0</v>
      </c>
      <c r="EF39">
        <v>0</v>
      </c>
      <c r="EG39">
        <v>0</v>
      </c>
      <c r="EH39">
        <v>0</v>
      </c>
      <c r="EI39">
        <v>0</v>
      </c>
      <c r="EJ39">
        <v>0</v>
      </c>
      <c r="EK39">
        <v>0</v>
      </c>
      <c r="EL39">
        <v>0</v>
      </c>
      <c r="EM39">
        <v>0</v>
      </c>
      <c r="EN39">
        <v>51668.665935379999</v>
      </c>
      <c r="EO39">
        <v>53321.056743059999</v>
      </c>
      <c r="EP39">
        <v>69998.407498914807</v>
      </c>
      <c r="EQ39">
        <v>360727.94016114302</v>
      </c>
      <c r="ER39">
        <v>575939.21153603296</v>
      </c>
      <c r="ES39">
        <v>688715.986005062</v>
      </c>
      <c r="ET39">
        <v>39985.142273773403</v>
      </c>
      <c r="EU39">
        <v>0</v>
      </c>
      <c r="EV39">
        <v>0</v>
      </c>
      <c r="EW39">
        <v>0</v>
      </c>
      <c r="EX39">
        <v>0</v>
      </c>
      <c r="EY39">
        <v>0</v>
      </c>
      <c r="EZ39">
        <v>0</v>
      </c>
      <c r="FA39">
        <v>0</v>
      </c>
      <c r="FB39">
        <v>0</v>
      </c>
      <c r="FC39">
        <v>0</v>
      </c>
      <c r="FD39">
        <v>0</v>
      </c>
      <c r="FE39">
        <v>0</v>
      </c>
      <c r="FF39">
        <v>0</v>
      </c>
      <c r="FG39">
        <v>0</v>
      </c>
      <c r="FH39">
        <v>0</v>
      </c>
      <c r="FI39">
        <v>0</v>
      </c>
      <c r="FJ39">
        <v>0</v>
      </c>
      <c r="FK39">
        <v>6959.8364074600004</v>
      </c>
      <c r="FL39">
        <v>41867.443661140001</v>
      </c>
      <c r="FM39">
        <v>109546.85719126</v>
      </c>
      <c r="FN39">
        <v>3761665.0133457799</v>
      </c>
      <c r="FO39">
        <v>354462.18010478001</v>
      </c>
      <c r="FP39">
        <v>57905.620886999997</v>
      </c>
      <c r="FQ39">
        <v>0</v>
      </c>
    </row>
    <row r="40" spans="1:173" x14ac:dyDescent="0.25">
      <c r="A40" s="48" t="s">
        <v>282</v>
      </c>
      <c r="B40" s="48" t="s">
        <v>124</v>
      </c>
      <c r="C40" s="49">
        <v>2023</v>
      </c>
      <c r="D40" s="85">
        <v>4.7100000000000003E-2</v>
      </c>
      <c r="E40" s="49">
        <v>1.29097962929182E-2</v>
      </c>
      <c r="F40" s="49">
        <v>0</v>
      </c>
      <c r="G40" s="49">
        <v>0</v>
      </c>
      <c r="H40" s="49">
        <v>0</v>
      </c>
      <c r="I40" s="49">
        <v>0</v>
      </c>
      <c r="J40" s="49">
        <v>1.1499999999999999</v>
      </c>
      <c r="K40" s="49">
        <v>0</v>
      </c>
      <c r="L40" s="49">
        <v>0</v>
      </c>
      <c r="M40" s="38">
        <f>IF(OR(Beazley_data[[#This Row],[total_RC]]&lt;0.6,Beazley_data[[#This Row],[total_RC]]&gt;2),1,Beazley_data[[#This Row],[total_RC]])</f>
        <v>1.1499999999999999</v>
      </c>
      <c r="P40" s="39" t="str">
        <f>Beazley_data[[#This Row],[key]]</f>
        <v>1T2023</v>
      </c>
      <c r="Q40" s="40">
        <f>Beazley_data[[#This Row],[WEP]]</f>
        <v>4.7100000000000003E-2</v>
      </c>
      <c r="R40" s="40">
        <f t="shared" si="3"/>
        <v>0</v>
      </c>
      <c r="S40" s="41" t="str">
        <f t="shared" si="4"/>
        <v>no values</v>
      </c>
      <c r="U40" s="42">
        <f>Beazley_data[[#This Row],[Acq_costs]]</f>
        <v>1.29097962929182E-2</v>
      </c>
      <c r="V40" s="40">
        <f t="shared" si="5"/>
        <v>0</v>
      </c>
      <c r="W40" s="43" t="str">
        <f t="shared" si="6"/>
        <v>no values</v>
      </c>
      <c r="Y40" s="44">
        <f>Beazley_data[[#This Row],[total_RC]]</f>
        <v>1.1499999999999999</v>
      </c>
      <c r="Z40" s="45">
        <f t="shared" si="7"/>
        <v>0</v>
      </c>
      <c r="AA40" s="43" t="str">
        <f t="shared" si="8"/>
        <v>no values</v>
      </c>
      <c r="AD40" s="42">
        <f>Beazley_data[[#This Row],[Cat_incurred]]+Beazley_data[[#This Row],[incurred_exc_cat]]</f>
        <v>0</v>
      </c>
      <c r="AE40" s="40">
        <f t="shared" si="9"/>
        <v>0</v>
      </c>
      <c r="AF40" s="43" t="str">
        <f t="shared" si="10"/>
        <v>no values</v>
      </c>
      <c r="AI40" t="s">
        <v>93</v>
      </c>
      <c r="AJ40">
        <v>0</v>
      </c>
      <c r="AK40">
        <v>0</v>
      </c>
      <c r="AL40">
        <v>0</v>
      </c>
      <c r="AM40">
        <v>0</v>
      </c>
      <c r="AN40">
        <v>0</v>
      </c>
      <c r="AO40">
        <v>0</v>
      </c>
      <c r="AP40">
        <v>0</v>
      </c>
      <c r="AQ40">
        <v>0</v>
      </c>
      <c r="AR40">
        <v>0</v>
      </c>
      <c r="AS40">
        <v>0</v>
      </c>
      <c r="AT40">
        <v>0</v>
      </c>
      <c r="AU40">
        <v>0</v>
      </c>
      <c r="AV40">
        <v>0</v>
      </c>
      <c r="AW40">
        <v>0</v>
      </c>
      <c r="AX40">
        <v>0</v>
      </c>
      <c r="AY40">
        <v>0</v>
      </c>
      <c r="AZ40">
        <v>0</v>
      </c>
      <c r="BA40">
        <v>0</v>
      </c>
      <c r="BB40">
        <v>0.99853776331983302</v>
      </c>
      <c r="BC40">
        <v>0.112737807861015</v>
      </c>
      <c r="BD40">
        <v>1.03557410466142</v>
      </c>
      <c r="BE40">
        <v>1.0202485605245999</v>
      </c>
      <c r="BF40">
        <v>1</v>
      </c>
      <c r="BG40">
        <v>0</v>
      </c>
      <c r="BH40">
        <v>0</v>
      </c>
      <c r="BI40">
        <v>0</v>
      </c>
      <c r="BJ40">
        <v>0</v>
      </c>
      <c r="BK40">
        <v>0</v>
      </c>
      <c r="BL40">
        <v>0</v>
      </c>
      <c r="BM40">
        <v>0</v>
      </c>
      <c r="BN40">
        <v>0</v>
      </c>
      <c r="BO40">
        <v>0</v>
      </c>
      <c r="BP40">
        <v>0</v>
      </c>
      <c r="BQ40">
        <v>0</v>
      </c>
      <c r="BR40">
        <v>0</v>
      </c>
      <c r="BS40">
        <v>0</v>
      </c>
      <c r="BT40">
        <v>0</v>
      </c>
      <c r="BU40">
        <v>0</v>
      </c>
      <c r="BV40">
        <v>0</v>
      </c>
      <c r="BW40">
        <v>0</v>
      </c>
      <c r="BX40">
        <v>0</v>
      </c>
      <c r="BY40">
        <v>39542997.803999998</v>
      </c>
      <c r="BZ40">
        <v>36782547.593396001</v>
      </c>
      <c r="CA40">
        <v>40421517.088799998</v>
      </c>
      <c r="CB40">
        <v>60181504.350171998</v>
      </c>
      <c r="CC40">
        <v>59303549.637999997</v>
      </c>
      <c r="CD40">
        <v>0</v>
      </c>
      <c r="CE40">
        <v>0</v>
      </c>
      <c r="CF40">
        <v>0</v>
      </c>
      <c r="CG40">
        <v>0</v>
      </c>
      <c r="CH40">
        <v>0</v>
      </c>
      <c r="CI40">
        <v>0</v>
      </c>
      <c r="CJ40">
        <v>0</v>
      </c>
      <c r="CK40">
        <v>0</v>
      </c>
      <c r="CL40">
        <v>0</v>
      </c>
      <c r="CM40">
        <v>0</v>
      </c>
      <c r="CN40">
        <v>0</v>
      </c>
      <c r="CO40">
        <v>0</v>
      </c>
      <c r="CP40">
        <v>0</v>
      </c>
      <c r="CQ40">
        <v>0</v>
      </c>
      <c r="CR40">
        <v>0</v>
      </c>
      <c r="CS40">
        <v>0</v>
      </c>
      <c r="CT40">
        <v>0</v>
      </c>
      <c r="CU40">
        <v>0</v>
      </c>
      <c r="CV40">
        <v>15040009.427100001</v>
      </c>
      <c r="CW40">
        <v>7273057.9900000002</v>
      </c>
      <c r="CX40">
        <v>1821470.0936439</v>
      </c>
      <c r="CY40">
        <v>183480</v>
      </c>
      <c r="CZ40">
        <v>0</v>
      </c>
      <c r="DX40">
        <v>0</v>
      </c>
      <c r="DY40">
        <v>0</v>
      </c>
      <c r="DZ40">
        <v>0</v>
      </c>
      <c r="EA40">
        <v>0</v>
      </c>
      <c r="EB40">
        <v>0</v>
      </c>
      <c r="EC40">
        <v>0</v>
      </c>
      <c r="ED40">
        <v>0</v>
      </c>
      <c r="EE40">
        <v>0</v>
      </c>
      <c r="EF40">
        <v>0</v>
      </c>
      <c r="EG40">
        <v>0</v>
      </c>
      <c r="EH40">
        <v>0</v>
      </c>
      <c r="EI40">
        <v>0</v>
      </c>
      <c r="EJ40">
        <v>0</v>
      </c>
      <c r="EK40">
        <v>0</v>
      </c>
      <c r="EL40">
        <v>0</v>
      </c>
      <c r="EM40">
        <v>0</v>
      </c>
      <c r="EN40">
        <v>0</v>
      </c>
      <c r="EO40">
        <v>0</v>
      </c>
      <c r="EP40">
        <v>8595870.4689000007</v>
      </c>
      <c r="EQ40">
        <v>7838334.6669880003</v>
      </c>
      <c r="ER40">
        <v>9721532.1767999995</v>
      </c>
      <c r="ES40">
        <v>14855078.890352</v>
      </c>
      <c r="ET40">
        <v>16169651.760299999</v>
      </c>
      <c r="EU40">
        <v>0</v>
      </c>
      <c r="EV40">
        <v>0</v>
      </c>
      <c r="EW40">
        <v>0</v>
      </c>
      <c r="EX40">
        <v>0</v>
      </c>
      <c r="EY40">
        <v>0</v>
      </c>
      <c r="EZ40">
        <v>0</v>
      </c>
      <c r="FA40">
        <v>0</v>
      </c>
      <c r="FB40">
        <v>0</v>
      </c>
      <c r="FC40">
        <v>0</v>
      </c>
      <c r="FD40">
        <v>0</v>
      </c>
      <c r="FE40">
        <v>0</v>
      </c>
      <c r="FF40">
        <v>0</v>
      </c>
      <c r="FG40">
        <v>0</v>
      </c>
      <c r="FH40">
        <v>0</v>
      </c>
      <c r="FI40">
        <v>0</v>
      </c>
      <c r="FJ40">
        <v>0</v>
      </c>
      <c r="FK40">
        <v>0</v>
      </c>
      <c r="FL40">
        <v>0</v>
      </c>
      <c r="FM40">
        <v>13300651.6031</v>
      </c>
      <c r="FN40">
        <v>3644836.99</v>
      </c>
      <c r="FO40">
        <v>1323408.0936439</v>
      </c>
      <c r="FP40">
        <v>110597.1024</v>
      </c>
      <c r="FQ40">
        <v>0</v>
      </c>
    </row>
    <row r="41" spans="1:173" x14ac:dyDescent="0.25">
      <c r="A41" s="46" t="s">
        <v>283</v>
      </c>
      <c r="B41" s="46" t="s">
        <v>124</v>
      </c>
      <c r="C41">
        <v>2024</v>
      </c>
      <c r="D41" s="84">
        <v>0</v>
      </c>
      <c r="E41">
        <v>0</v>
      </c>
      <c r="F41">
        <v>0</v>
      </c>
      <c r="G41">
        <v>0</v>
      </c>
      <c r="H41">
        <v>0</v>
      </c>
      <c r="I41">
        <v>0</v>
      </c>
      <c r="K41">
        <v>0</v>
      </c>
      <c r="L41">
        <v>0</v>
      </c>
      <c r="M41" s="38">
        <f>IF(OR(Beazley_data[[#This Row],[total_RC]]&lt;0.6,Beazley_data[[#This Row],[total_RC]]&gt;2),1,Beazley_data[[#This Row],[total_RC]])</f>
        <v>1</v>
      </c>
      <c r="P41" s="39" t="str">
        <f>Beazley_data[[#This Row],[key]]</f>
        <v>1T2024</v>
      </c>
      <c r="Q41" s="40">
        <f>Beazley_data[[#This Row],[WEP]]</f>
        <v>0</v>
      </c>
      <c r="R41" s="40">
        <f t="shared" si="3"/>
        <v>0</v>
      </c>
      <c r="S41" s="41" t="str">
        <f t="shared" si="4"/>
        <v>no values</v>
      </c>
      <c r="U41" s="42">
        <f>Beazley_data[[#This Row],[Acq_costs]]</f>
        <v>0</v>
      </c>
      <c r="V41" s="40">
        <f t="shared" si="5"/>
        <v>0</v>
      </c>
      <c r="W41" s="43" t="str">
        <f t="shared" si="6"/>
        <v>no values</v>
      </c>
      <c r="Y41" s="44">
        <f>Beazley_data[[#This Row],[total_RC]]</f>
        <v>0</v>
      </c>
      <c r="Z41" s="45">
        <f t="shared" si="7"/>
        <v>0</v>
      </c>
      <c r="AA41" s="43" t="str">
        <f t="shared" si="8"/>
        <v>no values</v>
      </c>
      <c r="AD41" s="42">
        <f>Beazley_data[[#This Row],[Cat_incurred]]+Beazley_data[[#This Row],[incurred_exc_cat]]</f>
        <v>0</v>
      </c>
      <c r="AE41" s="40">
        <f t="shared" si="9"/>
        <v>0</v>
      </c>
      <c r="AF41" s="43" t="str">
        <f t="shared" si="10"/>
        <v>no values</v>
      </c>
      <c r="AI41" t="s">
        <v>88</v>
      </c>
      <c r="AJ41">
        <v>0</v>
      </c>
      <c r="AK41">
        <v>0</v>
      </c>
      <c r="AL41">
        <v>0</v>
      </c>
      <c r="AM41">
        <v>0</v>
      </c>
      <c r="AN41">
        <v>0</v>
      </c>
      <c r="AO41">
        <v>0</v>
      </c>
      <c r="AP41">
        <v>0</v>
      </c>
      <c r="AQ41">
        <v>0</v>
      </c>
      <c r="AR41">
        <v>0</v>
      </c>
      <c r="AS41">
        <v>0</v>
      </c>
      <c r="AT41">
        <v>0</v>
      </c>
      <c r="AU41">
        <v>0</v>
      </c>
      <c r="AV41">
        <v>0</v>
      </c>
      <c r="AW41">
        <v>0</v>
      </c>
      <c r="AX41">
        <v>0</v>
      </c>
      <c r="AY41">
        <v>0</v>
      </c>
      <c r="AZ41">
        <v>0</v>
      </c>
      <c r="BA41">
        <v>0</v>
      </c>
      <c r="BB41">
        <v>1</v>
      </c>
      <c r="BC41">
        <v>0.93844714599614398</v>
      </c>
      <c r="BD41">
        <v>0.72203776178274204</v>
      </c>
      <c r="BE41">
        <v>0.70931011250839404</v>
      </c>
      <c r="BF41">
        <v>1.32292463317992</v>
      </c>
      <c r="BG41">
        <v>0</v>
      </c>
      <c r="BH41">
        <v>0</v>
      </c>
      <c r="BI41">
        <v>0</v>
      </c>
      <c r="BJ41">
        <v>0</v>
      </c>
      <c r="BK41">
        <v>0</v>
      </c>
      <c r="BL41">
        <v>0</v>
      </c>
      <c r="BM41">
        <v>0</v>
      </c>
      <c r="BN41">
        <v>0</v>
      </c>
      <c r="BO41">
        <v>0</v>
      </c>
      <c r="BP41">
        <v>0</v>
      </c>
      <c r="BQ41">
        <v>0</v>
      </c>
      <c r="BR41">
        <v>0</v>
      </c>
      <c r="BS41">
        <v>0</v>
      </c>
      <c r="BT41">
        <v>0</v>
      </c>
      <c r="BU41">
        <v>0</v>
      </c>
      <c r="BV41">
        <v>0</v>
      </c>
      <c r="BW41">
        <v>0</v>
      </c>
      <c r="BX41">
        <v>0</v>
      </c>
      <c r="BY41">
        <v>11643525.191317599</v>
      </c>
      <c r="BZ41">
        <v>12434970.377366601</v>
      </c>
      <c r="CA41">
        <v>12386418.4458912</v>
      </c>
      <c r="CB41">
        <v>21945790.280220602</v>
      </c>
      <c r="CC41">
        <v>11816921.578083999</v>
      </c>
      <c r="CD41">
        <v>0</v>
      </c>
      <c r="CE41">
        <v>0</v>
      </c>
      <c r="CF41">
        <v>0</v>
      </c>
      <c r="CG41">
        <v>0</v>
      </c>
      <c r="CH41">
        <v>0</v>
      </c>
      <c r="CI41">
        <v>0</v>
      </c>
      <c r="CJ41">
        <v>0</v>
      </c>
      <c r="CK41">
        <v>0</v>
      </c>
      <c r="CL41">
        <v>0</v>
      </c>
      <c r="CM41">
        <v>0</v>
      </c>
      <c r="CN41">
        <v>0</v>
      </c>
      <c r="CO41">
        <v>0</v>
      </c>
      <c r="CP41">
        <v>0</v>
      </c>
      <c r="CQ41">
        <v>0</v>
      </c>
      <c r="CR41">
        <v>0</v>
      </c>
      <c r="CS41">
        <v>0</v>
      </c>
      <c r="CT41">
        <v>0</v>
      </c>
      <c r="CU41">
        <v>0</v>
      </c>
      <c r="CV41">
        <v>168107.44069600001</v>
      </c>
      <c r="CW41">
        <v>31055.680415999999</v>
      </c>
      <c r="CX41">
        <v>584496.97232435795</v>
      </c>
      <c r="CY41">
        <v>7627.1105546999997</v>
      </c>
      <c r="CZ41">
        <v>0</v>
      </c>
      <c r="DX41">
        <v>0</v>
      </c>
      <c r="DY41">
        <v>0</v>
      </c>
      <c r="DZ41">
        <v>0</v>
      </c>
      <c r="EA41">
        <v>0</v>
      </c>
      <c r="EB41">
        <v>0</v>
      </c>
      <c r="EC41">
        <v>0</v>
      </c>
      <c r="ED41">
        <v>0</v>
      </c>
      <c r="EE41">
        <v>0</v>
      </c>
      <c r="EF41">
        <v>0</v>
      </c>
      <c r="EG41">
        <v>0</v>
      </c>
      <c r="EH41">
        <v>0</v>
      </c>
      <c r="EI41">
        <v>0</v>
      </c>
      <c r="EJ41">
        <v>0</v>
      </c>
      <c r="EK41">
        <v>0</v>
      </c>
      <c r="EL41">
        <v>0</v>
      </c>
      <c r="EM41">
        <v>0</v>
      </c>
      <c r="EN41">
        <v>0</v>
      </c>
      <c r="EO41">
        <v>0</v>
      </c>
      <c r="EP41">
        <v>3140407.3953463999</v>
      </c>
      <c r="EQ41">
        <v>4073741.3254325399</v>
      </c>
      <c r="ER41">
        <v>4309712.4274800001</v>
      </c>
      <c r="ES41">
        <v>6398977.8164123697</v>
      </c>
      <c r="ET41">
        <v>5107164.1623120001</v>
      </c>
      <c r="EU41">
        <v>0</v>
      </c>
      <c r="EV41">
        <v>0</v>
      </c>
      <c r="EW41">
        <v>0</v>
      </c>
      <c r="EX41">
        <v>0</v>
      </c>
      <c r="EY41">
        <v>0</v>
      </c>
      <c r="EZ41">
        <v>0</v>
      </c>
      <c r="FA41">
        <v>0</v>
      </c>
      <c r="FB41">
        <v>0</v>
      </c>
      <c r="FC41">
        <v>0</v>
      </c>
      <c r="FD41">
        <v>0</v>
      </c>
      <c r="FE41">
        <v>0</v>
      </c>
      <c r="FF41">
        <v>0</v>
      </c>
      <c r="FG41">
        <v>0</v>
      </c>
      <c r="FH41">
        <v>0</v>
      </c>
      <c r="FI41">
        <v>0</v>
      </c>
      <c r="FJ41">
        <v>0</v>
      </c>
      <c r="FK41">
        <v>0</v>
      </c>
      <c r="FL41">
        <v>0</v>
      </c>
      <c r="FM41">
        <v>131278.28569600001</v>
      </c>
      <c r="FN41">
        <v>7741.4099079999996</v>
      </c>
      <c r="FO41">
        <v>499082.493875894</v>
      </c>
      <c r="FP41">
        <v>7627.1105546999997</v>
      </c>
      <c r="FQ41">
        <v>0</v>
      </c>
    </row>
    <row r="42" spans="1:173" x14ac:dyDescent="0.25">
      <c r="A42" s="48" t="s">
        <v>284</v>
      </c>
      <c r="B42" s="48" t="s">
        <v>285</v>
      </c>
      <c r="C42" s="49">
        <v>1995</v>
      </c>
      <c r="D42" s="85">
        <v>14715.814899999999</v>
      </c>
      <c r="E42" s="49">
        <v>5477.1266212393803</v>
      </c>
      <c r="F42" s="49">
        <v>0</v>
      </c>
      <c r="G42" s="49">
        <v>0</v>
      </c>
      <c r="H42" s="49">
        <v>363.0566</v>
      </c>
      <c r="I42" s="49">
        <v>363.0566</v>
      </c>
      <c r="J42" s="49">
        <v>1</v>
      </c>
      <c r="K42" s="49">
        <v>363.0566</v>
      </c>
      <c r="L42" s="49">
        <v>363.0566</v>
      </c>
      <c r="M42" s="38">
        <f>IF(OR(Beazley_data[[#This Row],[total_RC]]&lt;0.6,Beazley_data[[#This Row],[total_RC]]&gt;2),1,Beazley_data[[#This Row],[total_RC]])</f>
        <v>1</v>
      </c>
      <c r="P42" s="39" t="str">
        <f>Beazley_data[[#This Row],[key]]</f>
        <v>21995</v>
      </c>
      <c r="Q42" s="40">
        <f>Beazley_data[[#This Row],[WEP]]</f>
        <v>14715.814899999999</v>
      </c>
      <c r="R42" s="40">
        <f t="shared" si="3"/>
        <v>0</v>
      </c>
      <c r="S42" s="41" t="str">
        <f t="shared" si="4"/>
        <v>no values</v>
      </c>
      <c r="U42" s="42">
        <f>Beazley_data[[#This Row],[Acq_costs]]</f>
        <v>5477.1266212393803</v>
      </c>
      <c r="V42" s="40">
        <f t="shared" si="5"/>
        <v>0</v>
      </c>
      <c r="W42" s="43" t="str">
        <f t="shared" si="6"/>
        <v>no values</v>
      </c>
      <c r="Y42" s="44">
        <f>Beazley_data[[#This Row],[total_RC]]</f>
        <v>1</v>
      </c>
      <c r="Z42" s="45">
        <f t="shared" si="7"/>
        <v>0</v>
      </c>
      <c r="AA42" s="43" t="str">
        <f t="shared" si="8"/>
        <v>no values</v>
      </c>
      <c r="AD42" s="42">
        <f>Beazley_data[[#This Row],[Cat_incurred]]+Beazley_data[[#This Row],[incurred_exc_cat]]</f>
        <v>363.0566</v>
      </c>
      <c r="AE42" s="40">
        <f t="shared" si="9"/>
        <v>0</v>
      </c>
      <c r="AF42" s="43" t="str">
        <f t="shared" si="10"/>
        <v>no values</v>
      </c>
      <c r="AI42" t="s">
        <v>24</v>
      </c>
      <c r="AJ42">
        <v>1.0839133847531299</v>
      </c>
      <c r="AK42">
        <v>1.3562740827462301</v>
      </c>
      <c r="AL42">
        <v>1.36849434113986</v>
      </c>
      <c r="AM42">
        <v>1.0487665408723199</v>
      </c>
      <c r="AN42">
        <v>0.92352428489351401</v>
      </c>
      <c r="AO42">
        <v>0.97811173854370104</v>
      </c>
      <c r="AP42">
        <v>1.2544823218496901</v>
      </c>
      <c r="AQ42">
        <v>0.96885125522243898</v>
      </c>
      <c r="AR42">
        <v>0.86561462707619696</v>
      </c>
      <c r="AS42">
        <v>1.0984050424896299</v>
      </c>
      <c r="AT42">
        <v>0.97082341361949798</v>
      </c>
      <c r="AU42">
        <v>1.04712521836996</v>
      </c>
      <c r="AV42">
        <v>1.06410664795124</v>
      </c>
      <c r="AW42">
        <v>0.99881443074488196</v>
      </c>
      <c r="AX42">
        <v>0.92117639085138703</v>
      </c>
      <c r="AY42">
        <v>1.00761963406463</v>
      </c>
      <c r="AZ42">
        <v>0.94704499572857204</v>
      </c>
      <c r="BA42">
        <v>0.99584163710134399</v>
      </c>
      <c r="BB42">
        <v>1.0243106252790799</v>
      </c>
      <c r="BC42">
        <v>1.05858846155456</v>
      </c>
      <c r="BD42">
        <v>1.0732467248747499</v>
      </c>
      <c r="BE42">
        <v>1.06423079699116</v>
      </c>
      <c r="BF42">
        <v>1.0395038676235799</v>
      </c>
      <c r="BG42">
        <v>3312701.24951956</v>
      </c>
      <c r="BH42">
        <v>8038554.8587471005</v>
      </c>
      <c r="BI42">
        <v>11768496.105927801</v>
      </c>
      <c r="BJ42">
        <v>9115918.3216640707</v>
      </c>
      <c r="BK42">
        <v>5365712.7781373104</v>
      </c>
      <c r="BL42">
        <v>5765293.9144306602</v>
      </c>
      <c r="BM42">
        <v>8680133.4100435395</v>
      </c>
      <c r="BN42">
        <v>6435861.91718606</v>
      </c>
      <c r="BO42">
        <v>4799017.11660094</v>
      </c>
      <c r="BP42">
        <v>6204795.1392342299</v>
      </c>
      <c r="BQ42">
        <v>5904954.9951427402</v>
      </c>
      <c r="BR42">
        <v>5045768.2874642601</v>
      </c>
      <c r="BS42">
        <v>3725258.7915860601</v>
      </c>
      <c r="BT42">
        <v>3835941.9556294298</v>
      </c>
      <c r="BU42">
        <v>2682888.4884510501</v>
      </c>
      <c r="BV42">
        <v>4334424.2239215197</v>
      </c>
      <c r="BW42">
        <v>4493311.7279220503</v>
      </c>
      <c r="BX42">
        <v>5309457.2468109597</v>
      </c>
      <c r="BY42">
        <v>10058930.728488401</v>
      </c>
      <c r="BZ42">
        <v>9393069.6236932594</v>
      </c>
      <c r="CA42">
        <v>9525134.5479988009</v>
      </c>
      <c r="CB42">
        <v>11184713.1034061</v>
      </c>
      <c r="CC42">
        <v>11299776.1185975</v>
      </c>
      <c r="CD42">
        <v>916315.27451200003</v>
      </c>
      <c r="CE42">
        <v>677484.96299999999</v>
      </c>
      <c r="CF42">
        <v>884379.48840000003</v>
      </c>
      <c r="CG42">
        <v>129052.29424</v>
      </c>
      <c r="CH42">
        <v>1190169.7782999999</v>
      </c>
      <c r="CI42">
        <v>178985.87460000001</v>
      </c>
      <c r="CJ42">
        <v>31496.145199999999</v>
      </c>
      <c r="CK42">
        <v>0</v>
      </c>
      <c r="CL42">
        <v>711224.44929999998</v>
      </c>
      <c r="CM42">
        <v>29334.831699999999</v>
      </c>
      <c r="CN42">
        <v>64959.287499999999</v>
      </c>
      <c r="CO42">
        <v>416288.79479999997</v>
      </c>
      <c r="CP42">
        <v>278845.97486800002</v>
      </c>
      <c r="CQ42">
        <v>270684.85639999999</v>
      </c>
      <c r="CR42">
        <v>2544675.7225000001</v>
      </c>
      <c r="CS42">
        <v>383669.28000682499</v>
      </c>
      <c r="CT42">
        <v>1292127.6432</v>
      </c>
      <c r="CU42">
        <v>5835171.5889999997</v>
      </c>
      <c r="CV42">
        <v>4509559.4012000002</v>
      </c>
      <c r="CW42">
        <v>2072936.7959</v>
      </c>
      <c r="CX42">
        <v>6285931.7317000004</v>
      </c>
      <c r="CY42">
        <v>2425232.0967999999</v>
      </c>
      <c r="CZ42">
        <v>0</v>
      </c>
      <c r="DX42">
        <v>771778.38651360397</v>
      </c>
      <c r="DY42">
        <v>1798665.9635059</v>
      </c>
      <c r="DZ42">
        <v>2422186.1984263002</v>
      </c>
      <c r="EA42">
        <v>1956324.31710447</v>
      </c>
      <c r="EB42">
        <v>1137435.6339134099</v>
      </c>
      <c r="EC42">
        <v>1144706.4665914299</v>
      </c>
      <c r="ED42">
        <v>1843282.1950032299</v>
      </c>
      <c r="EE42">
        <v>1277311.90680753</v>
      </c>
      <c r="EF42">
        <v>1193966.64514044</v>
      </c>
      <c r="EG42">
        <v>1507636.7789006799</v>
      </c>
      <c r="EH42">
        <v>1405160.26907845</v>
      </c>
      <c r="EI42">
        <v>1232735.158171</v>
      </c>
      <c r="EJ42">
        <v>1026897.4154267299</v>
      </c>
      <c r="EK42">
        <v>1022804.3797183899</v>
      </c>
      <c r="EL42">
        <v>636399.98854663305</v>
      </c>
      <c r="EM42">
        <v>1143796.42008391</v>
      </c>
      <c r="EN42">
        <v>1443974.7037875101</v>
      </c>
      <c r="EO42">
        <v>1779040.1311717101</v>
      </c>
      <c r="EP42">
        <v>5526608.4681321103</v>
      </c>
      <c r="EQ42">
        <v>4545344.4764532801</v>
      </c>
      <c r="ER42">
        <v>4294813.4490327695</v>
      </c>
      <c r="ES42">
        <v>4035672.9904875602</v>
      </c>
      <c r="ET42">
        <v>3861031.6162785399</v>
      </c>
      <c r="EU42">
        <v>916315.27451200003</v>
      </c>
      <c r="EV42">
        <v>677484.96299999999</v>
      </c>
      <c r="EW42">
        <v>884379.48840000003</v>
      </c>
      <c r="EX42">
        <v>129052.29424</v>
      </c>
      <c r="EY42">
        <v>1190169.7782999999</v>
      </c>
      <c r="EZ42">
        <v>178985.87460000001</v>
      </c>
      <c r="FA42">
        <v>31496.145199999999</v>
      </c>
      <c r="FB42">
        <v>0</v>
      </c>
      <c r="FC42">
        <v>711224.44929999998</v>
      </c>
      <c r="FD42">
        <v>29334.831699999999</v>
      </c>
      <c r="FE42">
        <v>64959.287499999999</v>
      </c>
      <c r="FF42">
        <v>416288.79479999997</v>
      </c>
      <c r="FG42">
        <v>278845.97486800002</v>
      </c>
      <c r="FH42">
        <v>270684.85639999999</v>
      </c>
      <c r="FI42">
        <v>1776212.6425000001</v>
      </c>
      <c r="FJ42">
        <v>383669.28000682499</v>
      </c>
      <c r="FK42">
        <v>1265111.906</v>
      </c>
      <c r="FL42">
        <v>5794929.1950000003</v>
      </c>
      <c r="FM42">
        <v>4459889.8378999997</v>
      </c>
      <c r="FN42">
        <v>1967692.1525999999</v>
      </c>
      <c r="FO42">
        <v>4472446.6410999997</v>
      </c>
      <c r="FP42">
        <v>1524607.5804000001</v>
      </c>
      <c r="FQ42">
        <v>0</v>
      </c>
    </row>
    <row r="43" spans="1:173" x14ac:dyDescent="0.25">
      <c r="A43" s="46" t="s">
        <v>286</v>
      </c>
      <c r="B43" s="46" t="s">
        <v>9</v>
      </c>
      <c r="C43">
        <v>2003</v>
      </c>
      <c r="D43" s="84">
        <v>117.64700000000001</v>
      </c>
      <c r="E43">
        <v>29.411750000000001</v>
      </c>
      <c r="F43">
        <v>0</v>
      </c>
      <c r="G43">
        <v>0</v>
      </c>
      <c r="H43">
        <v>0</v>
      </c>
      <c r="I43">
        <v>0</v>
      </c>
      <c r="J43">
        <v>0.99</v>
      </c>
      <c r="K43">
        <v>0</v>
      </c>
      <c r="L43">
        <v>0</v>
      </c>
      <c r="M43" s="38">
        <f>IF(OR(Beazley_data[[#This Row],[total_RC]]&lt;0.6,Beazley_data[[#This Row],[total_RC]]&gt;2),1,Beazley_data[[#This Row],[total_RC]])</f>
        <v>0.99</v>
      </c>
      <c r="P43" s="39" t="str">
        <f>Beazley_data[[#This Row],[key]]</f>
        <v>2E2003</v>
      </c>
      <c r="Q43" s="40">
        <f>Beazley_data[[#This Row],[WEP]]</f>
        <v>117.64700000000001</v>
      </c>
      <c r="R43" s="40">
        <f t="shared" si="3"/>
        <v>117.64700000000001</v>
      </c>
      <c r="S43" s="41">
        <f t="shared" si="4"/>
        <v>0</v>
      </c>
      <c r="U43" s="42">
        <f>Beazley_data[[#This Row],[Acq_costs]]</f>
        <v>29.411750000000001</v>
      </c>
      <c r="V43" s="40">
        <f t="shared" si="5"/>
        <v>29.411799999999999</v>
      </c>
      <c r="W43" s="43">
        <f t="shared" si="6"/>
        <v>1.69999795993809E-6</v>
      </c>
      <c r="Y43" s="44">
        <f>Beazley_data[[#This Row],[total_RC]]</f>
        <v>0.99</v>
      </c>
      <c r="Z43" s="45">
        <f t="shared" si="7"/>
        <v>0.98999961290995797</v>
      </c>
      <c r="AA43" s="43">
        <f t="shared" si="8"/>
        <v>-3.9100019532551462E-7</v>
      </c>
      <c r="AD43" s="42">
        <f>Beazley_data[[#This Row],[Cat_incurred]]+Beazley_data[[#This Row],[incurred_exc_cat]]</f>
        <v>0</v>
      </c>
      <c r="AE43" s="40">
        <f t="shared" si="9"/>
        <v>0</v>
      </c>
      <c r="AF43" s="43" t="str">
        <f t="shared" si="10"/>
        <v>no values</v>
      </c>
      <c r="AI43" t="s">
        <v>99</v>
      </c>
      <c r="AJ43">
        <v>0</v>
      </c>
      <c r="AK43">
        <v>0</v>
      </c>
      <c r="AL43">
        <v>0</v>
      </c>
      <c r="AM43">
        <v>0</v>
      </c>
      <c r="AN43">
        <v>1.1774664298581199</v>
      </c>
      <c r="AO43">
        <v>1.06224575956156</v>
      </c>
      <c r="AP43">
        <v>1.0748472161090601</v>
      </c>
      <c r="AQ43">
        <v>0.94546682482405198</v>
      </c>
      <c r="AR43">
        <v>0.91316979448295499</v>
      </c>
      <c r="AS43">
        <v>0.99782472497319197</v>
      </c>
      <c r="AT43">
        <v>0.99784354710507395</v>
      </c>
      <c r="AU43">
        <v>0.97673407494293696</v>
      </c>
      <c r="AV43">
        <v>1.05745470768091</v>
      </c>
      <c r="AW43">
        <v>1.03336547869296</v>
      </c>
      <c r="AX43">
        <v>0.99621279500615401</v>
      </c>
      <c r="AY43">
        <v>0.99523506611832302</v>
      </c>
      <c r="AZ43">
        <v>1.0159691937489099</v>
      </c>
      <c r="BA43">
        <v>0.99617579328542505</v>
      </c>
      <c r="BB43">
        <v>1.03537829346531</v>
      </c>
      <c r="BC43">
        <v>1.11873320882488</v>
      </c>
      <c r="BD43">
        <v>1.1034236046494701</v>
      </c>
      <c r="BE43">
        <v>1.11019153825874</v>
      </c>
      <c r="BF43">
        <v>1.12596278585488</v>
      </c>
      <c r="BG43">
        <v>0</v>
      </c>
      <c r="BH43">
        <v>0</v>
      </c>
      <c r="BI43">
        <v>0</v>
      </c>
      <c r="BJ43">
        <v>0</v>
      </c>
      <c r="BK43">
        <v>105157322.07984599</v>
      </c>
      <c r="BL43">
        <v>123822741.301475</v>
      </c>
      <c r="BM43">
        <v>126386317.51461001</v>
      </c>
      <c r="BN43">
        <v>126609427.25153001</v>
      </c>
      <c r="BO43">
        <v>113661172.15638199</v>
      </c>
      <c r="BP43">
        <v>107798055.816788</v>
      </c>
      <c r="BQ43">
        <v>93881145.437672406</v>
      </c>
      <c r="BR43">
        <v>86979158.602456003</v>
      </c>
      <c r="BS43">
        <v>82120697.105199993</v>
      </c>
      <c r="BT43">
        <v>82338539.501647994</v>
      </c>
      <c r="BU43">
        <v>75049547.9604</v>
      </c>
      <c r="BV43">
        <v>68530558.403428003</v>
      </c>
      <c r="BW43">
        <v>59099933.500699997</v>
      </c>
      <c r="BX43">
        <v>56212524.828900002</v>
      </c>
      <c r="BY43">
        <v>46291091.009232</v>
      </c>
      <c r="BZ43">
        <v>42510263.446776003</v>
      </c>
      <c r="CA43">
        <v>31804063.997384001</v>
      </c>
      <c r="CB43">
        <v>35814510.320831999</v>
      </c>
      <c r="CC43">
        <v>18220788.0964</v>
      </c>
      <c r="CD43">
        <v>0</v>
      </c>
      <c r="CE43">
        <v>0</v>
      </c>
      <c r="CF43">
        <v>0</v>
      </c>
      <c r="CG43">
        <v>0</v>
      </c>
      <c r="CH43">
        <v>75726282.530599996</v>
      </c>
      <c r="CI43">
        <v>75569266.555124</v>
      </c>
      <c r="CJ43">
        <v>49887431.0328025</v>
      </c>
      <c r="CK43">
        <v>130737562.3661</v>
      </c>
      <c r="CL43">
        <v>139605536.48846501</v>
      </c>
      <c r="CM43">
        <v>175161758.59510401</v>
      </c>
      <c r="CN43">
        <v>100088944.62275299</v>
      </c>
      <c r="CO43">
        <v>66047369.026859999</v>
      </c>
      <c r="CP43">
        <v>103536119.74762399</v>
      </c>
      <c r="CQ43">
        <v>46723740.084187999</v>
      </c>
      <c r="CR43">
        <v>52134947.631700002</v>
      </c>
      <c r="CS43">
        <v>77661701.64914</v>
      </c>
      <c r="CT43">
        <v>41045003.098899998</v>
      </c>
      <c r="CU43">
        <v>40007234.050959997</v>
      </c>
      <c r="CV43">
        <v>28894509.284908</v>
      </c>
      <c r="CW43">
        <v>13660978.259320799</v>
      </c>
      <c r="CX43">
        <v>7007458.1238342403</v>
      </c>
      <c r="CY43">
        <v>2044855.63700173</v>
      </c>
      <c r="CZ43">
        <v>5347.6490540000004</v>
      </c>
      <c r="DX43">
        <v>0</v>
      </c>
      <c r="DY43">
        <v>0</v>
      </c>
      <c r="DZ43">
        <v>0</v>
      </c>
      <c r="EA43">
        <v>0</v>
      </c>
      <c r="EB43">
        <v>18754833.247142602</v>
      </c>
      <c r="EC43">
        <v>18849676.768646002</v>
      </c>
      <c r="ED43">
        <v>17505551.733704999</v>
      </c>
      <c r="EE43">
        <v>18002189.669689</v>
      </c>
      <c r="EF43">
        <v>16475401.967428399</v>
      </c>
      <c r="EG43">
        <v>15888497.597899999</v>
      </c>
      <c r="EH43">
        <v>14912616.643710401</v>
      </c>
      <c r="EI43">
        <v>15783319.368344</v>
      </c>
      <c r="EJ43">
        <v>15756606.328600001</v>
      </c>
      <c r="EK43">
        <v>16093039.394492</v>
      </c>
      <c r="EL43">
        <v>15073665.1744</v>
      </c>
      <c r="EM43">
        <v>13526931.100776</v>
      </c>
      <c r="EN43">
        <v>11788284.628</v>
      </c>
      <c r="EO43">
        <v>11485904.671499999</v>
      </c>
      <c r="EP43">
        <v>7946750.4914999995</v>
      </c>
      <c r="EQ43">
        <v>7147644.2807999998</v>
      </c>
      <c r="ER43">
        <v>6169784.1217</v>
      </c>
      <c r="ES43">
        <v>10301073.532199999</v>
      </c>
      <c r="ET43">
        <v>9232396.2480999995</v>
      </c>
      <c r="EU43">
        <v>0</v>
      </c>
      <c r="EV43">
        <v>0</v>
      </c>
      <c r="EW43">
        <v>0</v>
      </c>
      <c r="EX43">
        <v>0</v>
      </c>
      <c r="EY43">
        <v>75724663.530599996</v>
      </c>
      <c r="EZ43">
        <v>75396842.979524001</v>
      </c>
      <c r="FA43">
        <v>49887431.0328025</v>
      </c>
      <c r="FB43">
        <v>130413923.1358</v>
      </c>
      <c r="FC43">
        <v>137890460.308465</v>
      </c>
      <c r="FD43">
        <v>172737581.97730401</v>
      </c>
      <c r="FE43">
        <v>98163480.862162396</v>
      </c>
      <c r="FF43">
        <v>65668420.80376</v>
      </c>
      <c r="FG43">
        <v>96717146.811315998</v>
      </c>
      <c r="FH43">
        <v>46208454.634860002</v>
      </c>
      <c r="FI43">
        <v>49936518.609456003</v>
      </c>
      <c r="FJ43">
        <v>76122069.143028006</v>
      </c>
      <c r="FK43">
        <v>31226092.524999999</v>
      </c>
      <c r="FL43">
        <v>35252766.121660002</v>
      </c>
      <c r="FM43">
        <v>18992012.184207998</v>
      </c>
      <c r="FN43">
        <v>2972226.8564244201</v>
      </c>
      <c r="FO43">
        <v>5989102.4500925904</v>
      </c>
      <c r="FP43">
        <v>220674.84549610401</v>
      </c>
      <c r="FQ43">
        <v>0</v>
      </c>
    </row>
    <row r="44" spans="1:173" x14ac:dyDescent="0.25">
      <c r="A44" s="48" t="s">
        <v>287</v>
      </c>
      <c r="B44" s="48" t="s">
        <v>9</v>
      </c>
      <c r="C44" s="49">
        <v>2004</v>
      </c>
      <c r="D44" s="85">
        <v>2467.5462000000002</v>
      </c>
      <c r="E44" s="49">
        <v>616.88655000000006</v>
      </c>
      <c r="F44" s="49">
        <v>0</v>
      </c>
      <c r="G44" s="49">
        <v>0</v>
      </c>
      <c r="H44" s="49">
        <v>0</v>
      </c>
      <c r="I44" s="49">
        <v>0</v>
      </c>
      <c r="J44" s="49">
        <v>1.099136942983</v>
      </c>
      <c r="K44" s="49">
        <v>0</v>
      </c>
      <c r="L44" s="49">
        <v>0</v>
      </c>
      <c r="M44" s="38">
        <f>IF(OR(Beazley_data[[#This Row],[total_RC]]&lt;0.6,Beazley_data[[#This Row],[total_RC]]&gt;2),1,Beazley_data[[#This Row],[total_RC]])</f>
        <v>1.099136942983</v>
      </c>
      <c r="P44" s="39" t="str">
        <f>Beazley_data[[#This Row],[key]]</f>
        <v>2E2004</v>
      </c>
      <c r="Q44" s="40">
        <f>Beazley_data[[#This Row],[WEP]]</f>
        <v>2467.5462000000002</v>
      </c>
      <c r="R44" s="40">
        <f t="shared" si="3"/>
        <v>2467.5462000000002</v>
      </c>
      <c r="S44" s="41">
        <f t="shared" si="4"/>
        <v>0</v>
      </c>
      <c r="U44" s="42">
        <f>Beazley_data[[#This Row],[Acq_costs]]</f>
        <v>616.88655000000006</v>
      </c>
      <c r="V44" s="40">
        <f t="shared" si="5"/>
        <v>616.88670000000002</v>
      </c>
      <c r="W44" s="43">
        <f t="shared" si="6"/>
        <v>2.431564823205735E-7</v>
      </c>
      <c r="Y44" s="44">
        <f>Beazley_data[[#This Row],[total_RC]]</f>
        <v>1.099136942983</v>
      </c>
      <c r="Z44" s="45">
        <f t="shared" si="7"/>
        <v>1.099136942983</v>
      </c>
      <c r="AA44" s="43">
        <f t="shared" si="8"/>
        <v>0</v>
      </c>
      <c r="AD44" s="42">
        <f>Beazley_data[[#This Row],[Cat_incurred]]+Beazley_data[[#This Row],[incurred_exc_cat]]</f>
        <v>0</v>
      </c>
      <c r="AE44" s="40">
        <f t="shared" si="9"/>
        <v>0</v>
      </c>
      <c r="AF44" s="43" t="str">
        <f t="shared" si="10"/>
        <v>no values</v>
      </c>
      <c r="AI44" t="s">
        <v>96</v>
      </c>
      <c r="AJ44">
        <v>0</v>
      </c>
      <c r="AK44">
        <v>0</v>
      </c>
      <c r="AL44">
        <v>0</v>
      </c>
      <c r="AM44">
        <v>0</v>
      </c>
      <c r="AN44">
        <v>1.0488971726279901</v>
      </c>
      <c r="AO44">
        <v>0.98275306884143399</v>
      </c>
      <c r="AP44">
        <v>1.04174213704658</v>
      </c>
      <c r="AQ44">
        <v>0.93589415575516399</v>
      </c>
      <c r="AR44">
        <v>0.93107053360046499</v>
      </c>
      <c r="AS44">
        <v>0.99943814648881701</v>
      </c>
      <c r="AT44">
        <v>1.0044882339489201</v>
      </c>
      <c r="AU44">
        <v>0.98797189844848998</v>
      </c>
      <c r="AV44">
        <v>1.00665402394734</v>
      </c>
      <c r="AW44">
        <v>1.04950012129679</v>
      </c>
      <c r="AX44">
        <v>0.99669261727320402</v>
      </c>
      <c r="AY44">
        <v>0.99476889359614296</v>
      </c>
      <c r="AZ44">
        <v>1.00113398832067</v>
      </c>
      <c r="BA44">
        <v>1.0422074335781399</v>
      </c>
      <c r="BB44">
        <v>1.1348122003443799</v>
      </c>
      <c r="BC44">
        <v>1.32377089721463</v>
      </c>
      <c r="BD44">
        <v>1.5550403019719801</v>
      </c>
      <c r="BE44">
        <v>1.2865630468396601</v>
      </c>
      <c r="BF44">
        <v>1.06070888634787</v>
      </c>
      <c r="BG44">
        <v>0</v>
      </c>
      <c r="BH44">
        <v>0</v>
      </c>
      <c r="BI44">
        <v>0</v>
      </c>
      <c r="BJ44">
        <v>0</v>
      </c>
      <c r="BK44">
        <v>7128930.9141685199</v>
      </c>
      <c r="BL44">
        <v>10384014.252875499</v>
      </c>
      <c r="BM44">
        <v>9153728.1786437295</v>
      </c>
      <c r="BN44">
        <v>9319461.5512193292</v>
      </c>
      <c r="BO44">
        <v>11133639.352586299</v>
      </c>
      <c r="BP44">
        <v>8668595.3113592193</v>
      </c>
      <c r="BQ44">
        <v>8345982.8254539398</v>
      </c>
      <c r="BR44">
        <v>6835545.6015647398</v>
      </c>
      <c r="BS44">
        <v>4772374.5196240405</v>
      </c>
      <c r="BT44">
        <v>6042977.9484908301</v>
      </c>
      <c r="BU44">
        <v>5759094.3767040698</v>
      </c>
      <c r="BV44">
        <v>6525290.6334448699</v>
      </c>
      <c r="BW44">
        <v>6222857.6753995698</v>
      </c>
      <c r="BX44">
        <v>7914669.9776133001</v>
      </c>
      <c r="BY44">
        <v>8826660.4144375194</v>
      </c>
      <c r="BZ44">
        <v>9300249.7608356308</v>
      </c>
      <c r="CA44">
        <v>12347979.815910799</v>
      </c>
      <c r="CB44">
        <v>13226433.354807001</v>
      </c>
      <c r="CC44">
        <v>1154388.0496046999</v>
      </c>
      <c r="CD44">
        <v>0</v>
      </c>
      <c r="CE44">
        <v>0</v>
      </c>
      <c r="CF44">
        <v>0</v>
      </c>
      <c r="CG44">
        <v>0</v>
      </c>
      <c r="CH44">
        <v>1806131.48703958</v>
      </c>
      <c r="CI44">
        <v>2796477.6879898398</v>
      </c>
      <c r="CJ44">
        <v>7196709.1032837098</v>
      </c>
      <c r="CK44">
        <v>11691908.492159201</v>
      </c>
      <c r="CL44">
        <v>18389210.197049402</v>
      </c>
      <c r="CM44">
        <v>10308313.5924931</v>
      </c>
      <c r="CN44">
        <v>3635382.6112659099</v>
      </c>
      <c r="CO44">
        <v>2570172.7523404802</v>
      </c>
      <c r="CP44">
        <v>1528769.4767873699</v>
      </c>
      <c r="CQ44">
        <v>2978124.4178558202</v>
      </c>
      <c r="CR44">
        <v>3068159.5404349798</v>
      </c>
      <c r="CS44">
        <v>23505802.606453001</v>
      </c>
      <c r="CT44">
        <v>3418754.4411820499</v>
      </c>
      <c r="CU44">
        <v>7808005.22945204</v>
      </c>
      <c r="CV44">
        <v>4345772.1809149999</v>
      </c>
      <c r="CW44">
        <v>1223118.6784107001</v>
      </c>
      <c r="CX44">
        <v>183633.39783199999</v>
      </c>
      <c r="CY44">
        <v>40799.583299999998</v>
      </c>
      <c r="CZ44">
        <v>0</v>
      </c>
      <c r="DX44">
        <v>0</v>
      </c>
      <c r="DY44">
        <v>0</v>
      </c>
      <c r="DZ44">
        <v>0</v>
      </c>
      <c r="EA44">
        <v>0</v>
      </c>
      <c r="EB44">
        <v>855095.06490532705</v>
      </c>
      <c r="EC44">
        <v>1448352.7003110501</v>
      </c>
      <c r="ED44">
        <v>1014283.97034468</v>
      </c>
      <c r="EE44">
        <v>1202323.6720150099</v>
      </c>
      <c r="EF44">
        <v>1702050.1107874799</v>
      </c>
      <c r="EG44">
        <v>1308916.6592754801</v>
      </c>
      <c r="EH44">
        <v>1427690.20976556</v>
      </c>
      <c r="EI44">
        <v>1530753.4489138301</v>
      </c>
      <c r="EJ44">
        <v>747618.61776008504</v>
      </c>
      <c r="EK44">
        <v>753860.80198332004</v>
      </c>
      <c r="EL44">
        <v>576720.31929956202</v>
      </c>
      <c r="EM44">
        <v>562733.85456835397</v>
      </c>
      <c r="EN44">
        <v>595204.67119465</v>
      </c>
      <c r="EO44">
        <v>495446.88927336899</v>
      </c>
      <c r="EP44">
        <v>786660.86016719602</v>
      </c>
      <c r="EQ44">
        <v>711534.78823458101</v>
      </c>
      <c r="ER44">
        <v>886815.53972599399</v>
      </c>
      <c r="ES44">
        <v>1130535.7157135601</v>
      </c>
      <c r="ET44">
        <v>427006.688338087</v>
      </c>
      <c r="EU44">
        <v>0</v>
      </c>
      <c r="EV44">
        <v>0</v>
      </c>
      <c r="EW44">
        <v>0</v>
      </c>
      <c r="EX44">
        <v>0</v>
      </c>
      <c r="EY44">
        <v>1806131.48703958</v>
      </c>
      <c r="EZ44">
        <v>2796477.6879898398</v>
      </c>
      <c r="FA44">
        <v>7196709.1032837098</v>
      </c>
      <c r="FB44">
        <v>11691908.492159201</v>
      </c>
      <c r="FC44">
        <v>18382412.8142334</v>
      </c>
      <c r="FD44">
        <v>10261889.8664931</v>
      </c>
      <c r="FE44">
        <v>3622182.6112659099</v>
      </c>
      <c r="FF44">
        <v>2468710.4495339398</v>
      </c>
      <c r="FG44">
        <v>1437275.86007817</v>
      </c>
      <c r="FH44">
        <v>2601727.8286890201</v>
      </c>
      <c r="FI44">
        <v>3065476.1452649799</v>
      </c>
      <c r="FJ44">
        <v>15770829.908884199</v>
      </c>
      <c r="FK44">
        <v>3045933.08001485</v>
      </c>
      <c r="FL44">
        <v>7299617.4245585501</v>
      </c>
      <c r="FM44">
        <v>2099622.624078</v>
      </c>
      <c r="FN44">
        <v>438866.76874250302</v>
      </c>
      <c r="FO44">
        <v>113687.04054</v>
      </c>
      <c r="FP44">
        <v>8591.1044999999995</v>
      </c>
      <c r="FQ44">
        <v>0</v>
      </c>
    </row>
    <row r="45" spans="1:173" x14ac:dyDescent="0.25">
      <c r="A45" s="46" t="s">
        <v>288</v>
      </c>
      <c r="B45" s="46" t="s">
        <v>9</v>
      </c>
      <c r="C45">
        <v>2005</v>
      </c>
      <c r="D45" s="84">
        <v>10828.7744</v>
      </c>
      <c r="E45">
        <v>2719.43856486609</v>
      </c>
      <c r="F45">
        <v>0</v>
      </c>
      <c r="G45">
        <v>0</v>
      </c>
      <c r="H45">
        <v>0</v>
      </c>
      <c r="I45">
        <v>0</v>
      </c>
      <c r="J45">
        <v>2.0925928844452999</v>
      </c>
      <c r="K45">
        <v>0</v>
      </c>
      <c r="L45">
        <v>0</v>
      </c>
      <c r="M45" s="38">
        <f>IF(OR(Beazley_data[[#This Row],[total_RC]]&lt;0.6,Beazley_data[[#This Row],[total_RC]]&gt;2),1,Beazley_data[[#This Row],[total_RC]])</f>
        <v>1</v>
      </c>
      <c r="P45" s="39" t="str">
        <f>Beazley_data[[#This Row],[key]]</f>
        <v>2E2005</v>
      </c>
      <c r="Q45" s="40">
        <f>Beazley_data[[#This Row],[WEP]]</f>
        <v>10828.7744</v>
      </c>
      <c r="R45" s="40">
        <f t="shared" si="3"/>
        <v>10828.7744</v>
      </c>
      <c r="S45" s="41">
        <f t="shared" si="4"/>
        <v>0</v>
      </c>
      <c r="U45" s="42">
        <f>Beazley_data[[#This Row],[Acq_costs]]</f>
        <v>2719.43856486609</v>
      </c>
      <c r="V45" s="40">
        <f t="shared" si="5"/>
        <v>2719.4387000000002</v>
      </c>
      <c r="W45" s="43">
        <f t="shared" si="6"/>
        <v>4.9691839030883408E-8</v>
      </c>
      <c r="Y45" s="44">
        <f>Beazley_data[[#This Row],[total_RC]]</f>
        <v>2.0925928844452999</v>
      </c>
      <c r="Z45" s="45">
        <f t="shared" si="7"/>
        <v>2.0925928044186599</v>
      </c>
      <c r="AA45" s="43">
        <f t="shared" si="8"/>
        <v>-3.8242815234970716E-8</v>
      </c>
      <c r="AD45" s="42">
        <f>Beazley_data[[#This Row],[Cat_incurred]]+Beazley_data[[#This Row],[incurred_exc_cat]]</f>
        <v>0</v>
      </c>
      <c r="AE45" s="40">
        <f t="shared" si="9"/>
        <v>0</v>
      </c>
      <c r="AF45" s="43" t="str">
        <f t="shared" si="10"/>
        <v>no values</v>
      </c>
      <c r="AI45" t="s">
        <v>98</v>
      </c>
      <c r="AJ45">
        <v>0</v>
      </c>
      <c r="AK45">
        <v>0</v>
      </c>
      <c r="AL45">
        <v>0</v>
      </c>
      <c r="AM45">
        <v>0</v>
      </c>
      <c r="AN45">
        <v>1.1270030587581501</v>
      </c>
      <c r="AO45">
        <v>1.04875973810497</v>
      </c>
      <c r="AP45">
        <v>1.0118086357068199</v>
      </c>
      <c r="AQ45">
        <v>0.94871020951337204</v>
      </c>
      <c r="AR45">
        <v>0.92220312723821096</v>
      </c>
      <c r="AS45">
        <v>1.0694713134764999</v>
      </c>
      <c r="AT45">
        <v>1.0290169555312401</v>
      </c>
      <c r="AU45">
        <v>1.00443864517062</v>
      </c>
      <c r="AV45">
        <v>1.0507278395895301</v>
      </c>
      <c r="AW45">
        <v>1.00455251550432</v>
      </c>
      <c r="AX45">
        <v>0.93606108843971803</v>
      </c>
      <c r="AY45">
        <v>0.94551867225233399</v>
      </c>
      <c r="AZ45">
        <v>0.97646391781448905</v>
      </c>
      <c r="BA45">
        <v>1.0215393137192399</v>
      </c>
      <c r="BB45">
        <v>0.93243185743585</v>
      </c>
      <c r="BC45">
        <v>1.03700230313522</v>
      </c>
      <c r="BD45">
        <v>1.1521989788334399</v>
      </c>
      <c r="BE45">
        <v>0</v>
      </c>
      <c r="BF45">
        <v>0</v>
      </c>
      <c r="BG45">
        <v>0</v>
      </c>
      <c r="BH45">
        <v>0</v>
      </c>
      <c r="BI45">
        <v>0</v>
      </c>
      <c r="BJ45">
        <v>0</v>
      </c>
      <c r="BK45">
        <v>5715381.8469625004</v>
      </c>
      <c r="BL45">
        <v>5474040.5985000003</v>
      </c>
      <c r="BM45">
        <v>5778325.3131999997</v>
      </c>
      <c r="BN45">
        <v>4608652.3183000004</v>
      </c>
      <c r="BO45">
        <v>6567066.2435600003</v>
      </c>
      <c r="BP45">
        <v>5083603.5936000003</v>
      </c>
      <c r="BQ45">
        <v>2902594.2272999999</v>
      </c>
      <c r="BR45">
        <v>2764916.3746000002</v>
      </c>
      <c r="BS45">
        <v>2651113.4514000001</v>
      </c>
      <c r="BT45">
        <v>2611418.7425000002</v>
      </c>
      <c r="BU45">
        <v>1712982.5475999999</v>
      </c>
      <c r="BV45">
        <v>1795340.3459999999</v>
      </c>
      <c r="BW45">
        <v>612964.46140000003</v>
      </c>
      <c r="BX45">
        <v>1399062.1</v>
      </c>
      <c r="BY45">
        <v>1208537.4831000001</v>
      </c>
      <c r="BZ45">
        <v>997321.54689999996</v>
      </c>
      <c r="CA45">
        <v>661060.31259999995</v>
      </c>
      <c r="CB45">
        <v>1346793.0166</v>
      </c>
      <c r="CC45">
        <v>0</v>
      </c>
      <c r="CD45">
        <v>0</v>
      </c>
      <c r="CE45">
        <v>0</v>
      </c>
      <c r="CF45">
        <v>0</v>
      </c>
      <c r="CG45">
        <v>0</v>
      </c>
      <c r="CH45">
        <v>2213178.7348000002</v>
      </c>
      <c r="CI45">
        <v>4872713.7988999998</v>
      </c>
      <c r="CJ45">
        <v>4251356.5071</v>
      </c>
      <c r="CK45">
        <v>4436417.3206000002</v>
      </c>
      <c r="CL45">
        <v>8115328.5400999999</v>
      </c>
      <c r="CM45">
        <v>8875518.1567320004</v>
      </c>
      <c r="CN45">
        <v>1435782.1443</v>
      </c>
      <c r="CO45">
        <v>2492568.5243000002</v>
      </c>
      <c r="CP45">
        <v>428453.65029999998</v>
      </c>
      <c r="CQ45">
        <v>201543.3708</v>
      </c>
      <c r="CR45">
        <v>3354900.5384</v>
      </c>
      <c r="CS45">
        <v>668807.6054</v>
      </c>
      <c r="CT45">
        <v>45</v>
      </c>
      <c r="CU45">
        <v>72962.327000000005</v>
      </c>
      <c r="CV45">
        <v>1817699.7476999999</v>
      </c>
      <c r="CW45">
        <v>260016.565</v>
      </c>
      <c r="CX45">
        <v>0</v>
      </c>
      <c r="CY45">
        <v>49642.506603955997</v>
      </c>
      <c r="CZ45">
        <v>0</v>
      </c>
      <c r="DX45">
        <v>0</v>
      </c>
      <c r="DY45">
        <v>0</v>
      </c>
      <c r="DZ45">
        <v>0</v>
      </c>
      <c r="EA45">
        <v>0</v>
      </c>
      <c r="EB45">
        <v>1099100.1514874999</v>
      </c>
      <c r="EC45">
        <v>957611.64489999996</v>
      </c>
      <c r="ED45">
        <v>1046994.7298</v>
      </c>
      <c r="EE45">
        <v>1038209.0231</v>
      </c>
      <c r="EF45">
        <v>871616.36300000001</v>
      </c>
      <c r="EG45">
        <v>1068854.4845</v>
      </c>
      <c r="EH45">
        <v>242198.3824</v>
      </c>
      <c r="EI45">
        <v>275619.25569999998</v>
      </c>
      <c r="EJ45">
        <v>239954.61660000001</v>
      </c>
      <c r="EK45">
        <v>218665.31109999999</v>
      </c>
      <c r="EL45">
        <v>234569.95389999999</v>
      </c>
      <c r="EM45">
        <v>223537.2297</v>
      </c>
      <c r="EN45">
        <v>1281.1400000000001</v>
      </c>
      <c r="EO45">
        <v>115749.9</v>
      </c>
      <c r="EP45">
        <v>190020.28820000001</v>
      </c>
      <c r="EQ45">
        <v>217205.69930000001</v>
      </c>
      <c r="ER45">
        <v>161220.9376</v>
      </c>
      <c r="ES45">
        <v>827206.98340000003</v>
      </c>
      <c r="ET45">
        <v>0</v>
      </c>
      <c r="EU45">
        <v>0</v>
      </c>
      <c r="EV45">
        <v>0</v>
      </c>
      <c r="EW45">
        <v>0</v>
      </c>
      <c r="EX45">
        <v>0</v>
      </c>
      <c r="EY45">
        <v>2213178.7348000002</v>
      </c>
      <c r="EZ45">
        <v>4867805.3989000004</v>
      </c>
      <c r="FA45">
        <v>4251356.5071</v>
      </c>
      <c r="FB45">
        <v>4436417.3206000002</v>
      </c>
      <c r="FC45">
        <v>8115328.5400999999</v>
      </c>
      <c r="FD45">
        <v>8868534.5007320009</v>
      </c>
      <c r="FE45">
        <v>1435782.1443</v>
      </c>
      <c r="FF45">
        <v>2492568.5243000002</v>
      </c>
      <c r="FG45">
        <v>417192.20409999997</v>
      </c>
      <c r="FH45">
        <v>201543.3708</v>
      </c>
      <c r="FI45">
        <v>3263027.5384</v>
      </c>
      <c r="FJ45">
        <v>668807.6054</v>
      </c>
      <c r="FK45">
        <v>45</v>
      </c>
      <c r="FL45">
        <v>41712.527000000002</v>
      </c>
      <c r="FM45">
        <v>328964.22269999998</v>
      </c>
      <c r="FN45">
        <v>0</v>
      </c>
      <c r="FO45">
        <v>0</v>
      </c>
      <c r="FP45">
        <v>40480.629482475997</v>
      </c>
      <c r="FQ45">
        <v>0</v>
      </c>
    </row>
    <row r="46" spans="1:173" x14ac:dyDescent="0.25">
      <c r="A46" s="48" t="s">
        <v>289</v>
      </c>
      <c r="B46" s="48" t="s">
        <v>9</v>
      </c>
      <c r="C46" s="49">
        <v>2006</v>
      </c>
      <c r="D46" s="85">
        <v>16544.065900000001</v>
      </c>
      <c r="E46" s="49">
        <v>3386.0164749999999</v>
      </c>
      <c r="F46" s="49">
        <v>0</v>
      </c>
      <c r="G46" s="49">
        <v>0</v>
      </c>
      <c r="H46" s="49">
        <v>0</v>
      </c>
      <c r="I46" s="49">
        <v>0</v>
      </c>
      <c r="J46" s="49">
        <v>1.6999999999990001</v>
      </c>
      <c r="K46" s="49">
        <v>0</v>
      </c>
      <c r="L46" s="49">
        <v>0</v>
      </c>
      <c r="M46" s="38">
        <f>IF(OR(Beazley_data[[#This Row],[total_RC]]&lt;0.6,Beazley_data[[#This Row],[total_RC]]&gt;2),1,Beazley_data[[#This Row],[total_RC]])</f>
        <v>1.6999999999990001</v>
      </c>
      <c r="P46" s="39" t="str">
        <f>Beazley_data[[#This Row],[key]]</f>
        <v>2E2006</v>
      </c>
      <c r="Q46" s="40">
        <f>Beazley_data[[#This Row],[WEP]]</f>
        <v>16544.065900000001</v>
      </c>
      <c r="R46" s="40">
        <f t="shared" si="3"/>
        <v>16544.065900000001</v>
      </c>
      <c r="S46" s="41">
        <f t="shared" si="4"/>
        <v>0</v>
      </c>
      <c r="U46" s="42">
        <f>Beazley_data[[#This Row],[Acq_costs]]</f>
        <v>3386.0164749999999</v>
      </c>
      <c r="V46" s="40">
        <f t="shared" si="5"/>
        <v>3386.0165000000002</v>
      </c>
      <c r="W46" s="43">
        <f t="shared" si="6"/>
        <v>7.3833072809720742E-9</v>
      </c>
      <c r="Y46" s="44">
        <f>Beazley_data[[#This Row],[total_RC]]</f>
        <v>1.6999999999990001</v>
      </c>
      <c r="Z46" s="45">
        <f t="shared" si="7"/>
        <v>1.70000000277686</v>
      </c>
      <c r="AA46" s="43">
        <f t="shared" si="8"/>
        <v>1.6340352573728657E-9</v>
      </c>
      <c r="AD46" s="42">
        <f>Beazley_data[[#This Row],[Cat_incurred]]+Beazley_data[[#This Row],[incurred_exc_cat]]</f>
        <v>0</v>
      </c>
      <c r="AE46" s="40">
        <f t="shared" si="9"/>
        <v>0</v>
      </c>
      <c r="AF46" s="43" t="str">
        <f t="shared" si="10"/>
        <v>no values</v>
      </c>
      <c r="AI46" t="s">
        <v>97</v>
      </c>
      <c r="AJ46">
        <v>0</v>
      </c>
      <c r="AK46">
        <v>0</v>
      </c>
      <c r="AL46">
        <v>0</v>
      </c>
      <c r="AM46">
        <v>0</v>
      </c>
      <c r="AN46">
        <v>1.09510549324944</v>
      </c>
      <c r="AO46">
        <v>0.99432876637452705</v>
      </c>
      <c r="AP46">
        <v>0.98009938805469998</v>
      </c>
      <c r="AQ46">
        <v>0.936696184520594</v>
      </c>
      <c r="AR46">
        <v>0.970175778851882</v>
      </c>
      <c r="AS46">
        <v>1.01325459105488</v>
      </c>
      <c r="AT46">
        <v>1.02489742285337</v>
      </c>
      <c r="AU46">
        <v>1.00399304977812</v>
      </c>
      <c r="AV46">
        <v>1.0104664898234601</v>
      </c>
      <c r="AW46">
        <v>1.09270906584501</v>
      </c>
      <c r="AX46">
        <v>1.06418111400407</v>
      </c>
      <c r="AY46">
        <v>0.98847240935286695</v>
      </c>
      <c r="AZ46">
        <v>0.97564049001087805</v>
      </c>
      <c r="BA46">
        <v>0.94516283029250303</v>
      </c>
      <c r="BB46">
        <v>0.93273112439498296</v>
      </c>
      <c r="BC46">
        <v>1.1012123423014999</v>
      </c>
      <c r="BD46">
        <v>1.11676115552208</v>
      </c>
      <c r="BE46">
        <v>1.1371318202968099</v>
      </c>
      <c r="BF46">
        <v>1</v>
      </c>
      <c r="BG46">
        <v>0</v>
      </c>
      <c r="BH46">
        <v>0</v>
      </c>
      <c r="BI46">
        <v>0</v>
      </c>
      <c r="BJ46">
        <v>0</v>
      </c>
      <c r="BK46">
        <v>1992329.54578093</v>
      </c>
      <c r="BL46">
        <v>2238507.30032286</v>
      </c>
      <c r="BM46">
        <v>1996147.8651677801</v>
      </c>
      <c r="BN46">
        <v>2140635.4352968698</v>
      </c>
      <c r="BO46">
        <v>2882929.4049898898</v>
      </c>
      <c r="BP46">
        <v>1594841.57278256</v>
      </c>
      <c r="BQ46">
        <v>2193471.8890191899</v>
      </c>
      <c r="BR46">
        <v>2600927.7888434501</v>
      </c>
      <c r="BS46">
        <v>3201870.2840190898</v>
      </c>
      <c r="BT46">
        <v>1243432.53338207</v>
      </c>
      <c r="BU46">
        <v>943551.42816750903</v>
      </c>
      <c r="BV46">
        <v>1036253.37481326</v>
      </c>
      <c r="BW46">
        <v>749979.93736754602</v>
      </c>
      <c r="BX46">
        <v>1119523.35450542</v>
      </c>
      <c r="BY46">
        <v>1391807.80415357</v>
      </c>
      <c r="BZ46">
        <v>1246900.06627172</v>
      </c>
      <c r="CA46">
        <v>78649.628115500003</v>
      </c>
      <c r="CB46">
        <v>166503.46695199999</v>
      </c>
      <c r="CC46">
        <v>3.2066371544000001</v>
      </c>
      <c r="CD46">
        <v>0</v>
      </c>
      <c r="CE46">
        <v>0</v>
      </c>
      <c r="CF46">
        <v>0</v>
      </c>
      <c r="CG46">
        <v>0</v>
      </c>
      <c r="CH46">
        <v>960563.36388832005</v>
      </c>
      <c r="CI46">
        <v>1284374.2703778399</v>
      </c>
      <c r="CJ46">
        <v>1902135.9074552399</v>
      </c>
      <c r="CK46">
        <v>1839088.0761261999</v>
      </c>
      <c r="CL46">
        <v>1666613.0872706</v>
      </c>
      <c r="CM46">
        <v>831168.35155693698</v>
      </c>
      <c r="CN46">
        <v>1627507.0068094099</v>
      </c>
      <c r="CO46">
        <v>2583741.83746369</v>
      </c>
      <c r="CP46">
        <v>2825059.33220609</v>
      </c>
      <c r="CQ46">
        <v>777026.91141965601</v>
      </c>
      <c r="CR46">
        <v>1062683.38935434</v>
      </c>
      <c r="CS46">
        <v>826361.96918891906</v>
      </c>
      <c r="CT46">
        <v>287752.38761788298</v>
      </c>
      <c r="CU46">
        <v>101235.087512167</v>
      </c>
      <c r="CV46">
        <v>9930.2967813800005</v>
      </c>
      <c r="CW46">
        <v>481820.08347344003</v>
      </c>
      <c r="CX46">
        <v>6923.2877159999998</v>
      </c>
      <c r="CY46">
        <v>0</v>
      </c>
      <c r="CZ46">
        <v>0</v>
      </c>
      <c r="DX46">
        <v>0</v>
      </c>
      <c r="DY46">
        <v>0</v>
      </c>
      <c r="DZ46">
        <v>0</v>
      </c>
      <c r="EA46">
        <v>0</v>
      </c>
      <c r="EB46">
        <v>507345.48553079402</v>
      </c>
      <c r="EC46">
        <v>626221.33216822497</v>
      </c>
      <c r="ED46">
        <v>615953.35101940297</v>
      </c>
      <c r="EE46">
        <v>715242.838247273</v>
      </c>
      <c r="EF46">
        <v>961021.83784187702</v>
      </c>
      <c r="EG46">
        <v>515918.00084875902</v>
      </c>
      <c r="EH46">
        <v>765182.53916454001</v>
      </c>
      <c r="EI46">
        <v>963921.48562013905</v>
      </c>
      <c r="EJ46">
        <v>1244191.1615106401</v>
      </c>
      <c r="EK46">
        <v>429247.667751809</v>
      </c>
      <c r="EL46">
        <v>329769.49331721797</v>
      </c>
      <c r="EM46">
        <v>363757.04442615999</v>
      </c>
      <c r="EN46">
        <v>251816.916976473</v>
      </c>
      <c r="EO46">
        <v>251545.25239755301</v>
      </c>
      <c r="EP46">
        <v>115357.12400243399</v>
      </c>
      <c r="EQ46">
        <v>171246.41291200899</v>
      </c>
      <c r="ER46">
        <v>30974.789488499999</v>
      </c>
      <c r="ES46">
        <v>54790.897808000002</v>
      </c>
      <c r="ET46">
        <v>3.08745744E-2</v>
      </c>
      <c r="EU46">
        <v>0</v>
      </c>
      <c r="EV46">
        <v>0</v>
      </c>
      <c r="EW46">
        <v>0</v>
      </c>
      <c r="EX46">
        <v>0</v>
      </c>
      <c r="EY46">
        <v>960563.36388832005</v>
      </c>
      <c r="EZ46">
        <v>1211617.66461784</v>
      </c>
      <c r="FA46">
        <v>1877067.0954152399</v>
      </c>
      <c r="FB46">
        <v>1791010.9942942001</v>
      </c>
      <c r="FC46">
        <v>1658782.5792706001</v>
      </c>
      <c r="FD46">
        <v>759672.45758493606</v>
      </c>
      <c r="FE46">
        <v>1574672.3320454101</v>
      </c>
      <c r="FF46">
        <v>2444447.1679396899</v>
      </c>
      <c r="FG46">
        <v>2640058.5850056899</v>
      </c>
      <c r="FH46">
        <v>751292.95365725597</v>
      </c>
      <c r="FI46">
        <v>695525.42368769797</v>
      </c>
      <c r="FJ46">
        <v>718023.16992217302</v>
      </c>
      <c r="FK46">
        <v>269938.72977232299</v>
      </c>
      <c r="FL46">
        <v>85438.265402166595</v>
      </c>
      <c r="FM46">
        <v>9930.2967813800005</v>
      </c>
      <c r="FN46">
        <v>42825.530087439998</v>
      </c>
      <c r="FO46">
        <v>6923.2877159999998</v>
      </c>
      <c r="FP46">
        <v>0</v>
      </c>
      <c r="FQ46">
        <v>0</v>
      </c>
    </row>
    <row r="47" spans="1:173" x14ac:dyDescent="0.25">
      <c r="A47" s="46" t="s">
        <v>290</v>
      </c>
      <c r="B47" s="46" t="s">
        <v>9</v>
      </c>
      <c r="C47">
        <v>2007</v>
      </c>
      <c r="D47" s="84">
        <v>5095.3159999999998</v>
      </c>
      <c r="E47">
        <v>394.32650000000001</v>
      </c>
      <c r="F47">
        <v>0</v>
      </c>
      <c r="G47">
        <v>0</v>
      </c>
      <c r="H47">
        <v>25541.4591</v>
      </c>
      <c r="I47">
        <v>25541.4591</v>
      </c>
      <c r="J47">
        <v>0.77198374592166397</v>
      </c>
      <c r="K47">
        <v>25541.4591</v>
      </c>
      <c r="L47">
        <v>25541.4591</v>
      </c>
      <c r="M47" s="38">
        <f>IF(OR(Beazley_data[[#This Row],[total_RC]]&lt;0.6,Beazley_data[[#This Row],[total_RC]]&gt;2),1,Beazley_data[[#This Row],[total_RC]])</f>
        <v>0.77198374592166397</v>
      </c>
      <c r="P47" s="39" t="str">
        <f>Beazley_data[[#This Row],[key]]</f>
        <v>2E2007</v>
      </c>
      <c r="Q47" s="40">
        <f>Beazley_data[[#This Row],[WEP]]</f>
        <v>5095.3159999999998</v>
      </c>
      <c r="R47" s="40">
        <f t="shared" si="3"/>
        <v>5095.3159999999998</v>
      </c>
      <c r="S47" s="41">
        <f t="shared" si="4"/>
        <v>0</v>
      </c>
      <c r="U47" s="42">
        <f>Beazley_data[[#This Row],[Acq_costs]]</f>
        <v>394.32650000000001</v>
      </c>
      <c r="V47" s="40">
        <f t="shared" si="5"/>
        <v>394.32659999999998</v>
      </c>
      <c r="W47" s="43">
        <f t="shared" si="6"/>
        <v>2.5359689144708458E-7</v>
      </c>
      <c r="Y47" s="44">
        <f>Beazley_data[[#This Row],[total_RC]]</f>
        <v>0.77198374592166397</v>
      </c>
      <c r="Z47" s="45">
        <f t="shared" si="7"/>
        <v>0.771983748833309</v>
      </c>
      <c r="AA47" s="43">
        <f t="shared" si="8"/>
        <v>3.7716403234987794E-9</v>
      </c>
      <c r="AD47" s="42">
        <f>Beazley_data[[#This Row],[Cat_incurred]]+Beazley_data[[#This Row],[incurred_exc_cat]]</f>
        <v>25541.4591</v>
      </c>
      <c r="AE47" s="40">
        <f t="shared" si="9"/>
        <v>25541.4591</v>
      </c>
      <c r="AF47" s="43">
        <f t="shared" si="10"/>
        <v>0</v>
      </c>
      <c r="AI47" t="s">
        <v>104</v>
      </c>
      <c r="AJ47">
        <v>0</v>
      </c>
      <c r="AK47">
        <v>0</v>
      </c>
      <c r="AL47">
        <v>0</v>
      </c>
      <c r="AM47">
        <v>0</v>
      </c>
      <c r="AN47">
        <v>1.09794255429235</v>
      </c>
      <c r="AO47">
        <v>1.0215810737959401</v>
      </c>
      <c r="AP47">
        <v>0.99892281557852802</v>
      </c>
      <c r="AQ47">
        <v>0.92196529427515905</v>
      </c>
      <c r="AR47">
        <v>0.960159452005939</v>
      </c>
      <c r="AS47">
        <v>1.00073340152089</v>
      </c>
      <c r="AT47">
        <v>1.00281439254383</v>
      </c>
      <c r="AU47">
        <v>1.09702714144902</v>
      </c>
      <c r="AV47">
        <v>1.0802580799689401</v>
      </c>
      <c r="AW47">
        <v>1.0512165400461499</v>
      </c>
      <c r="AX47">
        <v>1.00366048916699</v>
      </c>
      <c r="AY47">
        <v>1.0206875746875601</v>
      </c>
      <c r="AZ47">
        <v>1.0020510912412099</v>
      </c>
      <c r="BA47">
        <v>0.99388368792575499</v>
      </c>
      <c r="BB47">
        <v>1.03219016433337</v>
      </c>
      <c r="BC47">
        <v>1.0407904232568299</v>
      </c>
      <c r="BD47">
        <v>1.0772169247305201</v>
      </c>
      <c r="BE47">
        <v>1.0830448174773699</v>
      </c>
      <c r="BF47">
        <v>1.0580621299178501</v>
      </c>
      <c r="BG47">
        <v>0</v>
      </c>
      <c r="BH47">
        <v>0</v>
      </c>
      <c r="BI47">
        <v>0</v>
      </c>
      <c r="BJ47">
        <v>0</v>
      </c>
      <c r="BK47">
        <v>33412853.3465546</v>
      </c>
      <c r="BL47">
        <v>41281052.367430396</v>
      </c>
      <c r="BM47">
        <v>52179996.990247399</v>
      </c>
      <c r="BN47">
        <v>88432430.3083217</v>
      </c>
      <c r="BO47">
        <v>120218732.02186801</v>
      </c>
      <c r="BP47">
        <v>94513521.560386598</v>
      </c>
      <c r="BQ47">
        <v>91754228.939303905</v>
      </c>
      <c r="BR47">
        <v>83515587.989267007</v>
      </c>
      <c r="BS47">
        <v>96314595.809805006</v>
      </c>
      <c r="BT47">
        <v>103949662.614318</v>
      </c>
      <c r="BU47">
        <v>110629778.537232</v>
      </c>
      <c r="BV47">
        <v>92680935.007945493</v>
      </c>
      <c r="BW47">
        <v>135866635.40933901</v>
      </c>
      <c r="BX47">
        <v>64700190.3041806</v>
      </c>
      <c r="BY47">
        <v>36141148.483738601</v>
      </c>
      <c r="BZ47">
        <v>41395417.279689804</v>
      </c>
      <c r="CA47">
        <v>38345705.351447798</v>
      </c>
      <c r="CB47">
        <v>30440719.769959498</v>
      </c>
      <c r="CC47">
        <v>15501977.0575637</v>
      </c>
      <c r="CD47">
        <v>0</v>
      </c>
      <c r="CE47">
        <v>0</v>
      </c>
      <c r="CF47">
        <v>0</v>
      </c>
      <c r="CG47">
        <v>0</v>
      </c>
      <c r="CH47">
        <v>26689791.793933701</v>
      </c>
      <c r="CI47">
        <v>22952705.9438711</v>
      </c>
      <c r="CJ47">
        <v>40324872.9997373</v>
      </c>
      <c r="CK47">
        <v>70236383.214865699</v>
      </c>
      <c r="CL47">
        <v>82497327.754056796</v>
      </c>
      <c r="CM47">
        <v>60011678.518740401</v>
      </c>
      <c r="CN47">
        <v>66211503.340224698</v>
      </c>
      <c r="CO47">
        <v>46237718.4969147</v>
      </c>
      <c r="CP47">
        <v>80045783.793830603</v>
      </c>
      <c r="CQ47">
        <v>78908817.725637704</v>
      </c>
      <c r="CR47">
        <v>55762544.610666104</v>
      </c>
      <c r="CS47">
        <v>80373806.033277601</v>
      </c>
      <c r="CT47">
        <v>72685402.692999199</v>
      </c>
      <c r="CU47">
        <v>14045171.258300001</v>
      </c>
      <c r="CV47">
        <v>17137081.352448799</v>
      </c>
      <c r="CW47">
        <v>5933184.4255980002</v>
      </c>
      <c r="CX47">
        <v>4215559.4638917297</v>
      </c>
      <c r="CY47">
        <v>376104.23930000002</v>
      </c>
      <c r="CZ47">
        <v>0</v>
      </c>
      <c r="DX47">
        <v>0</v>
      </c>
      <c r="DY47">
        <v>0</v>
      </c>
      <c r="DZ47">
        <v>0</v>
      </c>
      <c r="EA47">
        <v>0</v>
      </c>
      <c r="EB47">
        <v>6066061.4377471805</v>
      </c>
      <c r="EC47">
        <v>7157251.3824511999</v>
      </c>
      <c r="ED47">
        <v>9480888.2628182508</v>
      </c>
      <c r="EE47">
        <v>22077884.415680099</v>
      </c>
      <c r="EF47">
        <v>31248890.4999795</v>
      </c>
      <c r="EG47">
        <v>24739461.872693501</v>
      </c>
      <c r="EH47">
        <v>25673075.637788001</v>
      </c>
      <c r="EI47">
        <v>22054341.465903498</v>
      </c>
      <c r="EJ47">
        <v>25508870.651094999</v>
      </c>
      <c r="EK47">
        <v>25316636.9291755</v>
      </c>
      <c r="EL47">
        <v>31584631.175684702</v>
      </c>
      <c r="EM47">
        <v>26069050.502008501</v>
      </c>
      <c r="EN47">
        <v>22517202.094654001</v>
      </c>
      <c r="EO47">
        <v>11851639.1444842</v>
      </c>
      <c r="EP47">
        <v>6948923.7015599702</v>
      </c>
      <c r="EQ47">
        <v>10283906.6660049</v>
      </c>
      <c r="ER47">
        <v>10744956.8262698</v>
      </c>
      <c r="ES47">
        <v>8350425.37947575</v>
      </c>
      <c r="ET47">
        <v>4550325.3531103795</v>
      </c>
      <c r="EU47">
        <v>0</v>
      </c>
      <c r="EV47">
        <v>0</v>
      </c>
      <c r="EW47">
        <v>0</v>
      </c>
      <c r="EX47">
        <v>0</v>
      </c>
      <c r="EY47">
        <v>26689791.793933701</v>
      </c>
      <c r="EZ47">
        <v>22949657.9423711</v>
      </c>
      <c r="FA47">
        <v>40148676.407637298</v>
      </c>
      <c r="FB47">
        <v>70205990.534565702</v>
      </c>
      <c r="FC47">
        <v>81719808.754056796</v>
      </c>
      <c r="FD47">
        <v>59081617.143662401</v>
      </c>
      <c r="FE47">
        <v>65830562.895124704</v>
      </c>
      <c r="FF47">
        <v>46181956.463207699</v>
      </c>
      <c r="FG47">
        <v>79881383.148574695</v>
      </c>
      <c r="FH47">
        <v>69359388.151350707</v>
      </c>
      <c r="FI47">
        <v>50947589.9011999</v>
      </c>
      <c r="FJ47">
        <v>58702436.499045603</v>
      </c>
      <c r="FK47">
        <v>60694234.109425202</v>
      </c>
      <c r="FL47">
        <v>12102700.330800001</v>
      </c>
      <c r="FM47">
        <v>15888110.330255199</v>
      </c>
      <c r="FN47">
        <v>4088120.9219979998</v>
      </c>
      <c r="FO47">
        <v>1600416.3522924599</v>
      </c>
      <c r="FP47">
        <v>82310.696599999996</v>
      </c>
      <c r="FQ47">
        <v>0</v>
      </c>
    </row>
    <row r="48" spans="1:173" x14ac:dyDescent="0.25">
      <c r="A48" s="48" t="s">
        <v>291</v>
      </c>
      <c r="B48" s="48" t="s">
        <v>9</v>
      </c>
      <c r="C48" s="49">
        <v>2008</v>
      </c>
      <c r="D48" s="85">
        <v>1300.117</v>
      </c>
      <c r="E48" s="49">
        <v>325.02924999999999</v>
      </c>
      <c r="F48" s="49">
        <v>0</v>
      </c>
      <c r="G48" s="49">
        <v>0</v>
      </c>
      <c r="H48" s="49">
        <v>0</v>
      </c>
      <c r="I48" s="49">
        <v>0</v>
      </c>
      <c r="J48" s="49">
        <v>0.92</v>
      </c>
      <c r="K48" s="49">
        <v>0</v>
      </c>
      <c r="L48" s="49">
        <v>0</v>
      </c>
      <c r="M48" s="38">
        <f>IF(OR(Beazley_data[[#This Row],[total_RC]]&lt;0.6,Beazley_data[[#This Row],[total_RC]]&gt;2),1,Beazley_data[[#This Row],[total_RC]])</f>
        <v>0.92</v>
      </c>
      <c r="P48" s="39" t="str">
        <f>Beazley_data[[#This Row],[key]]</f>
        <v>2E2008</v>
      </c>
      <c r="Q48" s="40">
        <f>Beazley_data[[#This Row],[WEP]]</f>
        <v>1300.117</v>
      </c>
      <c r="R48" s="40">
        <f t="shared" si="3"/>
        <v>1300.117</v>
      </c>
      <c r="S48" s="41">
        <f t="shared" si="4"/>
        <v>0</v>
      </c>
      <c r="U48" s="42">
        <f>Beazley_data[[#This Row],[Acq_costs]]</f>
        <v>325.02924999999999</v>
      </c>
      <c r="V48" s="40">
        <f t="shared" si="5"/>
        <v>325.02929999999998</v>
      </c>
      <c r="W48" s="43">
        <f t="shared" si="6"/>
        <v>1.5383228523535872E-7</v>
      </c>
      <c r="Y48" s="44">
        <f>Beazley_data[[#This Row],[total_RC]]</f>
        <v>0.92</v>
      </c>
      <c r="Z48" s="45">
        <f t="shared" si="7"/>
        <v>0.92000003396617502</v>
      </c>
      <c r="AA48" s="43">
        <f t="shared" si="8"/>
        <v>3.6919754054047038E-8</v>
      </c>
      <c r="AD48" s="42">
        <f>Beazley_data[[#This Row],[Cat_incurred]]+Beazley_data[[#This Row],[incurred_exc_cat]]</f>
        <v>0</v>
      </c>
      <c r="AE48" s="40">
        <f t="shared" si="9"/>
        <v>0</v>
      </c>
      <c r="AF48" s="43" t="str">
        <f t="shared" si="10"/>
        <v>no values</v>
      </c>
      <c r="AI48" t="s">
        <v>30</v>
      </c>
      <c r="AJ48">
        <v>0</v>
      </c>
      <c r="AK48">
        <v>0</v>
      </c>
      <c r="AL48">
        <v>0</v>
      </c>
      <c r="AM48">
        <v>0</v>
      </c>
      <c r="AN48">
        <v>1.06862837095164</v>
      </c>
      <c r="AO48">
        <v>1.00269827112543</v>
      </c>
      <c r="AP48">
        <v>1.00479973451574</v>
      </c>
      <c r="AQ48">
        <v>0.97267204878559099</v>
      </c>
      <c r="AR48">
        <v>0.96670379825694996</v>
      </c>
      <c r="AS48">
        <v>1.0443312434306</v>
      </c>
      <c r="AT48">
        <v>1.0133940650142701</v>
      </c>
      <c r="AU48">
        <v>1.0053474689183399</v>
      </c>
      <c r="AV48">
        <v>1.00517774588993</v>
      </c>
      <c r="AW48">
        <v>1.0812272006215</v>
      </c>
      <c r="AX48">
        <v>1.0203899837945301</v>
      </c>
      <c r="AY48">
        <v>0.99855645966204298</v>
      </c>
      <c r="AZ48">
        <v>1.0121407186648099</v>
      </c>
      <c r="BA48">
        <v>1.0230263281974299</v>
      </c>
      <c r="BB48">
        <v>1.0268645821029101</v>
      </c>
      <c r="BC48">
        <v>1.0561720119442</v>
      </c>
      <c r="BD48">
        <v>1.18281285328719</v>
      </c>
      <c r="BE48">
        <v>1.0919307046270801</v>
      </c>
      <c r="BF48">
        <v>1.0182524074877799</v>
      </c>
      <c r="BG48">
        <v>0</v>
      </c>
      <c r="BH48">
        <v>0</v>
      </c>
      <c r="BI48">
        <v>0</v>
      </c>
      <c r="BJ48">
        <v>0</v>
      </c>
      <c r="BK48">
        <v>10759398.698687499</v>
      </c>
      <c r="BL48">
        <v>21200064.338862099</v>
      </c>
      <c r="BM48">
        <v>17804676.051515002</v>
      </c>
      <c r="BN48">
        <v>14788201.1824478</v>
      </c>
      <c r="BO48">
        <v>15132654.3879086</v>
      </c>
      <c r="BP48">
        <v>11999246.708160801</v>
      </c>
      <c r="BQ48">
        <v>15680812.5469424</v>
      </c>
      <c r="BR48">
        <v>12123733.740018001</v>
      </c>
      <c r="BS48">
        <v>18149139.084001198</v>
      </c>
      <c r="BT48">
        <v>12030185.045109101</v>
      </c>
      <c r="BU48">
        <v>12505095.3812418</v>
      </c>
      <c r="BV48">
        <v>14805165.4127669</v>
      </c>
      <c r="BW48">
        <v>14862425.253099799</v>
      </c>
      <c r="BX48">
        <v>15721375.1095862</v>
      </c>
      <c r="BY48">
        <v>19754146.9094656</v>
      </c>
      <c r="BZ48">
        <v>21112888.247455701</v>
      </c>
      <c r="CA48">
        <v>23999252.7273646</v>
      </c>
      <c r="CB48">
        <v>25644310.971163101</v>
      </c>
      <c r="CC48">
        <v>10634989.472635901</v>
      </c>
      <c r="CD48">
        <v>0</v>
      </c>
      <c r="CE48">
        <v>0</v>
      </c>
      <c r="CF48">
        <v>0</v>
      </c>
      <c r="CG48">
        <v>0</v>
      </c>
      <c r="CH48">
        <v>6336769.1486291401</v>
      </c>
      <c r="CI48">
        <v>15026160.4209131</v>
      </c>
      <c r="CJ48">
        <v>17942913.706750602</v>
      </c>
      <c r="CK48">
        <v>20278527.557419501</v>
      </c>
      <c r="CL48">
        <v>26120943.806195799</v>
      </c>
      <c r="CM48">
        <v>18094336.883970201</v>
      </c>
      <c r="CN48">
        <v>16269502.469194399</v>
      </c>
      <c r="CO48">
        <v>9995629.6454020794</v>
      </c>
      <c r="CP48">
        <v>13521245.385155199</v>
      </c>
      <c r="CQ48">
        <v>7755419.6858113902</v>
      </c>
      <c r="CR48">
        <v>18088389.635492601</v>
      </c>
      <c r="CS48">
        <v>17014279.097168501</v>
      </c>
      <c r="CT48">
        <v>18449775.844876599</v>
      </c>
      <c r="CU48">
        <v>5323299.9027484804</v>
      </c>
      <c r="CV48">
        <v>4961419.7821613802</v>
      </c>
      <c r="CW48">
        <v>9169777.8138980493</v>
      </c>
      <c r="CX48">
        <v>1044965.95047324</v>
      </c>
      <c r="CY48">
        <v>528543.32793761999</v>
      </c>
      <c r="CZ48">
        <v>4024.39</v>
      </c>
      <c r="DX48">
        <v>0</v>
      </c>
      <c r="DY48">
        <v>0</v>
      </c>
      <c r="DZ48">
        <v>0</v>
      </c>
      <c r="EA48">
        <v>0</v>
      </c>
      <c r="EB48">
        <v>2260285.0138314301</v>
      </c>
      <c r="EC48">
        <v>5329543.72412547</v>
      </c>
      <c r="ED48">
        <v>5178221.1785553703</v>
      </c>
      <c r="EE48">
        <v>3621370.55831456</v>
      </c>
      <c r="EF48">
        <v>3743637.1852145498</v>
      </c>
      <c r="EG48">
        <v>2780930.5010771099</v>
      </c>
      <c r="EH48">
        <v>3424837.1649946198</v>
      </c>
      <c r="EI48">
        <v>3840939.0895321099</v>
      </c>
      <c r="EJ48">
        <v>6138646.9879403999</v>
      </c>
      <c r="EK48">
        <v>3723991.2972219498</v>
      </c>
      <c r="EL48">
        <v>3570814.3972876798</v>
      </c>
      <c r="EM48">
        <v>3851434.7158427602</v>
      </c>
      <c r="EN48">
        <v>3853585.1086410801</v>
      </c>
      <c r="EO48">
        <v>3298249.18507527</v>
      </c>
      <c r="EP48">
        <v>3687412.33867059</v>
      </c>
      <c r="EQ48">
        <v>3130090.3693960798</v>
      </c>
      <c r="ER48">
        <v>3997091.1088498598</v>
      </c>
      <c r="ES48">
        <v>4642118.1797023099</v>
      </c>
      <c r="ET48">
        <v>2147050.0564027699</v>
      </c>
      <c r="EU48">
        <v>0</v>
      </c>
      <c r="EV48">
        <v>0</v>
      </c>
      <c r="EW48">
        <v>0</v>
      </c>
      <c r="EX48">
        <v>0</v>
      </c>
      <c r="EY48">
        <v>6264621.0852051396</v>
      </c>
      <c r="EZ48">
        <v>14276566.025665101</v>
      </c>
      <c r="FA48">
        <v>15658742.777388601</v>
      </c>
      <c r="FB48">
        <v>18623702.9458475</v>
      </c>
      <c r="FC48">
        <v>25469753.167695802</v>
      </c>
      <c r="FD48">
        <v>16248502.690754199</v>
      </c>
      <c r="FE48">
        <v>14950538.125846401</v>
      </c>
      <c r="FF48">
        <v>9548856.4236160796</v>
      </c>
      <c r="FG48">
        <v>10324669.090420799</v>
      </c>
      <c r="FH48">
        <v>6199966.7577173999</v>
      </c>
      <c r="FI48">
        <v>16050169.9749118</v>
      </c>
      <c r="FJ48">
        <v>15703010.2409756</v>
      </c>
      <c r="FK48">
        <v>10696911.9123061</v>
      </c>
      <c r="FL48">
        <v>3633461.73975483</v>
      </c>
      <c r="FM48">
        <v>2914779.3798831301</v>
      </c>
      <c r="FN48">
        <v>7480728.6191787599</v>
      </c>
      <c r="FO48">
        <v>445676.360817815</v>
      </c>
      <c r="FP48">
        <v>86553.390263619993</v>
      </c>
      <c r="FQ48">
        <v>0</v>
      </c>
    </row>
    <row r="49" spans="1:173" x14ac:dyDescent="0.25">
      <c r="A49" s="46" t="s">
        <v>292</v>
      </c>
      <c r="B49" s="46" t="s">
        <v>9</v>
      </c>
      <c r="C49">
        <v>2009</v>
      </c>
      <c r="D49" s="84">
        <v>0</v>
      </c>
      <c r="E49">
        <v>0</v>
      </c>
      <c r="F49">
        <v>0</v>
      </c>
      <c r="G49">
        <v>0</v>
      </c>
      <c r="H49">
        <v>0</v>
      </c>
      <c r="I49">
        <v>0</v>
      </c>
      <c r="K49">
        <v>0</v>
      </c>
      <c r="L49">
        <v>0</v>
      </c>
      <c r="M49" s="38">
        <f>IF(OR(Beazley_data[[#This Row],[total_RC]]&lt;0.6,Beazley_data[[#This Row],[total_RC]]&gt;2),1,Beazley_data[[#This Row],[total_RC]])</f>
        <v>1</v>
      </c>
      <c r="P49" s="39" t="str">
        <f>Beazley_data[[#This Row],[key]]</f>
        <v>2E2009</v>
      </c>
      <c r="Q49" s="40">
        <f>Beazley_data[[#This Row],[WEP]]</f>
        <v>0</v>
      </c>
      <c r="R49" s="40">
        <f t="shared" si="3"/>
        <v>0</v>
      </c>
      <c r="S49" s="41" t="str">
        <f t="shared" si="4"/>
        <v>no values</v>
      </c>
      <c r="U49" s="42">
        <f>Beazley_data[[#This Row],[Acq_costs]]</f>
        <v>0</v>
      </c>
      <c r="V49" s="40">
        <f t="shared" si="5"/>
        <v>0</v>
      </c>
      <c r="W49" s="43" t="str">
        <f t="shared" si="6"/>
        <v>no values</v>
      </c>
      <c r="Y49" s="44">
        <f>Beazley_data[[#This Row],[total_RC]]</f>
        <v>0</v>
      </c>
      <c r="Z49" s="45">
        <f t="shared" si="7"/>
        <v>0</v>
      </c>
      <c r="AA49" s="43" t="str">
        <f t="shared" si="8"/>
        <v>no values</v>
      </c>
      <c r="AD49" s="42">
        <f>Beazley_data[[#This Row],[Cat_incurred]]+Beazley_data[[#This Row],[incurred_exc_cat]]</f>
        <v>0</v>
      </c>
      <c r="AE49" s="40">
        <f t="shared" si="9"/>
        <v>0</v>
      </c>
      <c r="AF49" s="43" t="str">
        <f t="shared" si="10"/>
        <v>no values</v>
      </c>
      <c r="AI49" t="s">
        <v>94</v>
      </c>
      <c r="AJ49">
        <v>0</v>
      </c>
      <c r="AK49">
        <v>0</v>
      </c>
      <c r="AL49">
        <v>0</v>
      </c>
      <c r="AM49">
        <v>0</v>
      </c>
      <c r="AN49">
        <v>0.99139280013531805</v>
      </c>
      <c r="AO49">
        <v>1.00393951153087</v>
      </c>
      <c r="AP49">
        <v>0.97929294489546903</v>
      </c>
      <c r="AQ49">
        <v>0.97697210598269102</v>
      </c>
      <c r="AR49">
        <v>0.95062764664593202</v>
      </c>
      <c r="AS49">
        <v>0.98020144716489799</v>
      </c>
      <c r="AT49">
        <v>0.98363724432037103</v>
      </c>
      <c r="AU49">
        <v>0.98217065134842896</v>
      </c>
      <c r="AV49">
        <v>0.99393263940663001</v>
      </c>
      <c r="AW49">
        <v>1.02697566406486</v>
      </c>
      <c r="AX49">
        <v>0.99794769350130996</v>
      </c>
      <c r="AY49">
        <v>1.02499715836909</v>
      </c>
      <c r="AZ49">
        <v>1.0100372687949599</v>
      </c>
      <c r="BA49">
        <v>1.01747849891399</v>
      </c>
      <c r="BB49">
        <v>0.99600002130451004</v>
      </c>
      <c r="BC49">
        <v>1.0325423287772799</v>
      </c>
      <c r="BD49">
        <v>1.13056728371397</v>
      </c>
      <c r="BE49">
        <v>1.33092934922506</v>
      </c>
      <c r="BF49">
        <v>1.4180478778749399</v>
      </c>
      <c r="BG49">
        <v>0</v>
      </c>
      <c r="BH49">
        <v>0</v>
      </c>
      <c r="BI49">
        <v>0</v>
      </c>
      <c r="BJ49">
        <v>0</v>
      </c>
      <c r="BK49">
        <v>78662377.995746896</v>
      </c>
      <c r="BL49">
        <v>110737048.04581399</v>
      </c>
      <c r="BM49">
        <v>141123131.19164199</v>
      </c>
      <c r="BN49">
        <v>133937431.230205</v>
      </c>
      <c r="BO49">
        <v>142753605.38813499</v>
      </c>
      <c r="BP49">
        <v>146799885.27366099</v>
      </c>
      <c r="BQ49">
        <v>160609910.803835</v>
      </c>
      <c r="BR49">
        <v>172713945.31052101</v>
      </c>
      <c r="BS49">
        <v>190369865.982021</v>
      </c>
      <c r="BT49">
        <v>127027791.89251199</v>
      </c>
      <c r="BU49">
        <v>140749086.59824401</v>
      </c>
      <c r="BV49">
        <v>174512554.85869899</v>
      </c>
      <c r="BW49">
        <v>136778543.94575</v>
      </c>
      <c r="BX49">
        <v>124618725.224912</v>
      </c>
      <c r="BY49">
        <v>98673399.408252299</v>
      </c>
      <c r="BZ49">
        <v>109842147.139449</v>
      </c>
      <c r="CA49">
        <v>109395367.27468599</v>
      </c>
      <c r="CB49">
        <v>155789803.91314599</v>
      </c>
      <c r="CC49">
        <v>149347997.14973199</v>
      </c>
      <c r="CD49">
        <v>0</v>
      </c>
      <c r="CE49">
        <v>0</v>
      </c>
      <c r="CF49">
        <v>0</v>
      </c>
      <c r="CG49">
        <v>0</v>
      </c>
      <c r="CH49">
        <v>36134869.678833097</v>
      </c>
      <c r="CI49">
        <v>39840622.529081397</v>
      </c>
      <c r="CJ49">
        <v>76488386.040343702</v>
      </c>
      <c r="CK49">
        <v>92886941.239279807</v>
      </c>
      <c r="CL49">
        <v>77093469.428871602</v>
      </c>
      <c r="CM49">
        <v>83253932.536288604</v>
      </c>
      <c r="CN49">
        <v>86852262.556966007</v>
      </c>
      <c r="CO49">
        <v>99778065.635652497</v>
      </c>
      <c r="CP49">
        <v>118697141.465011</v>
      </c>
      <c r="CQ49">
        <v>97816507.224343598</v>
      </c>
      <c r="CR49">
        <v>123788161.328906</v>
      </c>
      <c r="CS49">
        <v>74910344.382400006</v>
      </c>
      <c r="CT49">
        <v>78400452.535749793</v>
      </c>
      <c r="CU49">
        <v>82720001.392934799</v>
      </c>
      <c r="CV49">
        <v>84611062.396899998</v>
      </c>
      <c r="CW49">
        <v>35455501.493100002</v>
      </c>
      <c r="CX49">
        <v>64277174.919846997</v>
      </c>
      <c r="CY49">
        <v>3566130.5222814898</v>
      </c>
      <c r="CZ49">
        <v>0</v>
      </c>
      <c r="DX49">
        <v>0</v>
      </c>
      <c r="DY49">
        <v>0</v>
      </c>
      <c r="DZ49">
        <v>0</v>
      </c>
      <c r="EA49">
        <v>0</v>
      </c>
      <c r="EB49">
        <v>12184443.675739</v>
      </c>
      <c r="EC49">
        <v>19247176.2361774</v>
      </c>
      <c r="ED49">
        <v>26315397.849579901</v>
      </c>
      <c r="EE49">
        <v>25401348.463615298</v>
      </c>
      <c r="EF49">
        <v>28897735.847290199</v>
      </c>
      <c r="EG49">
        <v>32461714.588201702</v>
      </c>
      <c r="EH49">
        <v>39673101.899876997</v>
      </c>
      <c r="EI49">
        <v>45956865.820002303</v>
      </c>
      <c r="EJ49">
        <v>48171260.517312199</v>
      </c>
      <c r="EK49">
        <v>32271771.2196518</v>
      </c>
      <c r="EL49">
        <v>35723658.069881</v>
      </c>
      <c r="EM49">
        <v>47515638.282800101</v>
      </c>
      <c r="EN49">
        <v>20892045.003952999</v>
      </c>
      <c r="EO49">
        <v>21506193.722582199</v>
      </c>
      <c r="EP49">
        <v>18439496.732492201</v>
      </c>
      <c r="EQ49">
        <v>22088920.342990801</v>
      </c>
      <c r="ER49">
        <v>21624525.987413999</v>
      </c>
      <c r="ES49">
        <v>20988859.011353999</v>
      </c>
      <c r="ET49">
        <v>15861328.400467999</v>
      </c>
      <c r="EU49">
        <v>0</v>
      </c>
      <c r="EV49">
        <v>0</v>
      </c>
      <c r="EW49">
        <v>0</v>
      </c>
      <c r="EX49">
        <v>0</v>
      </c>
      <c r="EY49">
        <v>36134869.678833097</v>
      </c>
      <c r="EZ49">
        <v>39840622.529081397</v>
      </c>
      <c r="FA49">
        <v>76438219.398043796</v>
      </c>
      <c r="FB49">
        <v>92886941.239279807</v>
      </c>
      <c r="FC49">
        <v>76303508.362271503</v>
      </c>
      <c r="FD49">
        <v>82254145.139174402</v>
      </c>
      <c r="FE49">
        <v>86819886.144866005</v>
      </c>
      <c r="FF49">
        <v>94266470.528152496</v>
      </c>
      <c r="FG49">
        <v>114835994.265011</v>
      </c>
      <c r="FH49">
        <v>93187582.874343604</v>
      </c>
      <c r="FI49">
        <v>120435202.850694</v>
      </c>
      <c r="FJ49">
        <v>71875838.627200007</v>
      </c>
      <c r="FK49">
        <v>73044323.639249802</v>
      </c>
      <c r="FL49">
        <v>78633006.852134705</v>
      </c>
      <c r="FM49">
        <v>57522153.4067</v>
      </c>
      <c r="FN49">
        <v>26955646.750599999</v>
      </c>
      <c r="FO49">
        <v>55399937.887620904</v>
      </c>
      <c r="FP49">
        <v>1410429.98991833</v>
      </c>
      <c r="FQ49">
        <v>0</v>
      </c>
    </row>
    <row r="50" spans="1:173" x14ac:dyDescent="0.25">
      <c r="A50" s="48" t="s">
        <v>293</v>
      </c>
      <c r="B50" s="48" t="s">
        <v>9</v>
      </c>
      <c r="C50" s="49">
        <v>2010</v>
      </c>
      <c r="D50" s="85">
        <v>2675</v>
      </c>
      <c r="E50" s="49">
        <v>0</v>
      </c>
      <c r="F50" s="49">
        <v>0</v>
      </c>
      <c r="G50" s="49">
        <v>0</v>
      </c>
      <c r="H50" s="49">
        <v>0</v>
      </c>
      <c r="I50" s="49">
        <v>0</v>
      </c>
      <c r="J50" s="49">
        <v>0.97</v>
      </c>
      <c r="K50" s="49">
        <v>0</v>
      </c>
      <c r="L50" s="49">
        <v>0</v>
      </c>
      <c r="M50" s="38">
        <f>IF(OR(Beazley_data[[#This Row],[total_RC]]&lt;0.6,Beazley_data[[#This Row],[total_RC]]&gt;2),1,Beazley_data[[#This Row],[total_RC]])</f>
        <v>0.97</v>
      </c>
      <c r="P50" s="39" t="str">
        <f>Beazley_data[[#This Row],[key]]</f>
        <v>2E2010</v>
      </c>
      <c r="Q50" s="40">
        <f>Beazley_data[[#This Row],[WEP]]</f>
        <v>2675</v>
      </c>
      <c r="R50" s="40">
        <f t="shared" si="3"/>
        <v>2675</v>
      </c>
      <c r="S50" s="41">
        <f t="shared" si="4"/>
        <v>0</v>
      </c>
      <c r="U50" s="42">
        <f>Beazley_data[[#This Row],[Acq_costs]]</f>
        <v>0</v>
      </c>
      <c r="V50" s="40">
        <f t="shared" si="5"/>
        <v>0</v>
      </c>
      <c r="W50" s="43" t="str">
        <f t="shared" si="6"/>
        <v>no values</v>
      </c>
      <c r="Y50" s="44">
        <f>Beazley_data[[#This Row],[total_RC]]</f>
        <v>0.97</v>
      </c>
      <c r="Z50" s="45">
        <f t="shared" si="7"/>
        <v>0.96999998549532696</v>
      </c>
      <c r="AA50" s="43">
        <f t="shared" si="8"/>
        <v>-1.495327137640754E-8</v>
      </c>
      <c r="AD50" s="42">
        <f>Beazley_data[[#This Row],[Cat_incurred]]+Beazley_data[[#This Row],[incurred_exc_cat]]</f>
        <v>0</v>
      </c>
      <c r="AE50" s="40">
        <f t="shared" si="9"/>
        <v>0</v>
      </c>
      <c r="AF50" s="43" t="str">
        <f t="shared" si="10"/>
        <v>no values</v>
      </c>
      <c r="AI50" t="s">
        <v>91</v>
      </c>
      <c r="AJ50">
        <v>0</v>
      </c>
      <c r="AK50">
        <v>0</v>
      </c>
      <c r="AL50">
        <v>0</v>
      </c>
      <c r="AM50">
        <v>0</v>
      </c>
      <c r="AN50">
        <v>1.08300418995117</v>
      </c>
      <c r="AO50">
        <v>0.95466555019907695</v>
      </c>
      <c r="AP50">
        <v>0.97232044520008498</v>
      </c>
      <c r="AQ50">
        <v>0.98931537041385698</v>
      </c>
      <c r="AR50">
        <v>0.97575592296409797</v>
      </c>
      <c r="AS50">
        <v>1.0203823447699401</v>
      </c>
      <c r="AT50">
        <v>1.0263491193755001</v>
      </c>
      <c r="AU50">
        <v>0.99835041462775698</v>
      </c>
      <c r="AV50">
        <v>1.00558128804706</v>
      </c>
      <c r="AW50">
        <v>0.98256700841128397</v>
      </c>
      <c r="AX50">
        <v>0.99948838639085502</v>
      </c>
      <c r="AY50">
        <v>1.05303162844903</v>
      </c>
      <c r="AZ50">
        <v>0.99332017631539704</v>
      </c>
      <c r="BA50">
        <v>1.0016525210557099</v>
      </c>
      <c r="BB50">
        <v>0.99457072280891701</v>
      </c>
      <c r="BC50">
        <v>1.00844891646207</v>
      </c>
      <c r="BD50">
        <v>1.0550925641387301</v>
      </c>
      <c r="BE50">
        <v>1.09950714210975</v>
      </c>
      <c r="BF50">
        <v>1.11844688149487</v>
      </c>
      <c r="BG50">
        <v>0</v>
      </c>
      <c r="BH50">
        <v>0</v>
      </c>
      <c r="BI50">
        <v>0</v>
      </c>
      <c r="BJ50">
        <v>0</v>
      </c>
      <c r="BK50">
        <v>47421234.625156797</v>
      </c>
      <c r="BL50">
        <v>41978940.938121103</v>
      </c>
      <c r="BM50">
        <v>36250550.812492304</v>
      </c>
      <c r="BN50">
        <v>36588791.719139896</v>
      </c>
      <c r="BO50">
        <v>39803142.687492304</v>
      </c>
      <c r="BP50">
        <v>35106592.585669398</v>
      </c>
      <c r="BQ50">
        <v>37115661.863352798</v>
      </c>
      <c r="BR50">
        <v>40333965.033670403</v>
      </c>
      <c r="BS50">
        <v>31213635.2808709</v>
      </c>
      <c r="BT50">
        <v>26665278.607632399</v>
      </c>
      <c r="BU50">
        <v>23680707.300535101</v>
      </c>
      <c r="BV50">
        <v>28702504.7720812</v>
      </c>
      <c r="BW50">
        <v>30615474.202846002</v>
      </c>
      <c r="BX50">
        <v>35824503.311816297</v>
      </c>
      <c r="BY50">
        <v>36074815.318885602</v>
      </c>
      <c r="BZ50">
        <v>33095667.128706999</v>
      </c>
      <c r="CA50">
        <v>40963069.467052199</v>
      </c>
      <c r="CB50">
        <v>48865260.563245103</v>
      </c>
      <c r="CC50">
        <v>31056414.662048701</v>
      </c>
      <c r="CD50">
        <v>0</v>
      </c>
      <c r="CE50">
        <v>0</v>
      </c>
      <c r="CF50">
        <v>0</v>
      </c>
      <c r="CG50">
        <v>0</v>
      </c>
      <c r="CH50">
        <v>17333426.0791611</v>
      </c>
      <c r="CI50">
        <v>15155186.2335051</v>
      </c>
      <c r="CJ50">
        <v>31267920.550230399</v>
      </c>
      <c r="CK50">
        <v>30853068.941512801</v>
      </c>
      <c r="CL50">
        <v>33987493.559872001</v>
      </c>
      <c r="CM50">
        <v>22372100.509383101</v>
      </c>
      <c r="CN50">
        <v>23358451.973917</v>
      </c>
      <c r="CO50">
        <v>21936409.774918601</v>
      </c>
      <c r="CP50">
        <v>18035128.837813701</v>
      </c>
      <c r="CQ50">
        <v>8829976.7337680105</v>
      </c>
      <c r="CR50">
        <v>3163931.2826916799</v>
      </c>
      <c r="CS50">
        <v>8955130.8608354107</v>
      </c>
      <c r="CT50">
        <v>28462715.592196401</v>
      </c>
      <c r="CU50">
        <v>5650420.8255456202</v>
      </c>
      <c r="CV50">
        <v>32308978.7608274</v>
      </c>
      <c r="CW50">
        <v>4298970.06823406</v>
      </c>
      <c r="CX50">
        <v>33500976.838606302</v>
      </c>
      <c r="CY50">
        <v>1378076.80936195</v>
      </c>
      <c r="CZ50">
        <v>0</v>
      </c>
      <c r="DX50">
        <v>0</v>
      </c>
      <c r="DY50">
        <v>0</v>
      </c>
      <c r="DZ50">
        <v>0</v>
      </c>
      <c r="EA50">
        <v>0</v>
      </c>
      <c r="EB50">
        <v>14344491.9348865</v>
      </c>
      <c r="EC50">
        <v>12988106.430534899</v>
      </c>
      <c r="ED50">
        <v>11591402.340714401</v>
      </c>
      <c r="EE50">
        <v>12236941.459114499</v>
      </c>
      <c r="EF50">
        <v>13653976.5506869</v>
      </c>
      <c r="EG50">
        <v>12123909.020340201</v>
      </c>
      <c r="EH50">
        <v>12971214.241869301</v>
      </c>
      <c r="EI50">
        <v>13761337.4058834</v>
      </c>
      <c r="EJ50">
        <v>9575567.4935738593</v>
      </c>
      <c r="EK50">
        <v>6856927.0113893198</v>
      </c>
      <c r="EL50">
        <v>6413769.82604618</v>
      </c>
      <c r="EM50">
        <v>6453383.8773297695</v>
      </c>
      <c r="EN50">
        <v>7945246.2410475602</v>
      </c>
      <c r="EO50">
        <v>8624321.9715270996</v>
      </c>
      <c r="EP50">
        <v>9801191.4413258508</v>
      </c>
      <c r="EQ50">
        <v>10453643.194166901</v>
      </c>
      <c r="ER50">
        <v>11316296.4532311</v>
      </c>
      <c r="ES50">
        <v>12849634.539614299</v>
      </c>
      <c r="ET50">
        <v>7703418.2423471101</v>
      </c>
      <c r="EU50">
        <v>0</v>
      </c>
      <c r="EV50">
        <v>0</v>
      </c>
      <c r="EW50">
        <v>0</v>
      </c>
      <c r="EX50">
        <v>0</v>
      </c>
      <c r="EY50">
        <v>14190632.324040201</v>
      </c>
      <c r="EZ50">
        <v>15056653.832697099</v>
      </c>
      <c r="FA50">
        <v>30288844.280754801</v>
      </c>
      <c r="FB50">
        <v>29479614.643004</v>
      </c>
      <c r="FC50">
        <v>32160313.346011799</v>
      </c>
      <c r="FD50">
        <v>20532927.592275102</v>
      </c>
      <c r="FE50">
        <v>21309069.386789799</v>
      </c>
      <c r="FF50">
        <v>20377698.343384799</v>
      </c>
      <c r="FG50">
        <v>15889423.266159501</v>
      </c>
      <c r="FH50">
        <v>8160878.2316107601</v>
      </c>
      <c r="FI50">
        <v>2528431.1907154499</v>
      </c>
      <c r="FJ50">
        <v>7954689.7711044103</v>
      </c>
      <c r="FK50">
        <v>22328965.133935802</v>
      </c>
      <c r="FL50">
        <v>4778200.8674437003</v>
      </c>
      <c r="FM50">
        <v>28165669.364636101</v>
      </c>
      <c r="FN50">
        <v>2833068.78852242</v>
      </c>
      <c r="FO50">
        <v>31159589.486815199</v>
      </c>
      <c r="FP50">
        <v>470438.299003352</v>
      </c>
      <c r="FQ50">
        <v>0</v>
      </c>
    </row>
    <row r="51" spans="1:173" x14ac:dyDescent="0.25">
      <c r="A51" s="46" t="s">
        <v>294</v>
      </c>
      <c r="B51" s="46" t="s">
        <v>9</v>
      </c>
      <c r="C51">
        <v>2012</v>
      </c>
      <c r="D51" s="84">
        <v>6.4000000000000001E-2</v>
      </c>
      <c r="E51">
        <v>1.6588235294117602E-2</v>
      </c>
      <c r="F51">
        <v>0</v>
      </c>
      <c r="G51">
        <v>0</v>
      </c>
      <c r="H51">
        <v>0</v>
      </c>
      <c r="I51">
        <v>0</v>
      </c>
      <c r="J51">
        <v>1</v>
      </c>
      <c r="K51">
        <v>0</v>
      </c>
      <c r="L51">
        <v>0</v>
      </c>
      <c r="M51" s="38">
        <f>IF(OR(Beazley_data[[#This Row],[total_RC]]&lt;0.6,Beazley_data[[#This Row],[total_RC]]&gt;2),1,Beazley_data[[#This Row],[total_RC]])</f>
        <v>1</v>
      </c>
      <c r="P51" s="39" t="str">
        <f>Beazley_data[[#This Row],[key]]</f>
        <v>2E2012</v>
      </c>
      <c r="Q51" s="40">
        <f>Beazley_data[[#This Row],[WEP]]</f>
        <v>6.4000000000000001E-2</v>
      </c>
      <c r="R51" s="40">
        <f t="shared" si="3"/>
        <v>6.4000000000000001E-2</v>
      </c>
      <c r="S51" s="41">
        <f t="shared" si="4"/>
        <v>0</v>
      </c>
      <c r="U51" s="42">
        <f>Beazley_data[[#This Row],[Acq_costs]]</f>
        <v>1.6588235294117602E-2</v>
      </c>
      <c r="V51" s="40">
        <f t="shared" si="5"/>
        <v>1.66E-2</v>
      </c>
      <c r="W51" s="43">
        <f t="shared" si="6"/>
        <v>7.087172218312401E-4</v>
      </c>
      <c r="Y51" s="44">
        <f>Beazley_data[[#This Row],[total_RC]]</f>
        <v>1</v>
      </c>
      <c r="Z51" s="45">
        <f t="shared" si="7"/>
        <v>1</v>
      </c>
      <c r="AA51" s="43">
        <f t="shared" si="8"/>
        <v>0</v>
      </c>
      <c r="AD51" s="42">
        <f>Beazley_data[[#This Row],[Cat_incurred]]+Beazley_data[[#This Row],[incurred_exc_cat]]</f>
        <v>0</v>
      </c>
      <c r="AE51" s="40">
        <f t="shared" si="9"/>
        <v>0</v>
      </c>
      <c r="AF51" s="43" t="str">
        <f t="shared" si="10"/>
        <v>no values</v>
      </c>
      <c r="AI51" t="s">
        <v>17</v>
      </c>
      <c r="AJ51">
        <v>0</v>
      </c>
      <c r="AK51">
        <v>1.14115250298284</v>
      </c>
      <c r="AL51">
        <v>0.99000000167705104</v>
      </c>
      <c r="AM51">
        <v>1.32379293320536</v>
      </c>
      <c r="AN51">
        <v>1.1544405988328199</v>
      </c>
      <c r="AO51">
        <v>1.0975447688314599</v>
      </c>
      <c r="AP51">
        <v>1.16518527818644</v>
      </c>
      <c r="AQ51">
        <v>1.15008121292918</v>
      </c>
      <c r="AR51">
        <v>0.90813947921055804</v>
      </c>
      <c r="AS51">
        <v>1.0510174008459101</v>
      </c>
      <c r="AT51">
        <v>1.27735419377127</v>
      </c>
      <c r="AU51">
        <v>1.0992684244789801</v>
      </c>
      <c r="AV51">
        <v>1.0710808709978199</v>
      </c>
      <c r="AW51">
        <v>0.99812428792300401</v>
      </c>
      <c r="AX51">
        <v>0.94667317740564705</v>
      </c>
      <c r="AY51">
        <v>0.82224035587015898</v>
      </c>
      <c r="AZ51">
        <v>0.947138562884561</v>
      </c>
      <c r="BA51">
        <v>0.923822668902337</v>
      </c>
      <c r="BB51">
        <v>1.0492406581976901</v>
      </c>
      <c r="BC51">
        <v>1.0084138175913899</v>
      </c>
      <c r="BD51">
        <v>1.16205549274604</v>
      </c>
      <c r="BE51">
        <v>1.0411140220188599</v>
      </c>
      <c r="BF51">
        <v>1.0318581403741001</v>
      </c>
      <c r="BG51">
        <v>3599.9940360000001</v>
      </c>
      <c r="BH51">
        <v>10107.438436</v>
      </c>
      <c r="BI51">
        <v>15817.200699999999</v>
      </c>
      <c r="BJ51">
        <v>374147.23814154201</v>
      </c>
      <c r="BK51">
        <v>736806.466648606</v>
      </c>
      <c r="BL51">
        <v>638388.04882380296</v>
      </c>
      <c r="BM51">
        <v>1689298.67226366</v>
      </c>
      <c r="BN51">
        <v>1368747.40834985</v>
      </c>
      <c r="BO51">
        <v>450835.164201006</v>
      </c>
      <c r="BP51">
        <v>499744.32891768299</v>
      </c>
      <c r="BQ51">
        <v>790372.66374453402</v>
      </c>
      <c r="BR51">
        <v>587793.26370040805</v>
      </c>
      <c r="BS51">
        <v>630603.15010241105</v>
      </c>
      <c r="BT51">
        <v>693920.51758371701</v>
      </c>
      <c r="BU51">
        <v>787892.199772886</v>
      </c>
      <c r="BV51">
        <v>721172.18613464001</v>
      </c>
      <c r="BW51">
        <v>390748.55204868701</v>
      </c>
      <c r="BX51">
        <v>262699.062461416</v>
      </c>
      <c r="BY51">
        <v>284628.535938507</v>
      </c>
      <c r="BZ51">
        <v>475785.38470118202</v>
      </c>
      <c r="CA51">
        <v>1159520.5769183801</v>
      </c>
      <c r="CB51">
        <v>345356.39699311799</v>
      </c>
      <c r="CC51">
        <v>14154.710300000001</v>
      </c>
      <c r="CD51">
        <v>0</v>
      </c>
      <c r="CE51">
        <v>0</v>
      </c>
      <c r="CF51">
        <v>0</v>
      </c>
      <c r="CG51">
        <v>0</v>
      </c>
      <c r="CH51">
        <v>517564.10903200001</v>
      </c>
      <c r="CI51">
        <v>6383.0583999999999</v>
      </c>
      <c r="CJ51">
        <v>961618.67198400002</v>
      </c>
      <c r="CK51">
        <v>11739397.546332</v>
      </c>
      <c r="CL51">
        <v>0</v>
      </c>
      <c r="CM51">
        <v>9572655.9550000001</v>
      </c>
      <c r="CN51">
        <v>0</v>
      </c>
      <c r="CO51">
        <v>0</v>
      </c>
      <c r="CP51">
        <v>2372.7309545031999</v>
      </c>
      <c r="CQ51">
        <v>1217.6279999999999</v>
      </c>
      <c r="CR51">
        <v>0</v>
      </c>
      <c r="CS51">
        <v>336.982752</v>
      </c>
      <c r="CT51">
        <v>0</v>
      </c>
      <c r="CU51">
        <v>0</v>
      </c>
      <c r="CV51">
        <v>0</v>
      </c>
      <c r="CW51">
        <v>496.53230000000002</v>
      </c>
      <c r="CX51">
        <v>2603922.2936999998</v>
      </c>
      <c r="CY51">
        <v>0</v>
      </c>
      <c r="CZ51">
        <v>0</v>
      </c>
      <c r="DX51">
        <v>899.998468</v>
      </c>
      <c r="DY51">
        <v>3046.3400839999999</v>
      </c>
      <c r="DZ51">
        <v>4684.0289000000002</v>
      </c>
      <c r="EA51">
        <v>78835.561628458003</v>
      </c>
      <c r="EB51">
        <v>153015.94453760301</v>
      </c>
      <c r="EC51">
        <v>160955.59919658699</v>
      </c>
      <c r="ED51">
        <v>279653.291195155</v>
      </c>
      <c r="EE51">
        <v>205242.11844249599</v>
      </c>
      <c r="EF51">
        <v>107926.03585719899</v>
      </c>
      <c r="EG51">
        <v>138893.867283064</v>
      </c>
      <c r="EH51">
        <v>188301.955989201</v>
      </c>
      <c r="EI51">
        <v>141499.58473693399</v>
      </c>
      <c r="EJ51">
        <v>146264.272374005</v>
      </c>
      <c r="EK51">
        <v>136600.51770855099</v>
      </c>
      <c r="EL51">
        <v>139362.66556872</v>
      </c>
      <c r="EM51">
        <v>93392.799598082405</v>
      </c>
      <c r="EN51">
        <v>83974.467961153598</v>
      </c>
      <c r="EO51">
        <v>58388.152508931598</v>
      </c>
      <c r="EP51">
        <v>66922.101344492796</v>
      </c>
      <c r="EQ51">
        <v>69380.847604778799</v>
      </c>
      <c r="ER51">
        <v>219055.21985496199</v>
      </c>
      <c r="ES51">
        <v>78247.199351681993</v>
      </c>
      <c r="ET51">
        <v>3082.2633999999998</v>
      </c>
      <c r="EU51">
        <v>0</v>
      </c>
      <c r="EV51">
        <v>0</v>
      </c>
      <c r="EW51">
        <v>0</v>
      </c>
      <c r="EX51">
        <v>0</v>
      </c>
      <c r="EY51">
        <v>517564.10903200001</v>
      </c>
      <c r="EZ51">
        <v>6383.0583999999999</v>
      </c>
      <c r="FA51">
        <v>961618.67198400002</v>
      </c>
      <c r="FB51">
        <v>11739397.546332</v>
      </c>
      <c r="FC51">
        <v>0</v>
      </c>
      <c r="FD51">
        <v>9572655.9550000001</v>
      </c>
      <c r="FE51">
        <v>0</v>
      </c>
      <c r="FF51">
        <v>0</v>
      </c>
      <c r="FG51">
        <v>2372.7309545031999</v>
      </c>
      <c r="FH51">
        <v>1217.6279999999999</v>
      </c>
      <c r="FI51">
        <v>0</v>
      </c>
      <c r="FJ51">
        <v>336.982752</v>
      </c>
      <c r="FK51">
        <v>0</v>
      </c>
      <c r="FL51">
        <v>0</v>
      </c>
      <c r="FM51">
        <v>0</v>
      </c>
      <c r="FN51">
        <v>287.01229999999998</v>
      </c>
      <c r="FO51">
        <v>2603922.2936999998</v>
      </c>
      <c r="FP51">
        <v>0</v>
      </c>
      <c r="FQ51">
        <v>0</v>
      </c>
    </row>
    <row r="52" spans="1:173" x14ac:dyDescent="0.25">
      <c r="A52" s="48" t="s">
        <v>295</v>
      </c>
      <c r="B52" s="48" t="s">
        <v>9</v>
      </c>
      <c r="C52" s="49">
        <v>2013</v>
      </c>
      <c r="D52" s="85">
        <v>9950.9164000000001</v>
      </c>
      <c r="E52" s="49">
        <v>455.38679999999999</v>
      </c>
      <c r="F52" s="49">
        <v>0</v>
      </c>
      <c r="G52" s="49">
        <v>0</v>
      </c>
      <c r="H52" s="49">
        <v>0</v>
      </c>
      <c r="I52" s="49">
        <v>0</v>
      </c>
      <c r="J52" s="49">
        <v>0.95998825801277499</v>
      </c>
      <c r="K52" s="49">
        <v>0</v>
      </c>
      <c r="L52" s="49">
        <v>0</v>
      </c>
      <c r="M52" s="38">
        <f>IF(OR(Beazley_data[[#This Row],[total_RC]]&lt;0.6,Beazley_data[[#This Row],[total_RC]]&gt;2),1,Beazley_data[[#This Row],[total_RC]])</f>
        <v>0.95998825801277499</v>
      </c>
      <c r="P52" s="39" t="str">
        <f>Beazley_data[[#This Row],[key]]</f>
        <v>2E2013</v>
      </c>
      <c r="Q52" s="40">
        <f>Beazley_data[[#This Row],[WEP]]</f>
        <v>9950.9164000000001</v>
      </c>
      <c r="R52" s="40">
        <f t="shared" si="3"/>
        <v>9950.9164000000001</v>
      </c>
      <c r="S52" s="41">
        <f t="shared" si="4"/>
        <v>0</v>
      </c>
      <c r="U52" s="42">
        <f>Beazley_data[[#This Row],[Acq_costs]]</f>
        <v>455.38679999999999</v>
      </c>
      <c r="V52" s="40">
        <f t="shared" si="5"/>
        <v>455.38679999999999</v>
      </c>
      <c r="W52" s="43">
        <f t="shared" si="6"/>
        <v>0</v>
      </c>
      <c r="Y52" s="44">
        <f>Beazley_data[[#This Row],[total_RC]]</f>
        <v>0.95998825801277499</v>
      </c>
      <c r="Z52" s="45">
        <f t="shared" si="7"/>
        <v>0.95998825212064198</v>
      </c>
      <c r="AA52" s="43">
        <f t="shared" si="8"/>
        <v>-6.1377136550479572E-9</v>
      </c>
      <c r="AD52" s="42">
        <f>Beazley_data[[#This Row],[Cat_incurred]]+Beazley_data[[#This Row],[incurred_exc_cat]]</f>
        <v>0</v>
      </c>
      <c r="AE52" s="40">
        <f t="shared" si="9"/>
        <v>0</v>
      </c>
      <c r="AF52" s="43" t="str">
        <f t="shared" si="10"/>
        <v>no values</v>
      </c>
      <c r="AI52" t="s">
        <v>67</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1.2009729765280599</v>
      </c>
      <c r="BF52">
        <v>0</v>
      </c>
      <c r="BG52">
        <v>0</v>
      </c>
      <c r="BH52">
        <v>0</v>
      </c>
      <c r="BI52">
        <v>0</v>
      </c>
      <c r="BJ52">
        <v>0</v>
      </c>
      <c r="BK52">
        <v>0</v>
      </c>
      <c r="BL52">
        <v>0</v>
      </c>
      <c r="BM52">
        <v>0</v>
      </c>
      <c r="BN52">
        <v>0</v>
      </c>
      <c r="BO52">
        <v>0</v>
      </c>
      <c r="BP52">
        <v>0</v>
      </c>
      <c r="BQ52">
        <v>636.69179999999994</v>
      </c>
      <c r="BR52">
        <v>0</v>
      </c>
      <c r="BS52">
        <v>0</v>
      </c>
      <c r="BT52">
        <v>0</v>
      </c>
      <c r="BU52">
        <v>0</v>
      </c>
      <c r="BV52">
        <v>19420.66</v>
      </c>
      <c r="BW52">
        <v>0</v>
      </c>
      <c r="BX52">
        <v>0</v>
      </c>
      <c r="BY52">
        <v>0</v>
      </c>
      <c r="BZ52">
        <v>33749.999799999998</v>
      </c>
      <c r="CA52">
        <v>0</v>
      </c>
      <c r="CB52">
        <v>1031163.8811999999</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X52">
        <v>0</v>
      </c>
      <c r="DY52">
        <v>0</v>
      </c>
      <c r="DZ52">
        <v>0</v>
      </c>
      <c r="EA52">
        <v>0</v>
      </c>
      <c r="EB52">
        <v>0</v>
      </c>
      <c r="EC52">
        <v>0</v>
      </c>
      <c r="ED52">
        <v>0</v>
      </c>
      <c r="EE52">
        <v>0</v>
      </c>
      <c r="EF52">
        <v>0</v>
      </c>
      <c r="EG52">
        <v>0</v>
      </c>
      <c r="EH52">
        <v>112.3574</v>
      </c>
      <c r="EI52">
        <v>0</v>
      </c>
      <c r="EJ52">
        <v>0</v>
      </c>
      <c r="EK52">
        <v>0</v>
      </c>
      <c r="EL52">
        <v>0</v>
      </c>
      <c r="EM52">
        <v>0</v>
      </c>
      <c r="EN52">
        <v>0</v>
      </c>
      <c r="EO52">
        <v>0</v>
      </c>
      <c r="EP52">
        <v>0</v>
      </c>
      <c r="EQ52">
        <v>16249.999900000001</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row>
    <row r="53" spans="1:173" x14ac:dyDescent="0.25">
      <c r="A53" s="46" t="s">
        <v>296</v>
      </c>
      <c r="B53" s="46" t="s">
        <v>9</v>
      </c>
      <c r="C53">
        <v>2014</v>
      </c>
      <c r="D53" s="84">
        <v>1.0215000000000001</v>
      </c>
      <c r="E53">
        <v>0.25818750000000001</v>
      </c>
      <c r="F53">
        <v>0</v>
      </c>
      <c r="G53">
        <v>0</v>
      </c>
      <c r="H53">
        <v>0</v>
      </c>
      <c r="I53">
        <v>0</v>
      </c>
      <c r="J53">
        <v>0.99481354401670596</v>
      </c>
      <c r="K53">
        <v>0</v>
      </c>
      <c r="L53">
        <v>0</v>
      </c>
      <c r="M53" s="38">
        <f>IF(OR(Beazley_data[[#This Row],[total_RC]]&lt;0.6,Beazley_data[[#This Row],[total_RC]]&gt;2),1,Beazley_data[[#This Row],[total_RC]])</f>
        <v>0.99481354401670596</v>
      </c>
      <c r="P53" s="39" t="str">
        <f>Beazley_data[[#This Row],[key]]</f>
        <v>2E2014</v>
      </c>
      <c r="Q53" s="40">
        <f>Beazley_data[[#This Row],[WEP]]</f>
        <v>1.0215000000000001</v>
      </c>
      <c r="R53" s="40">
        <f t="shared" si="3"/>
        <v>1.0215000000000001</v>
      </c>
      <c r="S53" s="41">
        <f t="shared" si="4"/>
        <v>0</v>
      </c>
      <c r="U53" s="42">
        <f>Beazley_data[[#This Row],[Acq_costs]]</f>
        <v>0.25818750000000001</v>
      </c>
      <c r="V53" s="40">
        <f t="shared" si="5"/>
        <v>0.25819999999999999</v>
      </c>
      <c r="W53" s="43">
        <f t="shared" si="6"/>
        <v>4.8412083655967729E-5</v>
      </c>
      <c r="Y53" s="44">
        <f>Beazley_data[[#This Row],[total_RC]]</f>
        <v>0.99481354401670596</v>
      </c>
      <c r="Z53" s="45">
        <f t="shared" si="7"/>
        <v>0.994741454864154</v>
      </c>
      <c r="AA53" s="43">
        <f t="shared" si="8"/>
        <v>-7.2470240583080207E-5</v>
      </c>
      <c r="AD53" s="42">
        <f>Beazley_data[[#This Row],[Cat_incurred]]+Beazley_data[[#This Row],[incurred_exc_cat]]</f>
        <v>0</v>
      </c>
      <c r="AE53" s="40">
        <f t="shared" si="9"/>
        <v>0</v>
      </c>
      <c r="AF53" s="43" t="str">
        <f t="shared" si="10"/>
        <v>no values</v>
      </c>
      <c r="AI53" t="s">
        <v>16</v>
      </c>
      <c r="AJ53">
        <v>0</v>
      </c>
      <c r="AK53">
        <v>0</v>
      </c>
      <c r="AL53">
        <v>0</v>
      </c>
      <c r="AM53">
        <v>0</v>
      </c>
      <c r="AN53">
        <v>0</v>
      </c>
      <c r="AO53">
        <v>0</v>
      </c>
      <c r="AP53">
        <v>0</v>
      </c>
      <c r="AQ53">
        <v>0</v>
      </c>
      <c r="AR53">
        <v>1</v>
      </c>
      <c r="AS53">
        <v>1</v>
      </c>
      <c r="AT53">
        <v>1.0016301568005901</v>
      </c>
      <c r="AU53">
        <v>0.95036716663693299</v>
      </c>
      <c r="AV53">
        <v>0.99786671499167101</v>
      </c>
      <c r="AW53">
        <v>0.99438681063718903</v>
      </c>
      <c r="AX53">
        <v>0.923576845107278</v>
      </c>
      <c r="AY53">
        <v>0.96086124579817001</v>
      </c>
      <c r="AZ53">
        <v>0.93936957792687403</v>
      </c>
      <c r="BA53">
        <v>0.95170299632357802</v>
      </c>
      <c r="BB53">
        <v>0.99994504949159202</v>
      </c>
      <c r="BC53">
        <v>1.0003353563369299</v>
      </c>
      <c r="BD53">
        <v>1.0294254241567</v>
      </c>
      <c r="BE53">
        <v>1.0249999492228601</v>
      </c>
      <c r="BF53">
        <v>1</v>
      </c>
      <c r="BG53">
        <v>0</v>
      </c>
      <c r="BH53">
        <v>0</v>
      </c>
      <c r="BI53">
        <v>0</v>
      </c>
      <c r="BJ53">
        <v>0</v>
      </c>
      <c r="BK53">
        <v>0</v>
      </c>
      <c r="BL53">
        <v>0</v>
      </c>
      <c r="BM53">
        <v>0</v>
      </c>
      <c r="BN53">
        <v>83983.971099999995</v>
      </c>
      <c r="BO53">
        <v>37823.967400000001</v>
      </c>
      <c r="BP53">
        <v>66191.955499999996</v>
      </c>
      <c r="BQ53">
        <v>2706054.4493094501</v>
      </c>
      <c r="BR53">
        <v>7349950.6948365299</v>
      </c>
      <c r="BS53">
        <v>15777473.704722</v>
      </c>
      <c r="BT53">
        <v>12439741.821957201</v>
      </c>
      <c r="BU53">
        <v>7868445.0757788001</v>
      </c>
      <c r="BV53">
        <v>1317097.5268320099</v>
      </c>
      <c r="BW53">
        <v>982402.59701789601</v>
      </c>
      <c r="BX53">
        <v>2047583.05381283</v>
      </c>
      <c r="BY53">
        <v>1347069.5390000001</v>
      </c>
      <c r="BZ53">
        <v>3464224.5400160002</v>
      </c>
      <c r="CA53">
        <v>442179.6997</v>
      </c>
      <c r="CB53">
        <v>1791650.45631551</v>
      </c>
      <c r="CC53">
        <v>691164.82860000001</v>
      </c>
      <c r="CD53">
        <v>0</v>
      </c>
      <c r="CE53">
        <v>0</v>
      </c>
      <c r="CF53">
        <v>0</v>
      </c>
      <c r="CG53">
        <v>0</v>
      </c>
      <c r="CH53">
        <v>0</v>
      </c>
      <c r="CI53">
        <v>0</v>
      </c>
      <c r="CJ53">
        <v>0</v>
      </c>
      <c r="CK53">
        <v>0</v>
      </c>
      <c r="CL53">
        <v>0</v>
      </c>
      <c r="CM53">
        <v>0</v>
      </c>
      <c r="CN53">
        <v>5982445.9241938004</v>
      </c>
      <c r="CO53">
        <v>661731.53736349603</v>
      </c>
      <c r="CP53">
        <v>19867514.749791998</v>
      </c>
      <c r="CQ53">
        <v>5096973.0811824296</v>
      </c>
      <c r="CR53">
        <v>2246951.1443079999</v>
      </c>
      <c r="CS53">
        <v>1140050.4086440001</v>
      </c>
      <c r="CT53">
        <v>263737.77332799998</v>
      </c>
      <c r="CU53">
        <v>1056202.5786560001</v>
      </c>
      <c r="CV53">
        <v>55825.12758</v>
      </c>
      <c r="CW53">
        <v>2836019.0654826602</v>
      </c>
      <c r="CX53">
        <v>0</v>
      </c>
      <c r="CY53">
        <v>0</v>
      </c>
      <c r="CZ53">
        <v>0</v>
      </c>
      <c r="DX53">
        <v>0</v>
      </c>
      <c r="DY53">
        <v>0</v>
      </c>
      <c r="DZ53">
        <v>0</v>
      </c>
      <c r="EA53">
        <v>0</v>
      </c>
      <c r="EB53">
        <v>0</v>
      </c>
      <c r="EC53">
        <v>0</v>
      </c>
      <c r="ED53">
        <v>0</v>
      </c>
      <c r="EE53">
        <v>9331.5524000000005</v>
      </c>
      <c r="EF53">
        <v>4202.6630999999998</v>
      </c>
      <c r="EG53">
        <v>7354.6616999999997</v>
      </c>
      <c r="EH53">
        <v>761032.37495907501</v>
      </c>
      <c r="EI53">
        <v>1781801.0374036699</v>
      </c>
      <c r="EJ53">
        <v>4351769.9237813596</v>
      </c>
      <c r="EK53">
        <v>3164148.7714673602</v>
      </c>
      <c r="EL53">
        <v>1760891.6515639599</v>
      </c>
      <c r="EM53">
        <v>335107.75601203699</v>
      </c>
      <c r="EN53">
        <v>238885.91318847399</v>
      </c>
      <c r="EO53">
        <v>668567.00161386805</v>
      </c>
      <c r="EP53">
        <v>470504.66110000003</v>
      </c>
      <c r="EQ53">
        <v>851559.56952799996</v>
      </c>
      <c r="ER53">
        <v>103575.4526</v>
      </c>
      <c r="ES53">
        <v>317948.797002487</v>
      </c>
      <c r="ET53">
        <v>235575.7604</v>
      </c>
      <c r="EU53">
        <v>0</v>
      </c>
      <c r="EV53">
        <v>0</v>
      </c>
      <c r="EW53">
        <v>0</v>
      </c>
      <c r="EX53">
        <v>0</v>
      </c>
      <c r="EY53">
        <v>0</v>
      </c>
      <c r="EZ53">
        <v>0</v>
      </c>
      <c r="FA53">
        <v>0</v>
      </c>
      <c r="FB53">
        <v>0</v>
      </c>
      <c r="FC53">
        <v>0</v>
      </c>
      <c r="FD53">
        <v>0</v>
      </c>
      <c r="FE53">
        <v>5824863.3974559996</v>
      </c>
      <c r="FF53">
        <v>661731.53736349603</v>
      </c>
      <c r="FG53">
        <v>19173455.302347999</v>
      </c>
      <c r="FH53">
        <v>4710933.9618264297</v>
      </c>
      <c r="FI53">
        <v>2213939.9735880001</v>
      </c>
      <c r="FJ53">
        <v>1122198.8556280001</v>
      </c>
      <c r="FK53">
        <v>263430.81992799998</v>
      </c>
      <c r="FL53">
        <v>767193.6629</v>
      </c>
      <c r="FM53">
        <v>27407.729208000001</v>
      </c>
      <c r="FN53">
        <v>2064531.79007067</v>
      </c>
      <c r="FO53">
        <v>0</v>
      </c>
      <c r="FP53">
        <v>0</v>
      </c>
      <c r="FQ53">
        <v>0</v>
      </c>
    </row>
    <row r="54" spans="1:173" x14ac:dyDescent="0.25">
      <c r="A54" s="48" t="s">
        <v>297</v>
      </c>
      <c r="B54" s="48" t="s">
        <v>9</v>
      </c>
      <c r="C54" s="49">
        <v>2015</v>
      </c>
      <c r="D54" s="85">
        <v>517.99400000000003</v>
      </c>
      <c r="E54" s="49">
        <v>0</v>
      </c>
      <c r="F54" s="49">
        <v>0</v>
      </c>
      <c r="G54" s="49">
        <v>0</v>
      </c>
      <c r="H54" s="49">
        <v>0</v>
      </c>
      <c r="I54" s="49">
        <v>0</v>
      </c>
      <c r="J54" s="49">
        <v>1</v>
      </c>
      <c r="K54" s="49">
        <v>0</v>
      </c>
      <c r="L54" s="49">
        <v>0</v>
      </c>
      <c r="M54" s="38">
        <f>IF(OR(Beazley_data[[#This Row],[total_RC]]&lt;0.6,Beazley_data[[#This Row],[total_RC]]&gt;2),1,Beazley_data[[#This Row],[total_RC]])</f>
        <v>1</v>
      </c>
      <c r="P54" s="39" t="str">
        <f>Beazley_data[[#This Row],[key]]</f>
        <v>2E2015</v>
      </c>
      <c r="Q54" s="40">
        <f>Beazley_data[[#This Row],[WEP]]</f>
        <v>517.99400000000003</v>
      </c>
      <c r="R54" s="40">
        <f t="shared" si="3"/>
        <v>517.99400000000003</v>
      </c>
      <c r="S54" s="41">
        <f t="shared" si="4"/>
        <v>0</v>
      </c>
      <c r="U54" s="42">
        <f>Beazley_data[[#This Row],[Acq_costs]]</f>
        <v>0</v>
      </c>
      <c r="V54" s="40">
        <f t="shared" si="5"/>
        <v>0</v>
      </c>
      <c r="W54" s="43" t="str">
        <f t="shared" si="6"/>
        <v>no values</v>
      </c>
      <c r="Y54" s="44">
        <f>Beazley_data[[#This Row],[total_RC]]</f>
        <v>1</v>
      </c>
      <c r="Z54" s="45">
        <f t="shared" si="7"/>
        <v>1</v>
      </c>
      <c r="AA54" s="43">
        <f t="shared" si="8"/>
        <v>0</v>
      </c>
      <c r="AD54" s="42">
        <f>Beazley_data[[#This Row],[Cat_incurred]]+Beazley_data[[#This Row],[incurred_exc_cat]]</f>
        <v>0</v>
      </c>
      <c r="AE54" s="40">
        <f t="shared" si="9"/>
        <v>0</v>
      </c>
      <c r="AF54" s="43" t="str">
        <f t="shared" si="10"/>
        <v>no values</v>
      </c>
      <c r="AI54" t="s">
        <v>18</v>
      </c>
      <c r="AJ54">
        <v>0</v>
      </c>
      <c r="AK54">
        <v>1.26619402760567</v>
      </c>
      <c r="AL54">
        <v>1.15192884740305</v>
      </c>
      <c r="AM54">
        <v>1.0604233827467799</v>
      </c>
      <c r="AN54">
        <v>0.98305864587871195</v>
      </c>
      <c r="AO54">
        <v>1.02676100894678</v>
      </c>
      <c r="AP54">
        <v>1.1176389921974601</v>
      </c>
      <c r="AQ54">
        <v>0.88349246945856796</v>
      </c>
      <c r="AR54">
        <v>0.89996845809633796</v>
      </c>
      <c r="AS54">
        <v>1.04447059225579</v>
      </c>
      <c r="AT54">
        <v>0.94067982071089495</v>
      </c>
      <c r="AU54">
        <v>1.0397655849368299</v>
      </c>
      <c r="AV54">
        <v>1.05989416735909</v>
      </c>
      <c r="AW54">
        <v>0.965004194461621</v>
      </c>
      <c r="AX54">
        <v>0.90444692310130803</v>
      </c>
      <c r="AY54">
        <v>0.894965981848303</v>
      </c>
      <c r="AZ54">
        <v>0.93128227987599699</v>
      </c>
      <c r="BA54">
        <v>0.98823074973313596</v>
      </c>
      <c r="BB54">
        <v>1.0189056812099599</v>
      </c>
      <c r="BC54">
        <v>1.03238373842819</v>
      </c>
      <c r="BD54">
        <v>1.14359136989467</v>
      </c>
      <c r="BE54">
        <v>1.0687991120487099</v>
      </c>
      <c r="BF54">
        <v>1.0304301196913701</v>
      </c>
      <c r="BG54">
        <v>0</v>
      </c>
      <c r="BH54">
        <v>538413.80649999995</v>
      </c>
      <c r="BI54">
        <v>5916162.5608000001</v>
      </c>
      <c r="BJ54">
        <v>13587179.3876762</v>
      </c>
      <c r="BK54">
        <v>18440769.544052102</v>
      </c>
      <c r="BL54">
        <v>9448969.1717027891</v>
      </c>
      <c r="BM54">
        <v>12770559.906582801</v>
      </c>
      <c r="BN54">
        <v>13155083.0711124</v>
      </c>
      <c r="BO54">
        <v>8397469.5943554603</v>
      </c>
      <c r="BP54">
        <v>15774617.789194001</v>
      </c>
      <c r="BQ54">
        <v>12276255.451328401</v>
      </c>
      <c r="BR54">
        <v>14656320.421570901</v>
      </c>
      <c r="BS54">
        <v>12274379.6755748</v>
      </c>
      <c r="BT54">
        <v>14848090.0863798</v>
      </c>
      <c r="BU54">
        <v>12738150.040508401</v>
      </c>
      <c r="BV54">
        <v>12093638.279674999</v>
      </c>
      <c r="BW54">
        <v>9142222.6018799692</v>
      </c>
      <c r="BX54">
        <v>10177206.313513201</v>
      </c>
      <c r="BY54">
        <v>9759268.4972813893</v>
      </c>
      <c r="BZ54">
        <v>9194184.9008495696</v>
      </c>
      <c r="CA54">
        <v>62687448.5131905</v>
      </c>
      <c r="CB54">
        <v>28044458.8801676</v>
      </c>
      <c r="CC54">
        <v>3573042.27391933</v>
      </c>
      <c r="CD54">
        <v>0</v>
      </c>
      <c r="CE54">
        <v>17986.301223335198</v>
      </c>
      <c r="CF54">
        <v>2752059.1409915201</v>
      </c>
      <c r="CG54">
        <v>6554197.5258608405</v>
      </c>
      <c r="CH54">
        <v>10797012.530466</v>
      </c>
      <c r="CI54">
        <v>6082198.2902245503</v>
      </c>
      <c r="CJ54">
        <v>12925077.9178332</v>
      </c>
      <c r="CK54">
        <v>8825603.44791051</v>
      </c>
      <c r="CL54">
        <v>8510919.2485022992</v>
      </c>
      <c r="CM54">
        <v>5736945.1174043603</v>
      </c>
      <c r="CN54">
        <v>4452698.1646685395</v>
      </c>
      <c r="CO54">
        <v>4417515.1910436498</v>
      </c>
      <c r="CP54">
        <v>6492256.3377203597</v>
      </c>
      <c r="CQ54">
        <v>7410698.1373130605</v>
      </c>
      <c r="CR54">
        <v>2727416.2729730001</v>
      </c>
      <c r="CS54">
        <v>9696492.6204740107</v>
      </c>
      <c r="CT54">
        <v>4437404.2362575103</v>
      </c>
      <c r="CU54">
        <v>9811213.4684132207</v>
      </c>
      <c r="CV54">
        <v>6839096.8748435397</v>
      </c>
      <c r="CW54">
        <v>1483981.32395628</v>
      </c>
      <c r="CX54">
        <v>23888874.494471401</v>
      </c>
      <c r="CY54">
        <v>3022932.8663324299</v>
      </c>
      <c r="CZ54">
        <v>0</v>
      </c>
      <c r="DX54">
        <v>0</v>
      </c>
      <c r="DY54">
        <v>301733.0405</v>
      </c>
      <c r="DZ54">
        <v>2099023.0863000001</v>
      </c>
      <c r="EA54">
        <v>4496001.94015327</v>
      </c>
      <c r="EB54">
        <v>5190494.1110086897</v>
      </c>
      <c r="EC54">
        <v>2964566.4017621302</v>
      </c>
      <c r="ED54">
        <v>3838284.6150130099</v>
      </c>
      <c r="EE54">
        <v>1497986.8933719399</v>
      </c>
      <c r="EF54">
        <v>1862556.07135745</v>
      </c>
      <c r="EG54">
        <v>4592753.9634728003</v>
      </c>
      <c r="EH54">
        <v>2762307.9983934499</v>
      </c>
      <c r="EI54">
        <v>3349379.8491512099</v>
      </c>
      <c r="EJ54">
        <v>2400520.4276703098</v>
      </c>
      <c r="EK54">
        <v>2474264.53229337</v>
      </c>
      <c r="EL54">
        <v>2443744.6287883902</v>
      </c>
      <c r="EM54">
        <v>2766153.3318668902</v>
      </c>
      <c r="EN54">
        <v>2361640.9132589502</v>
      </c>
      <c r="EO54">
        <v>2971424.23006954</v>
      </c>
      <c r="EP54">
        <v>2634147.6928631202</v>
      </c>
      <c r="EQ54">
        <v>2413776.0890831999</v>
      </c>
      <c r="ER54">
        <v>12252436.104338501</v>
      </c>
      <c r="ES54">
        <v>5571967.9425481698</v>
      </c>
      <c r="ET54">
        <v>856893.34019692405</v>
      </c>
      <c r="EU54">
        <v>0</v>
      </c>
      <c r="EV54">
        <v>17986.301223335198</v>
      </c>
      <c r="EW54">
        <v>2752059.1409915201</v>
      </c>
      <c r="EX54">
        <v>6554197.5258608405</v>
      </c>
      <c r="EY54">
        <v>10797012.530466</v>
      </c>
      <c r="EZ54">
        <v>6082198.2902245503</v>
      </c>
      <c r="FA54">
        <v>12925077.9178332</v>
      </c>
      <c r="FB54">
        <v>8825603.44791051</v>
      </c>
      <c r="FC54">
        <v>8510919.2485022992</v>
      </c>
      <c r="FD54">
        <v>5736945.1174043501</v>
      </c>
      <c r="FE54">
        <v>4452698.1646685302</v>
      </c>
      <c r="FF54">
        <v>4388187.50564365</v>
      </c>
      <c r="FG54">
        <v>6492256.3377203597</v>
      </c>
      <c r="FH54">
        <v>7410698.1373130605</v>
      </c>
      <c r="FI54">
        <v>2482945.7611730001</v>
      </c>
      <c r="FJ54">
        <v>9285148.1644740105</v>
      </c>
      <c r="FK54">
        <v>4398246.0162575096</v>
      </c>
      <c r="FL54">
        <v>7245205.6948132301</v>
      </c>
      <c r="FM54">
        <v>6835908.2576435404</v>
      </c>
      <c r="FN54">
        <v>1295280.4426994601</v>
      </c>
      <c r="FO54">
        <v>11639969.1787863</v>
      </c>
      <c r="FP54">
        <v>280666.29059482698</v>
      </c>
      <c r="FQ54">
        <v>0</v>
      </c>
    </row>
    <row r="55" spans="1:173" x14ac:dyDescent="0.25">
      <c r="A55" s="46" t="s">
        <v>298</v>
      </c>
      <c r="B55" s="46" t="s">
        <v>9</v>
      </c>
      <c r="C55">
        <v>2016</v>
      </c>
      <c r="D55" s="84">
        <v>10091.267</v>
      </c>
      <c r="E55">
        <v>0.2</v>
      </c>
      <c r="F55">
        <v>0</v>
      </c>
      <c r="G55">
        <v>0</v>
      </c>
      <c r="H55">
        <v>0</v>
      </c>
      <c r="I55">
        <v>0</v>
      </c>
      <c r="J55">
        <v>0.99999845697069001</v>
      </c>
      <c r="K55">
        <v>0</v>
      </c>
      <c r="L55">
        <v>0</v>
      </c>
      <c r="M55" s="38">
        <f>IF(OR(Beazley_data[[#This Row],[total_RC]]&lt;0.6,Beazley_data[[#This Row],[total_RC]]&gt;2),1,Beazley_data[[#This Row],[total_RC]])</f>
        <v>0.99999845697069001</v>
      </c>
      <c r="P55" s="39" t="str">
        <f>Beazley_data[[#This Row],[key]]</f>
        <v>2E2016</v>
      </c>
      <c r="Q55" s="40">
        <f>Beazley_data[[#This Row],[WEP]]</f>
        <v>10091.267</v>
      </c>
      <c r="R55" s="40">
        <f t="shared" si="3"/>
        <v>10091.267</v>
      </c>
      <c r="S55" s="41">
        <f t="shared" si="4"/>
        <v>0</v>
      </c>
      <c r="U55" s="42">
        <f>Beazley_data[[#This Row],[Acq_costs]]</f>
        <v>0.2</v>
      </c>
      <c r="V55" s="40">
        <f t="shared" si="5"/>
        <v>0.2</v>
      </c>
      <c r="W55" s="43">
        <f t="shared" si="6"/>
        <v>0</v>
      </c>
      <c r="Y55" s="44">
        <f>Beazley_data[[#This Row],[total_RC]]</f>
        <v>0.99999845697069001</v>
      </c>
      <c r="Z55" s="45">
        <f t="shared" si="7"/>
        <v>0.99999845411127397</v>
      </c>
      <c r="AA55" s="43">
        <f t="shared" si="8"/>
        <v>-2.8594204576277519E-9</v>
      </c>
      <c r="AD55" s="42">
        <f>Beazley_data[[#This Row],[Cat_incurred]]+Beazley_data[[#This Row],[incurred_exc_cat]]</f>
        <v>0</v>
      </c>
      <c r="AE55" s="40">
        <f t="shared" si="9"/>
        <v>0</v>
      </c>
      <c r="AF55" s="43" t="str">
        <f t="shared" si="10"/>
        <v>no values</v>
      </c>
      <c r="AI55" t="s">
        <v>5</v>
      </c>
      <c r="AJ55">
        <v>0.98999999862599397</v>
      </c>
      <c r="AK55">
        <v>0.99268353428221101</v>
      </c>
      <c r="AL55">
        <v>1.21587083572488</v>
      </c>
      <c r="AM55">
        <v>1.05731201238609</v>
      </c>
      <c r="AN55">
        <v>1.0906417075238899</v>
      </c>
      <c r="AO55">
        <v>1.03014768225102</v>
      </c>
      <c r="AP55">
        <v>1.1883550187825</v>
      </c>
      <c r="AQ55">
        <v>0.94023910737781202</v>
      </c>
      <c r="AR55">
        <v>0.93200982041485103</v>
      </c>
      <c r="AS55">
        <v>1.0913671018636799</v>
      </c>
      <c r="AT55">
        <v>1.03108829516357</v>
      </c>
      <c r="AU55">
        <v>1.1445274290763601</v>
      </c>
      <c r="AV55">
        <v>1.06057247520711</v>
      </c>
      <c r="AW55">
        <v>1.0157332081260599</v>
      </c>
      <c r="AX55">
        <v>0.95371589113811694</v>
      </c>
      <c r="AY55">
        <v>0.93145403888026301</v>
      </c>
      <c r="AZ55">
        <v>0.92254016296166497</v>
      </c>
      <c r="BA55">
        <v>0.93785150614964696</v>
      </c>
      <c r="BB55">
        <v>1.0275614036792</v>
      </c>
      <c r="BC55">
        <v>0.97926907193014001</v>
      </c>
      <c r="BD55">
        <v>1.0299054217438799</v>
      </c>
      <c r="BE55">
        <v>1.0609322131421599</v>
      </c>
      <c r="BF55">
        <v>1.0025022927724501</v>
      </c>
      <c r="BG55">
        <v>52153.291056000002</v>
      </c>
      <c r="BH55">
        <v>43053.442212000002</v>
      </c>
      <c r="BI55">
        <v>231340.328916</v>
      </c>
      <c r="BJ55">
        <v>415956.30985703203</v>
      </c>
      <c r="BK55">
        <v>492353.91235856002</v>
      </c>
      <c r="BL55">
        <v>459604.77535988501</v>
      </c>
      <c r="BM55">
        <v>747426.91435800202</v>
      </c>
      <c r="BN55">
        <v>723811.34580260306</v>
      </c>
      <c r="BO55">
        <v>699822.98562867404</v>
      </c>
      <c r="BP55">
        <v>932113.16536110803</v>
      </c>
      <c r="BQ55">
        <v>846882.99977080396</v>
      </c>
      <c r="BR55">
        <v>865452.76806709601</v>
      </c>
      <c r="BS55">
        <v>1086984.6244384299</v>
      </c>
      <c r="BT55">
        <v>1007554.27286595</v>
      </c>
      <c r="BU55">
        <v>856842.15536627697</v>
      </c>
      <c r="BV55">
        <v>797694.38899011503</v>
      </c>
      <c r="BW55">
        <v>812998.38099905301</v>
      </c>
      <c r="BX55">
        <v>801128.39231720997</v>
      </c>
      <c r="BY55">
        <v>888876.49980622705</v>
      </c>
      <c r="BZ55">
        <v>770069.02298451704</v>
      </c>
      <c r="CA55">
        <v>730185.47471652995</v>
      </c>
      <c r="CB55">
        <v>784923.27573664405</v>
      </c>
      <c r="CC55">
        <v>230685.55230000001</v>
      </c>
      <c r="CD55">
        <v>101971.8913</v>
      </c>
      <c r="CE55">
        <v>0</v>
      </c>
      <c r="CF55">
        <v>0</v>
      </c>
      <c r="CG55">
        <v>0</v>
      </c>
      <c r="CH55">
        <v>0</v>
      </c>
      <c r="CI55">
        <v>0</v>
      </c>
      <c r="CJ55">
        <v>43965.586627999997</v>
      </c>
      <c r="CK55">
        <v>12902.4043</v>
      </c>
      <c r="CL55">
        <v>0</v>
      </c>
      <c r="CM55">
        <v>513172.056408</v>
      </c>
      <c r="CN55">
        <v>-1.440639608E-11</v>
      </c>
      <c r="CO55">
        <v>0</v>
      </c>
      <c r="CP55">
        <v>42301.334591999999</v>
      </c>
      <c r="CQ55">
        <v>0</v>
      </c>
      <c r="CR55">
        <v>479.68403999992398</v>
      </c>
      <c r="CS55">
        <v>0</v>
      </c>
      <c r="CT55">
        <v>1270834.8203199999</v>
      </c>
      <c r="CU55">
        <v>0</v>
      </c>
      <c r="CV55">
        <v>1795.4388471</v>
      </c>
      <c r="CW55">
        <v>28115.3177</v>
      </c>
      <c r="CX55">
        <v>0</v>
      </c>
      <c r="CY55">
        <v>0</v>
      </c>
      <c r="CZ55">
        <v>0</v>
      </c>
      <c r="DX55">
        <v>13038.322772</v>
      </c>
      <c r="DY55">
        <v>10207.423128</v>
      </c>
      <c r="DZ55">
        <v>57835.082304000003</v>
      </c>
      <c r="EA55">
        <v>79596.595978501995</v>
      </c>
      <c r="EB55">
        <v>114581.14003964</v>
      </c>
      <c r="EC55">
        <v>105550.973967971</v>
      </c>
      <c r="ED55">
        <v>179965.23188339901</v>
      </c>
      <c r="EE55">
        <v>176725.82039565101</v>
      </c>
      <c r="EF55">
        <v>171833.136130598</v>
      </c>
      <c r="EG55">
        <v>88256.659826243194</v>
      </c>
      <c r="EH55">
        <v>158190.086539565</v>
      </c>
      <c r="EI55">
        <v>247898.321501228</v>
      </c>
      <c r="EJ55">
        <v>243299.048057693</v>
      </c>
      <c r="EK55">
        <v>213496.870456376</v>
      </c>
      <c r="EL55">
        <v>171525.52244209699</v>
      </c>
      <c r="EM55">
        <v>122523.089913077</v>
      </c>
      <c r="EN55">
        <v>143934.220489767</v>
      </c>
      <c r="EO55">
        <v>180969.76002262899</v>
      </c>
      <c r="EP55">
        <v>218580.12807079501</v>
      </c>
      <c r="EQ55">
        <v>213381.86833868601</v>
      </c>
      <c r="ER55">
        <v>177058.64696889601</v>
      </c>
      <c r="ES55">
        <v>202070.663243221</v>
      </c>
      <c r="ET55">
        <v>79099.195200000002</v>
      </c>
      <c r="EU55">
        <v>101971.8913</v>
      </c>
      <c r="EV55">
        <v>0</v>
      </c>
      <c r="EW55">
        <v>0</v>
      </c>
      <c r="EX55">
        <v>0</v>
      </c>
      <c r="EY55">
        <v>0</v>
      </c>
      <c r="EZ55">
        <v>0</v>
      </c>
      <c r="FA55">
        <v>43965.586627999997</v>
      </c>
      <c r="FB55">
        <v>12902.4043</v>
      </c>
      <c r="FC55">
        <v>0</v>
      </c>
      <c r="FD55">
        <v>513172.056408</v>
      </c>
      <c r="FE55">
        <v>0</v>
      </c>
      <c r="FF55">
        <v>0</v>
      </c>
      <c r="FG55">
        <v>42301.334591999999</v>
      </c>
      <c r="FH55">
        <v>0</v>
      </c>
      <c r="FI55">
        <v>479.68403999999998</v>
      </c>
      <c r="FJ55">
        <v>0</v>
      </c>
      <c r="FK55">
        <v>1253773.8203199999</v>
      </c>
      <c r="FL55">
        <v>0</v>
      </c>
      <c r="FM55">
        <v>913.09384709999995</v>
      </c>
      <c r="FN55">
        <v>28115.3177</v>
      </c>
      <c r="FO55">
        <v>0</v>
      </c>
      <c r="FP55">
        <v>0</v>
      </c>
      <c r="FQ55">
        <v>0</v>
      </c>
    </row>
    <row r="56" spans="1:173" x14ac:dyDescent="0.25">
      <c r="A56" s="48" t="s">
        <v>299</v>
      </c>
      <c r="B56" s="48" t="s">
        <v>9</v>
      </c>
      <c r="C56" s="49">
        <v>2017</v>
      </c>
      <c r="D56" s="85">
        <v>5353.2134999999998</v>
      </c>
      <c r="E56" s="49">
        <v>0.2</v>
      </c>
      <c r="F56" s="49">
        <v>0</v>
      </c>
      <c r="G56" s="49">
        <v>0</v>
      </c>
      <c r="H56" s="49">
        <v>0</v>
      </c>
      <c r="I56" s="49">
        <v>0</v>
      </c>
      <c r="J56" s="49">
        <v>0.968906801424127</v>
      </c>
      <c r="K56" s="49">
        <v>0</v>
      </c>
      <c r="L56" s="49">
        <v>0</v>
      </c>
      <c r="M56" s="38">
        <f>IF(OR(Beazley_data[[#This Row],[total_RC]]&lt;0.6,Beazley_data[[#This Row],[total_RC]]&gt;2),1,Beazley_data[[#This Row],[total_RC]])</f>
        <v>0.968906801424127</v>
      </c>
      <c r="P56" s="39" t="str">
        <f>Beazley_data[[#This Row],[key]]</f>
        <v>2E2017</v>
      </c>
      <c r="Q56" s="40">
        <f>Beazley_data[[#This Row],[WEP]]</f>
        <v>5353.2134999999998</v>
      </c>
      <c r="R56" s="40">
        <f t="shared" si="3"/>
        <v>5353.2134999999998</v>
      </c>
      <c r="S56" s="41">
        <f t="shared" si="4"/>
        <v>0</v>
      </c>
      <c r="U56" s="42">
        <f>Beazley_data[[#This Row],[Acq_costs]]</f>
        <v>0.2</v>
      </c>
      <c r="V56" s="40">
        <f t="shared" si="5"/>
        <v>0.2</v>
      </c>
      <c r="W56" s="43">
        <f t="shared" si="6"/>
        <v>0</v>
      </c>
      <c r="Y56" s="44">
        <f>Beazley_data[[#This Row],[total_RC]]</f>
        <v>0.968906801424127</v>
      </c>
      <c r="Z56" s="45">
        <f t="shared" si="7"/>
        <v>0.96890677195383601</v>
      </c>
      <c r="AA56" s="43">
        <f t="shared" si="8"/>
        <v>-3.0416023335139779E-8</v>
      </c>
      <c r="AD56" s="42">
        <f>Beazley_data[[#This Row],[Cat_incurred]]+Beazley_data[[#This Row],[incurred_exc_cat]]</f>
        <v>0</v>
      </c>
      <c r="AE56" s="40">
        <f t="shared" si="9"/>
        <v>0</v>
      </c>
      <c r="AF56" s="43" t="str">
        <f t="shared" si="10"/>
        <v>no values</v>
      </c>
      <c r="AI56" t="s">
        <v>6</v>
      </c>
      <c r="AJ56">
        <v>1.0530812292337799</v>
      </c>
      <c r="AK56">
        <v>1.1391140125135299</v>
      </c>
      <c r="AL56">
        <v>2.5250448245705202</v>
      </c>
      <c r="AM56">
        <v>1.12386029349403</v>
      </c>
      <c r="AN56">
        <v>1.0207950214663599</v>
      </c>
      <c r="AO56">
        <v>1.0099044647370401</v>
      </c>
      <c r="AP56">
        <v>1.09443567262613</v>
      </c>
      <c r="AQ56">
        <v>1.0006450708478101</v>
      </c>
      <c r="AR56">
        <v>0.92563667358685398</v>
      </c>
      <c r="AS56">
        <v>1.0239992233483199</v>
      </c>
      <c r="AT56">
        <v>1.03324940681522</v>
      </c>
      <c r="AU56">
        <v>1.09248803097758</v>
      </c>
      <c r="AV56">
        <v>1.0131993830789701</v>
      </c>
      <c r="AW56">
        <v>0.97997363035969298</v>
      </c>
      <c r="AX56">
        <v>0.980736601302166</v>
      </c>
      <c r="AY56">
        <v>0.913195112338827</v>
      </c>
      <c r="AZ56">
        <v>0.97937211518406797</v>
      </c>
      <c r="BA56">
        <v>0.896164047678639</v>
      </c>
      <c r="BB56">
        <v>1.01420150010079</v>
      </c>
      <c r="BC56">
        <v>1.01510443700749</v>
      </c>
      <c r="BD56">
        <v>1.05832457717089</v>
      </c>
      <c r="BE56">
        <v>1.1073665034442499</v>
      </c>
      <c r="BF56">
        <v>1.1027721165648201</v>
      </c>
      <c r="BG56">
        <v>72455.182272000005</v>
      </c>
      <c r="BH56">
        <v>158418.55780000001</v>
      </c>
      <c r="BI56">
        <v>430749.08419999998</v>
      </c>
      <c r="BJ56">
        <v>777411.50625199999</v>
      </c>
      <c r="BK56">
        <v>1123272.43186879</v>
      </c>
      <c r="BL56">
        <v>1026668.27157161</v>
      </c>
      <c r="BM56">
        <v>895579.29948227596</v>
      </c>
      <c r="BN56">
        <v>999313.15660878003</v>
      </c>
      <c r="BO56">
        <v>565699.60609898996</v>
      </c>
      <c r="BP56">
        <v>684987.50818412995</v>
      </c>
      <c r="BQ56">
        <v>365948.804632182</v>
      </c>
      <c r="BR56">
        <v>461290.36149585299</v>
      </c>
      <c r="BS56">
        <v>1180822.84273428</v>
      </c>
      <c r="BT56">
        <v>1680947.4960651901</v>
      </c>
      <c r="BU56">
        <v>2660263.07963849</v>
      </c>
      <c r="BV56">
        <v>2746005.9580612099</v>
      </c>
      <c r="BW56">
        <v>2403432.3562117699</v>
      </c>
      <c r="BX56">
        <v>1854028.0112354001</v>
      </c>
      <c r="BY56">
        <v>1642133.2979109499</v>
      </c>
      <c r="BZ56">
        <v>1693140.9109080001</v>
      </c>
      <c r="CA56">
        <v>2485697.0761682699</v>
      </c>
      <c r="CB56">
        <v>2653801.2384560001</v>
      </c>
      <c r="CC56">
        <v>2063371.5163</v>
      </c>
      <c r="CD56">
        <v>0</v>
      </c>
      <c r="CE56">
        <v>0</v>
      </c>
      <c r="CF56">
        <v>0</v>
      </c>
      <c r="CG56">
        <v>0</v>
      </c>
      <c r="CH56">
        <v>26888.451816000001</v>
      </c>
      <c r="CI56">
        <v>228853.06824399999</v>
      </c>
      <c r="CJ56">
        <v>1048.557708</v>
      </c>
      <c r="CK56">
        <v>459.33449999999999</v>
      </c>
      <c r="CL56">
        <v>15749.735384</v>
      </c>
      <c r="CM56">
        <v>3800436.089528</v>
      </c>
      <c r="CN56">
        <v>532.82165514719998</v>
      </c>
      <c r="CO56">
        <v>0</v>
      </c>
      <c r="CP56">
        <v>774364.63995600003</v>
      </c>
      <c r="CQ56">
        <v>163532.99928399999</v>
      </c>
      <c r="CR56">
        <v>108.1221</v>
      </c>
      <c r="CS56">
        <v>994213.39498400001</v>
      </c>
      <c r="CT56">
        <v>81097.603400000007</v>
      </c>
      <c r="CU56">
        <v>0</v>
      </c>
      <c r="CV56">
        <v>199733.39859999999</v>
      </c>
      <c r="CW56">
        <v>0</v>
      </c>
      <c r="CX56">
        <v>2722500</v>
      </c>
      <c r="CY56">
        <v>0</v>
      </c>
      <c r="CZ56">
        <v>0</v>
      </c>
      <c r="DX56">
        <v>10524.220872</v>
      </c>
      <c r="DY56">
        <v>16295.861999999999</v>
      </c>
      <c r="DZ56">
        <v>90263.160699999993</v>
      </c>
      <c r="EA56">
        <v>181270.038608</v>
      </c>
      <c r="EB56">
        <v>259227.86852178699</v>
      </c>
      <c r="EC56">
        <v>201990.779220406</v>
      </c>
      <c r="ED56">
        <v>180484.53624204401</v>
      </c>
      <c r="EE56">
        <v>202788.216265161</v>
      </c>
      <c r="EF56">
        <v>119381.54977312101</v>
      </c>
      <c r="EG56">
        <v>119491.73548302001</v>
      </c>
      <c r="EH56">
        <v>77158.891340922404</v>
      </c>
      <c r="EI56">
        <v>113364.381340836</v>
      </c>
      <c r="EJ56">
        <v>217018.276349547</v>
      </c>
      <c r="EK56">
        <v>331490.76116162899</v>
      </c>
      <c r="EL56">
        <v>470049.922105568</v>
      </c>
      <c r="EM56">
        <v>513835.59779230802</v>
      </c>
      <c r="EN56">
        <v>463345.52885181201</v>
      </c>
      <c r="EO56">
        <v>325081.04144881997</v>
      </c>
      <c r="EP56">
        <v>325266.35991489899</v>
      </c>
      <c r="EQ56">
        <v>323569.05672400002</v>
      </c>
      <c r="ER56">
        <v>508891.35826148803</v>
      </c>
      <c r="ES56">
        <v>281659.81250399997</v>
      </c>
      <c r="ET56">
        <v>241360.421</v>
      </c>
      <c r="EU56">
        <v>0</v>
      </c>
      <c r="EV56">
        <v>0</v>
      </c>
      <c r="EW56">
        <v>0</v>
      </c>
      <c r="EX56">
        <v>0</v>
      </c>
      <c r="EY56">
        <v>26888.451816000001</v>
      </c>
      <c r="EZ56">
        <v>228853.06824399999</v>
      </c>
      <c r="FA56">
        <v>1048.557708</v>
      </c>
      <c r="FB56">
        <v>459.33449999999999</v>
      </c>
      <c r="FC56">
        <v>15749.735384</v>
      </c>
      <c r="FD56">
        <v>3800436.089528</v>
      </c>
      <c r="FE56">
        <v>532.82165514719998</v>
      </c>
      <c r="FF56">
        <v>0</v>
      </c>
      <c r="FG56">
        <v>774364.63995600003</v>
      </c>
      <c r="FH56">
        <v>163532.99928399999</v>
      </c>
      <c r="FI56">
        <v>108.1221</v>
      </c>
      <c r="FJ56">
        <v>993009.11308399995</v>
      </c>
      <c r="FK56">
        <v>41675.666499999999</v>
      </c>
      <c r="FL56">
        <v>0</v>
      </c>
      <c r="FM56">
        <v>37180.948600000003</v>
      </c>
      <c r="FN56">
        <v>0</v>
      </c>
      <c r="FO56">
        <v>0</v>
      </c>
      <c r="FP56">
        <v>0</v>
      </c>
      <c r="FQ56">
        <v>0</v>
      </c>
    </row>
    <row r="57" spans="1:173" x14ac:dyDescent="0.25">
      <c r="A57" s="46" t="s">
        <v>300</v>
      </c>
      <c r="B57" s="46" t="s">
        <v>9</v>
      </c>
      <c r="C57">
        <v>2018</v>
      </c>
      <c r="D57" s="84">
        <v>4538.2772000000004</v>
      </c>
      <c r="E57">
        <v>40.802241666666703</v>
      </c>
      <c r="F57">
        <v>0</v>
      </c>
      <c r="G57">
        <v>0</v>
      </c>
      <c r="H57">
        <v>0</v>
      </c>
      <c r="I57">
        <v>0</v>
      </c>
      <c r="J57">
        <v>1.0252260573063301</v>
      </c>
      <c r="K57">
        <v>0</v>
      </c>
      <c r="L57">
        <v>0</v>
      </c>
      <c r="M57" s="38">
        <f>IF(OR(Beazley_data[[#This Row],[total_RC]]&lt;0.6,Beazley_data[[#This Row],[total_RC]]&gt;2),1,Beazley_data[[#This Row],[total_RC]])</f>
        <v>1.0252260573063301</v>
      </c>
      <c r="P57" s="39" t="str">
        <f>Beazley_data[[#This Row],[key]]</f>
        <v>2E2018</v>
      </c>
      <c r="Q57" s="40">
        <f>Beazley_data[[#This Row],[WEP]]</f>
        <v>4538.2772000000004</v>
      </c>
      <c r="R57" s="40">
        <f t="shared" si="3"/>
        <v>4538.2772000000004</v>
      </c>
      <c r="S57" s="41">
        <f t="shared" si="4"/>
        <v>0</v>
      </c>
      <c r="U57" s="42">
        <f>Beazley_data[[#This Row],[Acq_costs]]</f>
        <v>40.802241666666703</v>
      </c>
      <c r="V57" s="40">
        <f t="shared" si="5"/>
        <v>40.802300000000002</v>
      </c>
      <c r="W57" s="43">
        <f t="shared" si="6"/>
        <v>1.4296579678043312E-6</v>
      </c>
      <c r="Y57" s="44">
        <f>Beazley_data[[#This Row],[total_RC]]</f>
        <v>1.0252260573063301</v>
      </c>
      <c r="Z57" s="45">
        <f t="shared" si="7"/>
        <v>1.0252260614725099</v>
      </c>
      <c r="AA57" s="43">
        <f t="shared" si="8"/>
        <v>4.0636694697081866E-9</v>
      </c>
      <c r="AD57" s="42">
        <f>Beazley_data[[#This Row],[Cat_incurred]]+Beazley_data[[#This Row],[incurred_exc_cat]]</f>
        <v>0</v>
      </c>
      <c r="AE57" s="40">
        <f t="shared" si="9"/>
        <v>0</v>
      </c>
      <c r="AF57" s="43" t="str">
        <f t="shared" si="10"/>
        <v>no values</v>
      </c>
      <c r="AI57" t="s">
        <v>13</v>
      </c>
      <c r="AJ57">
        <v>0</v>
      </c>
      <c r="AK57">
        <v>0</v>
      </c>
      <c r="AL57">
        <v>0</v>
      </c>
      <c r="AM57">
        <v>0</v>
      </c>
      <c r="AN57">
        <v>0</v>
      </c>
      <c r="AO57">
        <v>0</v>
      </c>
      <c r="AP57">
        <v>0</v>
      </c>
      <c r="AQ57">
        <v>0</v>
      </c>
      <c r="AR57">
        <v>0</v>
      </c>
      <c r="AS57">
        <v>0</v>
      </c>
      <c r="AT57">
        <v>0</v>
      </c>
      <c r="AU57">
        <v>1.01505395226496</v>
      </c>
      <c r="AV57">
        <v>1.0026740609874401</v>
      </c>
      <c r="AW57">
        <v>0.96004843394946804</v>
      </c>
      <c r="AX57">
        <v>0.88628100368554996</v>
      </c>
      <c r="AY57">
        <v>0.77891095900585094</v>
      </c>
      <c r="AZ57">
        <v>0.82325995576109301</v>
      </c>
      <c r="BA57">
        <v>0.96303170903989099</v>
      </c>
      <c r="BB57">
        <v>1.07921391067335</v>
      </c>
      <c r="BC57">
        <v>1.00187802348303</v>
      </c>
      <c r="BD57">
        <v>1.0010307783630199</v>
      </c>
      <c r="BE57">
        <v>1.0152705503122701</v>
      </c>
      <c r="BF57">
        <v>1.0212951635554699</v>
      </c>
      <c r="BG57">
        <v>0</v>
      </c>
      <c r="BH57">
        <v>0</v>
      </c>
      <c r="BI57">
        <v>0</v>
      </c>
      <c r="BJ57">
        <v>0</v>
      </c>
      <c r="BK57">
        <v>0</v>
      </c>
      <c r="BL57">
        <v>0</v>
      </c>
      <c r="BM57">
        <v>0</v>
      </c>
      <c r="BN57">
        <v>0</v>
      </c>
      <c r="BO57">
        <v>0</v>
      </c>
      <c r="BP57">
        <v>0</v>
      </c>
      <c r="BQ57">
        <v>0</v>
      </c>
      <c r="BR57">
        <v>18527237.202199999</v>
      </c>
      <c r="BS57">
        <v>17378336.233399998</v>
      </c>
      <c r="BT57">
        <v>13028740.8486</v>
      </c>
      <c r="BU57">
        <v>9243784.8035000004</v>
      </c>
      <c r="BV57">
        <v>6346225.8485000003</v>
      </c>
      <c r="BW57">
        <v>5818236.8063000003</v>
      </c>
      <c r="BX57">
        <v>3090399.0199000002</v>
      </c>
      <c r="BY57">
        <v>3253128.6787999999</v>
      </c>
      <c r="BZ57">
        <v>3072676.4726999998</v>
      </c>
      <c r="CA57">
        <v>2589362.8450000002</v>
      </c>
      <c r="CB57">
        <v>2486319.9959</v>
      </c>
      <c r="CC57">
        <v>382440.09590000001</v>
      </c>
      <c r="CD57">
        <v>0</v>
      </c>
      <c r="CE57">
        <v>0</v>
      </c>
      <c r="CF57">
        <v>0</v>
      </c>
      <c r="CG57">
        <v>0</v>
      </c>
      <c r="CH57">
        <v>0</v>
      </c>
      <c r="CI57">
        <v>0</v>
      </c>
      <c r="CJ57">
        <v>0</v>
      </c>
      <c r="CK57">
        <v>0</v>
      </c>
      <c r="CL57">
        <v>0</v>
      </c>
      <c r="CM57">
        <v>0</v>
      </c>
      <c r="CN57">
        <v>0</v>
      </c>
      <c r="CO57">
        <v>0</v>
      </c>
      <c r="CP57">
        <v>19362.413</v>
      </c>
      <c r="CQ57">
        <v>0</v>
      </c>
      <c r="CR57">
        <v>0</v>
      </c>
      <c r="CS57">
        <v>0</v>
      </c>
      <c r="CT57">
        <v>0</v>
      </c>
      <c r="CU57">
        <v>396.487599999998</v>
      </c>
      <c r="CV57">
        <v>3687.8238000000001</v>
      </c>
      <c r="CW57">
        <v>0</v>
      </c>
      <c r="CX57">
        <v>731664.19110000005</v>
      </c>
      <c r="CY57">
        <v>507460.75</v>
      </c>
      <c r="CZ57">
        <v>0</v>
      </c>
      <c r="DX57">
        <v>0</v>
      </c>
      <c r="DY57">
        <v>0</v>
      </c>
      <c r="DZ57">
        <v>0</v>
      </c>
      <c r="EA57">
        <v>0</v>
      </c>
      <c r="EB57">
        <v>0</v>
      </c>
      <c r="EC57">
        <v>0</v>
      </c>
      <c r="ED57">
        <v>0</v>
      </c>
      <c r="EE57">
        <v>0</v>
      </c>
      <c r="EF57">
        <v>0</v>
      </c>
      <c r="EG57">
        <v>0</v>
      </c>
      <c r="EH57">
        <v>0</v>
      </c>
      <c r="EI57">
        <v>2318597.5279000001</v>
      </c>
      <c r="EJ57">
        <v>2189352.7538999999</v>
      </c>
      <c r="EK57">
        <v>937541.31539999996</v>
      </c>
      <c r="EL57">
        <v>604830.6017</v>
      </c>
      <c r="EM57">
        <v>566962.41480000003</v>
      </c>
      <c r="EN57">
        <v>328849.90850000002</v>
      </c>
      <c r="EO57">
        <v>251324.80160000001</v>
      </c>
      <c r="EP57">
        <v>254169.48540000001</v>
      </c>
      <c r="EQ57">
        <v>214955.82029999999</v>
      </c>
      <c r="ER57">
        <v>211485.3383</v>
      </c>
      <c r="ES57">
        <v>217516.4601</v>
      </c>
      <c r="ET57">
        <v>57339.756800000003</v>
      </c>
      <c r="EU57">
        <v>0</v>
      </c>
      <c r="EV57">
        <v>0</v>
      </c>
      <c r="EW57">
        <v>0</v>
      </c>
      <c r="EX57">
        <v>0</v>
      </c>
      <c r="EY57">
        <v>0</v>
      </c>
      <c r="EZ57">
        <v>0</v>
      </c>
      <c r="FA57">
        <v>0</v>
      </c>
      <c r="FB57">
        <v>0</v>
      </c>
      <c r="FC57">
        <v>0</v>
      </c>
      <c r="FD57">
        <v>0</v>
      </c>
      <c r="FE57">
        <v>0</v>
      </c>
      <c r="FF57">
        <v>0</v>
      </c>
      <c r="FG57">
        <v>19362.413</v>
      </c>
      <c r="FH57">
        <v>0</v>
      </c>
      <c r="FI57">
        <v>0</v>
      </c>
      <c r="FJ57">
        <v>0</v>
      </c>
      <c r="FK57">
        <v>0</v>
      </c>
      <c r="FL57">
        <v>396.48759999999999</v>
      </c>
      <c r="FM57">
        <v>3687.8238000000001</v>
      </c>
      <c r="FN57">
        <v>0</v>
      </c>
      <c r="FO57">
        <v>731664.19110000005</v>
      </c>
      <c r="FP57">
        <v>1210.75</v>
      </c>
      <c r="FQ57">
        <v>0</v>
      </c>
    </row>
    <row r="58" spans="1:173" x14ac:dyDescent="0.25">
      <c r="A58" s="48" t="s">
        <v>301</v>
      </c>
      <c r="B58" s="48" t="s">
        <v>9</v>
      </c>
      <c r="C58" s="49">
        <v>2019</v>
      </c>
      <c r="D58" s="85">
        <v>76916.824399999998</v>
      </c>
      <c r="E58" s="49">
        <v>32500</v>
      </c>
      <c r="F58" s="49">
        <v>0</v>
      </c>
      <c r="G58" s="49">
        <v>0</v>
      </c>
      <c r="H58" s="49">
        <v>0</v>
      </c>
      <c r="I58" s="49">
        <v>0</v>
      </c>
      <c r="J58" s="49">
        <v>1.01548808883548</v>
      </c>
      <c r="K58" s="49">
        <v>0</v>
      </c>
      <c r="L58" s="49">
        <v>0</v>
      </c>
      <c r="M58" s="38">
        <f>IF(OR(Beazley_data[[#This Row],[total_RC]]&lt;0.6,Beazley_data[[#This Row],[total_RC]]&gt;2),1,Beazley_data[[#This Row],[total_RC]])</f>
        <v>1.01548808883548</v>
      </c>
      <c r="P58" s="39" t="str">
        <f>Beazley_data[[#This Row],[key]]</f>
        <v>2E2019</v>
      </c>
      <c r="Q58" s="40">
        <f>Beazley_data[[#This Row],[WEP]]</f>
        <v>76916.824399999998</v>
      </c>
      <c r="R58" s="40">
        <f t="shared" si="3"/>
        <v>77064.396200000003</v>
      </c>
      <c r="S58" s="41">
        <f t="shared" si="4"/>
        <v>1.9149154120019585E-3</v>
      </c>
      <c r="U58" s="42">
        <f>Beazley_data[[#This Row],[Acq_costs]]</f>
        <v>32500</v>
      </c>
      <c r="V58" s="40">
        <f t="shared" si="5"/>
        <v>32500</v>
      </c>
      <c r="W58" s="43">
        <f t="shared" si="6"/>
        <v>0</v>
      </c>
      <c r="Y58" s="44">
        <f>Beazley_data[[#This Row],[total_RC]]</f>
        <v>1.01548808883548</v>
      </c>
      <c r="Z58" s="45">
        <f t="shared" si="7"/>
        <v>1.0160033767646901</v>
      </c>
      <c r="AA58" s="43">
        <f t="shared" si="8"/>
        <v>5.0717147304266846E-4</v>
      </c>
      <c r="AD58" s="42">
        <f>Beazley_data[[#This Row],[Cat_incurred]]+Beazley_data[[#This Row],[incurred_exc_cat]]</f>
        <v>0</v>
      </c>
      <c r="AE58" s="40">
        <f t="shared" si="9"/>
        <v>0</v>
      </c>
      <c r="AF58" s="43" t="str">
        <f t="shared" si="10"/>
        <v>no values</v>
      </c>
      <c r="AI58" t="s">
        <v>7</v>
      </c>
      <c r="AJ58">
        <v>0</v>
      </c>
      <c r="AK58">
        <v>0</v>
      </c>
      <c r="AL58">
        <v>0</v>
      </c>
      <c r="AM58">
        <v>0</v>
      </c>
      <c r="AN58">
        <v>0</v>
      </c>
      <c r="AO58">
        <v>0</v>
      </c>
      <c r="AP58">
        <v>0</v>
      </c>
      <c r="AQ58">
        <v>0</v>
      </c>
      <c r="AR58">
        <v>0</v>
      </c>
      <c r="AS58">
        <v>0</v>
      </c>
      <c r="AT58">
        <v>1</v>
      </c>
      <c r="AU58">
        <v>1.03843766694576</v>
      </c>
      <c r="AV58">
        <v>1.02416899172016</v>
      </c>
      <c r="AW58">
        <v>0.95890514000469196</v>
      </c>
      <c r="AX58">
        <v>0.89042364193672696</v>
      </c>
      <c r="AY58">
        <v>0.829959292497089</v>
      </c>
      <c r="AZ58">
        <v>0.87416206020541798</v>
      </c>
      <c r="BA58">
        <v>0.90390649614182395</v>
      </c>
      <c r="BB58">
        <v>1.0199890748984899</v>
      </c>
      <c r="BC58">
        <v>1.0085789592849499</v>
      </c>
      <c r="BD58">
        <v>1.0240577157255899</v>
      </c>
      <c r="BE58">
        <v>1.04148355902196</v>
      </c>
      <c r="BF58">
        <v>1.0073008999351101</v>
      </c>
      <c r="BG58">
        <v>0</v>
      </c>
      <c r="BH58">
        <v>0</v>
      </c>
      <c r="BI58">
        <v>0</v>
      </c>
      <c r="BJ58">
        <v>0</v>
      </c>
      <c r="BK58">
        <v>0</v>
      </c>
      <c r="BL58">
        <v>0</v>
      </c>
      <c r="BM58">
        <v>0</v>
      </c>
      <c r="BN58">
        <v>0</v>
      </c>
      <c r="BO58">
        <v>0</v>
      </c>
      <c r="BP58">
        <v>0</v>
      </c>
      <c r="BQ58">
        <v>54843.902699999999</v>
      </c>
      <c r="BR58">
        <v>44033260.457429402</v>
      </c>
      <c r="BS58">
        <v>50135508.632039197</v>
      </c>
      <c r="BT58">
        <v>51824770.5861049</v>
      </c>
      <c r="BU58">
        <v>47438516.807712898</v>
      </c>
      <c r="BV58">
        <v>32816215.0807136</v>
      </c>
      <c r="BW58">
        <v>25494468.402503099</v>
      </c>
      <c r="BX58">
        <v>20428622.6580685</v>
      </c>
      <c r="BY58">
        <v>18339245.843590301</v>
      </c>
      <c r="BZ58">
        <v>22107834.3996749</v>
      </c>
      <c r="CA58">
        <v>21853032.001269601</v>
      </c>
      <c r="CB58">
        <v>20098773.872552101</v>
      </c>
      <c r="CC58">
        <v>6145723.2159353103</v>
      </c>
      <c r="CD58">
        <v>0</v>
      </c>
      <c r="CE58">
        <v>0</v>
      </c>
      <c r="CF58">
        <v>0</v>
      </c>
      <c r="CG58">
        <v>0</v>
      </c>
      <c r="CH58">
        <v>0</v>
      </c>
      <c r="CI58">
        <v>0</v>
      </c>
      <c r="CJ58">
        <v>0</v>
      </c>
      <c r="CK58">
        <v>0</v>
      </c>
      <c r="CL58">
        <v>0</v>
      </c>
      <c r="CM58">
        <v>0</v>
      </c>
      <c r="CN58">
        <v>0</v>
      </c>
      <c r="CO58">
        <v>8989522.4965808708</v>
      </c>
      <c r="CP58">
        <v>13080244.639446801</v>
      </c>
      <c r="CQ58">
        <v>17343401.653073002</v>
      </c>
      <c r="CR58">
        <v>35348328.934192397</v>
      </c>
      <c r="CS58">
        <v>16116535.2093601</v>
      </c>
      <c r="CT58">
        <v>6224191.31317636</v>
      </c>
      <c r="CU58">
        <v>5234177.9720585998</v>
      </c>
      <c r="CV58">
        <v>3566519.0681598401</v>
      </c>
      <c r="CW58">
        <v>6284237.5584435305</v>
      </c>
      <c r="CX58">
        <v>15963255.3443402</v>
      </c>
      <c r="CY58">
        <v>653829.95836944401</v>
      </c>
      <c r="CZ58">
        <v>0</v>
      </c>
      <c r="DX58">
        <v>0</v>
      </c>
      <c r="DY58">
        <v>0</v>
      </c>
      <c r="DZ58">
        <v>0</v>
      </c>
      <c r="EA58">
        <v>0</v>
      </c>
      <c r="EB58">
        <v>0</v>
      </c>
      <c r="EC58">
        <v>0</v>
      </c>
      <c r="ED58">
        <v>0</v>
      </c>
      <c r="EE58">
        <v>0</v>
      </c>
      <c r="EF58">
        <v>0</v>
      </c>
      <c r="EG58">
        <v>0</v>
      </c>
      <c r="EH58">
        <v>18281.300899999998</v>
      </c>
      <c r="EI58">
        <v>8873958.9770189803</v>
      </c>
      <c r="EJ58">
        <v>9418165.5706042703</v>
      </c>
      <c r="EK58">
        <v>9218839.16457434</v>
      </c>
      <c r="EL58">
        <v>10046520.6366088</v>
      </c>
      <c r="EM58">
        <v>6411512.34202684</v>
      </c>
      <c r="EN58">
        <v>5205874.72970948</v>
      </c>
      <c r="EO58">
        <v>4472180.8394400803</v>
      </c>
      <c r="EP58">
        <v>4233352.9641994704</v>
      </c>
      <c r="EQ58">
        <v>4248091.2315796204</v>
      </c>
      <c r="ER58">
        <v>4093675.4273707098</v>
      </c>
      <c r="ES58">
        <v>3404408.6409469098</v>
      </c>
      <c r="ET58">
        <v>849668.04951208504</v>
      </c>
      <c r="EU58">
        <v>0</v>
      </c>
      <c r="EV58">
        <v>0</v>
      </c>
      <c r="EW58">
        <v>0</v>
      </c>
      <c r="EX58">
        <v>0</v>
      </c>
      <c r="EY58">
        <v>0</v>
      </c>
      <c r="EZ58">
        <v>0</v>
      </c>
      <c r="FA58">
        <v>0</v>
      </c>
      <c r="FB58">
        <v>0</v>
      </c>
      <c r="FC58">
        <v>0</v>
      </c>
      <c r="FD58">
        <v>0</v>
      </c>
      <c r="FE58">
        <v>0</v>
      </c>
      <c r="FF58">
        <v>8826177.0073968694</v>
      </c>
      <c r="FG58">
        <v>12855452.7850508</v>
      </c>
      <c r="FH58">
        <v>17094362.508233</v>
      </c>
      <c r="FI58">
        <v>34971736.672992401</v>
      </c>
      <c r="FJ58">
        <v>15945646.3922401</v>
      </c>
      <c r="FK58">
        <v>6075253.0430923598</v>
      </c>
      <c r="FL58">
        <v>4055767.0595386</v>
      </c>
      <c r="FM58">
        <v>3292595.2086054101</v>
      </c>
      <c r="FN58">
        <v>5989106.0555795496</v>
      </c>
      <c r="FO58">
        <v>11285713.481492201</v>
      </c>
      <c r="FP58">
        <v>609.22619999999995</v>
      </c>
      <c r="FQ58">
        <v>0</v>
      </c>
    </row>
    <row r="59" spans="1:173" x14ac:dyDescent="0.25">
      <c r="A59" s="46" t="s">
        <v>302</v>
      </c>
      <c r="B59" s="46" t="s">
        <v>9</v>
      </c>
      <c r="C59">
        <v>2020</v>
      </c>
      <c r="D59" s="84">
        <v>7386.8276999999998</v>
      </c>
      <c r="E59">
        <v>399.46980774266501</v>
      </c>
      <c r="F59">
        <v>0</v>
      </c>
      <c r="G59">
        <v>0</v>
      </c>
      <c r="H59">
        <v>0</v>
      </c>
      <c r="I59">
        <v>0</v>
      </c>
      <c r="J59">
        <v>1.24121319565482</v>
      </c>
      <c r="K59">
        <v>0</v>
      </c>
      <c r="L59">
        <v>0</v>
      </c>
      <c r="M59" s="38">
        <f>IF(OR(Beazley_data[[#This Row],[total_RC]]&lt;0.6,Beazley_data[[#This Row],[total_RC]]&gt;2),1,Beazley_data[[#This Row],[total_RC]])</f>
        <v>1.24121319565482</v>
      </c>
      <c r="P59" s="39" t="str">
        <f>Beazley_data[[#This Row],[key]]</f>
        <v>2E2020</v>
      </c>
      <c r="Q59" s="40">
        <f>Beazley_data[[#This Row],[WEP]]</f>
        <v>7386.8276999999998</v>
      </c>
      <c r="R59" s="40">
        <f t="shared" si="3"/>
        <v>7386.8276999999998</v>
      </c>
      <c r="S59" s="41">
        <f t="shared" si="4"/>
        <v>0</v>
      </c>
      <c r="U59" s="42">
        <f>Beazley_data[[#This Row],[Acq_costs]]</f>
        <v>399.46980774266501</v>
      </c>
      <c r="V59" s="40">
        <f t="shared" si="5"/>
        <v>399.4699</v>
      </c>
      <c r="W59" s="43">
        <f t="shared" si="6"/>
        <v>2.3094940315645682E-7</v>
      </c>
      <c r="Y59" s="44">
        <f>Beazley_data[[#This Row],[total_RC]]</f>
        <v>1.24121319565482</v>
      </c>
      <c r="Z59" s="45">
        <f t="shared" si="7"/>
        <v>1.24121319764115</v>
      </c>
      <c r="AA59" s="43">
        <f t="shared" si="8"/>
        <v>1.6003133008522883E-9</v>
      </c>
      <c r="AD59" s="42">
        <f>Beazley_data[[#This Row],[Cat_incurred]]+Beazley_data[[#This Row],[incurred_exc_cat]]</f>
        <v>0</v>
      </c>
      <c r="AE59" s="40">
        <f t="shared" si="9"/>
        <v>0</v>
      </c>
      <c r="AF59" s="43" t="str">
        <f t="shared" si="10"/>
        <v>no values</v>
      </c>
      <c r="AI59" t="s">
        <v>66</v>
      </c>
      <c r="AJ59">
        <v>0</v>
      </c>
      <c r="AK59">
        <v>0</v>
      </c>
      <c r="AL59">
        <v>0</v>
      </c>
      <c r="AM59">
        <v>0</v>
      </c>
      <c r="AN59">
        <v>0</v>
      </c>
      <c r="AO59">
        <v>0</v>
      </c>
      <c r="AP59">
        <v>0</v>
      </c>
      <c r="AQ59">
        <v>0</v>
      </c>
      <c r="AR59">
        <v>0</v>
      </c>
      <c r="AS59">
        <v>0</v>
      </c>
      <c r="AT59">
        <v>0</v>
      </c>
      <c r="AU59">
        <v>0</v>
      </c>
      <c r="AV59">
        <v>0</v>
      </c>
      <c r="AW59">
        <v>0</v>
      </c>
      <c r="AX59">
        <v>0</v>
      </c>
      <c r="AY59">
        <v>0</v>
      </c>
      <c r="AZ59">
        <v>0.91039223047989004</v>
      </c>
      <c r="BA59">
        <v>1.0026414322091699</v>
      </c>
      <c r="BB59">
        <v>1.0006680281812701</v>
      </c>
      <c r="BC59">
        <v>0.99510757803919603</v>
      </c>
      <c r="BD59">
        <v>0.94699043279148898</v>
      </c>
      <c r="BE59">
        <v>0.99903619081774198</v>
      </c>
      <c r="BF59">
        <v>1.0301326285977901</v>
      </c>
      <c r="BG59">
        <v>0</v>
      </c>
      <c r="BH59">
        <v>0</v>
      </c>
      <c r="BI59">
        <v>0</v>
      </c>
      <c r="BJ59">
        <v>0</v>
      </c>
      <c r="BK59">
        <v>0</v>
      </c>
      <c r="BL59">
        <v>0</v>
      </c>
      <c r="BM59">
        <v>0</v>
      </c>
      <c r="BN59">
        <v>0</v>
      </c>
      <c r="BO59">
        <v>0</v>
      </c>
      <c r="BP59">
        <v>0</v>
      </c>
      <c r="BQ59">
        <v>0</v>
      </c>
      <c r="BR59">
        <v>0</v>
      </c>
      <c r="BS59">
        <v>0</v>
      </c>
      <c r="BT59">
        <v>0</v>
      </c>
      <c r="BU59">
        <v>0</v>
      </c>
      <c r="BV59">
        <v>0</v>
      </c>
      <c r="BW59">
        <v>6554450.0086171897</v>
      </c>
      <c r="BX59">
        <v>11878609.6323389</v>
      </c>
      <c r="BY59">
        <v>15578082.036208101</v>
      </c>
      <c r="BZ59">
        <v>23535948.994439501</v>
      </c>
      <c r="CA59">
        <v>28027077.3811666</v>
      </c>
      <c r="CB59">
        <v>96272614.077469498</v>
      </c>
      <c r="CC59">
        <v>106365845.81494901</v>
      </c>
      <c r="CD59">
        <v>0</v>
      </c>
      <c r="CE59">
        <v>0</v>
      </c>
      <c r="CF59">
        <v>0</v>
      </c>
      <c r="CG59">
        <v>0</v>
      </c>
      <c r="CH59">
        <v>0</v>
      </c>
      <c r="CI59">
        <v>0</v>
      </c>
      <c r="CJ59">
        <v>0</v>
      </c>
      <c r="CK59">
        <v>0</v>
      </c>
      <c r="CL59">
        <v>0</v>
      </c>
      <c r="CM59">
        <v>0</v>
      </c>
      <c r="CN59">
        <v>0</v>
      </c>
      <c r="CO59">
        <v>0</v>
      </c>
      <c r="CP59">
        <v>0</v>
      </c>
      <c r="CQ59">
        <v>0</v>
      </c>
      <c r="CR59">
        <v>0</v>
      </c>
      <c r="CS59">
        <v>0</v>
      </c>
      <c r="CT59">
        <v>1912391.6551000001</v>
      </c>
      <c r="CU59">
        <v>599675.49485170003</v>
      </c>
      <c r="CV59">
        <v>5076256.0577388797</v>
      </c>
      <c r="CW59">
        <v>2419089.1980937799</v>
      </c>
      <c r="CX59">
        <v>7328889.7332928004</v>
      </c>
      <c r="CY59">
        <v>187665.2301863</v>
      </c>
      <c r="CZ59">
        <v>0</v>
      </c>
      <c r="DX59">
        <v>0</v>
      </c>
      <c r="DY59">
        <v>0</v>
      </c>
      <c r="DZ59">
        <v>0</v>
      </c>
      <c r="EA59">
        <v>0</v>
      </c>
      <c r="EB59">
        <v>0</v>
      </c>
      <c r="EC59">
        <v>0</v>
      </c>
      <c r="ED59">
        <v>0</v>
      </c>
      <c r="EE59">
        <v>0</v>
      </c>
      <c r="EF59">
        <v>0</v>
      </c>
      <c r="EG59">
        <v>0</v>
      </c>
      <c r="EH59">
        <v>0</v>
      </c>
      <c r="EI59">
        <v>0</v>
      </c>
      <c r="EJ59">
        <v>0</v>
      </c>
      <c r="EK59">
        <v>0</v>
      </c>
      <c r="EL59">
        <v>0</v>
      </c>
      <c r="EM59">
        <v>0</v>
      </c>
      <c r="EN59">
        <v>1636011.11972529</v>
      </c>
      <c r="EO59">
        <v>3021016.76313907</v>
      </c>
      <c r="EP59">
        <v>5500802.8521255599</v>
      </c>
      <c r="EQ59">
        <v>7708778.8333352702</v>
      </c>
      <c r="ER59">
        <v>9818030.3148255702</v>
      </c>
      <c r="ES59">
        <v>9148735.2037195601</v>
      </c>
      <c r="ET59">
        <v>640718.66620390804</v>
      </c>
      <c r="EU59">
        <v>0</v>
      </c>
      <c r="EV59">
        <v>0</v>
      </c>
      <c r="EW59">
        <v>0</v>
      </c>
      <c r="EX59">
        <v>0</v>
      </c>
      <c r="EY59">
        <v>0</v>
      </c>
      <c r="EZ59">
        <v>0</v>
      </c>
      <c r="FA59">
        <v>0</v>
      </c>
      <c r="FB59">
        <v>0</v>
      </c>
      <c r="FC59">
        <v>0</v>
      </c>
      <c r="FD59">
        <v>0</v>
      </c>
      <c r="FE59">
        <v>0</v>
      </c>
      <c r="FF59">
        <v>0</v>
      </c>
      <c r="FG59">
        <v>0</v>
      </c>
      <c r="FH59">
        <v>0</v>
      </c>
      <c r="FI59">
        <v>0</v>
      </c>
      <c r="FJ59">
        <v>0</v>
      </c>
      <c r="FK59">
        <v>1714939.1623</v>
      </c>
      <c r="FL59">
        <v>591692.75342570001</v>
      </c>
      <c r="FM59">
        <v>2949030.5549828801</v>
      </c>
      <c r="FN59">
        <v>1832446.0767337801</v>
      </c>
      <c r="FO59">
        <v>2162965.1244427999</v>
      </c>
      <c r="FP59">
        <v>14366.890186299999</v>
      </c>
      <c r="FQ59">
        <v>0</v>
      </c>
    </row>
    <row r="60" spans="1:173" x14ac:dyDescent="0.25">
      <c r="A60" s="48" t="s">
        <v>303</v>
      </c>
      <c r="B60" s="48" t="s">
        <v>9</v>
      </c>
      <c r="C60" s="49">
        <v>2021</v>
      </c>
      <c r="D60" s="85">
        <v>3565.6633999999999</v>
      </c>
      <c r="E60" s="49">
        <v>0</v>
      </c>
      <c r="F60" s="49">
        <v>0</v>
      </c>
      <c r="G60" s="49">
        <v>0</v>
      </c>
      <c r="H60" s="49">
        <v>0</v>
      </c>
      <c r="I60" s="49">
        <v>0</v>
      </c>
      <c r="J60" s="49">
        <v>1.1589763895586001</v>
      </c>
      <c r="K60" s="49">
        <v>0</v>
      </c>
      <c r="L60" s="49">
        <v>0</v>
      </c>
      <c r="M60" s="38">
        <f>IF(OR(Beazley_data[[#This Row],[total_RC]]&lt;0.6,Beazley_data[[#This Row],[total_RC]]&gt;2),1,Beazley_data[[#This Row],[total_RC]])</f>
        <v>1.1589763895586001</v>
      </c>
      <c r="P60" s="39" t="str">
        <f>Beazley_data[[#This Row],[key]]</f>
        <v>2E2021</v>
      </c>
      <c r="Q60" s="40">
        <f>Beazley_data[[#This Row],[WEP]]</f>
        <v>3565.6633999999999</v>
      </c>
      <c r="R60" s="40">
        <f t="shared" si="3"/>
        <v>3565.6633999999999</v>
      </c>
      <c r="S60" s="41">
        <f t="shared" si="4"/>
        <v>0</v>
      </c>
      <c r="U60" s="42">
        <f>Beazley_data[[#This Row],[Acq_costs]]</f>
        <v>0</v>
      </c>
      <c r="V60" s="40">
        <f t="shared" si="5"/>
        <v>0</v>
      </c>
      <c r="W60" s="43" t="str">
        <f t="shared" si="6"/>
        <v>no values</v>
      </c>
      <c r="Y60" s="44">
        <f>Beazley_data[[#This Row],[total_RC]]</f>
        <v>1.1589763895586001</v>
      </c>
      <c r="Z60" s="45">
        <f t="shared" si="7"/>
        <v>1.15897642254952</v>
      </c>
      <c r="AA60" s="43">
        <f t="shared" si="8"/>
        <v>2.846556612712988E-8</v>
      </c>
      <c r="AD60" s="42">
        <f>Beazley_data[[#This Row],[Cat_incurred]]+Beazley_data[[#This Row],[incurred_exc_cat]]</f>
        <v>0</v>
      </c>
      <c r="AE60" s="40">
        <f t="shared" si="9"/>
        <v>0</v>
      </c>
      <c r="AF60" s="43" t="str">
        <f t="shared" si="10"/>
        <v>no values</v>
      </c>
      <c r="AI60" t="s">
        <v>19</v>
      </c>
      <c r="AJ60">
        <v>0</v>
      </c>
      <c r="AK60">
        <v>0</v>
      </c>
      <c r="AL60">
        <v>0</v>
      </c>
      <c r="AM60">
        <v>0</v>
      </c>
      <c r="AN60">
        <v>0</v>
      </c>
      <c r="AO60">
        <v>0</v>
      </c>
      <c r="AP60">
        <v>0</v>
      </c>
      <c r="AQ60">
        <v>0</v>
      </c>
      <c r="AR60">
        <v>0</v>
      </c>
      <c r="AS60">
        <v>0</v>
      </c>
      <c r="AT60">
        <v>0</v>
      </c>
      <c r="AU60">
        <v>1.04532795306718</v>
      </c>
      <c r="AV60">
        <v>0.979097801797572</v>
      </c>
      <c r="AW60">
        <v>0.96906731002749202</v>
      </c>
      <c r="AX60">
        <v>0.93173552952371297</v>
      </c>
      <c r="AY60">
        <v>0.82320832499996799</v>
      </c>
      <c r="AZ60">
        <v>0.80666876883826899</v>
      </c>
      <c r="BA60">
        <v>1.00000000925155</v>
      </c>
      <c r="BB60">
        <v>1.0928573865132301</v>
      </c>
      <c r="BC60">
        <v>1.05603587286291</v>
      </c>
      <c r="BD60">
        <v>0.99530626159022995</v>
      </c>
      <c r="BE60">
        <v>1.0410788499069299</v>
      </c>
      <c r="BF60">
        <v>1</v>
      </c>
      <c r="BG60">
        <v>0</v>
      </c>
      <c r="BH60">
        <v>0</v>
      </c>
      <c r="BI60">
        <v>0</v>
      </c>
      <c r="BJ60">
        <v>0</v>
      </c>
      <c r="BK60">
        <v>0</v>
      </c>
      <c r="BL60">
        <v>0</v>
      </c>
      <c r="BM60">
        <v>0</v>
      </c>
      <c r="BN60">
        <v>0</v>
      </c>
      <c r="BO60">
        <v>0</v>
      </c>
      <c r="BP60">
        <v>0</v>
      </c>
      <c r="BQ60">
        <v>0</v>
      </c>
      <c r="BR60">
        <v>3975590.5040000002</v>
      </c>
      <c r="BS60">
        <v>2842905.3922000001</v>
      </c>
      <c r="BT60">
        <v>2136190.3437000001</v>
      </c>
      <c r="BU60">
        <v>2231657.5762</v>
      </c>
      <c r="BV60">
        <v>1872236.6919</v>
      </c>
      <c r="BW60">
        <v>842858.44279999996</v>
      </c>
      <c r="BX60">
        <v>746017.23309999995</v>
      </c>
      <c r="BY60">
        <v>757586.81039999996</v>
      </c>
      <c r="BZ60">
        <v>825732.03220000002</v>
      </c>
      <c r="CA60">
        <v>714513.03980000003</v>
      </c>
      <c r="CB60">
        <v>585467.42689999996</v>
      </c>
      <c r="CC60">
        <v>52271.149599999997</v>
      </c>
      <c r="CD60">
        <v>0</v>
      </c>
      <c r="CE60">
        <v>0</v>
      </c>
      <c r="CF60">
        <v>0</v>
      </c>
      <c r="CG60">
        <v>0</v>
      </c>
      <c r="CH60">
        <v>0</v>
      </c>
      <c r="CI60">
        <v>0</v>
      </c>
      <c r="CJ60">
        <v>0</v>
      </c>
      <c r="CK60">
        <v>0</v>
      </c>
      <c r="CL60">
        <v>0</v>
      </c>
      <c r="CM60">
        <v>0</v>
      </c>
      <c r="CN60">
        <v>0</v>
      </c>
      <c r="CO60">
        <v>0</v>
      </c>
      <c r="CP60">
        <v>0</v>
      </c>
      <c r="CQ60">
        <v>0</v>
      </c>
      <c r="CR60">
        <v>0</v>
      </c>
      <c r="CS60">
        <v>324086.90879999998</v>
      </c>
      <c r="CT60">
        <v>0</v>
      </c>
      <c r="CU60">
        <v>0</v>
      </c>
      <c r="CV60">
        <v>0</v>
      </c>
      <c r="CW60">
        <v>0</v>
      </c>
      <c r="CX60">
        <v>0</v>
      </c>
      <c r="CY60">
        <v>90146.4</v>
      </c>
      <c r="CZ60">
        <v>0</v>
      </c>
      <c r="DX60">
        <v>0</v>
      </c>
      <c r="DY60">
        <v>0</v>
      </c>
      <c r="DZ60">
        <v>0</v>
      </c>
      <c r="EA60">
        <v>0</v>
      </c>
      <c r="EB60">
        <v>0</v>
      </c>
      <c r="EC60">
        <v>0</v>
      </c>
      <c r="ED60">
        <v>0</v>
      </c>
      <c r="EE60">
        <v>0</v>
      </c>
      <c r="EF60">
        <v>0</v>
      </c>
      <c r="EG60">
        <v>0</v>
      </c>
      <c r="EH60">
        <v>0</v>
      </c>
      <c r="EI60">
        <v>455424.85920000001</v>
      </c>
      <c r="EJ60">
        <v>520565.95480000001</v>
      </c>
      <c r="EK60">
        <v>279353.12689999997</v>
      </c>
      <c r="EL60">
        <v>672779.05909999995</v>
      </c>
      <c r="EM60">
        <v>425314.01679999998</v>
      </c>
      <c r="EN60">
        <v>220089.94699999999</v>
      </c>
      <c r="EO60">
        <v>198413.52350000001</v>
      </c>
      <c r="EP60">
        <v>196852.42189999999</v>
      </c>
      <c r="EQ60">
        <v>196662.26629999999</v>
      </c>
      <c r="ER60">
        <v>100462.0221</v>
      </c>
      <c r="ES60">
        <v>108967.00139999999</v>
      </c>
      <c r="ET60">
        <v>18846.060700000002</v>
      </c>
      <c r="EU60">
        <v>0</v>
      </c>
      <c r="EV60">
        <v>0</v>
      </c>
      <c r="EW60">
        <v>0</v>
      </c>
      <c r="EX60">
        <v>0</v>
      </c>
      <c r="EY60">
        <v>0</v>
      </c>
      <c r="EZ60">
        <v>0</v>
      </c>
      <c r="FA60">
        <v>0</v>
      </c>
      <c r="FB60">
        <v>0</v>
      </c>
      <c r="FC60">
        <v>0</v>
      </c>
      <c r="FD60">
        <v>0</v>
      </c>
      <c r="FE60">
        <v>0</v>
      </c>
      <c r="FF60">
        <v>0</v>
      </c>
      <c r="FG60">
        <v>0</v>
      </c>
      <c r="FH60">
        <v>0</v>
      </c>
      <c r="FI60">
        <v>0</v>
      </c>
      <c r="FJ60">
        <v>324086.90879999998</v>
      </c>
      <c r="FK60">
        <v>0</v>
      </c>
      <c r="FL60">
        <v>0</v>
      </c>
      <c r="FM60">
        <v>0</v>
      </c>
      <c r="FN60">
        <v>0</v>
      </c>
      <c r="FO60">
        <v>0</v>
      </c>
      <c r="FP60">
        <v>90146.4</v>
      </c>
      <c r="FQ60">
        <v>0</v>
      </c>
    </row>
    <row r="61" spans="1:173" x14ac:dyDescent="0.25">
      <c r="A61" s="46" t="s">
        <v>304</v>
      </c>
      <c r="B61" s="46" t="s">
        <v>9</v>
      </c>
      <c r="C61">
        <v>2022</v>
      </c>
      <c r="D61" s="84">
        <v>3963.8114999999998</v>
      </c>
      <c r="E61">
        <v>0</v>
      </c>
      <c r="F61">
        <v>0</v>
      </c>
      <c r="G61">
        <v>0</v>
      </c>
      <c r="H61">
        <v>0</v>
      </c>
      <c r="I61">
        <v>0</v>
      </c>
      <c r="J61">
        <v>1.0197758591286099</v>
      </c>
      <c r="K61">
        <v>0</v>
      </c>
      <c r="L61">
        <v>0</v>
      </c>
      <c r="M61" s="38">
        <f>IF(OR(Beazley_data[[#This Row],[total_RC]]&lt;0.6,Beazley_data[[#This Row],[total_RC]]&gt;2),1,Beazley_data[[#This Row],[total_RC]])</f>
        <v>1.0197758591286099</v>
      </c>
      <c r="P61" s="39" t="str">
        <f>Beazley_data[[#This Row],[key]]</f>
        <v>2E2022</v>
      </c>
      <c r="Q61" s="40">
        <f>Beazley_data[[#This Row],[WEP]]</f>
        <v>3963.8114999999998</v>
      </c>
      <c r="R61" s="40">
        <f t="shared" si="3"/>
        <v>0</v>
      </c>
      <c r="S61" s="41" t="str">
        <f t="shared" si="4"/>
        <v>no values</v>
      </c>
      <c r="U61" s="42">
        <f>Beazley_data[[#This Row],[Acq_costs]]</f>
        <v>0</v>
      </c>
      <c r="V61" s="40">
        <f t="shared" si="5"/>
        <v>0</v>
      </c>
      <c r="W61" s="43" t="str">
        <f t="shared" si="6"/>
        <v>no values</v>
      </c>
      <c r="Y61" s="44">
        <f>Beazley_data[[#This Row],[total_RC]]</f>
        <v>1.0197758591286099</v>
      </c>
      <c r="Z61" s="45">
        <f t="shared" si="7"/>
        <v>0</v>
      </c>
      <c r="AA61" s="43" t="str">
        <f t="shared" si="8"/>
        <v>no values</v>
      </c>
      <c r="AD61" s="42">
        <f>Beazley_data[[#This Row],[Cat_incurred]]+Beazley_data[[#This Row],[incurred_exc_cat]]</f>
        <v>0</v>
      </c>
      <c r="AE61" s="40">
        <f t="shared" si="9"/>
        <v>0</v>
      </c>
      <c r="AF61" s="43" t="str">
        <f t="shared" si="10"/>
        <v>no values</v>
      </c>
      <c r="AI61" t="s">
        <v>8</v>
      </c>
      <c r="AJ61">
        <v>0</v>
      </c>
      <c r="AK61">
        <v>0</v>
      </c>
      <c r="AL61">
        <v>0</v>
      </c>
      <c r="AM61">
        <v>0</v>
      </c>
      <c r="AN61">
        <v>0</v>
      </c>
      <c r="AO61">
        <v>0</v>
      </c>
      <c r="AP61">
        <v>0</v>
      </c>
      <c r="AQ61">
        <v>0</v>
      </c>
      <c r="AR61">
        <v>0</v>
      </c>
      <c r="AS61">
        <v>0</v>
      </c>
      <c r="AT61">
        <v>0</v>
      </c>
      <c r="AU61">
        <v>1.0662279645621999</v>
      </c>
      <c r="AV61">
        <v>1.0171239827793599</v>
      </c>
      <c r="AW61">
        <v>0.94839700131975702</v>
      </c>
      <c r="AX61">
        <v>0.88432357286902596</v>
      </c>
      <c r="AY61">
        <v>0.83972202162439302</v>
      </c>
      <c r="AZ61">
        <v>0.88275208588036203</v>
      </c>
      <c r="BA61">
        <v>0.89938469849583103</v>
      </c>
      <c r="BB61">
        <v>1.00629408975799</v>
      </c>
      <c r="BC61">
        <v>1.0169988971011099</v>
      </c>
      <c r="BD61">
        <v>1.0306069430917799</v>
      </c>
      <c r="BE61">
        <v>1.03983087897828</v>
      </c>
      <c r="BF61">
        <v>1.02865363600338</v>
      </c>
      <c r="BG61">
        <v>0</v>
      </c>
      <c r="BH61">
        <v>0</v>
      </c>
      <c r="BI61">
        <v>0</v>
      </c>
      <c r="BJ61">
        <v>0</v>
      </c>
      <c r="BK61">
        <v>0</v>
      </c>
      <c r="BL61">
        <v>0</v>
      </c>
      <c r="BM61">
        <v>0</v>
      </c>
      <c r="BN61">
        <v>0</v>
      </c>
      <c r="BO61">
        <v>0</v>
      </c>
      <c r="BP61">
        <v>0</v>
      </c>
      <c r="BQ61">
        <v>0</v>
      </c>
      <c r="BR61">
        <v>18134511.649790902</v>
      </c>
      <c r="BS61">
        <v>22191498.789288498</v>
      </c>
      <c r="BT61">
        <v>19155331.7477654</v>
      </c>
      <c r="BU61">
        <v>16750353.033005999</v>
      </c>
      <c r="BV61">
        <v>10801962.3882549</v>
      </c>
      <c r="BW61">
        <v>7828414.3021386499</v>
      </c>
      <c r="BX61">
        <v>7849628.1850623405</v>
      </c>
      <c r="BY61">
        <v>8701249.2079431694</v>
      </c>
      <c r="BZ61">
        <v>8954957.8540558405</v>
      </c>
      <c r="CA61">
        <v>5181036.5975160003</v>
      </c>
      <c r="CB61">
        <v>5832965.8234970802</v>
      </c>
      <c r="CC61">
        <v>2088959.3160880001</v>
      </c>
      <c r="CD61">
        <v>0</v>
      </c>
      <c r="CE61">
        <v>0</v>
      </c>
      <c r="CF61">
        <v>0</v>
      </c>
      <c r="CG61">
        <v>0</v>
      </c>
      <c r="CH61">
        <v>0</v>
      </c>
      <c r="CI61">
        <v>0</v>
      </c>
      <c r="CJ61">
        <v>0</v>
      </c>
      <c r="CK61">
        <v>0</v>
      </c>
      <c r="CL61">
        <v>0</v>
      </c>
      <c r="CM61">
        <v>0</v>
      </c>
      <c r="CN61">
        <v>0</v>
      </c>
      <c r="CO61">
        <v>11762806.6979756</v>
      </c>
      <c r="CP61">
        <v>12136015.37322</v>
      </c>
      <c r="CQ61">
        <v>2287015.1781237801</v>
      </c>
      <c r="CR61">
        <v>1941612.86209419</v>
      </c>
      <c r="CS61">
        <v>5770454.4616400003</v>
      </c>
      <c r="CT61">
        <v>1351819.0390170501</v>
      </c>
      <c r="CU61">
        <v>10778034.369672</v>
      </c>
      <c r="CV61">
        <v>7342207.9502516901</v>
      </c>
      <c r="CW61">
        <v>12976485.321219999</v>
      </c>
      <c r="CX61">
        <v>1502605.9167919999</v>
      </c>
      <c r="CY61">
        <v>2206266.0251771002</v>
      </c>
      <c r="CZ61">
        <v>0</v>
      </c>
      <c r="DX61">
        <v>0</v>
      </c>
      <c r="DY61">
        <v>0</v>
      </c>
      <c r="DZ61">
        <v>0</v>
      </c>
      <c r="EA61">
        <v>0</v>
      </c>
      <c r="EB61">
        <v>0</v>
      </c>
      <c r="EC61">
        <v>0</v>
      </c>
      <c r="ED61">
        <v>0</v>
      </c>
      <c r="EE61">
        <v>0</v>
      </c>
      <c r="EF61">
        <v>0</v>
      </c>
      <c r="EG61">
        <v>0</v>
      </c>
      <c r="EH61">
        <v>0</v>
      </c>
      <c r="EI61">
        <v>4126181.1453254502</v>
      </c>
      <c r="EJ61">
        <v>4853221.2901758999</v>
      </c>
      <c r="EK61">
        <v>3650544.4361423301</v>
      </c>
      <c r="EL61">
        <v>3687045.43099694</v>
      </c>
      <c r="EM61">
        <v>2132263.8381395801</v>
      </c>
      <c r="EN61">
        <v>1846556.08913021</v>
      </c>
      <c r="EO61">
        <v>2000081.16727075</v>
      </c>
      <c r="EP61">
        <v>2446569.6470907298</v>
      </c>
      <c r="EQ61">
        <v>2333000.3280148702</v>
      </c>
      <c r="ER61">
        <v>1022924.47656522</v>
      </c>
      <c r="ES61">
        <v>1416627.6837107299</v>
      </c>
      <c r="ET61">
        <v>603040.95945600001</v>
      </c>
      <c r="EU61">
        <v>0</v>
      </c>
      <c r="EV61">
        <v>0</v>
      </c>
      <c r="EW61">
        <v>0</v>
      </c>
      <c r="EX61">
        <v>0</v>
      </c>
      <c r="EY61">
        <v>0</v>
      </c>
      <c r="EZ61">
        <v>0</v>
      </c>
      <c r="FA61">
        <v>0</v>
      </c>
      <c r="FB61">
        <v>0</v>
      </c>
      <c r="FC61">
        <v>0</v>
      </c>
      <c r="FD61">
        <v>0</v>
      </c>
      <c r="FE61">
        <v>0</v>
      </c>
      <c r="FF61">
        <v>11762806.6979756</v>
      </c>
      <c r="FG61">
        <v>12082828.442919999</v>
      </c>
      <c r="FH61">
        <v>2287015.1781237801</v>
      </c>
      <c r="FI61">
        <v>1937320.2643341899</v>
      </c>
      <c r="FJ61">
        <v>5462775.3416400002</v>
      </c>
      <c r="FK61">
        <v>1350019.7847951499</v>
      </c>
      <c r="FL61">
        <v>10735107.9581236</v>
      </c>
      <c r="FM61">
        <v>7169163.9545036899</v>
      </c>
      <c r="FN61">
        <v>9154581.82632</v>
      </c>
      <c r="FO61">
        <v>1380793.4828319999</v>
      </c>
      <c r="FP61">
        <v>1075771.3146772599</v>
      </c>
      <c r="FQ61">
        <v>0</v>
      </c>
    </row>
    <row r="62" spans="1:173" x14ac:dyDescent="0.25">
      <c r="A62" s="48" t="s">
        <v>305</v>
      </c>
      <c r="B62" s="48" t="s">
        <v>9</v>
      </c>
      <c r="C62" s="49">
        <v>2023</v>
      </c>
      <c r="D62" s="85">
        <v>5384.5009</v>
      </c>
      <c r="E62" s="49">
        <v>0</v>
      </c>
      <c r="F62" s="49">
        <v>0</v>
      </c>
      <c r="G62" s="49">
        <v>0</v>
      </c>
      <c r="H62" s="49">
        <v>0</v>
      </c>
      <c r="I62" s="49">
        <v>0</v>
      </c>
      <c r="J62" s="49">
        <v>1.1250004050215801</v>
      </c>
      <c r="K62" s="49">
        <v>0</v>
      </c>
      <c r="L62" s="49">
        <v>0</v>
      </c>
      <c r="M62" s="38">
        <f>IF(OR(Beazley_data[[#This Row],[total_RC]]&lt;0.6,Beazley_data[[#This Row],[total_RC]]&gt;2),1,Beazley_data[[#This Row],[total_RC]])</f>
        <v>1.1250004050215801</v>
      </c>
      <c r="P62" s="39" t="str">
        <f>Beazley_data[[#This Row],[key]]</f>
        <v>2E2023</v>
      </c>
      <c r="Q62" s="40">
        <f>Beazley_data[[#This Row],[WEP]]</f>
        <v>5384.5009</v>
      </c>
      <c r="R62" s="40">
        <f t="shared" si="3"/>
        <v>0</v>
      </c>
      <c r="S62" s="41" t="str">
        <f t="shared" si="4"/>
        <v>no values</v>
      </c>
      <c r="U62" s="42">
        <f>Beazley_data[[#This Row],[Acq_costs]]</f>
        <v>0</v>
      </c>
      <c r="V62" s="40">
        <f t="shared" si="5"/>
        <v>0</v>
      </c>
      <c r="W62" s="43" t="str">
        <f t="shared" si="6"/>
        <v>no values</v>
      </c>
      <c r="Y62" s="44">
        <f>Beazley_data[[#This Row],[total_RC]]</f>
        <v>1.1250004050215801</v>
      </c>
      <c r="Z62" s="45">
        <f t="shared" si="7"/>
        <v>0</v>
      </c>
      <c r="AA62" s="43" t="str">
        <f t="shared" si="8"/>
        <v>no values</v>
      </c>
      <c r="AD62" s="42">
        <f>Beazley_data[[#This Row],[Cat_incurred]]+Beazley_data[[#This Row],[incurred_exc_cat]]</f>
        <v>0</v>
      </c>
      <c r="AE62" s="40">
        <f t="shared" si="9"/>
        <v>0</v>
      </c>
      <c r="AF62" s="43" t="str">
        <f t="shared" si="10"/>
        <v>no values</v>
      </c>
      <c r="AI62" t="s">
        <v>77</v>
      </c>
      <c r="AJ62">
        <v>0</v>
      </c>
      <c r="AK62">
        <v>0</v>
      </c>
      <c r="AL62">
        <v>0</v>
      </c>
      <c r="AM62">
        <v>0</v>
      </c>
      <c r="AN62">
        <v>0.88409064571326601</v>
      </c>
      <c r="AO62">
        <v>0.93607290717574798</v>
      </c>
      <c r="AP62">
        <v>0.97744370207418496</v>
      </c>
      <c r="AQ62">
        <v>0.94424303614957195</v>
      </c>
      <c r="AR62">
        <v>0.96238760266468304</v>
      </c>
      <c r="AS62">
        <v>0.99739775552160104</v>
      </c>
      <c r="AT62">
        <v>0.88878087096720404</v>
      </c>
      <c r="AU62">
        <v>0.97240822028082796</v>
      </c>
      <c r="AV62">
        <v>0.97304337581604206</v>
      </c>
      <c r="AW62">
        <v>1.0001900960422301</v>
      </c>
      <c r="AX62">
        <v>0.99609533348538504</v>
      </c>
      <c r="AY62">
        <v>0.99435463375884503</v>
      </c>
      <c r="AZ62">
        <v>0.93808438749102796</v>
      </c>
      <c r="BA62">
        <v>1.0028390346243901</v>
      </c>
      <c r="BB62">
        <v>1.00286357041712</v>
      </c>
      <c r="BC62">
        <v>1.00622746787446</v>
      </c>
      <c r="BD62">
        <v>1.18783514107062</v>
      </c>
      <c r="BE62">
        <v>1.2222834085916101</v>
      </c>
      <c r="BF62">
        <v>1.03661214566155</v>
      </c>
      <c r="BG62">
        <v>0</v>
      </c>
      <c r="BH62">
        <v>0</v>
      </c>
      <c r="BI62">
        <v>0</v>
      </c>
      <c r="BJ62">
        <v>0</v>
      </c>
      <c r="BK62">
        <v>2643271.3986249999</v>
      </c>
      <c r="BL62">
        <v>2187080.5036999998</v>
      </c>
      <c r="BM62">
        <v>3092059.93</v>
      </c>
      <c r="BN62">
        <v>1978954.3277</v>
      </c>
      <c r="BO62">
        <v>2665149.3365000002</v>
      </c>
      <c r="BP62">
        <v>2712030.4611</v>
      </c>
      <c r="BQ62">
        <v>2698549.1316</v>
      </c>
      <c r="BR62">
        <v>1702803.8844000001</v>
      </c>
      <c r="BS62">
        <v>1403572.4328000001</v>
      </c>
      <c r="BT62">
        <v>1731025.5824</v>
      </c>
      <c r="BU62">
        <v>1871302.4639999999</v>
      </c>
      <c r="BV62">
        <v>1434250.0063</v>
      </c>
      <c r="BW62">
        <v>868336.34889999998</v>
      </c>
      <c r="BX62">
        <v>948148.53515247302</v>
      </c>
      <c r="BY62">
        <v>1381544.02157788</v>
      </c>
      <c r="BZ62">
        <v>1727769.7854083299</v>
      </c>
      <c r="CA62">
        <v>3891246.4542999999</v>
      </c>
      <c r="CB62">
        <v>7627022.0576370498</v>
      </c>
      <c r="CC62">
        <v>9619541.2970400006</v>
      </c>
      <c r="CD62">
        <v>0</v>
      </c>
      <c r="CE62">
        <v>0</v>
      </c>
      <c r="CF62">
        <v>0</v>
      </c>
      <c r="CG62">
        <v>0</v>
      </c>
      <c r="CH62">
        <v>104464.94379999999</v>
      </c>
      <c r="CI62">
        <v>149538.763828</v>
      </c>
      <c r="CJ62">
        <v>229735.23027999999</v>
      </c>
      <c r="CK62">
        <v>482292.01611600001</v>
      </c>
      <c r="CL62">
        <v>1047913.63066</v>
      </c>
      <c r="CM62">
        <v>310367.69729600003</v>
      </c>
      <c r="CN62">
        <v>9136925.6830519997</v>
      </c>
      <c r="CO62">
        <v>193832.966116</v>
      </c>
      <c r="CP62">
        <v>1111453.243368</v>
      </c>
      <c r="CQ62">
        <v>227478.57945600001</v>
      </c>
      <c r="CR62">
        <v>213479.24651600001</v>
      </c>
      <c r="CS62">
        <v>158713.38130000001</v>
      </c>
      <c r="CT62">
        <v>166682.37659999999</v>
      </c>
      <c r="CU62">
        <v>138556.44390000001</v>
      </c>
      <c r="CV62">
        <v>86420.354900000006</v>
      </c>
      <c r="CW62">
        <v>57785.107000000004</v>
      </c>
      <c r="CX62">
        <v>81905.380499999999</v>
      </c>
      <c r="CY62">
        <v>18633.919999999998</v>
      </c>
      <c r="CZ62">
        <v>0</v>
      </c>
      <c r="DX62">
        <v>0</v>
      </c>
      <c r="DY62">
        <v>0</v>
      </c>
      <c r="DZ62">
        <v>0</v>
      </c>
      <c r="EA62">
        <v>0</v>
      </c>
      <c r="EB62">
        <v>494456.08497500001</v>
      </c>
      <c r="EC62">
        <v>652224.99789999996</v>
      </c>
      <c r="ED62">
        <v>964424.35</v>
      </c>
      <c r="EE62">
        <v>746225.82270000002</v>
      </c>
      <c r="EF62">
        <v>562250.17350000003</v>
      </c>
      <c r="EG62">
        <v>704310.32350000006</v>
      </c>
      <c r="EH62">
        <v>683796.00719999999</v>
      </c>
      <c r="EI62">
        <v>610368.89099999995</v>
      </c>
      <c r="EJ62">
        <v>535106.60219999996</v>
      </c>
      <c r="EK62">
        <v>669970.35840000003</v>
      </c>
      <c r="EL62">
        <v>715811.64670000004</v>
      </c>
      <c r="EM62">
        <v>670228.12569999998</v>
      </c>
      <c r="EN62">
        <v>437676.92580000003</v>
      </c>
      <c r="EO62">
        <v>517821.773270762</v>
      </c>
      <c r="EP62">
        <v>745612.80638426798</v>
      </c>
      <c r="EQ62">
        <v>805483.08781543397</v>
      </c>
      <c r="ER62">
        <v>1271104.8864</v>
      </c>
      <c r="ES62">
        <v>2117314.7195573798</v>
      </c>
      <c r="ET62">
        <v>2023921.8400600001</v>
      </c>
      <c r="EU62">
        <v>0</v>
      </c>
      <c r="EV62">
        <v>0</v>
      </c>
      <c r="EW62">
        <v>0</v>
      </c>
      <c r="EX62">
        <v>0</v>
      </c>
      <c r="EY62">
        <v>104464.94379999999</v>
      </c>
      <c r="EZ62">
        <v>149538.763828</v>
      </c>
      <c r="FA62">
        <v>229735.23027999999</v>
      </c>
      <c r="FB62">
        <v>482292.01611600001</v>
      </c>
      <c r="FC62">
        <v>963635.58065999998</v>
      </c>
      <c r="FD62">
        <v>310367.69729600003</v>
      </c>
      <c r="FE62">
        <v>9136925.6830519997</v>
      </c>
      <c r="FF62">
        <v>193832.966116</v>
      </c>
      <c r="FG62">
        <v>314665.24336800002</v>
      </c>
      <c r="FH62">
        <v>205267.00545600001</v>
      </c>
      <c r="FI62">
        <v>212449.17181599999</v>
      </c>
      <c r="FJ62">
        <v>149106.6495</v>
      </c>
      <c r="FK62">
        <v>152234.07620000001</v>
      </c>
      <c r="FL62">
        <v>131257.7738</v>
      </c>
      <c r="FM62">
        <v>85626.691800000001</v>
      </c>
      <c r="FN62">
        <v>36070.912400000001</v>
      </c>
      <c r="FO62">
        <v>51881.108899999999</v>
      </c>
      <c r="FP62">
        <v>18633.919999999998</v>
      </c>
      <c r="FQ62">
        <v>0</v>
      </c>
    </row>
    <row r="63" spans="1:173" x14ac:dyDescent="0.25">
      <c r="A63" s="46" t="s">
        <v>306</v>
      </c>
      <c r="B63" s="46" t="s">
        <v>9</v>
      </c>
      <c r="C63">
        <v>2024</v>
      </c>
      <c r="D63" s="84">
        <v>0</v>
      </c>
      <c r="E63">
        <v>0</v>
      </c>
      <c r="F63">
        <v>0</v>
      </c>
      <c r="G63">
        <v>0</v>
      </c>
      <c r="H63">
        <v>0</v>
      </c>
      <c r="I63">
        <v>0</v>
      </c>
      <c r="K63">
        <v>0</v>
      </c>
      <c r="L63">
        <v>0</v>
      </c>
      <c r="M63" s="38">
        <f>IF(OR(Beazley_data[[#This Row],[total_RC]]&lt;0.6,Beazley_data[[#This Row],[total_RC]]&gt;2),1,Beazley_data[[#This Row],[total_RC]])</f>
        <v>1</v>
      </c>
      <c r="P63" s="39" t="str">
        <f>Beazley_data[[#This Row],[key]]</f>
        <v>2E2024</v>
      </c>
      <c r="Q63" s="40">
        <f>Beazley_data[[#This Row],[WEP]]</f>
        <v>0</v>
      </c>
      <c r="R63" s="40">
        <f t="shared" si="3"/>
        <v>0</v>
      </c>
      <c r="S63" s="41" t="str">
        <f t="shared" si="4"/>
        <v>no values</v>
      </c>
      <c r="U63" s="42">
        <f>Beazley_data[[#This Row],[Acq_costs]]</f>
        <v>0</v>
      </c>
      <c r="V63" s="40">
        <f t="shared" si="5"/>
        <v>0</v>
      </c>
      <c r="W63" s="43" t="str">
        <f t="shared" si="6"/>
        <v>no values</v>
      </c>
      <c r="Y63" s="44">
        <f>Beazley_data[[#This Row],[total_RC]]</f>
        <v>0</v>
      </c>
      <c r="Z63" s="45">
        <f t="shared" si="7"/>
        <v>0</v>
      </c>
      <c r="AA63" s="43" t="str">
        <f t="shared" si="8"/>
        <v>no values</v>
      </c>
      <c r="AD63" s="42">
        <f>Beazley_data[[#This Row],[Cat_incurred]]+Beazley_data[[#This Row],[incurred_exc_cat]]</f>
        <v>0</v>
      </c>
      <c r="AE63" s="40">
        <f t="shared" si="9"/>
        <v>0</v>
      </c>
      <c r="AF63" s="43" t="str">
        <f t="shared" si="10"/>
        <v>no values</v>
      </c>
      <c r="AI63" t="s">
        <v>74</v>
      </c>
      <c r="AJ63">
        <v>0</v>
      </c>
      <c r="AK63">
        <v>0</v>
      </c>
      <c r="AL63">
        <v>0</v>
      </c>
      <c r="AM63">
        <v>0</v>
      </c>
      <c r="AN63">
        <v>1.0359371380093501</v>
      </c>
      <c r="AO63">
        <v>0.971664179837051</v>
      </c>
      <c r="AP63">
        <v>0.92458275099653797</v>
      </c>
      <c r="AQ63">
        <v>0.94352017329006899</v>
      </c>
      <c r="AR63">
        <v>0.95568517639991202</v>
      </c>
      <c r="AS63">
        <v>1.0076757858630501</v>
      </c>
      <c r="AT63">
        <v>0.95805077171150299</v>
      </c>
      <c r="AU63">
        <v>0.944065051614698</v>
      </c>
      <c r="AV63">
        <v>1.0130559634046299</v>
      </c>
      <c r="AW63">
        <v>1.00242375834632</v>
      </c>
      <c r="AX63">
        <v>1.00297164728041</v>
      </c>
      <c r="AY63">
        <v>1.07952337553966</v>
      </c>
      <c r="AZ63">
        <v>1.0068090169038899</v>
      </c>
      <c r="BA63">
        <v>0.98681961334660695</v>
      </c>
      <c r="BB63">
        <v>1.0809239293528301</v>
      </c>
      <c r="BC63">
        <v>1.1976867861546701</v>
      </c>
      <c r="BD63">
        <v>1.28868044289874</v>
      </c>
      <c r="BE63">
        <v>1.2012023415953801</v>
      </c>
      <c r="BF63">
        <v>1.03554730996843</v>
      </c>
      <c r="BG63">
        <v>0</v>
      </c>
      <c r="BH63">
        <v>0</v>
      </c>
      <c r="BI63">
        <v>0</v>
      </c>
      <c r="BJ63">
        <v>0</v>
      </c>
      <c r="BK63">
        <v>454689.516602872</v>
      </c>
      <c r="BL63">
        <v>170163.68188359999</v>
      </c>
      <c r="BM63">
        <v>160429.025994</v>
      </c>
      <c r="BN63">
        <v>193928.8303</v>
      </c>
      <c r="BO63">
        <v>618357.93166033796</v>
      </c>
      <c r="BP63">
        <v>846571.63754688797</v>
      </c>
      <c r="BQ63">
        <v>399361.97909545398</v>
      </c>
      <c r="BR63">
        <v>123107.58893472</v>
      </c>
      <c r="BS63">
        <v>88436.636771999998</v>
      </c>
      <c r="BT63">
        <v>21416.457252</v>
      </c>
      <c r="BU63">
        <v>56404.771267999997</v>
      </c>
      <c r="BV63">
        <v>34593.428147999999</v>
      </c>
      <c r="BW63">
        <v>83245.577420000001</v>
      </c>
      <c r="BX63">
        <v>6605177.2768526198</v>
      </c>
      <c r="BY63">
        <v>13602290.894516001</v>
      </c>
      <c r="BZ63">
        <v>21203478.3726313</v>
      </c>
      <c r="CA63">
        <v>29959797.864925399</v>
      </c>
      <c r="CB63">
        <v>39408689.1096709</v>
      </c>
      <c r="CC63">
        <v>13971242.9805537</v>
      </c>
      <c r="CD63">
        <v>0</v>
      </c>
      <c r="CE63">
        <v>0</v>
      </c>
      <c r="CF63">
        <v>0</v>
      </c>
      <c r="CG63">
        <v>0</v>
      </c>
      <c r="CH63">
        <v>14163.758216</v>
      </c>
      <c r="CI63">
        <v>0</v>
      </c>
      <c r="CJ63">
        <v>0</v>
      </c>
      <c r="CK63">
        <v>0</v>
      </c>
      <c r="CL63">
        <v>75535.826541364397</v>
      </c>
      <c r="CM63">
        <v>167693.94142356401</v>
      </c>
      <c r="CN63">
        <v>0</v>
      </c>
      <c r="CO63">
        <v>0</v>
      </c>
      <c r="CP63">
        <v>0</v>
      </c>
      <c r="CQ63">
        <v>7321.8071</v>
      </c>
      <c r="CR63">
        <v>0</v>
      </c>
      <c r="CS63">
        <v>2115.2644571679998</v>
      </c>
      <c r="CT63">
        <v>0</v>
      </c>
      <c r="CU63">
        <v>4169310.8598751999</v>
      </c>
      <c r="CV63">
        <v>382046.55443790898</v>
      </c>
      <c r="CW63">
        <v>2100979.7145830598</v>
      </c>
      <c r="CX63">
        <v>587125.74112679996</v>
      </c>
      <c r="CY63">
        <v>44669.5</v>
      </c>
      <c r="CZ63">
        <v>0</v>
      </c>
      <c r="DX63">
        <v>0</v>
      </c>
      <c r="DY63">
        <v>0</v>
      </c>
      <c r="DZ63">
        <v>0</v>
      </c>
      <c r="EA63">
        <v>0</v>
      </c>
      <c r="EB63">
        <v>133076.00766037501</v>
      </c>
      <c r="EC63">
        <v>54387.228708399998</v>
      </c>
      <c r="ED63">
        <v>53205.849646000002</v>
      </c>
      <c r="EE63">
        <v>59754.270883999998</v>
      </c>
      <c r="EF63">
        <v>182103.058393574</v>
      </c>
      <c r="EG63">
        <v>248641.390579606</v>
      </c>
      <c r="EH63">
        <v>126490.05363883699</v>
      </c>
      <c r="EI63">
        <v>43830.251907680002</v>
      </c>
      <c r="EJ63">
        <v>33164.734680000001</v>
      </c>
      <c r="EK63">
        <v>5523.7090799999996</v>
      </c>
      <c r="EL63">
        <v>20205.887171999999</v>
      </c>
      <c r="EM63">
        <v>10501.739124</v>
      </c>
      <c r="EN63">
        <v>25364.0854</v>
      </c>
      <c r="EO63">
        <v>714610.81864012999</v>
      </c>
      <c r="EP63">
        <v>1810877.4468626101</v>
      </c>
      <c r="EQ63">
        <v>3415486.57956516</v>
      </c>
      <c r="ER63">
        <v>4803863.1305494104</v>
      </c>
      <c r="ES63">
        <v>8038121.3026975999</v>
      </c>
      <c r="ET63">
        <v>3533543.8340414101</v>
      </c>
      <c r="EU63">
        <v>0</v>
      </c>
      <c r="EV63">
        <v>0</v>
      </c>
      <c r="EW63">
        <v>0</v>
      </c>
      <c r="EX63">
        <v>0</v>
      </c>
      <c r="EY63">
        <v>14163.758216</v>
      </c>
      <c r="EZ63">
        <v>0</v>
      </c>
      <c r="FA63">
        <v>0</v>
      </c>
      <c r="FB63">
        <v>0</v>
      </c>
      <c r="FC63">
        <v>75535.826541364397</v>
      </c>
      <c r="FD63">
        <v>167693.94142356401</v>
      </c>
      <c r="FE63">
        <v>0</v>
      </c>
      <c r="FF63">
        <v>0</v>
      </c>
      <c r="FG63">
        <v>0</v>
      </c>
      <c r="FH63">
        <v>7321.8071</v>
      </c>
      <c r="FI63">
        <v>0</v>
      </c>
      <c r="FJ63">
        <v>2115.2644571679998</v>
      </c>
      <c r="FK63">
        <v>0</v>
      </c>
      <c r="FL63">
        <v>1044314.1228352</v>
      </c>
      <c r="FM63">
        <v>329958.47535390902</v>
      </c>
      <c r="FN63">
        <v>1516419.17510706</v>
      </c>
      <c r="FO63">
        <v>499562.18216279999</v>
      </c>
      <c r="FP63">
        <v>5069.5</v>
      </c>
      <c r="FQ63">
        <v>0</v>
      </c>
    </row>
    <row r="64" spans="1:173" x14ac:dyDescent="0.25">
      <c r="A64" s="48" t="s">
        <v>307</v>
      </c>
      <c r="B64" s="48" t="s">
        <v>43</v>
      </c>
      <c r="C64" s="49">
        <v>2003</v>
      </c>
      <c r="D64" s="85">
        <v>6734.9492</v>
      </c>
      <c r="E64" s="49">
        <v>1103.9864</v>
      </c>
      <c r="F64" s="49">
        <v>0</v>
      </c>
      <c r="G64" s="49">
        <v>0</v>
      </c>
      <c r="H64" s="49">
        <v>0</v>
      </c>
      <c r="I64" s="49">
        <v>0</v>
      </c>
      <c r="J64" s="49">
        <v>0.44055489526943997</v>
      </c>
      <c r="K64" s="49">
        <v>0</v>
      </c>
      <c r="L64" s="49">
        <v>0</v>
      </c>
      <c r="M64" s="38">
        <f>IF(OR(Beazley_data[[#This Row],[total_RC]]&lt;0.6,Beazley_data[[#This Row],[total_RC]]&gt;2),1,Beazley_data[[#This Row],[total_RC]])</f>
        <v>1</v>
      </c>
      <c r="P64" s="39" t="str">
        <f>Beazley_data[[#This Row],[key]]</f>
        <v>2T2003</v>
      </c>
      <c r="Q64" s="40">
        <f>Beazley_data[[#This Row],[WEP]]</f>
        <v>6734.9492</v>
      </c>
      <c r="R64" s="40">
        <f t="shared" si="3"/>
        <v>6734.9492</v>
      </c>
      <c r="S64" s="41">
        <f t="shared" si="4"/>
        <v>0</v>
      </c>
      <c r="U64" s="42">
        <f>Beazley_data[[#This Row],[Acq_costs]]</f>
        <v>1103.9864</v>
      </c>
      <c r="V64" s="40">
        <f t="shared" si="5"/>
        <v>1103.9864</v>
      </c>
      <c r="W64" s="43">
        <f t="shared" si="6"/>
        <v>0</v>
      </c>
      <c r="Y64" s="44">
        <f>Beazley_data[[#This Row],[total_RC]]</f>
        <v>0.44055489526943997</v>
      </c>
      <c r="Z64" s="45">
        <f t="shared" si="7"/>
        <v>0.44055490969919198</v>
      </c>
      <c r="AA64" s="43">
        <f t="shared" si="8"/>
        <v>3.2753583461907659E-8</v>
      </c>
      <c r="AD64" s="42">
        <f>Beazley_data[[#This Row],[Cat_incurred]]+Beazley_data[[#This Row],[incurred_exc_cat]]</f>
        <v>0</v>
      </c>
      <c r="AE64" s="40">
        <f t="shared" si="9"/>
        <v>0</v>
      </c>
      <c r="AF64" s="43" t="str">
        <f t="shared" si="10"/>
        <v>no values</v>
      </c>
      <c r="AI64" t="s">
        <v>80</v>
      </c>
      <c r="AJ64">
        <v>0</v>
      </c>
      <c r="AK64">
        <v>0</v>
      </c>
      <c r="AL64">
        <v>0</v>
      </c>
      <c r="AM64">
        <v>0</v>
      </c>
      <c r="AN64">
        <v>0</v>
      </c>
      <c r="AO64">
        <v>0</v>
      </c>
      <c r="AP64">
        <v>0</v>
      </c>
      <c r="AQ64">
        <v>0</v>
      </c>
      <c r="AR64">
        <v>0</v>
      </c>
      <c r="AS64">
        <v>0</v>
      </c>
      <c r="AT64">
        <v>0</v>
      </c>
      <c r="AU64">
        <v>0</v>
      </c>
      <c r="AV64">
        <v>0</v>
      </c>
      <c r="AW64">
        <v>0</v>
      </c>
      <c r="AX64">
        <v>0</v>
      </c>
      <c r="AY64">
        <v>0</v>
      </c>
      <c r="AZ64">
        <v>0.96751911948464298</v>
      </c>
      <c r="BA64">
        <v>1.0146108343279701</v>
      </c>
      <c r="BB64">
        <v>1.2715608810014301</v>
      </c>
      <c r="BC64">
        <v>1.09330992904209</v>
      </c>
      <c r="BD64">
        <v>1.1189266149611801</v>
      </c>
      <c r="BE64">
        <v>1.45296042730393</v>
      </c>
      <c r="BF64">
        <v>1.54422304573845</v>
      </c>
      <c r="BG64">
        <v>0</v>
      </c>
      <c r="BH64">
        <v>0</v>
      </c>
      <c r="BI64">
        <v>0</v>
      </c>
      <c r="BJ64">
        <v>0</v>
      </c>
      <c r="BK64">
        <v>0</v>
      </c>
      <c r="BL64">
        <v>0</v>
      </c>
      <c r="BM64">
        <v>0</v>
      </c>
      <c r="BN64">
        <v>0</v>
      </c>
      <c r="BO64">
        <v>0</v>
      </c>
      <c r="BP64">
        <v>0</v>
      </c>
      <c r="BQ64">
        <v>0</v>
      </c>
      <c r="BR64">
        <v>0</v>
      </c>
      <c r="BS64">
        <v>0</v>
      </c>
      <c r="BT64">
        <v>0</v>
      </c>
      <c r="BU64">
        <v>0</v>
      </c>
      <c r="BV64">
        <v>0</v>
      </c>
      <c r="BW64">
        <v>14936323.6074</v>
      </c>
      <c r="BX64">
        <v>16577354.318399999</v>
      </c>
      <c r="BY64">
        <v>21191771.0427</v>
      </c>
      <c r="BZ64">
        <v>31790922.641100001</v>
      </c>
      <c r="CA64">
        <v>13336834.1175579</v>
      </c>
      <c r="CB64">
        <v>25018419.033696</v>
      </c>
      <c r="CC64">
        <v>1223758.7039000001</v>
      </c>
      <c r="CD64">
        <v>0</v>
      </c>
      <c r="CE64">
        <v>0</v>
      </c>
      <c r="CF64">
        <v>0</v>
      </c>
      <c r="CG64">
        <v>0</v>
      </c>
      <c r="CH64">
        <v>0</v>
      </c>
      <c r="CI64">
        <v>0</v>
      </c>
      <c r="CJ64">
        <v>0</v>
      </c>
      <c r="CK64">
        <v>0</v>
      </c>
      <c r="CL64">
        <v>0</v>
      </c>
      <c r="CM64">
        <v>0</v>
      </c>
      <c r="CN64">
        <v>0</v>
      </c>
      <c r="CO64">
        <v>0</v>
      </c>
      <c r="CP64">
        <v>0</v>
      </c>
      <c r="CQ64">
        <v>0</v>
      </c>
      <c r="CR64">
        <v>0</v>
      </c>
      <c r="CS64">
        <v>0</v>
      </c>
      <c r="CT64">
        <v>7433957.0800000001</v>
      </c>
      <c r="CU64">
        <v>9422661.8800000008</v>
      </c>
      <c r="CV64">
        <v>556145.23</v>
      </c>
      <c r="CW64">
        <v>2585564.1189999999</v>
      </c>
      <c r="CX64">
        <v>732256.22499999998</v>
      </c>
      <c r="CY64">
        <v>94979.12</v>
      </c>
      <c r="CZ64">
        <v>0</v>
      </c>
      <c r="DX64">
        <v>0</v>
      </c>
      <c r="DY64">
        <v>0</v>
      </c>
      <c r="DZ64">
        <v>0</v>
      </c>
      <c r="EA64">
        <v>0</v>
      </c>
      <c r="EB64">
        <v>0</v>
      </c>
      <c r="EC64">
        <v>0</v>
      </c>
      <c r="ED64">
        <v>0</v>
      </c>
      <c r="EE64">
        <v>0</v>
      </c>
      <c r="EF64">
        <v>0</v>
      </c>
      <c r="EG64">
        <v>0</v>
      </c>
      <c r="EH64">
        <v>0</v>
      </c>
      <c r="EI64">
        <v>0</v>
      </c>
      <c r="EJ64">
        <v>0</v>
      </c>
      <c r="EK64">
        <v>0</v>
      </c>
      <c r="EL64">
        <v>0</v>
      </c>
      <c r="EM64">
        <v>0</v>
      </c>
      <c r="EN64">
        <v>1361469.3846</v>
      </c>
      <c r="EO64">
        <v>1825036.6816</v>
      </c>
      <c r="EP64">
        <v>2328221.4243000001</v>
      </c>
      <c r="EQ64">
        <v>2366867.9922000002</v>
      </c>
      <c r="ER64">
        <v>2051687.9198821001</v>
      </c>
      <c r="ES64">
        <v>2848543.7271400001</v>
      </c>
      <c r="ET64">
        <v>309241.29629999999</v>
      </c>
      <c r="EU64">
        <v>0</v>
      </c>
      <c r="EV64">
        <v>0</v>
      </c>
      <c r="EW64">
        <v>0</v>
      </c>
      <c r="EX64">
        <v>0</v>
      </c>
      <c r="EY64">
        <v>0</v>
      </c>
      <c r="EZ64">
        <v>0</v>
      </c>
      <c r="FA64">
        <v>0</v>
      </c>
      <c r="FB64">
        <v>0</v>
      </c>
      <c r="FC64">
        <v>0</v>
      </c>
      <c r="FD64">
        <v>0</v>
      </c>
      <c r="FE64">
        <v>0</v>
      </c>
      <c r="FF64">
        <v>0</v>
      </c>
      <c r="FG64">
        <v>0</v>
      </c>
      <c r="FH64">
        <v>0</v>
      </c>
      <c r="FI64">
        <v>0</v>
      </c>
      <c r="FJ64">
        <v>0</v>
      </c>
      <c r="FK64">
        <v>7390057.0800000001</v>
      </c>
      <c r="FL64">
        <v>8796526.8800000008</v>
      </c>
      <c r="FM64">
        <v>392543.39</v>
      </c>
      <c r="FN64">
        <v>497696.11900000001</v>
      </c>
      <c r="FO64">
        <v>575196.22499999998</v>
      </c>
      <c r="FP64">
        <v>38114.120000000003</v>
      </c>
      <c r="FQ64">
        <v>0</v>
      </c>
    </row>
    <row r="65" spans="1:173" x14ac:dyDescent="0.25">
      <c r="A65" s="46" t="s">
        <v>308</v>
      </c>
      <c r="B65" s="46" t="s">
        <v>43</v>
      </c>
      <c r="C65">
        <v>2004</v>
      </c>
      <c r="D65" s="84">
        <v>4538.5029999999997</v>
      </c>
      <c r="E65">
        <v>1496.6569999999999</v>
      </c>
      <c r="F65">
        <v>0</v>
      </c>
      <c r="G65">
        <v>0</v>
      </c>
      <c r="H65">
        <v>0</v>
      </c>
      <c r="I65">
        <v>0</v>
      </c>
      <c r="J65">
        <v>1</v>
      </c>
      <c r="K65">
        <v>0</v>
      </c>
      <c r="L65">
        <v>0</v>
      </c>
      <c r="M65" s="38">
        <f>IF(OR(Beazley_data[[#This Row],[total_RC]]&lt;0.6,Beazley_data[[#This Row],[total_RC]]&gt;2),1,Beazley_data[[#This Row],[total_RC]])</f>
        <v>1</v>
      </c>
      <c r="P65" s="39" t="str">
        <f>Beazley_data[[#This Row],[key]]</f>
        <v>2T2004</v>
      </c>
      <c r="Q65" s="40">
        <f>Beazley_data[[#This Row],[WEP]]</f>
        <v>4538.5029999999997</v>
      </c>
      <c r="R65" s="40">
        <f t="shared" si="3"/>
        <v>4538.5029999999997</v>
      </c>
      <c r="S65" s="41">
        <f t="shared" si="4"/>
        <v>0</v>
      </c>
      <c r="U65" s="42">
        <f>Beazley_data[[#This Row],[Acq_costs]]</f>
        <v>1496.6569999999999</v>
      </c>
      <c r="V65" s="40">
        <f t="shared" si="5"/>
        <v>1496.6569999999999</v>
      </c>
      <c r="W65" s="43">
        <f t="shared" si="6"/>
        <v>0</v>
      </c>
      <c r="Y65" s="44">
        <f>Beazley_data[[#This Row],[total_RC]]</f>
        <v>1</v>
      </c>
      <c r="Z65" s="45">
        <f t="shared" si="7"/>
        <v>1</v>
      </c>
      <c r="AA65" s="43">
        <f t="shared" si="8"/>
        <v>0</v>
      </c>
      <c r="AD65" s="42">
        <f>Beazley_data[[#This Row],[Cat_incurred]]+Beazley_data[[#This Row],[incurred_exc_cat]]</f>
        <v>0</v>
      </c>
      <c r="AE65" s="40">
        <f t="shared" si="9"/>
        <v>0</v>
      </c>
      <c r="AF65" s="43" t="str">
        <f t="shared" si="10"/>
        <v>no values</v>
      </c>
      <c r="AI65" t="s">
        <v>95</v>
      </c>
      <c r="AJ65">
        <v>0</v>
      </c>
      <c r="AK65">
        <v>0</v>
      </c>
      <c r="AL65">
        <v>0</v>
      </c>
      <c r="AM65">
        <v>0</v>
      </c>
      <c r="AN65">
        <v>0</v>
      </c>
      <c r="AO65">
        <v>0</v>
      </c>
      <c r="AP65">
        <v>0</v>
      </c>
      <c r="AQ65">
        <v>0</v>
      </c>
      <c r="AR65">
        <v>0</v>
      </c>
      <c r="AS65">
        <v>0</v>
      </c>
      <c r="AT65">
        <v>0</v>
      </c>
      <c r="AU65">
        <v>0</v>
      </c>
      <c r="AV65">
        <v>0</v>
      </c>
      <c r="AW65">
        <v>0</v>
      </c>
      <c r="AX65">
        <v>0</v>
      </c>
      <c r="AY65">
        <v>0</v>
      </c>
      <c r="AZ65">
        <v>0.95700210923475204</v>
      </c>
      <c r="BA65">
        <v>1.00001607056928</v>
      </c>
      <c r="BB65">
        <v>0.99534840635673705</v>
      </c>
      <c r="BC65">
        <v>1.0440953301276299</v>
      </c>
      <c r="BD65">
        <v>0.98694199423181095</v>
      </c>
      <c r="BE65">
        <v>1.2977691813802501</v>
      </c>
      <c r="BF65">
        <v>1.1814636409950501</v>
      </c>
      <c r="BG65">
        <v>0</v>
      </c>
      <c r="BH65">
        <v>0</v>
      </c>
      <c r="BI65">
        <v>0</v>
      </c>
      <c r="BJ65">
        <v>0</v>
      </c>
      <c r="BK65">
        <v>0</v>
      </c>
      <c r="BL65">
        <v>0</v>
      </c>
      <c r="BM65">
        <v>0</v>
      </c>
      <c r="BN65">
        <v>0</v>
      </c>
      <c r="BO65">
        <v>0</v>
      </c>
      <c r="BP65">
        <v>0</v>
      </c>
      <c r="BQ65">
        <v>0</v>
      </c>
      <c r="BR65">
        <v>0</v>
      </c>
      <c r="BS65">
        <v>0</v>
      </c>
      <c r="BT65">
        <v>0</v>
      </c>
      <c r="BU65">
        <v>0</v>
      </c>
      <c r="BV65">
        <v>0</v>
      </c>
      <c r="BW65">
        <v>891031.30200000003</v>
      </c>
      <c r="BX65">
        <v>6812066.7253982499</v>
      </c>
      <c r="BY65">
        <v>7207856.8069839999</v>
      </c>
      <c r="BZ65">
        <v>8154095.5447699502</v>
      </c>
      <c r="CA65">
        <v>10900987.860931</v>
      </c>
      <c r="CB65">
        <v>13265570.346653599</v>
      </c>
      <c r="CC65">
        <v>1822622.83085868</v>
      </c>
      <c r="CD65">
        <v>0</v>
      </c>
      <c r="CE65">
        <v>0</v>
      </c>
      <c r="CF65">
        <v>0</v>
      </c>
      <c r="CG65">
        <v>0</v>
      </c>
      <c r="CH65">
        <v>0</v>
      </c>
      <c r="CI65">
        <v>0</v>
      </c>
      <c r="CJ65">
        <v>0</v>
      </c>
      <c r="CK65">
        <v>0</v>
      </c>
      <c r="CL65">
        <v>0</v>
      </c>
      <c r="CM65">
        <v>0</v>
      </c>
      <c r="CN65">
        <v>0</v>
      </c>
      <c r="CO65">
        <v>0</v>
      </c>
      <c r="CP65">
        <v>0</v>
      </c>
      <c r="CQ65">
        <v>0</v>
      </c>
      <c r="CR65">
        <v>0</v>
      </c>
      <c r="CS65">
        <v>0</v>
      </c>
      <c r="CT65">
        <v>0</v>
      </c>
      <c r="CU65">
        <v>168200.22</v>
      </c>
      <c r="CV65">
        <v>384581.382453</v>
      </c>
      <c r="CW65">
        <v>2590046.7179999999</v>
      </c>
      <c r="CX65">
        <v>18205339.720279399</v>
      </c>
      <c r="CY65">
        <v>4798.2400531000003</v>
      </c>
      <c r="CZ65">
        <v>0</v>
      </c>
      <c r="DX65">
        <v>0</v>
      </c>
      <c r="DY65">
        <v>0</v>
      </c>
      <c r="DZ65">
        <v>0</v>
      </c>
      <c r="EA65">
        <v>0</v>
      </c>
      <c r="EB65">
        <v>0</v>
      </c>
      <c r="EC65">
        <v>0</v>
      </c>
      <c r="ED65">
        <v>0</v>
      </c>
      <c r="EE65">
        <v>0</v>
      </c>
      <c r="EF65">
        <v>0</v>
      </c>
      <c r="EG65">
        <v>0</v>
      </c>
      <c r="EH65">
        <v>0</v>
      </c>
      <c r="EI65">
        <v>0</v>
      </c>
      <c r="EJ65">
        <v>0</v>
      </c>
      <c r="EK65">
        <v>0</v>
      </c>
      <c r="EL65">
        <v>0</v>
      </c>
      <c r="EM65">
        <v>0</v>
      </c>
      <c r="EN65">
        <v>118209.673</v>
      </c>
      <c r="EO65">
        <v>277653.06698454998</v>
      </c>
      <c r="EP65">
        <v>295983.87371199997</v>
      </c>
      <c r="EQ65">
        <v>511765.07115380903</v>
      </c>
      <c r="ER65">
        <v>678943.04152698303</v>
      </c>
      <c r="ES65">
        <v>1576098.4696835401</v>
      </c>
      <c r="ET65">
        <v>145704.28541431899</v>
      </c>
      <c r="EU65">
        <v>0</v>
      </c>
      <c r="EV65">
        <v>0</v>
      </c>
      <c r="EW65">
        <v>0</v>
      </c>
      <c r="EX65">
        <v>0</v>
      </c>
      <c r="EY65">
        <v>0</v>
      </c>
      <c r="EZ65">
        <v>0</v>
      </c>
      <c r="FA65">
        <v>0</v>
      </c>
      <c r="FB65">
        <v>0</v>
      </c>
      <c r="FC65">
        <v>0</v>
      </c>
      <c r="FD65">
        <v>0</v>
      </c>
      <c r="FE65">
        <v>0</v>
      </c>
      <c r="FF65">
        <v>0</v>
      </c>
      <c r="FG65">
        <v>0</v>
      </c>
      <c r="FH65">
        <v>0</v>
      </c>
      <c r="FI65">
        <v>0</v>
      </c>
      <c r="FJ65">
        <v>0</v>
      </c>
      <c r="FK65">
        <v>0</v>
      </c>
      <c r="FL65">
        <v>166423.22</v>
      </c>
      <c r="FM65">
        <v>370462.382453</v>
      </c>
      <c r="FN65">
        <v>2589036.5824679998</v>
      </c>
      <c r="FO65">
        <v>17126918.720279399</v>
      </c>
      <c r="FP65">
        <v>4798.2400531000003</v>
      </c>
      <c r="FQ65">
        <v>0</v>
      </c>
    </row>
    <row r="66" spans="1:173" x14ac:dyDescent="0.25">
      <c r="A66" s="48" t="s">
        <v>309</v>
      </c>
      <c r="B66" s="48" t="s">
        <v>43</v>
      </c>
      <c r="C66" s="49">
        <v>2005</v>
      </c>
      <c r="D66" s="85">
        <v>110000</v>
      </c>
      <c r="E66" s="49">
        <v>0</v>
      </c>
      <c r="F66" s="49">
        <v>0</v>
      </c>
      <c r="G66" s="49">
        <v>0</v>
      </c>
      <c r="H66" s="49">
        <v>0</v>
      </c>
      <c r="I66" s="49">
        <v>0</v>
      </c>
      <c r="J66" s="49"/>
      <c r="K66" s="49">
        <v>0</v>
      </c>
      <c r="L66" s="49">
        <v>0</v>
      </c>
      <c r="M66" s="38">
        <f>IF(OR(Beazley_data[[#This Row],[total_RC]]&lt;0.6,Beazley_data[[#This Row],[total_RC]]&gt;2),1,Beazley_data[[#This Row],[total_RC]])</f>
        <v>1</v>
      </c>
      <c r="P66" s="39" t="str">
        <f>Beazley_data[[#This Row],[key]]</f>
        <v>2T2005</v>
      </c>
      <c r="Q66" s="40">
        <f>Beazley_data[[#This Row],[WEP]]</f>
        <v>110000</v>
      </c>
      <c r="R66" s="40">
        <f t="shared" ref="R66:R129" si="11">IFERROR(INDEX($AJ$4:$CZ$182,MATCH($B66,$AI$4:$AI$182,0),MATCH($C66&amp;"WEP",$AJ$1:$FQ$1,0)),0)</f>
        <v>110000</v>
      </c>
      <c r="S66" s="41">
        <f t="shared" ref="S66:S129" si="12">IFERROR((R66-Q66)/R66,"no values")</f>
        <v>0</v>
      </c>
      <c r="U66" s="42">
        <f>Beazley_data[[#This Row],[Acq_costs]]</f>
        <v>0</v>
      </c>
      <c r="V66" s="40">
        <f t="shared" ref="V66:V129" si="13">IFERROR(INDEX($AJ$4:$FQ$182,MATCH($B66,$AI$4:$AI$182,0),MATCH($C66&amp;"Acquisition Cost",$AJ$1:$FQ$1,0)),0)</f>
        <v>0</v>
      </c>
      <c r="W66" s="43" t="str">
        <f t="shared" ref="W66:W129" si="14">IFERROR((V66-U66)/V66,"no values")</f>
        <v>no values</v>
      </c>
      <c r="Y66" s="44">
        <f>Beazley_data[[#This Row],[total_RC]]</f>
        <v>0</v>
      </c>
      <c r="Z66" s="45">
        <f t="shared" ref="Z66:Z129" si="15">IFERROR(INDEX($AJ$4:$FQ$182,MATCH($B66,$AI$4:$AI$182,0),MATCH($C66&amp;"RC",$AJ$1:$FQ$1,0)),0)</f>
        <v>0</v>
      </c>
      <c r="AA66" s="43" t="str">
        <f t="shared" ref="AA66:AA129" si="16">IFERROR((Z66-Y66)/Z66,"no values")</f>
        <v>no values</v>
      </c>
      <c r="AD66" s="42">
        <f>Beazley_data[[#This Row],[Cat_incurred]]+Beazley_data[[#This Row],[incurred_exc_cat]]</f>
        <v>0</v>
      </c>
      <c r="AE66" s="40">
        <f t="shared" ref="AE66:AE129" si="17">IFERROR(INDEX($AJ$4:$FQ$182,MATCH($B66,$AI$4:$AI$182,0),MATCH($C66&amp;"Total Incurred (Cat)",$AJ$1:$FQ$1,0)),0)+IFERROR(INDEX($AJ$4:$FQ$182,MATCH($B66,$AI$4:$AI$182,0),MATCH($C66&amp;"Total Incurred (Non Cat)",$AJ$1:$FQ$1,0)),0)</f>
        <v>0</v>
      </c>
      <c r="AF66" s="43" t="str">
        <f t="shared" ref="AF66:AF129" si="18">IFERROR((AE66-AD66)/AE66,"no values")</f>
        <v>no values</v>
      </c>
      <c r="AI66" t="s">
        <v>70</v>
      </c>
      <c r="AJ66">
        <v>0.99810342208525704</v>
      </c>
      <c r="AK66">
        <v>1.0100000149852799</v>
      </c>
      <c r="AL66">
        <v>1.1499999841702899</v>
      </c>
      <c r="AM66">
        <v>1.0646546689557199</v>
      </c>
      <c r="AN66">
        <v>1.02223022420645</v>
      </c>
      <c r="AO66">
        <v>0.99373306179529697</v>
      </c>
      <c r="AP66">
        <v>1.00414641827273</v>
      </c>
      <c r="AQ66">
        <v>0.98525534166207795</v>
      </c>
      <c r="AR66">
        <v>1.0027933641973401</v>
      </c>
      <c r="AS66">
        <v>1.0001948787568</v>
      </c>
      <c r="AT66">
        <v>0.99978649566821698</v>
      </c>
      <c r="AU66">
        <v>1.0007808311259501</v>
      </c>
      <c r="AV66">
        <v>1.0016915183427899</v>
      </c>
      <c r="AW66">
        <v>1.0054136912885301</v>
      </c>
      <c r="AX66">
        <v>1.0003201414173399</v>
      </c>
      <c r="AY66">
        <v>0.99204447374333105</v>
      </c>
      <c r="AZ66">
        <v>0.98924760433399495</v>
      </c>
      <c r="BA66">
        <v>1.00059300025822</v>
      </c>
      <c r="BB66">
        <v>1.00324201178421</v>
      </c>
      <c r="BC66">
        <v>1.01446375658431</v>
      </c>
      <c r="BD66">
        <v>1.01392779527546</v>
      </c>
      <c r="BE66">
        <v>1.0159240453412399</v>
      </c>
      <c r="BF66">
        <v>1.0030690777607101</v>
      </c>
      <c r="BG66">
        <v>5375.0913479999999</v>
      </c>
      <c r="BH66">
        <v>1957.281348</v>
      </c>
      <c r="BI66">
        <v>33832.991675999998</v>
      </c>
      <c r="BJ66">
        <v>905801.95279999997</v>
      </c>
      <c r="BK66">
        <v>1281945.14893146</v>
      </c>
      <c r="BL66">
        <v>2043153.04606789</v>
      </c>
      <c r="BM66">
        <v>1951822.2724905601</v>
      </c>
      <c r="BN66">
        <v>2518950.71869733</v>
      </c>
      <c r="BO66">
        <v>3377118.6928558</v>
      </c>
      <c r="BP66">
        <v>3885609.0792685999</v>
      </c>
      <c r="BQ66">
        <v>4304577.8528338997</v>
      </c>
      <c r="BR66">
        <v>3876856.6689545498</v>
      </c>
      <c r="BS66">
        <v>3618503.9276213502</v>
      </c>
      <c r="BT66">
        <v>3406096.5844798</v>
      </c>
      <c r="BU66">
        <v>3845682.9883390898</v>
      </c>
      <c r="BV66">
        <v>5367486.6537265098</v>
      </c>
      <c r="BW66">
        <v>6246323.1349157402</v>
      </c>
      <c r="BX66">
        <v>9715600.7167797796</v>
      </c>
      <c r="BY66">
        <v>8014836.1736236298</v>
      </c>
      <c r="BZ66">
        <v>11629320.3709544</v>
      </c>
      <c r="CA66">
        <v>11861929.2916003</v>
      </c>
      <c r="CB66">
        <v>14998633.1129828</v>
      </c>
      <c r="CC66">
        <v>5946827.9553080602</v>
      </c>
      <c r="CD66">
        <v>0</v>
      </c>
      <c r="CE66">
        <v>0</v>
      </c>
      <c r="CF66">
        <v>5901.433164</v>
      </c>
      <c r="CG66">
        <v>611138.25337599998</v>
      </c>
      <c r="CH66">
        <v>852709.55307084206</v>
      </c>
      <c r="CI66">
        <v>493119.66989263601</v>
      </c>
      <c r="CJ66">
        <v>1043031.16221512</v>
      </c>
      <c r="CK66">
        <v>1188064.3379226001</v>
      </c>
      <c r="CL66">
        <v>1012846.35352133</v>
      </c>
      <c r="CM66">
        <v>2855398.1611965899</v>
      </c>
      <c r="CN66">
        <v>1752985.64587151</v>
      </c>
      <c r="CO66">
        <v>1247313.2210854799</v>
      </c>
      <c r="CP66">
        <v>1840128.9796188399</v>
      </c>
      <c r="CQ66">
        <v>704149.13388507895</v>
      </c>
      <c r="CR66">
        <v>1579170.6828077</v>
      </c>
      <c r="CS66">
        <v>2949405.5152206202</v>
      </c>
      <c r="CT66">
        <v>4640365.2243061299</v>
      </c>
      <c r="CU66">
        <v>4799409.7069034902</v>
      </c>
      <c r="CV66">
        <v>2422316.7719249502</v>
      </c>
      <c r="CW66">
        <v>10498901.850756699</v>
      </c>
      <c r="CX66">
        <v>2499437.6595031102</v>
      </c>
      <c r="CY66">
        <v>669757.73264139902</v>
      </c>
      <c r="CZ66">
        <v>966.32965668880001</v>
      </c>
      <c r="DX66">
        <v>2244.5244360000002</v>
      </c>
      <c r="DY66">
        <v>1053.920736</v>
      </c>
      <c r="DZ66">
        <v>14060.547071999999</v>
      </c>
      <c r="EA66">
        <v>390080.24683199998</v>
      </c>
      <c r="EB66">
        <v>416708.35274260398</v>
      </c>
      <c r="EC66">
        <v>788023.48036174802</v>
      </c>
      <c r="ED66">
        <v>820846.95942660596</v>
      </c>
      <c r="EE66">
        <v>1130202.7436657201</v>
      </c>
      <c r="EF66">
        <v>1322394.4834191799</v>
      </c>
      <c r="EG66">
        <v>1553660.6169267499</v>
      </c>
      <c r="EH66">
        <v>1673110.3171063301</v>
      </c>
      <c r="EI66">
        <v>1542730.49769703</v>
      </c>
      <c r="EJ66">
        <v>1418350.43983014</v>
      </c>
      <c r="EK66">
        <v>1270491.4087183201</v>
      </c>
      <c r="EL66">
        <v>1506104.0934841901</v>
      </c>
      <c r="EM66">
        <v>2469279.86089146</v>
      </c>
      <c r="EN66">
        <v>2956391.3587726699</v>
      </c>
      <c r="EO66">
        <v>4635279.1190235801</v>
      </c>
      <c r="EP66">
        <v>3455491.1321515902</v>
      </c>
      <c r="EQ66">
        <v>4880323.7415099898</v>
      </c>
      <c r="ER66">
        <v>5633470.2578640198</v>
      </c>
      <c r="ES66">
        <v>6690861.7156243697</v>
      </c>
      <c r="ET66">
        <v>2841682.5987214101</v>
      </c>
      <c r="EU66">
        <v>0</v>
      </c>
      <c r="EV66">
        <v>0</v>
      </c>
      <c r="EW66">
        <v>5901.433164</v>
      </c>
      <c r="EX66">
        <v>611138.25337599998</v>
      </c>
      <c r="EY66">
        <v>852709.55307084206</v>
      </c>
      <c r="EZ66">
        <v>493119.66989263601</v>
      </c>
      <c r="FA66">
        <v>1043031.16221512</v>
      </c>
      <c r="FB66">
        <v>1187630.0955425999</v>
      </c>
      <c r="FC66">
        <v>1012846.35352133</v>
      </c>
      <c r="FD66">
        <v>2855398.1611965802</v>
      </c>
      <c r="FE66">
        <v>1752985.64587151</v>
      </c>
      <c r="FF66">
        <v>1247313.2210854799</v>
      </c>
      <c r="FG66">
        <v>1839922.4946588399</v>
      </c>
      <c r="FH66">
        <v>703985.82886446698</v>
      </c>
      <c r="FI66">
        <v>1534847.7831368099</v>
      </c>
      <c r="FJ66">
        <v>2946300.7528022202</v>
      </c>
      <c r="FK66">
        <v>4639092.48570613</v>
      </c>
      <c r="FL66">
        <v>4630332.40633428</v>
      </c>
      <c r="FM66">
        <v>2293197.1227037301</v>
      </c>
      <c r="FN66">
        <v>9868993.8151628505</v>
      </c>
      <c r="FO66">
        <v>1266399.0814779999</v>
      </c>
      <c r="FP66">
        <v>340023.17338358698</v>
      </c>
      <c r="FQ66">
        <v>966.32965668880001</v>
      </c>
    </row>
    <row r="67" spans="1:173" x14ac:dyDescent="0.25">
      <c r="A67" s="46" t="s">
        <v>310</v>
      </c>
      <c r="B67" s="46" t="s">
        <v>43</v>
      </c>
      <c r="C67">
        <v>2006</v>
      </c>
      <c r="D67" s="84">
        <v>198691.73540000001</v>
      </c>
      <c r="E67">
        <v>21592.4878911011</v>
      </c>
      <c r="F67">
        <v>0</v>
      </c>
      <c r="G67">
        <v>0</v>
      </c>
      <c r="H67">
        <v>0</v>
      </c>
      <c r="I67">
        <v>0</v>
      </c>
      <c r="J67">
        <v>1</v>
      </c>
      <c r="K67">
        <v>0</v>
      </c>
      <c r="L67">
        <v>0</v>
      </c>
      <c r="M67" s="38">
        <f>IF(OR(Beazley_data[[#This Row],[total_RC]]&lt;0.6,Beazley_data[[#This Row],[total_RC]]&gt;2),1,Beazley_data[[#This Row],[total_RC]])</f>
        <v>1</v>
      </c>
      <c r="P67" s="39" t="str">
        <f>Beazley_data[[#This Row],[key]]</f>
        <v>2T2006</v>
      </c>
      <c r="Q67" s="40">
        <f>Beazley_data[[#This Row],[WEP]]</f>
        <v>198691.73540000001</v>
      </c>
      <c r="R67" s="40">
        <f t="shared" si="11"/>
        <v>198691.73540000001</v>
      </c>
      <c r="S67" s="41">
        <f t="shared" si="12"/>
        <v>0</v>
      </c>
      <c r="U67" s="42">
        <f>Beazley_data[[#This Row],[Acq_costs]]</f>
        <v>21592.4878911011</v>
      </c>
      <c r="V67" s="40">
        <f t="shared" si="13"/>
        <v>21592.487799999999</v>
      </c>
      <c r="W67" s="43">
        <f t="shared" si="14"/>
        <v>-4.2191109231041184E-9</v>
      </c>
      <c r="Y67" s="44">
        <f>Beazley_data[[#This Row],[total_RC]]</f>
        <v>1</v>
      </c>
      <c r="Z67" s="45">
        <f t="shared" si="15"/>
        <v>1</v>
      </c>
      <c r="AA67" s="43">
        <f t="shared" si="16"/>
        <v>0</v>
      </c>
      <c r="AD67" s="42">
        <f>Beazley_data[[#This Row],[Cat_incurred]]+Beazley_data[[#This Row],[incurred_exc_cat]]</f>
        <v>0</v>
      </c>
      <c r="AE67" s="40">
        <f t="shared" si="17"/>
        <v>0</v>
      </c>
      <c r="AF67" s="43" t="str">
        <f t="shared" si="18"/>
        <v>no values</v>
      </c>
      <c r="AI67" t="s">
        <v>131</v>
      </c>
      <c r="AJ67">
        <v>0</v>
      </c>
      <c r="AK67">
        <v>0</v>
      </c>
      <c r="AL67">
        <v>0</v>
      </c>
      <c r="AM67">
        <v>0</v>
      </c>
      <c r="AN67">
        <v>0</v>
      </c>
      <c r="AO67">
        <v>0</v>
      </c>
      <c r="AP67">
        <v>1</v>
      </c>
      <c r="AQ67">
        <v>1</v>
      </c>
      <c r="AR67">
        <v>1</v>
      </c>
      <c r="AS67">
        <v>0.95000000012656605</v>
      </c>
      <c r="AT67">
        <v>0</v>
      </c>
      <c r="AU67">
        <v>1</v>
      </c>
      <c r="AV67">
        <v>1</v>
      </c>
      <c r="AW67">
        <v>1</v>
      </c>
      <c r="AX67">
        <v>1</v>
      </c>
      <c r="AY67">
        <v>1</v>
      </c>
      <c r="AZ67">
        <v>1</v>
      </c>
      <c r="BA67">
        <v>1</v>
      </c>
      <c r="BB67">
        <v>1</v>
      </c>
      <c r="BC67">
        <v>1.00085622469872</v>
      </c>
      <c r="BD67">
        <v>1.0164969658104199</v>
      </c>
      <c r="BE67">
        <v>1.0384304682904599</v>
      </c>
      <c r="BF67">
        <v>1</v>
      </c>
      <c r="BG67">
        <v>0</v>
      </c>
      <c r="BH67">
        <v>0</v>
      </c>
      <c r="BI67">
        <v>0</v>
      </c>
      <c r="BJ67">
        <v>0</v>
      </c>
      <c r="BK67">
        <v>0</v>
      </c>
      <c r="BL67">
        <v>0</v>
      </c>
      <c r="BM67">
        <v>184016.93799999999</v>
      </c>
      <c r="BN67">
        <v>1049343.7925</v>
      </c>
      <c r="BO67">
        <v>218212.76643600001</v>
      </c>
      <c r="BP67">
        <v>251895.69659800001</v>
      </c>
      <c r="BQ67">
        <v>0</v>
      </c>
      <c r="BR67">
        <v>224308.89521908</v>
      </c>
      <c r="BS67">
        <v>179213.03879962</v>
      </c>
      <c r="BT67">
        <v>250173.85800000001</v>
      </c>
      <c r="BU67">
        <v>126966.094</v>
      </c>
      <c r="BV67">
        <v>118576.264</v>
      </c>
      <c r="BW67">
        <v>110541.044148</v>
      </c>
      <c r="BX67">
        <v>157909.14563313799</v>
      </c>
      <c r="BY67">
        <v>145908.86125635999</v>
      </c>
      <c r="BZ67">
        <v>357758.05903377401</v>
      </c>
      <c r="CA67">
        <v>275638.84970000002</v>
      </c>
      <c r="CB67">
        <v>277194.43279350002</v>
      </c>
      <c r="CC67">
        <v>10756.0879931544</v>
      </c>
      <c r="CD67">
        <v>0</v>
      </c>
      <c r="CE67">
        <v>0</v>
      </c>
      <c r="CF67">
        <v>0</v>
      </c>
      <c r="CG67">
        <v>0</v>
      </c>
      <c r="CH67">
        <v>0</v>
      </c>
      <c r="CI67">
        <v>0</v>
      </c>
      <c r="CJ67">
        <v>2178.5591899999999</v>
      </c>
      <c r="CK67">
        <v>441578.66366816399</v>
      </c>
      <c r="CL67">
        <v>0</v>
      </c>
      <c r="CM67">
        <v>0</v>
      </c>
      <c r="CN67">
        <v>0</v>
      </c>
      <c r="CO67">
        <v>11631.917600119999</v>
      </c>
      <c r="CP67">
        <v>133806.60206</v>
      </c>
      <c r="CQ67">
        <v>135812.11820964</v>
      </c>
      <c r="CR67">
        <v>5026.0674920000001</v>
      </c>
      <c r="CS67">
        <v>0</v>
      </c>
      <c r="CT67">
        <v>0</v>
      </c>
      <c r="CU67">
        <v>0</v>
      </c>
      <c r="CV67">
        <v>1547.084652</v>
      </c>
      <c r="CW67">
        <v>0</v>
      </c>
      <c r="CX67">
        <v>0</v>
      </c>
      <c r="CY67">
        <v>0</v>
      </c>
      <c r="CZ67">
        <v>0</v>
      </c>
      <c r="DX67">
        <v>0</v>
      </c>
      <c r="DY67">
        <v>0</v>
      </c>
      <c r="DZ67">
        <v>0</v>
      </c>
      <c r="EA67">
        <v>0</v>
      </c>
      <c r="EB67">
        <v>0</v>
      </c>
      <c r="EC67">
        <v>0</v>
      </c>
      <c r="ED67">
        <v>78864.402000000002</v>
      </c>
      <c r="EE67">
        <v>380427.3075</v>
      </c>
      <c r="EF67">
        <v>93519.757043999998</v>
      </c>
      <c r="EG67">
        <v>107955.29876572901</v>
      </c>
      <c r="EH67">
        <v>0</v>
      </c>
      <c r="EI67">
        <v>44324.512228920001</v>
      </c>
      <c r="EJ67">
        <v>35413.354972380002</v>
      </c>
      <c r="EK67">
        <v>92834.801999999996</v>
      </c>
      <c r="EL67">
        <v>40830.506000000001</v>
      </c>
      <c r="EM67">
        <v>38033.896000000001</v>
      </c>
      <c r="EN67">
        <v>47031.149691999999</v>
      </c>
      <c r="EO67">
        <v>67334.197664902007</v>
      </c>
      <c r="EP67">
        <v>47908.264395639999</v>
      </c>
      <c r="EQ67">
        <v>172384.868370226</v>
      </c>
      <c r="ER67">
        <v>130776.2503</v>
      </c>
      <c r="ES67">
        <v>136768.72800649999</v>
      </c>
      <c r="ET67">
        <v>1195.0308745744001</v>
      </c>
      <c r="EU67">
        <v>0</v>
      </c>
      <c r="EV67">
        <v>0</v>
      </c>
      <c r="EW67">
        <v>0</v>
      </c>
      <c r="EX67">
        <v>0</v>
      </c>
      <c r="EY67">
        <v>0</v>
      </c>
      <c r="EZ67">
        <v>0</v>
      </c>
      <c r="FA67">
        <v>2178.5591899999999</v>
      </c>
      <c r="FB67">
        <v>354698.618086164</v>
      </c>
      <c r="FC67">
        <v>0</v>
      </c>
      <c r="FD67">
        <v>0</v>
      </c>
      <c r="FE67">
        <v>0</v>
      </c>
      <c r="FF67">
        <v>11631.917600119999</v>
      </c>
      <c r="FG67">
        <v>133806.60206</v>
      </c>
      <c r="FH67">
        <v>128924.62710164</v>
      </c>
      <c r="FI67">
        <v>5026.0674920000001</v>
      </c>
      <c r="FJ67">
        <v>0</v>
      </c>
      <c r="FK67">
        <v>0</v>
      </c>
      <c r="FL67">
        <v>0</v>
      </c>
      <c r="FM67">
        <v>1547.084652</v>
      </c>
      <c r="FN67">
        <v>0</v>
      </c>
      <c r="FO67">
        <v>0</v>
      </c>
      <c r="FP67">
        <v>0</v>
      </c>
      <c r="FQ67">
        <v>0</v>
      </c>
    </row>
    <row r="68" spans="1:173" x14ac:dyDescent="0.25">
      <c r="A68" s="48" t="s">
        <v>311</v>
      </c>
      <c r="B68" s="48" t="s">
        <v>43</v>
      </c>
      <c r="C68" s="49">
        <v>2007</v>
      </c>
      <c r="D68" s="85">
        <v>153311.49600000001</v>
      </c>
      <c r="E68" s="49">
        <v>17191.7975886776</v>
      </c>
      <c r="F68" s="49">
        <v>0</v>
      </c>
      <c r="G68" s="49">
        <v>0</v>
      </c>
      <c r="H68" s="49">
        <v>0</v>
      </c>
      <c r="I68" s="49">
        <v>0</v>
      </c>
      <c r="J68" s="49">
        <v>0.84148253094511305</v>
      </c>
      <c r="K68" s="49">
        <v>0</v>
      </c>
      <c r="L68" s="49">
        <v>0</v>
      </c>
      <c r="M68" s="38">
        <f>IF(OR(Beazley_data[[#This Row],[total_RC]]&lt;0.6,Beazley_data[[#This Row],[total_RC]]&gt;2),1,Beazley_data[[#This Row],[total_RC]])</f>
        <v>0.84148253094511305</v>
      </c>
      <c r="P68" s="39" t="str">
        <f>Beazley_data[[#This Row],[key]]</f>
        <v>2T2007</v>
      </c>
      <c r="Q68" s="40">
        <f>Beazley_data[[#This Row],[WEP]]</f>
        <v>153311.49600000001</v>
      </c>
      <c r="R68" s="40">
        <f t="shared" si="11"/>
        <v>153311.506976</v>
      </c>
      <c r="S68" s="41">
        <f t="shared" si="12"/>
        <v>7.1592799568504569E-8</v>
      </c>
      <c r="U68" s="42">
        <f>Beazley_data[[#This Row],[Acq_costs]]</f>
        <v>17191.7975886776</v>
      </c>
      <c r="V68" s="40">
        <f t="shared" si="13"/>
        <v>17191.803415999999</v>
      </c>
      <c r="W68" s="43">
        <f t="shared" si="14"/>
        <v>3.3895934344630019E-7</v>
      </c>
      <c r="Y68" s="44">
        <f>Beazley_data[[#This Row],[total_RC]]</f>
        <v>0.84148253094511305</v>
      </c>
      <c r="Z68" s="45">
        <f t="shared" si="15"/>
        <v>0.84148253386618999</v>
      </c>
      <c r="AA68" s="43">
        <f t="shared" si="16"/>
        <v>3.4713458905323702E-9</v>
      </c>
      <c r="AD68" s="42">
        <f>Beazley_data[[#This Row],[Cat_incurred]]+Beazley_data[[#This Row],[incurred_exc_cat]]</f>
        <v>0</v>
      </c>
      <c r="AE68" s="40">
        <f t="shared" si="17"/>
        <v>0</v>
      </c>
      <c r="AF68" s="43" t="str">
        <f t="shared" si="18"/>
        <v>no values</v>
      </c>
      <c r="AI68" t="s">
        <v>132</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22058.891184</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X68">
        <v>0</v>
      </c>
      <c r="DY68">
        <v>0</v>
      </c>
      <c r="DZ68">
        <v>0</v>
      </c>
      <c r="EA68">
        <v>0</v>
      </c>
      <c r="EB68">
        <v>11877.864503999999</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row>
    <row r="69" spans="1:173" x14ac:dyDescent="0.25">
      <c r="A69" s="46" t="s">
        <v>312</v>
      </c>
      <c r="B69" s="46" t="s">
        <v>43</v>
      </c>
      <c r="C69">
        <v>2008</v>
      </c>
      <c r="D69" s="84">
        <v>138411.37359999999</v>
      </c>
      <c r="E69">
        <v>18956.6822993856</v>
      </c>
      <c r="F69">
        <v>0</v>
      </c>
      <c r="G69">
        <v>0</v>
      </c>
      <c r="H69">
        <v>0</v>
      </c>
      <c r="I69">
        <v>0</v>
      </c>
      <c r="J69">
        <v>0.90655845418919101</v>
      </c>
      <c r="K69">
        <v>0</v>
      </c>
      <c r="L69">
        <v>0</v>
      </c>
      <c r="M69" s="38">
        <f>IF(OR(Beazley_data[[#This Row],[total_RC]]&lt;0.6,Beazley_data[[#This Row],[total_RC]]&gt;2),1,Beazley_data[[#This Row],[total_RC]])</f>
        <v>0.90655845418919101</v>
      </c>
      <c r="P69" s="39" t="str">
        <f>Beazley_data[[#This Row],[key]]</f>
        <v>2T2008</v>
      </c>
      <c r="Q69" s="40">
        <f>Beazley_data[[#This Row],[WEP]]</f>
        <v>138411.37359999999</v>
      </c>
      <c r="R69" s="40">
        <f t="shared" si="11"/>
        <v>138411.37359999999</v>
      </c>
      <c r="S69" s="41">
        <f t="shared" si="12"/>
        <v>0</v>
      </c>
      <c r="U69" s="42">
        <f>Beazley_data[[#This Row],[Acq_costs]]</f>
        <v>18956.6822993856</v>
      </c>
      <c r="V69" s="40">
        <f t="shared" si="13"/>
        <v>18956.6823</v>
      </c>
      <c r="W69" s="43">
        <f t="shared" si="14"/>
        <v>3.2410737338552326E-11</v>
      </c>
      <c r="Y69" s="44">
        <f>Beazley_data[[#This Row],[total_RC]]</f>
        <v>0.90655845418919101</v>
      </c>
      <c r="Z69" s="45">
        <f t="shared" si="15"/>
        <v>0.90655845377340705</v>
      </c>
      <c r="AA69" s="43">
        <f t="shared" si="16"/>
        <v>-4.5863999291419808E-10</v>
      </c>
      <c r="AD69" s="42">
        <f>Beazley_data[[#This Row],[Cat_incurred]]+Beazley_data[[#This Row],[incurred_exc_cat]]</f>
        <v>0</v>
      </c>
      <c r="AE69" s="40">
        <f t="shared" si="17"/>
        <v>0</v>
      </c>
      <c r="AF69" s="43" t="str">
        <f t="shared" si="18"/>
        <v>no values</v>
      </c>
      <c r="AI69" t="s">
        <v>34</v>
      </c>
      <c r="AJ69">
        <v>0.950096718396094</v>
      </c>
      <c r="AK69">
        <v>1.0355586009053801</v>
      </c>
      <c r="AL69">
        <v>1.2953913564927699</v>
      </c>
      <c r="AM69">
        <v>1.2170382278285099</v>
      </c>
      <c r="AN69">
        <v>1.05978765201978</v>
      </c>
      <c r="AO69">
        <v>1.0092377313683101</v>
      </c>
      <c r="AP69">
        <v>1.1155396246654701</v>
      </c>
      <c r="AQ69">
        <v>0.98677821884338401</v>
      </c>
      <c r="AR69">
        <v>1.0284124402166701</v>
      </c>
      <c r="AS69">
        <v>1.0248592043679601</v>
      </c>
      <c r="AT69">
        <v>1.02115561976697</v>
      </c>
      <c r="AU69">
        <v>1.0387722262623</v>
      </c>
      <c r="AV69">
        <v>1.0345739399065801</v>
      </c>
      <c r="AW69">
        <v>1.0178578975611401</v>
      </c>
      <c r="AX69">
        <v>0.960441367397881</v>
      </c>
      <c r="AY69">
        <v>0.96997717442559594</v>
      </c>
      <c r="AZ69">
        <v>0.95506094655320495</v>
      </c>
      <c r="BA69">
        <v>0.95426815598291903</v>
      </c>
      <c r="BB69">
        <v>0.99702149366790904</v>
      </c>
      <c r="BC69">
        <v>1.0130565496091399</v>
      </c>
      <c r="BD69">
        <v>1.05398049404248</v>
      </c>
      <c r="BE69">
        <v>1.08729863592928</v>
      </c>
      <c r="BF69">
        <v>1.1148028468994799</v>
      </c>
      <c r="BG69">
        <v>4343879.4518879997</v>
      </c>
      <c r="BH69">
        <v>7225698.89034208</v>
      </c>
      <c r="BI69">
        <v>10632396.093432</v>
      </c>
      <c r="BJ69">
        <v>16065676.6051182</v>
      </c>
      <c r="BK69">
        <v>16184183.491384501</v>
      </c>
      <c r="BL69">
        <v>13808615.4771582</v>
      </c>
      <c r="BM69">
        <v>14143652.500063799</v>
      </c>
      <c r="BN69">
        <v>32583149.996465798</v>
      </c>
      <c r="BO69">
        <v>26552469.691605002</v>
      </c>
      <c r="BP69">
        <v>9131967.8625380695</v>
      </c>
      <c r="BQ69">
        <v>8158030.3287245901</v>
      </c>
      <c r="BR69">
        <v>8926036.8019769192</v>
      </c>
      <c r="BS69">
        <v>7526708.6931126202</v>
      </c>
      <c r="BT69">
        <v>22010602.8688576</v>
      </c>
      <c r="BU69">
        <v>24653590.366270699</v>
      </c>
      <c r="BV69">
        <v>24887624.837735798</v>
      </c>
      <c r="BW69">
        <v>21758379.219087701</v>
      </c>
      <c r="BX69">
        <v>22343920.918323401</v>
      </c>
      <c r="BY69">
        <v>21854354.500594702</v>
      </c>
      <c r="BZ69">
        <v>15922378.098363699</v>
      </c>
      <c r="CA69">
        <v>18895106.5045835</v>
      </c>
      <c r="CB69">
        <v>21359974.906362999</v>
      </c>
      <c r="CC69">
        <v>9407442.5790129304</v>
      </c>
      <c r="CD69">
        <v>12804221.510924</v>
      </c>
      <c r="CE69">
        <v>3448803.98926161</v>
      </c>
      <c r="CF69">
        <v>10189875.952584</v>
      </c>
      <c r="CG69">
        <v>7005587.7226348203</v>
      </c>
      <c r="CH69">
        <v>4724336.2324573696</v>
      </c>
      <c r="CI69">
        <v>11658387.699050101</v>
      </c>
      <c r="CJ69">
        <v>7346793.9030625103</v>
      </c>
      <c r="CK69">
        <v>25361571.430490699</v>
      </c>
      <c r="CL69">
        <v>25667687.816888299</v>
      </c>
      <c r="CM69">
        <v>5246417.7936751796</v>
      </c>
      <c r="CN69">
        <v>2364694.1259168498</v>
      </c>
      <c r="CO69">
        <v>3084399.19526916</v>
      </c>
      <c r="CP69">
        <v>3336283.3036286701</v>
      </c>
      <c r="CQ69">
        <v>4496109.5252018198</v>
      </c>
      <c r="CR69">
        <v>9948441.0633630697</v>
      </c>
      <c r="CS69">
        <v>8889055.3599559609</v>
      </c>
      <c r="CT69">
        <v>2465711.5997141302</v>
      </c>
      <c r="CU69">
        <v>6080933.4638785003</v>
      </c>
      <c r="CV69">
        <v>4500413.8397623897</v>
      </c>
      <c r="CW69">
        <v>5553928.9500513896</v>
      </c>
      <c r="CX69">
        <v>1877932.03829731</v>
      </c>
      <c r="CY69">
        <v>254714.84650000001</v>
      </c>
      <c r="CZ69">
        <v>0</v>
      </c>
      <c r="DX69">
        <v>448183.72346800001</v>
      </c>
      <c r="DY69">
        <v>1499493.6563987201</v>
      </c>
      <c r="DZ69">
        <v>1859675.2957520001</v>
      </c>
      <c r="EA69">
        <v>2671541.1043710802</v>
      </c>
      <c r="EB69">
        <v>2868324.2436600099</v>
      </c>
      <c r="EC69">
        <v>3120232.6758270599</v>
      </c>
      <c r="ED69">
        <v>3212113.2262329599</v>
      </c>
      <c r="EE69">
        <v>10914755.935918299</v>
      </c>
      <c r="EF69">
        <v>9269048.7346065398</v>
      </c>
      <c r="EG69">
        <v>2307585.6839199602</v>
      </c>
      <c r="EH69">
        <v>2182624.2413502601</v>
      </c>
      <c r="EI69">
        <v>2371089.0614814898</v>
      </c>
      <c r="EJ69">
        <v>2074737.51560549</v>
      </c>
      <c r="EK69">
        <v>3965145.4767620899</v>
      </c>
      <c r="EL69">
        <v>4757539.6222096002</v>
      </c>
      <c r="EM69">
        <v>5667223.6415895503</v>
      </c>
      <c r="EN69">
        <v>4718713.9763889303</v>
      </c>
      <c r="EO69">
        <v>5158317.2714686701</v>
      </c>
      <c r="EP69">
        <v>5062786.2527503101</v>
      </c>
      <c r="EQ69">
        <v>4565677.5276582902</v>
      </c>
      <c r="ER69">
        <v>5060142.5038234098</v>
      </c>
      <c r="ES69">
        <v>5628366.6197764901</v>
      </c>
      <c r="ET69">
        <v>1775376.1420660201</v>
      </c>
      <c r="EU69">
        <v>12448443.118224001</v>
      </c>
      <c r="EV69">
        <v>3448803.98926161</v>
      </c>
      <c r="EW69">
        <v>10035204.851884</v>
      </c>
      <c r="EX69">
        <v>6998879.9506348204</v>
      </c>
      <c r="EY69">
        <v>4069898.6590773501</v>
      </c>
      <c r="EZ69">
        <v>10665255.2619501</v>
      </c>
      <c r="FA69">
        <v>7147469.23963915</v>
      </c>
      <c r="FB69">
        <v>25139802.985116001</v>
      </c>
      <c r="FC69">
        <v>25106608.6849094</v>
      </c>
      <c r="FD69">
        <v>5246417.7936751703</v>
      </c>
      <c r="FE69">
        <v>2364479.9959168499</v>
      </c>
      <c r="FF69">
        <v>3051848.1294802502</v>
      </c>
      <c r="FG69">
        <v>3311283.3036286701</v>
      </c>
      <c r="FH69">
        <v>4285242.8130018199</v>
      </c>
      <c r="FI69">
        <v>9917490.5663630608</v>
      </c>
      <c r="FJ69">
        <v>6770720.36668396</v>
      </c>
      <c r="FK69">
        <v>1577274.36993056</v>
      </c>
      <c r="FL69">
        <v>5048092.8059080001</v>
      </c>
      <c r="FM69">
        <v>1862323.93922548</v>
      </c>
      <c r="FN69">
        <v>4622982.6658347398</v>
      </c>
      <c r="FO69">
        <v>261059.45225852099</v>
      </c>
      <c r="FP69">
        <v>99715.627500000002</v>
      </c>
      <c r="FQ69">
        <v>0</v>
      </c>
    </row>
    <row r="70" spans="1:173" x14ac:dyDescent="0.25">
      <c r="A70" s="48" t="s">
        <v>313</v>
      </c>
      <c r="B70" s="48" t="s">
        <v>43</v>
      </c>
      <c r="C70" s="49">
        <v>2009</v>
      </c>
      <c r="D70" s="85">
        <v>60437.107600000003</v>
      </c>
      <c r="E70" s="49">
        <v>12133.6437701299</v>
      </c>
      <c r="F70" s="49">
        <v>0</v>
      </c>
      <c r="G70" s="49">
        <v>0</v>
      </c>
      <c r="H70" s="49">
        <v>0</v>
      </c>
      <c r="I70" s="49">
        <v>0</v>
      </c>
      <c r="J70" s="49">
        <v>1</v>
      </c>
      <c r="K70" s="49">
        <v>0</v>
      </c>
      <c r="L70" s="49">
        <v>0</v>
      </c>
      <c r="M70" s="38">
        <f>IF(OR(Beazley_data[[#This Row],[total_RC]]&lt;0.6,Beazley_data[[#This Row],[total_RC]]&gt;2),1,Beazley_data[[#This Row],[total_RC]])</f>
        <v>1</v>
      </c>
      <c r="P70" s="39" t="str">
        <f>Beazley_data[[#This Row],[key]]</f>
        <v>2T2009</v>
      </c>
      <c r="Q70" s="40">
        <f>Beazley_data[[#This Row],[WEP]]</f>
        <v>60437.107600000003</v>
      </c>
      <c r="R70" s="40">
        <f t="shared" si="11"/>
        <v>60437.107600000003</v>
      </c>
      <c r="S70" s="41">
        <f t="shared" si="12"/>
        <v>0</v>
      </c>
      <c r="U70" s="42">
        <f>Beazley_data[[#This Row],[Acq_costs]]</f>
        <v>12133.6437701299</v>
      </c>
      <c r="V70" s="40">
        <f t="shared" si="13"/>
        <v>12133.643700000001</v>
      </c>
      <c r="W70" s="43">
        <f t="shared" si="14"/>
        <v>-5.7797889302548158E-9</v>
      </c>
      <c r="Y70" s="44">
        <f>Beazley_data[[#This Row],[total_RC]]</f>
        <v>1</v>
      </c>
      <c r="Z70" s="45">
        <f t="shared" si="15"/>
        <v>1</v>
      </c>
      <c r="AA70" s="43">
        <f t="shared" si="16"/>
        <v>0</v>
      </c>
      <c r="AD70" s="42">
        <f>Beazley_data[[#This Row],[Cat_incurred]]+Beazley_data[[#This Row],[incurred_exc_cat]]</f>
        <v>0</v>
      </c>
      <c r="AE70" s="40">
        <f t="shared" si="17"/>
        <v>0</v>
      </c>
      <c r="AF70" s="43" t="str">
        <f t="shared" si="18"/>
        <v>no values</v>
      </c>
      <c r="AI70" t="s">
        <v>75</v>
      </c>
      <c r="AJ70">
        <v>0.852604058624016</v>
      </c>
      <c r="AK70">
        <v>1.02878534298862</v>
      </c>
      <c r="AL70">
        <v>1.0792545859218301</v>
      </c>
      <c r="AM70">
        <v>1.0517964013790899</v>
      </c>
      <c r="AN70">
        <v>0.99633673066795403</v>
      </c>
      <c r="AO70">
        <v>1.0385799204444901</v>
      </c>
      <c r="AP70">
        <v>1.01681761429672</v>
      </c>
      <c r="AQ70">
        <v>1.0014494545389001</v>
      </c>
      <c r="AR70">
        <v>0.97312696938723597</v>
      </c>
      <c r="AS70">
        <v>1.0196993107925201</v>
      </c>
      <c r="AT70">
        <v>1.0029164704947</v>
      </c>
      <c r="AU70">
        <v>1.0141485178565901</v>
      </c>
      <c r="AV70">
        <v>0.97454959483047399</v>
      </c>
      <c r="AW70">
        <v>1.001836298475</v>
      </c>
      <c r="AX70">
        <v>1.00283660222514</v>
      </c>
      <c r="AY70">
        <v>0.97040710498670701</v>
      </c>
      <c r="AZ70">
        <v>0.99238090496652198</v>
      </c>
      <c r="BA70">
        <v>1.0086544008564899</v>
      </c>
      <c r="BB70">
        <v>1.00991479154749</v>
      </c>
      <c r="BC70">
        <v>1.08326565542081</v>
      </c>
      <c r="BD70">
        <v>1.0739864485180299</v>
      </c>
      <c r="BE70">
        <v>1.06518308591889</v>
      </c>
      <c r="BF70">
        <v>1.08819625332303</v>
      </c>
      <c r="BG70">
        <v>633834.05876000004</v>
      </c>
      <c r="BH70">
        <v>185132.82733199999</v>
      </c>
      <c r="BI70">
        <v>190363.534036</v>
      </c>
      <c r="BJ70">
        <v>152130.377652</v>
      </c>
      <c r="BK70">
        <v>220898.59750800001</v>
      </c>
      <c r="BL70">
        <v>339955.76305200002</v>
      </c>
      <c r="BM70">
        <v>307428.15795600001</v>
      </c>
      <c r="BN70">
        <v>406010.92264800001</v>
      </c>
      <c r="BO70">
        <v>426284.736936</v>
      </c>
      <c r="BP70">
        <v>583004.58130495995</v>
      </c>
      <c r="BQ70">
        <v>3170341.9801459</v>
      </c>
      <c r="BR70">
        <v>3956074.0347004998</v>
      </c>
      <c r="BS70">
        <v>5183821.0064995801</v>
      </c>
      <c r="BT70">
        <v>7265733.7081896402</v>
      </c>
      <c r="BU70">
        <v>7992179.9699379904</v>
      </c>
      <c r="BV70">
        <v>8257835.9419601597</v>
      </c>
      <c r="BW70">
        <v>6540959.0148034999</v>
      </c>
      <c r="BX70">
        <v>7231181.6052885298</v>
      </c>
      <c r="BY70">
        <v>7297342.2137466604</v>
      </c>
      <c r="BZ70">
        <v>8030078.64882599</v>
      </c>
      <c r="CA70">
        <v>9423380.2939247601</v>
      </c>
      <c r="CB70">
        <v>10721946.7906419</v>
      </c>
      <c r="CC70">
        <v>6876408.3840792496</v>
      </c>
      <c r="CD70">
        <v>101779.179244</v>
      </c>
      <c r="CE70">
        <v>108.504396</v>
      </c>
      <c r="CF70">
        <v>1015.8389</v>
      </c>
      <c r="CG70">
        <v>0</v>
      </c>
      <c r="CH70">
        <v>0</v>
      </c>
      <c r="CI70">
        <v>2752.3024999999998</v>
      </c>
      <c r="CJ70">
        <v>720.89688000000001</v>
      </c>
      <c r="CK70">
        <v>158323.46501943699</v>
      </c>
      <c r="CL70">
        <v>26792.680830919599</v>
      </c>
      <c r="CM70">
        <v>324.37364813760001</v>
      </c>
      <c r="CN70">
        <v>4895668.5268200003</v>
      </c>
      <c r="CO70">
        <v>1103158.87644572</v>
      </c>
      <c r="CP70">
        <v>1488492.4339699401</v>
      </c>
      <c r="CQ70">
        <v>2877624.7984098</v>
      </c>
      <c r="CR70">
        <v>5836819.6461721202</v>
      </c>
      <c r="CS70">
        <v>10111529.6093254</v>
      </c>
      <c r="CT70">
        <v>21755410.888460699</v>
      </c>
      <c r="CU70">
        <v>2618821.87465306</v>
      </c>
      <c r="CV70">
        <v>4970647.9673194299</v>
      </c>
      <c r="CW70">
        <v>2629782.2009607102</v>
      </c>
      <c r="CX70">
        <v>2098664.6091757398</v>
      </c>
      <c r="CY70">
        <v>1085366.1359999999</v>
      </c>
      <c r="CZ70">
        <v>0</v>
      </c>
      <c r="DX70">
        <v>101798.7886</v>
      </c>
      <c r="DY70">
        <v>44268.450303999998</v>
      </c>
      <c r="DZ70">
        <v>43882.439087999999</v>
      </c>
      <c r="EA70">
        <v>39716.532004000001</v>
      </c>
      <c r="EB70">
        <v>45017.864780000004</v>
      </c>
      <c r="EC70">
        <v>60436.635536000002</v>
      </c>
      <c r="ED70">
        <v>60964.558087999998</v>
      </c>
      <c r="EE70">
        <v>97289.682415999996</v>
      </c>
      <c r="EF70">
        <v>101250.00603999999</v>
      </c>
      <c r="EG70">
        <v>118321.41425904</v>
      </c>
      <c r="EH70">
        <v>752870.06475609995</v>
      </c>
      <c r="EI70">
        <v>569629.76061949995</v>
      </c>
      <c r="EJ70">
        <v>952621.49363842001</v>
      </c>
      <c r="EK70">
        <v>1873136.4825963599</v>
      </c>
      <c r="EL70">
        <v>2236074.0253919801</v>
      </c>
      <c r="EM70">
        <v>2243696.39936584</v>
      </c>
      <c r="EN70">
        <v>1933819.68550084</v>
      </c>
      <c r="EO70">
        <v>2155728.4006386101</v>
      </c>
      <c r="EP70">
        <v>2289595.5107928799</v>
      </c>
      <c r="EQ70">
        <v>2595909.9042996801</v>
      </c>
      <c r="ER70">
        <v>3027718.7401050599</v>
      </c>
      <c r="ES70">
        <v>3515225.5753272399</v>
      </c>
      <c r="ET70">
        <v>2063788.1656443099</v>
      </c>
      <c r="EU70">
        <v>101779.179244</v>
      </c>
      <c r="EV70">
        <v>108.504396</v>
      </c>
      <c r="EW70">
        <v>1015.8389</v>
      </c>
      <c r="EX70">
        <v>0</v>
      </c>
      <c r="EY70">
        <v>0</v>
      </c>
      <c r="EZ70">
        <v>2752.3024999999998</v>
      </c>
      <c r="FA70">
        <v>720.89688000000001</v>
      </c>
      <c r="FB70">
        <v>158323.46501943699</v>
      </c>
      <c r="FC70">
        <v>26792.680830919599</v>
      </c>
      <c r="FD70">
        <v>324.37364813760001</v>
      </c>
      <c r="FE70">
        <v>4895668.5268200003</v>
      </c>
      <c r="FF70">
        <v>1103158.87644572</v>
      </c>
      <c r="FG70">
        <v>1488194.11396994</v>
      </c>
      <c r="FH70">
        <v>2692681.0184097998</v>
      </c>
      <c r="FI70">
        <v>5792965.9329721201</v>
      </c>
      <c r="FJ70">
        <v>9952705.8913253602</v>
      </c>
      <c r="FK70">
        <v>13538329.682352699</v>
      </c>
      <c r="FL70">
        <v>2545683.7208950599</v>
      </c>
      <c r="FM70">
        <v>4519564.6460234197</v>
      </c>
      <c r="FN70">
        <v>1978876.99790671</v>
      </c>
      <c r="FO70">
        <v>1720393.03917574</v>
      </c>
      <c r="FP70">
        <v>942880.38</v>
      </c>
      <c r="FQ70">
        <v>0</v>
      </c>
    </row>
    <row r="71" spans="1:173" x14ac:dyDescent="0.25">
      <c r="A71" s="46" t="s">
        <v>314</v>
      </c>
      <c r="B71" s="46" t="s">
        <v>43</v>
      </c>
      <c r="C71">
        <v>2010</v>
      </c>
      <c r="D71" s="84">
        <v>133897.1568</v>
      </c>
      <c r="E71">
        <v>11915.1320930481</v>
      </c>
      <c r="F71">
        <v>0</v>
      </c>
      <c r="G71">
        <v>0</v>
      </c>
      <c r="H71">
        <v>0</v>
      </c>
      <c r="I71">
        <v>0</v>
      </c>
      <c r="J71">
        <v>0.98662463964179103</v>
      </c>
      <c r="K71">
        <v>0</v>
      </c>
      <c r="L71">
        <v>0</v>
      </c>
      <c r="M71" s="38">
        <f>IF(OR(Beazley_data[[#This Row],[total_RC]]&lt;0.6,Beazley_data[[#This Row],[total_RC]]&gt;2),1,Beazley_data[[#This Row],[total_RC]])</f>
        <v>0.98662463964179103</v>
      </c>
      <c r="P71" s="39" t="str">
        <f>Beazley_data[[#This Row],[key]]</f>
        <v>2T2010</v>
      </c>
      <c r="Q71" s="40">
        <f>Beazley_data[[#This Row],[WEP]]</f>
        <v>133897.1568</v>
      </c>
      <c r="R71" s="40">
        <f t="shared" si="11"/>
        <v>133897.1568</v>
      </c>
      <c r="S71" s="41">
        <f t="shared" si="12"/>
        <v>0</v>
      </c>
      <c r="U71" s="42">
        <f>Beazley_data[[#This Row],[Acq_costs]]</f>
        <v>11915.1320930481</v>
      </c>
      <c r="V71" s="40">
        <f t="shared" si="13"/>
        <v>11915.1322</v>
      </c>
      <c r="W71" s="43">
        <f t="shared" si="14"/>
        <v>8.9761404667201125E-9</v>
      </c>
      <c r="Y71" s="44">
        <f>Beazley_data[[#This Row],[total_RC]]</f>
        <v>0.98662463964179103</v>
      </c>
      <c r="Z71" s="45">
        <f t="shared" si="15"/>
        <v>0.98662463964179103</v>
      </c>
      <c r="AA71" s="43">
        <f t="shared" si="16"/>
        <v>0</v>
      </c>
      <c r="AD71" s="42">
        <f>Beazley_data[[#This Row],[Cat_incurred]]+Beazley_data[[#This Row],[incurred_exc_cat]]</f>
        <v>0</v>
      </c>
      <c r="AE71" s="40">
        <f t="shared" si="17"/>
        <v>0</v>
      </c>
      <c r="AF71" s="43" t="str">
        <f t="shared" si="18"/>
        <v>no values</v>
      </c>
      <c r="AI71" t="s">
        <v>85</v>
      </c>
      <c r="AJ71">
        <v>0</v>
      </c>
      <c r="AK71">
        <v>0</v>
      </c>
      <c r="AL71">
        <v>0</v>
      </c>
      <c r="AM71">
        <v>0</v>
      </c>
      <c r="AN71">
        <v>0</v>
      </c>
      <c r="AO71">
        <v>0</v>
      </c>
      <c r="AP71">
        <v>0</v>
      </c>
      <c r="AQ71">
        <v>0</v>
      </c>
      <c r="AR71">
        <v>0.89782168133470597</v>
      </c>
      <c r="AS71">
        <v>0.96036613848107799</v>
      </c>
      <c r="AT71">
        <v>0.97593109506061604</v>
      </c>
      <c r="AU71">
        <v>0.97330309079293997</v>
      </c>
      <c r="AV71">
        <v>0.98454058136306699</v>
      </c>
      <c r="AW71">
        <v>0.965711955127463</v>
      </c>
      <c r="AX71">
        <v>0.93692457534715201</v>
      </c>
      <c r="AY71">
        <v>0.935855037033268</v>
      </c>
      <c r="AZ71">
        <v>0.97169946678644203</v>
      </c>
      <c r="BA71">
        <v>1.0104612794661301</v>
      </c>
      <c r="BB71">
        <v>1.0536448270969101</v>
      </c>
      <c r="BC71">
        <v>1.1668620341957401</v>
      </c>
      <c r="BD71">
        <v>1.1859826701371301</v>
      </c>
      <c r="BE71">
        <v>1.1794730183178199</v>
      </c>
      <c r="BF71">
        <v>1.2431993782011499</v>
      </c>
      <c r="BG71">
        <v>0</v>
      </c>
      <c r="BH71">
        <v>0</v>
      </c>
      <c r="BI71">
        <v>0</v>
      </c>
      <c r="BJ71">
        <v>0</v>
      </c>
      <c r="BK71">
        <v>0</v>
      </c>
      <c r="BL71">
        <v>0</v>
      </c>
      <c r="BM71">
        <v>0</v>
      </c>
      <c r="BN71">
        <v>0</v>
      </c>
      <c r="BO71">
        <v>42638366.579899997</v>
      </c>
      <c r="BP71">
        <v>40813080.935800001</v>
      </c>
      <c r="BQ71">
        <v>40033652.357282497</v>
      </c>
      <c r="BR71">
        <v>39602290.850376002</v>
      </c>
      <c r="BS71">
        <v>43949927.209299996</v>
      </c>
      <c r="BT71">
        <v>39773853.965599999</v>
      </c>
      <c r="BU71">
        <v>38952407.590000004</v>
      </c>
      <c r="BV71">
        <v>37709232.609499998</v>
      </c>
      <c r="BW71">
        <v>41115879.642956004</v>
      </c>
      <c r="BX71">
        <v>41870057.996399999</v>
      </c>
      <c r="BY71">
        <v>43454383.238700002</v>
      </c>
      <c r="BZ71">
        <v>34963161.151299998</v>
      </c>
      <c r="CA71">
        <v>34674426.183300003</v>
      </c>
      <c r="CB71">
        <v>41500755.933899999</v>
      </c>
      <c r="CC71">
        <v>9306315.1944999993</v>
      </c>
      <c r="CD71">
        <v>0</v>
      </c>
      <c r="CE71">
        <v>0</v>
      </c>
      <c r="CF71">
        <v>0</v>
      </c>
      <c r="CG71">
        <v>0</v>
      </c>
      <c r="CH71">
        <v>0</v>
      </c>
      <c r="CI71">
        <v>0</v>
      </c>
      <c r="CJ71">
        <v>0</v>
      </c>
      <c r="CK71">
        <v>0</v>
      </c>
      <c r="CL71">
        <v>7453216.7099000001</v>
      </c>
      <c r="CM71">
        <v>16084551.8826</v>
      </c>
      <c r="CN71">
        <v>18988129.478656001</v>
      </c>
      <c r="CO71">
        <v>18852966.032000002</v>
      </c>
      <c r="CP71">
        <v>18114841.2313</v>
      </c>
      <c r="CQ71">
        <v>39455699.010499999</v>
      </c>
      <c r="CR71">
        <v>42789900.984700002</v>
      </c>
      <c r="CS71">
        <v>45496931.460299999</v>
      </c>
      <c r="CT71">
        <v>26429216.784299999</v>
      </c>
      <c r="CU71">
        <v>23898450.144200001</v>
      </c>
      <c r="CV71">
        <v>12146924.986400001</v>
      </c>
      <c r="CW71">
        <v>3575077.6112000002</v>
      </c>
      <c r="CX71">
        <v>5626284.6549000004</v>
      </c>
      <c r="CY71">
        <v>241886.041</v>
      </c>
      <c r="CZ71">
        <v>33000</v>
      </c>
      <c r="DX71">
        <v>0</v>
      </c>
      <c r="DY71">
        <v>0</v>
      </c>
      <c r="DZ71">
        <v>0</v>
      </c>
      <c r="EA71">
        <v>0</v>
      </c>
      <c r="EB71">
        <v>0</v>
      </c>
      <c r="EC71">
        <v>0</v>
      </c>
      <c r="ED71">
        <v>0</v>
      </c>
      <c r="EE71">
        <v>0</v>
      </c>
      <c r="EF71">
        <v>3130469.1351999999</v>
      </c>
      <c r="EG71">
        <v>2562046.0693000001</v>
      </c>
      <c r="EH71">
        <v>2818712.4338294901</v>
      </c>
      <c r="EI71">
        <v>2911417.6871359898</v>
      </c>
      <c r="EJ71">
        <v>3184776.1063000001</v>
      </c>
      <c r="EK71">
        <v>2983477.0521</v>
      </c>
      <c r="EL71">
        <v>2922574.7182</v>
      </c>
      <c r="EM71">
        <v>2948788.5551999998</v>
      </c>
      <c r="EN71">
        <v>3530204.2011000002</v>
      </c>
      <c r="EO71">
        <v>3566137.5871000001</v>
      </c>
      <c r="EP71">
        <v>4092859.1124999998</v>
      </c>
      <c r="EQ71">
        <v>2624748.5208000001</v>
      </c>
      <c r="ER71">
        <v>2659452.9569000001</v>
      </c>
      <c r="ES71">
        <v>2763365.9643999999</v>
      </c>
      <c r="ET71">
        <v>822148.34499999997</v>
      </c>
      <c r="EU71">
        <v>0</v>
      </c>
      <c r="EV71">
        <v>0</v>
      </c>
      <c r="EW71">
        <v>0</v>
      </c>
      <c r="EX71">
        <v>0</v>
      </c>
      <c r="EY71">
        <v>0</v>
      </c>
      <c r="EZ71">
        <v>0</v>
      </c>
      <c r="FA71">
        <v>0</v>
      </c>
      <c r="FB71">
        <v>0</v>
      </c>
      <c r="FC71">
        <v>7430053.9049000004</v>
      </c>
      <c r="FD71">
        <v>16057947.8826</v>
      </c>
      <c r="FE71">
        <v>18982844.278655998</v>
      </c>
      <c r="FF71">
        <v>18786251.7848</v>
      </c>
      <c r="FG71">
        <v>18074394.531300001</v>
      </c>
      <c r="FH71">
        <v>39353330.505500004</v>
      </c>
      <c r="FI71">
        <v>42330794.822099999</v>
      </c>
      <c r="FJ71">
        <v>32179900.056000002</v>
      </c>
      <c r="FK71">
        <v>21138490.9932</v>
      </c>
      <c r="FL71">
        <v>17675060.220800001</v>
      </c>
      <c r="FM71">
        <v>9344642.3858000003</v>
      </c>
      <c r="FN71">
        <v>1159202.6771</v>
      </c>
      <c r="FO71">
        <v>5455743.2585000005</v>
      </c>
      <c r="FP71">
        <v>137557.65100000001</v>
      </c>
      <c r="FQ71">
        <v>0</v>
      </c>
    </row>
    <row r="72" spans="1:173" x14ac:dyDescent="0.25">
      <c r="A72" s="48" t="s">
        <v>315</v>
      </c>
      <c r="B72" s="48" t="s">
        <v>43</v>
      </c>
      <c r="C72" s="49">
        <v>2011</v>
      </c>
      <c r="D72" s="85">
        <v>93649.328999999998</v>
      </c>
      <c r="E72" s="49">
        <v>8726.4903192982492</v>
      </c>
      <c r="F72" s="49">
        <v>0</v>
      </c>
      <c r="G72" s="49">
        <v>0</v>
      </c>
      <c r="H72" s="49">
        <v>0</v>
      </c>
      <c r="I72" s="49">
        <v>0</v>
      </c>
      <c r="J72" s="49">
        <v>0.92489614720943303</v>
      </c>
      <c r="K72" s="49">
        <v>0</v>
      </c>
      <c r="L72" s="49">
        <v>0</v>
      </c>
      <c r="M72" s="38">
        <f>IF(OR(Beazley_data[[#This Row],[total_RC]]&lt;0.6,Beazley_data[[#This Row],[total_RC]]&gt;2),1,Beazley_data[[#This Row],[total_RC]])</f>
        <v>0.92489614720943303</v>
      </c>
      <c r="P72" s="39" t="str">
        <f>Beazley_data[[#This Row],[key]]</f>
        <v>2T2011</v>
      </c>
      <c r="Q72" s="40">
        <f>Beazley_data[[#This Row],[WEP]]</f>
        <v>93649.328999999998</v>
      </c>
      <c r="R72" s="40">
        <f t="shared" si="11"/>
        <v>93649.328999999998</v>
      </c>
      <c r="S72" s="41">
        <f t="shared" si="12"/>
        <v>0</v>
      </c>
      <c r="U72" s="42">
        <f>Beazley_data[[#This Row],[Acq_costs]]</f>
        <v>8726.4903192982492</v>
      </c>
      <c r="V72" s="40">
        <f t="shared" si="13"/>
        <v>8726.4902999999995</v>
      </c>
      <c r="W72" s="43">
        <f t="shared" si="14"/>
        <v>-2.2114560482321448E-9</v>
      </c>
      <c r="Y72" s="44">
        <f>Beazley_data[[#This Row],[total_RC]]</f>
        <v>0.92489614720943303</v>
      </c>
      <c r="Z72" s="45">
        <f t="shared" si="15"/>
        <v>0.92489614761540695</v>
      </c>
      <c r="AA72" s="43">
        <f t="shared" si="16"/>
        <v>4.3894000660911471E-10</v>
      </c>
      <c r="AD72" s="42">
        <f>Beazley_data[[#This Row],[Cat_incurred]]+Beazley_data[[#This Row],[incurred_exc_cat]]</f>
        <v>0</v>
      </c>
      <c r="AE72" s="40">
        <f t="shared" si="17"/>
        <v>0</v>
      </c>
      <c r="AF72" s="43" t="str">
        <f t="shared" si="18"/>
        <v>no values</v>
      </c>
      <c r="AI72" t="s">
        <v>83</v>
      </c>
      <c r="AJ72">
        <v>0</v>
      </c>
      <c r="AK72">
        <v>0</v>
      </c>
      <c r="AL72">
        <v>0</v>
      </c>
      <c r="AM72">
        <v>0</v>
      </c>
      <c r="AN72">
        <v>0</v>
      </c>
      <c r="AO72">
        <v>0</v>
      </c>
      <c r="AP72">
        <v>0</v>
      </c>
      <c r="AQ72">
        <v>0</v>
      </c>
      <c r="AR72">
        <v>0.93281096483152304</v>
      </c>
      <c r="AS72">
        <v>0.99109682454027204</v>
      </c>
      <c r="AT72">
        <v>1.2316348077668</v>
      </c>
      <c r="AU72">
        <v>0.97719424615619499</v>
      </c>
      <c r="AV72">
        <v>1.05841971141913</v>
      </c>
      <c r="AW72">
        <v>1.0781643939612799</v>
      </c>
      <c r="AX72">
        <v>1.0297824524768799</v>
      </c>
      <c r="AY72">
        <v>1.01611139463</v>
      </c>
      <c r="AZ72">
        <v>0.99071387185091098</v>
      </c>
      <c r="BA72">
        <v>0.98506306526369602</v>
      </c>
      <c r="BB72">
        <v>1.0223893558875901</v>
      </c>
      <c r="BC72">
        <v>1.0079816871028</v>
      </c>
      <c r="BD72">
        <v>1.0413713275862999</v>
      </c>
      <c r="BE72">
        <v>1.04184816193355</v>
      </c>
      <c r="BF72">
        <v>1.02655403690541</v>
      </c>
      <c r="BG72">
        <v>0</v>
      </c>
      <c r="BH72">
        <v>0</v>
      </c>
      <c r="BI72">
        <v>0</v>
      </c>
      <c r="BJ72">
        <v>0</v>
      </c>
      <c r="BK72">
        <v>0</v>
      </c>
      <c r="BL72">
        <v>0</v>
      </c>
      <c r="BM72">
        <v>0</v>
      </c>
      <c r="BN72">
        <v>0</v>
      </c>
      <c r="BO72">
        <v>1455617.41405893</v>
      </c>
      <c r="BP72">
        <v>2388083.6385173099</v>
      </c>
      <c r="BQ72">
        <v>3600867.5085519701</v>
      </c>
      <c r="BR72">
        <v>3200448.3794982699</v>
      </c>
      <c r="BS72">
        <v>9704940.8233810496</v>
      </c>
      <c r="BT72">
        <v>8991473.3508652896</v>
      </c>
      <c r="BU72">
        <v>7689091.49286173</v>
      </c>
      <c r="BV72">
        <v>37310254.287916802</v>
      </c>
      <c r="BW72">
        <v>21580858.966774601</v>
      </c>
      <c r="BX72">
        <v>24495299.522246599</v>
      </c>
      <c r="BY72">
        <v>31878427.9568046</v>
      </c>
      <c r="BZ72">
        <v>34926820.9311224</v>
      </c>
      <c r="CA72">
        <v>38503294.927126698</v>
      </c>
      <c r="CB72">
        <v>43421591.755467698</v>
      </c>
      <c r="CC72">
        <v>37232156.1638785</v>
      </c>
      <c r="CD72">
        <v>0</v>
      </c>
      <c r="CE72">
        <v>0</v>
      </c>
      <c r="CF72">
        <v>0</v>
      </c>
      <c r="CG72">
        <v>0</v>
      </c>
      <c r="CH72">
        <v>0</v>
      </c>
      <c r="CI72">
        <v>0</v>
      </c>
      <c r="CJ72">
        <v>0</v>
      </c>
      <c r="CK72">
        <v>0</v>
      </c>
      <c r="CL72">
        <v>447503.59759987099</v>
      </c>
      <c r="CM72">
        <v>2578195.0977469301</v>
      </c>
      <c r="CN72">
        <v>2374432.4210969098</v>
      </c>
      <c r="CO72">
        <v>1092970.07227588</v>
      </c>
      <c r="CP72">
        <v>3478350.5480247298</v>
      </c>
      <c r="CQ72">
        <v>1304791.82205652</v>
      </c>
      <c r="CR72">
        <v>1987628.4298302699</v>
      </c>
      <c r="CS72">
        <v>29948558.9643225</v>
      </c>
      <c r="CT72">
        <v>13680359.7852805</v>
      </c>
      <c r="CU72">
        <v>12628355.404528201</v>
      </c>
      <c r="CV72">
        <v>17654274.113200098</v>
      </c>
      <c r="CW72">
        <v>9181215.7541296594</v>
      </c>
      <c r="CX72">
        <v>4240344.0477709398</v>
      </c>
      <c r="CY72">
        <v>1684119.42704534</v>
      </c>
      <c r="CZ72">
        <v>0</v>
      </c>
      <c r="DX72">
        <v>0</v>
      </c>
      <c r="DY72">
        <v>0</v>
      </c>
      <c r="DZ72">
        <v>0</v>
      </c>
      <c r="EA72">
        <v>0</v>
      </c>
      <c r="EB72">
        <v>0</v>
      </c>
      <c r="EC72">
        <v>0</v>
      </c>
      <c r="ED72">
        <v>0</v>
      </c>
      <c r="EE72">
        <v>0</v>
      </c>
      <c r="EF72">
        <v>256282.790045117</v>
      </c>
      <c r="EG72">
        <v>377440.483467574</v>
      </c>
      <c r="EH72">
        <v>741955.01293291</v>
      </c>
      <c r="EI72">
        <v>910006.41778631997</v>
      </c>
      <c r="EJ72">
        <v>1972966.8554608</v>
      </c>
      <c r="EK72">
        <v>1890459.5410027299</v>
      </c>
      <c r="EL72">
        <v>1770063.7258320199</v>
      </c>
      <c r="EM72">
        <v>2488417.3866711399</v>
      </c>
      <c r="EN72">
        <v>4412013.0213077003</v>
      </c>
      <c r="EO72">
        <v>5525744.8863353198</v>
      </c>
      <c r="EP72">
        <v>5647070.6339084096</v>
      </c>
      <c r="EQ72">
        <v>7080471.0511801401</v>
      </c>
      <c r="ER72">
        <v>7907450.9667391703</v>
      </c>
      <c r="ES72">
        <v>9560435.3965660892</v>
      </c>
      <c r="ET72">
        <v>10535024.114571501</v>
      </c>
      <c r="EU72">
        <v>0</v>
      </c>
      <c r="EV72">
        <v>0</v>
      </c>
      <c r="EW72">
        <v>0</v>
      </c>
      <c r="EX72">
        <v>0</v>
      </c>
      <c r="EY72">
        <v>0</v>
      </c>
      <c r="EZ72">
        <v>0</v>
      </c>
      <c r="FA72">
        <v>0</v>
      </c>
      <c r="FB72">
        <v>0</v>
      </c>
      <c r="FC72">
        <v>447503.59759987099</v>
      </c>
      <c r="FD72">
        <v>2550830.0977469301</v>
      </c>
      <c r="FE72">
        <v>2224432.25835058</v>
      </c>
      <c r="FF72">
        <v>1076426.4461598799</v>
      </c>
      <c r="FG72">
        <v>2422518.5929087298</v>
      </c>
      <c r="FH72">
        <v>1240412.3328685199</v>
      </c>
      <c r="FI72">
        <v>1867001.5771512899</v>
      </c>
      <c r="FJ72">
        <v>20331337.723134998</v>
      </c>
      <c r="FK72">
        <v>7964448.5591426902</v>
      </c>
      <c r="FL72">
        <v>7930430.6570782298</v>
      </c>
      <c r="FM72">
        <v>12011794.0591361</v>
      </c>
      <c r="FN72">
        <v>3208566.26460726</v>
      </c>
      <c r="FO72">
        <v>1845168.5831389399</v>
      </c>
      <c r="FP72">
        <v>297857.99934534001</v>
      </c>
      <c r="FQ72">
        <v>0</v>
      </c>
    </row>
    <row r="73" spans="1:173" x14ac:dyDescent="0.25">
      <c r="A73" s="46" t="s">
        <v>316</v>
      </c>
      <c r="B73" s="46" t="s">
        <v>43</v>
      </c>
      <c r="C73">
        <v>2012</v>
      </c>
      <c r="D73" s="84">
        <v>47709.750699999997</v>
      </c>
      <c r="E73">
        <v>3688.6620099567099</v>
      </c>
      <c r="F73">
        <v>0</v>
      </c>
      <c r="G73">
        <v>0</v>
      </c>
      <c r="H73">
        <v>0</v>
      </c>
      <c r="I73">
        <v>0</v>
      </c>
      <c r="J73">
        <v>1</v>
      </c>
      <c r="K73">
        <v>0</v>
      </c>
      <c r="L73">
        <v>0</v>
      </c>
      <c r="M73" s="38">
        <f>IF(OR(Beazley_data[[#This Row],[total_RC]]&lt;0.6,Beazley_data[[#This Row],[total_RC]]&gt;2),1,Beazley_data[[#This Row],[total_RC]])</f>
        <v>1</v>
      </c>
      <c r="P73" s="39" t="str">
        <f>Beazley_data[[#This Row],[key]]</f>
        <v>2T2012</v>
      </c>
      <c r="Q73" s="40">
        <f>Beazley_data[[#This Row],[WEP]]</f>
        <v>47709.750699999997</v>
      </c>
      <c r="R73" s="40">
        <f t="shared" si="11"/>
        <v>47709.750699999997</v>
      </c>
      <c r="S73" s="41">
        <f t="shared" si="12"/>
        <v>0</v>
      </c>
      <c r="U73" s="42">
        <f>Beazley_data[[#This Row],[Acq_costs]]</f>
        <v>3688.6620099567099</v>
      </c>
      <c r="V73" s="40">
        <f t="shared" si="13"/>
        <v>3688.6619000000001</v>
      </c>
      <c r="W73" s="43">
        <f t="shared" si="14"/>
        <v>-2.9809376083190328E-8</v>
      </c>
      <c r="Y73" s="44">
        <f>Beazley_data[[#This Row],[total_RC]]</f>
        <v>1</v>
      </c>
      <c r="Z73" s="45">
        <f t="shared" si="15"/>
        <v>1</v>
      </c>
      <c r="AA73" s="43">
        <f t="shared" si="16"/>
        <v>0</v>
      </c>
      <c r="AD73" s="42">
        <f>Beazley_data[[#This Row],[Cat_incurred]]+Beazley_data[[#This Row],[incurred_exc_cat]]</f>
        <v>0</v>
      </c>
      <c r="AE73" s="40">
        <f t="shared" si="17"/>
        <v>0</v>
      </c>
      <c r="AF73" s="43" t="str">
        <f t="shared" si="18"/>
        <v>no values</v>
      </c>
      <c r="AI73" t="s">
        <v>105</v>
      </c>
      <c r="AJ73">
        <v>0</v>
      </c>
      <c r="AK73">
        <v>0</v>
      </c>
      <c r="AL73">
        <v>0</v>
      </c>
      <c r="AM73">
        <v>0</v>
      </c>
      <c r="AN73">
        <v>0</v>
      </c>
      <c r="AO73">
        <v>0</v>
      </c>
      <c r="AP73">
        <v>0</v>
      </c>
      <c r="AQ73">
        <v>0</v>
      </c>
      <c r="AR73">
        <v>0.96719715839284404</v>
      </c>
      <c r="AS73">
        <v>0.98415324438686103</v>
      </c>
      <c r="AT73">
        <v>0.984842080461515</v>
      </c>
      <c r="AU73">
        <v>0.99253989383142405</v>
      </c>
      <c r="AV73">
        <v>1.0791919999969699</v>
      </c>
      <c r="AW73">
        <v>0.99451220312227395</v>
      </c>
      <c r="AX73">
        <v>0.99338294426875695</v>
      </c>
      <c r="AY73">
        <v>1.0173000077108001</v>
      </c>
      <c r="AZ73">
        <v>0.96042727287542695</v>
      </c>
      <c r="BA73">
        <v>1.0166842538646199</v>
      </c>
      <c r="BB73">
        <v>1.0016691794416399</v>
      </c>
      <c r="BC73">
        <v>1.0106325112644701</v>
      </c>
      <c r="BD73">
        <v>1.0527547572629401</v>
      </c>
      <c r="BE73">
        <v>1.02985470258664</v>
      </c>
      <c r="BF73">
        <v>1.09462474373818</v>
      </c>
      <c r="BG73">
        <v>0</v>
      </c>
      <c r="BH73">
        <v>0</v>
      </c>
      <c r="BI73">
        <v>0</v>
      </c>
      <c r="BJ73">
        <v>0</v>
      </c>
      <c r="BK73">
        <v>0</v>
      </c>
      <c r="BL73">
        <v>0</v>
      </c>
      <c r="BM73">
        <v>0</v>
      </c>
      <c r="BN73">
        <v>0</v>
      </c>
      <c r="BO73">
        <v>31103409.1591</v>
      </c>
      <c r="BP73">
        <v>48778311.180200003</v>
      </c>
      <c r="BQ73">
        <v>48780998.0189</v>
      </c>
      <c r="BR73">
        <v>47327589.202100001</v>
      </c>
      <c r="BS73">
        <v>39260450.906020001</v>
      </c>
      <c r="BT73">
        <v>31851606.328000002</v>
      </c>
      <c r="BU73">
        <v>45054238.5462135</v>
      </c>
      <c r="BV73">
        <v>53663938.363399997</v>
      </c>
      <c r="BW73">
        <v>62957938.559224002</v>
      </c>
      <c r="BX73">
        <v>81181416.703069896</v>
      </c>
      <c r="BY73">
        <v>104675218.704574</v>
      </c>
      <c r="BZ73">
        <v>124681715.45389999</v>
      </c>
      <c r="CA73">
        <v>125384883.3609</v>
      </c>
      <c r="CB73">
        <v>176360939.40619999</v>
      </c>
      <c r="CC73">
        <v>155616860.94901499</v>
      </c>
      <c r="CD73">
        <v>0</v>
      </c>
      <c r="CE73">
        <v>0</v>
      </c>
      <c r="CF73">
        <v>0</v>
      </c>
      <c r="CG73">
        <v>0</v>
      </c>
      <c r="CH73">
        <v>0</v>
      </c>
      <c r="CI73">
        <v>0</v>
      </c>
      <c r="CJ73">
        <v>0</v>
      </c>
      <c r="CK73">
        <v>0</v>
      </c>
      <c r="CL73">
        <v>13630699.903200001</v>
      </c>
      <c r="CM73">
        <v>48404523.633000001</v>
      </c>
      <c r="CN73">
        <v>33679307.856899999</v>
      </c>
      <c r="CO73">
        <v>42249421.172899999</v>
      </c>
      <c r="CP73">
        <v>18680531.298999999</v>
      </c>
      <c r="CQ73">
        <v>20512278.16</v>
      </c>
      <c r="CR73">
        <v>20828777.4714</v>
      </c>
      <c r="CS73">
        <v>68603992.537300006</v>
      </c>
      <c r="CT73">
        <v>38941429.298</v>
      </c>
      <c r="CU73">
        <v>71565192.371999994</v>
      </c>
      <c r="CV73">
        <v>71961315.371399999</v>
      </c>
      <c r="CW73">
        <v>47209656.000299998</v>
      </c>
      <c r="CX73">
        <v>21305050.986000001</v>
      </c>
      <c r="CY73">
        <v>2474977.1556000002</v>
      </c>
      <c r="CZ73">
        <v>0</v>
      </c>
      <c r="DX73">
        <v>0</v>
      </c>
      <c r="DY73">
        <v>0</v>
      </c>
      <c r="DZ73">
        <v>0</v>
      </c>
      <c r="EA73">
        <v>0</v>
      </c>
      <c r="EB73">
        <v>0</v>
      </c>
      <c r="EC73">
        <v>0</v>
      </c>
      <c r="ED73">
        <v>0</v>
      </c>
      <c r="EE73">
        <v>0</v>
      </c>
      <c r="EF73">
        <v>7916488.6699000001</v>
      </c>
      <c r="EG73">
        <v>13770629.7675</v>
      </c>
      <c r="EH73">
        <v>13034742.589500001</v>
      </c>
      <c r="EI73">
        <v>12376600.4289</v>
      </c>
      <c r="EJ73">
        <v>11170070.053428</v>
      </c>
      <c r="EK73">
        <v>9589123.1527999993</v>
      </c>
      <c r="EL73">
        <v>14676787.453308599</v>
      </c>
      <c r="EM73">
        <v>18152265.369199999</v>
      </c>
      <c r="EN73">
        <v>12880441.319684001</v>
      </c>
      <c r="EO73">
        <v>15831390.709009999</v>
      </c>
      <c r="EP73">
        <v>21244567.575607602</v>
      </c>
      <c r="EQ73">
        <v>26139518.686700001</v>
      </c>
      <c r="ER73">
        <v>25853530.709399998</v>
      </c>
      <c r="ES73">
        <v>9968201.8693000004</v>
      </c>
      <c r="ET73">
        <v>1965116.2957850001</v>
      </c>
      <c r="EU73">
        <v>0</v>
      </c>
      <c r="EV73">
        <v>0</v>
      </c>
      <c r="EW73">
        <v>0</v>
      </c>
      <c r="EX73">
        <v>0</v>
      </c>
      <c r="EY73">
        <v>0</v>
      </c>
      <c r="EZ73">
        <v>0</v>
      </c>
      <c r="FA73">
        <v>0</v>
      </c>
      <c r="FB73">
        <v>0</v>
      </c>
      <c r="FC73">
        <v>13592084.903200001</v>
      </c>
      <c r="FD73">
        <v>47706948.633000001</v>
      </c>
      <c r="FE73">
        <v>32419378.856899999</v>
      </c>
      <c r="FF73">
        <v>42244566.152900003</v>
      </c>
      <c r="FG73">
        <v>18228059.269000001</v>
      </c>
      <c r="FH73">
        <v>19456348.16</v>
      </c>
      <c r="FI73">
        <v>20172119.4714</v>
      </c>
      <c r="FJ73">
        <v>50535148.289300002</v>
      </c>
      <c r="FK73">
        <v>34836946.555699997</v>
      </c>
      <c r="FL73">
        <v>52594223.516599998</v>
      </c>
      <c r="FM73">
        <v>49484889.1714001</v>
      </c>
      <c r="FN73">
        <v>21285947.643199999</v>
      </c>
      <c r="FO73">
        <v>10633334.402799999</v>
      </c>
      <c r="FP73">
        <v>644287.18460000004</v>
      </c>
      <c r="FQ73">
        <v>0</v>
      </c>
    </row>
    <row r="74" spans="1:173" x14ac:dyDescent="0.25">
      <c r="A74" s="48" t="s">
        <v>317</v>
      </c>
      <c r="B74" s="48" t="s">
        <v>43</v>
      </c>
      <c r="C74" s="49">
        <v>2013</v>
      </c>
      <c r="D74" s="85">
        <v>45328.4084</v>
      </c>
      <c r="E74" s="49">
        <v>5422.3396791245796</v>
      </c>
      <c r="F74" s="49">
        <v>0</v>
      </c>
      <c r="G74" s="49">
        <v>0</v>
      </c>
      <c r="H74" s="49">
        <v>0</v>
      </c>
      <c r="I74" s="49">
        <v>0</v>
      </c>
      <c r="J74" s="49">
        <v>0.83004394536828197</v>
      </c>
      <c r="K74" s="49">
        <v>0</v>
      </c>
      <c r="L74" s="49">
        <v>0</v>
      </c>
      <c r="M74" s="38">
        <f>IF(OR(Beazley_data[[#This Row],[total_RC]]&lt;0.6,Beazley_data[[#This Row],[total_RC]]&gt;2),1,Beazley_data[[#This Row],[total_RC]])</f>
        <v>0.83004394536828197</v>
      </c>
      <c r="P74" s="39" t="str">
        <f>Beazley_data[[#This Row],[key]]</f>
        <v>2T2013</v>
      </c>
      <c r="Q74" s="40">
        <f>Beazley_data[[#This Row],[WEP]]</f>
        <v>45328.4084</v>
      </c>
      <c r="R74" s="40">
        <f t="shared" si="11"/>
        <v>45328.4084</v>
      </c>
      <c r="S74" s="41">
        <f t="shared" si="12"/>
        <v>0</v>
      </c>
      <c r="U74" s="42">
        <f>Beazley_data[[#This Row],[Acq_costs]]</f>
        <v>5422.3396791245796</v>
      </c>
      <c r="V74" s="40">
        <f t="shared" si="13"/>
        <v>5422.3396000000002</v>
      </c>
      <c r="W74" s="43">
        <f t="shared" si="14"/>
        <v>-1.4592331936429877E-8</v>
      </c>
      <c r="Y74" s="44">
        <f>Beazley_data[[#This Row],[total_RC]]</f>
        <v>0.83004394536828197</v>
      </c>
      <c r="Z74" s="45">
        <f t="shared" si="15"/>
        <v>0.83004394536828197</v>
      </c>
      <c r="AA74" s="43">
        <f t="shared" si="16"/>
        <v>0</v>
      </c>
      <c r="AD74" s="42">
        <f>Beazley_data[[#This Row],[Cat_incurred]]+Beazley_data[[#This Row],[incurred_exc_cat]]</f>
        <v>0</v>
      </c>
      <c r="AE74" s="40">
        <f t="shared" si="17"/>
        <v>0</v>
      </c>
      <c r="AF74" s="43" t="str">
        <f t="shared" si="18"/>
        <v>no values</v>
      </c>
      <c r="AI74" t="s">
        <v>68</v>
      </c>
      <c r="AJ74">
        <v>1.0044701941137599</v>
      </c>
      <c r="AK74">
        <v>0.99353340634051901</v>
      </c>
      <c r="AL74">
        <v>1.60025923968713</v>
      </c>
      <c r="AM74">
        <v>1.7680458707297599</v>
      </c>
      <c r="AN74">
        <v>0.96960883760960004</v>
      </c>
      <c r="AO74">
        <v>1.0158249777378501</v>
      </c>
      <c r="AP74">
        <v>1.0225244231150701</v>
      </c>
      <c r="AQ74">
        <v>0.96382473497797705</v>
      </c>
      <c r="AR74">
        <v>1.0020742596411101</v>
      </c>
      <c r="AS74">
        <v>1.05245401102007</v>
      </c>
      <c r="AT74">
        <v>1.0104434080083999</v>
      </c>
      <c r="AU74">
        <v>1.0009997955182599</v>
      </c>
      <c r="AV74">
        <v>0.99861452238480597</v>
      </c>
      <c r="AW74">
        <v>1.0013313360357301</v>
      </c>
      <c r="AX74">
        <v>0.94809652958120805</v>
      </c>
      <c r="AY74">
        <v>0.98287220843967504</v>
      </c>
      <c r="AZ74">
        <v>0.97893613168995597</v>
      </c>
      <c r="BA74">
        <v>0.96746152723614198</v>
      </c>
      <c r="BB74">
        <v>1.0046137638200501</v>
      </c>
      <c r="BC74">
        <v>1.04152315364973</v>
      </c>
      <c r="BD74">
        <v>1.0476233076529999</v>
      </c>
      <c r="BE74">
        <v>1.0405459039391101</v>
      </c>
      <c r="BF74">
        <v>1.02432808848788</v>
      </c>
      <c r="BG74">
        <v>69847.154293875006</v>
      </c>
      <c r="BH74">
        <v>69167.656967999996</v>
      </c>
      <c r="BI74">
        <v>175764.69136</v>
      </c>
      <c r="BJ74">
        <v>192182.721104</v>
      </c>
      <c r="BK74">
        <v>172358.144692</v>
      </c>
      <c r="BL74">
        <v>249822.312587605</v>
      </c>
      <c r="BM74">
        <v>336731.05822409998</v>
      </c>
      <c r="BN74">
        <v>355726.051584</v>
      </c>
      <c r="BO74">
        <v>414950.53290400002</v>
      </c>
      <c r="BP74">
        <v>226094.18636224401</v>
      </c>
      <c r="BQ74">
        <v>240793.41691199999</v>
      </c>
      <c r="BR74">
        <v>584154.83618905896</v>
      </c>
      <c r="BS74">
        <v>517905.022592931</v>
      </c>
      <c r="BT74">
        <v>562369.52317552804</v>
      </c>
      <c r="BU74">
        <v>447119.84455522499</v>
      </c>
      <c r="BV74">
        <v>905543.81805512903</v>
      </c>
      <c r="BW74">
        <v>734678.62321845</v>
      </c>
      <c r="BX74">
        <v>3457490.3282173001</v>
      </c>
      <c r="BY74">
        <v>7009798.5064127902</v>
      </c>
      <c r="BZ74">
        <v>7855938.9329864401</v>
      </c>
      <c r="CA74">
        <v>7014721.77210485</v>
      </c>
      <c r="CB74">
        <v>7204106.0211717598</v>
      </c>
      <c r="CC74">
        <v>1194113.02948459</v>
      </c>
      <c r="CD74">
        <v>48146.769383999999</v>
      </c>
      <c r="CE74">
        <v>41126.649704000003</v>
      </c>
      <c r="CF74">
        <v>143933.47029600001</v>
      </c>
      <c r="CG74">
        <v>53583.113232000003</v>
      </c>
      <c r="CH74">
        <v>6102.7260239999996</v>
      </c>
      <c r="CI74">
        <v>3966.3447120000001</v>
      </c>
      <c r="CJ74">
        <v>1402.5559679999999</v>
      </c>
      <c r="CK74">
        <v>1800.49188</v>
      </c>
      <c r="CL74">
        <v>6195.75396</v>
      </c>
      <c r="CM74">
        <v>143.37140400000001</v>
      </c>
      <c r="CN74">
        <v>594.57525599999997</v>
      </c>
      <c r="CO74">
        <v>108.26930400000001</v>
      </c>
      <c r="CP74">
        <v>13212.565048</v>
      </c>
      <c r="CQ74">
        <v>0</v>
      </c>
      <c r="CR74">
        <v>6330.0110000000004</v>
      </c>
      <c r="CS74">
        <v>83965.016264000005</v>
      </c>
      <c r="CT74">
        <v>1078129.7054943701</v>
      </c>
      <c r="CU74">
        <v>3187388.65010955</v>
      </c>
      <c r="CV74">
        <v>6475691.5164936697</v>
      </c>
      <c r="CW74">
        <v>3916950.7999731698</v>
      </c>
      <c r="CX74">
        <v>3282764.96712443</v>
      </c>
      <c r="CY74">
        <v>502260.69709999999</v>
      </c>
      <c r="CZ74">
        <v>0</v>
      </c>
      <c r="DX74">
        <v>15373.271104625001</v>
      </c>
      <c r="DY74">
        <v>29517.023160000001</v>
      </c>
      <c r="DZ74">
        <v>30496.712579999999</v>
      </c>
      <c r="EA74">
        <v>46251.718432000001</v>
      </c>
      <c r="EB74">
        <v>46249.587096000003</v>
      </c>
      <c r="EC74">
        <v>58668.018459433202</v>
      </c>
      <c r="ED74">
        <v>85544.177422699999</v>
      </c>
      <c r="EE74">
        <v>71836.120295999994</v>
      </c>
      <c r="EF74">
        <v>94189.482032</v>
      </c>
      <c r="EG74">
        <v>54080.563834916</v>
      </c>
      <c r="EH74">
        <v>70123.750148000006</v>
      </c>
      <c r="EI74">
        <v>121446.369616703</v>
      </c>
      <c r="EJ74">
        <v>94727.536080931604</v>
      </c>
      <c r="EK74">
        <v>122418.616313948</v>
      </c>
      <c r="EL74">
        <v>89438.181594758003</v>
      </c>
      <c r="EM74">
        <v>268018.00611985201</v>
      </c>
      <c r="EN74">
        <v>207688.22540383</v>
      </c>
      <c r="EO74">
        <v>1068739.00135496</v>
      </c>
      <c r="EP74">
        <v>2791837.63940481</v>
      </c>
      <c r="EQ74">
        <v>2892414.8050541701</v>
      </c>
      <c r="ER74">
        <v>2429916.16470651</v>
      </c>
      <c r="ES74">
        <v>2353416.6348163802</v>
      </c>
      <c r="ET74">
        <v>377606.68471932999</v>
      </c>
      <c r="EU74">
        <v>48146.769383999999</v>
      </c>
      <c r="EV74">
        <v>41126.649704000003</v>
      </c>
      <c r="EW74">
        <v>143933.47029600001</v>
      </c>
      <c r="EX74">
        <v>53583.113232000003</v>
      </c>
      <c r="EY74">
        <v>6102.7260239999996</v>
      </c>
      <c r="EZ74">
        <v>3966.3447120000001</v>
      </c>
      <c r="FA74">
        <v>1402.5559679999999</v>
      </c>
      <c r="FB74">
        <v>1800.49188</v>
      </c>
      <c r="FC74">
        <v>6195.75396</v>
      </c>
      <c r="FD74">
        <v>143.37140400000001</v>
      </c>
      <c r="FE74">
        <v>594.57525599999997</v>
      </c>
      <c r="FF74">
        <v>108.26930400000001</v>
      </c>
      <c r="FG74">
        <v>13212.565048</v>
      </c>
      <c r="FH74">
        <v>0</v>
      </c>
      <c r="FI74">
        <v>6330.0110000000004</v>
      </c>
      <c r="FJ74">
        <v>83965.016264000005</v>
      </c>
      <c r="FK74">
        <v>1067099.7823943701</v>
      </c>
      <c r="FL74">
        <v>2978827.2701095501</v>
      </c>
      <c r="FM74">
        <v>6281611.9312588898</v>
      </c>
      <c r="FN74">
        <v>3149141.1946601002</v>
      </c>
      <c r="FO74">
        <v>2235243.2311319201</v>
      </c>
      <c r="FP74">
        <v>282873.4607</v>
      </c>
      <c r="FQ74">
        <v>0</v>
      </c>
    </row>
    <row r="75" spans="1:173" x14ac:dyDescent="0.25">
      <c r="A75" s="46" t="s">
        <v>318</v>
      </c>
      <c r="B75" s="46" t="s">
        <v>43</v>
      </c>
      <c r="C75">
        <v>2014</v>
      </c>
      <c r="D75" s="84">
        <v>62216.207300000002</v>
      </c>
      <c r="E75">
        <v>26664.8725766231</v>
      </c>
      <c r="F75">
        <v>0</v>
      </c>
      <c r="G75">
        <v>0</v>
      </c>
      <c r="H75">
        <v>0</v>
      </c>
      <c r="I75">
        <v>0</v>
      </c>
      <c r="J75">
        <v>0.97960845098725802</v>
      </c>
      <c r="K75">
        <v>0</v>
      </c>
      <c r="L75">
        <v>0</v>
      </c>
      <c r="M75" s="38">
        <f>IF(OR(Beazley_data[[#This Row],[total_RC]]&lt;0.6,Beazley_data[[#This Row],[total_RC]]&gt;2),1,Beazley_data[[#This Row],[total_RC]])</f>
        <v>0.97960845098725802</v>
      </c>
      <c r="P75" s="39" t="str">
        <f>Beazley_data[[#This Row],[key]]</f>
        <v>2T2014</v>
      </c>
      <c r="Q75" s="40">
        <f>Beazley_data[[#This Row],[WEP]]</f>
        <v>62216.207300000002</v>
      </c>
      <c r="R75" s="40">
        <f t="shared" si="11"/>
        <v>62216.207300000002</v>
      </c>
      <c r="S75" s="41">
        <f t="shared" si="12"/>
        <v>0</v>
      </c>
      <c r="U75" s="42">
        <f>Beazley_data[[#This Row],[Acq_costs]]</f>
        <v>26664.8725766231</v>
      </c>
      <c r="V75" s="40">
        <f t="shared" si="13"/>
        <v>26664.8727</v>
      </c>
      <c r="W75" s="43">
        <f t="shared" si="14"/>
        <v>4.6269450168620004E-9</v>
      </c>
      <c r="Y75" s="44">
        <f>Beazley_data[[#This Row],[total_RC]]</f>
        <v>0.97960845098725802</v>
      </c>
      <c r="Z75" s="45">
        <f t="shared" si="15"/>
        <v>0.97960844681513803</v>
      </c>
      <c r="AA75" s="43">
        <f t="shared" si="16"/>
        <v>-4.2589669335643064E-9</v>
      </c>
      <c r="AD75" s="42">
        <f>Beazley_data[[#This Row],[Cat_incurred]]+Beazley_data[[#This Row],[incurred_exc_cat]]</f>
        <v>0</v>
      </c>
      <c r="AE75" s="40">
        <f t="shared" si="17"/>
        <v>0</v>
      </c>
      <c r="AF75" s="43" t="str">
        <f t="shared" si="18"/>
        <v>no values</v>
      </c>
      <c r="AI75" t="s">
        <v>133</v>
      </c>
      <c r="AJ75">
        <v>0</v>
      </c>
      <c r="AK75">
        <v>0</v>
      </c>
      <c r="AL75">
        <v>0</v>
      </c>
      <c r="AM75">
        <v>0</v>
      </c>
      <c r="AN75">
        <v>0</v>
      </c>
      <c r="AO75">
        <v>0</v>
      </c>
      <c r="AP75">
        <v>0</v>
      </c>
      <c r="AQ75">
        <v>0</v>
      </c>
      <c r="AR75">
        <v>0.97189496000694897</v>
      </c>
      <c r="AS75">
        <v>0.97363411256384302</v>
      </c>
      <c r="AT75">
        <v>0.95622329755059798</v>
      </c>
      <c r="AU75">
        <v>1.00079922232606</v>
      </c>
      <c r="AV75">
        <v>0.99265255293030596</v>
      </c>
      <c r="AW75">
        <v>0.99216618505304399</v>
      </c>
      <c r="AX75">
        <v>0.98989480558936005</v>
      </c>
      <c r="AY75">
        <v>0.98680316347128605</v>
      </c>
      <c r="AZ75">
        <v>0.97410137298758404</v>
      </c>
      <c r="BA75">
        <v>1.0221037317553201</v>
      </c>
      <c r="BB75">
        <v>1.0158044260496299</v>
      </c>
      <c r="BC75">
        <v>1.0319247586570801</v>
      </c>
      <c r="BD75">
        <v>1.08244913539344</v>
      </c>
      <c r="BE75">
        <v>1.0748325628140001</v>
      </c>
      <c r="BF75">
        <v>1.04720578938304</v>
      </c>
      <c r="BG75">
        <v>0</v>
      </c>
      <c r="BH75">
        <v>0</v>
      </c>
      <c r="BI75">
        <v>0</v>
      </c>
      <c r="BJ75">
        <v>0</v>
      </c>
      <c r="BK75">
        <v>0</v>
      </c>
      <c r="BL75">
        <v>0</v>
      </c>
      <c r="BM75">
        <v>0</v>
      </c>
      <c r="BN75">
        <v>0</v>
      </c>
      <c r="BO75">
        <v>17321371.860599998</v>
      </c>
      <c r="BP75">
        <v>15050706.357000001</v>
      </c>
      <c r="BQ75">
        <v>14519068.4615</v>
      </c>
      <c r="BR75">
        <v>14458689.038899999</v>
      </c>
      <c r="BS75">
        <v>11850696.685000001</v>
      </c>
      <c r="BT75">
        <v>12219708.8783</v>
      </c>
      <c r="BU75">
        <v>13087965.5591</v>
      </c>
      <c r="BV75">
        <v>8850363.5032000002</v>
      </c>
      <c r="BW75">
        <v>7559377.6352000004</v>
      </c>
      <c r="BX75">
        <v>4755454.3684</v>
      </c>
      <c r="BY75">
        <v>3647859.9304</v>
      </c>
      <c r="BZ75">
        <v>4456043.0905999998</v>
      </c>
      <c r="CA75">
        <v>4221863.5516999997</v>
      </c>
      <c r="CB75">
        <v>4717863.4601999996</v>
      </c>
      <c r="CC75">
        <v>3379591.8092</v>
      </c>
      <c r="CD75">
        <v>0</v>
      </c>
      <c r="CE75">
        <v>0</v>
      </c>
      <c r="CF75">
        <v>0</v>
      </c>
      <c r="CG75">
        <v>0</v>
      </c>
      <c r="CH75">
        <v>0</v>
      </c>
      <c r="CI75">
        <v>0</v>
      </c>
      <c r="CJ75">
        <v>0</v>
      </c>
      <c r="CK75">
        <v>0</v>
      </c>
      <c r="CL75">
        <v>5976337.2315680003</v>
      </c>
      <c r="CM75">
        <v>4051691.9962960002</v>
      </c>
      <c r="CN75">
        <v>6996071.7227039998</v>
      </c>
      <c r="CO75">
        <v>8598451.1341999993</v>
      </c>
      <c r="CP75">
        <v>6702926.0120999999</v>
      </c>
      <c r="CQ75">
        <v>7379511.6776999999</v>
      </c>
      <c r="CR75">
        <v>6405336.6524</v>
      </c>
      <c r="CS75">
        <v>4423963.2317000004</v>
      </c>
      <c r="CT75">
        <v>4084145.9855999998</v>
      </c>
      <c r="CU75">
        <v>2852034.1956000002</v>
      </c>
      <c r="CV75">
        <v>1032334.5105</v>
      </c>
      <c r="CW75">
        <v>2874247.8428000002</v>
      </c>
      <c r="CX75">
        <v>1432534.7271</v>
      </c>
      <c r="CY75">
        <v>131073.75</v>
      </c>
      <c r="CZ75">
        <v>0</v>
      </c>
      <c r="DX75">
        <v>0</v>
      </c>
      <c r="DY75">
        <v>0</v>
      </c>
      <c r="DZ75">
        <v>0</v>
      </c>
      <c r="EA75">
        <v>0</v>
      </c>
      <c r="EB75">
        <v>0</v>
      </c>
      <c r="EC75">
        <v>0</v>
      </c>
      <c r="ED75">
        <v>0</v>
      </c>
      <c r="EE75">
        <v>0</v>
      </c>
      <c r="EF75">
        <v>2107693.2415999998</v>
      </c>
      <c r="EG75">
        <v>1947512.7836</v>
      </c>
      <c r="EH75">
        <v>1961587.9225999999</v>
      </c>
      <c r="EI75">
        <v>1941473.5870000001</v>
      </c>
      <c r="EJ75">
        <v>1690587.9833</v>
      </c>
      <c r="EK75">
        <v>2154470.7581000002</v>
      </c>
      <c r="EL75">
        <v>4601688.3183000004</v>
      </c>
      <c r="EM75">
        <v>2362374.3226999999</v>
      </c>
      <c r="EN75">
        <v>1975578.9635000001</v>
      </c>
      <c r="EO75">
        <v>1331882.4140999999</v>
      </c>
      <c r="EP75">
        <v>1126328.8045000001</v>
      </c>
      <c r="EQ75">
        <v>1311195.1991000001</v>
      </c>
      <c r="ER75">
        <v>998474.098</v>
      </c>
      <c r="ES75">
        <v>989395.77439999999</v>
      </c>
      <c r="ET75">
        <v>430775.83980000002</v>
      </c>
      <c r="EU75">
        <v>0</v>
      </c>
      <c r="EV75">
        <v>0</v>
      </c>
      <c r="EW75">
        <v>0</v>
      </c>
      <c r="EX75">
        <v>0</v>
      </c>
      <c r="EY75">
        <v>0</v>
      </c>
      <c r="EZ75">
        <v>0</v>
      </c>
      <c r="FA75">
        <v>0</v>
      </c>
      <c r="FB75">
        <v>0</v>
      </c>
      <c r="FC75">
        <v>5357754.5214679996</v>
      </c>
      <c r="FD75">
        <v>4001119.9962960002</v>
      </c>
      <c r="FE75">
        <v>6655873.0427040001</v>
      </c>
      <c r="FF75">
        <v>8461859.5341999996</v>
      </c>
      <c r="FG75">
        <v>6651069.1120999996</v>
      </c>
      <c r="FH75">
        <v>6782189.0798000004</v>
      </c>
      <c r="FI75">
        <v>5451482.5242999997</v>
      </c>
      <c r="FJ75">
        <v>3539647.1809</v>
      </c>
      <c r="FK75">
        <v>2647006.8906</v>
      </c>
      <c r="FL75">
        <v>1484952.9556</v>
      </c>
      <c r="FM75">
        <v>675736.43050000002</v>
      </c>
      <c r="FN75">
        <v>2476261.3028000002</v>
      </c>
      <c r="FO75">
        <v>1146381.6871</v>
      </c>
      <c r="FP75">
        <v>2203.75</v>
      </c>
      <c r="FQ75">
        <v>0</v>
      </c>
    </row>
    <row r="76" spans="1:173" x14ac:dyDescent="0.25">
      <c r="A76" s="48" t="s">
        <v>319</v>
      </c>
      <c r="B76" s="48" t="s">
        <v>43</v>
      </c>
      <c r="C76" s="49">
        <v>2015</v>
      </c>
      <c r="D76" s="85">
        <v>111393.18090000001</v>
      </c>
      <c r="E76" s="49">
        <v>14557.8068731772</v>
      </c>
      <c r="F76" s="49">
        <v>0</v>
      </c>
      <c r="G76" s="49">
        <v>0</v>
      </c>
      <c r="H76" s="49">
        <v>0</v>
      </c>
      <c r="I76" s="49">
        <v>0</v>
      </c>
      <c r="J76" s="49">
        <v>0.99342997549124101</v>
      </c>
      <c r="K76" s="49">
        <v>0</v>
      </c>
      <c r="L76" s="49">
        <v>0</v>
      </c>
      <c r="M76" s="38">
        <f>IF(OR(Beazley_data[[#This Row],[total_RC]]&lt;0.6,Beazley_data[[#This Row],[total_RC]]&gt;2),1,Beazley_data[[#This Row],[total_RC]])</f>
        <v>0.99342997549124101</v>
      </c>
      <c r="P76" s="39" t="str">
        <f>Beazley_data[[#This Row],[key]]</f>
        <v>2T2015</v>
      </c>
      <c r="Q76" s="40">
        <f>Beazley_data[[#This Row],[WEP]]</f>
        <v>111393.18090000001</v>
      </c>
      <c r="R76" s="40">
        <f t="shared" si="11"/>
        <v>111393.18090000001</v>
      </c>
      <c r="S76" s="41">
        <f t="shared" si="12"/>
        <v>0</v>
      </c>
      <c r="U76" s="42">
        <f>Beazley_data[[#This Row],[Acq_costs]]</f>
        <v>14557.8068731772</v>
      </c>
      <c r="V76" s="40">
        <f t="shared" si="13"/>
        <v>14557.806699999999</v>
      </c>
      <c r="W76" s="43">
        <f t="shared" si="14"/>
        <v>-1.1895830492772657E-8</v>
      </c>
      <c r="Y76" s="44">
        <f>Beazley_data[[#This Row],[total_RC]]</f>
        <v>0.99342997549124101</v>
      </c>
      <c r="Z76" s="45">
        <f t="shared" si="15"/>
        <v>0.993429975843935</v>
      </c>
      <c r="AA76" s="43">
        <f t="shared" si="16"/>
        <v>3.5502651792720819E-10</v>
      </c>
      <c r="AD76" s="42">
        <f>Beazley_data[[#This Row],[Cat_incurred]]+Beazley_data[[#This Row],[incurred_exc_cat]]</f>
        <v>0</v>
      </c>
      <c r="AE76" s="40">
        <f t="shared" si="17"/>
        <v>0</v>
      </c>
      <c r="AF76" s="43" t="str">
        <f t="shared" si="18"/>
        <v>no values</v>
      </c>
      <c r="AI76" t="s">
        <v>134</v>
      </c>
      <c r="AJ76">
        <v>1.4399999995388399</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274784.31020000001</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802021.75150000001</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X76">
        <v>48491.348899999997</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802021.75150000001</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row>
    <row r="77" spans="1:173" x14ac:dyDescent="0.25">
      <c r="A77" s="46" t="s">
        <v>320</v>
      </c>
      <c r="B77" s="46" t="s">
        <v>43</v>
      </c>
      <c r="C77">
        <v>2016</v>
      </c>
      <c r="D77" s="84">
        <v>59076.380400000002</v>
      </c>
      <c r="E77">
        <v>3146.1057604365301</v>
      </c>
      <c r="F77">
        <v>0</v>
      </c>
      <c r="G77">
        <v>0</v>
      </c>
      <c r="H77">
        <v>0</v>
      </c>
      <c r="I77">
        <v>0</v>
      </c>
      <c r="J77">
        <v>0.99995720180446501</v>
      </c>
      <c r="K77">
        <v>0</v>
      </c>
      <c r="L77">
        <v>0</v>
      </c>
      <c r="M77" s="38">
        <f>IF(OR(Beazley_data[[#This Row],[total_RC]]&lt;0.6,Beazley_data[[#This Row],[total_RC]]&gt;2),1,Beazley_data[[#This Row],[total_RC]])</f>
        <v>0.99995720180446501</v>
      </c>
      <c r="P77" s="39" t="str">
        <f>Beazley_data[[#This Row],[key]]</f>
        <v>2T2016</v>
      </c>
      <c r="Q77" s="40">
        <f>Beazley_data[[#This Row],[WEP]]</f>
        <v>59076.380400000002</v>
      </c>
      <c r="R77" s="40">
        <f t="shared" si="11"/>
        <v>59076.380400000002</v>
      </c>
      <c r="S77" s="41">
        <f t="shared" si="12"/>
        <v>0</v>
      </c>
      <c r="U77" s="42">
        <f>Beazley_data[[#This Row],[Acq_costs]]</f>
        <v>3146.1057604365301</v>
      </c>
      <c r="V77" s="40">
        <f t="shared" si="13"/>
        <v>3146.1059</v>
      </c>
      <c r="W77" s="43">
        <f t="shared" si="14"/>
        <v>4.4360703156645612E-8</v>
      </c>
      <c r="Y77" s="44">
        <f>Beazley_data[[#This Row],[total_RC]]</f>
        <v>0.99995720180446501</v>
      </c>
      <c r="Z77" s="45">
        <f t="shared" si="15"/>
        <v>0.99995720225031204</v>
      </c>
      <c r="AA77" s="43">
        <f t="shared" si="16"/>
        <v>4.4586610803103751E-10</v>
      </c>
      <c r="AD77" s="42">
        <f>Beazley_data[[#This Row],[Cat_incurred]]+Beazley_data[[#This Row],[incurred_exc_cat]]</f>
        <v>0</v>
      </c>
      <c r="AE77" s="40">
        <f t="shared" si="17"/>
        <v>0</v>
      </c>
      <c r="AF77" s="43" t="str">
        <f t="shared" si="18"/>
        <v>no values</v>
      </c>
      <c r="AI77" t="s">
        <v>37</v>
      </c>
      <c r="AJ77">
        <v>0</v>
      </c>
      <c r="AK77">
        <v>0</v>
      </c>
      <c r="AL77">
        <v>0</v>
      </c>
      <c r="AM77">
        <v>0</v>
      </c>
      <c r="AN77">
        <v>0</v>
      </c>
      <c r="AO77">
        <v>0</v>
      </c>
      <c r="AP77">
        <v>0</v>
      </c>
      <c r="AQ77">
        <v>0</v>
      </c>
      <c r="AR77">
        <v>0</v>
      </c>
      <c r="AS77">
        <v>0</v>
      </c>
      <c r="AT77">
        <v>0</v>
      </c>
      <c r="AU77">
        <v>0</v>
      </c>
      <c r="AV77">
        <v>1.05197097773687</v>
      </c>
      <c r="AW77">
        <v>0.900454875841873</v>
      </c>
      <c r="AX77">
        <v>1.00689262699307</v>
      </c>
      <c r="AY77">
        <v>0.89260991691513503</v>
      </c>
      <c r="AZ77">
        <v>0.89104638643380196</v>
      </c>
      <c r="BA77">
        <v>1.0033060115505099</v>
      </c>
      <c r="BB77">
        <v>1.11877717041924</v>
      </c>
      <c r="BC77">
        <v>1.2872821831235</v>
      </c>
      <c r="BD77">
        <v>1.3248168603780901</v>
      </c>
      <c r="BE77">
        <v>1.0946873449272201</v>
      </c>
      <c r="BF77">
        <v>1.01422724923741</v>
      </c>
      <c r="BG77">
        <v>0</v>
      </c>
      <c r="BH77">
        <v>0</v>
      </c>
      <c r="BI77">
        <v>0</v>
      </c>
      <c r="BJ77">
        <v>0</v>
      </c>
      <c r="BK77">
        <v>0</v>
      </c>
      <c r="BL77">
        <v>0</v>
      </c>
      <c r="BM77">
        <v>0</v>
      </c>
      <c r="BN77">
        <v>0</v>
      </c>
      <c r="BO77">
        <v>0</v>
      </c>
      <c r="BP77">
        <v>0</v>
      </c>
      <c r="BQ77">
        <v>0</v>
      </c>
      <c r="BR77">
        <v>0</v>
      </c>
      <c r="BS77">
        <v>1576476.0425</v>
      </c>
      <c r="BT77">
        <v>7107668.6568670301</v>
      </c>
      <c r="BU77">
        <v>6899650.17554483</v>
      </c>
      <c r="BV77">
        <v>6173978.4390907204</v>
      </c>
      <c r="BW77">
        <v>7047415.3886816101</v>
      </c>
      <c r="BX77">
        <v>7348239.3546893196</v>
      </c>
      <c r="BY77">
        <v>5704376.9853269104</v>
      </c>
      <c r="BZ77">
        <v>8449443.9512552097</v>
      </c>
      <c r="CA77">
        <v>10555130.0609996</v>
      </c>
      <c r="CB77">
        <v>12410251.8062755</v>
      </c>
      <c r="CC77">
        <v>2424411.4917000001</v>
      </c>
      <c r="CD77">
        <v>0</v>
      </c>
      <c r="CE77">
        <v>0</v>
      </c>
      <c r="CF77">
        <v>0</v>
      </c>
      <c r="CG77">
        <v>0</v>
      </c>
      <c r="CH77">
        <v>0</v>
      </c>
      <c r="CI77">
        <v>0</v>
      </c>
      <c r="CJ77">
        <v>0</v>
      </c>
      <c r="CK77">
        <v>0</v>
      </c>
      <c r="CL77">
        <v>0</v>
      </c>
      <c r="CM77">
        <v>0</v>
      </c>
      <c r="CN77">
        <v>0</v>
      </c>
      <c r="CO77">
        <v>0</v>
      </c>
      <c r="CP77">
        <v>281039.05707600003</v>
      </c>
      <c r="CQ77">
        <v>3853448.1184238899</v>
      </c>
      <c r="CR77">
        <v>2228176.7676609298</v>
      </c>
      <c r="CS77">
        <v>3705575.3886646801</v>
      </c>
      <c r="CT77">
        <v>9289787.3076365702</v>
      </c>
      <c r="CU77">
        <v>11634607.716077801</v>
      </c>
      <c r="CV77">
        <v>6958222.6847294997</v>
      </c>
      <c r="CW77">
        <v>4854936.9097912302</v>
      </c>
      <c r="CX77">
        <v>2826398.1181300199</v>
      </c>
      <c r="CY77">
        <v>1001271.58996674</v>
      </c>
      <c r="CZ77">
        <v>901.4425</v>
      </c>
      <c r="DX77">
        <v>0</v>
      </c>
      <c r="DY77">
        <v>0</v>
      </c>
      <c r="DZ77">
        <v>0</v>
      </c>
      <c r="EA77">
        <v>0</v>
      </c>
      <c r="EB77">
        <v>0</v>
      </c>
      <c r="EC77">
        <v>0</v>
      </c>
      <c r="ED77">
        <v>0</v>
      </c>
      <c r="EE77">
        <v>0</v>
      </c>
      <c r="EF77">
        <v>0</v>
      </c>
      <c r="EG77">
        <v>0</v>
      </c>
      <c r="EH77">
        <v>0</v>
      </c>
      <c r="EI77">
        <v>0</v>
      </c>
      <c r="EJ77">
        <v>393943.64929999999</v>
      </c>
      <c r="EK77">
        <v>2017536.28250536</v>
      </c>
      <c r="EL77">
        <v>2088253.42284084</v>
      </c>
      <c r="EM77">
        <v>1982954.92780066</v>
      </c>
      <c r="EN77">
        <v>2225901.3080072701</v>
      </c>
      <c r="EO77">
        <v>2097727.0194961401</v>
      </c>
      <c r="EP77">
        <v>1462595.92569977</v>
      </c>
      <c r="EQ77">
        <v>2113801.1812698701</v>
      </c>
      <c r="ER77">
        <v>2683503.2801759802</v>
      </c>
      <c r="ES77">
        <v>3220368.1859272202</v>
      </c>
      <c r="ET77">
        <v>673747.33849999995</v>
      </c>
      <c r="EU77">
        <v>0</v>
      </c>
      <c r="EV77">
        <v>0</v>
      </c>
      <c r="EW77">
        <v>0</v>
      </c>
      <c r="EX77">
        <v>0</v>
      </c>
      <c r="EY77">
        <v>0</v>
      </c>
      <c r="EZ77">
        <v>0</v>
      </c>
      <c r="FA77">
        <v>0</v>
      </c>
      <c r="FB77">
        <v>0</v>
      </c>
      <c r="FC77">
        <v>0</v>
      </c>
      <c r="FD77">
        <v>0</v>
      </c>
      <c r="FE77">
        <v>0</v>
      </c>
      <c r="FF77">
        <v>0</v>
      </c>
      <c r="FG77">
        <v>281039.05707600003</v>
      </c>
      <c r="FH77">
        <v>3628920.6460118899</v>
      </c>
      <c r="FI77">
        <v>2222396.75166093</v>
      </c>
      <c r="FJ77">
        <v>3704918.5207606801</v>
      </c>
      <c r="FK77">
        <v>9149363.4380365703</v>
      </c>
      <c r="FL77">
        <v>11215517.5904018</v>
      </c>
      <c r="FM77">
        <v>6821589.9963328196</v>
      </c>
      <c r="FN77">
        <v>4337103.2814912302</v>
      </c>
      <c r="FO77">
        <v>2440528.1951126601</v>
      </c>
      <c r="FP77">
        <v>364433.95348673902</v>
      </c>
      <c r="FQ77">
        <v>901.4425</v>
      </c>
    </row>
    <row r="78" spans="1:173" x14ac:dyDescent="0.25">
      <c r="A78" s="48" t="s">
        <v>321</v>
      </c>
      <c r="B78" s="48" t="s">
        <v>43</v>
      </c>
      <c r="C78" s="49">
        <v>2017</v>
      </c>
      <c r="D78" s="85">
        <v>75859.9372</v>
      </c>
      <c r="E78" s="49">
        <v>5760.9387999999999</v>
      </c>
      <c r="F78" s="49">
        <v>0</v>
      </c>
      <c r="G78" s="49">
        <v>0</v>
      </c>
      <c r="H78" s="49">
        <v>0</v>
      </c>
      <c r="I78" s="49">
        <v>0</v>
      </c>
      <c r="J78" s="49">
        <v>0.996258518570175</v>
      </c>
      <c r="K78" s="49">
        <v>0</v>
      </c>
      <c r="L78" s="49">
        <v>0</v>
      </c>
      <c r="M78" s="38">
        <f>IF(OR(Beazley_data[[#This Row],[total_RC]]&lt;0.6,Beazley_data[[#This Row],[total_RC]]&gt;2),1,Beazley_data[[#This Row],[total_RC]])</f>
        <v>0.996258518570175</v>
      </c>
      <c r="P78" s="39" t="str">
        <f>Beazley_data[[#This Row],[key]]</f>
        <v>2T2017</v>
      </c>
      <c r="Q78" s="40">
        <f>Beazley_data[[#This Row],[WEP]]</f>
        <v>75859.9372</v>
      </c>
      <c r="R78" s="40">
        <f t="shared" si="11"/>
        <v>75859.9372</v>
      </c>
      <c r="S78" s="41">
        <f t="shared" si="12"/>
        <v>0</v>
      </c>
      <c r="U78" s="42">
        <f>Beazley_data[[#This Row],[Acq_costs]]</f>
        <v>5760.9387999999999</v>
      </c>
      <c r="V78" s="40">
        <f t="shared" si="13"/>
        <v>5760.9387999999999</v>
      </c>
      <c r="W78" s="43">
        <f t="shared" si="14"/>
        <v>0</v>
      </c>
      <c r="Y78" s="44">
        <f>Beazley_data[[#This Row],[total_RC]]</f>
        <v>0.996258518570175</v>
      </c>
      <c r="Z78" s="45">
        <f t="shared" si="15"/>
        <v>0.99625851822586697</v>
      </c>
      <c r="AA78" s="43">
        <f t="shared" si="16"/>
        <v>-3.4560108670119221E-10</v>
      </c>
      <c r="AD78" s="42">
        <f>Beazley_data[[#This Row],[Cat_incurred]]+Beazley_data[[#This Row],[incurred_exc_cat]]</f>
        <v>0</v>
      </c>
      <c r="AE78" s="40">
        <f t="shared" si="17"/>
        <v>0</v>
      </c>
      <c r="AF78" s="43" t="str">
        <f t="shared" si="18"/>
        <v>no values</v>
      </c>
      <c r="AI78" t="s">
        <v>40</v>
      </c>
      <c r="AJ78">
        <v>0</v>
      </c>
      <c r="AK78">
        <v>0</v>
      </c>
      <c r="AL78">
        <v>0</v>
      </c>
      <c r="AM78">
        <v>0</v>
      </c>
      <c r="AN78">
        <v>0</v>
      </c>
      <c r="AO78">
        <v>0</v>
      </c>
      <c r="AP78">
        <v>0</v>
      </c>
      <c r="AQ78">
        <v>0</v>
      </c>
      <c r="AR78">
        <v>0</v>
      </c>
      <c r="AS78">
        <v>0</v>
      </c>
      <c r="AT78">
        <v>0</v>
      </c>
      <c r="AU78">
        <v>0</v>
      </c>
      <c r="AV78">
        <v>0</v>
      </c>
      <c r="AW78">
        <v>0.93202711666886495</v>
      </c>
      <c r="AX78">
        <v>0.95374913620030199</v>
      </c>
      <c r="AY78">
        <v>0.98917788821593999</v>
      </c>
      <c r="AZ78">
        <v>0.96862013415084103</v>
      </c>
      <c r="BA78">
        <v>1.0829496855359699</v>
      </c>
      <c r="BB78">
        <v>1.05265191937547</v>
      </c>
      <c r="BC78">
        <v>1.2218374852409799</v>
      </c>
      <c r="BD78">
        <v>1.30661555295565</v>
      </c>
      <c r="BE78">
        <v>1.11092277275827</v>
      </c>
      <c r="BF78">
        <v>1.0195516241370299</v>
      </c>
      <c r="BG78">
        <v>0</v>
      </c>
      <c r="BH78">
        <v>0</v>
      </c>
      <c r="BI78">
        <v>0</v>
      </c>
      <c r="BJ78">
        <v>0</v>
      </c>
      <c r="BK78">
        <v>0</v>
      </c>
      <c r="BL78">
        <v>0</v>
      </c>
      <c r="BM78">
        <v>0</v>
      </c>
      <c r="BN78">
        <v>0</v>
      </c>
      <c r="BO78">
        <v>0</v>
      </c>
      <c r="BP78">
        <v>0</v>
      </c>
      <c r="BQ78">
        <v>0</v>
      </c>
      <c r="BR78">
        <v>0</v>
      </c>
      <c r="BS78">
        <v>559252.26673554606</v>
      </c>
      <c r="BT78">
        <v>7080155.8632592401</v>
      </c>
      <c r="BU78">
        <v>6520721.65514962</v>
      </c>
      <c r="BV78">
        <v>4163211.49947837</v>
      </c>
      <c r="BW78">
        <v>3415436.11927858</v>
      </c>
      <c r="BX78">
        <v>4568067.7602830501</v>
      </c>
      <c r="BY78">
        <v>4954244.1678961897</v>
      </c>
      <c r="BZ78">
        <v>6202234.3014088199</v>
      </c>
      <c r="CA78">
        <v>13028496.007487301</v>
      </c>
      <c r="CB78">
        <v>14999508.418492001</v>
      </c>
      <c r="CC78">
        <v>2033925.7992269101</v>
      </c>
      <c r="CD78">
        <v>0</v>
      </c>
      <c r="CE78">
        <v>0</v>
      </c>
      <c r="CF78">
        <v>0</v>
      </c>
      <c r="CG78">
        <v>0</v>
      </c>
      <c r="CH78">
        <v>0</v>
      </c>
      <c r="CI78">
        <v>0</v>
      </c>
      <c r="CJ78">
        <v>0</v>
      </c>
      <c r="CK78">
        <v>0</v>
      </c>
      <c r="CL78">
        <v>0</v>
      </c>
      <c r="CM78">
        <v>0</v>
      </c>
      <c r="CN78">
        <v>0</v>
      </c>
      <c r="CO78">
        <v>0</v>
      </c>
      <c r="CP78">
        <v>42400.978534676797</v>
      </c>
      <c r="CQ78">
        <v>7762422.6001056097</v>
      </c>
      <c r="CR78">
        <v>6542283.2916008998</v>
      </c>
      <c r="CS78">
        <v>3526179.2741663801</v>
      </c>
      <c r="CT78">
        <v>5427728.5114941699</v>
      </c>
      <c r="CU78">
        <v>6234312.6404539896</v>
      </c>
      <c r="CV78">
        <v>4460816.3821912697</v>
      </c>
      <c r="CW78">
        <v>4224718.7050770596</v>
      </c>
      <c r="CX78">
        <v>3481352.3368507498</v>
      </c>
      <c r="CY78">
        <v>1958286.9258586999</v>
      </c>
      <c r="CZ78">
        <v>0</v>
      </c>
      <c r="DX78">
        <v>0</v>
      </c>
      <c r="DY78">
        <v>0</v>
      </c>
      <c r="DZ78">
        <v>0</v>
      </c>
      <c r="EA78">
        <v>0</v>
      </c>
      <c r="EB78">
        <v>0</v>
      </c>
      <c r="EC78">
        <v>0</v>
      </c>
      <c r="ED78">
        <v>0</v>
      </c>
      <c r="EE78">
        <v>0</v>
      </c>
      <c r="EF78">
        <v>0</v>
      </c>
      <c r="EG78">
        <v>0</v>
      </c>
      <c r="EH78">
        <v>0</v>
      </c>
      <c r="EI78">
        <v>0</v>
      </c>
      <c r="EJ78">
        <v>191716.51605523701</v>
      </c>
      <c r="EK78">
        <v>2213805.0677861902</v>
      </c>
      <c r="EL78">
        <v>2160325.8643161701</v>
      </c>
      <c r="EM78">
        <v>1482706.0345489499</v>
      </c>
      <c r="EN78">
        <v>1149752.8495773701</v>
      </c>
      <c r="EO78">
        <v>1448042.81223358</v>
      </c>
      <c r="EP78">
        <v>1520400.93000585</v>
      </c>
      <c r="EQ78">
        <v>1759726.16948998</v>
      </c>
      <c r="ER78">
        <v>3478682.97191768</v>
      </c>
      <c r="ES78">
        <v>4269667.9697023099</v>
      </c>
      <c r="ET78">
        <v>612294.00523662695</v>
      </c>
      <c r="EU78">
        <v>0</v>
      </c>
      <c r="EV78">
        <v>0</v>
      </c>
      <c r="EW78">
        <v>0</v>
      </c>
      <c r="EX78">
        <v>0</v>
      </c>
      <c r="EY78">
        <v>0</v>
      </c>
      <c r="EZ78">
        <v>0</v>
      </c>
      <c r="FA78">
        <v>0</v>
      </c>
      <c r="FB78">
        <v>0</v>
      </c>
      <c r="FC78">
        <v>0</v>
      </c>
      <c r="FD78">
        <v>0</v>
      </c>
      <c r="FE78">
        <v>0</v>
      </c>
      <c r="FF78">
        <v>0</v>
      </c>
      <c r="FG78">
        <v>42400.978534676797</v>
      </c>
      <c r="FH78">
        <v>7726989.5927656097</v>
      </c>
      <c r="FI78">
        <v>6522491.8386529097</v>
      </c>
      <c r="FJ78">
        <v>3498082.0873013502</v>
      </c>
      <c r="FK78">
        <v>5400034.2688221699</v>
      </c>
      <c r="FL78">
        <v>6028874.8318431098</v>
      </c>
      <c r="FM78">
        <v>4304179.7437152704</v>
      </c>
      <c r="FN78">
        <v>3979461.3052210598</v>
      </c>
      <c r="FO78">
        <v>3043368.6816836498</v>
      </c>
      <c r="FP78">
        <v>1184144.1735483201</v>
      </c>
      <c r="FQ78">
        <v>0</v>
      </c>
    </row>
    <row r="79" spans="1:173" x14ac:dyDescent="0.25">
      <c r="A79" s="46" t="s">
        <v>322</v>
      </c>
      <c r="B79" s="46" t="s">
        <v>43</v>
      </c>
      <c r="C79">
        <v>2018</v>
      </c>
      <c r="D79" s="84">
        <v>73807.727599999998</v>
      </c>
      <c r="E79">
        <v>7747.7725104972396</v>
      </c>
      <c r="F79">
        <v>0</v>
      </c>
      <c r="G79">
        <v>0</v>
      </c>
      <c r="H79">
        <v>0</v>
      </c>
      <c r="I79">
        <v>0</v>
      </c>
      <c r="K79">
        <v>0</v>
      </c>
      <c r="L79">
        <v>0</v>
      </c>
      <c r="M79" s="38">
        <f>IF(OR(Beazley_data[[#This Row],[total_RC]]&lt;0.6,Beazley_data[[#This Row],[total_RC]]&gt;2),1,Beazley_data[[#This Row],[total_RC]])</f>
        <v>1</v>
      </c>
      <c r="P79" s="39" t="str">
        <f>Beazley_data[[#This Row],[key]]</f>
        <v>2T2018</v>
      </c>
      <c r="Q79" s="40">
        <f>Beazley_data[[#This Row],[WEP]]</f>
        <v>73807.727599999998</v>
      </c>
      <c r="R79" s="40">
        <f t="shared" si="11"/>
        <v>73807.727599999998</v>
      </c>
      <c r="S79" s="41">
        <f t="shared" si="12"/>
        <v>0</v>
      </c>
      <c r="U79" s="42">
        <f>Beazley_data[[#This Row],[Acq_costs]]</f>
        <v>7747.7725104972396</v>
      </c>
      <c r="V79" s="40">
        <f t="shared" si="13"/>
        <v>7747.7726000000002</v>
      </c>
      <c r="W79" s="43">
        <f t="shared" si="14"/>
        <v>1.1552063441052061E-8</v>
      </c>
      <c r="Y79" s="44">
        <f>Beazley_data[[#This Row],[total_RC]]</f>
        <v>0</v>
      </c>
      <c r="Z79" s="45">
        <f t="shared" si="15"/>
        <v>0</v>
      </c>
      <c r="AA79" s="43" t="str">
        <f t="shared" si="16"/>
        <v>no values</v>
      </c>
      <c r="AD79" s="42">
        <f>Beazley_data[[#This Row],[Cat_incurred]]+Beazley_data[[#This Row],[incurred_exc_cat]]</f>
        <v>0</v>
      </c>
      <c r="AE79" s="40">
        <f t="shared" si="17"/>
        <v>0</v>
      </c>
      <c r="AF79" s="43" t="str">
        <f t="shared" si="18"/>
        <v>no values</v>
      </c>
      <c r="AI79" t="s">
        <v>135</v>
      </c>
      <c r="AJ79">
        <v>1.1499999999999999</v>
      </c>
      <c r="AK79">
        <v>1.08914443756354</v>
      </c>
      <c r="AL79">
        <v>1.70000000321838</v>
      </c>
      <c r="AM79">
        <v>1.00999999668325</v>
      </c>
      <c r="AN79">
        <v>1.01000000597261</v>
      </c>
      <c r="AO79">
        <v>1</v>
      </c>
      <c r="AP79">
        <v>1.0600000091608299</v>
      </c>
      <c r="AQ79">
        <v>0</v>
      </c>
      <c r="AR79">
        <v>0</v>
      </c>
      <c r="AS79">
        <v>0</v>
      </c>
      <c r="AT79">
        <v>0</v>
      </c>
      <c r="AU79">
        <v>0</v>
      </c>
      <c r="AV79">
        <v>0</v>
      </c>
      <c r="AW79">
        <v>0</v>
      </c>
      <c r="AX79">
        <v>0</v>
      </c>
      <c r="AY79">
        <v>0</v>
      </c>
      <c r="AZ79">
        <v>0</v>
      </c>
      <c r="BA79">
        <v>0</v>
      </c>
      <c r="BB79">
        <v>0</v>
      </c>
      <c r="BC79">
        <v>0</v>
      </c>
      <c r="BD79">
        <v>0</v>
      </c>
      <c r="BE79">
        <v>1</v>
      </c>
      <c r="BF79">
        <v>0</v>
      </c>
      <c r="BG79">
        <v>8983.8413999999993</v>
      </c>
      <c r="BH79">
        <v>8991.2999</v>
      </c>
      <c r="BI79">
        <v>10564.3379</v>
      </c>
      <c r="BJ79">
        <v>29842.5</v>
      </c>
      <c r="BK79">
        <v>9639</v>
      </c>
      <c r="BL79">
        <v>10213.2601</v>
      </c>
      <c r="BM79">
        <v>11802.419900000001</v>
      </c>
      <c r="BN79">
        <v>0</v>
      </c>
      <c r="BO79">
        <v>0</v>
      </c>
      <c r="BP79">
        <v>0</v>
      </c>
      <c r="BQ79">
        <v>0</v>
      </c>
      <c r="BR79">
        <v>0</v>
      </c>
      <c r="BS79">
        <v>0</v>
      </c>
      <c r="BT79">
        <v>0</v>
      </c>
      <c r="BU79">
        <v>0</v>
      </c>
      <c r="BV79">
        <v>0</v>
      </c>
      <c r="BW79">
        <v>0</v>
      </c>
      <c r="BX79">
        <v>0</v>
      </c>
      <c r="BY79">
        <v>0</v>
      </c>
      <c r="BZ79">
        <v>0</v>
      </c>
      <c r="CA79">
        <v>0</v>
      </c>
      <c r="CB79">
        <v>27313.200000000001</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X79">
        <v>1585.3838000000001</v>
      </c>
      <c r="DY79">
        <v>1586.7</v>
      </c>
      <c r="DZ79">
        <v>1173.8153</v>
      </c>
      <c r="EA79">
        <v>4657.5</v>
      </c>
      <c r="EB79">
        <v>1701</v>
      </c>
      <c r="EC79">
        <v>1802.34</v>
      </c>
      <c r="ED79">
        <v>2082.7800000000002</v>
      </c>
      <c r="EE79">
        <v>0</v>
      </c>
      <c r="EF79">
        <v>0</v>
      </c>
      <c r="EG79">
        <v>0</v>
      </c>
      <c r="EH79">
        <v>0</v>
      </c>
      <c r="EI79">
        <v>0</v>
      </c>
      <c r="EJ79">
        <v>0</v>
      </c>
      <c r="EK79">
        <v>0</v>
      </c>
      <c r="EL79">
        <v>0</v>
      </c>
      <c r="EM79">
        <v>0</v>
      </c>
      <c r="EN79">
        <v>0</v>
      </c>
      <c r="EO79">
        <v>0</v>
      </c>
      <c r="EP79">
        <v>0</v>
      </c>
      <c r="EQ79">
        <v>0</v>
      </c>
      <c r="ER79">
        <v>0</v>
      </c>
      <c r="ES79">
        <v>3034.8</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row>
    <row r="80" spans="1:173" x14ac:dyDescent="0.25">
      <c r="A80" s="48" t="s">
        <v>323</v>
      </c>
      <c r="B80" s="48" t="s">
        <v>43</v>
      </c>
      <c r="C80" s="49">
        <v>2019</v>
      </c>
      <c r="D80" s="85">
        <v>132526.02350000001</v>
      </c>
      <c r="E80" s="49">
        <v>14868.8562377658</v>
      </c>
      <c r="F80" s="49">
        <v>0</v>
      </c>
      <c r="G80" s="49">
        <v>0</v>
      </c>
      <c r="H80" s="49">
        <v>0</v>
      </c>
      <c r="I80" s="49">
        <v>0</v>
      </c>
      <c r="J80" s="49">
        <v>1.1000013527752099</v>
      </c>
      <c r="K80" s="49">
        <v>0</v>
      </c>
      <c r="L80" s="49">
        <v>0</v>
      </c>
      <c r="M80" s="38">
        <f>IF(OR(Beazley_data[[#This Row],[total_RC]]&lt;0.6,Beazley_data[[#This Row],[total_RC]]&gt;2),1,Beazley_data[[#This Row],[total_RC]])</f>
        <v>1.1000013527752099</v>
      </c>
      <c r="P80" s="39" t="str">
        <f>Beazley_data[[#This Row],[key]]</f>
        <v>2T2019</v>
      </c>
      <c r="Q80" s="40">
        <f>Beazley_data[[#This Row],[WEP]]</f>
        <v>132526.02350000001</v>
      </c>
      <c r="R80" s="40">
        <f t="shared" si="11"/>
        <v>132526.02350000001</v>
      </c>
      <c r="S80" s="41">
        <f t="shared" si="12"/>
        <v>0</v>
      </c>
      <c r="U80" s="42">
        <f>Beazley_data[[#This Row],[Acq_costs]]</f>
        <v>14868.8562377658</v>
      </c>
      <c r="V80" s="40">
        <f t="shared" si="13"/>
        <v>14868.8562</v>
      </c>
      <c r="W80" s="43">
        <f t="shared" si="14"/>
        <v>-2.5399263588787789E-9</v>
      </c>
      <c r="Y80" s="44">
        <f>Beazley_data[[#This Row],[total_RC]]</f>
        <v>1.1000013527752099</v>
      </c>
      <c r="Z80" s="45">
        <f t="shared" si="15"/>
        <v>1.10000135474645</v>
      </c>
      <c r="AA80" s="43">
        <f t="shared" si="16"/>
        <v>1.7920342112004057E-9</v>
      </c>
      <c r="AD80" s="42">
        <f>Beazley_data[[#This Row],[Cat_incurred]]+Beazley_data[[#This Row],[incurred_exc_cat]]</f>
        <v>0</v>
      </c>
      <c r="AE80" s="40">
        <f t="shared" si="17"/>
        <v>0</v>
      </c>
      <c r="AF80" s="43" t="str">
        <f t="shared" si="18"/>
        <v>no values</v>
      </c>
      <c r="AI80" t="s">
        <v>136</v>
      </c>
      <c r="AJ80">
        <v>1.00041732794991</v>
      </c>
      <c r="AK80">
        <v>1.11973268806586</v>
      </c>
      <c r="AL80">
        <v>1.1761680089737001</v>
      </c>
      <c r="AM80">
        <v>1.0859637095369801</v>
      </c>
      <c r="AN80">
        <v>1.01382228077767</v>
      </c>
      <c r="AO80">
        <v>0.99972498702746004</v>
      </c>
      <c r="AP80">
        <v>1.0067053643374899</v>
      </c>
      <c r="AQ80">
        <v>1.048813723596</v>
      </c>
      <c r="AR80">
        <v>1.09719813139455</v>
      </c>
      <c r="AS80">
        <v>1.0811662192606399</v>
      </c>
      <c r="AT80">
        <v>1.0250562601475</v>
      </c>
      <c r="AU80">
        <v>1.0394073576912499</v>
      </c>
      <c r="AV80">
        <v>1.0422497143838101</v>
      </c>
      <c r="AW80">
        <v>1.0249416449737201</v>
      </c>
      <c r="AX80">
        <v>1.00405307282631</v>
      </c>
      <c r="AY80">
        <v>1</v>
      </c>
      <c r="AZ80">
        <v>1.00818433602887</v>
      </c>
      <c r="BA80">
        <v>1.0378213524309601</v>
      </c>
      <c r="BB80">
        <v>1.0485519845457401</v>
      </c>
      <c r="BC80">
        <v>1.0661479961681799</v>
      </c>
      <c r="BD80">
        <v>1.08167996880392</v>
      </c>
      <c r="BE80">
        <v>1.0749999999768201</v>
      </c>
      <c r="BF80">
        <v>1.05000000003039</v>
      </c>
      <c r="BG80">
        <v>6930651.8443679996</v>
      </c>
      <c r="BH80">
        <v>8134041.3012159998</v>
      </c>
      <c r="BI80">
        <v>12035500.056456</v>
      </c>
      <c r="BJ80">
        <v>14671867.220382599</v>
      </c>
      <c r="BK80">
        <v>27931861.757284001</v>
      </c>
      <c r="BL80">
        <v>32738183.611664001</v>
      </c>
      <c r="BM80">
        <v>36305560.668779999</v>
      </c>
      <c r="BN80">
        <v>38014845.113003999</v>
      </c>
      <c r="BO80">
        <v>12019385.921784</v>
      </c>
      <c r="BP80">
        <v>11420482.22964</v>
      </c>
      <c r="BQ80">
        <v>6116456.4989520004</v>
      </c>
      <c r="BR80">
        <v>6222271.6266480004</v>
      </c>
      <c r="BS80">
        <v>6957716.7723359996</v>
      </c>
      <c r="BT80">
        <v>6912244.1306159999</v>
      </c>
      <c r="BU80">
        <v>7483504.5427559996</v>
      </c>
      <c r="BV80">
        <v>8246686.9946999997</v>
      </c>
      <c r="BW80">
        <v>8571028.4609399997</v>
      </c>
      <c r="BX80">
        <v>11064825.285096001</v>
      </c>
      <c r="BY80">
        <v>10080319.779287999</v>
      </c>
      <c r="BZ80">
        <v>6131839.2651119996</v>
      </c>
      <c r="CA80">
        <v>6218772.882828</v>
      </c>
      <c r="CB80">
        <v>4590300</v>
      </c>
      <c r="CC80">
        <v>4332900</v>
      </c>
      <c r="CD80">
        <v>6688997.7577320002</v>
      </c>
      <c r="CE80">
        <v>5745588.9813839998</v>
      </c>
      <c r="CF80">
        <v>8969010.8874960002</v>
      </c>
      <c r="CG80">
        <v>13843081.844063999</v>
      </c>
      <c r="CH80">
        <v>22098033.099516001</v>
      </c>
      <c r="CI80">
        <v>32418572.428571999</v>
      </c>
      <c r="CJ80">
        <v>39489804.730860002</v>
      </c>
      <c r="CK80">
        <v>39407556.958640501</v>
      </c>
      <c r="CL80">
        <v>10218524.135301299</v>
      </c>
      <c r="CM80">
        <v>11883078.180578901</v>
      </c>
      <c r="CN80">
        <v>4073456.308776</v>
      </c>
      <c r="CO80">
        <v>3995991.6201073099</v>
      </c>
      <c r="CP80">
        <v>4558179.7817916302</v>
      </c>
      <c r="CQ80">
        <v>5448706.4502232801</v>
      </c>
      <c r="CR80">
        <v>5885118.1361523597</v>
      </c>
      <c r="CS80">
        <v>7742214.4497213503</v>
      </c>
      <c r="CT80">
        <v>8481383.0642639995</v>
      </c>
      <c r="CU80">
        <v>18747624.697824001</v>
      </c>
      <c r="CV80">
        <v>10745237.518300001</v>
      </c>
      <c r="CW80">
        <v>7108031.8187999995</v>
      </c>
      <c r="CX80">
        <v>6419544.9912</v>
      </c>
      <c r="CY80">
        <v>2744803.8684</v>
      </c>
      <c r="CZ80">
        <v>0</v>
      </c>
      <c r="DX80">
        <v>3947608.2409120002</v>
      </c>
      <c r="DY80">
        <v>4545590.9483559998</v>
      </c>
      <c r="DZ80">
        <v>7279576.6328999996</v>
      </c>
      <c r="EA80">
        <v>8879111.5458965898</v>
      </c>
      <c r="EB80">
        <v>17637653.067988001</v>
      </c>
      <c r="EC80">
        <v>20677129.844595999</v>
      </c>
      <c r="ED80">
        <v>22845584.119284</v>
      </c>
      <c r="EE80">
        <v>24409522.285128001</v>
      </c>
      <c r="EF80">
        <v>7341115.5218040003</v>
      </c>
      <c r="EG80">
        <v>6965480.1485280003</v>
      </c>
      <c r="EH80">
        <v>3566158.7992839999</v>
      </c>
      <c r="EI80">
        <v>3582169.362156</v>
      </c>
      <c r="EJ80">
        <v>4079800.5622439999</v>
      </c>
      <c r="EK80">
        <v>4046402.5908240001</v>
      </c>
      <c r="EL80">
        <v>4224028.3563719997</v>
      </c>
      <c r="EM80">
        <v>4670927.9300640002</v>
      </c>
      <c r="EN80">
        <v>4885670.6162879998</v>
      </c>
      <c r="EO80">
        <v>6417225.0248039998</v>
      </c>
      <c r="EP80">
        <v>5580920.0000400003</v>
      </c>
      <c r="EQ80">
        <v>3349840.8683520001</v>
      </c>
      <c r="ER80">
        <v>3326179.5363719999</v>
      </c>
      <c r="ES80">
        <v>2471700</v>
      </c>
      <c r="ET80">
        <v>2333100</v>
      </c>
      <c r="EU80">
        <v>6688997.7577320002</v>
      </c>
      <c r="EV80">
        <v>5745588.9813839998</v>
      </c>
      <c r="EW80">
        <v>8969010.8874960002</v>
      </c>
      <c r="EX80">
        <v>13843081.844063999</v>
      </c>
      <c r="EY80">
        <v>22098033.099516001</v>
      </c>
      <c r="EZ80">
        <v>32418572.428571999</v>
      </c>
      <c r="FA80">
        <v>39468482.770860001</v>
      </c>
      <c r="FB80">
        <v>39407556.958640501</v>
      </c>
      <c r="FC80">
        <v>10218524.135301299</v>
      </c>
      <c r="FD80">
        <v>11883078.180578901</v>
      </c>
      <c r="FE80">
        <v>4073456.308776</v>
      </c>
      <c r="FF80">
        <v>3995991.6201073099</v>
      </c>
      <c r="FG80">
        <v>4558179.7817916302</v>
      </c>
      <c r="FH80">
        <v>5448706.4502232801</v>
      </c>
      <c r="FI80">
        <v>5883901.8853803603</v>
      </c>
      <c r="FJ80">
        <v>7664527.01633735</v>
      </c>
      <c r="FK80">
        <v>8418727.8666479997</v>
      </c>
      <c r="FL80">
        <v>18506735.915183999</v>
      </c>
      <c r="FM80">
        <v>10389100.1983</v>
      </c>
      <c r="FN80">
        <v>5923969.3788000001</v>
      </c>
      <c r="FO80">
        <v>4711200.9912</v>
      </c>
      <c r="FP80">
        <v>1191405.4284000001</v>
      </c>
      <c r="FQ80">
        <v>0</v>
      </c>
    </row>
    <row r="81" spans="1:173" x14ac:dyDescent="0.25">
      <c r="A81" s="46" t="s">
        <v>324</v>
      </c>
      <c r="B81" s="46" t="s">
        <v>43</v>
      </c>
      <c r="C81">
        <v>2020</v>
      </c>
      <c r="D81" s="84">
        <v>163561.42540000001</v>
      </c>
      <c r="E81">
        <v>18147.2362397119</v>
      </c>
      <c r="F81">
        <v>0</v>
      </c>
      <c r="G81">
        <v>0</v>
      </c>
      <c r="H81">
        <v>0</v>
      </c>
      <c r="I81">
        <v>0</v>
      </c>
      <c r="J81">
        <v>1.1770327618804599</v>
      </c>
      <c r="K81">
        <v>0</v>
      </c>
      <c r="L81">
        <v>0</v>
      </c>
      <c r="M81" s="38">
        <f>IF(OR(Beazley_data[[#This Row],[total_RC]]&lt;0.6,Beazley_data[[#This Row],[total_RC]]&gt;2),1,Beazley_data[[#This Row],[total_RC]])</f>
        <v>1.1770327618804599</v>
      </c>
      <c r="P81" s="39" t="str">
        <f>Beazley_data[[#This Row],[key]]</f>
        <v>2T2020</v>
      </c>
      <c r="Q81" s="40">
        <f>Beazley_data[[#This Row],[WEP]]</f>
        <v>163561.42540000001</v>
      </c>
      <c r="R81" s="40">
        <f t="shared" si="11"/>
        <v>1.5952</v>
      </c>
      <c r="S81" s="41">
        <f t="shared" si="12"/>
        <v>-102532.49134904714</v>
      </c>
      <c r="U81" s="42">
        <f>Beazley_data[[#This Row],[Acq_costs]]</f>
        <v>18147.2362397119</v>
      </c>
      <c r="V81" s="40">
        <f t="shared" si="13"/>
        <v>0.4052</v>
      </c>
      <c r="W81" s="43">
        <f t="shared" si="14"/>
        <v>-44784.874234234696</v>
      </c>
      <c r="Y81" s="44">
        <f>Beazley_data[[#This Row],[total_RC]]</f>
        <v>1.1770327618804599</v>
      </c>
      <c r="Z81" s="45">
        <f t="shared" si="15"/>
        <v>1.25015673981191</v>
      </c>
      <c r="AA81" s="43">
        <f t="shared" si="16"/>
        <v>5.8491847944164045E-2</v>
      </c>
      <c r="AD81" s="42">
        <f>Beazley_data[[#This Row],[Cat_incurred]]+Beazley_data[[#This Row],[incurred_exc_cat]]</f>
        <v>0</v>
      </c>
      <c r="AE81" s="40">
        <f t="shared" si="17"/>
        <v>0</v>
      </c>
      <c r="AF81" s="43" t="str">
        <f t="shared" si="18"/>
        <v>no values</v>
      </c>
      <c r="AI81" t="s">
        <v>69</v>
      </c>
      <c r="AJ81">
        <v>1.01492010050626</v>
      </c>
      <c r="AK81">
        <v>1.18904950128658</v>
      </c>
      <c r="AL81">
        <v>1.26328547681329</v>
      </c>
      <c r="AM81">
        <v>1.0745551616550799</v>
      </c>
      <c r="AN81">
        <v>1.0137776907664899</v>
      </c>
      <c r="AO81">
        <v>1.00231168696656</v>
      </c>
      <c r="AP81">
        <v>1.00085561872771</v>
      </c>
      <c r="AQ81">
        <v>1.00342501576882</v>
      </c>
      <c r="AR81">
        <v>0.98669042901586501</v>
      </c>
      <c r="AS81">
        <v>0.99089601849299702</v>
      </c>
      <c r="AT81">
        <v>1.0250500510636</v>
      </c>
      <c r="AU81">
        <v>1.0181223897052201</v>
      </c>
      <c r="AV81">
        <v>1.02528671721132</v>
      </c>
      <c r="AW81">
        <v>1.0250481883910401</v>
      </c>
      <c r="AX81">
        <v>1.0166523143833599</v>
      </c>
      <c r="AY81">
        <v>1.0179192319616399</v>
      </c>
      <c r="AZ81">
        <v>0.96564609657865996</v>
      </c>
      <c r="BA81">
        <v>1.01159767907648</v>
      </c>
      <c r="BB81">
        <v>1.0182904341964201</v>
      </c>
      <c r="BC81">
        <v>1.0203131022333001</v>
      </c>
      <c r="BD81">
        <v>1.0322817415613099</v>
      </c>
      <c r="BE81">
        <v>1.01256945543135</v>
      </c>
      <c r="BF81">
        <v>1.0002296326786799</v>
      </c>
      <c r="BG81">
        <v>5112482.8370920001</v>
      </c>
      <c r="BH81">
        <v>7259360.0982400002</v>
      </c>
      <c r="BI81">
        <v>9467733.1141599994</v>
      </c>
      <c r="BJ81">
        <v>11784772.116560001</v>
      </c>
      <c r="BK81">
        <v>13095996.969019299</v>
      </c>
      <c r="BL81">
        <v>15201314.802523499</v>
      </c>
      <c r="BM81">
        <v>16870522.200858399</v>
      </c>
      <c r="BN81">
        <v>16927090.395768799</v>
      </c>
      <c r="BO81">
        <v>17713756.100565199</v>
      </c>
      <c r="BP81">
        <v>17301015.913896699</v>
      </c>
      <c r="BQ81">
        <v>17390165.439918201</v>
      </c>
      <c r="BR81">
        <v>17952950.098507199</v>
      </c>
      <c r="BS81">
        <v>17952321.4938065</v>
      </c>
      <c r="BT81">
        <v>14418111.588357899</v>
      </c>
      <c r="BU81">
        <v>15571650.9466024</v>
      </c>
      <c r="BV81">
        <v>15858650.7482762</v>
      </c>
      <c r="BW81">
        <v>17669425.376969699</v>
      </c>
      <c r="BX81">
        <v>19984105.435026199</v>
      </c>
      <c r="BY81">
        <v>16051647.522161501</v>
      </c>
      <c r="BZ81">
        <v>20383614.446194801</v>
      </c>
      <c r="CA81">
        <v>22633663.713277601</v>
      </c>
      <c r="CB81">
        <v>25682774.205804799</v>
      </c>
      <c r="CC81">
        <v>11893794.162899001</v>
      </c>
      <c r="CD81">
        <v>5903761.6510439999</v>
      </c>
      <c r="CE81">
        <v>5402164.1973759998</v>
      </c>
      <c r="CF81">
        <v>5002538.3559720004</v>
      </c>
      <c r="CG81">
        <v>8362365.237768</v>
      </c>
      <c r="CH81">
        <v>10833042.901334001</v>
      </c>
      <c r="CI81">
        <v>8255706.1890719598</v>
      </c>
      <c r="CJ81">
        <v>15249776.2632793</v>
      </c>
      <c r="CK81">
        <v>11884994.7569745</v>
      </c>
      <c r="CL81">
        <v>15958801.955696801</v>
      </c>
      <c r="CM81">
        <v>17024367.414026599</v>
      </c>
      <c r="CN81">
        <v>13312731.4064984</v>
      </c>
      <c r="CO81">
        <v>12717830.169915801</v>
      </c>
      <c r="CP81">
        <v>11712468.3590845</v>
      </c>
      <c r="CQ81">
        <v>7339475.8861401798</v>
      </c>
      <c r="CR81">
        <v>12176602.406974301</v>
      </c>
      <c r="CS81">
        <v>11723279.2571982</v>
      </c>
      <c r="CT81">
        <v>11949413.1454832</v>
      </c>
      <c r="CU81">
        <v>14016818.429746</v>
      </c>
      <c r="CV81">
        <v>10713787.220887801</v>
      </c>
      <c r="CW81">
        <v>7697222.7740981104</v>
      </c>
      <c r="CX81">
        <v>9093371.5709643904</v>
      </c>
      <c r="CY81">
        <v>4600094.9001183202</v>
      </c>
      <c r="CZ81">
        <v>0</v>
      </c>
      <c r="DX81">
        <v>2288658.4174319999</v>
      </c>
      <c r="DY81">
        <v>3245228.156924</v>
      </c>
      <c r="DZ81">
        <v>1816762.0555360001</v>
      </c>
      <c r="EA81">
        <v>4577404.9732640004</v>
      </c>
      <c r="EB81">
        <v>5115114.0838598199</v>
      </c>
      <c r="EC81">
        <v>5969705.0744429203</v>
      </c>
      <c r="ED81">
        <v>6835099.9605604997</v>
      </c>
      <c r="EE81">
        <v>6781799.2438641004</v>
      </c>
      <c r="EF81">
        <v>7139541.2318565398</v>
      </c>
      <c r="EG81">
        <v>7130574.8092372501</v>
      </c>
      <c r="EH81">
        <v>7393511.7178684901</v>
      </c>
      <c r="EI81">
        <v>7564009.3207096597</v>
      </c>
      <c r="EJ81">
        <v>7605517.8564219102</v>
      </c>
      <c r="EK81">
        <v>6256933.8828330198</v>
      </c>
      <c r="EL81">
        <v>6892092.8470056402</v>
      </c>
      <c r="EM81">
        <v>7388396.6428213799</v>
      </c>
      <c r="EN81">
        <v>8175222.2482030103</v>
      </c>
      <c r="EO81">
        <v>9323630.4064665698</v>
      </c>
      <c r="EP81">
        <v>7480388.3973394902</v>
      </c>
      <c r="EQ81">
        <v>10166999.8260109</v>
      </c>
      <c r="ER81">
        <v>10817299.7364383</v>
      </c>
      <c r="ES81">
        <v>11450417.048054799</v>
      </c>
      <c r="ET81">
        <v>5084423.0921756402</v>
      </c>
      <c r="EU81">
        <v>5903761.6510439999</v>
      </c>
      <c r="EV81">
        <v>5402164.1973759998</v>
      </c>
      <c r="EW81">
        <v>5002538.3559720004</v>
      </c>
      <c r="EX81">
        <v>8362365.237768</v>
      </c>
      <c r="EY81">
        <v>10833042.901334001</v>
      </c>
      <c r="EZ81">
        <v>8255706.1890719598</v>
      </c>
      <c r="FA81">
        <v>15249776.2632793</v>
      </c>
      <c r="FB81">
        <v>11882086.282574501</v>
      </c>
      <c r="FC81">
        <v>15958801.955696801</v>
      </c>
      <c r="FD81">
        <v>17024367.414026599</v>
      </c>
      <c r="FE81">
        <v>13312731.4064984</v>
      </c>
      <c r="FF81">
        <v>12717830.169915801</v>
      </c>
      <c r="FG81">
        <v>11712468.3590845</v>
      </c>
      <c r="FH81">
        <v>7330038.4141401798</v>
      </c>
      <c r="FI81">
        <v>12176602.406974301</v>
      </c>
      <c r="FJ81">
        <v>11361961.5909342</v>
      </c>
      <c r="FK81">
        <v>11811701.4754832</v>
      </c>
      <c r="FL81">
        <v>13837546.585992901</v>
      </c>
      <c r="FM81">
        <v>10604230.062097801</v>
      </c>
      <c r="FN81">
        <v>7483982.2894679103</v>
      </c>
      <c r="FO81">
        <v>6149095.3643127196</v>
      </c>
      <c r="FP81">
        <v>1380423.4151221199</v>
      </c>
      <c r="FQ81">
        <v>0</v>
      </c>
    </row>
    <row r="82" spans="1:173" x14ac:dyDescent="0.25">
      <c r="A82" s="48" t="s">
        <v>325</v>
      </c>
      <c r="B82" s="48" t="s">
        <v>43</v>
      </c>
      <c r="C82" s="49">
        <v>2021</v>
      </c>
      <c r="D82" s="85">
        <v>138822.16190000001</v>
      </c>
      <c r="E82" s="49">
        <v>14572.492133149201</v>
      </c>
      <c r="F82" s="49">
        <v>0</v>
      </c>
      <c r="G82" s="49">
        <v>0</v>
      </c>
      <c r="H82" s="49">
        <v>0</v>
      </c>
      <c r="I82" s="49">
        <v>0</v>
      </c>
      <c r="J82" s="49">
        <v>1.22059806649615</v>
      </c>
      <c r="K82" s="49">
        <v>0</v>
      </c>
      <c r="L82" s="49">
        <v>0</v>
      </c>
      <c r="M82" s="38">
        <f>IF(OR(Beazley_data[[#This Row],[total_RC]]&lt;0.6,Beazley_data[[#This Row],[total_RC]]&gt;2),1,Beazley_data[[#This Row],[total_RC]])</f>
        <v>1.22059806649615</v>
      </c>
      <c r="P82" s="39" t="str">
        <f>Beazley_data[[#This Row],[key]]</f>
        <v>2T2021</v>
      </c>
      <c r="Q82" s="40">
        <f>Beazley_data[[#This Row],[WEP]]</f>
        <v>138822.16190000001</v>
      </c>
      <c r="R82" s="40">
        <f t="shared" si="11"/>
        <v>0</v>
      </c>
      <c r="S82" s="41" t="str">
        <f t="shared" si="12"/>
        <v>no values</v>
      </c>
      <c r="U82" s="42">
        <f>Beazley_data[[#This Row],[Acq_costs]]</f>
        <v>14572.492133149201</v>
      </c>
      <c r="V82" s="40">
        <f t="shared" si="13"/>
        <v>0</v>
      </c>
      <c r="W82" s="43" t="str">
        <f t="shared" si="14"/>
        <v>no values</v>
      </c>
      <c r="Y82" s="44">
        <f>Beazley_data[[#This Row],[total_RC]]</f>
        <v>1.22059806649615</v>
      </c>
      <c r="Z82" s="45">
        <f t="shared" si="15"/>
        <v>0</v>
      </c>
      <c r="AA82" s="43" t="str">
        <f t="shared" si="16"/>
        <v>no values</v>
      </c>
      <c r="AD82" s="42">
        <f>Beazley_data[[#This Row],[Cat_incurred]]+Beazley_data[[#This Row],[incurred_exc_cat]]</f>
        <v>0</v>
      </c>
      <c r="AE82" s="40">
        <f t="shared" si="17"/>
        <v>0</v>
      </c>
      <c r="AF82" s="43" t="str">
        <f t="shared" si="18"/>
        <v>no values</v>
      </c>
      <c r="AI82" t="s">
        <v>137</v>
      </c>
      <c r="AJ82">
        <v>0</v>
      </c>
      <c r="AK82">
        <v>0</v>
      </c>
      <c r="AL82">
        <v>0</v>
      </c>
      <c r="AM82">
        <v>0</v>
      </c>
      <c r="AN82">
        <v>0</v>
      </c>
      <c r="AO82">
        <v>0</v>
      </c>
      <c r="AP82">
        <v>0</v>
      </c>
      <c r="AQ82">
        <v>0</v>
      </c>
      <c r="AR82">
        <v>0</v>
      </c>
      <c r="AS82">
        <v>0</v>
      </c>
      <c r="AT82">
        <v>0</v>
      </c>
      <c r="AU82">
        <v>0</v>
      </c>
      <c r="AV82">
        <v>0</v>
      </c>
      <c r="AW82">
        <v>0</v>
      </c>
      <c r="AX82">
        <v>0</v>
      </c>
      <c r="AY82">
        <v>0.98679973406732102</v>
      </c>
      <c r="AZ82">
        <v>1</v>
      </c>
      <c r="BA82">
        <v>1</v>
      </c>
      <c r="BB82">
        <v>1.00676640033646</v>
      </c>
      <c r="BC82">
        <v>0.98717750945319405</v>
      </c>
      <c r="BD82">
        <v>1.0044935967672499</v>
      </c>
      <c r="BE82">
        <v>1.0438546203225201</v>
      </c>
      <c r="BF82">
        <v>1.04963018249898</v>
      </c>
      <c r="BG82">
        <v>0</v>
      </c>
      <c r="BH82">
        <v>0</v>
      </c>
      <c r="BI82">
        <v>0</v>
      </c>
      <c r="BJ82">
        <v>0</v>
      </c>
      <c r="BK82">
        <v>0</v>
      </c>
      <c r="BL82">
        <v>0</v>
      </c>
      <c r="BM82">
        <v>0</v>
      </c>
      <c r="BN82">
        <v>0</v>
      </c>
      <c r="BO82">
        <v>0</v>
      </c>
      <c r="BP82">
        <v>19006.400000000001</v>
      </c>
      <c r="BQ82">
        <v>13000</v>
      </c>
      <c r="BR82">
        <v>27200</v>
      </c>
      <c r="BS82">
        <v>0</v>
      </c>
      <c r="BT82">
        <v>15000</v>
      </c>
      <c r="BU82">
        <v>104912.39569999999</v>
      </c>
      <c r="BV82">
        <v>214054.2248</v>
      </c>
      <c r="BW82">
        <v>252790.34359999999</v>
      </c>
      <c r="BX82">
        <v>441838.70419999998</v>
      </c>
      <c r="BY82">
        <v>462048.95860000001</v>
      </c>
      <c r="BZ82">
        <v>838228.24829999998</v>
      </c>
      <c r="CA82">
        <v>1090876.3887</v>
      </c>
      <c r="CB82">
        <v>710261.84482799994</v>
      </c>
      <c r="CC82">
        <v>992215.49576800002</v>
      </c>
      <c r="CD82">
        <v>0</v>
      </c>
      <c r="CE82">
        <v>0</v>
      </c>
      <c r="CF82">
        <v>0</v>
      </c>
      <c r="CG82">
        <v>0</v>
      </c>
      <c r="CH82">
        <v>0</v>
      </c>
      <c r="CI82">
        <v>0</v>
      </c>
      <c r="CJ82">
        <v>0</v>
      </c>
      <c r="CK82">
        <v>0</v>
      </c>
      <c r="CL82">
        <v>0</v>
      </c>
      <c r="CM82">
        <v>0</v>
      </c>
      <c r="CN82">
        <v>0</v>
      </c>
      <c r="CO82">
        <v>0</v>
      </c>
      <c r="CP82">
        <v>0</v>
      </c>
      <c r="CQ82">
        <v>0</v>
      </c>
      <c r="CR82">
        <v>0</v>
      </c>
      <c r="CS82">
        <v>0</v>
      </c>
      <c r="CT82">
        <v>0</v>
      </c>
      <c r="CU82">
        <v>0</v>
      </c>
      <c r="CV82">
        <v>0</v>
      </c>
      <c r="CW82">
        <v>21955.25</v>
      </c>
      <c r="CX82">
        <v>1373.01</v>
      </c>
      <c r="CY82">
        <v>0</v>
      </c>
      <c r="CZ82">
        <v>0</v>
      </c>
      <c r="DX82">
        <v>0</v>
      </c>
      <c r="DY82">
        <v>0</v>
      </c>
      <c r="DZ82">
        <v>0</v>
      </c>
      <c r="EA82">
        <v>0</v>
      </c>
      <c r="EB82">
        <v>0</v>
      </c>
      <c r="EC82">
        <v>0</v>
      </c>
      <c r="ED82">
        <v>0</v>
      </c>
      <c r="EE82">
        <v>0</v>
      </c>
      <c r="EF82">
        <v>0</v>
      </c>
      <c r="EG82">
        <v>4751.6000000000004</v>
      </c>
      <c r="EH82">
        <v>3250</v>
      </c>
      <c r="EI82">
        <v>6800</v>
      </c>
      <c r="EJ82">
        <v>0</v>
      </c>
      <c r="EK82">
        <v>3750</v>
      </c>
      <c r="EL82">
        <v>22384.255099999998</v>
      </c>
      <c r="EM82">
        <v>43153.0985</v>
      </c>
      <c r="EN82">
        <v>70780.358200000002</v>
      </c>
      <c r="EO82">
        <v>123672.25440000001</v>
      </c>
      <c r="EP82">
        <v>183775.83040000001</v>
      </c>
      <c r="EQ82">
        <v>420954.68320000003</v>
      </c>
      <c r="ER82">
        <v>305758.65710000001</v>
      </c>
      <c r="ES82">
        <v>165014.969644</v>
      </c>
      <c r="ET82">
        <v>172266.1611</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1373.01</v>
      </c>
      <c r="FP82">
        <v>0</v>
      </c>
      <c r="FQ82">
        <v>0</v>
      </c>
    </row>
    <row r="83" spans="1:173" x14ac:dyDescent="0.25">
      <c r="A83" s="46" t="s">
        <v>326</v>
      </c>
      <c r="B83" s="46" t="s">
        <v>43</v>
      </c>
      <c r="C83">
        <v>2022</v>
      </c>
      <c r="D83" s="84">
        <v>778208.86869999999</v>
      </c>
      <c r="E83">
        <v>233503.140628847</v>
      </c>
      <c r="F83">
        <v>0</v>
      </c>
      <c r="G83">
        <v>0</v>
      </c>
      <c r="H83">
        <v>0</v>
      </c>
      <c r="I83">
        <v>0</v>
      </c>
      <c r="J83">
        <v>1</v>
      </c>
      <c r="K83">
        <v>0</v>
      </c>
      <c r="L83">
        <v>0</v>
      </c>
      <c r="M83" s="38">
        <f>IF(OR(Beazley_data[[#This Row],[total_RC]]&lt;0.6,Beazley_data[[#This Row],[total_RC]]&gt;2),1,Beazley_data[[#This Row],[total_RC]])</f>
        <v>1</v>
      </c>
      <c r="P83" s="39" t="str">
        <f>Beazley_data[[#This Row],[key]]</f>
        <v>2T2022</v>
      </c>
      <c r="Q83" s="40">
        <f>Beazley_data[[#This Row],[WEP]]</f>
        <v>778208.86869999999</v>
      </c>
      <c r="R83" s="40">
        <f t="shared" si="11"/>
        <v>0</v>
      </c>
      <c r="S83" s="41" t="str">
        <f t="shared" si="12"/>
        <v>no values</v>
      </c>
      <c r="U83" s="42">
        <f>Beazley_data[[#This Row],[Acq_costs]]</f>
        <v>233503.140628847</v>
      </c>
      <c r="V83" s="40">
        <f t="shared" si="13"/>
        <v>0</v>
      </c>
      <c r="W83" s="43" t="str">
        <f t="shared" si="14"/>
        <v>no values</v>
      </c>
      <c r="Y83" s="44">
        <f>Beazley_data[[#This Row],[total_RC]]</f>
        <v>1</v>
      </c>
      <c r="Z83" s="45">
        <f t="shared" si="15"/>
        <v>0</v>
      </c>
      <c r="AA83" s="43" t="str">
        <f t="shared" si="16"/>
        <v>no values</v>
      </c>
      <c r="AD83" s="42">
        <f>Beazley_data[[#This Row],[Cat_incurred]]+Beazley_data[[#This Row],[incurred_exc_cat]]</f>
        <v>0</v>
      </c>
      <c r="AE83" s="40">
        <f t="shared" si="17"/>
        <v>0</v>
      </c>
      <c r="AF83" s="43" t="str">
        <f t="shared" si="18"/>
        <v>no values</v>
      </c>
      <c r="AI83" t="s">
        <v>138</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442.48</v>
      </c>
      <c r="CA83">
        <v>0</v>
      </c>
      <c r="CB83">
        <v>650526.47640000004</v>
      </c>
      <c r="CC83">
        <v>664701.44999999995</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8012.3294999999998</v>
      </c>
      <c r="CZ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442.48</v>
      </c>
      <c r="ER83">
        <v>0</v>
      </c>
      <c r="ES83">
        <v>406419.67589999997</v>
      </c>
      <c r="ET83">
        <v>420416.55</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4534.7924000000003</v>
      </c>
      <c r="FQ83">
        <v>0</v>
      </c>
    </row>
    <row r="84" spans="1:173" x14ac:dyDescent="0.25">
      <c r="A84" s="48" t="s">
        <v>327</v>
      </c>
      <c r="B84" s="48" t="s">
        <v>43</v>
      </c>
      <c r="C84" s="49">
        <v>2023</v>
      </c>
      <c r="D84" s="85">
        <v>0.1096</v>
      </c>
      <c r="E84" s="49">
        <v>5.610022748336E-2</v>
      </c>
      <c r="F84" s="49">
        <v>0</v>
      </c>
      <c r="G84" s="49">
        <v>0</v>
      </c>
      <c r="H84" s="49">
        <v>0</v>
      </c>
      <c r="I84" s="49">
        <v>0</v>
      </c>
      <c r="J84" s="49"/>
      <c r="K84" s="49">
        <v>0</v>
      </c>
      <c r="L84" s="49">
        <v>0</v>
      </c>
      <c r="M84" s="38">
        <f>IF(OR(Beazley_data[[#This Row],[total_RC]]&lt;0.6,Beazley_data[[#This Row],[total_RC]]&gt;2),1,Beazley_data[[#This Row],[total_RC]])</f>
        <v>1</v>
      </c>
      <c r="P84" s="39" t="str">
        <f>Beazley_data[[#This Row],[key]]</f>
        <v>2T2023</v>
      </c>
      <c r="Q84" s="40">
        <f>Beazley_data[[#This Row],[WEP]]</f>
        <v>0.1096</v>
      </c>
      <c r="R84" s="40">
        <f t="shared" si="11"/>
        <v>0</v>
      </c>
      <c r="S84" s="41" t="str">
        <f t="shared" si="12"/>
        <v>no values</v>
      </c>
      <c r="U84" s="42">
        <f>Beazley_data[[#This Row],[Acq_costs]]</f>
        <v>5.610022748336E-2</v>
      </c>
      <c r="V84" s="40">
        <f t="shared" si="13"/>
        <v>0</v>
      </c>
      <c r="W84" s="43" t="str">
        <f t="shared" si="14"/>
        <v>no values</v>
      </c>
      <c r="Y84" s="44">
        <f>Beazley_data[[#This Row],[total_RC]]</f>
        <v>0</v>
      </c>
      <c r="Z84" s="45">
        <f t="shared" si="15"/>
        <v>0</v>
      </c>
      <c r="AA84" s="43" t="str">
        <f t="shared" si="16"/>
        <v>no values</v>
      </c>
      <c r="AD84" s="42">
        <f>Beazley_data[[#This Row],[Cat_incurred]]+Beazley_data[[#This Row],[incurred_exc_cat]]</f>
        <v>0</v>
      </c>
      <c r="AE84" s="40">
        <f t="shared" si="17"/>
        <v>0</v>
      </c>
      <c r="AF84" s="43" t="str">
        <f t="shared" si="18"/>
        <v>no values</v>
      </c>
      <c r="AI84" t="s">
        <v>139</v>
      </c>
      <c r="AJ84">
        <v>0</v>
      </c>
      <c r="AK84">
        <v>0</v>
      </c>
      <c r="AL84">
        <v>0</v>
      </c>
      <c r="AM84">
        <v>0</v>
      </c>
      <c r="AN84">
        <v>0</v>
      </c>
      <c r="AO84">
        <v>0</v>
      </c>
      <c r="AP84">
        <v>0</v>
      </c>
      <c r="AQ84">
        <v>0</v>
      </c>
      <c r="AR84">
        <v>0</v>
      </c>
      <c r="AS84">
        <v>0</v>
      </c>
      <c r="AT84">
        <v>0</v>
      </c>
      <c r="AU84">
        <v>0</v>
      </c>
      <c r="AV84">
        <v>0</v>
      </c>
      <c r="AW84">
        <v>1</v>
      </c>
      <c r="AX84">
        <v>1</v>
      </c>
      <c r="AY84">
        <v>1</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30276.210360199999</v>
      </c>
      <c r="BU84">
        <v>32747.910210400001</v>
      </c>
      <c r="BV84">
        <v>40073.990254199998</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418879.99617559998</v>
      </c>
      <c r="CT84">
        <v>0</v>
      </c>
      <c r="CU84">
        <v>0</v>
      </c>
      <c r="CV84">
        <v>0</v>
      </c>
      <c r="CW84">
        <v>0</v>
      </c>
      <c r="CX84">
        <v>0</v>
      </c>
      <c r="CY84">
        <v>0</v>
      </c>
      <c r="CZ84">
        <v>0</v>
      </c>
      <c r="DX84">
        <v>0</v>
      </c>
      <c r="DY84">
        <v>0</v>
      </c>
      <c r="DZ84">
        <v>0</v>
      </c>
      <c r="EA84">
        <v>0</v>
      </c>
      <c r="EB84">
        <v>0</v>
      </c>
      <c r="EC84">
        <v>0</v>
      </c>
      <c r="ED84">
        <v>0</v>
      </c>
      <c r="EE84">
        <v>0</v>
      </c>
      <c r="EF84">
        <v>0</v>
      </c>
      <c r="EG84">
        <v>0</v>
      </c>
      <c r="EH84">
        <v>0</v>
      </c>
      <c r="EI84">
        <v>0</v>
      </c>
      <c r="EJ84">
        <v>0</v>
      </c>
      <c r="EK84">
        <v>12975.518725800001</v>
      </c>
      <c r="EL84">
        <v>14034.8186616</v>
      </c>
      <c r="EM84">
        <v>17174.567251799999</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418879.99617559998</v>
      </c>
      <c r="FK84">
        <v>0</v>
      </c>
      <c r="FL84">
        <v>0</v>
      </c>
      <c r="FM84">
        <v>0</v>
      </c>
      <c r="FN84">
        <v>0</v>
      </c>
      <c r="FO84">
        <v>0</v>
      </c>
      <c r="FP84">
        <v>0</v>
      </c>
      <c r="FQ84">
        <v>0</v>
      </c>
    </row>
    <row r="85" spans="1:173" x14ac:dyDescent="0.25">
      <c r="A85" s="46" t="s">
        <v>328</v>
      </c>
      <c r="B85" s="46" t="s">
        <v>43</v>
      </c>
      <c r="C85">
        <v>2024</v>
      </c>
      <c r="D85" s="84">
        <v>0</v>
      </c>
      <c r="E85">
        <v>0</v>
      </c>
      <c r="F85">
        <v>0</v>
      </c>
      <c r="G85">
        <v>0</v>
      </c>
      <c r="H85">
        <v>0</v>
      </c>
      <c r="I85">
        <v>0</v>
      </c>
      <c r="K85">
        <v>0</v>
      </c>
      <c r="L85">
        <v>0</v>
      </c>
      <c r="M85" s="38">
        <f>IF(OR(Beazley_data[[#This Row],[total_RC]]&lt;0.6,Beazley_data[[#This Row],[total_RC]]&gt;2),1,Beazley_data[[#This Row],[total_RC]])</f>
        <v>1</v>
      </c>
      <c r="P85" s="39" t="str">
        <f>Beazley_data[[#This Row],[key]]</f>
        <v>2T2024</v>
      </c>
      <c r="Q85" s="40">
        <f>Beazley_data[[#This Row],[WEP]]</f>
        <v>0</v>
      </c>
      <c r="R85" s="40">
        <f t="shared" si="11"/>
        <v>0</v>
      </c>
      <c r="S85" s="41" t="str">
        <f t="shared" si="12"/>
        <v>no values</v>
      </c>
      <c r="U85" s="42">
        <f>Beazley_data[[#This Row],[Acq_costs]]</f>
        <v>0</v>
      </c>
      <c r="V85" s="40">
        <f t="shared" si="13"/>
        <v>0</v>
      </c>
      <c r="W85" s="43" t="str">
        <f t="shared" si="14"/>
        <v>no values</v>
      </c>
      <c r="Y85" s="44">
        <f>Beazley_data[[#This Row],[total_RC]]</f>
        <v>0</v>
      </c>
      <c r="Z85" s="45">
        <f t="shared" si="15"/>
        <v>0</v>
      </c>
      <c r="AA85" s="43" t="str">
        <f t="shared" si="16"/>
        <v>no values</v>
      </c>
      <c r="AD85" s="42">
        <f>Beazley_data[[#This Row],[Cat_incurred]]+Beazley_data[[#This Row],[incurred_exc_cat]]</f>
        <v>0</v>
      </c>
      <c r="AE85" s="40">
        <f t="shared" si="17"/>
        <v>0</v>
      </c>
      <c r="AF85" s="43" t="str">
        <f t="shared" si="18"/>
        <v>no values</v>
      </c>
      <c r="AI85" t="s">
        <v>42</v>
      </c>
      <c r="AJ85">
        <v>0</v>
      </c>
      <c r="AK85">
        <v>0</v>
      </c>
      <c r="AL85">
        <v>0</v>
      </c>
      <c r="AM85">
        <v>0</v>
      </c>
      <c r="AN85">
        <v>1</v>
      </c>
      <c r="AO85">
        <v>1.0003920073539201</v>
      </c>
      <c r="AP85">
        <v>1.00517574484257</v>
      </c>
      <c r="AQ85">
        <v>1</v>
      </c>
      <c r="AR85">
        <v>1</v>
      </c>
      <c r="AS85">
        <v>1.05468521412917</v>
      </c>
      <c r="AT85">
        <v>0.99325019189227703</v>
      </c>
      <c r="AU85">
        <v>1.0175447755657401</v>
      </c>
      <c r="AV85">
        <v>0.98371620843908902</v>
      </c>
      <c r="AW85">
        <v>0.99004793128040702</v>
      </c>
      <c r="AX85">
        <v>1.2100539551503</v>
      </c>
      <c r="AY85">
        <v>0.99733125463680505</v>
      </c>
      <c r="AZ85">
        <v>1.0201502575004</v>
      </c>
      <c r="BA85">
        <v>1.0307630653391</v>
      </c>
      <c r="BB85">
        <v>0.99540130107546099</v>
      </c>
      <c r="BC85">
        <v>0.99949086248031205</v>
      </c>
      <c r="BD85">
        <v>1.0190828289083</v>
      </c>
      <c r="BE85">
        <v>1.0542775148251</v>
      </c>
      <c r="BF85">
        <v>1.0051007359961199</v>
      </c>
      <c r="BG85">
        <v>0</v>
      </c>
      <c r="BH85">
        <v>0</v>
      </c>
      <c r="BI85">
        <v>0</v>
      </c>
      <c r="BJ85">
        <v>0</v>
      </c>
      <c r="BK85">
        <v>149325.48860741401</v>
      </c>
      <c r="BL85">
        <v>885468.42808400001</v>
      </c>
      <c r="BM85">
        <v>1097723.4490360001</v>
      </c>
      <c r="BN85">
        <v>1047136.7180840001</v>
      </c>
      <c r="BO85">
        <v>2870352.8602</v>
      </c>
      <c r="BP85">
        <v>15913121.681691499</v>
      </c>
      <c r="BQ85">
        <v>21720758.736314699</v>
      </c>
      <c r="BR85">
        <v>31621979.151654501</v>
      </c>
      <c r="BS85">
        <v>45960092.603453003</v>
      </c>
      <c r="BT85">
        <v>23987421.759155899</v>
      </c>
      <c r="BU85">
        <v>42527532.741277598</v>
      </c>
      <c r="BV85">
        <v>42437655.643405899</v>
      </c>
      <c r="BW85">
        <v>31663663.660244901</v>
      </c>
      <c r="BX85">
        <v>19983214.5038791</v>
      </c>
      <c r="BY85">
        <v>17049833.491352599</v>
      </c>
      <c r="BZ85">
        <v>23564035.285809401</v>
      </c>
      <c r="CA85">
        <v>33515872.901132401</v>
      </c>
      <c r="CB85">
        <v>37178074.7121244</v>
      </c>
      <c r="CC85">
        <v>23608334.873321999</v>
      </c>
      <c r="CD85">
        <v>0</v>
      </c>
      <c r="CE85">
        <v>0</v>
      </c>
      <c r="CF85">
        <v>0</v>
      </c>
      <c r="CG85">
        <v>0</v>
      </c>
      <c r="CH85">
        <v>41379.69</v>
      </c>
      <c r="CI85">
        <v>182710.82876</v>
      </c>
      <c r="CJ85">
        <v>1031341.69695764</v>
      </c>
      <c r="CK85">
        <v>1381050.7040671201</v>
      </c>
      <c r="CL85">
        <v>3695755.3600524901</v>
      </c>
      <c r="CM85">
        <v>10192879.900169499</v>
      </c>
      <c r="CN85">
        <v>15620939.959402001</v>
      </c>
      <c r="CO85">
        <v>23993813.647064399</v>
      </c>
      <c r="CP85">
        <v>36098975.238160603</v>
      </c>
      <c r="CQ85">
        <v>23328796.200539902</v>
      </c>
      <c r="CR85">
        <v>39414720.423192099</v>
      </c>
      <c r="CS85">
        <v>47947837.095119603</v>
      </c>
      <c r="CT85">
        <v>30684957.456214201</v>
      </c>
      <c r="CU85">
        <v>20618822.641447999</v>
      </c>
      <c r="CV85">
        <v>12896087.380143801</v>
      </c>
      <c r="CW85">
        <v>15234342.877192</v>
      </c>
      <c r="CX85">
        <v>15529596.0813378</v>
      </c>
      <c r="CY85">
        <v>4428062.5594327599</v>
      </c>
      <c r="CZ85">
        <v>28514.218531359398</v>
      </c>
      <c r="DX85">
        <v>0</v>
      </c>
      <c r="DY85">
        <v>0</v>
      </c>
      <c r="DZ85">
        <v>0</v>
      </c>
      <c r="EA85">
        <v>0</v>
      </c>
      <c r="EB85">
        <v>81014.433935730005</v>
      </c>
      <c r="EC85">
        <v>453923.63156399998</v>
      </c>
      <c r="ED85">
        <v>519114.33218799997</v>
      </c>
      <c r="EE85">
        <v>458879.38285599998</v>
      </c>
      <c r="EF85">
        <v>1170964.9864920001</v>
      </c>
      <c r="EG85">
        <v>7853423.1232340503</v>
      </c>
      <c r="EH85">
        <v>10684500.5613061</v>
      </c>
      <c r="EI85">
        <v>7877475.7950391201</v>
      </c>
      <c r="EJ85">
        <v>10261432.8359861</v>
      </c>
      <c r="EK85">
        <v>7398002.1972734798</v>
      </c>
      <c r="EL85">
        <v>11572610.1585644</v>
      </c>
      <c r="EM85">
        <v>11748546.588859599</v>
      </c>
      <c r="EN85">
        <v>11503396.523266001</v>
      </c>
      <c r="EO85">
        <v>10453360.0626105</v>
      </c>
      <c r="EP85">
        <v>8991124.3172068708</v>
      </c>
      <c r="EQ85">
        <v>13116613.379534399</v>
      </c>
      <c r="ER85">
        <v>22477475.473281398</v>
      </c>
      <c r="ES85">
        <v>21104256.571295701</v>
      </c>
      <c r="ET85">
        <v>13666550.6202677</v>
      </c>
      <c r="EU85">
        <v>0</v>
      </c>
      <c r="EV85">
        <v>0</v>
      </c>
      <c r="EW85">
        <v>0</v>
      </c>
      <c r="EX85">
        <v>0</v>
      </c>
      <c r="EY85">
        <v>41379.69</v>
      </c>
      <c r="EZ85">
        <v>182710.82876</v>
      </c>
      <c r="FA85">
        <v>1031341.69695764</v>
      </c>
      <c r="FB85">
        <v>1381050.7040671201</v>
      </c>
      <c r="FC85">
        <v>3685531.1680524899</v>
      </c>
      <c r="FD85">
        <v>10152253.923373399</v>
      </c>
      <c r="FE85">
        <v>15446961.895425901</v>
      </c>
      <c r="FF85">
        <v>23939727.716264401</v>
      </c>
      <c r="FG85">
        <v>36050970.550473697</v>
      </c>
      <c r="FH85">
        <v>23031359.296181701</v>
      </c>
      <c r="FI85">
        <v>39189845.178399198</v>
      </c>
      <c r="FJ85">
        <v>47644230.966446199</v>
      </c>
      <c r="FK85">
        <v>29981303.722872701</v>
      </c>
      <c r="FL85">
        <v>19467610.543789499</v>
      </c>
      <c r="FM85">
        <v>11704586.1840572</v>
      </c>
      <c r="FN85">
        <v>13250424.6405333</v>
      </c>
      <c r="FO85">
        <v>10581531.3877727</v>
      </c>
      <c r="FP85">
        <v>3310144.1128758402</v>
      </c>
      <c r="FQ85">
        <v>27160.313125609398</v>
      </c>
    </row>
    <row r="86" spans="1:173" x14ac:dyDescent="0.25">
      <c r="A86" s="48" t="s">
        <v>329</v>
      </c>
      <c r="B86" s="48" t="s">
        <v>20</v>
      </c>
      <c r="C86" s="49">
        <v>2002</v>
      </c>
      <c r="D86" s="85">
        <v>227.4607</v>
      </c>
      <c r="E86" s="49">
        <v>125.191548062015</v>
      </c>
      <c r="F86" s="49">
        <v>0</v>
      </c>
      <c r="G86" s="49">
        <v>0</v>
      </c>
      <c r="H86" s="49">
        <v>0</v>
      </c>
      <c r="I86" s="49">
        <v>0</v>
      </c>
      <c r="J86" s="49"/>
      <c r="K86" s="49">
        <v>0</v>
      </c>
      <c r="L86" s="49">
        <v>0</v>
      </c>
      <c r="M86" s="38">
        <f>IF(OR(Beazley_data[[#This Row],[total_RC]]&lt;0.6,Beazley_data[[#This Row],[total_RC]]&gt;2),1,Beazley_data[[#This Row],[total_RC]])</f>
        <v>1</v>
      </c>
      <c r="P86" s="39" t="str">
        <f>Beazley_data[[#This Row],[key]]</f>
        <v>3E2002</v>
      </c>
      <c r="Q86" s="40">
        <f>Beazley_data[[#This Row],[WEP]]</f>
        <v>227.4607</v>
      </c>
      <c r="R86" s="40">
        <f t="shared" si="11"/>
        <v>227.4607</v>
      </c>
      <c r="S86" s="41">
        <f t="shared" si="12"/>
        <v>0</v>
      </c>
      <c r="U86" s="42">
        <f>Beazley_data[[#This Row],[Acq_costs]]</f>
        <v>125.191548062015</v>
      </c>
      <c r="V86" s="40">
        <f t="shared" si="13"/>
        <v>125.1915</v>
      </c>
      <c r="W86" s="43">
        <f t="shared" si="14"/>
        <v>-3.8390797296290515E-7</v>
      </c>
      <c r="Y86" s="44">
        <f>Beazley_data[[#This Row],[total_RC]]</f>
        <v>0</v>
      </c>
      <c r="Z86" s="45">
        <f t="shared" si="15"/>
        <v>0</v>
      </c>
      <c r="AA86" s="43" t="str">
        <f t="shared" si="16"/>
        <v>no values</v>
      </c>
      <c r="AD86" s="42">
        <f>Beazley_data[[#This Row],[Cat_incurred]]+Beazley_data[[#This Row],[incurred_exc_cat]]</f>
        <v>0</v>
      </c>
      <c r="AE86" s="40">
        <f t="shared" si="17"/>
        <v>0</v>
      </c>
      <c r="AF86" s="43" t="str">
        <f t="shared" si="18"/>
        <v>no values</v>
      </c>
      <c r="AI86" t="s">
        <v>140</v>
      </c>
      <c r="AJ86">
        <v>0</v>
      </c>
      <c r="AK86">
        <v>1</v>
      </c>
      <c r="AL86">
        <v>0</v>
      </c>
      <c r="AM86">
        <v>0</v>
      </c>
      <c r="AN86">
        <v>0</v>
      </c>
      <c r="AO86">
        <v>0</v>
      </c>
      <c r="AP86">
        <v>0</v>
      </c>
      <c r="AQ86">
        <v>0</v>
      </c>
      <c r="AR86">
        <v>1</v>
      </c>
      <c r="AS86">
        <v>1.2105962095394001</v>
      </c>
      <c r="AT86">
        <v>1.0980203790876699</v>
      </c>
      <c r="AU86">
        <v>1.0681174053487399</v>
      </c>
      <c r="AV86">
        <v>1.0164666352312099</v>
      </c>
      <c r="AW86">
        <v>1.01374510165962</v>
      </c>
      <c r="AX86">
        <v>1.0115617062753</v>
      </c>
      <c r="AY86">
        <v>1.0634555862377</v>
      </c>
      <c r="AZ86">
        <v>0.98886068852748099</v>
      </c>
      <c r="BA86">
        <v>0.95742408077680796</v>
      </c>
      <c r="BB86">
        <v>0.99884510395869197</v>
      </c>
      <c r="BC86">
        <v>0.99945681352627203</v>
      </c>
      <c r="BD86">
        <v>0.99711297143651101</v>
      </c>
      <c r="BE86">
        <v>1.00438312244248</v>
      </c>
      <c r="BF86">
        <v>1.02865197787151</v>
      </c>
      <c r="BG86">
        <v>0</v>
      </c>
      <c r="BH86">
        <v>1330.89</v>
      </c>
      <c r="BI86">
        <v>0</v>
      </c>
      <c r="BJ86">
        <v>0</v>
      </c>
      <c r="BK86">
        <v>0</v>
      </c>
      <c r="BL86">
        <v>0</v>
      </c>
      <c r="BM86">
        <v>108750</v>
      </c>
      <c r="BN86">
        <v>0</v>
      </c>
      <c r="BO86">
        <v>310128.89909999998</v>
      </c>
      <c r="BP86">
        <v>5075593.2089400804</v>
      </c>
      <c r="BQ86">
        <v>3040051.0463119</v>
      </c>
      <c r="BR86">
        <v>3474056.3980125398</v>
      </c>
      <c r="BS86">
        <v>4124332.63748</v>
      </c>
      <c r="BT86">
        <v>6286089.8005444696</v>
      </c>
      <c r="BU86">
        <v>6872609.9357420504</v>
      </c>
      <c r="BV86">
        <v>6702803.9178999998</v>
      </c>
      <c r="BW86">
        <v>5056636.2264275001</v>
      </c>
      <c r="BX86">
        <v>3581938.5137399998</v>
      </c>
      <c r="BY86">
        <v>3913085.2357229399</v>
      </c>
      <c r="BZ86">
        <v>2313545.1517034699</v>
      </c>
      <c r="CA86">
        <v>1391308.8171836501</v>
      </c>
      <c r="CB86">
        <v>3438832.6649412699</v>
      </c>
      <c r="CC86">
        <v>3617799.11380724</v>
      </c>
      <c r="CD86">
        <v>0</v>
      </c>
      <c r="CE86">
        <v>1510.0621000000001</v>
      </c>
      <c r="CF86">
        <v>0</v>
      </c>
      <c r="CG86">
        <v>0</v>
      </c>
      <c r="CH86">
        <v>0</v>
      </c>
      <c r="CI86">
        <v>0</v>
      </c>
      <c r="CJ86">
        <v>171184.69500000001</v>
      </c>
      <c r="CK86">
        <v>0</v>
      </c>
      <c r="CL86">
        <v>360010.3371</v>
      </c>
      <c r="CM86">
        <v>5212894.6037889402</v>
      </c>
      <c r="CN86">
        <v>2749214.41191338</v>
      </c>
      <c r="CO86">
        <v>3896227.2369303</v>
      </c>
      <c r="CP86">
        <v>4129304.37842</v>
      </c>
      <c r="CQ86">
        <v>6815378.4979782598</v>
      </c>
      <c r="CR86">
        <v>8548683.1114876494</v>
      </c>
      <c r="CS86">
        <v>6378883.5702156397</v>
      </c>
      <c r="CT86">
        <v>5513308.2698524604</v>
      </c>
      <c r="CU86">
        <v>3953631.3634646302</v>
      </c>
      <c r="CV86">
        <v>3612179.04142982</v>
      </c>
      <c r="CW86">
        <v>2085594.4179738299</v>
      </c>
      <c r="CX86">
        <v>11701172.603499999</v>
      </c>
      <c r="CY86">
        <v>746568.79492347699</v>
      </c>
      <c r="CZ86">
        <v>4363.8770769860002</v>
      </c>
      <c r="DX86">
        <v>0</v>
      </c>
      <c r="DY86">
        <v>210.06270000000001</v>
      </c>
      <c r="DZ86">
        <v>0</v>
      </c>
      <c r="EA86">
        <v>0</v>
      </c>
      <c r="EB86">
        <v>0</v>
      </c>
      <c r="EC86">
        <v>0</v>
      </c>
      <c r="ED86">
        <v>41250</v>
      </c>
      <c r="EE86">
        <v>0</v>
      </c>
      <c r="EF86">
        <v>105575.9023</v>
      </c>
      <c r="EG86">
        <v>1686801.44093828</v>
      </c>
      <c r="EH86">
        <v>1070139.5704775201</v>
      </c>
      <c r="EI86">
        <v>1400227.83512959</v>
      </c>
      <c r="EJ86">
        <v>1400438.089588</v>
      </c>
      <c r="EK86">
        <v>2622536.5271650301</v>
      </c>
      <c r="EL86">
        <v>2862816.4027509498</v>
      </c>
      <c r="EM86">
        <v>3541237.4251000001</v>
      </c>
      <c r="EN86">
        <v>2458113.674135</v>
      </c>
      <c r="EO86">
        <v>1364772.8776725</v>
      </c>
      <c r="EP86">
        <v>1566798.3300292599</v>
      </c>
      <c r="EQ86">
        <v>1009938.52269766</v>
      </c>
      <c r="ER86">
        <v>244074.31412114701</v>
      </c>
      <c r="ES86">
        <v>2924222.60223867</v>
      </c>
      <c r="ET86">
        <v>2326586.4003784</v>
      </c>
      <c r="EU86">
        <v>0</v>
      </c>
      <c r="EV86">
        <v>1510.0621000000001</v>
      </c>
      <c r="EW86">
        <v>0</v>
      </c>
      <c r="EX86">
        <v>0</v>
      </c>
      <c r="EY86">
        <v>0</v>
      </c>
      <c r="EZ86">
        <v>0</v>
      </c>
      <c r="FA86">
        <v>171184.69500000001</v>
      </c>
      <c r="FB86">
        <v>0</v>
      </c>
      <c r="FC86">
        <v>360010.3371</v>
      </c>
      <c r="FD86">
        <v>5212894.6037889402</v>
      </c>
      <c r="FE86">
        <v>2749214.41191338</v>
      </c>
      <c r="FF86">
        <v>3896227.2369303</v>
      </c>
      <c r="FG86">
        <v>4129304.37842</v>
      </c>
      <c r="FH86">
        <v>6815378.4979782598</v>
      </c>
      <c r="FI86">
        <v>8523693.9152116403</v>
      </c>
      <c r="FJ86">
        <v>6378883.5702156397</v>
      </c>
      <c r="FK86">
        <v>5513308.2698524604</v>
      </c>
      <c r="FL86">
        <v>3953631.3634646302</v>
      </c>
      <c r="FM86">
        <v>3567363.8034286201</v>
      </c>
      <c r="FN86">
        <v>2085349.9564032799</v>
      </c>
      <c r="FO86">
        <v>11697703.0536</v>
      </c>
      <c r="FP86">
        <v>218788.23579492699</v>
      </c>
      <c r="FQ86">
        <v>4363.8770769860002</v>
      </c>
    </row>
    <row r="87" spans="1:173" x14ac:dyDescent="0.25">
      <c r="A87" s="46" t="s">
        <v>330</v>
      </c>
      <c r="B87" s="46" t="s">
        <v>20</v>
      </c>
      <c r="C87">
        <v>2003</v>
      </c>
      <c r="D87" s="84">
        <v>21766.409100000001</v>
      </c>
      <c r="E87">
        <v>1304.1905608086199</v>
      </c>
      <c r="F87">
        <v>0</v>
      </c>
      <c r="G87">
        <v>0</v>
      </c>
      <c r="H87">
        <v>0</v>
      </c>
      <c r="I87">
        <v>0</v>
      </c>
      <c r="K87">
        <v>0</v>
      </c>
      <c r="L87">
        <v>0</v>
      </c>
      <c r="M87" s="38">
        <f>IF(OR(Beazley_data[[#This Row],[total_RC]]&lt;0.6,Beazley_data[[#This Row],[total_RC]]&gt;2),1,Beazley_data[[#This Row],[total_RC]])</f>
        <v>1</v>
      </c>
      <c r="P87" s="39" t="str">
        <f>Beazley_data[[#This Row],[key]]</f>
        <v>3E2003</v>
      </c>
      <c r="Q87" s="40">
        <f>Beazley_data[[#This Row],[WEP]]</f>
        <v>21766.409100000001</v>
      </c>
      <c r="R87" s="40">
        <f t="shared" si="11"/>
        <v>21767.244751999999</v>
      </c>
      <c r="S87" s="41">
        <f t="shared" si="12"/>
        <v>3.8390343358506819E-5</v>
      </c>
      <c r="U87" s="42">
        <f>Beazley_data[[#This Row],[Acq_costs]]</f>
        <v>1304.1905608086199</v>
      </c>
      <c r="V87" s="40">
        <f t="shared" si="13"/>
        <v>1304.4401680000001</v>
      </c>
      <c r="W87" s="43">
        <f t="shared" si="14"/>
        <v>1.9135196653969052E-4</v>
      </c>
      <c r="Y87" s="44">
        <f>Beazley_data[[#This Row],[total_RC]]</f>
        <v>0</v>
      </c>
      <c r="Z87" s="45">
        <f t="shared" si="15"/>
        <v>0</v>
      </c>
      <c r="AA87" s="43" t="str">
        <f t="shared" si="16"/>
        <v>no values</v>
      </c>
      <c r="AD87" s="42">
        <f>Beazley_data[[#This Row],[Cat_incurred]]+Beazley_data[[#This Row],[incurred_exc_cat]]</f>
        <v>0</v>
      </c>
      <c r="AE87" s="40">
        <f t="shared" si="17"/>
        <v>0</v>
      </c>
      <c r="AF87" s="43" t="str">
        <f t="shared" si="18"/>
        <v>no values</v>
      </c>
      <c r="AI87" t="s">
        <v>141</v>
      </c>
      <c r="AJ87">
        <v>0</v>
      </c>
      <c r="AK87">
        <v>0</v>
      </c>
      <c r="AL87">
        <v>0</v>
      </c>
      <c r="AM87">
        <v>0</v>
      </c>
      <c r="AN87">
        <v>0</v>
      </c>
      <c r="AO87">
        <v>0</v>
      </c>
      <c r="AP87">
        <v>0</v>
      </c>
      <c r="AQ87">
        <v>0</v>
      </c>
      <c r="AR87">
        <v>0</v>
      </c>
      <c r="AS87">
        <v>0</v>
      </c>
      <c r="AT87">
        <v>0</v>
      </c>
      <c r="AU87">
        <v>0</v>
      </c>
      <c r="AV87">
        <v>0</v>
      </c>
      <c r="AW87">
        <v>0.70816758787453404</v>
      </c>
      <c r="AX87">
        <v>0.81928705054422502</v>
      </c>
      <c r="AY87">
        <v>0.84712368635539304</v>
      </c>
      <c r="AZ87">
        <v>0.85715374727179905</v>
      </c>
      <c r="BA87">
        <v>0.87436286833437904</v>
      </c>
      <c r="BB87">
        <v>0.957156174674478</v>
      </c>
      <c r="BC87">
        <v>0.97689124553295803</v>
      </c>
      <c r="BD87">
        <v>1.15204057190417</v>
      </c>
      <c r="BE87">
        <v>1.0345798857822699</v>
      </c>
      <c r="BF87">
        <v>1</v>
      </c>
      <c r="BG87">
        <v>0</v>
      </c>
      <c r="BH87">
        <v>0</v>
      </c>
      <c r="BI87">
        <v>0</v>
      </c>
      <c r="BJ87">
        <v>0</v>
      </c>
      <c r="BK87">
        <v>0</v>
      </c>
      <c r="BL87">
        <v>0</v>
      </c>
      <c r="BM87">
        <v>0</v>
      </c>
      <c r="BN87">
        <v>0</v>
      </c>
      <c r="BO87">
        <v>0</v>
      </c>
      <c r="BP87">
        <v>0</v>
      </c>
      <c r="BQ87">
        <v>0</v>
      </c>
      <c r="BR87">
        <v>0</v>
      </c>
      <c r="BS87">
        <v>0</v>
      </c>
      <c r="BT87">
        <v>4449292.6289600004</v>
      </c>
      <c r="BU87">
        <v>3061138.7190483999</v>
      </c>
      <c r="BV87">
        <v>1631129.5223000001</v>
      </c>
      <c r="BW87">
        <v>1282052.3462974001</v>
      </c>
      <c r="BX87">
        <v>931529.37291819998</v>
      </c>
      <c r="BY87">
        <v>578873.91364759998</v>
      </c>
      <c r="BZ87">
        <v>583016.43913349195</v>
      </c>
      <c r="CA87">
        <v>534514.44594999996</v>
      </c>
      <c r="CB87">
        <v>324393.29479999997</v>
      </c>
      <c r="CC87">
        <v>50499.02</v>
      </c>
      <c r="CD87">
        <v>0</v>
      </c>
      <c r="CE87">
        <v>0</v>
      </c>
      <c r="CF87">
        <v>0</v>
      </c>
      <c r="CG87">
        <v>0</v>
      </c>
      <c r="CH87">
        <v>0</v>
      </c>
      <c r="CI87">
        <v>0</v>
      </c>
      <c r="CJ87">
        <v>0</v>
      </c>
      <c r="CK87">
        <v>0</v>
      </c>
      <c r="CL87">
        <v>0</v>
      </c>
      <c r="CM87">
        <v>0</v>
      </c>
      <c r="CN87">
        <v>0</v>
      </c>
      <c r="CO87">
        <v>0</v>
      </c>
      <c r="CP87">
        <v>0</v>
      </c>
      <c r="CQ87">
        <v>0</v>
      </c>
      <c r="CR87">
        <v>387829.89</v>
      </c>
      <c r="CS87">
        <v>0</v>
      </c>
      <c r="CT87">
        <v>626.23</v>
      </c>
      <c r="CU87">
        <v>820178.44</v>
      </c>
      <c r="CV87">
        <v>0</v>
      </c>
      <c r="CW87">
        <v>380407.74800000002</v>
      </c>
      <c r="CX87">
        <v>0</v>
      </c>
      <c r="CY87">
        <v>0</v>
      </c>
      <c r="CZ87">
        <v>0</v>
      </c>
      <c r="DX87">
        <v>0</v>
      </c>
      <c r="DY87">
        <v>0</v>
      </c>
      <c r="DZ87">
        <v>0</v>
      </c>
      <c r="EA87">
        <v>0</v>
      </c>
      <c r="EB87">
        <v>0</v>
      </c>
      <c r="EC87">
        <v>0</v>
      </c>
      <c r="ED87">
        <v>0</v>
      </c>
      <c r="EE87">
        <v>0</v>
      </c>
      <c r="EF87">
        <v>0</v>
      </c>
      <c r="EG87">
        <v>0</v>
      </c>
      <c r="EH87">
        <v>0</v>
      </c>
      <c r="EI87">
        <v>0</v>
      </c>
      <c r="EJ87">
        <v>0</v>
      </c>
      <c r="EK87">
        <v>1943753.6043199999</v>
      </c>
      <c r="EL87">
        <v>1542331.8354876</v>
      </c>
      <c r="EM87">
        <v>838683.78090000001</v>
      </c>
      <c r="EN87">
        <v>594806.40764660004</v>
      </c>
      <c r="EO87">
        <v>406936.23310980003</v>
      </c>
      <c r="EP87">
        <v>249661.79965639999</v>
      </c>
      <c r="EQ87">
        <v>320836.83860512398</v>
      </c>
      <c r="ER87">
        <v>268092.29495000001</v>
      </c>
      <c r="ES87">
        <v>104071.3054</v>
      </c>
      <c r="ET87">
        <v>23286.78</v>
      </c>
      <c r="EU87">
        <v>0</v>
      </c>
      <c r="EV87">
        <v>0</v>
      </c>
      <c r="EW87">
        <v>0</v>
      </c>
      <c r="EX87">
        <v>0</v>
      </c>
      <c r="EY87">
        <v>0</v>
      </c>
      <c r="EZ87">
        <v>0</v>
      </c>
      <c r="FA87">
        <v>0</v>
      </c>
      <c r="FB87">
        <v>0</v>
      </c>
      <c r="FC87">
        <v>0</v>
      </c>
      <c r="FD87">
        <v>0</v>
      </c>
      <c r="FE87">
        <v>0</v>
      </c>
      <c r="FF87">
        <v>0</v>
      </c>
      <c r="FG87">
        <v>0</v>
      </c>
      <c r="FH87">
        <v>0</v>
      </c>
      <c r="FI87">
        <v>387829.89</v>
      </c>
      <c r="FJ87">
        <v>0</v>
      </c>
      <c r="FK87">
        <v>626.23</v>
      </c>
      <c r="FL87">
        <v>820178.44</v>
      </c>
      <c r="FM87">
        <v>0</v>
      </c>
      <c r="FN87">
        <v>380407.74800000002</v>
      </c>
      <c r="FO87">
        <v>0</v>
      </c>
      <c r="FP87">
        <v>0</v>
      </c>
      <c r="FQ87">
        <v>0</v>
      </c>
    </row>
    <row r="88" spans="1:173" x14ac:dyDescent="0.25">
      <c r="A88" s="48" t="s">
        <v>331</v>
      </c>
      <c r="B88" s="48" t="s">
        <v>20</v>
      </c>
      <c r="C88" s="49">
        <v>2004</v>
      </c>
      <c r="D88" s="85">
        <v>19977.186300000001</v>
      </c>
      <c r="E88" s="49">
        <v>4154.33919437229</v>
      </c>
      <c r="F88" s="49">
        <v>0</v>
      </c>
      <c r="G88" s="49">
        <v>0</v>
      </c>
      <c r="H88" s="49">
        <v>0</v>
      </c>
      <c r="I88" s="49">
        <v>0</v>
      </c>
      <c r="J88" s="49">
        <v>0.85319381362962099</v>
      </c>
      <c r="K88" s="49">
        <v>0</v>
      </c>
      <c r="L88" s="49">
        <v>0</v>
      </c>
      <c r="M88" s="38">
        <f>IF(OR(Beazley_data[[#This Row],[total_RC]]&lt;0.6,Beazley_data[[#This Row],[total_RC]]&gt;2),1,Beazley_data[[#This Row],[total_RC]])</f>
        <v>0.85319381362962099</v>
      </c>
      <c r="P88" s="39" t="str">
        <f>Beazley_data[[#This Row],[key]]</f>
        <v>3E2004</v>
      </c>
      <c r="Q88" s="40">
        <f>Beazley_data[[#This Row],[WEP]]</f>
        <v>19977.186300000001</v>
      </c>
      <c r="R88" s="40">
        <f t="shared" si="11"/>
        <v>20002.144176000002</v>
      </c>
      <c r="S88" s="41">
        <f t="shared" si="12"/>
        <v>1.2477600291446072E-3</v>
      </c>
      <c r="U88" s="42">
        <f>Beazley_data[[#This Row],[Acq_costs]]</f>
        <v>4154.33919437229</v>
      </c>
      <c r="V88" s="40">
        <f t="shared" si="13"/>
        <v>4162.2196000000004</v>
      </c>
      <c r="W88" s="43">
        <f t="shared" si="14"/>
        <v>1.8933180814655688E-3</v>
      </c>
      <c r="Y88" s="44">
        <f>Beazley_data[[#This Row],[total_RC]]</f>
        <v>0.85319381362962099</v>
      </c>
      <c r="Z88" s="45">
        <f t="shared" si="15"/>
        <v>0.85331675833524101</v>
      </c>
      <c r="AA88" s="43">
        <f t="shared" si="16"/>
        <v>1.4407862545659687E-4</v>
      </c>
      <c r="AD88" s="42">
        <f>Beazley_data[[#This Row],[Cat_incurred]]+Beazley_data[[#This Row],[incurred_exc_cat]]</f>
        <v>0</v>
      </c>
      <c r="AE88" s="40">
        <f t="shared" si="17"/>
        <v>0</v>
      </c>
      <c r="AF88" s="43" t="str">
        <f t="shared" si="18"/>
        <v>no values</v>
      </c>
      <c r="AI88" t="s">
        <v>103</v>
      </c>
      <c r="AJ88">
        <v>0</v>
      </c>
      <c r="AK88">
        <v>0</v>
      </c>
      <c r="AL88">
        <v>0</v>
      </c>
      <c r="AM88">
        <v>0</v>
      </c>
      <c r="AN88">
        <v>0</v>
      </c>
      <c r="AO88">
        <v>0</v>
      </c>
      <c r="AP88">
        <v>0</v>
      </c>
      <c r="AQ88">
        <v>0</v>
      </c>
      <c r="AR88">
        <v>0</v>
      </c>
      <c r="AS88">
        <v>0</v>
      </c>
      <c r="AT88">
        <v>1.0029071018040601</v>
      </c>
      <c r="AU88">
        <v>1.0051638737381801</v>
      </c>
      <c r="AV88">
        <v>1.00550000815954</v>
      </c>
      <c r="AW88">
        <v>1.00996631156776</v>
      </c>
      <c r="AX88">
        <v>0.98102737268093998</v>
      </c>
      <c r="AY88">
        <v>0.97068269049660605</v>
      </c>
      <c r="AZ88">
        <v>0.94288878212945004</v>
      </c>
      <c r="BA88">
        <v>0.96675527395802496</v>
      </c>
      <c r="BB88">
        <v>0.99674600390065105</v>
      </c>
      <c r="BC88">
        <v>1.01472564185993</v>
      </c>
      <c r="BD88">
        <v>1.02045147187628</v>
      </c>
      <c r="BE88">
        <v>1.0157250288778099</v>
      </c>
      <c r="BF88">
        <v>0.99914907972884903</v>
      </c>
      <c r="BG88">
        <v>0</v>
      </c>
      <c r="BH88">
        <v>0</v>
      </c>
      <c r="BI88">
        <v>0</v>
      </c>
      <c r="BJ88">
        <v>0</v>
      </c>
      <c r="BK88">
        <v>0</v>
      </c>
      <c r="BL88">
        <v>0</v>
      </c>
      <c r="BM88">
        <v>0</v>
      </c>
      <c r="BN88">
        <v>0</v>
      </c>
      <c r="BO88">
        <v>11117.354671983599</v>
      </c>
      <c r="BP88">
        <v>4080680.8557910598</v>
      </c>
      <c r="BQ88">
        <v>3067225.53779379</v>
      </c>
      <c r="BR88">
        <v>2257053.8365368</v>
      </c>
      <c r="BS88">
        <v>2548260.9414755702</v>
      </c>
      <c r="BT88">
        <v>2151737.9819527101</v>
      </c>
      <c r="BU88">
        <v>2338049.0914753499</v>
      </c>
      <c r="BV88">
        <v>5797643.3922106698</v>
      </c>
      <c r="BW88">
        <v>6491778.7742750598</v>
      </c>
      <c r="BX88">
        <v>6183643.2103149397</v>
      </c>
      <c r="BY88">
        <v>7827042.8007873204</v>
      </c>
      <c r="BZ88">
        <v>8995597.3796865903</v>
      </c>
      <c r="CA88">
        <v>8045870.8029311597</v>
      </c>
      <c r="CB88">
        <v>9155760.0460157394</v>
      </c>
      <c r="CC88">
        <v>814009.95071342797</v>
      </c>
      <c r="CD88">
        <v>0</v>
      </c>
      <c r="CE88">
        <v>0</v>
      </c>
      <c r="CF88">
        <v>0</v>
      </c>
      <c r="CG88">
        <v>0</v>
      </c>
      <c r="CH88">
        <v>0</v>
      </c>
      <c r="CI88">
        <v>0</v>
      </c>
      <c r="CJ88">
        <v>0</v>
      </c>
      <c r="CK88">
        <v>0</v>
      </c>
      <c r="CL88">
        <v>0</v>
      </c>
      <c r="CM88">
        <v>2685259.05979273</v>
      </c>
      <c r="CN88">
        <v>2399204.53771648</v>
      </c>
      <c r="CO88">
        <v>1503620.61848918</v>
      </c>
      <c r="CP88">
        <v>2150229.8193366998</v>
      </c>
      <c r="CQ88">
        <v>1349986.95024365</v>
      </c>
      <c r="CR88">
        <v>1306324.72168181</v>
      </c>
      <c r="CS88">
        <v>3651504.2908349899</v>
      </c>
      <c r="CT88">
        <v>5285700.4972753897</v>
      </c>
      <c r="CU88">
        <v>4623934.8570467997</v>
      </c>
      <c r="CV88">
        <v>4376009.6806332804</v>
      </c>
      <c r="CW88">
        <v>3332931.3804915901</v>
      </c>
      <c r="CX88">
        <v>1360566.2905309999</v>
      </c>
      <c r="CY88">
        <v>1137350.3365305101</v>
      </c>
      <c r="CZ88">
        <v>0</v>
      </c>
      <c r="DX88">
        <v>0</v>
      </c>
      <c r="DY88">
        <v>0</v>
      </c>
      <c r="DZ88">
        <v>0</v>
      </c>
      <c r="EA88">
        <v>0</v>
      </c>
      <c r="EB88">
        <v>0</v>
      </c>
      <c r="EC88">
        <v>0</v>
      </c>
      <c r="ED88">
        <v>0</v>
      </c>
      <c r="EE88">
        <v>0</v>
      </c>
      <c r="EF88">
        <v>3928.4630602164002</v>
      </c>
      <c r="EG88">
        <v>1548126.4511464799</v>
      </c>
      <c r="EH88">
        <v>1067547.3800977599</v>
      </c>
      <c r="EI88">
        <v>868282.21542982804</v>
      </c>
      <c r="EJ88">
        <v>892565.29685648298</v>
      </c>
      <c r="EK88">
        <v>745859.47877874505</v>
      </c>
      <c r="EL88">
        <v>1004797.59275607</v>
      </c>
      <c r="EM88">
        <v>1902112.4661251199</v>
      </c>
      <c r="EN88">
        <v>2737658.7678757398</v>
      </c>
      <c r="EO88">
        <v>2350639.9788855002</v>
      </c>
      <c r="EP88">
        <v>3340988.8458683402</v>
      </c>
      <c r="EQ88">
        <v>3685371.9973330898</v>
      </c>
      <c r="ER88">
        <v>3252374.6547181802</v>
      </c>
      <c r="ES88">
        <v>3006744.5468049101</v>
      </c>
      <c r="ET88">
        <v>418378.20723302098</v>
      </c>
      <c r="EU88">
        <v>0</v>
      </c>
      <c r="EV88">
        <v>0</v>
      </c>
      <c r="EW88">
        <v>0</v>
      </c>
      <c r="EX88">
        <v>0</v>
      </c>
      <c r="EY88">
        <v>0</v>
      </c>
      <c r="EZ88">
        <v>0</v>
      </c>
      <c r="FA88">
        <v>0</v>
      </c>
      <c r="FB88">
        <v>0</v>
      </c>
      <c r="FC88">
        <v>0</v>
      </c>
      <c r="FD88">
        <v>2685259.05979273</v>
      </c>
      <c r="FE88">
        <v>2399204.53771648</v>
      </c>
      <c r="FF88">
        <v>1503620.61848918</v>
      </c>
      <c r="FG88">
        <v>2150229.8193366998</v>
      </c>
      <c r="FH88">
        <v>1349986.95024365</v>
      </c>
      <c r="FI88">
        <v>1306324.72168181</v>
      </c>
      <c r="FJ88">
        <v>3611205.0981349899</v>
      </c>
      <c r="FK88">
        <v>5160678.5252454998</v>
      </c>
      <c r="FL88">
        <v>4586212.2646691101</v>
      </c>
      <c r="FM88">
        <v>4150350.4883774002</v>
      </c>
      <c r="FN88">
        <v>2850538.3933201502</v>
      </c>
      <c r="FO88">
        <v>1256870.09001801</v>
      </c>
      <c r="FP88">
        <v>317253.09707526403</v>
      </c>
      <c r="FQ88">
        <v>0</v>
      </c>
    </row>
    <row r="89" spans="1:173" x14ac:dyDescent="0.25">
      <c r="A89" s="46" t="s">
        <v>332</v>
      </c>
      <c r="B89" s="46" t="s">
        <v>20</v>
      </c>
      <c r="C89">
        <v>2005</v>
      </c>
      <c r="D89" s="84">
        <v>3141.4569000000001</v>
      </c>
      <c r="E89">
        <v>798.64857240259698</v>
      </c>
      <c r="F89">
        <v>0</v>
      </c>
      <c r="G89">
        <v>0</v>
      </c>
      <c r="H89">
        <v>0</v>
      </c>
      <c r="I89">
        <v>0</v>
      </c>
      <c r="J89">
        <v>1.1708098425564899</v>
      </c>
      <c r="K89">
        <v>0</v>
      </c>
      <c r="L89">
        <v>0</v>
      </c>
      <c r="M89" s="38">
        <f>IF(OR(Beazley_data[[#This Row],[total_RC]]&lt;0.6,Beazley_data[[#This Row],[total_RC]]&gt;2),1,Beazley_data[[#This Row],[total_RC]])</f>
        <v>1.1708098425564899</v>
      </c>
      <c r="P89" s="39" t="str">
        <f>Beazley_data[[#This Row],[key]]</f>
        <v>3E2005</v>
      </c>
      <c r="Q89" s="40">
        <f>Beazley_data[[#This Row],[WEP]]</f>
        <v>3141.4569000000001</v>
      </c>
      <c r="R89" s="40">
        <f t="shared" si="11"/>
        <v>3180.0909240000001</v>
      </c>
      <c r="S89" s="41">
        <f t="shared" si="12"/>
        <v>1.2148716789331635E-2</v>
      </c>
      <c r="U89" s="42">
        <f>Beazley_data[[#This Row],[Acq_costs]]</f>
        <v>798.64857240259698</v>
      </c>
      <c r="V89" s="40">
        <f t="shared" si="13"/>
        <v>808.307232</v>
      </c>
      <c r="W89" s="43">
        <f t="shared" si="14"/>
        <v>1.1949243078655291E-2</v>
      </c>
      <c r="Y89" s="44">
        <f>Beazley_data[[#This Row],[total_RC]]</f>
        <v>1.1708098425564899</v>
      </c>
      <c r="Z89" s="45">
        <f t="shared" si="15"/>
        <v>1.17260832959529</v>
      </c>
      <c r="AA89" s="43">
        <f t="shared" si="16"/>
        <v>1.5337491585283797E-3</v>
      </c>
      <c r="AD89" s="42">
        <f>Beazley_data[[#This Row],[Cat_incurred]]+Beazley_data[[#This Row],[incurred_exc_cat]]</f>
        <v>0</v>
      </c>
      <c r="AE89" s="40">
        <f t="shared" si="17"/>
        <v>0</v>
      </c>
      <c r="AF89" s="43" t="str">
        <f t="shared" si="18"/>
        <v>no values</v>
      </c>
      <c r="AI89" t="s">
        <v>142</v>
      </c>
      <c r="AJ89">
        <v>0</v>
      </c>
      <c r="AK89">
        <v>0</v>
      </c>
      <c r="AL89">
        <v>0</v>
      </c>
      <c r="AM89">
        <v>0</v>
      </c>
      <c r="AN89">
        <v>0</v>
      </c>
      <c r="AO89">
        <v>0</v>
      </c>
      <c r="AP89">
        <v>0</v>
      </c>
      <c r="AQ89">
        <v>0</v>
      </c>
      <c r="AR89">
        <v>0</v>
      </c>
      <c r="AS89">
        <v>0</v>
      </c>
      <c r="AT89">
        <v>1.00728557852458</v>
      </c>
      <c r="AU89">
        <v>1.0154489967715401</v>
      </c>
      <c r="AV89">
        <v>1.0003816068339499</v>
      </c>
      <c r="AW89">
        <v>0.99756679421411498</v>
      </c>
      <c r="AX89">
        <v>1.0002695956751899</v>
      </c>
      <c r="AY89">
        <v>0.98936368921648798</v>
      </c>
      <c r="AZ89">
        <v>0.99855599597113498</v>
      </c>
      <c r="BA89">
        <v>0.97125320448553099</v>
      </c>
      <c r="BB89">
        <v>0.99896123953064497</v>
      </c>
      <c r="BC89">
        <v>1.0000037028575199</v>
      </c>
      <c r="BD89">
        <v>1</v>
      </c>
      <c r="BE89">
        <v>0.98436381955248797</v>
      </c>
      <c r="BF89">
        <v>0.99801943575878604</v>
      </c>
      <c r="BG89">
        <v>0</v>
      </c>
      <c r="BH89">
        <v>0</v>
      </c>
      <c r="BI89">
        <v>0</v>
      </c>
      <c r="BJ89">
        <v>0</v>
      </c>
      <c r="BK89">
        <v>0</v>
      </c>
      <c r="BL89">
        <v>0</v>
      </c>
      <c r="BM89">
        <v>0</v>
      </c>
      <c r="BN89">
        <v>0</v>
      </c>
      <c r="BO89">
        <v>958999.11840000004</v>
      </c>
      <c r="BP89">
        <v>2693233.8330693799</v>
      </c>
      <c r="BQ89">
        <v>2791084.6975835701</v>
      </c>
      <c r="BR89">
        <v>2813181.02859633</v>
      </c>
      <c r="BS89">
        <v>3596592.51677849</v>
      </c>
      <c r="BT89">
        <v>4369187.67291776</v>
      </c>
      <c r="BU89">
        <v>4575662.3578934101</v>
      </c>
      <c r="BV89">
        <v>4042898.9052249999</v>
      </c>
      <c r="BW89">
        <v>5350992.7151217097</v>
      </c>
      <c r="BX89">
        <v>2837629.8078920501</v>
      </c>
      <c r="BY89">
        <v>2361252.2915335898</v>
      </c>
      <c r="BZ89">
        <v>1352006.1216501</v>
      </c>
      <c r="CA89">
        <v>1397189.75372743</v>
      </c>
      <c r="CB89">
        <v>2280194.4822025802</v>
      </c>
      <c r="CC89">
        <v>63265.8722233316</v>
      </c>
      <c r="CD89">
        <v>0</v>
      </c>
      <c r="CE89">
        <v>0</v>
      </c>
      <c r="CF89">
        <v>0</v>
      </c>
      <c r="CG89">
        <v>0</v>
      </c>
      <c r="CH89">
        <v>0</v>
      </c>
      <c r="CI89">
        <v>0</v>
      </c>
      <c r="CJ89">
        <v>0</v>
      </c>
      <c r="CK89">
        <v>0</v>
      </c>
      <c r="CL89">
        <v>959159.36002364196</v>
      </c>
      <c r="CM89">
        <v>2126745.32655385</v>
      </c>
      <c r="CN89">
        <v>2468305.5065662302</v>
      </c>
      <c r="CO89">
        <v>2006072.2732884299</v>
      </c>
      <c r="CP89">
        <v>2522437.3396682702</v>
      </c>
      <c r="CQ89">
        <v>4057654.3217943399</v>
      </c>
      <c r="CR89">
        <v>4431899.1446620198</v>
      </c>
      <c r="CS89">
        <v>3672853.7800368699</v>
      </c>
      <c r="CT89">
        <v>5264417.99046103</v>
      </c>
      <c r="CU89">
        <v>3118513.74013648</v>
      </c>
      <c r="CV89">
        <v>2906255.7578638899</v>
      </c>
      <c r="CW89">
        <v>659838.47627310001</v>
      </c>
      <c r="CX89">
        <v>380872.97714341403</v>
      </c>
      <c r="CY89">
        <v>209713.92814608099</v>
      </c>
      <c r="CZ89">
        <v>0</v>
      </c>
      <c r="DX89">
        <v>0</v>
      </c>
      <c r="DY89">
        <v>0</v>
      </c>
      <c r="DZ89">
        <v>0</v>
      </c>
      <c r="EA89">
        <v>0</v>
      </c>
      <c r="EB89">
        <v>0</v>
      </c>
      <c r="EC89">
        <v>0</v>
      </c>
      <c r="ED89">
        <v>0</v>
      </c>
      <c r="EE89">
        <v>0</v>
      </c>
      <c r="EF89">
        <v>210512.00159999999</v>
      </c>
      <c r="EG89">
        <v>974992.63928441505</v>
      </c>
      <c r="EH89">
        <v>597170.68558467005</v>
      </c>
      <c r="EI89">
        <v>587550.94422123395</v>
      </c>
      <c r="EJ89">
        <v>1354523.67891972</v>
      </c>
      <c r="EK89">
        <v>1995009.19706106</v>
      </c>
      <c r="EL89">
        <v>2112268.9065247802</v>
      </c>
      <c r="EM89">
        <v>2412443.7594796298</v>
      </c>
      <c r="EN89">
        <v>3698416.9472163501</v>
      </c>
      <c r="EO89">
        <v>1375292.69799056</v>
      </c>
      <c r="EP89">
        <v>1074537.3452574699</v>
      </c>
      <c r="EQ89">
        <v>242530.15552015201</v>
      </c>
      <c r="ER89">
        <v>250422.74919453901</v>
      </c>
      <c r="ES89">
        <v>378931.44350560999</v>
      </c>
      <c r="ET89">
        <v>15745.5119914892</v>
      </c>
      <c r="EU89">
        <v>0</v>
      </c>
      <c r="EV89">
        <v>0</v>
      </c>
      <c r="EW89">
        <v>0</v>
      </c>
      <c r="EX89">
        <v>0</v>
      </c>
      <c r="EY89">
        <v>0</v>
      </c>
      <c r="EZ89">
        <v>0</v>
      </c>
      <c r="FA89">
        <v>0</v>
      </c>
      <c r="FB89">
        <v>0</v>
      </c>
      <c r="FC89">
        <v>959159.36002364103</v>
      </c>
      <c r="FD89">
        <v>2126745.32655385</v>
      </c>
      <c r="FE89">
        <v>2468305.5065662302</v>
      </c>
      <c r="FF89">
        <v>2006072.2732884299</v>
      </c>
      <c r="FG89">
        <v>2522437.3396682702</v>
      </c>
      <c r="FH89">
        <v>4057654.3217943399</v>
      </c>
      <c r="FI89">
        <v>4431899.1446620198</v>
      </c>
      <c r="FJ89">
        <v>3670637.75643687</v>
      </c>
      <c r="FK89">
        <v>5259622.5214610295</v>
      </c>
      <c r="FL89">
        <v>3085485.5388364801</v>
      </c>
      <c r="FM89">
        <v>2903045.5178638902</v>
      </c>
      <c r="FN89">
        <v>632565.72627310001</v>
      </c>
      <c r="FO89">
        <v>380872.97714341403</v>
      </c>
      <c r="FP89">
        <v>202373.43241063799</v>
      </c>
      <c r="FQ89">
        <v>0</v>
      </c>
    </row>
    <row r="90" spans="1:173" x14ac:dyDescent="0.25">
      <c r="A90" s="48" t="s">
        <v>333</v>
      </c>
      <c r="B90" s="48" t="s">
        <v>20</v>
      </c>
      <c r="C90" s="49">
        <v>2006</v>
      </c>
      <c r="D90" s="85">
        <v>21535.258399999999</v>
      </c>
      <c r="E90" s="49">
        <v>2106.16449077982</v>
      </c>
      <c r="F90" s="49">
        <v>0</v>
      </c>
      <c r="G90" s="49">
        <v>0</v>
      </c>
      <c r="H90" s="49">
        <v>0</v>
      </c>
      <c r="I90" s="49">
        <v>0</v>
      </c>
      <c r="J90" s="49">
        <v>0.37435563718075299</v>
      </c>
      <c r="K90" s="49">
        <v>0</v>
      </c>
      <c r="L90" s="49">
        <v>0</v>
      </c>
      <c r="M90" s="38">
        <f>IF(OR(Beazley_data[[#This Row],[total_RC]]&lt;0.6,Beazley_data[[#This Row],[total_RC]]&gt;2),1,Beazley_data[[#This Row],[total_RC]])</f>
        <v>1</v>
      </c>
      <c r="P90" s="39" t="str">
        <f>Beazley_data[[#This Row],[key]]</f>
        <v>3E2006</v>
      </c>
      <c r="Q90" s="40">
        <f>Beazley_data[[#This Row],[WEP]]</f>
        <v>21535.258399999999</v>
      </c>
      <c r="R90" s="40">
        <f t="shared" si="11"/>
        <v>21690.449295999999</v>
      </c>
      <c r="S90" s="41">
        <f t="shared" si="12"/>
        <v>7.1548031985035595E-3</v>
      </c>
      <c r="U90" s="42">
        <f>Beazley_data[[#This Row],[Acq_costs]]</f>
        <v>2106.16449077982</v>
      </c>
      <c r="V90" s="40">
        <f t="shared" si="13"/>
        <v>2172.9466200000002</v>
      </c>
      <c r="W90" s="43">
        <f t="shared" si="14"/>
        <v>3.0733442140506974E-2</v>
      </c>
      <c r="Y90" s="44">
        <f>Beazley_data[[#This Row],[total_RC]]</f>
        <v>0.37435563718075299</v>
      </c>
      <c r="Z90" s="45">
        <f t="shared" si="15"/>
        <v>0.37409438014464902</v>
      </c>
      <c r="AA90" s="43">
        <f t="shared" si="16"/>
        <v>-6.9837198838151231E-4</v>
      </c>
      <c r="AD90" s="42">
        <f>Beazley_data[[#This Row],[Cat_incurred]]+Beazley_data[[#This Row],[incurred_exc_cat]]</f>
        <v>0</v>
      </c>
      <c r="AE90" s="40">
        <f t="shared" si="17"/>
        <v>0</v>
      </c>
      <c r="AF90" s="43" t="str">
        <f t="shared" si="18"/>
        <v>no values</v>
      </c>
      <c r="AI90" t="s">
        <v>143</v>
      </c>
      <c r="AJ90">
        <v>0</v>
      </c>
      <c r="AK90">
        <v>0</v>
      </c>
      <c r="AL90">
        <v>0</v>
      </c>
      <c r="AM90">
        <v>0</v>
      </c>
      <c r="AN90">
        <v>0</v>
      </c>
      <c r="AO90">
        <v>0</v>
      </c>
      <c r="AP90">
        <v>0</v>
      </c>
      <c r="AQ90">
        <v>0</v>
      </c>
      <c r="AR90">
        <v>0</v>
      </c>
      <c r="AS90">
        <v>0.98548017521918896</v>
      </c>
      <c r="AT90">
        <v>0.97843847853291099</v>
      </c>
      <c r="AU90">
        <v>0.97053087584594799</v>
      </c>
      <c r="AV90">
        <v>0.97051190021073497</v>
      </c>
      <c r="AW90">
        <v>0.96393400434352705</v>
      </c>
      <c r="AX90">
        <v>0.93718106055500905</v>
      </c>
      <c r="AY90">
        <v>0.89547264813142602</v>
      </c>
      <c r="AZ90">
        <v>0.90957515878339901</v>
      </c>
      <c r="BA90">
        <v>0.93590246108922304</v>
      </c>
      <c r="BB90">
        <v>0.97551952272169395</v>
      </c>
      <c r="BC90">
        <v>1.0033883969283699</v>
      </c>
      <c r="BD90">
        <v>1.05600982948383</v>
      </c>
      <c r="BE90">
        <v>1.12635005254923</v>
      </c>
      <c r="BF90">
        <v>1.06199277289839</v>
      </c>
      <c r="BG90">
        <v>0</v>
      </c>
      <c r="BH90">
        <v>0</v>
      </c>
      <c r="BI90">
        <v>0</v>
      </c>
      <c r="BJ90">
        <v>0</v>
      </c>
      <c r="BK90">
        <v>0</v>
      </c>
      <c r="BL90">
        <v>0</v>
      </c>
      <c r="BM90">
        <v>0</v>
      </c>
      <c r="BN90">
        <v>0</v>
      </c>
      <c r="BO90">
        <v>0</v>
      </c>
      <c r="BP90">
        <v>13092430.692611801</v>
      </c>
      <c r="BQ90">
        <v>14735545.385837501</v>
      </c>
      <c r="BR90">
        <v>12953872.346796401</v>
      </c>
      <c r="BS90">
        <v>13996433.331529301</v>
      </c>
      <c r="BT90">
        <v>11525548.3187542</v>
      </c>
      <c r="BU90">
        <v>11738413.2730211</v>
      </c>
      <c r="BV90">
        <v>11425815.422837401</v>
      </c>
      <c r="BW90">
        <v>11600318.855279099</v>
      </c>
      <c r="BX90">
        <v>11180405.3609821</v>
      </c>
      <c r="BY90">
        <v>12566115.808882199</v>
      </c>
      <c r="BZ90">
        <v>13299342.3142466</v>
      </c>
      <c r="CA90">
        <v>14456574.3928547</v>
      </c>
      <c r="CB90">
        <v>15568545.334796101</v>
      </c>
      <c r="CC90">
        <v>10109385.4474972</v>
      </c>
      <c r="CD90">
        <v>0</v>
      </c>
      <c r="CE90">
        <v>0</v>
      </c>
      <c r="CF90">
        <v>0</v>
      </c>
      <c r="CG90">
        <v>0</v>
      </c>
      <c r="CH90">
        <v>0</v>
      </c>
      <c r="CI90">
        <v>0</v>
      </c>
      <c r="CJ90">
        <v>0</v>
      </c>
      <c r="CK90">
        <v>0</v>
      </c>
      <c r="CL90">
        <v>0</v>
      </c>
      <c r="CM90">
        <v>879211.16626504401</v>
      </c>
      <c r="CN90">
        <v>4238110.9011960002</v>
      </c>
      <c r="CO90">
        <v>2188724.8897728901</v>
      </c>
      <c r="CP90">
        <v>1066357.1751000001</v>
      </c>
      <c r="CQ90">
        <v>1136076.1342184001</v>
      </c>
      <c r="CR90">
        <v>1827136.0325859899</v>
      </c>
      <c r="CS90">
        <v>1752707.3261758401</v>
      </c>
      <c r="CT90">
        <v>3745188.7935268399</v>
      </c>
      <c r="CU90">
        <v>1392094.25276151</v>
      </c>
      <c r="CV90">
        <v>2036556.4916719999</v>
      </c>
      <c r="CW90">
        <v>15332620.099471699</v>
      </c>
      <c r="CX90">
        <v>11589131.204905201</v>
      </c>
      <c r="CY90">
        <v>1022056.93542</v>
      </c>
      <c r="CZ90">
        <v>0</v>
      </c>
      <c r="DX90">
        <v>0</v>
      </c>
      <c r="DY90">
        <v>0</v>
      </c>
      <c r="DZ90">
        <v>0</v>
      </c>
      <c r="EA90">
        <v>0</v>
      </c>
      <c r="EB90">
        <v>0</v>
      </c>
      <c r="EC90">
        <v>0</v>
      </c>
      <c r="ED90">
        <v>0</v>
      </c>
      <c r="EE90">
        <v>0</v>
      </c>
      <c r="EF90">
        <v>0</v>
      </c>
      <c r="EG90">
        <v>2308785.8575298199</v>
      </c>
      <c r="EH90">
        <v>2438168.94157115</v>
      </c>
      <c r="EI90">
        <v>2073243.07057834</v>
      </c>
      <c r="EJ90">
        <v>2682009.0159658599</v>
      </c>
      <c r="EK90">
        <v>2255028.73887179</v>
      </c>
      <c r="EL90">
        <v>2205432.9885364501</v>
      </c>
      <c r="EM90">
        <v>2102211.6777353301</v>
      </c>
      <c r="EN90">
        <v>2054442.9835957601</v>
      </c>
      <c r="EO90">
        <v>2078637.1171542299</v>
      </c>
      <c r="EP90">
        <v>2249813.1939099901</v>
      </c>
      <c r="EQ90">
        <v>2427876.4799002199</v>
      </c>
      <c r="ER90">
        <v>2623765.6316486499</v>
      </c>
      <c r="ES90">
        <v>2807823.6437078398</v>
      </c>
      <c r="ET90">
        <v>1847012.2613637201</v>
      </c>
      <c r="EU90">
        <v>0</v>
      </c>
      <c r="EV90">
        <v>0</v>
      </c>
      <c r="EW90">
        <v>0</v>
      </c>
      <c r="EX90">
        <v>0</v>
      </c>
      <c r="EY90">
        <v>0</v>
      </c>
      <c r="EZ90">
        <v>0</v>
      </c>
      <c r="FA90">
        <v>0</v>
      </c>
      <c r="FB90">
        <v>0</v>
      </c>
      <c r="FC90">
        <v>0</v>
      </c>
      <c r="FD90">
        <v>810732.34126504394</v>
      </c>
      <c r="FE90">
        <v>4238110.9011960002</v>
      </c>
      <c r="FF90">
        <v>2188724.8897728901</v>
      </c>
      <c r="FG90">
        <v>1066357.1751000001</v>
      </c>
      <c r="FH90">
        <v>1136076.1342184001</v>
      </c>
      <c r="FI90">
        <v>1572136.0325859899</v>
      </c>
      <c r="FJ90">
        <v>1681108.2144045399</v>
      </c>
      <c r="FK90">
        <v>3606588.8897788399</v>
      </c>
      <c r="FL90">
        <v>1388186.99104951</v>
      </c>
      <c r="FM90">
        <v>1540233.663748</v>
      </c>
      <c r="FN90">
        <v>14394806.330398099</v>
      </c>
      <c r="FO90">
        <v>9447712.3633789402</v>
      </c>
      <c r="FP90">
        <v>653627.69220000005</v>
      </c>
      <c r="FQ90">
        <v>0</v>
      </c>
    </row>
    <row r="91" spans="1:173" x14ac:dyDescent="0.25">
      <c r="A91" s="46" t="s">
        <v>334</v>
      </c>
      <c r="B91" s="46" t="s">
        <v>20</v>
      </c>
      <c r="C91">
        <v>2007</v>
      </c>
      <c r="D91" s="84">
        <v>56287.308400000002</v>
      </c>
      <c r="E91">
        <v>30059.574896305901</v>
      </c>
      <c r="F91">
        <v>0</v>
      </c>
      <c r="G91">
        <v>0</v>
      </c>
      <c r="H91">
        <v>0</v>
      </c>
      <c r="I91">
        <v>0</v>
      </c>
      <c r="J91">
        <v>0.83760880781567904</v>
      </c>
      <c r="K91">
        <v>0</v>
      </c>
      <c r="L91">
        <v>0</v>
      </c>
      <c r="M91" s="38">
        <f>IF(OR(Beazley_data[[#This Row],[total_RC]]&lt;0.6,Beazley_data[[#This Row],[total_RC]]&gt;2),1,Beazley_data[[#This Row],[total_RC]])</f>
        <v>0.83760880781567904</v>
      </c>
      <c r="P91" s="39" t="str">
        <f>Beazley_data[[#This Row],[key]]</f>
        <v>3E2007</v>
      </c>
      <c r="Q91" s="40">
        <f>Beazley_data[[#This Row],[WEP]]</f>
        <v>56287.308400000002</v>
      </c>
      <c r="R91" s="40">
        <f t="shared" si="11"/>
        <v>54899.992599999998</v>
      </c>
      <c r="S91" s="41">
        <f t="shared" si="12"/>
        <v>-2.526987225859852E-2</v>
      </c>
      <c r="U91" s="42">
        <f>Beazley_data[[#This Row],[Acq_costs]]</f>
        <v>30059.574896305901</v>
      </c>
      <c r="V91" s="40">
        <f t="shared" si="13"/>
        <v>29690.794699999999</v>
      </c>
      <c r="W91" s="43">
        <f t="shared" si="14"/>
        <v>-1.2420691329824958E-2</v>
      </c>
      <c r="Y91" s="44">
        <f>Beazley_data[[#This Row],[total_RC]]</f>
        <v>0.83760880781567904</v>
      </c>
      <c r="Z91" s="45">
        <f t="shared" si="15"/>
        <v>0.83760880711512198</v>
      </c>
      <c r="AA91" s="43">
        <f t="shared" si="16"/>
        <v>-8.3637737671665708E-10</v>
      </c>
      <c r="AD91" s="42">
        <f>Beazley_data[[#This Row],[Cat_incurred]]+Beazley_data[[#This Row],[incurred_exc_cat]]</f>
        <v>0</v>
      </c>
      <c r="AE91" s="40">
        <f t="shared" si="17"/>
        <v>0</v>
      </c>
      <c r="AF91" s="43" t="str">
        <f t="shared" si="18"/>
        <v>no values</v>
      </c>
      <c r="AI91" t="s">
        <v>38</v>
      </c>
      <c r="AJ91">
        <v>0</v>
      </c>
      <c r="AK91">
        <v>0</v>
      </c>
      <c r="AL91">
        <v>0</v>
      </c>
      <c r="AM91">
        <v>0</v>
      </c>
      <c r="AN91">
        <v>0</v>
      </c>
      <c r="AO91">
        <v>0</v>
      </c>
      <c r="AP91">
        <v>0.93999999969951498</v>
      </c>
      <c r="AQ91">
        <v>0.75377929469630101</v>
      </c>
      <c r="AR91">
        <v>0.99621006080215502</v>
      </c>
      <c r="AS91">
        <v>1</v>
      </c>
      <c r="AT91">
        <v>0.94332036482621495</v>
      </c>
      <c r="AU91">
        <v>0.95575595485250198</v>
      </c>
      <c r="AV91">
        <v>0.96370552070734306</v>
      </c>
      <c r="AW91">
        <v>0.88676149260959802</v>
      </c>
      <c r="AX91">
        <v>0.98669261722854396</v>
      </c>
      <c r="AY91">
        <v>0.901630557808906</v>
      </c>
      <c r="AZ91">
        <v>0.90637110890366301</v>
      </c>
      <c r="BA91">
        <v>0.990680302076964</v>
      </c>
      <c r="BB91">
        <v>1.1011905138554601</v>
      </c>
      <c r="BC91">
        <v>1.2482631444531</v>
      </c>
      <c r="BD91">
        <v>1.2773090221585699</v>
      </c>
      <c r="BE91">
        <v>1.0764704771985201</v>
      </c>
      <c r="BF91">
        <v>1.0096468544936601</v>
      </c>
      <c r="BG91">
        <v>0</v>
      </c>
      <c r="BH91">
        <v>0</v>
      </c>
      <c r="BI91">
        <v>0</v>
      </c>
      <c r="BJ91">
        <v>0</v>
      </c>
      <c r="BK91">
        <v>20718.9306</v>
      </c>
      <c r="BL91">
        <v>0</v>
      </c>
      <c r="BM91">
        <v>662495.91529999999</v>
      </c>
      <c r="BN91">
        <v>675010.53130000003</v>
      </c>
      <c r="BO91">
        <v>748661.12390000001</v>
      </c>
      <c r="BP91">
        <v>737199.18759999995</v>
      </c>
      <c r="BQ91">
        <v>640155.71010000003</v>
      </c>
      <c r="BR91">
        <v>506021.73599999998</v>
      </c>
      <c r="BS91">
        <v>2186868.2768999999</v>
      </c>
      <c r="BT91">
        <v>7298692.48944862</v>
      </c>
      <c r="BU91">
        <v>7267138.2185732098</v>
      </c>
      <c r="BV91">
        <v>6608729.8722096998</v>
      </c>
      <c r="BW91">
        <v>7697375.6175199999</v>
      </c>
      <c r="BX91">
        <v>8466331.8386959806</v>
      </c>
      <c r="BY91">
        <v>6434109.1319959303</v>
      </c>
      <c r="BZ91">
        <v>8212559.7607652098</v>
      </c>
      <c r="CA91">
        <v>10045207.463540999</v>
      </c>
      <c r="CB91">
        <v>11609870.963734699</v>
      </c>
      <c r="CC91">
        <v>3279915.7487959899</v>
      </c>
      <c r="CD91">
        <v>0</v>
      </c>
      <c r="CE91">
        <v>0</v>
      </c>
      <c r="CF91">
        <v>0</v>
      </c>
      <c r="CG91">
        <v>0</v>
      </c>
      <c r="CH91">
        <v>0</v>
      </c>
      <c r="CI91">
        <v>0</v>
      </c>
      <c r="CJ91">
        <v>0</v>
      </c>
      <c r="CK91">
        <v>0</v>
      </c>
      <c r="CL91">
        <v>0</v>
      </c>
      <c r="CM91">
        <v>0</v>
      </c>
      <c r="CN91">
        <v>0</v>
      </c>
      <c r="CO91">
        <v>0</v>
      </c>
      <c r="CP91">
        <v>49254.070172</v>
      </c>
      <c r="CQ91">
        <v>2321873.6667783102</v>
      </c>
      <c r="CR91">
        <v>599448.37667628401</v>
      </c>
      <c r="CS91">
        <v>2034405.41487435</v>
      </c>
      <c r="CT91">
        <v>8397524.0704933703</v>
      </c>
      <c r="CU91">
        <v>2531807.9465284902</v>
      </c>
      <c r="CV91">
        <v>1198724.2036357201</v>
      </c>
      <c r="CW91">
        <v>1082986.4468018899</v>
      </c>
      <c r="CX91">
        <v>1915758.8673119501</v>
      </c>
      <c r="CY91">
        <v>322739.20838040003</v>
      </c>
      <c r="CZ91">
        <v>7548.0775000000003</v>
      </c>
      <c r="DX91">
        <v>0</v>
      </c>
      <c r="DY91">
        <v>0</v>
      </c>
      <c r="DZ91">
        <v>0</v>
      </c>
      <c r="EA91">
        <v>0</v>
      </c>
      <c r="EB91">
        <v>3656.2819</v>
      </c>
      <c r="EC91">
        <v>0</v>
      </c>
      <c r="ED91">
        <v>121511.44379999999</v>
      </c>
      <c r="EE91">
        <v>138143.42550000001</v>
      </c>
      <c r="EF91">
        <v>155830.21720000001</v>
      </c>
      <c r="EG91">
        <v>149370.46789999999</v>
      </c>
      <c r="EH91">
        <v>146460.1747</v>
      </c>
      <c r="EI91">
        <v>116811.10520000001</v>
      </c>
      <c r="EJ91">
        <v>516669.45030000003</v>
      </c>
      <c r="EK91">
        <v>2000470.9742413</v>
      </c>
      <c r="EL91">
        <v>2285016.1089754901</v>
      </c>
      <c r="EM91">
        <v>2249234.2621615701</v>
      </c>
      <c r="EN91">
        <v>2441798.9048930402</v>
      </c>
      <c r="EO91">
        <v>2389180.2576098898</v>
      </c>
      <c r="EP91">
        <v>1677209.5312019</v>
      </c>
      <c r="EQ91">
        <v>2179153.75148944</v>
      </c>
      <c r="ER91">
        <v>2642720.9719283599</v>
      </c>
      <c r="ES91">
        <v>3056132.9235813702</v>
      </c>
      <c r="ET91">
        <v>1264488.9413020101</v>
      </c>
      <c r="EU91">
        <v>0</v>
      </c>
      <c r="EV91">
        <v>0</v>
      </c>
      <c r="EW91">
        <v>0</v>
      </c>
      <c r="EX91">
        <v>0</v>
      </c>
      <c r="EY91">
        <v>0</v>
      </c>
      <c r="EZ91">
        <v>0</v>
      </c>
      <c r="FA91">
        <v>0</v>
      </c>
      <c r="FB91">
        <v>0</v>
      </c>
      <c r="FC91">
        <v>0</v>
      </c>
      <c r="FD91">
        <v>0</v>
      </c>
      <c r="FE91">
        <v>0</v>
      </c>
      <c r="FF91">
        <v>0</v>
      </c>
      <c r="FG91">
        <v>49254.070172</v>
      </c>
      <c r="FH91">
        <v>2251464.9167783102</v>
      </c>
      <c r="FI91">
        <v>565506.14088300394</v>
      </c>
      <c r="FJ91">
        <v>1615638.8998743501</v>
      </c>
      <c r="FK91">
        <v>5319983.3778825002</v>
      </c>
      <c r="FL91">
        <v>2244788.2346782899</v>
      </c>
      <c r="FM91">
        <v>654476.68320772005</v>
      </c>
      <c r="FN91">
        <v>615904.81802439201</v>
      </c>
      <c r="FO91">
        <v>1270620.8296045901</v>
      </c>
      <c r="FP91">
        <v>127334.4633804</v>
      </c>
      <c r="FQ91">
        <v>7548.0775000000003</v>
      </c>
    </row>
    <row r="92" spans="1:173" x14ac:dyDescent="0.25">
      <c r="A92" s="48" t="s">
        <v>335</v>
      </c>
      <c r="B92" s="48" t="s">
        <v>20</v>
      </c>
      <c r="C92" s="49">
        <v>2008</v>
      </c>
      <c r="D92" s="85">
        <v>0</v>
      </c>
      <c r="E92" s="49">
        <v>0</v>
      </c>
      <c r="F92" s="49">
        <v>0</v>
      </c>
      <c r="G92" s="49">
        <v>0</v>
      </c>
      <c r="H92" s="49">
        <v>0</v>
      </c>
      <c r="I92" s="49">
        <v>0</v>
      </c>
      <c r="J92" s="49"/>
      <c r="K92" s="49">
        <v>0</v>
      </c>
      <c r="L92" s="49">
        <v>0</v>
      </c>
      <c r="M92" s="38">
        <f>IF(OR(Beazley_data[[#This Row],[total_RC]]&lt;0.6,Beazley_data[[#This Row],[total_RC]]&gt;2),1,Beazley_data[[#This Row],[total_RC]])</f>
        <v>1</v>
      </c>
      <c r="P92" s="39" t="str">
        <f>Beazley_data[[#This Row],[key]]</f>
        <v>3E2008</v>
      </c>
      <c r="Q92" s="40">
        <f>Beazley_data[[#This Row],[WEP]]</f>
        <v>0</v>
      </c>
      <c r="R92" s="40">
        <f t="shared" si="11"/>
        <v>1387.3158000000001</v>
      </c>
      <c r="S92" s="41">
        <f t="shared" si="12"/>
        <v>1</v>
      </c>
      <c r="U92" s="42">
        <f>Beazley_data[[#This Row],[Acq_costs]]</f>
        <v>0</v>
      </c>
      <c r="V92" s="40">
        <f t="shared" si="13"/>
        <v>368.78019999999998</v>
      </c>
      <c r="W92" s="43">
        <f t="shared" si="14"/>
        <v>1</v>
      </c>
      <c r="Y92" s="44">
        <f>Beazley_data[[#This Row],[total_RC]]</f>
        <v>0</v>
      </c>
      <c r="Z92" s="45">
        <f t="shared" si="15"/>
        <v>0</v>
      </c>
      <c r="AA92" s="43" t="str">
        <f t="shared" si="16"/>
        <v>no values</v>
      </c>
      <c r="AD92" s="42">
        <f>Beazley_data[[#This Row],[Cat_incurred]]+Beazley_data[[#This Row],[incurred_exc_cat]]</f>
        <v>0</v>
      </c>
      <c r="AE92" s="40">
        <f t="shared" si="17"/>
        <v>0</v>
      </c>
      <c r="AF92" s="43" t="str">
        <f t="shared" si="18"/>
        <v>no values</v>
      </c>
      <c r="AI92" t="s">
        <v>41</v>
      </c>
      <c r="AJ92">
        <v>0</v>
      </c>
      <c r="AK92">
        <v>0</v>
      </c>
      <c r="AL92">
        <v>0</v>
      </c>
      <c r="AM92">
        <v>0</v>
      </c>
      <c r="AN92">
        <v>0</v>
      </c>
      <c r="AO92">
        <v>0</v>
      </c>
      <c r="AP92">
        <v>1</v>
      </c>
      <c r="AQ92">
        <v>0.84999999990113095</v>
      </c>
      <c r="AR92">
        <v>0.85946544071817399</v>
      </c>
      <c r="AS92">
        <v>0.98587356093376899</v>
      </c>
      <c r="AT92">
        <v>0.99569314816883203</v>
      </c>
      <c r="AU92">
        <v>1.01396139454648</v>
      </c>
      <c r="AV92">
        <v>0.96179600974647195</v>
      </c>
      <c r="AW92">
        <v>0.91741559528538996</v>
      </c>
      <c r="AX92">
        <v>0.95724242348870903</v>
      </c>
      <c r="AY92">
        <v>0.98351064252348896</v>
      </c>
      <c r="AZ92">
        <v>0.93689072595548595</v>
      </c>
      <c r="BA92">
        <v>1.03652428552987</v>
      </c>
      <c r="BB92">
        <v>1.03133814112554</v>
      </c>
      <c r="BC92">
        <v>1.2224315450887999</v>
      </c>
      <c r="BD92">
        <v>1.2681670088118999</v>
      </c>
      <c r="BE92">
        <v>1.1032211831621801</v>
      </c>
      <c r="BF92">
        <v>1.0420625680134199</v>
      </c>
      <c r="BG92">
        <v>0</v>
      </c>
      <c r="BH92">
        <v>0</v>
      </c>
      <c r="BI92">
        <v>0</v>
      </c>
      <c r="BJ92">
        <v>0</v>
      </c>
      <c r="BK92">
        <v>0</v>
      </c>
      <c r="BL92">
        <v>0</v>
      </c>
      <c r="BM92">
        <v>259990.94779999999</v>
      </c>
      <c r="BN92">
        <v>260233.87839999999</v>
      </c>
      <c r="BO92">
        <v>268229.91619999998</v>
      </c>
      <c r="BP92">
        <v>123157.4979</v>
      </c>
      <c r="BQ92">
        <v>60172.475100000003</v>
      </c>
      <c r="BR92">
        <v>191418.17670000001</v>
      </c>
      <c r="BS92">
        <v>330497.79412060202</v>
      </c>
      <c r="BT92">
        <v>2120665.4084118302</v>
      </c>
      <c r="BU92">
        <v>1842289.6268853401</v>
      </c>
      <c r="BV92">
        <v>1375048.94767485</v>
      </c>
      <c r="BW92">
        <v>1331302.2674752099</v>
      </c>
      <c r="BX92">
        <v>1431894.1570677501</v>
      </c>
      <c r="BY92">
        <v>1330939.7020489399</v>
      </c>
      <c r="BZ92">
        <v>1945810.85392169</v>
      </c>
      <c r="CA92">
        <v>4438722.8943546005</v>
      </c>
      <c r="CB92">
        <v>4722948.8552219197</v>
      </c>
      <c r="CC92">
        <v>1217648.25619707</v>
      </c>
      <c r="CD92">
        <v>0</v>
      </c>
      <c r="CE92">
        <v>0</v>
      </c>
      <c r="CF92">
        <v>0</v>
      </c>
      <c r="CG92">
        <v>0</v>
      </c>
      <c r="CH92">
        <v>0</v>
      </c>
      <c r="CI92">
        <v>0</v>
      </c>
      <c r="CJ92">
        <v>0</v>
      </c>
      <c r="CK92">
        <v>0</v>
      </c>
      <c r="CL92">
        <v>0</v>
      </c>
      <c r="CM92">
        <v>0</v>
      </c>
      <c r="CN92">
        <v>0</v>
      </c>
      <c r="CO92">
        <v>160032.29430000001</v>
      </c>
      <c r="CP92">
        <v>5574.8189310999996</v>
      </c>
      <c r="CQ92">
        <v>2183749.5872984901</v>
      </c>
      <c r="CR92">
        <v>1984224.7950715099</v>
      </c>
      <c r="CS92">
        <v>262082.60098222701</v>
      </c>
      <c r="CT92">
        <v>256195.28864799999</v>
      </c>
      <c r="CU92">
        <v>707592.67936335097</v>
      </c>
      <c r="CV92">
        <v>527078.49049143796</v>
      </c>
      <c r="CW92">
        <v>514214.430585286</v>
      </c>
      <c r="CX92">
        <v>1323390.2543057001</v>
      </c>
      <c r="CY92">
        <v>383489.32847543998</v>
      </c>
      <c r="CZ92">
        <v>0</v>
      </c>
      <c r="DX92">
        <v>0</v>
      </c>
      <c r="DY92">
        <v>0</v>
      </c>
      <c r="DZ92">
        <v>0</v>
      </c>
      <c r="EA92">
        <v>0</v>
      </c>
      <c r="EB92">
        <v>0</v>
      </c>
      <c r="EC92">
        <v>0</v>
      </c>
      <c r="ED92">
        <v>41607.272199999999</v>
      </c>
      <c r="EE92">
        <v>23153.7922</v>
      </c>
      <c r="EF92">
        <v>24544.038700000001</v>
      </c>
      <c r="EG92">
        <v>9259.1381000000001</v>
      </c>
      <c r="EH92">
        <v>4950.8251</v>
      </c>
      <c r="EI92">
        <v>41308.960899999998</v>
      </c>
      <c r="EJ92">
        <v>76473.965470236406</v>
      </c>
      <c r="EK92">
        <v>692997.45385353197</v>
      </c>
      <c r="EL92">
        <v>611296.00419372099</v>
      </c>
      <c r="EM92">
        <v>495770.05085474398</v>
      </c>
      <c r="EN92">
        <v>455795.54852972901</v>
      </c>
      <c r="EO92">
        <v>466472.458852557</v>
      </c>
      <c r="EP92">
        <v>436350.38724869298</v>
      </c>
      <c r="EQ92">
        <v>568145.11334764003</v>
      </c>
      <c r="ER92">
        <v>1094615.6497522399</v>
      </c>
      <c r="ES92">
        <v>1282505.8551817799</v>
      </c>
      <c r="ET92">
        <v>357693.04942173301</v>
      </c>
      <c r="EU92">
        <v>0</v>
      </c>
      <c r="EV92">
        <v>0</v>
      </c>
      <c r="EW92">
        <v>0</v>
      </c>
      <c r="EX92">
        <v>0</v>
      </c>
      <c r="EY92">
        <v>0</v>
      </c>
      <c r="EZ92">
        <v>0</v>
      </c>
      <c r="FA92">
        <v>0</v>
      </c>
      <c r="FB92">
        <v>0</v>
      </c>
      <c r="FC92">
        <v>0</v>
      </c>
      <c r="FD92">
        <v>0</v>
      </c>
      <c r="FE92">
        <v>0</v>
      </c>
      <c r="FF92">
        <v>160032.29430000001</v>
      </c>
      <c r="FG92">
        <v>5574.8189310999996</v>
      </c>
      <c r="FH92">
        <v>2168890.3522180901</v>
      </c>
      <c r="FI92">
        <v>1981045.7895115099</v>
      </c>
      <c r="FJ92">
        <v>241501.024691987</v>
      </c>
      <c r="FK92">
        <v>222916.438322</v>
      </c>
      <c r="FL92">
        <v>619318.62204335094</v>
      </c>
      <c r="FM92">
        <v>482887.98586865899</v>
      </c>
      <c r="FN92">
        <v>228106.82332528601</v>
      </c>
      <c r="FO92">
        <v>707127.41003530403</v>
      </c>
      <c r="FP92">
        <v>30058.470349539599</v>
      </c>
      <c r="FQ92">
        <v>0</v>
      </c>
    </row>
    <row r="93" spans="1:173" x14ac:dyDescent="0.25">
      <c r="A93" s="46" t="s">
        <v>336</v>
      </c>
      <c r="B93" s="46" t="s">
        <v>20</v>
      </c>
      <c r="C93">
        <v>2009</v>
      </c>
      <c r="D93" s="84">
        <v>218.69800000000001</v>
      </c>
      <c r="E93">
        <v>55.3128481012658</v>
      </c>
      <c r="F93">
        <v>0</v>
      </c>
      <c r="G93">
        <v>0</v>
      </c>
      <c r="H93">
        <v>0</v>
      </c>
      <c r="I93">
        <v>0</v>
      </c>
      <c r="J93">
        <v>1.08</v>
      </c>
      <c r="K93">
        <v>0</v>
      </c>
      <c r="L93">
        <v>0</v>
      </c>
      <c r="M93" s="38">
        <f>IF(OR(Beazley_data[[#This Row],[total_RC]]&lt;0.6,Beazley_data[[#This Row],[total_RC]]&gt;2),1,Beazley_data[[#This Row],[total_RC]])</f>
        <v>1.08</v>
      </c>
      <c r="P93" s="39" t="str">
        <f>Beazley_data[[#This Row],[key]]</f>
        <v>3E2009</v>
      </c>
      <c r="Q93" s="40">
        <f>Beazley_data[[#This Row],[WEP]]</f>
        <v>218.69800000000001</v>
      </c>
      <c r="R93" s="40">
        <f t="shared" si="11"/>
        <v>225.71977999999999</v>
      </c>
      <c r="S93" s="41">
        <f t="shared" si="12"/>
        <v>3.1108394665279131E-2</v>
      </c>
      <c r="U93" s="42">
        <f>Beazley_data[[#This Row],[Acq_costs]]</f>
        <v>55.3128481012658</v>
      </c>
      <c r="V93" s="40">
        <f t="shared" si="13"/>
        <v>57.068212000000003</v>
      </c>
      <c r="W93" s="43">
        <f t="shared" si="14"/>
        <v>3.0759048465268241E-2</v>
      </c>
      <c r="Y93" s="44">
        <f>Beazley_data[[#This Row],[total_RC]]</f>
        <v>1.08</v>
      </c>
      <c r="Z93" s="45">
        <f t="shared" si="15"/>
        <v>1.0799995716794499</v>
      </c>
      <c r="AA93" s="43">
        <f t="shared" si="16"/>
        <v>-3.9659325926647487E-7</v>
      </c>
      <c r="AD93" s="42">
        <f>Beazley_data[[#This Row],[Cat_incurred]]+Beazley_data[[#This Row],[incurred_exc_cat]]</f>
        <v>0</v>
      </c>
      <c r="AE93" s="40">
        <f t="shared" si="17"/>
        <v>0</v>
      </c>
      <c r="AF93" s="43" t="str">
        <f t="shared" si="18"/>
        <v>no values</v>
      </c>
      <c r="AI93" t="s">
        <v>144</v>
      </c>
      <c r="AJ93">
        <v>1.00999999998832</v>
      </c>
      <c r="AK93">
        <v>1.00993589930401</v>
      </c>
      <c r="AL93">
        <v>1.2299999052895101</v>
      </c>
      <c r="AM93">
        <v>1.25</v>
      </c>
      <c r="AN93">
        <v>1.0979701515309299</v>
      </c>
      <c r="AO93">
        <v>1</v>
      </c>
      <c r="AP93">
        <v>0</v>
      </c>
      <c r="AQ93">
        <v>0.99708523330481902</v>
      </c>
      <c r="AR93">
        <v>0.95934977306756197</v>
      </c>
      <c r="AS93">
        <v>1.0620946890844301</v>
      </c>
      <c r="AT93">
        <v>1.01999999960882</v>
      </c>
      <c r="AU93">
        <v>0</v>
      </c>
      <c r="AV93">
        <v>0</v>
      </c>
      <c r="AW93">
        <v>0</v>
      </c>
      <c r="AX93">
        <v>0</v>
      </c>
      <c r="AY93">
        <v>1</v>
      </c>
      <c r="AZ93">
        <v>1</v>
      </c>
      <c r="BA93">
        <v>1</v>
      </c>
      <c r="BB93">
        <v>0.97486487012207002</v>
      </c>
      <c r="BC93">
        <v>1.01043327607624</v>
      </c>
      <c r="BD93">
        <v>1.00751152772582</v>
      </c>
      <c r="BE93">
        <v>1.0054207956351999</v>
      </c>
      <c r="BF93">
        <v>1</v>
      </c>
      <c r="BG93">
        <v>1144094.331336</v>
      </c>
      <c r="BH93">
        <v>1792462.251492</v>
      </c>
      <c r="BI93">
        <v>2801436.5995439999</v>
      </c>
      <c r="BJ93">
        <v>588460.62052800006</v>
      </c>
      <c r="BK93">
        <v>212806.5991392</v>
      </c>
      <c r="BL93">
        <v>2919.381179</v>
      </c>
      <c r="BM93">
        <v>38475.18</v>
      </c>
      <c r="BN93">
        <v>109242.5</v>
      </c>
      <c r="BO93">
        <v>164764.51250000001</v>
      </c>
      <c r="BP93">
        <v>219692.59</v>
      </c>
      <c r="BQ93">
        <v>10430</v>
      </c>
      <c r="BR93">
        <v>0</v>
      </c>
      <c r="BS93">
        <v>0</v>
      </c>
      <c r="BT93">
        <v>0</v>
      </c>
      <c r="BU93">
        <v>4620</v>
      </c>
      <c r="BV93">
        <v>14194.805256400001</v>
      </c>
      <c r="BW93">
        <v>125949.63614800001</v>
      </c>
      <c r="BX93">
        <v>101401.401368932</v>
      </c>
      <c r="BY93">
        <v>186802.78964929999</v>
      </c>
      <c r="BZ93">
        <v>232502.60894140499</v>
      </c>
      <c r="CA93">
        <v>184735.62695613599</v>
      </c>
      <c r="CB93">
        <v>212055.47659097999</v>
      </c>
      <c r="CC93">
        <v>4.8159863088000003</v>
      </c>
      <c r="CD93">
        <v>723252.88107600005</v>
      </c>
      <c r="CE93">
        <v>1095707.630292</v>
      </c>
      <c r="CF93">
        <v>1808422.971168</v>
      </c>
      <c r="CG93">
        <v>0</v>
      </c>
      <c r="CH93">
        <v>3926.01</v>
      </c>
      <c r="CI93">
        <v>0</v>
      </c>
      <c r="CJ93">
        <v>0</v>
      </c>
      <c r="CK93">
        <v>37156.839999999997</v>
      </c>
      <c r="CL93">
        <v>333951</v>
      </c>
      <c r="CM93">
        <v>638480.13</v>
      </c>
      <c r="CN93">
        <v>0</v>
      </c>
      <c r="CO93">
        <v>0</v>
      </c>
      <c r="CP93">
        <v>0</v>
      </c>
      <c r="CQ93">
        <v>0</v>
      </c>
      <c r="CR93">
        <v>0</v>
      </c>
      <c r="CS93">
        <v>0</v>
      </c>
      <c r="CT93">
        <v>26399.472000000002</v>
      </c>
      <c r="CU93">
        <v>0</v>
      </c>
      <c r="CV93">
        <v>0</v>
      </c>
      <c r="CW93">
        <v>0</v>
      </c>
      <c r="CX93">
        <v>0</v>
      </c>
      <c r="CY93">
        <v>0</v>
      </c>
      <c r="CZ93">
        <v>0</v>
      </c>
      <c r="DX93">
        <v>1043034.128268</v>
      </c>
      <c r="DY93">
        <v>1662108.0780480001</v>
      </c>
      <c r="DZ93">
        <v>2801435.9395440002</v>
      </c>
      <c r="EA93">
        <v>223317.20796</v>
      </c>
      <c r="EB93">
        <v>80804.915740800003</v>
      </c>
      <c r="EC93">
        <v>1163.6694210000001</v>
      </c>
      <c r="ED93">
        <v>13385.06</v>
      </c>
      <c r="EE93">
        <v>19257.5</v>
      </c>
      <c r="EF93">
        <v>36925.084799999997</v>
      </c>
      <c r="EG93">
        <v>47854.53</v>
      </c>
      <c r="EH93">
        <v>3570</v>
      </c>
      <c r="EI93">
        <v>0</v>
      </c>
      <c r="EJ93">
        <v>0</v>
      </c>
      <c r="EK93">
        <v>0</v>
      </c>
      <c r="EL93">
        <v>1980</v>
      </c>
      <c r="EM93">
        <v>6083.5254955999999</v>
      </c>
      <c r="EN93">
        <v>53978.415492</v>
      </c>
      <c r="EO93">
        <v>43457.743443828003</v>
      </c>
      <c r="EP93">
        <v>59108.402128019603</v>
      </c>
      <c r="EQ93">
        <v>76615.680030595206</v>
      </c>
      <c r="ER93">
        <v>64729.782083321203</v>
      </c>
      <c r="ES93">
        <v>74711.7873807492</v>
      </c>
      <c r="ET93">
        <v>6.1749148800000001E-2</v>
      </c>
      <c r="EU93">
        <v>723252.88107600005</v>
      </c>
      <c r="EV93">
        <v>1095707.630292</v>
      </c>
      <c r="EW93">
        <v>1808422.971168</v>
      </c>
      <c r="EX93">
        <v>0</v>
      </c>
      <c r="EY93">
        <v>3926.01</v>
      </c>
      <c r="EZ93">
        <v>0</v>
      </c>
      <c r="FA93">
        <v>0</v>
      </c>
      <c r="FB93">
        <v>37156.839999999997</v>
      </c>
      <c r="FC93">
        <v>333951</v>
      </c>
      <c r="FD93">
        <v>638480.13</v>
      </c>
      <c r="FE93">
        <v>0</v>
      </c>
      <c r="FF93">
        <v>0</v>
      </c>
      <c r="FG93">
        <v>0</v>
      </c>
      <c r="FH93">
        <v>0</v>
      </c>
      <c r="FI93">
        <v>0</v>
      </c>
      <c r="FJ93">
        <v>0</v>
      </c>
      <c r="FK93">
        <v>24905.232</v>
      </c>
      <c r="FL93">
        <v>0</v>
      </c>
      <c r="FM93">
        <v>0</v>
      </c>
      <c r="FN93">
        <v>0</v>
      </c>
      <c r="FO93">
        <v>0</v>
      </c>
      <c r="FP93">
        <v>0</v>
      </c>
      <c r="FQ93">
        <v>0</v>
      </c>
    </row>
    <row r="94" spans="1:173" x14ac:dyDescent="0.25">
      <c r="A94" s="48" t="s">
        <v>337</v>
      </c>
      <c r="B94" s="48" t="s">
        <v>20</v>
      </c>
      <c r="C94" s="49">
        <v>2010</v>
      </c>
      <c r="D94" s="85">
        <v>1996.2562</v>
      </c>
      <c r="E94" s="49">
        <v>499.06405000000001</v>
      </c>
      <c r="F94" s="49">
        <v>0</v>
      </c>
      <c r="G94" s="49">
        <v>0</v>
      </c>
      <c r="H94" s="49">
        <v>0</v>
      </c>
      <c r="I94" s="49">
        <v>0</v>
      </c>
      <c r="J94" s="49">
        <v>0.99214604450443999</v>
      </c>
      <c r="K94" s="49">
        <v>0</v>
      </c>
      <c r="L94" s="49">
        <v>0</v>
      </c>
      <c r="M94" s="38">
        <f>IF(OR(Beazley_data[[#This Row],[total_RC]]&lt;0.6,Beazley_data[[#This Row],[total_RC]]&gt;2),1,Beazley_data[[#This Row],[total_RC]])</f>
        <v>0.99214604450443999</v>
      </c>
      <c r="P94" s="39" t="str">
        <f>Beazley_data[[#This Row],[key]]</f>
        <v>3E2010</v>
      </c>
      <c r="Q94" s="40">
        <f>Beazley_data[[#This Row],[WEP]]</f>
        <v>1996.2562</v>
      </c>
      <c r="R94" s="40">
        <f t="shared" si="11"/>
        <v>1996.2562</v>
      </c>
      <c r="S94" s="41">
        <f t="shared" si="12"/>
        <v>0</v>
      </c>
      <c r="U94" s="42">
        <f>Beazley_data[[#This Row],[Acq_costs]]</f>
        <v>499.06405000000001</v>
      </c>
      <c r="V94" s="40">
        <f t="shared" si="13"/>
        <v>499.0641</v>
      </c>
      <c r="W94" s="43">
        <f t="shared" si="14"/>
        <v>1.0018753099541516E-7</v>
      </c>
      <c r="Y94" s="44">
        <f>Beazley_data[[#This Row],[total_RC]]</f>
        <v>0.99214604450443999</v>
      </c>
      <c r="Z94" s="45">
        <f t="shared" si="15"/>
        <v>0.99214600526853403</v>
      </c>
      <c r="AA94" s="43">
        <f t="shared" si="16"/>
        <v>-3.9546504002745238E-8</v>
      </c>
      <c r="AD94" s="42">
        <f>Beazley_data[[#This Row],[Cat_incurred]]+Beazley_data[[#This Row],[incurred_exc_cat]]</f>
        <v>0</v>
      </c>
      <c r="AE94" s="40">
        <f t="shared" si="17"/>
        <v>0</v>
      </c>
      <c r="AF94" s="43" t="str">
        <f t="shared" si="18"/>
        <v>no values</v>
      </c>
      <c r="AI94" t="s">
        <v>145</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row>
    <row r="95" spans="1:173" x14ac:dyDescent="0.25">
      <c r="A95" s="46" t="s">
        <v>338</v>
      </c>
      <c r="B95" s="46" t="s">
        <v>20</v>
      </c>
      <c r="C95">
        <v>2011</v>
      </c>
      <c r="D95" s="84">
        <v>1696.0710999999999</v>
      </c>
      <c r="E95">
        <v>192.228950949779</v>
      </c>
      <c r="F95">
        <v>0</v>
      </c>
      <c r="G95">
        <v>0</v>
      </c>
      <c r="H95">
        <v>0</v>
      </c>
      <c r="I95">
        <v>0</v>
      </c>
      <c r="K95">
        <v>0</v>
      </c>
      <c r="L95">
        <v>0</v>
      </c>
      <c r="M95" s="38">
        <f>IF(OR(Beazley_data[[#This Row],[total_RC]]&lt;0.6,Beazley_data[[#This Row],[total_RC]]&gt;2),1,Beazley_data[[#This Row],[total_RC]])</f>
        <v>1</v>
      </c>
      <c r="P95" s="39" t="str">
        <f>Beazley_data[[#This Row],[key]]</f>
        <v>3E2011</v>
      </c>
      <c r="Q95" s="40">
        <f>Beazley_data[[#This Row],[WEP]]</f>
        <v>1696.0710999999999</v>
      </c>
      <c r="R95" s="40">
        <f t="shared" si="11"/>
        <v>1696.0710999999999</v>
      </c>
      <c r="S95" s="41">
        <f t="shared" si="12"/>
        <v>0</v>
      </c>
      <c r="U95" s="42">
        <f>Beazley_data[[#This Row],[Acq_costs]]</f>
        <v>192.228950949779</v>
      </c>
      <c r="V95" s="40">
        <f t="shared" si="13"/>
        <v>192.22890000000001</v>
      </c>
      <c r="W95" s="43">
        <f t="shared" si="14"/>
        <v>-2.6504744601301335E-7</v>
      </c>
      <c r="Y95" s="44">
        <f>Beazley_data[[#This Row],[total_RC]]</f>
        <v>0</v>
      </c>
      <c r="Z95" s="45">
        <f t="shared" si="15"/>
        <v>0</v>
      </c>
      <c r="AA95" s="43" t="str">
        <f t="shared" si="16"/>
        <v>no values</v>
      </c>
      <c r="AD95" s="42">
        <f>Beazley_data[[#This Row],[Cat_incurred]]+Beazley_data[[#This Row],[incurred_exc_cat]]</f>
        <v>0</v>
      </c>
      <c r="AE95" s="40">
        <f t="shared" si="17"/>
        <v>0</v>
      </c>
      <c r="AF95" s="43" t="str">
        <f t="shared" si="18"/>
        <v>no values</v>
      </c>
      <c r="AI95" t="s">
        <v>146</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row>
    <row r="96" spans="1:173" x14ac:dyDescent="0.25">
      <c r="A96" s="48" t="s">
        <v>339</v>
      </c>
      <c r="B96" s="48" t="s">
        <v>20</v>
      </c>
      <c r="C96" s="49">
        <v>2012</v>
      </c>
      <c r="D96" s="85">
        <v>3177.0761000000002</v>
      </c>
      <c r="E96" s="49">
        <v>862.70287499999995</v>
      </c>
      <c r="F96" s="49">
        <v>0</v>
      </c>
      <c r="G96" s="49">
        <v>0</v>
      </c>
      <c r="H96" s="49">
        <v>0</v>
      </c>
      <c r="I96" s="49">
        <v>0</v>
      </c>
      <c r="J96" s="49">
        <v>1.0065452498719301</v>
      </c>
      <c r="K96" s="49">
        <v>0</v>
      </c>
      <c r="L96" s="49">
        <v>0</v>
      </c>
      <c r="M96" s="38">
        <f>IF(OR(Beazley_data[[#This Row],[total_RC]]&lt;0.6,Beazley_data[[#This Row],[total_RC]]&gt;2),1,Beazley_data[[#This Row],[total_RC]])</f>
        <v>1.0065452498719301</v>
      </c>
      <c r="P96" s="39" t="str">
        <f>Beazley_data[[#This Row],[key]]</f>
        <v>3E2012</v>
      </c>
      <c r="Q96" s="40">
        <f>Beazley_data[[#This Row],[WEP]]</f>
        <v>3177.0761000000002</v>
      </c>
      <c r="R96" s="40">
        <f t="shared" si="11"/>
        <v>3177.0761000000002</v>
      </c>
      <c r="S96" s="41">
        <f t="shared" si="12"/>
        <v>0</v>
      </c>
      <c r="U96" s="42">
        <f>Beazley_data[[#This Row],[Acq_costs]]</f>
        <v>862.70287499999995</v>
      </c>
      <c r="V96" s="40">
        <f t="shared" si="13"/>
        <v>862.70299999999997</v>
      </c>
      <c r="W96" s="43">
        <f t="shared" si="14"/>
        <v>1.4489343380684413E-7</v>
      </c>
      <c r="Y96" s="44">
        <f>Beazley_data[[#This Row],[total_RC]]</f>
        <v>1.0065452498719301</v>
      </c>
      <c r="Z96" s="45">
        <f t="shared" si="15"/>
        <v>1.0065452705623601</v>
      </c>
      <c r="AA96" s="43">
        <f t="shared" si="16"/>
        <v>2.055588619911886E-8</v>
      </c>
      <c r="AD96" s="42">
        <f>Beazley_data[[#This Row],[Cat_incurred]]+Beazley_data[[#This Row],[incurred_exc_cat]]</f>
        <v>0</v>
      </c>
      <c r="AE96" s="40">
        <f t="shared" si="17"/>
        <v>0</v>
      </c>
      <c r="AF96" s="43" t="str">
        <f t="shared" si="18"/>
        <v>no values</v>
      </c>
      <c r="AI96" t="s">
        <v>147</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row>
    <row r="97" spans="1:173" x14ac:dyDescent="0.25">
      <c r="A97" s="46" t="s">
        <v>340</v>
      </c>
      <c r="B97" s="46" t="s">
        <v>20</v>
      </c>
      <c r="C97">
        <v>2013</v>
      </c>
      <c r="D97" s="84">
        <v>6606.75</v>
      </c>
      <c r="E97">
        <v>2120.1223245278102</v>
      </c>
      <c r="F97">
        <v>0</v>
      </c>
      <c r="G97">
        <v>0</v>
      </c>
      <c r="H97">
        <v>0</v>
      </c>
      <c r="I97">
        <v>0</v>
      </c>
      <c r="J97">
        <v>1.04999936409481</v>
      </c>
      <c r="K97">
        <v>0</v>
      </c>
      <c r="L97">
        <v>0</v>
      </c>
      <c r="M97" s="38">
        <f>IF(OR(Beazley_data[[#This Row],[total_RC]]&lt;0.6,Beazley_data[[#This Row],[total_RC]]&gt;2),1,Beazley_data[[#This Row],[total_RC]])</f>
        <v>1.04999936409481</v>
      </c>
      <c r="P97" s="39" t="str">
        <f>Beazley_data[[#This Row],[key]]</f>
        <v>3E2013</v>
      </c>
      <c r="Q97" s="40">
        <f>Beazley_data[[#This Row],[WEP]]</f>
        <v>6606.75</v>
      </c>
      <c r="R97" s="40">
        <f t="shared" si="11"/>
        <v>6606.7520359999999</v>
      </c>
      <c r="S97" s="41">
        <f t="shared" si="12"/>
        <v>3.081695799642109E-7</v>
      </c>
      <c r="U97" s="42">
        <f>Beazley_data[[#This Row],[Acq_costs]]</f>
        <v>2120.1223245278102</v>
      </c>
      <c r="V97" s="40">
        <f t="shared" si="13"/>
        <v>2120.1229159999998</v>
      </c>
      <c r="W97" s="43">
        <f t="shared" si="14"/>
        <v>2.7898014080334315E-7</v>
      </c>
      <c r="Y97" s="44">
        <f>Beazley_data[[#This Row],[total_RC]]</f>
        <v>1.04999936409481</v>
      </c>
      <c r="Z97" s="45">
        <f t="shared" si="15"/>
        <v>1.04999935247609</v>
      </c>
      <c r="AA97" s="43">
        <f t="shared" si="16"/>
        <v>-1.1065454429774873E-8</v>
      </c>
      <c r="AD97" s="42">
        <f>Beazley_data[[#This Row],[Cat_incurred]]+Beazley_data[[#This Row],[incurred_exc_cat]]</f>
        <v>0</v>
      </c>
      <c r="AE97" s="40">
        <f t="shared" si="17"/>
        <v>0</v>
      </c>
      <c r="AF97" s="43" t="str">
        <f t="shared" si="18"/>
        <v>no values</v>
      </c>
      <c r="AI97" t="s">
        <v>148</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row>
    <row r="98" spans="1:173" x14ac:dyDescent="0.25">
      <c r="A98" s="48" t="s">
        <v>341</v>
      </c>
      <c r="B98" s="48" t="s">
        <v>20</v>
      </c>
      <c r="C98" s="49">
        <v>2014</v>
      </c>
      <c r="D98" s="85">
        <v>7683.6252000000004</v>
      </c>
      <c r="E98" s="49">
        <v>2776.73890991807</v>
      </c>
      <c r="F98" s="49">
        <v>0</v>
      </c>
      <c r="G98" s="49">
        <v>0</v>
      </c>
      <c r="H98" s="49">
        <v>0</v>
      </c>
      <c r="I98" s="49">
        <v>0</v>
      </c>
      <c r="J98" s="49">
        <v>0.44551034311368098</v>
      </c>
      <c r="K98" s="49">
        <v>0</v>
      </c>
      <c r="L98" s="49">
        <v>0</v>
      </c>
      <c r="M98" s="38">
        <f>IF(OR(Beazley_data[[#This Row],[total_RC]]&lt;0.6,Beazley_data[[#This Row],[total_RC]]&gt;2),1,Beazley_data[[#This Row],[total_RC]])</f>
        <v>1</v>
      </c>
      <c r="P98" s="39" t="str">
        <f>Beazley_data[[#This Row],[key]]</f>
        <v>3E2014</v>
      </c>
      <c r="Q98" s="40">
        <f>Beazley_data[[#This Row],[WEP]]</f>
        <v>7683.6252000000004</v>
      </c>
      <c r="R98" s="40">
        <f t="shared" si="11"/>
        <v>7870.5385560000004</v>
      </c>
      <c r="S98" s="41">
        <f t="shared" si="12"/>
        <v>2.3748483622827703E-2</v>
      </c>
      <c r="U98" s="42">
        <f>Beazley_data[[#This Row],[Acq_costs]]</f>
        <v>2776.73890991807</v>
      </c>
      <c r="V98" s="40">
        <f t="shared" si="13"/>
        <v>2849.4260960000001</v>
      </c>
      <c r="W98" s="43">
        <f t="shared" si="14"/>
        <v>2.5509412644169914E-2</v>
      </c>
      <c r="Y98" s="44">
        <f>Beazley_data[[#This Row],[total_RC]]</f>
        <v>0.44551034311368098</v>
      </c>
      <c r="Z98" s="45">
        <f t="shared" si="15"/>
        <v>0.44551252208743802</v>
      </c>
      <c r="AA98" s="43">
        <f t="shared" si="16"/>
        <v>4.890937176870507E-6</v>
      </c>
      <c r="AD98" s="42">
        <f>Beazley_data[[#This Row],[Cat_incurred]]+Beazley_data[[#This Row],[incurred_exc_cat]]</f>
        <v>0</v>
      </c>
      <c r="AE98" s="40">
        <f t="shared" si="17"/>
        <v>0</v>
      </c>
      <c r="AF98" s="43" t="str">
        <f t="shared" si="18"/>
        <v>no values</v>
      </c>
      <c r="AI98" t="s">
        <v>149</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row>
    <row r="99" spans="1:173" x14ac:dyDescent="0.25">
      <c r="A99" s="46" t="s">
        <v>342</v>
      </c>
      <c r="B99" s="46" t="s">
        <v>20</v>
      </c>
      <c r="C99">
        <v>2015</v>
      </c>
      <c r="D99" s="84">
        <v>9824.7849999999999</v>
      </c>
      <c r="E99">
        <v>3433.2832873471698</v>
      </c>
      <c r="F99">
        <v>0</v>
      </c>
      <c r="G99">
        <v>0</v>
      </c>
      <c r="H99">
        <v>0</v>
      </c>
      <c r="I99">
        <v>0</v>
      </c>
      <c r="J99">
        <v>0.89670627819758097</v>
      </c>
      <c r="K99">
        <v>0</v>
      </c>
      <c r="L99">
        <v>0</v>
      </c>
      <c r="M99" s="38">
        <f>IF(OR(Beazley_data[[#This Row],[total_RC]]&lt;0.6,Beazley_data[[#This Row],[total_RC]]&gt;2),1,Beazley_data[[#This Row],[total_RC]])</f>
        <v>0.89670627819758097</v>
      </c>
      <c r="P99" s="39" t="str">
        <f>Beazley_data[[#This Row],[key]]</f>
        <v>3E2015</v>
      </c>
      <c r="Q99" s="40">
        <f>Beazley_data[[#This Row],[WEP]]</f>
        <v>9824.7849999999999</v>
      </c>
      <c r="R99" s="40">
        <f t="shared" si="11"/>
        <v>8155.8406640000003</v>
      </c>
      <c r="S99" s="41">
        <f t="shared" si="12"/>
        <v>-0.20463179759834499</v>
      </c>
      <c r="U99" s="42">
        <f>Beazley_data[[#This Row],[Acq_costs]]</f>
        <v>3433.2832873471698</v>
      </c>
      <c r="V99" s="40">
        <f t="shared" si="13"/>
        <v>2896.2441840000001</v>
      </c>
      <c r="W99" s="43">
        <f t="shared" si="14"/>
        <v>-0.18542604463877263</v>
      </c>
      <c r="Y99" s="44">
        <f>Beazley_data[[#This Row],[total_RC]]</f>
        <v>0.89670627819758097</v>
      </c>
      <c r="Z99" s="45">
        <f t="shared" si="15"/>
        <v>0.86503608648933805</v>
      </c>
      <c r="AA99" s="43">
        <f t="shared" si="16"/>
        <v>-3.6611411018438789E-2</v>
      </c>
      <c r="AD99" s="42">
        <f>Beazley_data[[#This Row],[Cat_incurred]]+Beazley_data[[#This Row],[incurred_exc_cat]]</f>
        <v>0</v>
      </c>
      <c r="AE99" s="40">
        <f t="shared" si="17"/>
        <v>0</v>
      </c>
      <c r="AF99" s="43" t="str">
        <f t="shared" si="18"/>
        <v>no values</v>
      </c>
      <c r="AI99" t="s">
        <v>150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row>
    <row r="100" spans="1:173" x14ac:dyDescent="0.25">
      <c r="A100" s="48" t="s">
        <v>343</v>
      </c>
      <c r="B100" s="48" t="s">
        <v>20</v>
      </c>
      <c r="C100" s="49">
        <v>2016</v>
      </c>
      <c r="D100" s="85">
        <v>5665.6385</v>
      </c>
      <c r="E100" s="49">
        <v>2002.40543204747</v>
      </c>
      <c r="F100" s="49">
        <v>0</v>
      </c>
      <c r="G100" s="49">
        <v>0</v>
      </c>
      <c r="H100" s="49">
        <v>0</v>
      </c>
      <c r="I100" s="49">
        <v>0</v>
      </c>
      <c r="J100" s="49">
        <v>0.98056873264836297</v>
      </c>
      <c r="K100" s="49">
        <v>0</v>
      </c>
      <c r="L100" s="49">
        <v>0</v>
      </c>
      <c r="M100" s="38">
        <f>IF(OR(Beazley_data[[#This Row],[total_RC]]&lt;0.6,Beazley_data[[#This Row],[total_RC]]&gt;2),1,Beazley_data[[#This Row],[total_RC]])</f>
        <v>0.98056873264836297</v>
      </c>
      <c r="P100" s="39" t="str">
        <f>Beazley_data[[#This Row],[key]]</f>
        <v>3E2016</v>
      </c>
      <c r="Q100" s="40">
        <f>Beazley_data[[#This Row],[WEP]]</f>
        <v>5665.6385</v>
      </c>
      <c r="R100" s="40">
        <f t="shared" si="11"/>
        <v>7882.1150360000001</v>
      </c>
      <c r="S100" s="41">
        <f t="shared" si="12"/>
        <v>0.28120327169505677</v>
      </c>
      <c r="U100" s="42">
        <f>Beazley_data[[#This Row],[Acq_costs]]</f>
        <v>2002.40543204747</v>
      </c>
      <c r="V100" s="40">
        <f t="shared" si="13"/>
        <v>2740.7818000000002</v>
      </c>
      <c r="W100" s="43">
        <f t="shared" si="14"/>
        <v>0.26940355775586738</v>
      </c>
      <c r="Y100" s="44">
        <f>Beazley_data[[#This Row],[total_RC]]</f>
        <v>0.98056873264836297</v>
      </c>
      <c r="Z100" s="45">
        <f t="shared" si="15"/>
        <v>0.988776649439158</v>
      </c>
      <c r="AA100" s="43">
        <f t="shared" si="16"/>
        <v>8.3010827525615803E-3</v>
      </c>
      <c r="AD100" s="42">
        <f>Beazley_data[[#This Row],[Cat_incurred]]+Beazley_data[[#This Row],[incurred_exc_cat]]</f>
        <v>0</v>
      </c>
      <c r="AE100" s="40">
        <f t="shared" si="17"/>
        <v>0</v>
      </c>
      <c r="AF100" s="43" t="str">
        <f t="shared" si="18"/>
        <v>no values</v>
      </c>
      <c r="AI100" t="s">
        <v>151</v>
      </c>
      <c r="AJ100">
        <v>0</v>
      </c>
      <c r="AK100">
        <v>0</v>
      </c>
      <c r="AL100">
        <v>0</v>
      </c>
      <c r="AM100">
        <v>1.38736215377508</v>
      </c>
      <c r="AN100">
        <v>1.0412944560867201</v>
      </c>
      <c r="AO100">
        <v>0</v>
      </c>
      <c r="AP100">
        <v>1</v>
      </c>
      <c r="AQ100">
        <v>1.00664964981968</v>
      </c>
      <c r="AR100">
        <v>0.90901021980251995</v>
      </c>
      <c r="AS100">
        <v>1.0199999999970799</v>
      </c>
      <c r="AT100">
        <v>0</v>
      </c>
      <c r="AU100">
        <v>0</v>
      </c>
      <c r="AV100">
        <v>0</v>
      </c>
      <c r="AW100">
        <v>0</v>
      </c>
      <c r="AX100">
        <v>0</v>
      </c>
      <c r="AY100">
        <v>0</v>
      </c>
      <c r="AZ100">
        <v>0</v>
      </c>
      <c r="BA100">
        <v>0</v>
      </c>
      <c r="BB100">
        <v>0</v>
      </c>
      <c r="BC100">
        <v>0</v>
      </c>
      <c r="BD100">
        <v>0</v>
      </c>
      <c r="BE100">
        <v>0</v>
      </c>
      <c r="BF100">
        <v>0</v>
      </c>
      <c r="BG100">
        <v>0</v>
      </c>
      <c r="BH100">
        <v>0</v>
      </c>
      <c r="BI100">
        <v>0</v>
      </c>
      <c r="BJ100">
        <v>849554.66772000003</v>
      </c>
      <c r="BK100">
        <v>784139.42204400001</v>
      </c>
      <c r="BL100">
        <v>0</v>
      </c>
      <c r="BM100">
        <v>36134.911692000001</v>
      </c>
      <c r="BN100">
        <v>262903.37920000002</v>
      </c>
      <c r="BO100">
        <v>1288000.2778360001</v>
      </c>
      <c r="BP100">
        <v>1481663.49704</v>
      </c>
      <c r="BQ100">
        <v>3736.0597560000001</v>
      </c>
      <c r="BR100">
        <v>0</v>
      </c>
      <c r="BS100">
        <v>0</v>
      </c>
      <c r="BT100">
        <v>0</v>
      </c>
      <c r="BU100">
        <v>0</v>
      </c>
      <c r="BV100">
        <v>0</v>
      </c>
      <c r="BW100">
        <v>0</v>
      </c>
      <c r="BX100">
        <v>0</v>
      </c>
      <c r="BY100">
        <v>0</v>
      </c>
      <c r="BZ100">
        <v>0</v>
      </c>
      <c r="CA100">
        <v>0</v>
      </c>
      <c r="CB100">
        <v>0</v>
      </c>
      <c r="CC100">
        <v>0</v>
      </c>
      <c r="CD100">
        <v>0</v>
      </c>
      <c r="CE100">
        <v>0</v>
      </c>
      <c r="CF100">
        <v>0</v>
      </c>
      <c r="CG100">
        <v>611331.37111199996</v>
      </c>
      <c r="CH100">
        <v>621611.22936</v>
      </c>
      <c r="CI100">
        <v>0</v>
      </c>
      <c r="CJ100">
        <v>2496078.3978530001</v>
      </c>
      <c r="CK100">
        <v>94018.6</v>
      </c>
      <c r="CL100">
        <v>912376.13954799995</v>
      </c>
      <c r="CM100">
        <v>971080.76430000004</v>
      </c>
      <c r="CN100">
        <v>0</v>
      </c>
      <c r="CO100">
        <v>0</v>
      </c>
      <c r="CP100">
        <v>0</v>
      </c>
      <c r="CQ100">
        <v>0</v>
      </c>
      <c r="CR100">
        <v>0</v>
      </c>
      <c r="CS100">
        <v>0</v>
      </c>
      <c r="CT100">
        <v>0</v>
      </c>
      <c r="CU100">
        <v>0</v>
      </c>
      <c r="CV100">
        <v>0</v>
      </c>
      <c r="CW100">
        <v>0</v>
      </c>
      <c r="CX100">
        <v>0</v>
      </c>
      <c r="CY100">
        <v>0</v>
      </c>
      <c r="CZ100">
        <v>0</v>
      </c>
      <c r="DX100">
        <v>0</v>
      </c>
      <c r="DY100">
        <v>0</v>
      </c>
      <c r="DZ100">
        <v>0</v>
      </c>
      <c r="EA100">
        <v>308321.23739999998</v>
      </c>
      <c r="EB100">
        <v>346163.3076</v>
      </c>
      <c r="EC100">
        <v>0</v>
      </c>
      <c r="ED100">
        <v>10490.780916</v>
      </c>
      <c r="EE100">
        <v>112672.8768</v>
      </c>
      <c r="EF100">
        <v>522279.94453199999</v>
      </c>
      <c r="EG100">
        <v>607158.32973600004</v>
      </c>
      <c r="EH100">
        <v>1245.353208</v>
      </c>
      <c r="EI100">
        <v>0</v>
      </c>
      <c r="EJ100">
        <v>0</v>
      </c>
      <c r="EK100">
        <v>0</v>
      </c>
      <c r="EL100">
        <v>0</v>
      </c>
      <c r="EM100">
        <v>0</v>
      </c>
      <c r="EN100">
        <v>0</v>
      </c>
      <c r="EO100">
        <v>0</v>
      </c>
      <c r="EP100">
        <v>0</v>
      </c>
      <c r="EQ100">
        <v>0</v>
      </c>
      <c r="ER100">
        <v>0</v>
      </c>
      <c r="ES100">
        <v>0</v>
      </c>
      <c r="ET100">
        <v>0</v>
      </c>
      <c r="EU100">
        <v>0</v>
      </c>
      <c r="EV100">
        <v>0</v>
      </c>
      <c r="EW100">
        <v>0</v>
      </c>
      <c r="EX100">
        <v>611331.37111199996</v>
      </c>
      <c r="EY100">
        <v>621611.22936</v>
      </c>
      <c r="EZ100">
        <v>0</v>
      </c>
      <c r="FA100">
        <v>2496078.3978530001</v>
      </c>
      <c r="FB100">
        <v>94018.6</v>
      </c>
      <c r="FC100">
        <v>912376.13954799995</v>
      </c>
      <c r="FD100">
        <v>971080.76430000004</v>
      </c>
      <c r="FE100">
        <v>0</v>
      </c>
      <c r="FF100">
        <v>0</v>
      </c>
      <c r="FG100">
        <v>0</v>
      </c>
      <c r="FH100">
        <v>0</v>
      </c>
      <c r="FI100">
        <v>0</v>
      </c>
      <c r="FJ100">
        <v>0</v>
      </c>
      <c r="FK100">
        <v>0</v>
      </c>
      <c r="FL100">
        <v>0</v>
      </c>
      <c r="FM100">
        <v>0</v>
      </c>
      <c r="FN100">
        <v>0</v>
      </c>
      <c r="FO100">
        <v>0</v>
      </c>
      <c r="FP100">
        <v>0</v>
      </c>
      <c r="FQ100">
        <v>0</v>
      </c>
    </row>
    <row r="101" spans="1:173" x14ac:dyDescent="0.25">
      <c r="A101" s="46" t="s">
        <v>344</v>
      </c>
      <c r="B101" s="46" t="s">
        <v>20</v>
      </c>
      <c r="C101">
        <v>2017</v>
      </c>
      <c r="D101" s="84">
        <v>8604.5941000000003</v>
      </c>
      <c r="E101">
        <v>2282.0562627853901</v>
      </c>
      <c r="F101">
        <v>0</v>
      </c>
      <c r="G101">
        <v>0</v>
      </c>
      <c r="H101">
        <v>0</v>
      </c>
      <c r="I101">
        <v>0</v>
      </c>
      <c r="J101">
        <v>0.98425456645966103</v>
      </c>
      <c r="K101">
        <v>0</v>
      </c>
      <c r="L101">
        <v>0</v>
      </c>
      <c r="M101" s="38">
        <f>IF(OR(Beazley_data[[#This Row],[total_RC]]&lt;0.6,Beazley_data[[#This Row],[total_RC]]&gt;2),1,Beazley_data[[#This Row],[total_RC]])</f>
        <v>0.98425456645966103</v>
      </c>
      <c r="P101" s="39" t="str">
        <f>Beazley_data[[#This Row],[key]]</f>
        <v>3E2017</v>
      </c>
      <c r="Q101" s="40">
        <f>Beazley_data[[#This Row],[WEP]]</f>
        <v>8604.5941000000003</v>
      </c>
      <c r="R101" s="40">
        <f t="shared" si="11"/>
        <v>8760.3090360000006</v>
      </c>
      <c r="S101" s="41">
        <f t="shared" si="12"/>
        <v>1.7775050555876339E-2</v>
      </c>
      <c r="U101" s="42">
        <f>Beazley_data[[#This Row],[Acq_costs]]</f>
        <v>2282.0562627853901</v>
      </c>
      <c r="V101" s="40">
        <f t="shared" si="13"/>
        <v>2342.81522</v>
      </c>
      <c r="W101" s="43">
        <f t="shared" si="14"/>
        <v>2.5934165313562303E-2</v>
      </c>
      <c r="Y101" s="44">
        <f>Beazley_data[[#This Row],[total_RC]]</f>
        <v>0.98425456645966103</v>
      </c>
      <c r="Z101" s="45">
        <f t="shared" si="15"/>
        <v>0.98452178926495004</v>
      </c>
      <c r="AA101" s="43">
        <f t="shared" si="16"/>
        <v>2.7142396258037491E-4</v>
      </c>
      <c r="AD101" s="42">
        <f>Beazley_data[[#This Row],[Cat_incurred]]+Beazley_data[[#This Row],[incurred_exc_cat]]</f>
        <v>0</v>
      </c>
      <c r="AE101" s="40">
        <f t="shared" si="17"/>
        <v>0</v>
      </c>
      <c r="AF101" s="43" t="str">
        <f t="shared" si="18"/>
        <v>no values</v>
      </c>
      <c r="AI101" t="s">
        <v>152</v>
      </c>
      <c r="AJ101">
        <v>1.0223477394362199</v>
      </c>
      <c r="AK101">
        <v>1.13097162572641</v>
      </c>
      <c r="AL101">
        <v>1.1730573994456599</v>
      </c>
      <c r="AM101">
        <v>1.1475783174264</v>
      </c>
      <c r="AN101">
        <v>1.0432562540506201</v>
      </c>
      <c r="AO101">
        <v>0.99969048154715801</v>
      </c>
      <c r="AP101">
        <v>1.0867755025686501</v>
      </c>
      <c r="AQ101">
        <v>1.00149851177628</v>
      </c>
      <c r="AR101">
        <v>0.89506535757528005</v>
      </c>
      <c r="AS101">
        <v>1.0158140051950799</v>
      </c>
      <c r="AT101">
        <v>1</v>
      </c>
      <c r="AU101">
        <v>1.0162210267005101</v>
      </c>
      <c r="AV101">
        <v>1</v>
      </c>
      <c r="AW101">
        <v>1.0310265136811001</v>
      </c>
      <c r="AX101">
        <v>1.07384672987206</v>
      </c>
      <c r="AY101">
        <v>1.01492937630749</v>
      </c>
      <c r="AZ101">
        <v>1</v>
      </c>
      <c r="BA101">
        <v>1.0172056194388699</v>
      </c>
      <c r="BB101">
        <v>1.0296499655746301</v>
      </c>
      <c r="BC101">
        <v>1.0439802856559699</v>
      </c>
      <c r="BD101">
        <v>1.03090240585203</v>
      </c>
      <c r="BE101">
        <v>1.0095844463252299</v>
      </c>
      <c r="BF101">
        <v>1.00757532043162</v>
      </c>
      <c r="BG101">
        <v>7003495.6190826697</v>
      </c>
      <c r="BH101">
        <v>10925588.553110899</v>
      </c>
      <c r="BI101">
        <v>6915910.7357940096</v>
      </c>
      <c r="BJ101">
        <v>4433195.6288639996</v>
      </c>
      <c r="BK101">
        <v>8577770.9792583305</v>
      </c>
      <c r="BL101">
        <v>6759664.6807119995</v>
      </c>
      <c r="BM101">
        <v>5561610.8908120003</v>
      </c>
      <c r="BN101">
        <v>2951998.0917480001</v>
      </c>
      <c r="BO101">
        <v>1921068.3644000001</v>
      </c>
      <c r="BP101">
        <v>1937900.4753</v>
      </c>
      <c r="BQ101">
        <v>1858913.0777</v>
      </c>
      <c r="BR101">
        <v>429588.8677</v>
      </c>
      <c r="BS101">
        <v>244200</v>
      </c>
      <c r="BT101">
        <v>4006949.8849999998</v>
      </c>
      <c r="BU101">
        <v>4328808.1081161899</v>
      </c>
      <c r="BV101">
        <v>5705598.4493952002</v>
      </c>
      <c r="BW101">
        <v>2187559.5962</v>
      </c>
      <c r="BX101">
        <v>4116120.6814691299</v>
      </c>
      <c r="BY101">
        <v>4283937.3964050002</v>
      </c>
      <c r="BZ101">
        <v>2681759.415</v>
      </c>
      <c r="CA101">
        <v>1818171.6118000001</v>
      </c>
      <c r="CB101">
        <v>1811101.9269000001</v>
      </c>
      <c r="CC101">
        <v>1900108.8196</v>
      </c>
      <c r="CD101">
        <v>8188732.3081302699</v>
      </c>
      <c r="CE101">
        <v>10371469.6116427</v>
      </c>
      <c r="CF101">
        <v>5020552.3799549099</v>
      </c>
      <c r="CG101">
        <v>3270652.2553314101</v>
      </c>
      <c r="CH101">
        <v>6574495.6373303104</v>
      </c>
      <c r="CI101">
        <v>5763765.0016417596</v>
      </c>
      <c r="CJ101">
        <v>4853367.5807622699</v>
      </c>
      <c r="CK101">
        <v>1941522.0176729399</v>
      </c>
      <c r="CL101">
        <v>1725908.56632498</v>
      </c>
      <c r="CM101">
        <v>1321701.9903054901</v>
      </c>
      <c r="CN101">
        <v>2401153.9574664398</v>
      </c>
      <c r="CO101">
        <v>287355.46260000003</v>
      </c>
      <c r="CP101">
        <v>232635.99</v>
      </c>
      <c r="CQ101">
        <v>3010232.0592999998</v>
      </c>
      <c r="CR101">
        <v>3236543.6852000002</v>
      </c>
      <c r="CS101">
        <v>4206140.2769999998</v>
      </c>
      <c r="CT101">
        <v>1764940.4835000001</v>
      </c>
      <c r="CU101">
        <v>3380718.7193</v>
      </c>
      <c r="CV101">
        <v>3161729.3826522399</v>
      </c>
      <c r="CW101">
        <v>2253369.5170999998</v>
      </c>
      <c r="CX101">
        <v>1211876.2860000001</v>
      </c>
      <c r="CY101">
        <v>709737.31209999998</v>
      </c>
      <c r="CZ101">
        <v>19322.497599999999</v>
      </c>
      <c r="DX101">
        <v>2072018.2740553999</v>
      </c>
      <c r="DY101">
        <v>3950901.3101953999</v>
      </c>
      <c r="DZ101">
        <v>2292938.9988605599</v>
      </c>
      <c r="EA101">
        <v>1270020.8234039999</v>
      </c>
      <c r="EB101">
        <v>2701346.6476824302</v>
      </c>
      <c r="EC101">
        <v>2044846.1489279999</v>
      </c>
      <c r="ED101">
        <v>1734344.3312560001</v>
      </c>
      <c r="EE101">
        <v>1113587.510708</v>
      </c>
      <c r="EF101">
        <v>857778.88020000001</v>
      </c>
      <c r="EG101">
        <v>887746.26890000002</v>
      </c>
      <c r="EH101">
        <v>939905.60699999996</v>
      </c>
      <c r="EI101">
        <v>132586.6263</v>
      </c>
      <c r="EJ101">
        <v>85800</v>
      </c>
      <c r="EK101">
        <v>1012757.4361</v>
      </c>
      <c r="EL101">
        <v>1152601.43353873</v>
      </c>
      <c r="EM101">
        <v>1526262.2012648</v>
      </c>
      <c r="EN101">
        <v>754363.3787</v>
      </c>
      <c r="EO101">
        <v>1445240.76582487</v>
      </c>
      <c r="EP101">
        <v>1529352.231595</v>
      </c>
      <c r="EQ101">
        <v>963856.58499999996</v>
      </c>
      <c r="ER101">
        <v>622099.57700000005</v>
      </c>
      <c r="ES101">
        <v>653517.96889999998</v>
      </c>
      <c r="ET101">
        <v>694513.69019999995</v>
      </c>
      <c r="EU101">
        <v>8188732.3081302699</v>
      </c>
      <c r="EV101">
        <v>10370946.440942699</v>
      </c>
      <c r="EW101">
        <v>5020552.3799549099</v>
      </c>
      <c r="EX101">
        <v>3270652.2553313999</v>
      </c>
      <c r="EY101">
        <v>6574495.6373303104</v>
      </c>
      <c r="EZ101">
        <v>5763634.0080097597</v>
      </c>
      <c r="FA101">
        <v>4853367.5807622699</v>
      </c>
      <c r="FB101">
        <v>1941522.0176729399</v>
      </c>
      <c r="FC101">
        <v>1725908.56632498</v>
      </c>
      <c r="FD101">
        <v>1321701.9903054901</v>
      </c>
      <c r="FE101">
        <v>2401153.9574664398</v>
      </c>
      <c r="FF101">
        <v>273755.46260000003</v>
      </c>
      <c r="FG101">
        <v>231635.99</v>
      </c>
      <c r="FH101">
        <v>3010232.0592999998</v>
      </c>
      <c r="FI101">
        <v>3236543.6852000002</v>
      </c>
      <c r="FJ101">
        <v>4206140.2769999998</v>
      </c>
      <c r="FK101">
        <v>1764940.4835000001</v>
      </c>
      <c r="FL101">
        <v>3379534.6545000002</v>
      </c>
      <c r="FM101">
        <v>3160417.7826522398</v>
      </c>
      <c r="FN101">
        <v>2246862.9171000002</v>
      </c>
      <c r="FO101">
        <v>1081850.3696999999</v>
      </c>
      <c r="FP101">
        <v>522125.85810000001</v>
      </c>
      <c r="FQ101">
        <v>12087.247600000001</v>
      </c>
    </row>
    <row r="102" spans="1:173" x14ac:dyDescent="0.25">
      <c r="A102" s="48" t="s">
        <v>345</v>
      </c>
      <c r="B102" s="48" t="s">
        <v>20</v>
      </c>
      <c r="C102" s="49">
        <v>2018</v>
      </c>
      <c r="D102" s="85">
        <v>4705.5949000000001</v>
      </c>
      <c r="E102" s="49">
        <v>1772.1138597587301</v>
      </c>
      <c r="F102" s="49">
        <v>0</v>
      </c>
      <c r="G102" s="49">
        <v>0</v>
      </c>
      <c r="H102" s="49">
        <v>0</v>
      </c>
      <c r="I102" s="49">
        <v>0</v>
      </c>
      <c r="J102" s="49">
        <v>1.0024757129434501</v>
      </c>
      <c r="K102" s="49">
        <v>0</v>
      </c>
      <c r="L102" s="49">
        <v>0</v>
      </c>
      <c r="M102" s="38">
        <f>IF(OR(Beazley_data[[#This Row],[total_RC]]&lt;0.6,Beazley_data[[#This Row],[total_RC]]&gt;2),1,Beazley_data[[#This Row],[total_RC]])</f>
        <v>1.0024757129434501</v>
      </c>
      <c r="P102" s="39" t="str">
        <f>Beazley_data[[#This Row],[key]]</f>
        <v>3E2018</v>
      </c>
      <c r="Q102" s="40">
        <f>Beazley_data[[#This Row],[WEP]]</f>
        <v>4705.5949000000001</v>
      </c>
      <c r="R102" s="40">
        <f t="shared" si="11"/>
        <v>4727.5601360000001</v>
      </c>
      <c r="S102" s="41">
        <f t="shared" si="12"/>
        <v>4.6462097505088201E-3</v>
      </c>
      <c r="U102" s="42">
        <f>Beazley_data[[#This Row],[Acq_costs]]</f>
        <v>1772.1138597587301</v>
      </c>
      <c r="V102" s="40">
        <f t="shared" si="13"/>
        <v>1779.4332879999999</v>
      </c>
      <c r="W102" s="43">
        <f t="shared" si="14"/>
        <v>4.1133479353398844E-3</v>
      </c>
      <c r="Y102" s="44">
        <f>Beazley_data[[#This Row],[total_RC]]</f>
        <v>1.0024757129434501</v>
      </c>
      <c r="Z102" s="45">
        <f t="shared" si="15"/>
        <v>1.0024697615781499</v>
      </c>
      <c r="AA102" s="43">
        <f t="shared" si="16"/>
        <v>-5.9367030590114888E-6</v>
      </c>
      <c r="AD102" s="42">
        <f>Beazley_data[[#This Row],[Cat_incurred]]+Beazley_data[[#This Row],[incurred_exc_cat]]</f>
        <v>0</v>
      </c>
      <c r="AE102" s="40">
        <f t="shared" si="17"/>
        <v>0</v>
      </c>
      <c r="AF102" s="43" t="str">
        <f t="shared" si="18"/>
        <v>no values</v>
      </c>
      <c r="AI102" t="s">
        <v>153</v>
      </c>
      <c r="AJ102">
        <v>0</v>
      </c>
      <c r="AK102">
        <v>0</v>
      </c>
      <c r="AL102">
        <v>1.67498164353304</v>
      </c>
      <c r="AM102">
        <v>1.4899999992836199</v>
      </c>
      <c r="AN102">
        <v>0</v>
      </c>
      <c r="AO102">
        <v>0</v>
      </c>
      <c r="AP102">
        <v>0</v>
      </c>
      <c r="AQ102">
        <v>0</v>
      </c>
      <c r="AR102">
        <v>1</v>
      </c>
      <c r="AS102">
        <v>1</v>
      </c>
      <c r="AT102">
        <v>1</v>
      </c>
      <c r="AU102">
        <v>1</v>
      </c>
      <c r="AV102">
        <v>0</v>
      </c>
      <c r="AW102">
        <v>0</v>
      </c>
      <c r="AX102">
        <v>0</v>
      </c>
      <c r="AY102">
        <v>0</v>
      </c>
      <c r="AZ102">
        <v>0</v>
      </c>
      <c r="BA102">
        <v>1.06552902221801</v>
      </c>
      <c r="BB102">
        <v>1.1006490325935501</v>
      </c>
      <c r="BC102">
        <v>1.0760288597050101</v>
      </c>
      <c r="BD102">
        <v>1.0593263244781701</v>
      </c>
      <c r="BE102">
        <v>1.0856339969438999</v>
      </c>
      <c r="BF102">
        <v>0</v>
      </c>
      <c r="BG102">
        <v>0</v>
      </c>
      <c r="BH102">
        <v>0</v>
      </c>
      <c r="BI102">
        <v>80939.266300000003</v>
      </c>
      <c r="BJ102">
        <v>17820.037</v>
      </c>
      <c r="BK102">
        <v>0</v>
      </c>
      <c r="BL102">
        <v>0</v>
      </c>
      <c r="BM102">
        <v>85492</v>
      </c>
      <c r="BN102">
        <v>127500</v>
      </c>
      <c r="BO102">
        <v>106250</v>
      </c>
      <c r="BP102">
        <v>194687.5</v>
      </c>
      <c r="BQ102">
        <v>199590.6251</v>
      </c>
      <c r="BR102">
        <v>246500</v>
      </c>
      <c r="BS102">
        <v>0</v>
      </c>
      <c r="BT102">
        <v>0</v>
      </c>
      <c r="BU102">
        <v>0</v>
      </c>
      <c r="BV102">
        <v>0</v>
      </c>
      <c r="BW102">
        <v>12709180.734999999</v>
      </c>
      <c r="BX102">
        <v>30127829.420000002</v>
      </c>
      <c r="BY102">
        <v>31638074.699999999</v>
      </c>
      <c r="BZ102">
        <v>18033573.054200001</v>
      </c>
      <c r="CA102">
        <v>2035530.6819</v>
      </c>
      <c r="CB102">
        <v>2584194.5981000001</v>
      </c>
      <c r="CC102">
        <v>0</v>
      </c>
      <c r="CD102">
        <v>0</v>
      </c>
      <c r="CE102">
        <v>0</v>
      </c>
      <c r="CF102">
        <v>280730.39360000001</v>
      </c>
      <c r="CG102">
        <v>51864.090600000003</v>
      </c>
      <c r="CH102">
        <v>0</v>
      </c>
      <c r="CI102">
        <v>0</v>
      </c>
      <c r="CJ102">
        <v>0</v>
      </c>
      <c r="CK102">
        <v>0</v>
      </c>
      <c r="CL102">
        <v>17221.287499999999</v>
      </c>
      <c r="CM102">
        <v>14648.6625</v>
      </c>
      <c r="CN102">
        <v>246492.38500000001</v>
      </c>
      <c r="CO102">
        <v>510495.64260000002</v>
      </c>
      <c r="CP102">
        <v>0</v>
      </c>
      <c r="CQ102">
        <v>0</v>
      </c>
      <c r="CR102">
        <v>0</v>
      </c>
      <c r="CS102">
        <v>0</v>
      </c>
      <c r="CT102">
        <v>20593350.43</v>
      </c>
      <c r="CU102">
        <v>34829261.719999999</v>
      </c>
      <c r="CV102">
        <v>34181647.289999999</v>
      </c>
      <c r="CW102">
        <v>11296838.236199999</v>
      </c>
      <c r="CX102">
        <v>517273.76169999997</v>
      </c>
      <c r="CY102">
        <v>0</v>
      </c>
      <c r="CZ102">
        <v>0</v>
      </c>
      <c r="DX102">
        <v>0</v>
      </c>
      <c r="DY102">
        <v>0</v>
      </c>
      <c r="DZ102">
        <v>14283.4</v>
      </c>
      <c r="EA102">
        <v>2202.2399999999998</v>
      </c>
      <c r="EB102">
        <v>0</v>
      </c>
      <c r="EC102">
        <v>0</v>
      </c>
      <c r="ED102">
        <v>10988</v>
      </c>
      <c r="EE102">
        <v>22500</v>
      </c>
      <c r="EF102">
        <v>18750</v>
      </c>
      <c r="EG102">
        <v>33437.5</v>
      </c>
      <c r="EH102">
        <v>35221.875099999997</v>
      </c>
      <c r="EI102">
        <v>43500</v>
      </c>
      <c r="EJ102">
        <v>0</v>
      </c>
      <c r="EK102">
        <v>0</v>
      </c>
      <c r="EL102">
        <v>0</v>
      </c>
      <c r="EM102">
        <v>0</v>
      </c>
      <c r="EN102">
        <v>4350122.2649999997</v>
      </c>
      <c r="EO102">
        <v>10585453.58</v>
      </c>
      <c r="EP102">
        <v>11116080.300000001</v>
      </c>
      <c r="EQ102">
        <v>6062447.4093000004</v>
      </c>
      <c r="ER102">
        <v>237847.1496</v>
      </c>
      <c r="ES102">
        <v>316961.55800000002</v>
      </c>
      <c r="ET102">
        <v>0</v>
      </c>
      <c r="EU102">
        <v>0</v>
      </c>
      <c r="EV102">
        <v>0</v>
      </c>
      <c r="EW102">
        <v>280730.39360000001</v>
      </c>
      <c r="EX102">
        <v>51864.090600000003</v>
      </c>
      <c r="EY102">
        <v>0</v>
      </c>
      <c r="EZ102">
        <v>0</v>
      </c>
      <c r="FA102">
        <v>0</v>
      </c>
      <c r="FB102">
        <v>0</v>
      </c>
      <c r="FC102">
        <v>17221.287499999999</v>
      </c>
      <c r="FD102">
        <v>14648.6625</v>
      </c>
      <c r="FE102">
        <v>246492.38500000001</v>
      </c>
      <c r="FF102">
        <v>510495.64260000002</v>
      </c>
      <c r="FG102">
        <v>0</v>
      </c>
      <c r="FH102">
        <v>0</v>
      </c>
      <c r="FI102">
        <v>0</v>
      </c>
      <c r="FJ102">
        <v>0</v>
      </c>
      <c r="FK102">
        <v>19157641.43</v>
      </c>
      <c r="FL102">
        <v>31948480.719999999</v>
      </c>
      <c r="FM102">
        <v>30164230.289999999</v>
      </c>
      <c r="FN102">
        <v>7453778.0612000003</v>
      </c>
      <c r="FO102">
        <v>4542.7866999999997</v>
      </c>
      <c r="FP102">
        <v>0</v>
      </c>
      <c r="FQ102">
        <v>0</v>
      </c>
    </row>
    <row r="103" spans="1:173" x14ac:dyDescent="0.25">
      <c r="A103" s="46" t="s">
        <v>346</v>
      </c>
      <c r="B103" s="46" t="s">
        <v>20</v>
      </c>
      <c r="C103">
        <v>2019</v>
      </c>
      <c r="D103" s="84">
        <v>15946.6837</v>
      </c>
      <c r="E103">
        <v>4094.4470535563901</v>
      </c>
      <c r="F103">
        <v>0</v>
      </c>
      <c r="G103">
        <v>0</v>
      </c>
      <c r="H103">
        <v>0</v>
      </c>
      <c r="I103">
        <v>0</v>
      </c>
      <c r="J103">
        <v>1.0235334478646601</v>
      </c>
      <c r="K103">
        <v>0</v>
      </c>
      <c r="L103">
        <v>0</v>
      </c>
      <c r="M103" s="38">
        <f>IF(OR(Beazley_data[[#This Row],[total_RC]]&lt;0.6,Beazley_data[[#This Row],[total_RC]]&gt;2),1,Beazley_data[[#This Row],[total_RC]])</f>
        <v>1.0235334478646601</v>
      </c>
      <c r="P103" s="39" t="str">
        <f>Beazley_data[[#This Row],[key]]</f>
        <v>3E2019</v>
      </c>
      <c r="Q103" s="40">
        <f>Beazley_data[[#This Row],[WEP]]</f>
        <v>15946.6837</v>
      </c>
      <c r="R103" s="40">
        <f t="shared" si="11"/>
        <v>15996.448823999999</v>
      </c>
      <c r="S103" s="41">
        <f t="shared" si="12"/>
        <v>3.1110107341659047E-3</v>
      </c>
      <c r="U103" s="42">
        <f>Beazley_data[[#This Row],[Acq_costs]]</f>
        <v>4094.4470535563901</v>
      </c>
      <c r="V103" s="40">
        <f t="shared" si="13"/>
        <v>4111.7537560000001</v>
      </c>
      <c r="W103" s="43">
        <f t="shared" si="14"/>
        <v>4.2090804728652613E-3</v>
      </c>
      <c r="Y103" s="44">
        <f>Beazley_data[[#This Row],[total_RC]]</f>
        <v>1.0235334478646601</v>
      </c>
      <c r="Z103" s="45">
        <f t="shared" si="15"/>
        <v>1.0234928476549101</v>
      </c>
      <c r="AA103" s="43">
        <f t="shared" si="16"/>
        <v>-3.9668288687084709E-5</v>
      </c>
      <c r="AD103" s="42">
        <f>Beazley_data[[#This Row],[Cat_incurred]]+Beazley_data[[#This Row],[incurred_exc_cat]]</f>
        <v>0</v>
      </c>
      <c r="AE103" s="40">
        <f t="shared" si="17"/>
        <v>0</v>
      </c>
      <c r="AF103" s="43" t="str">
        <f t="shared" si="18"/>
        <v>no values</v>
      </c>
      <c r="AI103" t="s">
        <v>154</v>
      </c>
      <c r="AJ103">
        <v>0.98999999963293694</v>
      </c>
      <c r="AK103">
        <v>0</v>
      </c>
      <c r="AL103">
        <v>0</v>
      </c>
      <c r="AM103">
        <v>1.2239529834138101</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132206.03271922001</v>
      </c>
      <c r="BH103">
        <v>0</v>
      </c>
      <c r="BI103">
        <v>0</v>
      </c>
      <c r="BJ103">
        <v>388113.74336575798</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161182.250253329</v>
      </c>
      <c r="CE103">
        <v>0</v>
      </c>
      <c r="CF103">
        <v>0</v>
      </c>
      <c r="CG103">
        <v>253654.80368063899</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X103">
        <v>26031.925517429401</v>
      </c>
      <c r="DY103">
        <v>0</v>
      </c>
      <c r="DZ103">
        <v>0</v>
      </c>
      <c r="EA103">
        <v>149077.576040605</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161182.250253329</v>
      </c>
      <c r="EV103">
        <v>0</v>
      </c>
      <c r="EW103">
        <v>0</v>
      </c>
      <c r="EX103">
        <v>253654.80368063899</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row>
    <row r="104" spans="1:173" x14ac:dyDescent="0.25">
      <c r="A104" s="48" t="s">
        <v>347</v>
      </c>
      <c r="B104" s="48" t="s">
        <v>20</v>
      </c>
      <c r="C104" s="49">
        <v>2020</v>
      </c>
      <c r="D104" s="85">
        <v>128308.575</v>
      </c>
      <c r="E104" s="49">
        <v>10244.9489868978</v>
      </c>
      <c r="F104" s="49">
        <v>0</v>
      </c>
      <c r="G104" s="49">
        <v>0</v>
      </c>
      <c r="H104" s="49">
        <v>42.853999999999999</v>
      </c>
      <c r="I104" s="49">
        <v>42.853999999999999</v>
      </c>
      <c r="J104" s="49">
        <v>1.02511609902678</v>
      </c>
      <c r="K104" s="49">
        <v>42.853999999999999</v>
      </c>
      <c r="L104" s="49">
        <v>42.853999999999999</v>
      </c>
      <c r="M104" s="38">
        <f>IF(OR(Beazley_data[[#This Row],[total_RC]]&lt;0.6,Beazley_data[[#This Row],[total_RC]]&gt;2),1,Beazley_data[[#This Row],[total_RC]])</f>
        <v>1.02511609902678</v>
      </c>
      <c r="P104" s="39" t="str">
        <f>Beazley_data[[#This Row],[key]]</f>
        <v>3E2020</v>
      </c>
      <c r="Q104" s="40">
        <f>Beazley_data[[#This Row],[WEP]]</f>
        <v>128308.575</v>
      </c>
      <c r="R104" s="40">
        <f t="shared" si="11"/>
        <v>89851.529055999999</v>
      </c>
      <c r="S104" s="41">
        <f t="shared" si="12"/>
        <v>-0.42800658317157442</v>
      </c>
      <c r="U104" s="42">
        <f>Beazley_data[[#This Row],[Acq_costs]]</f>
        <v>10244.9489868978</v>
      </c>
      <c r="V104" s="40">
        <f t="shared" si="13"/>
        <v>4572.0226720000001</v>
      </c>
      <c r="W104" s="43">
        <f t="shared" si="14"/>
        <v>-1.2407913787567062</v>
      </c>
      <c r="Y104" s="44">
        <f>Beazley_data[[#This Row],[total_RC]]</f>
        <v>1.02511609902678</v>
      </c>
      <c r="Z104" s="45">
        <f t="shared" si="15"/>
        <v>1.0251624716990899</v>
      </c>
      <c r="AA104" s="43">
        <f t="shared" si="16"/>
        <v>4.523446145373792E-5</v>
      </c>
      <c r="AD104" s="42">
        <f>Beazley_data[[#This Row],[Cat_incurred]]+Beazley_data[[#This Row],[incurred_exc_cat]]</f>
        <v>42.853999999999999</v>
      </c>
      <c r="AE104" s="40">
        <f t="shared" si="17"/>
        <v>42.853999999999999</v>
      </c>
      <c r="AF104" s="43">
        <f t="shared" si="18"/>
        <v>0</v>
      </c>
      <c r="AI104" t="s">
        <v>155</v>
      </c>
      <c r="AJ104">
        <v>0</v>
      </c>
      <c r="AK104">
        <v>0</v>
      </c>
      <c r="AL104">
        <v>0</v>
      </c>
      <c r="AM104">
        <v>0</v>
      </c>
      <c r="AN104">
        <v>0</v>
      </c>
      <c r="AO104">
        <v>1</v>
      </c>
      <c r="AP104">
        <v>1</v>
      </c>
      <c r="AQ104">
        <v>1.01404078973075</v>
      </c>
      <c r="AR104">
        <v>1</v>
      </c>
      <c r="AS104">
        <v>1</v>
      </c>
      <c r="AT104">
        <v>1</v>
      </c>
      <c r="AU104">
        <v>1</v>
      </c>
      <c r="AV104">
        <v>1</v>
      </c>
      <c r="AW104">
        <v>1</v>
      </c>
      <c r="AX104">
        <v>1</v>
      </c>
      <c r="AY104">
        <v>1</v>
      </c>
      <c r="AZ104">
        <v>1</v>
      </c>
      <c r="BA104">
        <v>1</v>
      </c>
      <c r="BB104">
        <v>0</v>
      </c>
      <c r="BC104">
        <v>0</v>
      </c>
      <c r="BD104">
        <v>0</v>
      </c>
      <c r="BE104">
        <v>0</v>
      </c>
      <c r="BF104">
        <v>0</v>
      </c>
      <c r="BG104">
        <v>0</v>
      </c>
      <c r="BH104">
        <v>0</v>
      </c>
      <c r="BI104">
        <v>0</v>
      </c>
      <c r="BJ104">
        <v>0</v>
      </c>
      <c r="BK104">
        <v>0</v>
      </c>
      <c r="BL104">
        <v>3629522.6783340001</v>
      </c>
      <c r="BM104">
        <v>4944415.3580062399</v>
      </c>
      <c r="BN104">
        <v>1759171.5080421199</v>
      </c>
      <c r="BO104">
        <v>832260</v>
      </c>
      <c r="BP104">
        <v>1043100.892</v>
      </c>
      <c r="BQ104">
        <v>1114431.2950082</v>
      </c>
      <c r="BR104">
        <v>474228.15</v>
      </c>
      <c r="BS104">
        <v>376048.35840000003</v>
      </c>
      <c r="BT104">
        <v>399383.89350000001</v>
      </c>
      <c r="BU104">
        <v>60686.436999999998</v>
      </c>
      <c r="BV104">
        <v>39467.328099566002</v>
      </c>
      <c r="BW104">
        <v>175250.12497199999</v>
      </c>
      <c r="BX104">
        <v>61665.250500000002</v>
      </c>
      <c r="BY104">
        <v>0</v>
      </c>
      <c r="BZ104">
        <v>0</v>
      </c>
      <c r="CA104">
        <v>0</v>
      </c>
      <c r="CB104">
        <v>0</v>
      </c>
      <c r="CC104">
        <v>0</v>
      </c>
      <c r="CD104">
        <v>0</v>
      </c>
      <c r="CE104">
        <v>0</v>
      </c>
      <c r="CF104">
        <v>0</v>
      </c>
      <c r="CG104">
        <v>0</v>
      </c>
      <c r="CH104">
        <v>0</v>
      </c>
      <c r="CI104">
        <v>4188484.1885931399</v>
      </c>
      <c r="CJ104">
        <v>5561362.6229036301</v>
      </c>
      <c r="CK104">
        <v>596006.00235778303</v>
      </c>
      <c r="CL104">
        <v>369076.63319999998</v>
      </c>
      <c r="CM104">
        <v>1050024.83607324</v>
      </c>
      <c r="CN104">
        <v>598806.6574426</v>
      </c>
      <c r="CO104">
        <v>274643.89399999997</v>
      </c>
      <c r="CP104">
        <v>438834.18920000002</v>
      </c>
      <c r="CQ104">
        <v>253132.08024853899</v>
      </c>
      <c r="CR104">
        <v>39748.118258819602</v>
      </c>
      <c r="CS104">
        <v>29355.002685315601</v>
      </c>
      <c r="CT104">
        <v>99524.017300444393</v>
      </c>
      <c r="CU104">
        <v>118773.454089744</v>
      </c>
      <c r="CV104">
        <v>0</v>
      </c>
      <c r="CW104">
        <v>0</v>
      </c>
      <c r="CX104">
        <v>0</v>
      </c>
      <c r="CY104">
        <v>0</v>
      </c>
      <c r="CZ104">
        <v>0</v>
      </c>
      <c r="DX104">
        <v>0</v>
      </c>
      <c r="DY104">
        <v>0</v>
      </c>
      <c r="DZ104">
        <v>0</v>
      </c>
      <c r="EA104">
        <v>0</v>
      </c>
      <c r="EB104">
        <v>0</v>
      </c>
      <c r="EC104">
        <v>1399397.3558660001</v>
      </c>
      <c r="ED104">
        <v>1769303.0288915399</v>
      </c>
      <c r="EE104">
        <v>661417.51331652899</v>
      </c>
      <c r="EF104">
        <v>883740</v>
      </c>
      <c r="EG104">
        <v>864634.66799999995</v>
      </c>
      <c r="EH104">
        <v>961876.11088379996</v>
      </c>
      <c r="EI104">
        <v>503561.85</v>
      </c>
      <c r="EJ104">
        <v>399309.08159999998</v>
      </c>
      <c r="EK104">
        <v>373878.81150000001</v>
      </c>
      <c r="EL104">
        <v>26008.473000000002</v>
      </c>
      <c r="EM104">
        <v>16914.5692494508</v>
      </c>
      <c r="EN104">
        <v>68714.944988000003</v>
      </c>
      <c r="EO104">
        <v>26427.964499999998</v>
      </c>
      <c r="EP104">
        <v>0</v>
      </c>
      <c r="EQ104">
        <v>0</v>
      </c>
      <c r="ER104">
        <v>0</v>
      </c>
      <c r="ES104">
        <v>0</v>
      </c>
      <c r="ET104">
        <v>0</v>
      </c>
      <c r="EU104">
        <v>0</v>
      </c>
      <c r="EV104">
        <v>0</v>
      </c>
      <c r="EW104">
        <v>0</v>
      </c>
      <c r="EX104">
        <v>0</v>
      </c>
      <c r="EY104">
        <v>0</v>
      </c>
      <c r="EZ104">
        <v>4188484.1885931399</v>
      </c>
      <c r="FA104">
        <v>5561362.6229036301</v>
      </c>
      <c r="FB104">
        <v>581978.20659778302</v>
      </c>
      <c r="FC104">
        <v>369076.63319999998</v>
      </c>
      <c r="FD104">
        <v>1050024.83607324</v>
      </c>
      <c r="FE104">
        <v>598806.6574426</v>
      </c>
      <c r="FF104">
        <v>274643.89399999997</v>
      </c>
      <c r="FG104">
        <v>438834.18920000002</v>
      </c>
      <c r="FH104">
        <v>253132.08024853899</v>
      </c>
      <c r="FI104">
        <v>39227.948798819598</v>
      </c>
      <c r="FJ104">
        <v>29355.002685315601</v>
      </c>
      <c r="FK104">
        <v>97463.792747340398</v>
      </c>
      <c r="FL104">
        <v>111142.624043744</v>
      </c>
      <c r="FM104">
        <v>0</v>
      </c>
      <c r="FN104">
        <v>0</v>
      </c>
      <c r="FO104">
        <v>0</v>
      </c>
      <c r="FP104">
        <v>0</v>
      </c>
      <c r="FQ104">
        <v>0</v>
      </c>
    </row>
    <row r="105" spans="1:173" x14ac:dyDescent="0.25">
      <c r="A105" s="46" t="s">
        <v>348</v>
      </c>
      <c r="B105" s="46" t="s">
        <v>20</v>
      </c>
      <c r="C105">
        <v>2021</v>
      </c>
      <c r="D105" s="84">
        <v>6506.3486000000003</v>
      </c>
      <c r="E105">
        <v>1230.5051873672201</v>
      </c>
      <c r="F105">
        <v>0</v>
      </c>
      <c r="G105">
        <v>0</v>
      </c>
      <c r="H105">
        <v>176369.03716718801</v>
      </c>
      <c r="I105">
        <v>386231.584154688</v>
      </c>
      <c r="J105">
        <v>1.01192947962472</v>
      </c>
      <c r="K105">
        <v>176369.03716718801</v>
      </c>
      <c r="L105">
        <v>386231.584154688</v>
      </c>
      <c r="M105" s="38">
        <f>IF(OR(Beazley_data[[#This Row],[total_RC]]&lt;0.6,Beazley_data[[#This Row],[total_RC]]&gt;2),1,Beazley_data[[#This Row],[total_RC]])</f>
        <v>1.01192947962472</v>
      </c>
      <c r="P105" s="39" t="str">
        <f>Beazley_data[[#This Row],[key]]</f>
        <v>3E2021</v>
      </c>
      <c r="Q105" s="40">
        <f>Beazley_data[[#This Row],[WEP]]</f>
        <v>6506.3486000000003</v>
      </c>
      <c r="R105" s="40">
        <f t="shared" si="11"/>
        <v>6515.4821240000001</v>
      </c>
      <c r="S105" s="41">
        <f t="shared" si="12"/>
        <v>1.4018185954890745E-3</v>
      </c>
      <c r="U105" s="42">
        <f>Beazley_data[[#This Row],[Acq_costs]]</f>
        <v>1230.5051873672201</v>
      </c>
      <c r="V105" s="40">
        <f t="shared" si="13"/>
        <v>1231.924452</v>
      </c>
      <c r="W105" s="43">
        <f t="shared" si="14"/>
        <v>1.1520711602694236E-3</v>
      </c>
      <c r="Y105" s="44">
        <f>Beazley_data[[#This Row],[total_RC]]</f>
        <v>1.01192947962472</v>
      </c>
      <c r="Z105" s="45">
        <f t="shared" si="15"/>
        <v>1.0120236299207901</v>
      </c>
      <c r="AA105" s="43">
        <f t="shared" si="16"/>
        <v>9.3031717132377079E-5</v>
      </c>
      <c r="AD105" s="42">
        <f>Beazley_data[[#This Row],[Cat_incurred]]+Beazley_data[[#This Row],[incurred_exc_cat]]</f>
        <v>386231.584154688</v>
      </c>
      <c r="AE105" s="40">
        <f t="shared" si="17"/>
        <v>67475.502112219998</v>
      </c>
      <c r="AF105" s="43">
        <f t="shared" si="18"/>
        <v>-4.7240268255038362</v>
      </c>
      <c r="AI105" t="s">
        <v>79</v>
      </c>
      <c r="AJ105">
        <v>0</v>
      </c>
      <c r="AK105">
        <v>0.99000000320799497</v>
      </c>
      <c r="AL105">
        <v>1.00999999980945</v>
      </c>
      <c r="AM105">
        <v>0</v>
      </c>
      <c r="AN105">
        <v>0</v>
      </c>
      <c r="AO105">
        <v>1</v>
      </c>
      <c r="AP105">
        <v>0</v>
      </c>
      <c r="AQ105">
        <v>0</v>
      </c>
      <c r="AR105">
        <v>0</v>
      </c>
      <c r="AS105">
        <v>0</v>
      </c>
      <c r="AT105">
        <v>0</v>
      </c>
      <c r="AU105">
        <v>0</v>
      </c>
      <c r="AV105">
        <v>0</v>
      </c>
      <c r="AW105">
        <v>0</v>
      </c>
      <c r="AX105">
        <v>0</v>
      </c>
      <c r="AY105">
        <v>0</v>
      </c>
      <c r="AZ105">
        <v>0</v>
      </c>
      <c r="BA105">
        <v>0</v>
      </c>
      <c r="BB105">
        <v>1</v>
      </c>
      <c r="BC105">
        <v>1</v>
      </c>
      <c r="BD105">
        <v>1</v>
      </c>
      <c r="BE105">
        <v>1</v>
      </c>
      <c r="BF105">
        <v>1.0350000007870701</v>
      </c>
      <c r="BG105">
        <v>0</v>
      </c>
      <c r="BH105">
        <v>914804.71552800003</v>
      </c>
      <c r="BI105">
        <v>265870.24200000003</v>
      </c>
      <c r="BJ105">
        <v>3091.9</v>
      </c>
      <c r="BK105">
        <v>0</v>
      </c>
      <c r="BL105">
        <v>34282.289700000001</v>
      </c>
      <c r="BM105">
        <v>0</v>
      </c>
      <c r="BN105">
        <v>0</v>
      </c>
      <c r="BO105">
        <v>0</v>
      </c>
      <c r="BP105">
        <v>0</v>
      </c>
      <c r="BQ105">
        <v>0</v>
      </c>
      <c r="BR105">
        <v>0</v>
      </c>
      <c r="BS105">
        <v>0</v>
      </c>
      <c r="BT105">
        <v>0</v>
      </c>
      <c r="BU105">
        <v>0</v>
      </c>
      <c r="BV105">
        <v>0</v>
      </c>
      <c r="BW105">
        <v>120359.101104</v>
      </c>
      <c r="BX105">
        <v>56250</v>
      </c>
      <c r="BY105">
        <v>107893.0851</v>
      </c>
      <c r="BZ105">
        <v>180348.00020000001</v>
      </c>
      <c r="CA105">
        <v>99462.979399999997</v>
      </c>
      <c r="CB105">
        <v>94680</v>
      </c>
      <c r="CC105">
        <v>78900</v>
      </c>
      <c r="CD105">
        <v>0</v>
      </c>
      <c r="CE105">
        <v>3645756.7883879999</v>
      </c>
      <c r="CF105">
        <v>866896.995888</v>
      </c>
      <c r="CG105">
        <v>0</v>
      </c>
      <c r="CH105">
        <v>0</v>
      </c>
      <c r="CI105">
        <v>0</v>
      </c>
      <c r="CJ105">
        <v>0</v>
      </c>
      <c r="CK105">
        <v>0</v>
      </c>
      <c r="CL105">
        <v>0</v>
      </c>
      <c r="CM105">
        <v>0</v>
      </c>
      <c r="CN105">
        <v>0</v>
      </c>
      <c r="CO105">
        <v>0</v>
      </c>
      <c r="CP105">
        <v>0</v>
      </c>
      <c r="CQ105">
        <v>0</v>
      </c>
      <c r="CR105">
        <v>0</v>
      </c>
      <c r="CS105">
        <v>0</v>
      </c>
      <c r="CT105">
        <v>0</v>
      </c>
      <c r="CU105">
        <v>7342.8855598399996</v>
      </c>
      <c r="CV105">
        <v>6389.5263960000002</v>
      </c>
      <c r="CW105">
        <v>811.28783999999996</v>
      </c>
      <c r="CX105">
        <v>244648.95735314701</v>
      </c>
      <c r="CY105">
        <v>66161.060591999994</v>
      </c>
      <c r="CZ105">
        <v>0</v>
      </c>
      <c r="DX105">
        <v>0</v>
      </c>
      <c r="DY105">
        <v>4274.0973000000004</v>
      </c>
      <c r="DZ105">
        <v>26.589683999999998</v>
      </c>
      <c r="EA105">
        <v>1325.1</v>
      </c>
      <c r="EB105">
        <v>0</v>
      </c>
      <c r="EC105">
        <v>8840.0872999999992</v>
      </c>
      <c r="ED105">
        <v>0</v>
      </c>
      <c r="EE105">
        <v>0</v>
      </c>
      <c r="EF105">
        <v>0</v>
      </c>
      <c r="EG105">
        <v>0</v>
      </c>
      <c r="EH105">
        <v>0</v>
      </c>
      <c r="EI105">
        <v>0</v>
      </c>
      <c r="EJ105">
        <v>0</v>
      </c>
      <c r="EK105">
        <v>0</v>
      </c>
      <c r="EL105">
        <v>0</v>
      </c>
      <c r="EM105">
        <v>0</v>
      </c>
      <c r="EN105">
        <v>47553.865259999999</v>
      </c>
      <c r="EO105">
        <v>18750</v>
      </c>
      <c r="EP105">
        <v>22713.120599999998</v>
      </c>
      <c r="EQ105">
        <v>60116</v>
      </c>
      <c r="ER105">
        <v>11051.4422</v>
      </c>
      <c r="ES105">
        <v>10520</v>
      </c>
      <c r="ET105">
        <v>26300</v>
      </c>
      <c r="EU105">
        <v>0</v>
      </c>
      <c r="EV105">
        <v>3645756.7883879999</v>
      </c>
      <c r="EW105">
        <v>866896.995888</v>
      </c>
      <c r="EX105">
        <v>0</v>
      </c>
      <c r="EY105">
        <v>0</v>
      </c>
      <c r="EZ105">
        <v>0</v>
      </c>
      <c r="FA105">
        <v>0</v>
      </c>
      <c r="FB105">
        <v>0</v>
      </c>
      <c r="FC105">
        <v>0</v>
      </c>
      <c r="FD105">
        <v>0</v>
      </c>
      <c r="FE105">
        <v>0</v>
      </c>
      <c r="FF105">
        <v>0</v>
      </c>
      <c r="FG105">
        <v>0</v>
      </c>
      <c r="FH105">
        <v>0</v>
      </c>
      <c r="FI105">
        <v>0</v>
      </c>
      <c r="FJ105">
        <v>0</v>
      </c>
      <c r="FK105">
        <v>0</v>
      </c>
      <c r="FL105">
        <v>7342.8855598399996</v>
      </c>
      <c r="FM105">
        <v>6389.5263960000002</v>
      </c>
      <c r="FN105">
        <v>811.28783999999996</v>
      </c>
      <c r="FO105">
        <v>111996.101589147</v>
      </c>
      <c r="FP105">
        <v>29839.098431999999</v>
      </c>
      <c r="FQ105">
        <v>0</v>
      </c>
    </row>
    <row r="106" spans="1:173" x14ac:dyDescent="0.25">
      <c r="A106" s="48" t="s">
        <v>349</v>
      </c>
      <c r="B106" s="48" t="s">
        <v>20</v>
      </c>
      <c r="C106" s="49">
        <v>2022</v>
      </c>
      <c r="D106" s="85">
        <v>7209.4155000000001</v>
      </c>
      <c r="E106" s="49">
        <v>1265.22013536803</v>
      </c>
      <c r="F106" s="49">
        <v>0</v>
      </c>
      <c r="G106" s="49">
        <v>0</v>
      </c>
      <c r="H106" s="49">
        <v>0</v>
      </c>
      <c r="I106" s="49">
        <v>0</v>
      </c>
      <c r="J106" s="49">
        <v>1.0072122777411801</v>
      </c>
      <c r="K106" s="49">
        <v>0</v>
      </c>
      <c r="L106" s="49">
        <v>0</v>
      </c>
      <c r="M106" s="38">
        <f>IF(OR(Beazley_data[[#This Row],[total_RC]]&lt;0.6,Beazley_data[[#This Row],[total_RC]]&gt;2),1,Beazley_data[[#This Row],[total_RC]])</f>
        <v>1.0072122777411801</v>
      </c>
      <c r="P106" s="39" t="str">
        <f>Beazley_data[[#This Row],[key]]</f>
        <v>3E2022</v>
      </c>
      <c r="Q106" s="40">
        <f>Beazley_data[[#This Row],[WEP]]</f>
        <v>7209.4155000000001</v>
      </c>
      <c r="R106" s="40">
        <f t="shared" si="11"/>
        <v>164.67711600000001</v>
      </c>
      <c r="S106" s="41">
        <f t="shared" si="12"/>
        <v>-42.77909739444307</v>
      </c>
      <c r="U106" s="42">
        <f>Beazley_data[[#This Row],[Acq_costs]]</f>
        <v>1265.22013536803</v>
      </c>
      <c r="V106" s="40">
        <f t="shared" si="13"/>
        <v>54.324931999999997</v>
      </c>
      <c r="W106" s="43">
        <f t="shared" si="14"/>
        <v>-22.289861372822887</v>
      </c>
      <c r="Y106" s="44">
        <f>Beazley_data[[#This Row],[total_RC]]</f>
        <v>1.0072122777411801</v>
      </c>
      <c r="Z106" s="45">
        <f t="shared" si="15"/>
        <v>1.10572895806869</v>
      </c>
      <c r="AA106" s="43">
        <f t="shared" si="16"/>
        <v>8.9096590632466624E-2</v>
      </c>
      <c r="AD106" s="42">
        <f>Beazley_data[[#This Row],[Cat_incurred]]+Beazley_data[[#This Row],[incurred_exc_cat]]</f>
        <v>0</v>
      </c>
      <c r="AE106" s="40">
        <f t="shared" si="17"/>
        <v>0</v>
      </c>
      <c r="AF106" s="43" t="str">
        <f t="shared" si="18"/>
        <v>no values</v>
      </c>
      <c r="AI106" t="s">
        <v>28</v>
      </c>
      <c r="AJ106">
        <v>1</v>
      </c>
      <c r="AK106">
        <v>1.01000001637999</v>
      </c>
      <c r="AL106">
        <v>1.0100000096186299</v>
      </c>
      <c r="AM106">
        <v>1.0983356864771201</v>
      </c>
      <c r="AN106">
        <v>1.08213512236105</v>
      </c>
      <c r="AO106">
        <v>0.98708529442234605</v>
      </c>
      <c r="AP106">
        <v>1</v>
      </c>
      <c r="AQ106">
        <v>0.99682139897719801</v>
      </c>
      <c r="AR106">
        <v>0.999498275971479</v>
      </c>
      <c r="AS106">
        <v>0.95350186877398502</v>
      </c>
      <c r="AT106">
        <v>1</v>
      </c>
      <c r="AU106">
        <v>1.0149696757211799</v>
      </c>
      <c r="AV106">
        <v>1</v>
      </c>
      <c r="AW106">
        <v>0.99725720622886505</v>
      </c>
      <c r="AX106">
        <v>1.01042537394526</v>
      </c>
      <c r="AY106">
        <v>0.98713466639154901</v>
      </c>
      <c r="AZ106">
        <v>0.99637216838501197</v>
      </c>
      <c r="BA106">
        <v>0.99621147740413496</v>
      </c>
      <c r="BB106">
        <v>1.01651666887703</v>
      </c>
      <c r="BC106">
        <v>1.0061889072000501</v>
      </c>
      <c r="BD106">
        <v>1.01964475645721</v>
      </c>
      <c r="BE106">
        <v>1.02611135804284</v>
      </c>
      <c r="BF106">
        <v>1.1268269792155401</v>
      </c>
      <c r="BG106">
        <v>1525.7181720000001</v>
      </c>
      <c r="BH106">
        <v>3825.424548</v>
      </c>
      <c r="BI106">
        <v>1940.4840839999999</v>
      </c>
      <c r="BJ106">
        <v>133567.04273399999</v>
      </c>
      <c r="BK106">
        <v>1156098.4367450301</v>
      </c>
      <c r="BL106">
        <v>5180776.9519500798</v>
      </c>
      <c r="BM106">
        <v>4359744.1326692803</v>
      </c>
      <c r="BN106">
        <v>3940350.8893249999</v>
      </c>
      <c r="BO106">
        <v>4930224.3349690996</v>
      </c>
      <c r="BP106">
        <v>1030238.9027988299</v>
      </c>
      <c r="BQ106">
        <v>5039099.63922517</v>
      </c>
      <c r="BR106">
        <v>4546468.7171400497</v>
      </c>
      <c r="BS106">
        <v>4152693.5686219502</v>
      </c>
      <c r="BT106">
        <v>3988448.7649573199</v>
      </c>
      <c r="BU106">
        <v>3957619.9039722998</v>
      </c>
      <c r="BV106">
        <v>4730692.6198038599</v>
      </c>
      <c r="BW106">
        <v>5534633.1402243199</v>
      </c>
      <c r="BX106">
        <v>5327045.4826738602</v>
      </c>
      <c r="BY106">
        <v>6481514.5289724004</v>
      </c>
      <c r="BZ106">
        <v>6117117.32863444</v>
      </c>
      <c r="CA106">
        <v>4160178.5342446798</v>
      </c>
      <c r="CB106">
        <v>4505599.8395181997</v>
      </c>
      <c r="CC106">
        <v>2354457.4157714802</v>
      </c>
      <c r="CD106">
        <v>114.402</v>
      </c>
      <c r="CE106">
        <v>506.77100000000002</v>
      </c>
      <c r="CF106">
        <v>21.855800000000102</v>
      </c>
      <c r="CG106">
        <v>103014.39230981001</v>
      </c>
      <c r="CH106">
        <v>1047944.83094672</v>
      </c>
      <c r="CI106">
        <v>2448093.87744042</v>
      </c>
      <c r="CJ106">
        <v>3099497.9752628999</v>
      </c>
      <c r="CK106">
        <v>1244969.9768991</v>
      </c>
      <c r="CL106">
        <v>2522306.4270953801</v>
      </c>
      <c r="CM106">
        <v>414100.56601040001</v>
      </c>
      <c r="CN106">
        <v>2205666.2188038202</v>
      </c>
      <c r="CO106">
        <v>1097016.15103885</v>
      </c>
      <c r="CP106">
        <v>1663496.87331225</v>
      </c>
      <c r="CQ106">
        <v>1239361.16211164</v>
      </c>
      <c r="CR106">
        <v>1486914.3674320199</v>
      </c>
      <c r="CS106">
        <v>1874142.44158685</v>
      </c>
      <c r="CT106">
        <v>1956540.3844459199</v>
      </c>
      <c r="CU106">
        <v>1596112.5647985099</v>
      </c>
      <c r="CV106">
        <v>822205.41570140398</v>
      </c>
      <c r="CW106">
        <v>814738.41566363897</v>
      </c>
      <c r="CX106">
        <v>33115.75555396</v>
      </c>
      <c r="CY106">
        <v>74319.643000800002</v>
      </c>
      <c r="CZ106">
        <v>0</v>
      </c>
      <c r="DX106">
        <v>653.87929199999996</v>
      </c>
      <c r="DY106">
        <v>1487.66508</v>
      </c>
      <c r="DZ106">
        <v>754.63278000000003</v>
      </c>
      <c r="EA106">
        <v>50685.116922000001</v>
      </c>
      <c r="EB106">
        <v>534781.897711172</v>
      </c>
      <c r="EC106">
        <v>2474475.2629561801</v>
      </c>
      <c r="ED106">
        <v>2077541.6102529699</v>
      </c>
      <c r="EE106">
        <v>1819179.581675</v>
      </c>
      <c r="EF106">
        <v>2276463.9929408999</v>
      </c>
      <c r="EG106">
        <v>377740.41131217201</v>
      </c>
      <c r="EH106">
        <v>2216252.75155784</v>
      </c>
      <c r="EI106">
        <v>1984250.26518962</v>
      </c>
      <c r="EJ106">
        <v>1764389.54156136</v>
      </c>
      <c r="EK106">
        <v>1729679.3052888101</v>
      </c>
      <c r="EL106">
        <v>1801236.4305877001</v>
      </c>
      <c r="EM106">
        <v>2195211.73561014</v>
      </c>
      <c r="EN106">
        <v>2475532.1225830801</v>
      </c>
      <c r="EO106">
        <v>2187029.0212326101</v>
      </c>
      <c r="EP106">
        <v>2296527.6514361901</v>
      </c>
      <c r="EQ106">
        <v>1749887.93178102</v>
      </c>
      <c r="ER106">
        <v>1121209.6082190501</v>
      </c>
      <c r="ES106">
        <v>1289952.11127994</v>
      </c>
      <c r="ET106">
        <v>609221.80714502896</v>
      </c>
      <c r="EU106">
        <v>114.402</v>
      </c>
      <c r="EV106">
        <v>506.77100000000002</v>
      </c>
      <c r="EW106">
        <v>21.855799999999999</v>
      </c>
      <c r="EX106">
        <v>103014.39230981001</v>
      </c>
      <c r="EY106">
        <v>1047944.83094672</v>
      </c>
      <c r="EZ106">
        <v>2448093.87744042</v>
      </c>
      <c r="FA106">
        <v>3074346.3052945598</v>
      </c>
      <c r="FB106">
        <v>1244969.9768991</v>
      </c>
      <c r="FC106">
        <v>1893733.7334833799</v>
      </c>
      <c r="FD106">
        <v>414100.56601040001</v>
      </c>
      <c r="FE106">
        <v>2172477.0744738202</v>
      </c>
      <c r="FF106">
        <v>1097016.15103885</v>
      </c>
      <c r="FG106">
        <v>1368157.85277672</v>
      </c>
      <c r="FH106">
        <v>870803.85706015304</v>
      </c>
      <c r="FI106">
        <v>1286884.09802502</v>
      </c>
      <c r="FJ106">
        <v>1317799.59414185</v>
      </c>
      <c r="FK106">
        <v>1277100.4881879201</v>
      </c>
      <c r="FL106">
        <v>589569.36578450596</v>
      </c>
      <c r="FM106">
        <v>376440.63913340302</v>
      </c>
      <c r="FN106">
        <v>621570.00123029295</v>
      </c>
      <c r="FO106">
        <v>17098.683353960001</v>
      </c>
      <c r="FP106">
        <v>7047.1016448</v>
      </c>
      <c r="FQ106">
        <v>0</v>
      </c>
    </row>
    <row r="107" spans="1:173" x14ac:dyDescent="0.25">
      <c r="A107" s="46" t="s">
        <v>350</v>
      </c>
      <c r="B107" s="46" t="s">
        <v>20</v>
      </c>
      <c r="C107">
        <v>2023</v>
      </c>
      <c r="D107" s="84">
        <v>20892.7444</v>
      </c>
      <c r="E107">
        <v>2783.6196177652801</v>
      </c>
      <c r="F107">
        <v>0</v>
      </c>
      <c r="G107">
        <v>0</v>
      </c>
      <c r="H107">
        <v>0</v>
      </c>
      <c r="I107">
        <v>0</v>
      </c>
      <c r="J107">
        <v>1.01556604090531</v>
      </c>
      <c r="K107">
        <v>0</v>
      </c>
      <c r="L107">
        <v>0</v>
      </c>
      <c r="M107" s="38">
        <f>IF(OR(Beazley_data[[#This Row],[total_RC]]&lt;0.6,Beazley_data[[#This Row],[total_RC]]&gt;2),1,Beazley_data[[#This Row],[total_RC]])</f>
        <v>1.01556604090531</v>
      </c>
      <c r="P107" s="39" t="str">
        <f>Beazley_data[[#This Row],[key]]</f>
        <v>3E2023</v>
      </c>
      <c r="Q107" s="40">
        <f>Beazley_data[[#This Row],[WEP]]</f>
        <v>20892.7444</v>
      </c>
      <c r="R107" s="40">
        <f t="shared" si="11"/>
        <v>0</v>
      </c>
      <c r="S107" s="41" t="str">
        <f t="shared" si="12"/>
        <v>no values</v>
      </c>
      <c r="U107" s="42">
        <f>Beazley_data[[#This Row],[Acq_costs]]</f>
        <v>2783.6196177652801</v>
      </c>
      <c r="V107" s="40">
        <f t="shared" si="13"/>
        <v>0</v>
      </c>
      <c r="W107" s="43" t="str">
        <f t="shared" si="14"/>
        <v>no values</v>
      </c>
      <c r="Y107" s="44">
        <f>Beazley_data[[#This Row],[total_RC]]</f>
        <v>1.01556604090531</v>
      </c>
      <c r="Z107" s="45">
        <f t="shared" si="15"/>
        <v>0</v>
      </c>
      <c r="AA107" s="43" t="str">
        <f t="shared" si="16"/>
        <v>no values</v>
      </c>
      <c r="AD107" s="42">
        <f>Beazley_data[[#This Row],[Cat_incurred]]+Beazley_data[[#This Row],[incurred_exc_cat]]</f>
        <v>0</v>
      </c>
      <c r="AE107" s="40">
        <f t="shared" si="17"/>
        <v>0</v>
      </c>
      <c r="AF107" s="43" t="str">
        <f t="shared" si="18"/>
        <v>no values</v>
      </c>
      <c r="AI107" t="s">
        <v>78</v>
      </c>
      <c r="AJ107">
        <v>0</v>
      </c>
      <c r="AK107">
        <v>0</v>
      </c>
      <c r="AL107">
        <v>0</v>
      </c>
      <c r="AM107">
        <v>0</v>
      </c>
      <c r="AN107">
        <v>0</v>
      </c>
      <c r="AO107">
        <v>0</v>
      </c>
      <c r="AP107">
        <v>0</v>
      </c>
      <c r="AQ107">
        <v>0</v>
      </c>
      <c r="AR107">
        <v>0</v>
      </c>
      <c r="AS107">
        <v>1.0072447967818801</v>
      </c>
      <c r="AT107">
        <v>1.03847275338058</v>
      </c>
      <c r="AU107">
        <v>1.00000015400902</v>
      </c>
      <c r="AV107">
        <v>1</v>
      </c>
      <c r="AW107">
        <v>1.0028621318508399</v>
      </c>
      <c r="AX107">
        <v>1.04412853822565</v>
      </c>
      <c r="AY107">
        <v>1.1077863535069199</v>
      </c>
      <c r="AZ107">
        <v>1.0544761697718501</v>
      </c>
      <c r="BA107">
        <v>1.0715714167588499</v>
      </c>
      <c r="BB107">
        <v>1.0505619375620501</v>
      </c>
      <c r="BC107">
        <v>1.0808079759756599</v>
      </c>
      <c r="BD107">
        <v>1.11217691527509</v>
      </c>
      <c r="BE107">
        <v>1.0682816645386199</v>
      </c>
      <c r="BF107">
        <v>1.23030413135699</v>
      </c>
      <c r="BG107">
        <v>0</v>
      </c>
      <c r="BH107">
        <v>0</v>
      </c>
      <c r="BI107">
        <v>0</v>
      </c>
      <c r="BJ107">
        <v>0</v>
      </c>
      <c r="BK107">
        <v>0</v>
      </c>
      <c r="BL107">
        <v>0</v>
      </c>
      <c r="BM107">
        <v>0</v>
      </c>
      <c r="BN107">
        <v>0</v>
      </c>
      <c r="BO107">
        <v>98187.246052000002</v>
      </c>
      <c r="BP107">
        <v>88706.313563999996</v>
      </c>
      <c r="BQ107">
        <v>140030.480396</v>
      </c>
      <c r="BR107">
        <v>195881.51249600001</v>
      </c>
      <c r="BS107">
        <v>236776.405688</v>
      </c>
      <c r="BT107">
        <v>283207.53823200002</v>
      </c>
      <c r="BU107">
        <v>596654.25416799996</v>
      </c>
      <c r="BV107">
        <v>903747.75419999997</v>
      </c>
      <c r="BW107">
        <v>1207371.5515930699</v>
      </c>
      <c r="BX107">
        <v>1075536.0020887</v>
      </c>
      <c r="BY107">
        <v>1614621.2402802</v>
      </c>
      <c r="BZ107">
        <v>1802134.13517405</v>
      </c>
      <c r="CA107">
        <v>969619.49054279202</v>
      </c>
      <c r="CB107">
        <v>1356418.6497251501</v>
      </c>
      <c r="CC107">
        <v>407202.14661599998</v>
      </c>
      <c r="CD107">
        <v>0</v>
      </c>
      <c r="CE107">
        <v>0</v>
      </c>
      <c r="CF107">
        <v>0</v>
      </c>
      <c r="CG107">
        <v>0</v>
      </c>
      <c r="CH107">
        <v>0</v>
      </c>
      <c r="CI107">
        <v>0</v>
      </c>
      <c r="CJ107">
        <v>0</v>
      </c>
      <c r="CK107">
        <v>0</v>
      </c>
      <c r="CL107">
        <v>80.284999999999997</v>
      </c>
      <c r="CM107">
        <v>0</v>
      </c>
      <c r="CN107">
        <v>0</v>
      </c>
      <c r="CO107">
        <v>154106.44854000001</v>
      </c>
      <c r="CP107">
        <v>84321.251728000003</v>
      </c>
      <c r="CQ107">
        <v>58694.194415999998</v>
      </c>
      <c r="CR107">
        <v>0</v>
      </c>
      <c r="CS107">
        <v>28192.776172000002</v>
      </c>
      <c r="CT107">
        <v>149613.65667600001</v>
      </c>
      <c r="CU107">
        <v>674896.47908800002</v>
      </c>
      <c r="CV107">
        <v>2361932.038712</v>
      </c>
      <c r="CW107">
        <v>573837.20776799996</v>
      </c>
      <c r="CX107">
        <v>0</v>
      </c>
      <c r="CY107">
        <v>743.12449200000003</v>
      </c>
      <c r="CZ107">
        <v>0</v>
      </c>
      <c r="DX107">
        <v>0</v>
      </c>
      <c r="DY107">
        <v>0</v>
      </c>
      <c r="DZ107">
        <v>0</v>
      </c>
      <c r="EA107">
        <v>0</v>
      </c>
      <c r="EB107">
        <v>0</v>
      </c>
      <c r="EC107">
        <v>0</v>
      </c>
      <c r="ED107">
        <v>0</v>
      </c>
      <c r="EE107">
        <v>0</v>
      </c>
      <c r="EF107">
        <v>13701.11104</v>
      </c>
      <c r="EG107">
        <v>8754.8215920000002</v>
      </c>
      <c r="EH107">
        <v>19238.127968000001</v>
      </c>
      <c r="EI107">
        <v>39275.854015999998</v>
      </c>
      <c r="EJ107">
        <v>31753.216624000001</v>
      </c>
      <c r="EK107">
        <v>40221.058819999998</v>
      </c>
      <c r="EL107">
        <v>73132.787559999997</v>
      </c>
      <c r="EM107">
        <v>138605.079272</v>
      </c>
      <c r="EN107">
        <v>204753.11183797699</v>
      </c>
      <c r="EO107">
        <v>167992.00841100601</v>
      </c>
      <c r="EP107">
        <v>273780.69622316002</v>
      </c>
      <c r="EQ107">
        <v>227049.75506645301</v>
      </c>
      <c r="ER107">
        <v>124846.77648791501</v>
      </c>
      <c r="ES107">
        <v>158931.54298799401</v>
      </c>
      <c r="ET107">
        <v>47273.974271999999</v>
      </c>
      <c r="EU107">
        <v>0</v>
      </c>
      <c r="EV107">
        <v>0</v>
      </c>
      <c r="EW107">
        <v>0</v>
      </c>
      <c r="EX107">
        <v>0</v>
      </c>
      <c r="EY107">
        <v>0</v>
      </c>
      <c r="EZ107">
        <v>0</v>
      </c>
      <c r="FA107">
        <v>0</v>
      </c>
      <c r="FB107">
        <v>0</v>
      </c>
      <c r="FC107">
        <v>80.284999999999997</v>
      </c>
      <c r="FD107">
        <v>0</v>
      </c>
      <c r="FE107">
        <v>0</v>
      </c>
      <c r="FF107">
        <v>154106.44854000001</v>
      </c>
      <c r="FG107">
        <v>84321.251728000003</v>
      </c>
      <c r="FH107">
        <v>58694.194415999998</v>
      </c>
      <c r="FI107">
        <v>0</v>
      </c>
      <c r="FJ107">
        <v>28192.776172000002</v>
      </c>
      <c r="FK107">
        <v>149613.65667600001</v>
      </c>
      <c r="FL107">
        <v>674896.47908800002</v>
      </c>
      <c r="FM107">
        <v>2361932.038712</v>
      </c>
      <c r="FN107">
        <v>573837.20776799996</v>
      </c>
      <c r="FO107">
        <v>0</v>
      </c>
      <c r="FP107">
        <v>743.12449200000003</v>
      </c>
      <c r="FQ107">
        <v>0</v>
      </c>
    </row>
    <row r="108" spans="1:173" x14ac:dyDescent="0.25">
      <c r="A108" s="48" t="s">
        <v>351</v>
      </c>
      <c r="B108" s="48" t="s">
        <v>20</v>
      </c>
      <c r="C108" s="49">
        <v>2024</v>
      </c>
      <c r="D108" s="85">
        <v>10860.2202</v>
      </c>
      <c r="E108" s="49">
        <v>3517.49011479514</v>
      </c>
      <c r="F108" s="49">
        <v>0</v>
      </c>
      <c r="G108" s="49">
        <v>0</v>
      </c>
      <c r="H108" s="49">
        <v>0</v>
      </c>
      <c r="I108" s="49">
        <v>0</v>
      </c>
      <c r="J108" s="49">
        <v>1.0002689279984101</v>
      </c>
      <c r="K108" s="49">
        <v>0</v>
      </c>
      <c r="L108" s="49">
        <v>0</v>
      </c>
      <c r="M108" s="38">
        <f>IF(OR(Beazley_data[[#This Row],[total_RC]]&lt;0.6,Beazley_data[[#This Row],[total_RC]]&gt;2),1,Beazley_data[[#This Row],[total_RC]])</f>
        <v>1.0002689279984101</v>
      </c>
      <c r="P108" s="39" t="str">
        <f>Beazley_data[[#This Row],[key]]</f>
        <v>3E2024</v>
      </c>
      <c r="Q108" s="40">
        <f>Beazley_data[[#This Row],[WEP]]</f>
        <v>10860.2202</v>
      </c>
      <c r="R108" s="40">
        <f t="shared" si="11"/>
        <v>0</v>
      </c>
      <c r="S108" s="41" t="str">
        <f t="shared" si="12"/>
        <v>no values</v>
      </c>
      <c r="U108" s="42">
        <f>Beazley_data[[#This Row],[Acq_costs]]</f>
        <v>3517.49011479514</v>
      </c>
      <c r="V108" s="40">
        <f t="shared" si="13"/>
        <v>0</v>
      </c>
      <c r="W108" s="43" t="str">
        <f t="shared" si="14"/>
        <v>no values</v>
      </c>
      <c r="Y108" s="44">
        <f>Beazley_data[[#This Row],[total_RC]]</f>
        <v>1.0002689279984101</v>
      </c>
      <c r="Z108" s="45">
        <f t="shared" si="15"/>
        <v>0</v>
      </c>
      <c r="AA108" s="43" t="str">
        <f t="shared" si="16"/>
        <v>no values</v>
      </c>
      <c r="AD108" s="42">
        <f>Beazley_data[[#This Row],[Cat_incurred]]+Beazley_data[[#This Row],[incurred_exc_cat]]</f>
        <v>0</v>
      </c>
      <c r="AE108" s="40">
        <f t="shared" si="17"/>
        <v>0</v>
      </c>
      <c r="AF108" s="43" t="str">
        <f t="shared" si="18"/>
        <v>no values</v>
      </c>
      <c r="AI108" t="s">
        <v>82</v>
      </c>
      <c r="AJ108">
        <v>1.0099999999362499</v>
      </c>
      <c r="AK108">
        <v>1.14000000061768</v>
      </c>
      <c r="AL108">
        <v>1.2472353841924699</v>
      </c>
      <c r="AM108">
        <v>1.62975596487384</v>
      </c>
      <c r="AN108">
        <v>1.03650159669724</v>
      </c>
      <c r="AO108">
        <v>0.91000000125654101</v>
      </c>
      <c r="AP108">
        <v>0.97769075874175604</v>
      </c>
      <c r="AQ108">
        <v>0.71460850745562199</v>
      </c>
      <c r="AR108">
        <v>0.94822580790696898</v>
      </c>
      <c r="AS108">
        <v>1.0154533444856999</v>
      </c>
      <c r="AT108">
        <v>0.98213070621559495</v>
      </c>
      <c r="AU108">
        <v>1.0066907249366599</v>
      </c>
      <c r="AV108">
        <v>1.00136943852783</v>
      </c>
      <c r="AW108">
        <v>1.0015979611571499</v>
      </c>
      <c r="AX108">
        <v>0.98190818858603202</v>
      </c>
      <c r="AY108">
        <v>0.99865911220672199</v>
      </c>
      <c r="AZ108">
        <v>0.972383021055648</v>
      </c>
      <c r="BA108">
        <v>0.99822072464420997</v>
      </c>
      <c r="BB108">
        <v>0.99740423668812905</v>
      </c>
      <c r="BC108">
        <v>1.00830721162815</v>
      </c>
      <c r="BD108">
        <v>1.05671502526268</v>
      </c>
      <c r="BE108">
        <v>1.1233669266328099</v>
      </c>
      <c r="BF108">
        <v>1.10553363567316</v>
      </c>
      <c r="BG108">
        <v>108703.918116</v>
      </c>
      <c r="BH108">
        <v>38979.504959999998</v>
      </c>
      <c r="BI108">
        <v>81754.837499999994</v>
      </c>
      <c r="BJ108">
        <v>63601.616472000002</v>
      </c>
      <c r="BK108">
        <v>360455.77967600001</v>
      </c>
      <c r="BL108">
        <v>18163.2</v>
      </c>
      <c r="BM108">
        <v>162844.07400306399</v>
      </c>
      <c r="BN108">
        <v>383400.442375432</v>
      </c>
      <c r="BO108">
        <v>399523.40830845002</v>
      </c>
      <c r="BP108">
        <v>818021.44364441303</v>
      </c>
      <c r="BQ108">
        <v>721332.41245579999</v>
      </c>
      <c r="BR108">
        <v>773749.54419280495</v>
      </c>
      <c r="BS108">
        <v>1163718.04598146</v>
      </c>
      <c r="BT108">
        <v>1630176.5995080001</v>
      </c>
      <c r="BU108">
        <v>1693896.4581009201</v>
      </c>
      <c r="BV108">
        <v>1950043.0900526999</v>
      </c>
      <c r="BW108">
        <v>1516235.0887515801</v>
      </c>
      <c r="BX108">
        <v>2937544.1756187999</v>
      </c>
      <c r="BY108">
        <v>3614693.59275749</v>
      </c>
      <c r="BZ108">
        <v>4246715.9189072996</v>
      </c>
      <c r="CA108">
        <v>1999963.72321815</v>
      </c>
      <c r="CB108">
        <v>3128198.7680528001</v>
      </c>
      <c r="CC108">
        <v>813542.47822650196</v>
      </c>
      <c r="CD108">
        <v>0</v>
      </c>
      <c r="CE108">
        <v>0</v>
      </c>
      <c r="CF108">
        <v>0</v>
      </c>
      <c r="CG108">
        <v>25220.712</v>
      </c>
      <c r="CH108">
        <v>0</v>
      </c>
      <c r="CI108">
        <v>0</v>
      </c>
      <c r="CJ108">
        <v>29312.480339999998</v>
      </c>
      <c r="CK108">
        <v>18949.821132000001</v>
      </c>
      <c r="CL108">
        <v>1306.8</v>
      </c>
      <c r="CM108">
        <v>0</v>
      </c>
      <c r="CN108">
        <v>20846.133131999999</v>
      </c>
      <c r="CO108">
        <v>14790.818674640001</v>
      </c>
      <c r="CP108">
        <v>81138.575843875995</v>
      </c>
      <c r="CQ108">
        <v>1672524.25228999</v>
      </c>
      <c r="CR108">
        <v>105471.99168915</v>
      </c>
      <c r="CS108">
        <v>2448199.8546122801</v>
      </c>
      <c r="CT108">
        <v>1713901.9460783701</v>
      </c>
      <c r="CU108">
        <v>49716.894718561998</v>
      </c>
      <c r="CV108">
        <v>332394.01816968003</v>
      </c>
      <c r="CW108">
        <v>221206.66654444</v>
      </c>
      <c r="CX108">
        <v>0</v>
      </c>
      <c r="CY108">
        <v>58896.63</v>
      </c>
      <c r="CZ108">
        <v>0</v>
      </c>
      <c r="DX108">
        <v>41304.522671999999</v>
      </c>
      <c r="DY108">
        <v>12993.168276</v>
      </c>
      <c r="DZ108">
        <v>23587.540499999999</v>
      </c>
      <c r="EA108">
        <v>7891.2635280000004</v>
      </c>
      <c r="EB108">
        <v>90113.944820000004</v>
      </c>
      <c r="EC108">
        <v>4540.8</v>
      </c>
      <c r="ED108">
        <v>40458.184620765998</v>
      </c>
      <c r="EE108">
        <v>95827.151358108007</v>
      </c>
      <c r="EF108">
        <v>68054.689812049997</v>
      </c>
      <c r="EG108">
        <v>169608.75315656301</v>
      </c>
      <c r="EH108">
        <v>201442.9025922</v>
      </c>
      <c r="EI108">
        <v>180146.01938292399</v>
      </c>
      <c r="EJ108">
        <v>464875.79236234003</v>
      </c>
      <c r="EK108">
        <v>494417.75359199999</v>
      </c>
      <c r="EL108">
        <v>493094.24658307998</v>
      </c>
      <c r="EM108">
        <v>679462.83237730002</v>
      </c>
      <c r="EN108">
        <v>605392.87246782798</v>
      </c>
      <c r="EO108">
        <v>970123.23426119995</v>
      </c>
      <c r="EP108">
        <v>969180.63412850897</v>
      </c>
      <c r="EQ108">
        <v>1080096.1474623</v>
      </c>
      <c r="ER108">
        <v>472255.59190557402</v>
      </c>
      <c r="ES108">
        <v>725665.91803920001</v>
      </c>
      <c r="ET108">
        <v>191613.09988869799</v>
      </c>
      <c r="EU108">
        <v>0</v>
      </c>
      <c r="EV108">
        <v>0</v>
      </c>
      <c r="EW108">
        <v>0</v>
      </c>
      <c r="EX108">
        <v>25220.712</v>
      </c>
      <c r="EY108">
        <v>0</v>
      </c>
      <c r="EZ108">
        <v>0</v>
      </c>
      <c r="FA108">
        <v>29312.480339999998</v>
      </c>
      <c r="FB108">
        <v>18949.821132000001</v>
      </c>
      <c r="FC108">
        <v>1306.8</v>
      </c>
      <c r="FD108">
        <v>0</v>
      </c>
      <c r="FE108">
        <v>20846.133131999999</v>
      </c>
      <c r="FF108">
        <v>14790.818674640001</v>
      </c>
      <c r="FG108">
        <v>81138.575843875995</v>
      </c>
      <c r="FH108">
        <v>1610815.14545339</v>
      </c>
      <c r="FI108">
        <v>56170.394148150001</v>
      </c>
      <c r="FJ108">
        <v>2448199.8546122899</v>
      </c>
      <c r="FK108">
        <v>1707716.1366971701</v>
      </c>
      <c r="FL108">
        <v>49716.894718561998</v>
      </c>
      <c r="FM108">
        <v>252886.55957367999</v>
      </c>
      <c r="FN108">
        <v>182402.69328643999</v>
      </c>
      <c r="FO108">
        <v>0</v>
      </c>
      <c r="FP108">
        <v>24292.5</v>
      </c>
      <c r="FQ108">
        <v>0</v>
      </c>
    </row>
    <row r="109" spans="1:173" x14ac:dyDescent="0.25">
      <c r="A109" s="46" t="s">
        <v>352</v>
      </c>
      <c r="B109" s="46" t="s">
        <v>33</v>
      </c>
      <c r="C109">
        <v>2001</v>
      </c>
      <c r="D109" s="84">
        <v>90.8</v>
      </c>
      <c r="E109">
        <v>30.2</v>
      </c>
      <c r="F109">
        <v>0</v>
      </c>
      <c r="G109">
        <v>0</v>
      </c>
      <c r="H109">
        <v>0</v>
      </c>
      <c r="I109">
        <v>0</v>
      </c>
      <c r="K109">
        <v>0</v>
      </c>
      <c r="L109">
        <v>0</v>
      </c>
      <c r="M109" s="38">
        <f>IF(OR(Beazley_data[[#This Row],[total_RC]]&lt;0.6,Beazley_data[[#This Row],[total_RC]]&gt;2),1,Beazley_data[[#This Row],[total_RC]])</f>
        <v>1</v>
      </c>
      <c r="P109" s="39" t="str">
        <f>Beazley_data[[#This Row],[key]]</f>
        <v>3T2001</v>
      </c>
      <c r="Q109" s="40">
        <f>Beazley_data[[#This Row],[WEP]]</f>
        <v>90.8</v>
      </c>
      <c r="R109" s="40">
        <f t="shared" si="11"/>
        <v>90.8</v>
      </c>
      <c r="S109" s="41">
        <f t="shared" si="12"/>
        <v>0</v>
      </c>
      <c r="U109" s="42">
        <f>Beazley_data[[#This Row],[Acq_costs]]</f>
        <v>30.2</v>
      </c>
      <c r="V109" s="40">
        <f t="shared" si="13"/>
        <v>30.2</v>
      </c>
      <c r="W109" s="43">
        <f t="shared" si="14"/>
        <v>0</v>
      </c>
      <c r="Y109" s="44">
        <f>Beazley_data[[#This Row],[total_RC]]</f>
        <v>0</v>
      </c>
      <c r="Z109" s="45">
        <f t="shared" si="15"/>
        <v>0</v>
      </c>
      <c r="AA109" s="43" t="str">
        <f t="shared" si="16"/>
        <v>no values</v>
      </c>
      <c r="AD109" s="42">
        <f>Beazley_data[[#This Row],[Cat_incurred]]+Beazley_data[[#This Row],[incurred_exc_cat]]</f>
        <v>0</v>
      </c>
      <c r="AE109" s="40">
        <f t="shared" si="17"/>
        <v>0</v>
      </c>
      <c r="AF109" s="43" t="str">
        <f t="shared" si="18"/>
        <v>no values</v>
      </c>
      <c r="AI109" t="s">
        <v>156</v>
      </c>
      <c r="AJ109">
        <v>0</v>
      </c>
      <c r="AK109">
        <v>0</v>
      </c>
      <c r="AL109">
        <v>0</v>
      </c>
      <c r="AM109">
        <v>1.0100000007401599</v>
      </c>
      <c r="AN109">
        <v>1.0100000000653999</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78331.578175924995</v>
      </c>
      <c r="BK109">
        <v>305755.61940000003</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452.540616</v>
      </c>
      <c r="CH109">
        <v>31289.240532</v>
      </c>
      <c r="CI109">
        <v>0</v>
      </c>
      <c r="CJ109">
        <v>0</v>
      </c>
      <c r="CK109">
        <v>0</v>
      </c>
      <c r="CL109">
        <v>0</v>
      </c>
      <c r="CM109">
        <v>0</v>
      </c>
      <c r="CN109">
        <v>0</v>
      </c>
      <c r="CO109">
        <v>0</v>
      </c>
      <c r="CP109">
        <v>0</v>
      </c>
      <c r="CQ109">
        <v>0</v>
      </c>
      <c r="CR109">
        <v>0</v>
      </c>
      <c r="CS109">
        <v>0</v>
      </c>
      <c r="CT109">
        <v>0</v>
      </c>
      <c r="CU109">
        <v>0</v>
      </c>
      <c r="CV109">
        <v>0</v>
      </c>
      <c r="CW109">
        <v>0</v>
      </c>
      <c r="CX109">
        <v>0</v>
      </c>
      <c r="CY109">
        <v>0</v>
      </c>
      <c r="CZ109">
        <v>0</v>
      </c>
      <c r="DX109">
        <v>0</v>
      </c>
      <c r="DY109">
        <v>0</v>
      </c>
      <c r="DZ109">
        <v>0</v>
      </c>
      <c r="EA109">
        <v>1946.3541530750001</v>
      </c>
      <c r="EB109">
        <v>6239.9106000000002</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452.540616</v>
      </c>
      <c r="EY109">
        <v>31289.240532</v>
      </c>
      <c r="EZ109">
        <v>0</v>
      </c>
      <c r="FA109">
        <v>0</v>
      </c>
      <c r="FB109">
        <v>0</v>
      </c>
      <c r="FC109">
        <v>0</v>
      </c>
      <c r="FD109">
        <v>0</v>
      </c>
      <c r="FE109">
        <v>0</v>
      </c>
      <c r="FF109">
        <v>0</v>
      </c>
      <c r="FG109">
        <v>0</v>
      </c>
      <c r="FH109">
        <v>0</v>
      </c>
      <c r="FI109">
        <v>0</v>
      </c>
      <c r="FJ109">
        <v>0</v>
      </c>
      <c r="FK109">
        <v>0</v>
      </c>
      <c r="FL109">
        <v>0</v>
      </c>
      <c r="FM109">
        <v>0</v>
      </c>
      <c r="FN109">
        <v>0</v>
      </c>
      <c r="FO109">
        <v>0</v>
      </c>
      <c r="FP109">
        <v>0</v>
      </c>
      <c r="FQ109">
        <v>0</v>
      </c>
    </row>
    <row r="110" spans="1:173" x14ac:dyDescent="0.25">
      <c r="A110" s="48" t="s">
        <v>353</v>
      </c>
      <c r="B110" s="48" t="s">
        <v>33</v>
      </c>
      <c r="C110" s="49">
        <v>2002</v>
      </c>
      <c r="D110" s="85">
        <v>4226.1661000000004</v>
      </c>
      <c r="E110" s="49">
        <v>1345.9528070752301</v>
      </c>
      <c r="F110" s="49">
        <v>0</v>
      </c>
      <c r="G110" s="49">
        <v>0</v>
      </c>
      <c r="H110" s="49">
        <v>0</v>
      </c>
      <c r="I110" s="49">
        <v>0</v>
      </c>
      <c r="J110" s="49">
        <v>1.0215023411328099</v>
      </c>
      <c r="K110" s="49">
        <v>0</v>
      </c>
      <c r="L110" s="49">
        <v>0</v>
      </c>
      <c r="M110" s="38">
        <f>IF(OR(Beazley_data[[#This Row],[total_RC]]&lt;0.6,Beazley_data[[#This Row],[total_RC]]&gt;2),1,Beazley_data[[#This Row],[total_RC]])</f>
        <v>1.0215023411328099</v>
      </c>
      <c r="P110" s="39" t="str">
        <f>Beazley_data[[#This Row],[key]]</f>
        <v>3T2002</v>
      </c>
      <c r="Q110" s="40">
        <f>Beazley_data[[#This Row],[WEP]]</f>
        <v>4226.1661000000004</v>
      </c>
      <c r="R110" s="40">
        <f t="shared" si="11"/>
        <v>4237.8997879999997</v>
      </c>
      <c r="S110" s="41">
        <f t="shared" si="12"/>
        <v>2.7687506989250562E-3</v>
      </c>
      <c r="U110" s="42">
        <f>Beazley_data[[#This Row],[Acq_costs]]</f>
        <v>1345.9528070752301</v>
      </c>
      <c r="V110" s="40">
        <f t="shared" si="13"/>
        <v>1350.981628</v>
      </c>
      <c r="W110" s="43">
        <f t="shared" si="14"/>
        <v>3.7223459005986488E-3</v>
      </c>
      <c r="Y110" s="44">
        <f>Beazley_data[[#This Row],[total_RC]]</f>
        <v>1.0215023411328099</v>
      </c>
      <c r="Z110" s="45">
        <f t="shared" si="15"/>
        <v>1.0215023479785099</v>
      </c>
      <c r="AA110" s="43">
        <f t="shared" si="16"/>
        <v>6.7015998743522924E-9</v>
      </c>
      <c r="AD110" s="42">
        <f>Beazley_data[[#This Row],[Cat_incurred]]+Beazley_data[[#This Row],[incurred_exc_cat]]</f>
        <v>0</v>
      </c>
      <c r="AE110" s="40">
        <f t="shared" si="17"/>
        <v>0</v>
      </c>
      <c r="AF110" s="43" t="str">
        <f t="shared" si="18"/>
        <v>no values</v>
      </c>
      <c r="AI110" t="s">
        <v>107</v>
      </c>
      <c r="AJ110">
        <v>1</v>
      </c>
      <c r="AK110">
        <v>1</v>
      </c>
      <c r="AL110">
        <v>1.036753037467</v>
      </c>
      <c r="AM110">
        <v>1.0682927935106901</v>
      </c>
      <c r="AN110">
        <v>1.0779731665906001</v>
      </c>
      <c r="AO110">
        <v>0.97947056836586499</v>
      </c>
      <c r="AP110">
        <v>1</v>
      </c>
      <c r="AQ110">
        <v>0.98160915922341896</v>
      </c>
      <c r="AR110">
        <v>0.98952946124073504</v>
      </c>
      <c r="AS110">
        <v>0.97105368433900696</v>
      </c>
      <c r="AT110">
        <v>0.98805137215459904</v>
      </c>
      <c r="AU110">
        <v>0.98646161947732802</v>
      </c>
      <c r="AV110">
        <v>1.0538240267230501</v>
      </c>
      <c r="AW110">
        <v>0.99795826483460204</v>
      </c>
      <c r="AX110">
        <v>0.97113999193470901</v>
      </c>
      <c r="AY110">
        <v>0.95226584945648096</v>
      </c>
      <c r="AZ110">
        <v>0.93404704114162296</v>
      </c>
      <c r="BA110">
        <v>0.981068872738311</v>
      </c>
      <c r="BB110">
        <v>0.98864040638792905</v>
      </c>
      <c r="BC110">
        <v>1.00204952853137</v>
      </c>
      <c r="BD110">
        <v>1.0196703490505501</v>
      </c>
      <c r="BE110">
        <v>1.02255275568704</v>
      </c>
      <c r="BF110">
        <v>1</v>
      </c>
      <c r="BG110">
        <v>10741.9120099506</v>
      </c>
      <c r="BH110">
        <v>13279.6846171218</v>
      </c>
      <c r="BI110">
        <v>90187.685035748407</v>
      </c>
      <c r="BJ110">
        <v>670479.83432356</v>
      </c>
      <c r="BK110">
        <v>481432.810243527</v>
      </c>
      <c r="BL110">
        <v>842780.48586180899</v>
      </c>
      <c r="BM110">
        <v>849078.66686446802</v>
      </c>
      <c r="BN110">
        <v>1072784.6100840699</v>
      </c>
      <c r="BO110">
        <v>929943.93833038805</v>
      </c>
      <c r="BP110">
        <v>1624454.4050070201</v>
      </c>
      <c r="BQ110">
        <v>1245332.7133625201</v>
      </c>
      <c r="BR110">
        <v>1458309.26107932</v>
      </c>
      <c r="BS110">
        <v>2362682.8615299901</v>
      </c>
      <c r="BT110">
        <v>1696975.5845643701</v>
      </c>
      <c r="BU110">
        <v>1602363.71939399</v>
      </c>
      <c r="BV110">
        <v>1559495.97376583</v>
      </c>
      <c r="BW110">
        <v>1516630.8003241101</v>
      </c>
      <c r="BX110">
        <v>1665637.93967379</v>
      </c>
      <c r="BY110">
        <v>1634466.4965250499</v>
      </c>
      <c r="BZ110">
        <v>1876985.7085609999</v>
      </c>
      <c r="CA110">
        <v>1724427.2350576001</v>
      </c>
      <c r="CB110">
        <v>1667197.9478012</v>
      </c>
      <c r="CC110">
        <v>741470.61257899494</v>
      </c>
      <c r="CD110">
        <v>430.35834413200001</v>
      </c>
      <c r="CE110">
        <v>-531.1964389776</v>
      </c>
      <c r="CF110">
        <v>855.0270183714</v>
      </c>
      <c r="CG110">
        <v>64831.491119999999</v>
      </c>
      <c r="CH110">
        <v>6960.4950360000003</v>
      </c>
      <c r="CI110">
        <v>142972.65021600001</v>
      </c>
      <c r="CJ110">
        <v>11896.819836000001</v>
      </c>
      <c r="CK110">
        <v>16881.354203999999</v>
      </c>
      <c r="CL110">
        <v>39234.907403999998</v>
      </c>
      <c r="CM110">
        <v>4345.5110919999997</v>
      </c>
      <c r="CN110">
        <v>13211.108064</v>
      </c>
      <c r="CO110">
        <v>582397.69285279396</v>
      </c>
      <c r="CP110">
        <v>35891.440563999997</v>
      </c>
      <c r="CQ110">
        <v>92202.882356000002</v>
      </c>
      <c r="CR110">
        <v>4442.5464920000004</v>
      </c>
      <c r="CS110">
        <v>130075.25638799999</v>
      </c>
      <c r="CT110">
        <v>145115.78977599999</v>
      </c>
      <c r="CU110">
        <v>82953.864312000005</v>
      </c>
      <c r="CV110">
        <v>11572.905734820601</v>
      </c>
      <c r="CW110">
        <v>133357.67720000001</v>
      </c>
      <c r="CX110">
        <v>49923.218816000001</v>
      </c>
      <c r="CY110">
        <v>15979.379588</v>
      </c>
      <c r="CZ110">
        <v>0</v>
      </c>
      <c r="DX110">
        <v>565.36377305259998</v>
      </c>
      <c r="DY110">
        <v>698.93078203079995</v>
      </c>
      <c r="DZ110">
        <v>2515.6856611980002</v>
      </c>
      <c r="EA110">
        <v>55641.643639558402</v>
      </c>
      <c r="EB110">
        <v>58516.056528420602</v>
      </c>
      <c r="EC110">
        <v>53291.207493163201</v>
      </c>
      <c r="ED110">
        <v>56040.555121670397</v>
      </c>
      <c r="EE110">
        <v>54302.264796054398</v>
      </c>
      <c r="EF110">
        <v>53985.467499999999</v>
      </c>
      <c r="EG110">
        <v>146113.46491694899</v>
      </c>
      <c r="EH110">
        <v>86617.490836252793</v>
      </c>
      <c r="EI110">
        <v>108543.068432128</v>
      </c>
      <c r="EJ110">
        <v>257599.881011864</v>
      </c>
      <c r="EK110">
        <v>120423.874807628</v>
      </c>
      <c r="EL110">
        <v>125406.730912164</v>
      </c>
      <c r="EM110">
        <v>122010.66731065301</v>
      </c>
      <c r="EN110">
        <v>112655.817399316</v>
      </c>
      <c r="EO110">
        <v>131870.68983387999</v>
      </c>
      <c r="EP110">
        <v>125188.98318795</v>
      </c>
      <c r="EQ110">
        <v>124732.455475</v>
      </c>
      <c r="ER110">
        <v>118042.84115662699</v>
      </c>
      <c r="ES110">
        <v>114538.85081187901</v>
      </c>
      <c r="ET110">
        <v>4508.7068399999998</v>
      </c>
      <c r="EU110">
        <v>430.35834413200001</v>
      </c>
      <c r="EV110">
        <v>-531.1964389776</v>
      </c>
      <c r="EW110">
        <v>855.0270183714</v>
      </c>
      <c r="EX110">
        <v>64831.491119999999</v>
      </c>
      <c r="EY110">
        <v>6960.4950360000003</v>
      </c>
      <c r="EZ110">
        <v>142972.65021600001</v>
      </c>
      <c r="FA110">
        <v>11896.819836000001</v>
      </c>
      <c r="FB110">
        <v>16881.354203999999</v>
      </c>
      <c r="FC110">
        <v>39234.907403999998</v>
      </c>
      <c r="FD110">
        <v>4345.5110919999997</v>
      </c>
      <c r="FE110">
        <v>13211.108064</v>
      </c>
      <c r="FF110">
        <v>582397.69285279501</v>
      </c>
      <c r="FG110">
        <v>35891.440563999997</v>
      </c>
      <c r="FH110">
        <v>92202.882356000002</v>
      </c>
      <c r="FI110">
        <v>4442.5464920000004</v>
      </c>
      <c r="FJ110">
        <v>130075.25638799999</v>
      </c>
      <c r="FK110">
        <v>145115.78977599999</v>
      </c>
      <c r="FL110">
        <v>82953.864312000005</v>
      </c>
      <c r="FM110">
        <v>11572.905734820601</v>
      </c>
      <c r="FN110">
        <v>43332.758743999999</v>
      </c>
      <c r="FO110">
        <v>39234.170731999999</v>
      </c>
      <c r="FP110">
        <v>15333.746467999999</v>
      </c>
      <c r="FQ110">
        <v>0</v>
      </c>
    </row>
    <row r="111" spans="1:173" x14ac:dyDescent="0.25">
      <c r="A111" s="46" t="s">
        <v>354</v>
      </c>
      <c r="B111" s="46" t="s">
        <v>33</v>
      </c>
      <c r="C111">
        <v>2003</v>
      </c>
      <c r="D111" s="84">
        <v>254061.66680000001</v>
      </c>
      <c r="E111">
        <v>90244.642060233396</v>
      </c>
      <c r="F111">
        <v>0</v>
      </c>
      <c r="G111">
        <v>0</v>
      </c>
      <c r="H111">
        <v>0</v>
      </c>
      <c r="I111">
        <v>0</v>
      </c>
      <c r="J111">
        <v>0.99809676051760599</v>
      </c>
      <c r="K111">
        <v>0</v>
      </c>
      <c r="L111">
        <v>0</v>
      </c>
      <c r="M111" s="38">
        <f>IF(OR(Beazley_data[[#This Row],[total_RC]]&lt;0.6,Beazley_data[[#This Row],[total_RC]]&gt;2),1,Beazley_data[[#This Row],[total_RC]])</f>
        <v>0.99809676051760599</v>
      </c>
      <c r="P111" s="39" t="str">
        <f>Beazley_data[[#This Row],[key]]</f>
        <v>3T2003</v>
      </c>
      <c r="Q111" s="40">
        <f>Beazley_data[[#This Row],[WEP]]</f>
        <v>254061.66680000001</v>
      </c>
      <c r="R111" s="40">
        <f t="shared" si="11"/>
        <v>254888.91948945899</v>
      </c>
      <c r="S111" s="41">
        <f t="shared" si="12"/>
        <v>3.245541983998226E-3</v>
      </c>
      <c r="U111" s="42">
        <f>Beazley_data[[#This Row],[Acq_costs]]</f>
        <v>90244.642060233396</v>
      </c>
      <c r="V111" s="40">
        <f t="shared" si="13"/>
        <v>90487.036838048007</v>
      </c>
      <c r="W111" s="43">
        <f t="shared" si="14"/>
        <v>2.6787790415597748E-3</v>
      </c>
      <c r="Y111" s="44">
        <f>Beazley_data[[#This Row],[total_RC]]</f>
        <v>0.99809676051760599</v>
      </c>
      <c r="Z111" s="45">
        <f t="shared" si="15"/>
        <v>0.99809573811165098</v>
      </c>
      <c r="AA111" s="43">
        <f t="shared" si="16"/>
        <v>-1.0243565982391259E-6</v>
      </c>
      <c r="AD111" s="42">
        <f>Beazley_data[[#This Row],[Cat_incurred]]+Beazley_data[[#This Row],[incurred_exc_cat]]</f>
        <v>0</v>
      </c>
      <c r="AE111" s="40">
        <f t="shared" si="17"/>
        <v>0</v>
      </c>
      <c r="AF111" s="43" t="str">
        <f t="shared" si="18"/>
        <v>no values</v>
      </c>
      <c r="AI111" t="s">
        <v>157</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1.0019533578647799</v>
      </c>
      <c r="BD111">
        <v>1.02814819656127</v>
      </c>
      <c r="BE111">
        <v>1.10543301871015</v>
      </c>
      <c r="BF111">
        <v>1.0544224488024601</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2206828.0511944001</v>
      </c>
      <c r="CA111">
        <v>2534733.4950668002</v>
      </c>
      <c r="CB111">
        <v>4141232.4745779098</v>
      </c>
      <c r="CC111">
        <v>3081882.1593933399</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163236.63859981301</v>
      </c>
      <c r="CX111">
        <v>319655.23707554198</v>
      </c>
      <c r="CY111">
        <v>207943.50916295499</v>
      </c>
      <c r="CZ111">
        <v>2377.3279047000001</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1041029.57246552</v>
      </c>
      <c r="ER111">
        <v>1176775.1201969299</v>
      </c>
      <c r="ES111">
        <v>1995319.08539009</v>
      </c>
      <c r="ET111">
        <v>1664069.0736173</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72668.744240022206</v>
      </c>
      <c r="FO111">
        <v>110559.79817902199</v>
      </c>
      <c r="FP111">
        <v>57302.683247645196</v>
      </c>
      <c r="FQ111">
        <v>0</v>
      </c>
    </row>
    <row r="112" spans="1:173" x14ac:dyDescent="0.25">
      <c r="A112" s="48" t="s">
        <v>355</v>
      </c>
      <c r="B112" s="48" t="s">
        <v>33</v>
      </c>
      <c r="C112" s="49">
        <v>2004</v>
      </c>
      <c r="D112" s="85">
        <v>288468.7622</v>
      </c>
      <c r="E112" s="49">
        <v>106404.88525969601</v>
      </c>
      <c r="F112" s="49">
        <v>0</v>
      </c>
      <c r="G112" s="49">
        <v>0</v>
      </c>
      <c r="H112" s="49">
        <v>0</v>
      </c>
      <c r="I112" s="49">
        <v>0</v>
      </c>
      <c r="J112" s="49">
        <v>1.2194747123537499</v>
      </c>
      <c r="K112" s="49">
        <v>0</v>
      </c>
      <c r="L112" s="49">
        <v>0</v>
      </c>
      <c r="M112" s="38">
        <f>IF(OR(Beazley_data[[#This Row],[total_RC]]&lt;0.6,Beazley_data[[#This Row],[total_RC]]&gt;2),1,Beazley_data[[#This Row],[total_RC]])</f>
        <v>1.2194747123537499</v>
      </c>
      <c r="P112" s="39" t="str">
        <f>Beazley_data[[#This Row],[key]]</f>
        <v>3T2004</v>
      </c>
      <c r="Q112" s="40">
        <f>Beazley_data[[#This Row],[WEP]]</f>
        <v>288468.7622</v>
      </c>
      <c r="R112" s="40">
        <f t="shared" si="11"/>
        <v>287689.17456399999</v>
      </c>
      <c r="S112" s="41">
        <f t="shared" si="12"/>
        <v>-2.7098261072266462E-3</v>
      </c>
      <c r="U112" s="42">
        <f>Beazley_data[[#This Row],[Acq_costs]]</f>
        <v>106404.88525969601</v>
      </c>
      <c r="V112" s="40">
        <f t="shared" si="13"/>
        <v>106172.25049999999</v>
      </c>
      <c r="W112" s="43">
        <f t="shared" si="14"/>
        <v>-2.1911069851157702E-3</v>
      </c>
      <c r="Y112" s="44">
        <f>Beazley_data[[#This Row],[total_RC]]</f>
        <v>1.2194747123537499</v>
      </c>
      <c r="Z112" s="45">
        <f t="shared" si="15"/>
        <v>1.21944450870041</v>
      </c>
      <c r="AA112" s="43">
        <f t="shared" si="16"/>
        <v>-2.4768370454292219E-5</v>
      </c>
      <c r="AD112" s="42">
        <f>Beazley_data[[#This Row],[Cat_incurred]]+Beazley_data[[#This Row],[incurred_exc_cat]]</f>
        <v>0</v>
      </c>
      <c r="AE112" s="40">
        <f t="shared" si="17"/>
        <v>0</v>
      </c>
      <c r="AF112" s="43" t="str">
        <f t="shared" si="18"/>
        <v>no values</v>
      </c>
      <c r="AI112" t="s">
        <v>158</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1</v>
      </c>
      <c r="BD112">
        <v>1.04258759805183</v>
      </c>
      <c r="BE112">
        <v>1.0580386370365999</v>
      </c>
      <c r="BF112">
        <v>0.99906080998390701</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173008.644072</v>
      </c>
      <c r="BZ112">
        <v>20080.096344000001</v>
      </c>
      <c r="CA112">
        <v>5719154.4050465897</v>
      </c>
      <c r="CB112">
        <v>7226563.6217743596</v>
      </c>
      <c r="CC112">
        <v>6818892.4942152305</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64946.491185799998</v>
      </c>
      <c r="CY112">
        <v>39106.406166499997</v>
      </c>
      <c r="CZ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59686.235928000002</v>
      </c>
      <c r="EQ112">
        <v>8605.7555759999996</v>
      </c>
      <c r="ER112">
        <v>1326435.6528134099</v>
      </c>
      <c r="ES112">
        <v>1696729.10662164</v>
      </c>
      <c r="ET112">
        <v>1145955.2536989499</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38646.297657800002</v>
      </c>
      <c r="FP112">
        <v>8809.1884905000006</v>
      </c>
      <c r="FQ112">
        <v>0</v>
      </c>
    </row>
    <row r="113" spans="1:173" x14ac:dyDescent="0.25">
      <c r="A113" s="46" t="s">
        <v>356</v>
      </c>
      <c r="B113" s="46" t="s">
        <v>33</v>
      </c>
      <c r="C113">
        <v>2005</v>
      </c>
      <c r="D113" s="84">
        <v>175612.23190000001</v>
      </c>
      <c r="E113">
        <v>58673.513684118399</v>
      </c>
      <c r="F113">
        <v>0</v>
      </c>
      <c r="G113">
        <v>0</v>
      </c>
      <c r="H113">
        <v>0</v>
      </c>
      <c r="I113">
        <v>0</v>
      </c>
      <c r="J113">
        <v>0.99670021310355505</v>
      </c>
      <c r="K113">
        <v>0</v>
      </c>
      <c r="L113">
        <v>0</v>
      </c>
      <c r="M113" s="38">
        <f>IF(OR(Beazley_data[[#This Row],[total_RC]]&lt;0.6,Beazley_data[[#This Row],[total_RC]]&gt;2),1,Beazley_data[[#This Row],[total_RC]])</f>
        <v>0.99670021310355505</v>
      </c>
      <c r="P113" s="39" t="str">
        <f>Beazley_data[[#This Row],[key]]</f>
        <v>3T2005</v>
      </c>
      <c r="Q113" s="40">
        <f>Beazley_data[[#This Row],[WEP]]</f>
        <v>175612.23190000001</v>
      </c>
      <c r="R113" s="40">
        <f t="shared" si="11"/>
        <v>175648.441972</v>
      </c>
      <c r="S113" s="41">
        <f t="shared" si="12"/>
        <v>2.0615082942642522E-4</v>
      </c>
      <c r="U113" s="42">
        <f>Beazley_data[[#This Row],[Acq_costs]]</f>
        <v>58673.513684118399</v>
      </c>
      <c r="V113" s="40">
        <f t="shared" si="13"/>
        <v>58674.397684000003</v>
      </c>
      <c r="W113" s="43">
        <f t="shared" si="14"/>
        <v>1.5066194396484999E-5</v>
      </c>
      <c r="Y113" s="44">
        <f>Beazley_data[[#This Row],[total_RC]]</f>
        <v>0.99670021310355505</v>
      </c>
      <c r="Z113" s="45">
        <f t="shared" si="15"/>
        <v>0.99670350150679599</v>
      </c>
      <c r="AA113" s="43">
        <f t="shared" si="16"/>
        <v>3.2992793102055779E-6</v>
      </c>
      <c r="AD113" s="42">
        <f>Beazley_data[[#This Row],[Cat_incurred]]+Beazley_data[[#This Row],[incurred_exc_cat]]</f>
        <v>0</v>
      </c>
      <c r="AE113" s="40">
        <f t="shared" si="17"/>
        <v>0</v>
      </c>
      <c r="AF113" s="43" t="str">
        <f t="shared" si="18"/>
        <v>no values</v>
      </c>
      <c r="AI113" t="s">
        <v>159</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row>
    <row r="114" spans="1:173" x14ac:dyDescent="0.25">
      <c r="A114" s="48" t="s">
        <v>357</v>
      </c>
      <c r="B114" s="48" t="s">
        <v>33</v>
      </c>
      <c r="C114" s="49">
        <v>2006</v>
      </c>
      <c r="D114" s="85">
        <v>251754.6292</v>
      </c>
      <c r="E114" s="49">
        <v>85533.482589150197</v>
      </c>
      <c r="F114" s="49">
        <v>718.24260000000004</v>
      </c>
      <c r="G114" s="49">
        <v>718.24260000000004</v>
      </c>
      <c r="H114" s="49">
        <v>0</v>
      </c>
      <c r="I114" s="49">
        <v>0</v>
      </c>
      <c r="J114" s="49">
        <v>0.86408505954264103</v>
      </c>
      <c r="K114" s="49">
        <v>718.24260000000004</v>
      </c>
      <c r="L114" s="49">
        <v>718.24260000000004</v>
      </c>
      <c r="M114" s="38">
        <f>IF(OR(Beazley_data[[#This Row],[total_RC]]&lt;0.6,Beazley_data[[#This Row],[total_RC]]&gt;2),1,Beazley_data[[#This Row],[total_RC]])</f>
        <v>0.86408505954264103</v>
      </c>
      <c r="P114" s="39" t="str">
        <f>Beazley_data[[#This Row],[key]]</f>
        <v>3T2006</v>
      </c>
      <c r="Q114" s="40">
        <f>Beazley_data[[#This Row],[WEP]]</f>
        <v>251754.6292</v>
      </c>
      <c r="R114" s="40">
        <f t="shared" si="11"/>
        <v>252026.97547963701</v>
      </c>
      <c r="S114" s="41">
        <f t="shared" si="12"/>
        <v>1.0806235289643417E-3</v>
      </c>
      <c r="U114" s="42">
        <f>Beazley_data[[#This Row],[Acq_costs]]</f>
        <v>85533.482589150197</v>
      </c>
      <c r="V114" s="40">
        <f t="shared" si="13"/>
        <v>85637.5210988076</v>
      </c>
      <c r="W114" s="43">
        <f t="shared" si="14"/>
        <v>1.2148706352366773E-3</v>
      </c>
      <c r="Y114" s="44">
        <f>Beazley_data[[#This Row],[total_RC]]</f>
        <v>0.86408505954264103</v>
      </c>
      <c r="Z114" s="45">
        <f t="shared" si="15"/>
        <v>0.86410076290452498</v>
      </c>
      <c r="AA114" s="43">
        <f t="shared" si="16"/>
        <v>1.8173067954669022E-5</v>
      </c>
      <c r="AD114" s="42">
        <f>Beazley_data[[#This Row],[Cat_incurred]]+Beazley_data[[#This Row],[incurred_exc_cat]]</f>
        <v>718.24260000000004</v>
      </c>
      <c r="AE114" s="40">
        <f t="shared" si="17"/>
        <v>718.24260000000004</v>
      </c>
      <c r="AF114" s="43">
        <f t="shared" si="18"/>
        <v>0</v>
      </c>
      <c r="AI114" t="s">
        <v>160</v>
      </c>
      <c r="AJ114">
        <v>0</v>
      </c>
      <c r="AK114">
        <v>0</v>
      </c>
      <c r="AL114">
        <v>0</v>
      </c>
      <c r="AM114">
        <v>1.05391520332653</v>
      </c>
      <c r="AN114">
        <v>0.94156714169625899</v>
      </c>
      <c r="AO114">
        <v>1</v>
      </c>
      <c r="AP114">
        <v>1.1100000009145901</v>
      </c>
      <c r="AQ114">
        <v>0</v>
      </c>
      <c r="AR114">
        <v>1.1137364124964499</v>
      </c>
      <c r="AS114">
        <v>0</v>
      </c>
      <c r="AT114">
        <v>0</v>
      </c>
      <c r="AU114">
        <v>0</v>
      </c>
      <c r="AV114">
        <v>0</v>
      </c>
      <c r="AW114">
        <v>0</v>
      </c>
      <c r="AX114">
        <v>0</v>
      </c>
      <c r="AY114">
        <v>0</v>
      </c>
      <c r="AZ114">
        <v>0</v>
      </c>
      <c r="BA114">
        <v>0</v>
      </c>
      <c r="BB114">
        <v>0</v>
      </c>
      <c r="BC114">
        <v>0</v>
      </c>
      <c r="BD114">
        <v>0</v>
      </c>
      <c r="BE114">
        <v>0</v>
      </c>
      <c r="BF114">
        <v>0</v>
      </c>
      <c r="BG114">
        <v>0</v>
      </c>
      <c r="BH114">
        <v>0</v>
      </c>
      <c r="BI114">
        <v>22252.443707999999</v>
      </c>
      <c r="BJ114">
        <v>213322.49400000001</v>
      </c>
      <c r="BK114">
        <v>251321.16107999999</v>
      </c>
      <c r="BL114">
        <v>118100.037</v>
      </c>
      <c r="BM114">
        <v>161805.46601999999</v>
      </c>
      <c r="BN114">
        <v>23666.346000000001</v>
      </c>
      <c r="BO114">
        <v>78467.013900000005</v>
      </c>
      <c r="BP114">
        <v>0</v>
      </c>
      <c r="BQ114">
        <v>0</v>
      </c>
      <c r="BR114">
        <v>0</v>
      </c>
      <c r="BS114">
        <v>0</v>
      </c>
      <c r="BT114">
        <v>0</v>
      </c>
      <c r="BU114">
        <v>0</v>
      </c>
      <c r="BV114">
        <v>0</v>
      </c>
      <c r="BW114">
        <v>0</v>
      </c>
      <c r="BX114">
        <v>0</v>
      </c>
      <c r="BY114">
        <v>0</v>
      </c>
      <c r="BZ114">
        <v>0</v>
      </c>
      <c r="CA114">
        <v>0</v>
      </c>
      <c r="CB114">
        <v>0</v>
      </c>
      <c r="CC114">
        <v>0</v>
      </c>
      <c r="CD114">
        <v>0</v>
      </c>
      <c r="CE114">
        <v>0</v>
      </c>
      <c r="CF114">
        <v>0</v>
      </c>
      <c r="CG114">
        <v>8946.2239680000002</v>
      </c>
      <c r="CH114">
        <v>0</v>
      </c>
      <c r="CI114">
        <v>0</v>
      </c>
      <c r="CJ114">
        <v>215228.19727199999</v>
      </c>
      <c r="CK114">
        <v>0</v>
      </c>
      <c r="CL114">
        <v>0</v>
      </c>
      <c r="CM114">
        <v>0</v>
      </c>
      <c r="CN114">
        <v>0</v>
      </c>
      <c r="CO114">
        <v>0</v>
      </c>
      <c r="CP114">
        <v>0</v>
      </c>
      <c r="CQ114">
        <v>0</v>
      </c>
      <c r="CR114">
        <v>0</v>
      </c>
      <c r="CS114">
        <v>0</v>
      </c>
      <c r="CT114">
        <v>0</v>
      </c>
      <c r="CU114">
        <v>0</v>
      </c>
      <c r="CV114">
        <v>0</v>
      </c>
      <c r="CW114">
        <v>0</v>
      </c>
      <c r="CX114">
        <v>0</v>
      </c>
      <c r="CY114">
        <v>0</v>
      </c>
      <c r="CZ114">
        <v>0</v>
      </c>
      <c r="DX114">
        <v>0</v>
      </c>
      <c r="DY114">
        <v>0</v>
      </c>
      <c r="DZ114">
        <v>3926.9017920000001</v>
      </c>
      <c r="EA114">
        <v>37645.146000000001</v>
      </c>
      <c r="EB114">
        <v>44350.793124000003</v>
      </c>
      <c r="EC114">
        <v>20841.183000000001</v>
      </c>
      <c r="ED114">
        <v>28553.905643999999</v>
      </c>
      <c r="EE114">
        <v>4176.4139999999998</v>
      </c>
      <c r="EF114">
        <v>13847.1201</v>
      </c>
      <c r="EG114">
        <v>0</v>
      </c>
      <c r="EH114">
        <v>0</v>
      </c>
      <c r="EI114">
        <v>0</v>
      </c>
      <c r="EJ114">
        <v>0</v>
      </c>
      <c r="EK114">
        <v>0</v>
      </c>
      <c r="EL114">
        <v>0</v>
      </c>
      <c r="EM114">
        <v>0</v>
      </c>
      <c r="EN114">
        <v>0</v>
      </c>
      <c r="EO114">
        <v>0</v>
      </c>
      <c r="EP114">
        <v>0</v>
      </c>
      <c r="EQ114">
        <v>0</v>
      </c>
      <c r="ER114">
        <v>0</v>
      </c>
      <c r="ES114">
        <v>0</v>
      </c>
      <c r="ET114">
        <v>0</v>
      </c>
      <c r="EU114">
        <v>0</v>
      </c>
      <c r="EV114">
        <v>0</v>
      </c>
      <c r="EW114">
        <v>0</v>
      </c>
      <c r="EX114">
        <v>8946.2239680000002</v>
      </c>
      <c r="EY114">
        <v>0</v>
      </c>
      <c r="EZ114">
        <v>0</v>
      </c>
      <c r="FA114">
        <v>215228.19727199999</v>
      </c>
      <c r="FB114">
        <v>0</v>
      </c>
      <c r="FC114">
        <v>0</v>
      </c>
      <c r="FD114">
        <v>0</v>
      </c>
      <c r="FE114">
        <v>0</v>
      </c>
      <c r="FF114">
        <v>0</v>
      </c>
      <c r="FG114">
        <v>0</v>
      </c>
      <c r="FH114">
        <v>0</v>
      </c>
      <c r="FI114">
        <v>0</v>
      </c>
      <c r="FJ114">
        <v>0</v>
      </c>
      <c r="FK114">
        <v>0</v>
      </c>
      <c r="FL114">
        <v>0</v>
      </c>
      <c r="FM114">
        <v>0</v>
      </c>
      <c r="FN114">
        <v>0</v>
      </c>
      <c r="FO114">
        <v>0</v>
      </c>
      <c r="FP114">
        <v>0</v>
      </c>
      <c r="FQ114">
        <v>0</v>
      </c>
    </row>
    <row r="115" spans="1:173" x14ac:dyDescent="0.25">
      <c r="A115" s="46" t="s">
        <v>358</v>
      </c>
      <c r="B115" s="46" t="s">
        <v>33</v>
      </c>
      <c r="C115">
        <v>2007</v>
      </c>
      <c r="D115" s="84">
        <v>451428.8075</v>
      </c>
      <c r="E115">
        <v>181334.71387855001</v>
      </c>
      <c r="F115">
        <v>0</v>
      </c>
      <c r="G115">
        <v>0</v>
      </c>
      <c r="H115">
        <v>0</v>
      </c>
      <c r="I115">
        <v>0</v>
      </c>
      <c r="J115">
        <v>0.967790923292283</v>
      </c>
      <c r="K115">
        <v>0</v>
      </c>
      <c r="L115">
        <v>0</v>
      </c>
      <c r="M115" s="38">
        <f>IF(OR(Beazley_data[[#This Row],[total_RC]]&lt;0.6,Beazley_data[[#This Row],[total_RC]]&gt;2),1,Beazley_data[[#This Row],[total_RC]])</f>
        <v>0.967790923292283</v>
      </c>
      <c r="P115" s="39" t="str">
        <f>Beazley_data[[#This Row],[key]]</f>
        <v>3T2007</v>
      </c>
      <c r="Q115" s="40">
        <f>Beazley_data[[#This Row],[WEP]]</f>
        <v>451428.8075</v>
      </c>
      <c r="R115" s="40">
        <f t="shared" si="11"/>
        <v>451713.11573159997</v>
      </c>
      <c r="S115" s="41">
        <f t="shared" si="12"/>
        <v>6.2939999238124662E-4</v>
      </c>
      <c r="U115" s="42">
        <f>Beazley_data[[#This Row],[Acq_costs]]</f>
        <v>181334.71387855001</v>
      </c>
      <c r="V115" s="40">
        <f t="shared" si="13"/>
        <v>181449.18699640001</v>
      </c>
      <c r="W115" s="43">
        <f t="shared" si="14"/>
        <v>6.3088250625374512E-4</v>
      </c>
      <c r="Y115" s="44">
        <f>Beazley_data[[#This Row],[total_RC]]</f>
        <v>0.967790923292283</v>
      </c>
      <c r="Z115" s="45">
        <f t="shared" si="15"/>
        <v>0.96793796169164803</v>
      </c>
      <c r="AA115" s="43">
        <f t="shared" si="16"/>
        <v>1.5190890861233798E-4</v>
      </c>
      <c r="AD115" s="42">
        <f>Beazley_data[[#This Row],[Cat_incurred]]+Beazley_data[[#This Row],[incurred_exc_cat]]</f>
        <v>0</v>
      </c>
      <c r="AE115" s="40">
        <f t="shared" si="17"/>
        <v>0</v>
      </c>
      <c r="AF115" s="43" t="str">
        <f t="shared" si="18"/>
        <v>no values</v>
      </c>
      <c r="AI115" t="s">
        <v>36</v>
      </c>
      <c r="AJ115">
        <v>0.96399071721930396</v>
      </c>
      <c r="AK115">
        <v>1.1222959368513501</v>
      </c>
      <c r="AL115">
        <v>1.0610895886845599</v>
      </c>
      <c r="AM115">
        <v>1.09503666481702</v>
      </c>
      <c r="AN115">
        <v>1.0005154368837501</v>
      </c>
      <c r="AO115">
        <v>1.0085609033908001</v>
      </c>
      <c r="AP115">
        <v>1.00270204083387</v>
      </c>
      <c r="AQ115">
        <v>0.99952315929075197</v>
      </c>
      <c r="AR115">
        <v>0.96774912375506195</v>
      </c>
      <c r="AS115">
        <v>1</v>
      </c>
      <c r="AT115">
        <v>0.98598458753238005</v>
      </c>
      <c r="AU115">
        <v>0.98334367809311096</v>
      </c>
      <c r="AV115">
        <v>0.99561854750352197</v>
      </c>
      <c r="AW115">
        <v>0.984909451497192</v>
      </c>
      <c r="AX115">
        <v>0.95087083581210896</v>
      </c>
      <c r="AY115">
        <v>0.88846617798382199</v>
      </c>
      <c r="AZ115">
        <v>0.955231572861718</v>
      </c>
      <c r="BA115">
        <v>0.92074169139374396</v>
      </c>
      <c r="BB115">
        <v>1.0340774360512299</v>
      </c>
      <c r="BC115">
        <v>1.2817981763308099</v>
      </c>
      <c r="BD115">
        <v>1.21191784698336</v>
      </c>
      <c r="BE115">
        <v>1.0905718646712299</v>
      </c>
      <c r="BF115">
        <v>1.01996658281523</v>
      </c>
      <c r="BG115">
        <v>189630.01458328299</v>
      </c>
      <c r="BH115">
        <v>572993.38333999994</v>
      </c>
      <c r="BI115">
        <v>3370022.6502800002</v>
      </c>
      <c r="BJ115">
        <v>2078036.9463839999</v>
      </c>
      <c r="BK115">
        <v>2934221.1044439999</v>
      </c>
      <c r="BL115">
        <v>2428920.525752</v>
      </c>
      <c r="BM115">
        <v>879598.67698210001</v>
      </c>
      <c r="BN115">
        <v>753636.70001593197</v>
      </c>
      <c r="BO115">
        <v>922501.77677512798</v>
      </c>
      <c r="BP115">
        <v>919704.088863821</v>
      </c>
      <c r="BQ115">
        <v>1153925.34132842</v>
      </c>
      <c r="BR115">
        <v>1473153.3448197399</v>
      </c>
      <c r="BS115">
        <v>1225480.8430458501</v>
      </c>
      <c r="BT115">
        <v>1288812.60249085</v>
      </c>
      <c r="BU115">
        <v>621594.75958979595</v>
      </c>
      <c r="BV115">
        <v>508254.01209501701</v>
      </c>
      <c r="BW115">
        <v>2055298.1568249799</v>
      </c>
      <c r="BX115">
        <v>1210963.68294283</v>
      </c>
      <c r="BY115">
        <v>1323844.85259677</v>
      </c>
      <c r="BZ115">
        <v>7866299.1357806604</v>
      </c>
      <c r="CA115">
        <v>9388177.4994708691</v>
      </c>
      <c r="CB115">
        <v>12364517.397990899</v>
      </c>
      <c r="CC115">
        <v>6021927.5216271998</v>
      </c>
      <c r="CD115">
        <v>54924.614057965198</v>
      </c>
      <c r="CE115">
        <v>98244.670207999996</v>
      </c>
      <c r="CF115">
        <v>1545275.20056358</v>
      </c>
      <c r="CG115">
        <v>1292553.982444</v>
      </c>
      <c r="CH115">
        <v>3169000.1283559999</v>
      </c>
      <c r="CI115">
        <v>940767.83493316302</v>
      </c>
      <c r="CJ115">
        <v>393164.18062996003</v>
      </c>
      <c r="CK115">
        <v>474153.72768417001</v>
      </c>
      <c r="CL115">
        <v>596337.26321567397</v>
      </c>
      <c r="CM115">
        <v>621081.83148046199</v>
      </c>
      <c r="CN115">
        <v>649705.54527157801</v>
      </c>
      <c r="CO115">
        <v>1187900.9295562</v>
      </c>
      <c r="CP115">
        <v>659958.92593601695</v>
      </c>
      <c r="CQ115">
        <v>893390.30045901099</v>
      </c>
      <c r="CR115">
        <v>100954.319799989</v>
      </c>
      <c r="CS115">
        <v>174759.54982439999</v>
      </c>
      <c r="CT115">
        <v>4086495.10635413</v>
      </c>
      <c r="CU115">
        <v>292449.98914145899</v>
      </c>
      <c r="CV115">
        <v>516484.636259394</v>
      </c>
      <c r="CW115">
        <v>3901957.2563770101</v>
      </c>
      <c r="CX115">
        <v>1819922.2808519001</v>
      </c>
      <c r="CY115">
        <v>3571794.95268704</v>
      </c>
      <c r="CZ115">
        <v>0</v>
      </c>
      <c r="DX115">
        <v>59126.746270590404</v>
      </c>
      <c r="DY115">
        <v>166313.29102800001</v>
      </c>
      <c r="DZ115">
        <v>1320668.019412</v>
      </c>
      <c r="EA115">
        <v>682957.63881599996</v>
      </c>
      <c r="EB115">
        <v>1089315.063024</v>
      </c>
      <c r="EC115">
        <v>900682.04231299995</v>
      </c>
      <c r="ED115">
        <v>266154.59572490002</v>
      </c>
      <c r="EE115">
        <v>173904.17494805099</v>
      </c>
      <c r="EF115">
        <v>261010.84432174801</v>
      </c>
      <c r="EG115">
        <v>261417.180012989</v>
      </c>
      <c r="EH115">
        <v>325302.05784271</v>
      </c>
      <c r="EI115">
        <v>412407.75460626901</v>
      </c>
      <c r="EJ115">
        <v>354795.33616946102</v>
      </c>
      <c r="EK115">
        <v>371207.24167483998</v>
      </c>
      <c r="EL115">
        <v>168368.01822724601</v>
      </c>
      <c r="EM115">
        <v>155746.360567784</v>
      </c>
      <c r="EN115">
        <v>785575.6247401</v>
      </c>
      <c r="EO115">
        <v>231965.33788548299</v>
      </c>
      <c r="EP115">
        <v>248940.959486907</v>
      </c>
      <c r="EQ115">
        <v>2826264.8316235398</v>
      </c>
      <c r="ER115">
        <v>3618164.9740067399</v>
      </c>
      <c r="ES115">
        <v>4625551.4317993103</v>
      </c>
      <c r="ET115">
        <v>2162897.9144084398</v>
      </c>
      <c r="EU115">
        <v>54924.614057965198</v>
      </c>
      <c r="EV115">
        <v>98244.670207999996</v>
      </c>
      <c r="EW115">
        <v>1545275.20056358</v>
      </c>
      <c r="EX115">
        <v>1292553.982444</v>
      </c>
      <c r="EY115">
        <v>3169000.1283559999</v>
      </c>
      <c r="EZ115">
        <v>940767.83493316302</v>
      </c>
      <c r="FA115">
        <v>393164.18062996003</v>
      </c>
      <c r="FB115">
        <v>474153.72768417001</v>
      </c>
      <c r="FC115">
        <v>596337.26321567397</v>
      </c>
      <c r="FD115">
        <v>621081.83148046199</v>
      </c>
      <c r="FE115">
        <v>649705.54527157801</v>
      </c>
      <c r="FF115">
        <v>1187900.9295562</v>
      </c>
      <c r="FG115">
        <v>659958.92593601695</v>
      </c>
      <c r="FH115">
        <v>893390.30045901099</v>
      </c>
      <c r="FI115">
        <v>100954.319799989</v>
      </c>
      <c r="FJ115">
        <v>174759.54982439999</v>
      </c>
      <c r="FK115">
        <v>4070394.78915413</v>
      </c>
      <c r="FL115">
        <v>278589.98914145899</v>
      </c>
      <c r="FM115">
        <v>446503.88538319402</v>
      </c>
      <c r="FN115">
        <v>3217582.6111970101</v>
      </c>
      <c r="FO115">
        <v>1112572.4877319001</v>
      </c>
      <c r="FP115">
        <v>943062.74897504004</v>
      </c>
      <c r="FQ115">
        <v>0</v>
      </c>
    </row>
    <row r="116" spans="1:173" x14ac:dyDescent="0.25">
      <c r="A116" s="48" t="s">
        <v>359</v>
      </c>
      <c r="B116" s="48" t="s">
        <v>33</v>
      </c>
      <c r="C116" s="49">
        <v>2008</v>
      </c>
      <c r="D116" s="85">
        <v>232446.20300000001</v>
      </c>
      <c r="E116" s="49">
        <v>90401.071587889106</v>
      </c>
      <c r="F116" s="49">
        <v>0</v>
      </c>
      <c r="G116" s="49">
        <v>0</v>
      </c>
      <c r="H116" s="49">
        <v>0</v>
      </c>
      <c r="I116" s="49">
        <v>0</v>
      </c>
      <c r="J116" s="49">
        <v>0.99384511294525801</v>
      </c>
      <c r="K116" s="49">
        <v>0</v>
      </c>
      <c r="L116" s="49">
        <v>0</v>
      </c>
      <c r="M116" s="38">
        <f>IF(OR(Beazley_data[[#This Row],[total_RC]]&lt;0.6,Beazley_data[[#This Row],[total_RC]]&gt;2),1,Beazley_data[[#This Row],[total_RC]])</f>
        <v>0.99384511294525801</v>
      </c>
      <c r="P116" s="39" t="str">
        <f>Beazley_data[[#This Row],[key]]</f>
        <v>3T2008</v>
      </c>
      <c r="Q116" s="40">
        <f>Beazley_data[[#This Row],[WEP]]</f>
        <v>232446.20300000001</v>
      </c>
      <c r="R116" s="40">
        <f t="shared" si="11"/>
        <v>232482.0900048</v>
      </c>
      <c r="S116" s="41">
        <f t="shared" si="12"/>
        <v>1.5436459986769039E-4</v>
      </c>
      <c r="U116" s="42">
        <f>Beazley_data[[#This Row],[Acq_costs]]</f>
        <v>90401.071587889106</v>
      </c>
      <c r="V116" s="40">
        <f t="shared" si="13"/>
        <v>90417.165483200006</v>
      </c>
      <c r="W116" s="43">
        <f t="shared" si="14"/>
        <v>1.7799601685025346E-4</v>
      </c>
      <c r="Y116" s="44">
        <f>Beazley_data[[#This Row],[total_RC]]</f>
        <v>0.99384511294525801</v>
      </c>
      <c r="Z116" s="45">
        <f t="shared" si="15"/>
        <v>0.993834798710026</v>
      </c>
      <c r="AA116" s="43">
        <f t="shared" si="16"/>
        <v>-1.0378219041433683E-5</v>
      </c>
      <c r="AD116" s="42">
        <f>Beazley_data[[#This Row],[Cat_incurred]]+Beazley_data[[#This Row],[incurred_exc_cat]]</f>
        <v>0</v>
      </c>
      <c r="AE116" s="40">
        <f t="shared" si="17"/>
        <v>0</v>
      </c>
      <c r="AF116" s="43" t="str">
        <f t="shared" si="18"/>
        <v>no values</v>
      </c>
      <c r="AI116" t="s">
        <v>53</v>
      </c>
      <c r="AJ116">
        <v>1.01306440554967</v>
      </c>
      <c r="AK116">
        <v>1.03648924474142</v>
      </c>
      <c r="AL116">
        <v>1.1754406763202601</v>
      </c>
      <c r="AM116">
        <v>1.00853894151879</v>
      </c>
      <c r="AN116">
        <v>1.00992727538744</v>
      </c>
      <c r="AO116">
        <v>1.0002360676853701</v>
      </c>
      <c r="AP116">
        <v>1.02445049265029</v>
      </c>
      <c r="AQ116">
        <v>1</v>
      </c>
      <c r="AR116">
        <v>1.03511582468096</v>
      </c>
      <c r="AS116">
        <v>1</v>
      </c>
      <c r="AT116">
        <v>1</v>
      </c>
      <c r="AU116">
        <v>1</v>
      </c>
      <c r="AV116">
        <v>0.99480851465865505</v>
      </c>
      <c r="AW116">
        <v>1</v>
      </c>
      <c r="AX116">
        <v>1</v>
      </c>
      <c r="AY116">
        <v>1</v>
      </c>
      <c r="AZ116">
        <v>1.0017713472146901</v>
      </c>
      <c r="BA116">
        <v>0.97810500907709896</v>
      </c>
      <c r="BB116">
        <v>1.0221209980264401</v>
      </c>
      <c r="BC116">
        <v>0.98887212011600001</v>
      </c>
      <c r="BD116">
        <v>0.992332143991981</v>
      </c>
      <c r="BE116">
        <v>0</v>
      </c>
      <c r="BF116">
        <v>1</v>
      </c>
      <c r="BG116">
        <v>4109956.68444257</v>
      </c>
      <c r="BH116">
        <v>6702183.8333824603</v>
      </c>
      <c r="BI116">
        <v>1333851.089744</v>
      </c>
      <c r="BJ116">
        <v>3806854.859644</v>
      </c>
      <c r="BK116">
        <v>6638979.5570839904</v>
      </c>
      <c r="BL116">
        <v>3958823.4736179002</v>
      </c>
      <c r="BM116">
        <v>2035681.8452719999</v>
      </c>
      <c r="BN116">
        <v>2474577.6503360001</v>
      </c>
      <c r="BO116">
        <v>647851.08519950497</v>
      </c>
      <c r="BP116">
        <v>143861.65383600001</v>
      </c>
      <c r="BQ116">
        <v>6150227.2267279997</v>
      </c>
      <c r="BR116">
        <v>8928977.7263680007</v>
      </c>
      <c r="BS116">
        <v>13372789.759439999</v>
      </c>
      <c r="BT116">
        <v>17529027.294413898</v>
      </c>
      <c r="BU116">
        <v>24472598.484104</v>
      </c>
      <c r="BV116">
        <v>13866366.454128001</v>
      </c>
      <c r="BW116">
        <v>23136966.007371999</v>
      </c>
      <c r="BX116">
        <v>31986427.542505201</v>
      </c>
      <c r="BY116">
        <v>2831118.2864644802</v>
      </c>
      <c r="BZ116">
        <v>488224.61361106002</v>
      </c>
      <c r="CA116">
        <v>145174.24988019999</v>
      </c>
      <c r="CB116">
        <v>338099.99599999998</v>
      </c>
      <c r="CC116">
        <v>36419.791899999997</v>
      </c>
      <c r="CD116">
        <v>11614071.792320799</v>
      </c>
      <c r="CE116">
        <v>7354624.1571404804</v>
      </c>
      <c r="CF116">
        <v>255140.21273599999</v>
      </c>
      <c r="CG116">
        <v>1596623.06398411</v>
      </c>
      <c r="CH116">
        <v>5039838.3193784496</v>
      </c>
      <c r="CI116">
        <v>1117160.2236373599</v>
      </c>
      <c r="CJ116">
        <v>3590058.7869235701</v>
      </c>
      <c r="CK116">
        <v>313038.81574799999</v>
      </c>
      <c r="CL116">
        <v>102270.340242641</v>
      </c>
      <c r="CM116">
        <v>130200.309469153</v>
      </c>
      <c r="CN116">
        <v>138411.48883876001</v>
      </c>
      <c r="CO116">
        <v>11199143.3653113</v>
      </c>
      <c r="CP116">
        <v>4438856.3191640005</v>
      </c>
      <c r="CQ116">
        <v>1574371.41380297</v>
      </c>
      <c r="CR116">
        <v>6622464.2875557803</v>
      </c>
      <c r="CS116">
        <v>389999.83751780097</v>
      </c>
      <c r="CT116">
        <v>1395392.30068605</v>
      </c>
      <c r="CU116">
        <v>26523398.405469101</v>
      </c>
      <c r="CV116">
        <v>475469.16864799999</v>
      </c>
      <c r="CW116">
        <v>0</v>
      </c>
      <c r="CX116">
        <v>168010.90400000001</v>
      </c>
      <c r="CY116">
        <v>0</v>
      </c>
      <c r="CZ116">
        <v>0</v>
      </c>
      <c r="DX116">
        <v>1558448.1134959401</v>
      </c>
      <c r="DY116">
        <v>2112510.29418622</v>
      </c>
      <c r="DZ116">
        <v>362412.75197600003</v>
      </c>
      <c r="EA116">
        <v>1686045.385456</v>
      </c>
      <c r="EB116">
        <v>1387729.3439314</v>
      </c>
      <c r="EC116">
        <v>998277.74659694603</v>
      </c>
      <c r="ED116">
        <v>707964.14145600004</v>
      </c>
      <c r="EE116">
        <v>968890.66584399994</v>
      </c>
      <c r="EF116">
        <v>196483.66388657599</v>
      </c>
      <c r="EG116">
        <v>49621.755400000002</v>
      </c>
      <c r="EH116">
        <v>915364.63881999999</v>
      </c>
      <c r="EI116">
        <v>1477049.0309560001</v>
      </c>
      <c r="EJ116">
        <v>2109034.4022679999</v>
      </c>
      <c r="EK116">
        <v>3211975.5448861001</v>
      </c>
      <c r="EL116">
        <v>1347316.6543606301</v>
      </c>
      <c r="EM116">
        <v>2474548.8574760002</v>
      </c>
      <c r="EN116">
        <v>5070943.2911240002</v>
      </c>
      <c r="EO116">
        <v>6244023.4998628004</v>
      </c>
      <c r="EP116">
        <v>1002746.78094352</v>
      </c>
      <c r="EQ116">
        <v>130856.38521094</v>
      </c>
      <c r="ER116">
        <v>42317.535943800001</v>
      </c>
      <c r="ES116">
        <v>344399.99449999997</v>
      </c>
      <c r="ET116">
        <v>1029.8372999999999</v>
      </c>
      <c r="EU116">
        <v>11614071.792320799</v>
      </c>
      <c r="EV116">
        <v>7354309.0361804804</v>
      </c>
      <c r="EW116">
        <v>247806.10133599999</v>
      </c>
      <c r="EX116">
        <v>1596623.06398411</v>
      </c>
      <c r="EY116">
        <v>5039838.3193784496</v>
      </c>
      <c r="EZ116">
        <v>1117160.2236373599</v>
      </c>
      <c r="FA116">
        <v>3590058.7869235799</v>
      </c>
      <c r="FB116">
        <v>313038.81574799999</v>
      </c>
      <c r="FC116">
        <v>98993.773278641194</v>
      </c>
      <c r="FD116">
        <v>100022.286913153</v>
      </c>
      <c r="FE116">
        <v>122029.43915476</v>
      </c>
      <c r="FF116">
        <v>11182761.315627299</v>
      </c>
      <c r="FG116">
        <v>4405974.2693480002</v>
      </c>
      <c r="FH116">
        <v>1157668.29886297</v>
      </c>
      <c r="FI116">
        <v>6592518.1472877804</v>
      </c>
      <c r="FJ116">
        <v>368878.01138580102</v>
      </c>
      <c r="FK116">
        <v>1387184.1371386501</v>
      </c>
      <c r="FL116">
        <v>26456005.696061</v>
      </c>
      <c r="FM116">
        <v>451507.47977600002</v>
      </c>
      <c r="FN116">
        <v>0</v>
      </c>
      <c r="FO116">
        <v>167057.864</v>
      </c>
      <c r="FP116">
        <v>0</v>
      </c>
      <c r="FQ116">
        <v>0</v>
      </c>
    </row>
    <row r="117" spans="1:173" x14ac:dyDescent="0.25">
      <c r="A117" s="46" t="s">
        <v>360</v>
      </c>
      <c r="B117" s="46" t="s">
        <v>33</v>
      </c>
      <c r="C117">
        <v>2009</v>
      </c>
      <c r="D117" s="84">
        <v>177658.3401</v>
      </c>
      <c r="E117">
        <v>27038.335598150101</v>
      </c>
      <c r="F117">
        <v>0</v>
      </c>
      <c r="G117">
        <v>0</v>
      </c>
      <c r="H117">
        <v>0</v>
      </c>
      <c r="I117">
        <v>0</v>
      </c>
      <c r="J117">
        <v>1.00804032380274</v>
      </c>
      <c r="K117">
        <v>0</v>
      </c>
      <c r="L117">
        <v>0</v>
      </c>
      <c r="M117" s="38">
        <f>IF(OR(Beazley_data[[#This Row],[total_RC]]&lt;0.6,Beazley_data[[#This Row],[total_RC]]&gt;2),1,Beazley_data[[#This Row],[total_RC]])</f>
        <v>1.00804032380274</v>
      </c>
      <c r="P117" s="39" t="str">
        <f>Beazley_data[[#This Row],[key]]</f>
        <v>3T2009</v>
      </c>
      <c r="Q117" s="40">
        <f>Beazley_data[[#This Row],[WEP]]</f>
        <v>177658.3401</v>
      </c>
      <c r="R117" s="40">
        <f t="shared" si="11"/>
        <v>177658.34356800001</v>
      </c>
      <c r="S117" s="41">
        <f t="shared" si="12"/>
        <v>1.9520614344585403E-8</v>
      </c>
      <c r="U117" s="42">
        <f>Beazley_data[[#This Row],[Acq_costs]]</f>
        <v>27038.335598150101</v>
      </c>
      <c r="V117" s="40">
        <f t="shared" si="13"/>
        <v>27038.335899999998</v>
      </c>
      <c r="W117" s="43">
        <f t="shared" si="14"/>
        <v>1.1163774963266548E-8</v>
      </c>
      <c r="Y117" s="44">
        <f>Beazley_data[[#This Row],[total_RC]]</f>
        <v>1.00804032380274</v>
      </c>
      <c r="Z117" s="45">
        <f t="shared" si="15"/>
        <v>1.0080403252268899</v>
      </c>
      <c r="AA117" s="43">
        <f t="shared" si="16"/>
        <v>1.4127906131059022E-9</v>
      </c>
      <c r="AD117" s="42">
        <f>Beazley_data[[#This Row],[Cat_incurred]]+Beazley_data[[#This Row],[incurred_exc_cat]]</f>
        <v>0</v>
      </c>
      <c r="AE117" s="40">
        <f t="shared" si="17"/>
        <v>0</v>
      </c>
      <c r="AF117" s="43" t="str">
        <f t="shared" si="18"/>
        <v>no values</v>
      </c>
      <c r="AI117" t="s">
        <v>50</v>
      </c>
      <c r="AJ117">
        <v>0</v>
      </c>
      <c r="AK117">
        <v>0</v>
      </c>
      <c r="AL117">
        <v>0</v>
      </c>
      <c r="AM117">
        <v>0</v>
      </c>
      <c r="AN117">
        <v>0.87972975731048697</v>
      </c>
      <c r="AO117">
        <v>0.99055923675523805</v>
      </c>
      <c r="AP117">
        <v>1.35382004647812</v>
      </c>
      <c r="AQ117">
        <v>0.91623741336999198</v>
      </c>
      <c r="AR117">
        <v>0.89835457722428502</v>
      </c>
      <c r="AS117">
        <v>1.06881520212821</v>
      </c>
      <c r="AT117">
        <v>0.92625392495480297</v>
      </c>
      <c r="AU117">
        <v>1.03852885385994</v>
      </c>
      <c r="AV117">
        <v>1.0696243059737001</v>
      </c>
      <c r="AW117">
        <v>1.0052369453041201</v>
      </c>
      <c r="AX117">
        <v>0.91735603814653299</v>
      </c>
      <c r="AY117">
        <v>0.92233757547042206</v>
      </c>
      <c r="AZ117">
        <v>0.92997818498952201</v>
      </c>
      <c r="BA117">
        <v>0.98882495525555703</v>
      </c>
      <c r="BB117">
        <v>1.1259401613516999</v>
      </c>
      <c r="BC117">
        <v>1.1266559567552199</v>
      </c>
      <c r="BD117">
        <v>1.1416867635694301</v>
      </c>
      <c r="BE117">
        <v>1.12163217881933</v>
      </c>
      <c r="BF117">
        <v>1.02822162722196</v>
      </c>
      <c r="BG117">
        <v>0</v>
      </c>
      <c r="BH117">
        <v>0</v>
      </c>
      <c r="BI117">
        <v>0</v>
      </c>
      <c r="BJ117">
        <v>0</v>
      </c>
      <c r="BK117">
        <v>33147694.4900328</v>
      </c>
      <c r="BL117">
        <v>30249249.2585251</v>
      </c>
      <c r="BM117">
        <v>45825907.767565697</v>
      </c>
      <c r="BN117">
        <v>51842863.841837399</v>
      </c>
      <c r="BO117">
        <v>36665057.998248003</v>
      </c>
      <c r="BP117">
        <v>48119961.327202499</v>
      </c>
      <c r="BQ117">
        <v>45393694.554708697</v>
      </c>
      <c r="BR117">
        <v>45048786.323835</v>
      </c>
      <c r="BS117">
        <v>47238443.414194003</v>
      </c>
      <c r="BT117">
        <v>46136438.516099997</v>
      </c>
      <c r="BU117">
        <v>42156692.5535978</v>
      </c>
      <c r="BV117">
        <v>137393213.378043</v>
      </c>
      <c r="BW117">
        <v>135379643.52373099</v>
      </c>
      <c r="BX117">
        <v>129762795.90791699</v>
      </c>
      <c r="BY117">
        <v>145247802.991236</v>
      </c>
      <c r="BZ117">
        <v>206109603.688155</v>
      </c>
      <c r="CA117">
        <v>197739903.80977201</v>
      </c>
      <c r="CB117">
        <v>271431522.42210102</v>
      </c>
      <c r="CC117">
        <v>192427584.27399999</v>
      </c>
      <c r="CD117">
        <v>0</v>
      </c>
      <c r="CE117">
        <v>0</v>
      </c>
      <c r="CF117">
        <v>0</v>
      </c>
      <c r="CG117">
        <v>0</v>
      </c>
      <c r="CH117">
        <v>36977501.005394898</v>
      </c>
      <c r="CI117">
        <v>54637270.902180001</v>
      </c>
      <c r="CJ117">
        <v>7314135.6168589704</v>
      </c>
      <c r="CK117">
        <v>29130267.731247898</v>
      </c>
      <c r="CL117">
        <v>26905837.940256</v>
      </c>
      <c r="CM117">
        <v>6390766.4371999996</v>
      </c>
      <c r="CN117">
        <v>22860324.715125401</v>
      </c>
      <c r="CO117">
        <v>22219209.685625799</v>
      </c>
      <c r="CP117">
        <v>21019707.023361199</v>
      </c>
      <c r="CQ117">
        <v>10998998.342522999</v>
      </c>
      <c r="CR117">
        <v>18153163.786406301</v>
      </c>
      <c r="CS117">
        <v>53278143.700293101</v>
      </c>
      <c r="CT117">
        <v>105003970.719225</v>
      </c>
      <c r="CU117">
        <v>140927108.73530599</v>
      </c>
      <c r="CV117">
        <v>112641526.445264</v>
      </c>
      <c r="CW117">
        <v>92982983.291668698</v>
      </c>
      <c r="CX117">
        <v>198899487.36359999</v>
      </c>
      <c r="CY117">
        <v>94050007.025974795</v>
      </c>
      <c r="CZ117">
        <v>1038647.2</v>
      </c>
      <c r="DX117">
        <v>0</v>
      </c>
      <c r="DY117">
        <v>0</v>
      </c>
      <c r="DZ117">
        <v>0</v>
      </c>
      <c r="EA117">
        <v>0</v>
      </c>
      <c r="EB117">
        <v>4843203.7568340302</v>
      </c>
      <c r="EC117">
        <v>4652958.9925341997</v>
      </c>
      <c r="ED117">
        <v>7013888.1562721096</v>
      </c>
      <c r="EE117">
        <v>7735312.1621643901</v>
      </c>
      <c r="EF117">
        <v>4732019.1715580001</v>
      </c>
      <c r="EG117">
        <v>6352782.3235336104</v>
      </c>
      <c r="EH117">
        <v>5964336.5458912598</v>
      </c>
      <c r="EI117">
        <v>5944458.9843650004</v>
      </c>
      <c r="EJ117">
        <v>6091948.6755060004</v>
      </c>
      <c r="EK117">
        <v>5858574.6070999997</v>
      </c>
      <c r="EL117">
        <v>5459436.0339520304</v>
      </c>
      <c r="EM117">
        <v>25758044.202187099</v>
      </c>
      <c r="EN117">
        <v>24900960.371062301</v>
      </c>
      <c r="EO117">
        <v>24039158.429723699</v>
      </c>
      <c r="EP117">
        <v>27742891.996321902</v>
      </c>
      <c r="EQ117">
        <v>39000999.0714866</v>
      </c>
      <c r="ER117">
        <v>35890903.056790903</v>
      </c>
      <c r="ES117">
        <v>46010936.077994101</v>
      </c>
      <c r="ET117">
        <v>35006459.784199998</v>
      </c>
      <c r="EU117">
        <v>0</v>
      </c>
      <c r="EV117">
        <v>0</v>
      </c>
      <c r="EW117">
        <v>0</v>
      </c>
      <c r="EX117">
        <v>0</v>
      </c>
      <c r="EY117">
        <v>36977501.005394898</v>
      </c>
      <c r="EZ117">
        <v>54637270.902180001</v>
      </c>
      <c r="FA117">
        <v>7314135.6168589601</v>
      </c>
      <c r="FB117">
        <v>29130267.731247898</v>
      </c>
      <c r="FC117">
        <v>26905837.940256</v>
      </c>
      <c r="FD117">
        <v>6390766.4371999996</v>
      </c>
      <c r="FE117">
        <v>22860324.715125401</v>
      </c>
      <c r="FF117">
        <v>22211209.685625799</v>
      </c>
      <c r="FG117">
        <v>21019707.023361199</v>
      </c>
      <c r="FH117">
        <v>10457043.993822999</v>
      </c>
      <c r="FI117">
        <v>18006200.247306298</v>
      </c>
      <c r="FJ117">
        <v>52845898.328093201</v>
      </c>
      <c r="FK117">
        <v>102732848.768925</v>
      </c>
      <c r="FL117">
        <v>139009136.85006699</v>
      </c>
      <c r="FM117">
        <v>108734740.943444</v>
      </c>
      <c r="FN117">
        <v>74019616.910254002</v>
      </c>
      <c r="FO117">
        <v>139726474.04334399</v>
      </c>
      <c r="FP117">
        <v>30643472.083521001</v>
      </c>
      <c r="FQ117">
        <v>0</v>
      </c>
    </row>
    <row r="118" spans="1:173" x14ac:dyDescent="0.25">
      <c r="A118" s="48" t="s">
        <v>361</v>
      </c>
      <c r="B118" s="48" t="s">
        <v>33</v>
      </c>
      <c r="C118" s="49">
        <v>2010</v>
      </c>
      <c r="D118" s="85">
        <v>76256.340899999996</v>
      </c>
      <c r="E118" s="49">
        <v>20313.409890351799</v>
      </c>
      <c r="F118" s="49">
        <v>0</v>
      </c>
      <c r="G118" s="49">
        <v>0</v>
      </c>
      <c r="H118" s="49">
        <v>0</v>
      </c>
      <c r="I118" s="49">
        <v>0</v>
      </c>
      <c r="J118" s="49">
        <v>0.98152059244345602</v>
      </c>
      <c r="K118" s="49">
        <v>0</v>
      </c>
      <c r="L118" s="49">
        <v>0</v>
      </c>
      <c r="M118" s="38">
        <f>IF(OR(Beazley_data[[#This Row],[total_RC]]&lt;0.6,Beazley_data[[#This Row],[total_RC]]&gt;2),1,Beazley_data[[#This Row],[total_RC]])</f>
        <v>0.98152059244345602</v>
      </c>
      <c r="P118" s="39" t="str">
        <f>Beazley_data[[#This Row],[key]]</f>
        <v>3T2010</v>
      </c>
      <c r="Q118" s="40">
        <f>Beazley_data[[#This Row],[WEP]]</f>
        <v>76256.340899999996</v>
      </c>
      <c r="R118" s="40">
        <f t="shared" si="11"/>
        <v>76676.950753446406</v>
      </c>
      <c r="S118" s="41">
        <f t="shared" si="12"/>
        <v>5.4854796560556453E-3</v>
      </c>
      <c r="U118" s="42">
        <f>Beazley_data[[#This Row],[Acq_costs]]</f>
        <v>20313.409890351799</v>
      </c>
      <c r="V118" s="40">
        <f t="shared" si="13"/>
        <v>20490.576166253599</v>
      </c>
      <c r="W118" s="43">
        <f t="shared" si="14"/>
        <v>8.6462320270710193E-3</v>
      </c>
      <c r="Y118" s="44">
        <f>Beazley_data[[#This Row],[total_RC]]</f>
        <v>0.98152059244345602</v>
      </c>
      <c r="Z118" s="45">
        <f t="shared" si="15"/>
        <v>0.98166246313388805</v>
      </c>
      <c r="AA118" s="43">
        <f t="shared" si="16"/>
        <v>1.4452084678792863E-4</v>
      </c>
      <c r="AD118" s="42">
        <f>Beazley_data[[#This Row],[Cat_incurred]]+Beazley_data[[#This Row],[incurred_exc_cat]]</f>
        <v>0</v>
      </c>
      <c r="AE118" s="40">
        <f t="shared" si="17"/>
        <v>0</v>
      </c>
      <c r="AF118" s="43" t="str">
        <f t="shared" si="18"/>
        <v>no values</v>
      </c>
      <c r="AI118" t="s">
        <v>51</v>
      </c>
      <c r="AJ118">
        <v>0</v>
      </c>
      <c r="AK118">
        <v>0</v>
      </c>
      <c r="AL118">
        <v>0</v>
      </c>
      <c r="AM118">
        <v>0</v>
      </c>
      <c r="AN118">
        <v>0.89703614957075695</v>
      </c>
      <c r="AO118">
        <v>0.96886724886654196</v>
      </c>
      <c r="AP118">
        <v>1.0853983364448301</v>
      </c>
      <c r="AQ118">
        <v>0.98916474254980602</v>
      </c>
      <c r="AR118">
        <v>0.98026753397716904</v>
      </c>
      <c r="AS118">
        <v>1.0787614461820001</v>
      </c>
      <c r="AT118">
        <v>0.97588936644486202</v>
      </c>
      <c r="AU118">
        <v>1.0458160590709</v>
      </c>
      <c r="AV118">
        <v>1.07041569110802</v>
      </c>
      <c r="AW118">
        <v>1.0103855888986799</v>
      </c>
      <c r="AX118">
        <v>0.99861675584398002</v>
      </c>
      <c r="AY118">
        <v>0.96597260261539597</v>
      </c>
      <c r="AZ118">
        <v>0.922464003186377</v>
      </c>
      <c r="BA118">
        <v>1.01110499983848</v>
      </c>
      <c r="BB118">
        <v>1.3065127994682699</v>
      </c>
      <c r="BC118">
        <v>1.15114667068608</v>
      </c>
      <c r="BD118">
        <v>1.18325498584372</v>
      </c>
      <c r="BE118">
        <v>1.0764333113487199</v>
      </c>
      <c r="BF118">
        <v>1.01895619339465</v>
      </c>
      <c r="BG118">
        <v>0</v>
      </c>
      <c r="BH118">
        <v>0</v>
      </c>
      <c r="BI118">
        <v>0</v>
      </c>
      <c r="BJ118">
        <v>0</v>
      </c>
      <c r="BK118">
        <v>31942538.750650901</v>
      </c>
      <c r="BL118">
        <v>26398215.803124301</v>
      </c>
      <c r="BM118">
        <v>25087961.6675376</v>
      </c>
      <c r="BN118">
        <v>29190735.434820998</v>
      </c>
      <c r="BO118">
        <v>25397304.1331327</v>
      </c>
      <c r="BP118">
        <v>32590554.625094298</v>
      </c>
      <c r="BQ118">
        <v>28953752.550785799</v>
      </c>
      <c r="BR118">
        <v>39917571.689075202</v>
      </c>
      <c r="BS118">
        <v>40842514.077817298</v>
      </c>
      <c r="BT118">
        <v>34275598.124009699</v>
      </c>
      <c r="BU118">
        <v>26312613.9096241</v>
      </c>
      <c r="BV118">
        <v>28484930.268941201</v>
      </c>
      <c r="BW118">
        <v>24383811.5174715</v>
      </c>
      <c r="BX118">
        <v>21786259.754999399</v>
      </c>
      <c r="BY118">
        <v>28754950.185361601</v>
      </c>
      <c r="BZ118">
        <v>30916406.810741302</v>
      </c>
      <c r="CA118">
        <v>30519195.8133577</v>
      </c>
      <c r="CB118">
        <v>30587999.9587714</v>
      </c>
      <c r="CC118">
        <v>5075454.3291093102</v>
      </c>
      <c r="CD118">
        <v>0</v>
      </c>
      <c r="CE118">
        <v>0</v>
      </c>
      <c r="CF118">
        <v>0</v>
      </c>
      <c r="CG118">
        <v>0</v>
      </c>
      <c r="CH118">
        <v>23671677.5611059</v>
      </c>
      <c r="CI118">
        <v>12587112.2654223</v>
      </c>
      <c r="CJ118">
        <v>17116054.014330398</v>
      </c>
      <c r="CK118">
        <v>24370103.268610202</v>
      </c>
      <c r="CL118">
        <v>16597315.409406099</v>
      </c>
      <c r="CM118">
        <v>20789253.9284405</v>
      </c>
      <c r="CN118">
        <v>33429968.889538601</v>
      </c>
      <c r="CO118">
        <v>18014748.2106224</v>
      </c>
      <c r="CP118">
        <v>10439795.812757</v>
      </c>
      <c r="CQ118">
        <v>34657704.249245003</v>
      </c>
      <c r="CR118">
        <v>18185284.1020137</v>
      </c>
      <c r="CS118">
        <v>14100987.351404499</v>
      </c>
      <c r="CT118">
        <v>18531812.763767499</v>
      </c>
      <c r="CU118">
        <v>57432073.661566503</v>
      </c>
      <c r="CV118">
        <v>14160080.8140807</v>
      </c>
      <c r="CW118">
        <v>11773915.906249801</v>
      </c>
      <c r="CX118">
        <v>8178902.1533878399</v>
      </c>
      <c r="CY118">
        <v>15509814.6656217</v>
      </c>
      <c r="CZ118">
        <v>0</v>
      </c>
      <c r="DX118">
        <v>0</v>
      </c>
      <c r="DY118">
        <v>0</v>
      </c>
      <c r="DZ118">
        <v>0</v>
      </c>
      <c r="EA118">
        <v>0</v>
      </c>
      <c r="EB118">
        <v>6173826.1864735102</v>
      </c>
      <c r="EC118">
        <v>5512959.3694867799</v>
      </c>
      <c r="ED118">
        <v>5183327.2765653897</v>
      </c>
      <c r="EE118">
        <v>6405405.5624493696</v>
      </c>
      <c r="EF118">
        <v>5357401.1236560196</v>
      </c>
      <c r="EG118">
        <v>6957595.5845139101</v>
      </c>
      <c r="EH118">
        <v>6419790.2958738804</v>
      </c>
      <c r="EI118">
        <v>8707057.3672868796</v>
      </c>
      <c r="EJ118">
        <v>8420678.7865838092</v>
      </c>
      <c r="EK118">
        <v>7250074.6103556501</v>
      </c>
      <c r="EL118">
        <v>5366817.73512372</v>
      </c>
      <c r="EM118">
        <v>6046866.2804376604</v>
      </c>
      <c r="EN118">
        <v>5631172.1839223905</v>
      </c>
      <c r="EO118">
        <v>4724530.0257216897</v>
      </c>
      <c r="EP118">
        <v>6402540.2742552096</v>
      </c>
      <c r="EQ118">
        <v>6929601.7034684997</v>
      </c>
      <c r="ER118">
        <v>6373324.65999607</v>
      </c>
      <c r="ES118">
        <v>6185589.58291109</v>
      </c>
      <c r="ET118">
        <v>1252613.2539814301</v>
      </c>
      <c r="EU118">
        <v>0</v>
      </c>
      <c r="EV118">
        <v>0</v>
      </c>
      <c r="EW118">
        <v>0</v>
      </c>
      <c r="EX118">
        <v>0</v>
      </c>
      <c r="EY118">
        <v>23671677.5611059</v>
      </c>
      <c r="EZ118">
        <v>10842587.448714299</v>
      </c>
      <c r="FA118">
        <v>17116054.014330398</v>
      </c>
      <c r="FB118">
        <v>24370103.268610202</v>
      </c>
      <c r="FC118">
        <v>15439189.009406099</v>
      </c>
      <c r="FD118">
        <v>20780615.374428499</v>
      </c>
      <c r="FE118">
        <v>33429968.889538601</v>
      </c>
      <c r="FF118">
        <v>18014748.2106224</v>
      </c>
      <c r="FG118">
        <v>10406189.167857001</v>
      </c>
      <c r="FH118">
        <v>34657704.249245003</v>
      </c>
      <c r="FI118">
        <v>17962394.447013699</v>
      </c>
      <c r="FJ118">
        <v>13207163.1029045</v>
      </c>
      <c r="FK118">
        <v>17287050.092036601</v>
      </c>
      <c r="FL118">
        <v>56672533.1318345</v>
      </c>
      <c r="FM118">
        <v>11775984.8239247</v>
      </c>
      <c r="FN118">
        <v>8510333.3932880703</v>
      </c>
      <c r="FO118">
        <v>5188620.1437424598</v>
      </c>
      <c r="FP118">
        <v>4016819.02318196</v>
      </c>
      <c r="FQ118">
        <v>0</v>
      </c>
    </row>
    <row r="119" spans="1:173" x14ac:dyDescent="0.25">
      <c r="A119" s="46" t="s">
        <v>362</v>
      </c>
      <c r="B119" s="46" t="s">
        <v>33</v>
      </c>
      <c r="C119">
        <v>2011</v>
      </c>
      <c r="D119" s="84">
        <v>37490.472999999998</v>
      </c>
      <c r="E119">
        <v>10759.268737304399</v>
      </c>
      <c r="F119">
        <v>0</v>
      </c>
      <c r="G119">
        <v>0</v>
      </c>
      <c r="H119">
        <v>0</v>
      </c>
      <c r="I119">
        <v>0</v>
      </c>
      <c r="J119">
        <v>0.99713064317735001</v>
      </c>
      <c r="K119">
        <v>0</v>
      </c>
      <c r="L119">
        <v>0</v>
      </c>
      <c r="M119" s="38">
        <f>IF(OR(Beazley_data[[#This Row],[total_RC]]&lt;0.6,Beazley_data[[#This Row],[total_RC]]&gt;2),1,Beazley_data[[#This Row],[total_RC]])</f>
        <v>0.99713064317735001</v>
      </c>
      <c r="P119" s="39" t="str">
        <f>Beazley_data[[#This Row],[key]]</f>
        <v>3T2011</v>
      </c>
      <c r="Q119" s="40">
        <f>Beazley_data[[#This Row],[WEP]]</f>
        <v>37490.472999999998</v>
      </c>
      <c r="R119" s="40">
        <f t="shared" si="11"/>
        <v>37568.782005597997</v>
      </c>
      <c r="S119" s="41">
        <f t="shared" si="12"/>
        <v>2.084416939211142E-3</v>
      </c>
      <c r="U119" s="42">
        <f>Beazley_data[[#This Row],[Acq_costs]]</f>
        <v>10759.268737304399</v>
      </c>
      <c r="V119" s="40">
        <f t="shared" si="13"/>
        <v>10782.227220921999</v>
      </c>
      <c r="W119" s="43">
        <f t="shared" si="14"/>
        <v>2.1292895379769962E-3</v>
      </c>
      <c r="Y119" s="44">
        <f>Beazley_data[[#This Row],[total_RC]]</f>
        <v>0.99713064317735001</v>
      </c>
      <c r="Z119" s="45">
        <f t="shared" si="15"/>
        <v>0.99703571533030799</v>
      </c>
      <c r="AA119" s="43">
        <f t="shared" si="16"/>
        <v>-9.5210076813111825E-5</v>
      </c>
      <c r="AD119" s="42">
        <f>Beazley_data[[#This Row],[Cat_incurred]]+Beazley_data[[#This Row],[incurred_exc_cat]]</f>
        <v>0</v>
      </c>
      <c r="AE119" s="40">
        <f t="shared" si="17"/>
        <v>0</v>
      </c>
      <c r="AF119" s="43" t="str">
        <f t="shared" si="18"/>
        <v>no values</v>
      </c>
      <c r="AI119" t="s">
        <v>35</v>
      </c>
      <c r="AJ119">
        <v>0</v>
      </c>
      <c r="AK119">
        <v>0</v>
      </c>
      <c r="AL119">
        <v>0</v>
      </c>
      <c r="AM119">
        <v>0</v>
      </c>
      <c r="AN119">
        <v>0.87088215200635699</v>
      </c>
      <c r="AO119">
        <v>0.95861839037458796</v>
      </c>
      <c r="AP119">
        <v>1.1831212801125</v>
      </c>
      <c r="AQ119">
        <v>0.94532066635358003</v>
      </c>
      <c r="AR119">
        <v>0.83295936377502999</v>
      </c>
      <c r="AS119">
        <v>1.0853952843183401</v>
      </c>
      <c r="AT119">
        <v>0.97011384680398105</v>
      </c>
      <c r="AU119">
        <v>1.0330048839469099</v>
      </c>
      <c r="AV119">
        <v>1.0416909947020401</v>
      </c>
      <c r="AW119">
        <v>1.00517234867941</v>
      </c>
      <c r="AX119">
        <v>0.944300862235398</v>
      </c>
      <c r="AY119">
        <v>0.93460929776094204</v>
      </c>
      <c r="AZ119">
        <v>0.98866575992724104</v>
      </c>
      <c r="BA119">
        <v>0.96782600556890497</v>
      </c>
      <c r="BB119">
        <v>1.1672713595958699</v>
      </c>
      <c r="BC119">
        <v>1.0473867048471901</v>
      </c>
      <c r="BD119">
        <v>1.0852843562649399</v>
      </c>
      <c r="BE119">
        <v>1.1066502221896199</v>
      </c>
      <c r="BF119">
        <v>1.1288009934146499</v>
      </c>
      <c r="BG119">
        <v>0</v>
      </c>
      <c r="BH119">
        <v>0</v>
      </c>
      <c r="BI119">
        <v>0</v>
      </c>
      <c r="BJ119">
        <v>0</v>
      </c>
      <c r="BK119">
        <v>1324090.75479303</v>
      </c>
      <c r="BL119">
        <v>854083.90130153997</v>
      </c>
      <c r="BM119">
        <v>1469224.4029999999</v>
      </c>
      <c r="BN119">
        <v>2499123.05698208</v>
      </c>
      <c r="BO119">
        <v>2496647.1263000001</v>
      </c>
      <c r="BP119">
        <v>1548952.2886576001</v>
      </c>
      <c r="BQ119">
        <v>1685587.0946104</v>
      </c>
      <c r="BR119">
        <v>1325041.9318542699</v>
      </c>
      <c r="BS119">
        <v>714419.19825999998</v>
      </c>
      <c r="BT119">
        <v>539246.35900000005</v>
      </c>
      <c r="BU119">
        <v>577154.21519999998</v>
      </c>
      <c r="BV119">
        <v>292132.29133199999</v>
      </c>
      <c r="BW119">
        <v>442723.59873199998</v>
      </c>
      <c r="BX119">
        <v>528960.59328000003</v>
      </c>
      <c r="BY119">
        <v>1439085.3860291999</v>
      </c>
      <c r="BZ119">
        <v>820239.225584</v>
      </c>
      <c r="CA119">
        <v>935716.137796</v>
      </c>
      <c r="CB119">
        <v>758267.42989999999</v>
      </c>
      <c r="CC119">
        <v>122914.18429999999</v>
      </c>
      <c r="CD119">
        <v>0</v>
      </c>
      <c r="CE119">
        <v>0</v>
      </c>
      <c r="CF119">
        <v>0</v>
      </c>
      <c r="CG119">
        <v>0</v>
      </c>
      <c r="CH119">
        <v>1473558.6996796001</v>
      </c>
      <c r="CI119">
        <v>652400.63161599997</v>
      </c>
      <c r="CJ119">
        <v>26086.321599999999</v>
      </c>
      <c r="CK119">
        <v>177169.77780000001</v>
      </c>
      <c r="CL119">
        <v>1468486.7975079999</v>
      </c>
      <c r="CM119">
        <v>134316.2274</v>
      </c>
      <c r="CN119">
        <v>167897.1354</v>
      </c>
      <c r="CO119">
        <v>284021.82049999997</v>
      </c>
      <c r="CP119">
        <v>51394.624000000003</v>
      </c>
      <c r="CQ119">
        <v>1572.6865</v>
      </c>
      <c r="CR119">
        <v>932.3546</v>
      </c>
      <c r="CS119">
        <v>13820.5021</v>
      </c>
      <c r="CT119">
        <v>732655.26069999998</v>
      </c>
      <c r="CU119">
        <v>1859239.4915</v>
      </c>
      <c r="CV119">
        <v>203639.44420087599</v>
      </c>
      <c r="CW119">
        <v>1505.1591000000001</v>
      </c>
      <c r="CX119">
        <v>32536.7906</v>
      </c>
      <c r="CY119">
        <v>0</v>
      </c>
      <c r="CZ119">
        <v>0</v>
      </c>
      <c r="DX119">
        <v>0</v>
      </c>
      <c r="DY119">
        <v>0</v>
      </c>
      <c r="DZ119">
        <v>0</v>
      </c>
      <c r="EA119">
        <v>0</v>
      </c>
      <c r="EB119">
        <v>286433.91733980802</v>
      </c>
      <c r="EC119">
        <v>248050.312083419</v>
      </c>
      <c r="ED119">
        <v>385127.91700000002</v>
      </c>
      <c r="EE119">
        <v>622633.18460541498</v>
      </c>
      <c r="EF119">
        <v>645329.15060000005</v>
      </c>
      <c r="EG119">
        <v>394100.0429384</v>
      </c>
      <c r="EH119">
        <v>423103.83467760001</v>
      </c>
      <c r="EI119">
        <v>334517.24375650397</v>
      </c>
      <c r="EJ119">
        <v>188224.23444</v>
      </c>
      <c r="EK119">
        <v>124471.64659999999</v>
      </c>
      <c r="EL119">
        <v>153286.79079999999</v>
      </c>
      <c r="EM119">
        <v>85228.250700000004</v>
      </c>
      <c r="EN119">
        <v>81548.301399999997</v>
      </c>
      <c r="EO119">
        <v>142410.22425200001</v>
      </c>
      <c r="EP119">
        <v>389028.64390520402</v>
      </c>
      <c r="EQ119">
        <v>256533.31316399999</v>
      </c>
      <c r="ER119">
        <v>226852.31961599999</v>
      </c>
      <c r="ES119">
        <v>143900.84220000001</v>
      </c>
      <c r="ET119">
        <v>31696.339599999999</v>
      </c>
      <c r="EU119">
        <v>0</v>
      </c>
      <c r="EV119">
        <v>0</v>
      </c>
      <c r="EW119">
        <v>0</v>
      </c>
      <c r="EX119">
        <v>0</v>
      </c>
      <c r="EY119">
        <v>1473558.6996796001</v>
      </c>
      <c r="EZ119">
        <v>652400.63161599997</v>
      </c>
      <c r="FA119">
        <v>26086.321599999999</v>
      </c>
      <c r="FB119">
        <v>177169.77780000001</v>
      </c>
      <c r="FC119">
        <v>1468486.7975079999</v>
      </c>
      <c r="FD119">
        <v>134316.2274</v>
      </c>
      <c r="FE119">
        <v>167897.1354</v>
      </c>
      <c r="FF119">
        <v>284021.82049999997</v>
      </c>
      <c r="FG119">
        <v>51394.624000000003</v>
      </c>
      <c r="FH119">
        <v>1572.6865</v>
      </c>
      <c r="FI119">
        <v>932.3546</v>
      </c>
      <c r="FJ119">
        <v>13820.5021</v>
      </c>
      <c r="FK119">
        <v>731098.41639999999</v>
      </c>
      <c r="FL119">
        <v>1859239.4915</v>
      </c>
      <c r="FM119">
        <v>168224.81220087601</v>
      </c>
      <c r="FN119">
        <v>1505.1591000000001</v>
      </c>
      <c r="FO119">
        <v>13340.6792</v>
      </c>
      <c r="FP119">
        <v>0</v>
      </c>
      <c r="FQ119">
        <v>0</v>
      </c>
    </row>
    <row r="120" spans="1:173" x14ac:dyDescent="0.25">
      <c r="A120" s="48" t="s">
        <v>363</v>
      </c>
      <c r="B120" s="48" t="s">
        <v>33</v>
      </c>
      <c r="C120" s="49">
        <v>2012</v>
      </c>
      <c r="D120" s="85">
        <v>41676.606899999999</v>
      </c>
      <c r="E120" s="49">
        <v>3578.1183815967001</v>
      </c>
      <c r="F120" s="49">
        <v>0</v>
      </c>
      <c r="G120" s="49">
        <v>0</v>
      </c>
      <c r="H120" s="49">
        <v>0</v>
      </c>
      <c r="I120" s="49">
        <v>0</v>
      </c>
      <c r="J120" s="49">
        <v>0.97356693983252196</v>
      </c>
      <c r="K120" s="49">
        <v>0</v>
      </c>
      <c r="L120" s="49">
        <v>0</v>
      </c>
      <c r="M120" s="38">
        <f>IF(OR(Beazley_data[[#This Row],[total_RC]]&lt;0.6,Beazley_data[[#This Row],[total_RC]]&gt;2),1,Beazley_data[[#This Row],[total_RC]])</f>
        <v>0.97356693983252196</v>
      </c>
      <c r="P120" s="39" t="str">
        <f>Beazley_data[[#This Row],[key]]</f>
        <v>3T2012</v>
      </c>
      <c r="Q120" s="40">
        <f>Beazley_data[[#This Row],[WEP]]</f>
        <v>41676.606899999999</v>
      </c>
      <c r="R120" s="40">
        <f t="shared" si="11"/>
        <v>41676.606899999999</v>
      </c>
      <c r="S120" s="41">
        <f t="shared" si="12"/>
        <v>0</v>
      </c>
      <c r="U120" s="42">
        <f>Beazley_data[[#This Row],[Acq_costs]]</f>
        <v>3578.1183815967001</v>
      </c>
      <c r="V120" s="40">
        <f t="shared" si="13"/>
        <v>3578.1187</v>
      </c>
      <c r="W120" s="43">
        <f t="shared" si="14"/>
        <v>8.8986231743329106E-8</v>
      </c>
      <c r="Y120" s="44">
        <f>Beazley_data[[#This Row],[total_RC]]</f>
        <v>0.97356693983252196</v>
      </c>
      <c r="Z120" s="45">
        <f t="shared" si="15"/>
        <v>0.97356693874183198</v>
      </c>
      <c r="AA120" s="43">
        <f t="shared" si="16"/>
        <v>-1.120303021160554E-9</v>
      </c>
      <c r="AD120" s="42">
        <f>Beazley_data[[#This Row],[Cat_incurred]]+Beazley_data[[#This Row],[incurred_exc_cat]]</f>
        <v>0</v>
      </c>
      <c r="AE120" s="40">
        <f t="shared" si="17"/>
        <v>0</v>
      </c>
      <c r="AF120" s="43" t="str">
        <f t="shared" si="18"/>
        <v>no values</v>
      </c>
      <c r="AI120" t="s">
        <v>55</v>
      </c>
      <c r="AJ120">
        <v>0</v>
      </c>
      <c r="AK120">
        <v>0</v>
      </c>
      <c r="AL120">
        <v>0</v>
      </c>
      <c r="AM120">
        <v>0</v>
      </c>
      <c r="AN120">
        <v>0.92149335610263705</v>
      </c>
      <c r="AO120">
        <v>0.97706871553265895</v>
      </c>
      <c r="AP120">
        <v>1.0611963576121</v>
      </c>
      <c r="AQ120">
        <v>0.95787461814577801</v>
      </c>
      <c r="AR120">
        <v>0.95164734949491003</v>
      </c>
      <c r="AS120">
        <v>1.04671244871566</v>
      </c>
      <c r="AT120">
        <v>0.97253864447386096</v>
      </c>
      <c r="AU120">
        <v>1.01936218969556</v>
      </c>
      <c r="AV120">
        <v>1.0656834291952899</v>
      </c>
      <c r="AW120">
        <v>1.00198189563021</v>
      </c>
      <c r="AX120">
        <v>0.95753434776925905</v>
      </c>
      <c r="AY120">
        <v>0.94401102857268504</v>
      </c>
      <c r="AZ120">
        <v>0.96668141870185298</v>
      </c>
      <c r="BA120">
        <v>0.99585883291994903</v>
      </c>
      <c r="BB120">
        <v>1.0582034491208301</v>
      </c>
      <c r="BC120">
        <v>1.0989897728112901</v>
      </c>
      <c r="BD120">
        <v>1.1117646495618101</v>
      </c>
      <c r="BE120">
        <v>1.11327142571058</v>
      </c>
      <c r="BF120">
        <v>1.0157204729012399</v>
      </c>
      <c r="BG120">
        <v>0</v>
      </c>
      <c r="BH120">
        <v>0</v>
      </c>
      <c r="BI120">
        <v>0</v>
      </c>
      <c r="BJ120">
        <v>0</v>
      </c>
      <c r="BK120">
        <v>7645981.6987147303</v>
      </c>
      <c r="BL120">
        <v>5495966.1722302204</v>
      </c>
      <c r="BM120">
        <v>4227382.0076633003</v>
      </c>
      <c r="BN120">
        <v>4294938.2497613002</v>
      </c>
      <c r="BO120">
        <v>3853482.0217211298</v>
      </c>
      <c r="BP120">
        <v>3866957.5721898698</v>
      </c>
      <c r="BQ120">
        <v>3417799.5634019501</v>
      </c>
      <c r="BR120">
        <v>2959009.3189173299</v>
      </c>
      <c r="BS120">
        <v>1996716.3395946999</v>
      </c>
      <c r="BT120">
        <v>1490330.4717340299</v>
      </c>
      <c r="BU120">
        <v>1091144.9011840301</v>
      </c>
      <c r="BV120">
        <v>1249159.9182533601</v>
      </c>
      <c r="BW120">
        <v>1605836.27262004</v>
      </c>
      <c r="BX120">
        <v>2756799.5543651101</v>
      </c>
      <c r="BY120">
        <v>3094375.2936576498</v>
      </c>
      <c r="BZ120">
        <v>2958345.3817212102</v>
      </c>
      <c r="CA120">
        <v>3371364.2281103502</v>
      </c>
      <c r="CB120">
        <v>1336833.1198829799</v>
      </c>
      <c r="CC120">
        <v>896242.355131394</v>
      </c>
      <c r="CD120">
        <v>0</v>
      </c>
      <c r="CE120">
        <v>0</v>
      </c>
      <c r="CF120">
        <v>0</v>
      </c>
      <c r="CG120">
        <v>0</v>
      </c>
      <c r="CH120">
        <v>4524431.1332868095</v>
      </c>
      <c r="CI120">
        <v>1455063.7829417</v>
      </c>
      <c r="CJ120">
        <v>119101.427385135</v>
      </c>
      <c r="CK120">
        <v>333126.04749335098</v>
      </c>
      <c r="CL120">
        <v>1782371.1290303201</v>
      </c>
      <c r="CM120">
        <v>1835956.3884453401</v>
      </c>
      <c r="CN120">
        <v>2418089.5637432002</v>
      </c>
      <c r="CO120">
        <v>599962.47336669895</v>
      </c>
      <c r="CP120">
        <v>1489480.7735816899</v>
      </c>
      <c r="CQ120">
        <v>44632.1165437292</v>
      </c>
      <c r="CR120">
        <v>49141.205800000003</v>
      </c>
      <c r="CS120">
        <v>434211.02175179502</v>
      </c>
      <c r="CT120">
        <v>817235.26468993397</v>
      </c>
      <c r="CU120">
        <v>3155972.0374654098</v>
      </c>
      <c r="CV120">
        <v>1575873.30998247</v>
      </c>
      <c r="CW120">
        <v>965477.31527731905</v>
      </c>
      <c r="CX120">
        <v>610096.25596735999</v>
      </c>
      <c r="CY120">
        <v>0</v>
      </c>
      <c r="CZ120">
        <v>0</v>
      </c>
      <c r="DX120">
        <v>0</v>
      </c>
      <c r="DY120">
        <v>0</v>
      </c>
      <c r="DZ120">
        <v>0</v>
      </c>
      <c r="EA120">
        <v>0</v>
      </c>
      <c r="EB120">
        <v>1866051.5342039701</v>
      </c>
      <c r="EC120">
        <v>1396531.45348183</v>
      </c>
      <c r="ED120">
        <v>1143986.3013829701</v>
      </c>
      <c r="EE120">
        <v>1180276.7652672499</v>
      </c>
      <c r="EF120">
        <v>1050074.81019074</v>
      </c>
      <c r="EG120">
        <v>1024733.51757283</v>
      </c>
      <c r="EH120">
        <v>990365.673754127</v>
      </c>
      <c r="EI120">
        <v>868777.01062693202</v>
      </c>
      <c r="EJ120">
        <v>554687.75416840904</v>
      </c>
      <c r="EK120">
        <v>397416.00891853799</v>
      </c>
      <c r="EL120">
        <v>320963.97080806101</v>
      </c>
      <c r="EM120">
        <v>361274.38280525402</v>
      </c>
      <c r="EN120">
        <v>536048.34961665305</v>
      </c>
      <c r="EO120">
        <v>831838.17244696605</v>
      </c>
      <c r="EP120">
        <v>913751.44116106106</v>
      </c>
      <c r="EQ120">
        <v>820287.74399577605</v>
      </c>
      <c r="ER120">
        <v>928578.44682728697</v>
      </c>
      <c r="ES120">
        <v>371418.019949771</v>
      </c>
      <c r="ET120">
        <v>255120.75818227199</v>
      </c>
      <c r="EU120">
        <v>0</v>
      </c>
      <c r="EV120">
        <v>0</v>
      </c>
      <c r="EW120">
        <v>0</v>
      </c>
      <c r="EX120">
        <v>0</v>
      </c>
      <c r="EY120">
        <v>4524431.1332868095</v>
      </c>
      <c r="EZ120">
        <v>1455063.7829417</v>
      </c>
      <c r="FA120">
        <v>119101.427385135</v>
      </c>
      <c r="FB120">
        <v>333126.04749335098</v>
      </c>
      <c r="FC120">
        <v>1782371.1290303201</v>
      </c>
      <c r="FD120">
        <v>1835956.3884453501</v>
      </c>
      <c r="FE120">
        <v>2418089.5637432002</v>
      </c>
      <c r="FF120">
        <v>599962.47336669895</v>
      </c>
      <c r="FG120">
        <v>1489480.7735816899</v>
      </c>
      <c r="FH120">
        <v>44632.1165437292</v>
      </c>
      <c r="FI120">
        <v>46272.845800000003</v>
      </c>
      <c r="FJ120">
        <v>391247.66175179498</v>
      </c>
      <c r="FK120">
        <v>813373.47782708297</v>
      </c>
      <c r="FL120">
        <v>3125813.6478739101</v>
      </c>
      <c r="FM120">
        <v>1559652.4227282701</v>
      </c>
      <c r="FN120">
        <v>934430.00103463896</v>
      </c>
      <c r="FO120">
        <v>575242.71374416002</v>
      </c>
      <c r="FP120">
        <v>0</v>
      </c>
      <c r="FQ120">
        <v>0</v>
      </c>
    </row>
    <row r="121" spans="1:173" x14ac:dyDescent="0.25">
      <c r="A121" s="46" t="s">
        <v>364</v>
      </c>
      <c r="B121" s="46" t="s">
        <v>33</v>
      </c>
      <c r="C121">
        <v>2013</v>
      </c>
      <c r="D121" s="84">
        <v>70519.535099999994</v>
      </c>
      <c r="E121">
        <v>7173.55161829195</v>
      </c>
      <c r="F121">
        <v>0</v>
      </c>
      <c r="G121">
        <v>0</v>
      </c>
      <c r="H121">
        <v>0</v>
      </c>
      <c r="I121">
        <v>0</v>
      </c>
      <c r="J121">
        <v>0.996140151761434</v>
      </c>
      <c r="K121">
        <v>0</v>
      </c>
      <c r="L121">
        <v>0</v>
      </c>
      <c r="M121" s="38">
        <f>IF(OR(Beazley_data[[#This Row],[total_RC]]&lt;0.6,Beazley_data[[#This Row],[total_RC]]&gt;2),1,Beazley_data[[#This Row],[total_RC]])</f>
        <v>0.996140151761434</v>
      </c>
      <c r="P121" s="39" t="str">
        <f>Beazley_data[[#This Row],[key]]</f>
        <v>3T2013</v>
      </c>
      <c r="Q121" s="40">
        <f>Beazley_data[[#This Row],[WEP]]</f>
        <v>70519.535099999994</v>
      </c>
      <c r="R121" s="40">
        <f t="shared" si="11"/>
        <v>70524.204227745999</v>
      </c>
      <c r="S121" s="41">
        <f t="shared" si="12"/>
        <v>6.6206032342127561E-5</v>
      </c>
      <c r="U121" s="42">
        <f>Beazley_data[[#This Row],[Acq_costs]]</f>
        <v>7173.55161829195</v>
      </c>
      <c r="V121" s="40">
        <f t="shared" si="13"/>
        <v>7175.0383528940001</v>
      </c>
      <c r="W121" s="43">
        <f t="shared" si="14"/>
        <v>2.0720928989186908E-4</v>
      </c>
      <c r="Y121" s="44">
        <f>Beazley_data[[#This Row],[total_RC]]</f>
        <v>0.996140151761434</v>
      </c>
      <c r="Z121" s="45">
        <f t="shared" si="15"/>
        <v>0.99614045277560304</v>
      </c>
      <c r="AA121" s="43">
        <f t="shared" si="16"/>
        <v>3.0218044874739313E-7</v>
      </c>
      <c r="AD121" s="42">
        <f>Beazley_data[[#This Row],[Cat_incurred]]+Beazley_data[[#This Row],[incurred_exc_cat]]</f>
        <v>0</v>
      </c>
      <c r="AE121" s="40">
        <f t="shared" si="17"/>
        <v>0</v>
      </c>
      <c r="AF121" s="43" t="str">
        <f t="shared" si="18"/>
        <v>no values</v>
      </c>
      <c r="AI121" t="s">
        <v>52</v>
      </c>
      <c r="AJ121">
        <v>0</v>
      </c>
      <c r="AK121">
        <v>0</v>
      </c>
      <c r="AL121">
        <v>0</v>
      </c>
      <c r="AM121">
        <v>0</v>
      </c>
      <c r="AN121">
        <v>0.87338433393130999</v>
      </c>
      <c r="AO121">
        <v>0.98732043577449302</v>
      </c>
      <c r="AP121">
        <v>1.7022415256788199</v>
      </c>
      <c r="AQ121">
        <v>0.92667851867057804</v>
      </c>
      <c r="AR121">
        <v>0.84454605255630399</v>
      </c>
      <c r="AS121">
        <v>1.11750460361395</v>
      </c>
      <c r="AT121">
        <v>0.94113224427467401</v>
      </c>
      <c r="AU121">
        <v>1.0273510114457101</v>
      </c>
      <c r="AV121">
        <v>1.08084153007587</v>
      </c>
      <c r="AW121">
        <v>1.00369003027058</v>
      </c>
      <c r="AX121">
        <v>0.95665624472256106</v>
      </c>
      <c r="AY121">
        <v>0.87550373014878302</v>
      </c>
      <c r="AZ121">
        <v>0.93366955801079798</v>
      </c>
      <c r="BA121">
        <v>0.97818887742667904</v>
      </c>
      <c r="BB121">
        <v>1.06334403773618</v>
      </c>
      <c r="BC121">
        <v>1.12972452817796</v>
      </c>
      <c r="BD121">
        <v>1.1730328867462001</v>
      </c>
      <c r="BE121">
        <v>1.1144470686260199</v>
      </c>
      <c r="BF121">
        <v>1.0203689698135701</v>
      </c>
      <c r="BG121">
        <v>0</v>
      </c>
      <c r="BH121">
        <v>0</v>
      </c>
      <c r="BI121">
        <v>0</v>
      </c>
      <c r="BJ121">
        <v>0</v>
      </c>
      <c r="BK121">
        <v>24989533.216627199</v>
      </c>
      <c r="BL121">
        <v>18690120.233943399</v>
      </c>
      <c r="BM121">
        <v>38428613.903597698</v>
      </c>
      <c r="BN121">
        <v>33414681.678577401</v>
      </c>
      <c r="BO121">
        <v>22851973.651567299</v>
      </c>
      <c r="BP121">
        <v>25150419.708326999</v>
      </c>
      <c r="BQ121">
        <v>17469314.227553401</v>
      </c>
      <c r="BR121">
        <v>13591776.3709</v>
      </c>
      <c r="BS121">
        <v>11055475.8301642</v>
      </c>
      <c r="BT121">
        <v>10669689.1435</v>
      </c>
      <c r="BU121">
        <v>7105355.0225999998</v>
      </c>
      <c r="BV121">
        <v>9295951.5193000007</v>
      </c>
      <c r="BW121">
        <v>12889996.083568599</v>
      </c>
      <c r="BX121">
        <v>9676647.4121431392</v>
      </c>
      <c r="BY121">
        <v>8639111.8872999996</v>
      </c>
      <c r="BZ121">
        <v>8536129.8670000006</v>
      </c>
      <c r="CA121">
        <v>9521234.7478</v>
      </c>
      <c r="CB121">
        <v>9748102.0459000003</v>
      </c>
      <c r="CC121">
        <v>3624562.886192</v>
      </c>
      <c r="CD121">
        <v>0</v>
      </c>
      <c r="CE121">
        <v>0</v>
      </c>
      <c r="CF121">
        <v>0</v>
      </c>
      <c r="CG121">
        <v>0</v>
      </c>
      <c r="CH121">
        <v>14739262.138356</v>
      </c>
      <c r="CI121">
        <v>66712896.517559998</v>
      </c>
      <c r="CJ121">
        <v>4578531.5466360003</v>
      </c>
      <c r="CK121">
        <v>19111544.391657699</v>
      </c>
      <c r="CL121">
        <v>4459297.6782320002</v>
      </c>
      <c r="CM121">
        <v>3422434.3020799998</v>
      </c>
      <c r="CN121">
        <v>4641472.1540000001</v>
      </c>
      <c r="CO121">
        <v>2109405.8449119399</v>
      </c>
      <c r="CP121">
        <v>1411206.3578999999</v>
      </c>
      <c r="CQ121">
        <v>5046230.3315000003</v>
      </c>
      <c r="CR121">
        <v>820889.44429999997</v>
      </c>
      <c r="CS121">
        <v>4151659.5378632802</v>
      </c>
      <c r="CT121">
        <v>7528690.3059999999</v>
      </c>
      <c r="CU121">
        <v>13674159.425044</v>
      </c>
      <c r="CV121">
        <v>8308370.7408999996</v>
      </c>
      <c r="CW121">
        <v>3851263.2952999999</v>
      </c>
      <c r="CX121">
        <v>8626482.2365000006</v>
      </c>
      <c r="CY121">
        <v>2314248.9049999998</v>
      </c>
      <c r="CZ121">
        <v>0</v>
      </c>
      <c r="DX121">
        <v>0</v>
      </c>
      <c r="DY121">
        <v>0</v>
      </c>
      <c r="DZ121">
        <v>0</v>
      </c>
      <c r="EA121">
        <v>0</v>
      </c>
      <c r="EB121">
        <v>3497178.4008190101</v>
      </c>
      <c r="EC121">
        <v>3125401.8851033398</v>
      </c>
      <c r="ED121">
        <v>6877749.1597635103</v>
      </c>
      <c r="EE121">
        <v>5381436.9793529399</v>
      </c>
      <c r="EF121">
        <v>3730614.51752241</v>
      </c>
      <c r="EG121">
        <v>4164302.4802446398</v>
      </c>
      <c r="EH121">
        <v>2975213.1664100899</v>
      </c>
      <c r="EI121">
        <v>2238384.6118160002</v>
      </c>
      <c r="EJ121">
        <v>1583966.1557678599</v>
      </c>
      <c r="EK121">
        <v>1497005.5575999999</v>
      </c>
      <c r="EL121">
        <v>1114804.9933</v>
      </c>
      <c r="EM121">
        <v>1538944.7104</v>
      </c>
      <c r="EN121">
        <v>1742031.7547629201</v>
      </c>
      <c r="EO121">
        <v>1094226.57018038</v>
      </c>
      <c r="EP121">
        <v>1442441.6279</v>
      </c>
      <c r="EQ121">
        <v>1130334.3230000001</v>
      </c>
      <c r="ER121">
        <v>1262885.2472000001</v>
      </c>
      <c r="ES121">
        <v>1281116.1414999999</v>
      </c>
      <c r="ET121">
        <v>421152.798648</v>
      </c>
      <c r="EU121">
        <v>0</v>
      </c>
      <c r="EV121">
        <v>0</v>
      </c>
      <c r="EW121">
        <v>0</v>
      </c>
      <c r="EX121">
        <v>0</v>
      </c>
      <c r="EY121">
        <v>14739262.138356</v>
      </c>
      <c r="EZ121">
        <v>66712896.517559998</v>
      </c>
      <c r="FA121">
        <v>4578531.5466360003</v>
      </c>
      <c r="FB121">
        <v>18245005.262857702</v>
      </c>
      <c r="FC121">
        <v>4459297.6782320002</v>
      </c>
      <c r="FD121">
        <v>3422434.3020799998</v>
      </c>
      <c r="FE121">
        <v>4634722.1540000001</v>
      </c>
      <c r="FF121">
        <v>2102655.8449119399</v>
      </c>
      <c r="FG121">
        <v>1405806.3578999999</v>
      </c>
      <c r="FH121">
        <v>5040830.3315000003</v>
      </c>
      <c r="FI121">
        <v>804820.94830000005</v>
      </c>
      <c r="FJ121">
        <v>4136008.9149000002</v>
      </c>
      <c r="FK121">
        <v>7528690.3059999999</v>
      </c>
      <c r="FL121">
        <v>12772939.491644001</v>
      </c>
      <c r="FM121">
        <v>7213925.4808999998</v>
      </c>
      <c r="FN121">
        <v>3077225.9789999998</v>
      </c>
      <c r="FO121">
        <v>6997719.5875000004</v>
      </c>
      <c r="FP121">
        <v>0</v>
      </c>
      <c r="FQ121">
        <v>0</v>
      </c>
    </row>
    <row r="122" spans="1:173" x14ac:dyDescent="0.25">
      <c r="A122" s="48" t="s">
        <v>365</v>
      </c>
      <c r="B122" s="48" t="s">
        <v>33</v>
      </c>
      <c r="C122" s="49">
        <v>2014</v>
      </c>
      <c r="D122" s="85">
        <v>59791.330699999999</v>
      </c>
      <c r="E122" s="49">
        <v>19336.298534508798</v>
      </c>
      <c r="F122" s="49">
        <v>0</v>
      </c>
      <c r="G122" s="49">
        <v>0</v>
      </c>
      <c r="H122" s="49">
        <v>0</v>
      </c>
      <c r="I122" s="49">
        <v>0</v>
      </c>
      <c r="J122" s="49">
        <v>1.01427859206189</v>
      </c>
      <c r="K122" s="49">
        <v>0</v>
      </c>
      <c r="L122" s="49">
        <v>0</v>
      </c>
      <c r="M122" s="38">
        <f>IF(OR(Beazley_data[[#This Row],[total_RC]]&lt;0.6,Beazley_data[[#This Row],[total_RC]]&gt;2),1,Beazley_data[[#This Row],[total_RC]])</f>
        <v>1.01427859206189</v>
      </c>
      <c r="P122" s="39" t="str">
        <f>Beazley_data[[#This Row],[key]]</f>
        <v>3T2014</v>
      </c>
      <c r="Q122" s="40">
        <f>Beazley_data[[#This Row],[WEP]]</f>
        <v>59791.330699999999</v>
      </c>
      <c r="R122" s="40">
        <f t="shared" si="11"/>
        <v>59800.045761499998</v>
      </c>
      <c r="S122" s="41">
        <f t="shared" si="12"/>
        <v>1.457367028573413E-4</v>
      </c>
      <c r="U122" s="42">
        <f>Beazley_data[[#This Row],[Acq_costs]]</f>
        <v>19336.298534508798</v>
      </c>
      <c r="V122" s="40">
        <f t="shared" si="13"/>
        <v>19339.007636499999</v>
      </c>
      <c r="W122" s="43">
        <f t="shared" si="14"/>
        <v>1.4008485037708679E-4</v>
      </c>
      <c r="Y122" s="44">
        <f>Beazley_data[[#This Row],[total_RC]]</f>
        <v>1.01427859206189</v>
      </c>
      <c r="Z122" s="45">
        <f t="shared" si="15"/>
        <v>1.01427767314814</v>
      </c>
      <c r="AA122" s="43">
        <f t="shared" si="16"/>
        <v>-9.0597848528878718E-7</v>
      </c>
      <c r="AD122" s="42">
        <f>Beazley_data[[#This Row],[Cat_incurred]]+Beazley_data[[#This Row],[incurred_exc_cat]]</f>
        <v>0</v>
      </c>
      <c r="AE122" s="40">
        <f t="shared" si="17"/>
        <v>0</v>
      </c>
      <c r="AF122" s="43" t="str">
        <f t="shared" si="18"/>
        <v>no values</v>
      </c>
      <c r="AI122" t="s">
        <v>54</v>
      </c>
      <c r="AJ122">
        <v>0</v>
      </c>
      <c r="AK122">
        <v>0</v>
      </c>
      <c r="AL122">
        <v>0</v>
      </c>
      <c r="AM122">
        <v>0</v>
      </c>
      <c r="AN122">
        <v>0.89075946078731305</v>
      </c>
      <c r="AO122">
        <v>0.95511679517894799</v>
      </c>
      <c r="AP122">
        <v>1.1124717651204601</v>
      </c>
      <c r="AQ122">
        <v>0.95675526285022305</v>
      </c>
      <c r="AR122">
        <v>0.918332056995255</v>
      </c>
      <c r="AS122">
        <v>1.1106747797230101</v>
      </c>
      <c r="AT122">
        <v>0.946718280573426</v>
      </c>
      <c r="AU122">
        <v>1.10677439664848</v>
      </c>
      <c r="AV122">
        <v>1.0759455939090701</v>
      </c>
      <c r="AW122">
        <v>0.97454527297698401</v>
      </c>
      <c r="AX122">
        <v>0.98936583650144505</v>
      </c>
      <c r="AY122">
        <v>0.90402783176817003</v>
      </c>
      <c r="AZ122">
        <v>0.965921108776985</v>
      </c>
      <c r="BA122">
        <v>0.935611532207134</v>
      </c>
      <c r="BB122">
        <v>1.2011934295809601</v>
      </c>
      <c r="BC122">
        <v>1.19476970060777</v>
      </c>
      <c r="BD122">
        <v>1.1662096595405</v>
      </c>
      <c r="BE122">
        <v>1.0545991154618799</v>
      </c>
      <c r="BF122">
        <v>1.04329042599384</v>
      </c>
      <c r="BG122">
        <v>0</v>
      </c>
      <c r="BH122">
        <v>0</v>
      </c>
      <c r="BI122">
        <v>0</v>
      </c>
      <c r="BJ122">
        <v>0</v>
      </c>
      <c r="BK122">
        <v>10789011.317834901</v>
      </c>
      <c r="BL122">
        <v>8863508.0729487706</v>
      </c>
      <c r="BM122">
        <v>9181218.3885959294</v>
      </c>
      <c r="BN122">
        <v>9031107.8914042804</v>
      </c>
      <c r="BO122">
        <v>8896632.4088805392</v>
      </c>
      <c r="BP122">
        <v>10992834.9256873</v>
      </c>
      <c r="BQ122">
        <v>14553226.6480387</v>
      </c>
      <c r="BR122">
        <v>10030791.7938038</v>
      </c>
      <c r="BS122">
        <v>12402524.297315599</v>
      </c>
      <c r="BT122">
        <v>8614938.9534992594</v>
      </c>
      <c r="BU122">
        <v>7657992.3897275599</v>
      </c>
      <c r="BV122">
        <v>5895463.2951125205</v>
      </c>
      <c r="BW122">
        <v>4651219.6578428196</v>
      </c>
      <c r="BX122">
        <v>3616611.7710963502</v>
      </c>
      <c r="BY122">
        <v>2782036.1011405601</v>
      </c>
      <c r="BZ122">
        <v>4134560.65310077</v>
      </c>
      <c r="CA122">
        <v>4959550.4806912905</v>
      </c>
      <c r="CB122">
        <v>3458681.3229939099</v>
      </c>
      <c r="CC122">
        <v>752479.90790400002</v>
      </c>
      <c r="CD122">
        <v>0</v>
      </c>
      <c r="CE122">
        <v>0</v>
      </c>
      <c r="CF122">
        <v>0</v>
      </c>
      <c r="CG122">
        <v>0</v>
      </c>
      <c r="CH122">
        <v>6996311.2234720001</v>
      </c>
      <c r="CI122">
        <v>15331710.980588</v>
      </c>
      <c r="CJ122">
        <v>532627.99471200001</v>
      </c>
      <c r="CK122">
        <v>893884.83400494896</v>
      </c>
      <c r="CL122">
        <v>645965.37084800005</v>
      </c>
      <c r="CM122">
        <v>13120404.641628001</v>
      </c>
      <c r="CN122">
        <v>8703482.6277440004</v>
      </c>
      <c r="CO122">
        <v>8414202.9741239995</v>
      </c>
      <c r="CP122">
        <v>2744887.2839839999</v>
      </c>
      <c r="CQ122">
        <v>7368850.9171000002</v>
      </c>
      <c r="CR122">
        <v>3787790.5406612698</v>
      </c>
      <c r="CS122">
        <v>2152613.5265199998</v>
      </c>
      <c r="CT122">
        <v>1672525.2223199999</v>
      </c>
      <c r="CU122">
        <v>6806076.2562600002</v>
      </c>
      <c r="CV122">
        <v>309835.11086800002</v>
      </c>
      <c r="CW122">
        <v>988494.44452325802</v>
      </c>
      <c r="CX122">
        <v>1283109.8481000001</v>
      </c>
      <c r="CY122">
        <v>626643.22487999999</v>
      </c>
      <c r="CZ122">
        <v>0</v>
      </c>
      <c r="DX122">
        <v>0</v>
      </c>
      <c r="DY122">
        <v>0</v>
      </c>
      <c r="DZ122">
        <v>0</v>
      </c>
      <c r="EA122">
        <v>0</v>
      </c>
      <c r="EB122">
        <v>1970040.49746818</v>
      </c>
      <c r="EC122">
        <v>1643423.8449565</v>
      </c>
      <c r="ED122">
        <v>1715565.4722738699</v>
      </c>
      <c r="EE122">
        <v>1809158.1097521901</v>
      </c>
      <c r="EF122">
        <v>1688262.5026010999</v>
      </c>
      <c r="EG122">
        <v>2192915.3760318598</v>
      </c>
      <c r="EH122">
        <v>3208889.8296096898</v>
      </c>
      <c r="EI122">
        <v>1969484.0310267699</v>
      </c>
      <c r="EJ122">
        <v>2529435.0799391498</v>
      </c>
      <c r="EK122">
        <v>1336173.0698162101</v>
      </c>
      <c r="EL122">
        <v>1299981.77859381</v>
      </c>
      <c r="EM122">
        <v>982794.09690696595</v>
      </c>
      <c r="EN122">
        <v>879918.36667941103</v>
      </c>
      <c r="EO122">
        <v>695128.60592784197</v>
      </c>
      <c r="EP122">
        <v>615500.25853935396</v>
      </c>
      <c r="EQ122">
        <v>862210.27721666801</v>
      </c>
      <c r="ER122">
        <v>1125347.0317192599</v>
      </c>
      <c r="ES122">
        <v>805379.01715979294</v>
      </c>
      <c r="ET122">
        <v>165876.691712</v>
      </c>
      <c r="EU122">
        <v>0</v>
      </c>
      <c r="EV122">
        <v>0</v>
      </c>
      <c r="EW122">
        <v>0</v>
      </c>
      <c r="EX122">
        <v>0</v>
      </c>
      <c r="EY122">
        <v>6996311.2234720001</v>
      </c>
      <c r="EZ122">
        <v>15331710.980588</v>
      </c>
      <c r="FA122">
        <v>532627.99471200001</v>
      </c>
      <c r="FB122">
        <v>893884.83400494896</v>
      </c>
      <c r="FC122">
        <v>645965.37084800005</v>
      </c>
      <c r="FD122">
        <v>13120404.641628001</v>
      </c>
      <c r="FE122">
        <v>8701701.1277440004</v>
      </c>
      <c r="FF122">
        <v>8414202.9741239995</v>
      </c>
      <c r="FG122">
        <v>2744887.2839839999</v>
      </c>
      <c r="FH122">
        <v>7368850.9171000002</v>
      </c>
      <c r="FI122">
        <v>3213530.2377577098</v>
      </c>
      <c r="FJ122">
        <v>2141727.5265199998</v>
      </c>
      <c r="FK122">
        <v>1663198.2223199999</v>
      </c>
      <c r="FL122">
        <v>6187037.9389920002</v>
      </c>
      <c r="FM122">
        <v>309335.11086800002</v>
      </c>
      <c r="FN122">
        <v>988132.24942325801</v>
      </c>
      <c r="FO122">
        <v>1277019.7387000001</v>
      </c>
      <c r="FP122">
        <v>3348.4596799999999</v>
      </c>
      <c r="FQ122">
        <v>0</v>
      </c>
    </row>
    <row r="123" spans="1:173" x14ac:dyDescent="0.25">
      <c r="A123" s="46" t="s">
        <v>366</v>
      </c>
      <c r="B123" s="46" t="s">
        <v>33</v>
      </c>
      <c r="C123">
        <v>2015</v>
      </c>
      <c r="D123" s="84">
        <v>87474.170499999993</v>
      </c>
      <c r="E123">
        <v>31114.5837295128</v>
      </c>
      <c r="F123">
        <v>0</v>
      </c>
      <c r="G123">
        <v>0</v>
      </c>
      <c r="H123">
        <v>0</v>
      </c>
      <c r="I123">
        <v>0</v>
      </c>
      <c r="J123">
        <v>0.97984016237229898</v>
      </c>
      <c r="K123">
        <v>0</v>
      </c>
      <c r="L123">
        <v>0</v>
      </c>
      <c r="M123" s="38">
        <f>IF(OR(Beazley_data[[#This Row],[total_RC]]&lt;0.6,Beazley_data[[#This Row],[total_RC]]&gt;2),1,Beazley_data[[#This Row],[total_RC]])</f>
        <v>0.97984016237229898</v>
      </c>
      <c r="P123" s="39" t="str">
        <f>Beazley_data[[#This Row],[key]]</f>
        <v>3T2015</v>
      </c>
      <c r="Q123" s="40">
        <f>Beazley_data[[#This Row],[WEP]]</f>
        <v>87474.170499999993</v>
      </c>
      <c r="R123" s="40">
        <f t="shared" si="11"/>
        <v>87474.170499999993</v>
      </c>
      <c r="S123" s="41">
        <f t="shared" si="12"/>
        <v>0</v>
      </c>
      <c r="U123" s="42">
        <f>Beazley_data[[#This Row],[Acq_costs]]</f>
        <v>31114.5837295128</v>
      </c>
      <c r="V123" s="40">
        <f t="shared" si="13"/>
        <v>31114.584299999999</v>
      </c>
      <c r="W123" s="43">
        <f t="shared" si="14"/>
        <v>1.8335041624655414E-8</v>
      </c>
      <c r="Y123" s="44">
        <f>Beazley_data[[#This Row],[total_RC]]</f>
        <v>0.97984016237229898</v>
      </c>
      <c r="Z123" s="45">
        <f t="shared" si="15"/>
        <v>0.97984016654649697</v>
      </c>
      <c r="AA123" s="43">
        <f t="shared" si="16"/>
        <v>4.2600805006528289E-9</v>
      </c>
      <c r="AD123" s="42">
        <f>Beazley_data[[#This Row],[Cat_incurred]]+Beazley_data[[#This Row],[incurred_exc_cat]]</f>
        <v>0</v>
      </c>
      <c r="AE123" s="40">
        <f t="shared" si="17"/>
        <v>0</v>
      </c>
      <c r="AF123" s="43" t="str">
        <f t="shared" si="18"/>
        <v>no values</v>
      </c>
      <c r="AI123" t="s">
        <v>60</v>
      </c>
      <c r="AJ123">
        <v>1.08151095942433</v>
      </c>
      <c r="AK123">
        <v>1.2799973609134501</v>
      </c>
      <c r="AL123">
        <v>1.3897088089185301</v>
      </c>
      <c r="AM123">
        <v>1.32482589039931</v>
      </c>
      <c r="AN123">
        <v>1.04989195961034</v>
      </c>
      <c r="AO123">
        <v>0.89393750394785398</v>
      </c>
      <c r="AP123">
        <v>0.97436736867008999</v>
      </c>
      <c r="AQ123">
        <v>0.97874571566705004</v>
      </c>
      <c r="AR123">
        <v>0</v>
      </c>
      <c r="AS123">
        <v>1</v>
      </c>
      <c r="AT123">
        <v>1</v>
      </c>
      <c r="AU123">
        <v>1</v>
      </c>
      <c r="AV123">
        <v>1.0242577902022501</v>
      </c>
      <c r="AW123">
        <v>0.99237442264197495</v>
      </c>
      <c r="AX123">
        <v>0.989362929835926</v>
      </c>
      <c r="AY123">
        <v>1</v>
      </c>
      <c r="AZ123">
        <v>0.96866096592212203</v>
      </c>
      <c r="BA123">
        <v>1</v>
      </c>
      <c r="BB123">
        <v>1</v>
      </c>
      <c r="BC123">
        <v>1</v>
      </c>
      <c r="BD123">
        <v>1.2698410037793599</v>
      </c>
      <c r="BE123">
        <v>1.0002948652713799</v>
      </c>
      <c r="BF123">
        <v>1.02999999999948</v>
      </c>
      <c r="BG123">
        <v>6229317.6170840301</v>
      </c>
      <c r="BH123">
        <v>8389064.7669664696</v>
      </c>
      <c r="BI123">
        <v>11922608.271167099</v>
      </c>
      <c r="BJ123">
        <v>3287442.3660659599</v>
      </c>
      <c r="BK123">
        <v>2029111.8412225</v>
      </c>
      <c r="BL123">
        <v>2859713.910774</v>
      </c>
      <c r="BM123">
        <v>3449636.7882364001</v>
      </c>
      <c r="BN123">
        <v>450103.59531118697</v>
      </c>
      <c r="BO123">
        <v>61650.623</v>
      </c>
      <c r="BP123">
        <v>159456.66080000001</v>
      </c>
      <c r="BQ123">
        <v>204149.06409999999</v>
      </c>
      <c r="BR123">
        <v>189078.3388</v>
      </c>
      <c r="BS123">
        <v>205680.07670000001</v>
      </c>
      <c r="BT123">
        <v>110656.8784</v>
      </c>
      <c r="BU123">
        <v>62205.656000000003</v>
      </c>
      <c r="BV123">
        <v>49680</v>
      </c>
      <c r="BW123">
        <v>41715.492599999998</v>
      </c>
      <c r="BX123">
        <v>32216.1</v>
      </c>
      <c r="BY123">
        <v>35437.037700000001</v>
      </c>
      <c r="BZ123">
        <v>51521.61</v>
      </c>
      <c r="CA123">
        <v>2947130.1052000001</v>
      </c>
      <c r="CB123">
        <v>10501498</v>
      </c>
      <c r="CC123">
        <v>21800000</v>
      </c>
      <c r="CD123">
        <v>37051624.678338401</v>
      </c>
      <c r="CE123">
        <v>1892976.1987960001</v>
      </c>
      <c r="CF123">
        <v>5255890.0735200001</v>
      </c>
      <c r="CG123">
        <v>53344.533975999999</v>
      </c>
      <c r="CH123">
        <v>982564.65339600004</v>
      </c>
      <c r="CI123">
        <v>2345376.5611919998</v>
      </c>
      <c r="CJ123">
        <v>726216.17597600003</v>
      </c>
      <c r="CK123">
        <v>329131.95893999998</v>
      </c>
      <c r="CL123">
        <v>0</v>
      </c>
      <c r="CM123">
        <v>7658.7290000000003</v>
      </c>
      <c r="CN123">
        <v>5701.4080999999996</v>
      </c>
      <c r="CO123">
        <v>344139.77600000001</v>
      </c>
      <c r="CP123">
        <v>40998.1924</v>
      </c>
      <c r="CQ123">
        <v>229736.1298</v>
      </c>
      <c r="CR123">
        <v>104969.4664</v>
      </c>
      <c r="CS123">
        <v>67645.86</v>
      </c>
      <c r="CT123">
        <v>12245.243700000001</v>
      </c>
      <c r="CU123">
        <v>132665.84479999999</v>
      </c>
      <c r="CV123">
        <v>25704.518100000001</v>
      </c>
      <c r="CW123">
        <v>26585.602800000001</v>
      </c>
      <c r="CX123">
        <v>1292923.5</v>
      </c>
      <c r="CY123">
        <v>255364.22</v>
      </c>
      <c r="CZ123">
        <v>0</v>
      </c>
      <c r="DX123">
        <v>1309725.86514007</v>
      </c>
      <c r="DY123">
        <v>1565456.3171196601</v>
      </c>
      <c r="DZ123">
        <v>2461570.3471816001</v>
      </c>
      <c r="EA123">
        <v>877272.38659736898</v>
      </c>
      <c r="EB123">
        <v>499397.84491762402</v>
      </c>
      <c r="EC123">
        <v>611370.64708599995</v>
      </c>
      <c r="ED123">
        <v>743111.92476359999</v>
      </c>
      <c r="EE123">
        <v>111228.966076026</v>
      </c>
      <c r="EF123">
        <v>25797.069200000002</v>
      </c>
      <c r="EG123">
        <v>59707.699000000001</v>
      </c>
      <c r="EH123">
        <v>87492.456200000001</v>
      </c>
      <c r="EI123">
        <v>91037.718699999998</v>
      </c>
      <c r="EJ123">
        <v>83143.445800000001</v>
      </c>
      <c r="EK123">
        <v>45035.805099999998</v>
      </c>
      <c r="EL123">
        <v>24390.423999999999</v>
      </c>
      <c r="EM123">
        <v>22320</v>
      </c>
      <c r="EN123">
        <v>18741.7431</v>
      </c>
      <c r="EO123">
        <v>14473.9</v>
      </c>
      <c r="EP123">
        <v>15920.9879</v>
      </c>
      <c r="EQ123">
        <v>23147.39</v>
      </c>
      <c r="ER123">
        <v>675811.9068</v>
      </c>
      <c r="ES123">
        <v>343502</v>
      </c>
      <c r="ET123">
        <v>0</v>
      </c>
      <c r="EU123">
        <v>37051624.678338401</v>
      </c>
      <c r="EV123">
        <v>1892976.1987960001</v>
      </c>
      <c r="EW123">
        <v>5255890.0735200001</v>
      </c>
      <c r="EX123">
        <v>53344.533975999999</v>
      </c>
      <c r="EY123">
        <v>982564.65339600004</v>
      </c>
      <c r="EZ123">
        <v>2345376.5611919998</v>
      </c>
      <c r="FA123">
        <v>726216.17597600003</v>
      </c>
      <c r="FB123">
        <v>329131.95893999998</v>
      </c>
      <c r="FC123">
        <v>0</v>
      </c>
      <c r="FD123">
        <v>7658.7290000000003</v>
      </c>
      <c r="FE123">
        <v>5701.4080999999996</v>
      </c>
      <c r="FF123">
        <v>344139.77600000001</v>
      </c>
      <c r="FG123">
        <v>40998.1924</v>
      </c>
      <c r="FH123">
        <v>229736.1298</v>
      </c>
      <c r="FI123">
        <v>104969.4664</v>
      </c>
      <c r="FJ123">
        <v>67645.86</v>
      </c>
      <c r="FK123">
        <v>12245.243700000001</v>
      </c>
      <c r="FL123">
        <v>131085.98860000001</v>
      </c>
      <c r="FM123">
        <v>23916.709200000001</v>
      </c>
      <c r="FN123">
        <v>25478.688200000001</v>
      </c>
      <c r="FO123">
        <v>1084249.5</v>
      </c>
      <c r="FP123">
        <v>27763.22</v>
      </c>
      <c r="FQ123">
        <v>0</v>
      </c>
    </row>
    <row r="124" spans="1:173" x14ac:dyDescent="0.25">
      <c r="A124" s="48" t="s">
        <v>367</v>
      </c>
      <c r="B124" s="48" t="s">
        <v>33</v>
      </c>
      <c r="C124" s="49">
        <v>2016</v>
      </c>
      <c r="D124" s="85">
        <v>59565.108</v>
      </c>
      <c r="E124" s="49">
        <v>18533.851088652402</v>
      </c>
      <c r="F124" s="49">
        <v>0</v>
      </c>
      <c r="G124" s="49">
        <v>0</v>
      </c>
      <c r="H124" s="49">
        <v>0</v>
      </c>
      <c r="I124" s="49">
        <v>0</v>
      </c>
      <c r="J124" s="49">
        <v>0.98264687784764004</v>
      </c>
      <c r="K124" s="49">
        <v>0</v>
      </c>
      <c r="L124" s="49">
        <v>0</v>
      </c>
      <c r="M124" s="38">
        <f>IF(OR(Beazley_data[[#This Row],[total_RC]]&lt;0.6,Beazley_data[[#This Row],[total_RC]]&gt;2),1,Beazley_data[[#This Row],[total_RC]])</f>
        <v>0.98264687784764004</v>
      </c>
      <c r="P124" s="39" t="str">
        <f>Beazley_data[[#This Row],[key]]</f>
        <v>3T2016</v>
      </c>
      <c r="Q124" s="40">
        <f>Beazley_data[[#This Row],[WEP]]</f>
        <v>59565.108</v>
      </c>
      <c r="R124" s="40">
        <f t="shared" si="11"/>
        <v>59850.942114360398</v>
      </c>
      <c r="S124" s="41">
        <f t="shared" si="12"/>
        <v>4.7757663332055654E-3</v>
      </c>
      <c r="U124" s="42">
        <f>Beazley_data[[#This Row],[Acq_costs]]</f>
        <v>18533.851088652402</v>
      </c>
      <c r="V124" s="40">
        <f t="shared" si="13"/>
        <v>18628.672101201999</v>
      </c>
      <c r="W124" s="43">
        <f t="shared" si="14"/>
        <v>5.0900575217853999E-3</v>
      </c>
      <c r="Y124" s="44">
        <f>Beazley_data[[#This Row],[total_RC]]</f>
        <v>0.98264687784764004</v>
      </c>
      <c r="Z124" s="45">
        <f t="shared" si="15"/>
        <v>0.98264475569398402</v>
      </c>
      <c r="AA124" s="43">
        <f t="shared" si="16"/>
        <v>-2.1596346428642833E-6</v>
      </c>
      <c r="AD124" s="42">
        <f>Beazley_data[[#This Row],[Cat_incurred]]+Beazley_data[[#This Row],[incurred_exc_cat]]</f>
        <v>0</v>
      </c>
      <c r="AE124" s="40">
        <f t="shared" si="17"/>
        <v>0</v>
      </c>
      <c r="AF124" s="43" t="str">
        <f t="shared" si="18"/>
        <v>no values</v>
      </c>
      <c r="AI124" t="s">
        <v>57</v>
      </c>
      <c r="AJ124">
        <v>0</v>
      </c>
      <c r="AK124">
        <v>0</v>
      </c>
      <c r="AL124">
        <v>1.50000000005699</v>
      </c>
      <c r="AM124">
        <v>1.15000000001881</v>
      </c>
      <c r="AN124">
        <v>1.0099999998283</v>
      </c>
      <c r="AO124">
        <v>1.00999999997553</v>
      </c>
      <c r="AP124">
        <v>0.92081955052916598</v>
      </c>
      <c r="AQ124">
        <v>0.93633594973059198</v>
      </c>
      <c r="AR124">
        <v>0.97571317501974797</v>
      </c>
      <c r="AS124">
        <v>0.97970292034985895</v>
      </c>
      <c r="AT124">
        <v>0.97944535337876903</v>
      </c>
      <c r="AU124">
        <v>1.00600512392729</v>
      </c>
      <c r="AV124">
        <v>0.98930034254603005</v>
      </c>
      <c r="AW124">
        <v>0.99594849754980996</v>
      </c>
      <c r="AX124">
        <v>1.0171130831033199</v>
      </c>
      <c r="AY124">
        <v>0.97033965702362701</v>
      </c>
      <c r="AZ124">
        <v>0.99135859309086105</v>
      </c>
      <c r="BA124">
        <v>0.98412155572906101</v>
      </c>
      <c r="BB124">
        <v>1.00654015472461</v>
      </c>
      <c r="BC124">
        <v>1.02216768695531</v>
      </c>
      <c r="BD124">
        <v>1.1903285499080301</v>
      </c>
      <c r="BE124">
        <v>1.33516639132954</v>
      </c>
      <c r="BF124">
        <v>1.1354828901099301</v>
      </c>
      <c r="BG124">
        <v>0</v>
      </c>
      <c r="BH124">
        <v>35116.075896000002</v>
      </c>
      <c r="BI124">
        <v>2760484.6091999998</v>
      </c>
      <c r="BJ124">
        <v>2224740.5210000002</v>
      </c>
      <c r="BK124">
        <v>100002.91959999999</v>
      </c>
      <c r="BL124">
        <v>4887137.2913335804</v>
      </c>
      <c r="BM124">
        <v>6839069.4712014198</v>
      </c>
      <c r="BN124">
        <v>9603681.4397740699</v>
      </c>
      <c r="BO124">
        <v>12226793.1049657</v>
      </c>
      <c r="BP124">
        <v>10671804.6960827</v>
      </c>
      <c r="BQ124">
        <v>15144666.128422</v>
      </c>
      <c r="BR124">
        <v>12462841.9500334</v>
      </c>
      <c r="BS124">
        <v>12954576.891128199</v>
      </c>
      <c r="BT124">
        <v>13976809.969169</v>
      </c>
      <c r="BU124">
        <v>16896423.0714413</v>
      </c>
      <c r="BV124">
        <v>18518273.1096453</v>
      </c>
      <c r="BW124">
        <v>19442619.785145499</v>
      </c>
      <c r="BX124">
        <v>19559577.600407202</v>
      </c>
      <c r="BY124">
        <v>21732797.6607759</v>
      </c>
      <c r="BZ124">
        <v>23370213.0399344</v>
      </c>
      <c r="CA124">
        <v>15470511.128788199</v>
      </c>
      <c r="CB124">
        <v>25235642.790183101</v>
      </c>
      <c r="CC124">
        <v>11325505.1239071</v>
      </c>
      <c r="CD124">
        <v>0</v>
      </c>
      <c r="CE124">
        <v>0</v>
      </c>
      <c r="CF124">
        <v>1130974.0529</v>
      </c>
      <c r="CG124">
        <v>1194626.3574000001</v>
      </c>
      <c r="CH124">
        <v>0</v>
      </c>
      <c r="CI124">
        <v>659796.22149200004</v>
      </c>
      <c r="CJ124">
        <v>1906910.49999838</v>
      </c>
      <c r="CK124">
        <v>8115215.5645066705</v>
      </c>
      <c r="CL124">
        <v>2831723.06582624</v>
      </c>
      <c r="CM124">
        <v>5788977.2624737602</v>
      </c>
      <c r="CN124">
        <v>8132495.8061568104</v>
      </c>
      <c r="CO124">
        <v>11754612.9478944</v>
      </c>
      <c r="CP124">
        <v>13905477.780303299</v>
      </c>
      <c r="CQ124">
        <v>4757740.2617519898</v>
      </c>
      <c r="CR124">
        <v>6709283.3698532004</v>
      </c>
      <c r="CS124">
        <v>12843341.0391005</v>
      </c>
      <c r="CT124">
        <v>12955380.109453799</v>
      </c>
      <c r="CU124">
        <v>15054487.2631089</v>
      </c>
      <c r="CV124">
        <v>128354813.834562</v>
      </c>
      <c r="CW124">
        <v>254400540.50157201</v>
      </c>
      <c r="CX124">
        <v>139759107.23078799</v>
      </c>
      <c r="CY124">
        <v>9533796.8899752405</v>
      </c>
      <c r="CZ124">
        <v>0</v>
      </c>
      <c r="DX124">
        <v>0</v>
      </c>
      <c r="DY124">
        <v>2847.2493720000002</v>
      </c>
      <c r="DZ124">
        <v>1314521.8037</v>
      </c>
      <c r="EA124">
        <v>1218581.9224</v>
      </c>
      <c r="EB124">
        <v>49255.169399999999</v>
      </c>
      <c r="EC124">
        <v>1925214.4203892599</v>
      </c>
      <c r="ED124">
        <v>2190014.93706741</v>
      </c>
      <c r="EE124">
        <v>3149157.9338094802</v>
      </c>
      <c r="EF124">
        <v>4090654.7825830099</v>
      </c>
      <c r="EG124">
        <v>3384168.0050923098</v>
      </c>
      <c r="EH124">
        <v>3547473.9820882399</v>
      </c>
      <c r="EI124">
        <v>3494660.35744566</v>
      </c>
      <c r="EJ124">
        <v>3598860.4333157199</v>
      </c>
      <c r="EK124">
        <v>4012190.9699912602</v>
      </c>
      <c r="EL124">
        <v>3966402.5017494899</v>
      </c>
      <c r="EM124">
        <v>4819826.4994000504</v>
      </c>
      <c r="EN124">
        <v>5418168.7433942296</v>
      </c>
      <c r="EO124">
        <v>5373806.1665073903</v>
      </c>
      <c r="EP124">
        <v>6426848.4533043401</v>
      </c>
      <c r="EQ124">
        <v>6560427.72386612</v>
      </c>
      <c r="ER124">
        <v>3293618.9439484598</v>
      </c>
      <c r="ES124">
        <v>5495641.0635545095</v>
      </c>
      <c r="ET124">
        <v>3016162.15456384</v>
      </c>
      <c r="EU124">
        <v>0</v>
      </c>
      <c r="EV124">
        <v>0</v>
      </c>
      <c r="EW124">
        <v>1130974.0529</v>
      </c>
      <c r="EX124">
        <v>1194626.3574000001</v>
      </c>
      <c r="EY124">
        <v>0</v>
      </c>
      <c r="EZ124">
        <v>659796.22149200004</v>
      </c>
      <c r="FA124">
        <v>1906910.49999838</v>
      </c>
      <c r="FB124">
        <v>8115215.5645066705</v>
      </c>
      <c r="FC124">
        <v>2831723.06582624</v>
      </c>
      <c r="FD124">
        <v>5788977.2624737602</v>
      </c>
      <c r="FE124">
        <v>8132495.8061568104</v>
      </c>
      <c r="FF124">
        <v>11754612.9478944</v>
      </c>
      <c r="FG124">
        <v>13905477.780303299</v>
      </c>
      <c r="FH124">
        <v>4744804.2617519898</v>
      </c>
      <c r="FI124">
        <v>6493414.6618531998</v>
      </c>
      <c r="FJ124">
        <v>12696434.791272501</v>
      </c>
      <c r="FK124">
        <v>12855146.811693801</v>
      </c>
      <c r="FL124">
        <v>14532508.8365089</v>
      </c>
      <c r="FM124">
        <v>121339171.04754201</v>
      </c>
      <c r="FN124">
        <v>246519536.65511599</v>
      </c>
      <c r="FO124">
        <v>137623378.971172</v>
      </c>
      <c r="FP124">
        <v>8693735.4872409999</v>
      </c>
      <c r="FQ124">
        <v>0</v>
      </c>
    </row>
    <row r="125" spans="1:173" x14ac:dyDescent="0.25">
      <c r="A125" s="46" t="s">
        <v>368</v>
      </c>
      <c r="B125" s="46" t="s">
        <v>33</v>
      </c>
      <c r="C125">
        <v>2017</v>
      </c>
      <c r="D125" s="84">
        <v>46267.348299999998</v>
      </c>
      <c r="E125">
        <v>15609.952304906101</v>
      </c>
      <c r="F125">
        <v>0</v>
      </c>
      <c r="G125">
        <v>0</v>
      </c>
      <c r="H125">
        <v>748.70079999999996</v>
      </c>
      <c r="I125">
        <v>748.70079999999996</v>
      </c>
      <c r="J125">
        <v>0.99071691691387198</v>
      </c>
      <c r="K125">
        <v>748.70079999999996</v>
      </c>
      <c r="L125">
        <v>748.70079999999996</v>
      </c>
      <c r="M125" s="38">
        <f>IF(OR(Beazley_data[[#This Row],[total_RC]]&lt;0.6,Beazley_data[[#This Row],[total_RC]]&gt;2),1,Beazley_data[[#This Row],[total_RC]])</f>
        <v>0.99071691691387198</v>
      </c>
      <c r="P125" s="39" t="str">
        <f>Beazley_data[[#This Row],[key]]</f>
        <v>3T2017</v>
      </c>
      <c r="Q125" s="40">
        <f>Beazley_data[[#This Row],[WEP]]</f>
        <v>46267.348299999998</v>
      </c>
      <c r="R125" s="40">
        <f t="shared" si="11"/>
        <v>46267.352756</v>
      </c>
      <c r="S125" s="41">
        <f t="shared" si="12"/>
        <v>9.6309811064654934E-8</v>
      </c>
      <c r="U125" s="42">
        <f>Beazley_data[[#This Row],[Acq_costs]]</f>
        <v>15609.952304906101</v>
      </c>
      <c r="V125" s="40">
        <f t="shared" si="13"/>
        <v>15609.953691999999</v>
      </c>
      <c r="W125" s="43">
        <f t="shared" si="14"/>
        <v>8.8859578040433549E-8</v>
      </c>
      <c r="Y125" s="44">
        <f>Beazley_data[[#This Row],[total_RC]]</f>
        <v>0.99071691691387198</v>
      </c>
      <c r="Z125" s="45">
        <f t="shared" si="15"/>
        <v>0.99071691370561998</v>
      </c>
      <c r="AA125" s="43">
        <f t="shared" si="16"/>
        <v>-3.2383135414532838E-9</v>
      </c>
      <c r="AD125" s="42">
        <f>Beazley_data[[#This Row],[Cat_incurred]]+Beazley_data[[#This Row],[incurred_exc_cat]]</f>
        <v>748.70079999999996</v>
      </c>
      <c r="AE125" s="40">
        <f t="shared" si="17"/>
        <v>748.70079999999996</v>
      </c>
      <c r="AF125" s="43">
        <f t="shared" si="18"/>
        <v>0</v>
      </c>
      <c r="AI125" t="s">
        <v>161</v>
      </c>
      <c r="AJ125">
        <v>0</v>
      </c>
      <c r="AK125">
        <v>0</v>
      </c>
      <c r="AL125">
        <v>0</v>
      </c>
      <c r="AM125">
        <v>0</v>
      </c>
      <c r="AN125">
        <v>0</v>
      </c>
      <c r="AO125">
        <v>0</v>
      </c>
      <c r="AP125">
        <v>0.97269476224037799</v>
      </c>
      <c r="AQ125">
        <v>0.93764209039019497</v>
      </c>
      <c r="AR125">
        <v>0.90682567269873204</v>
      </c>
      <c r="AS125">
        <v>1</v>
      </c>
      <c r="AT125">
        <v>1</v>
      </c>
      <c r="AU125">
        <v>0.89100739919674798</v>
      </c>
      <c r="AV125">
        <v>0.91123459992245204</v>
      </c>
      <c r="AW125">
        <v>0.98354761656597001</v>
      </c>
      <c r="AX125">
        <v>0.99316836881799697</v>
      </c>
      <c r="AY125">
        <v>0.99633341811155096</v>
      </c>
      <c r="AZ125">
        <v>0.94772902433126804</v>
      </c>
      <c r="BA125">
        <v>0.97616725128805804</v>
      </c>
      <c r="BB125">
        <v>1</v>
      </c>
      <c r="BC125">
        <v>0.98066020227847905</v>
      </c>
      <c r="BD125">
        <v>1</v>
      </c>
      <c r="BE125">
        <v>1.30440578734463</v>
      </c>
      <c r="BF125">
        <v>1.05101619405638</v>
      </c>
      <c r="BG125">
        <v>0</v>
      </c>
      <c r="BH125">
        <v>0</v>
      </c>
      <c r="BI125">
        <v>0</v>
      </c>
      <c r="BJ125">
        <v>0</v>
      </c>
      <c r="BK125">
        <v>0</v>
      </c>
      <c r="BL125">
        <v>1358569.9578587101</v>
      </c>
      <c r="BM125">
        <v>1205746.99037673</v>
      </c>
      <c r="BN125">
        <v>1533159.9682903299</v>
      </c>
      <c r="BO125">
        <v>1351878.1097164201</v>
      </c>
      <c r="BP125">
        <v>1338656.3053842799</v>
      </c>
      <c r="BQ125">
        <v>2150564.8817611998</v>
      </c>
      <c r="BR125">
        <v>1568612.52090888</v>
      </c>
      <c r="BS125">
        <v>1513707.70318</v>
      </c>
      <c r="BT125">
        <v>1863103.2069280001</v>
      </c>
      <c r="BU125">
        <v>1665832.0205280001</v>
      </c>
      <c r="BV125">
        <v>1772684.0543239999</v>
      </c>
      <c r="BW125">
        <v>1573242.7114110701</v>
      </c>
      <c r="BX125">
        <v>1949198.993796</v>
      </c>
      <c r="BY125">
        <v>1489032.8137435999</v>
      </c>
      <c r="BZ125">
        <v>1755005.72301414</v>
      </c>
      <c r="CA125">
        <v>1660786.31881034</v>
      </c>
      <c r="CB125">
        <v>5328804.5690948702</v>
      </c>
      <c r="CC125">
        <v>2580273.4765165402</v>
      </c>
      <c r="CD125">
        <v>0</v>
      </c>
      <c r="CE125">
        <v>0</v>
      </c>
      <c r="CF125">
        <v>0</v>
      </c>
      <c r="CG125">
        <v>0</v>
      </c>
      <c r="CH125">
        <v>0</v>
      </c>
      <c r="CI125">
        <v>943620.07897306303</v>
      </c>
      <c r="CJ125">
        <v>401235.34962857602</v>
      </c>
      <c r="CK125">
        <v>1973239.2009099999</v>
      </c>
      <c r="CL125">
        <v>565642.33290692605</v>
      </c>
      <c r="CM125">
        <v>694695.99731290201</v>
      </c>
      <c r="CN125">
        <v>1753398.5442498899</v>
      </c>
      <c r="CO125">
        <v>1062988.71993266</v>
      </c>
      <c r="CP125">
        <v>515643.604080941</v>
      </c>
      <c r="CQ125">
        <v>1052652.45549189</v>
      </c>
      <c r="CR125">
        <v>996127.19159135595</v>
      </c>
      <c r="CS125">
        <v>947317.11312456301</v>
      </c>
      <c r="CT125">
        <v>1158580.23910584</v>
      </c>
      <c r="CU125">
        <v>2263134.1730303601</v>
      </c>
      <c r="CV125">
        <v>934869.36944707902</v>
      </c>
      <c r="CW125">
        <v>2788073.6444598902</v>
      </c>
      <c r="CX125">
        <v>1397458.82096382</v>
      </c>
      <c r="CY125">
        <v>1906429.32067928</v>
      </c>
      <c r="CZ125">
        <v>0</v>
      </c>
      <c r="DX125">
        <v>0</v>
      </c>
      <c r="DY125">
        <v>0</v>
      </c>
      <c r="DZ125">
        <v>0</v>
      </c>
      <c r="EA125">
        <v>0</v>
      </c>
      <c r="EB125">
        <v>0</v>
      </c>
      <c r="EC125">
        <v>575472.84667973395</v>
      </c>
      <c r="ED125">
        <v>524381.99249819096</v>
      </c>
      <c r="EE125">
        <v>675920.52586410998</v>
      </c>
      <c r="EF125">
        <v>575739.46984295803</v>
      </c>
      <c r="EG125">
        <v>600402.79167304898</v>
      </c>
      <c r="EH125">
        <v>947600.22200347902</v>
      </c>
      <c r="EI125">
        <v>642587.67594549095</v>
      </c>
      <c r="EJ125">
        <v>624987.26902000001</v>
      </c>
      <c r="EK125">
        <v>831205.36858000001</v>
      </c>
      <c r="EL125">
        <v>835349.83075600001</v>
      </c>
      <c r="EM125">
        <v>813168.14880800003</v>
      </c>
      <c r="EN125">
        <v>905778.93041492999</v>
      </c>
      <c r="EO125">
        <v>1140667.5241119999</v>
      </c>
      <c r="EP125">
        <v>938435.43237639999</v>
      </c>
      <c r="EQ125">
        <v>1079460.4096140501</v>
      </c>
      <c r="ER125">
        <v>920067.18079991394</v>
      </c>
      <c r="ES125">
        <v>2371414.5998415798</v>
      </c>
      <c r="ET125">
        <v>1017737.91181322</v>
      </c>
      <c r="EU125">
        <v>0</v>
      </c>
      <c r="EV125">
        <v>0</v>
      </c>
      <c r="EW125">
        <v>0</v>
      </c>
      <c r="EX125">
        <v>0</v>
      </c>
      <c r="EY125">
        <v>0</v>
      </c>
      <c r="EZ125">
        <v>943620.07897306303</v>
      </c>
      <c r="FA125">
        <v>401235.34962857602</v>
      </c>
      <c r="FB125">
        <v>1973239.2009099999</v>
      </c>
      <c r="FC125">
        <v>565642.33290692605</v>
      </c>
      <c r="FD125">
        <v>694695.99731290201</v>
      </c>
      <c r="FE125">
        <v>1753398.5442498899</v>
      </c>
      <c r="FF125">
        <v>1062988.71993266</v>
      </c>
      <c r="FG125">
        <v>515643.604080941</v>
      </c>
      <c r="FH125">
        <v>1052652.45549189</v>
      </c>
      <c r="FI125">
        <v>996127.19159135595</v>
      </c>
      <c r="FJ125">
        <v>947317.11312456301</v>
      </c>
      <c r="FK125">
        <v>1157930.5306706401</v>
      </c>
      <c r="FL125">
        <v>2260304.5880303602</v>
      </c>
      <c r="FM125">
        <v>934336.93424707802</v>
      </c>
      <c r="FN125">
        <v>2691795.2896998902</v>
      </c>
      <c r="FO125">
        <v>1248645.3622238201</v>
      </c>
      <c r="FP125">
        <v>777551.37497127999</v>
      </c>
      <c r="FQ125">
        <v>0</v>
      </c>
    </row>
    <row r="126" spans="1:173" x14ac:dyDescent="0.25">
      <c r="A126" s="48" t="s">
        <v>369</v>
      </c>
      <c r="B126" s="48" t="s">
        <v>33</v>
      </c>
      <c r="C126" s="49">
        <v>2018</v>
      </c>
      <c r="D126" s="85">
        <v>20502.918900000001</v>
      </c>
      <c r="E126" s="49">
        <v>3438.2949895563202</v>
      </c>
      <c r="F126" s="49">
        <v>0</v>
      </c>
      <c r="G126" s="49">
        <v>0</v>
      </c>
      <c r="H126" s="49">
        <v>0</v>
      </c>
      <c r="I126" s="49">
        <v>0</v>
      </c>
      <c r="J126" s="49">
        <v>1.0251648179563999</v>
      </c>
      <c r="K126" s="49">
        <v>0</v>
      </c>
      <c r="L126" s="49">
        <v>0</v>
      </c>
      <c r="M126" s="38">
        <f>IF(OR(Beazley_data[[#This Row],[total_RC]]&lt;0.6,Beazley_data[[#This Row],[total_RC]]&gt;2),1,Beazley_data[[#This Row],[total_RC]])</f>
        <v>1.0251648179563999</v>
      </c>
      <c r="P126" s="39" t="str">
        <f>Beazley_data[[#This Row],[key]]</f>
        <v>3T2018</v>
      </c>
      <c r="Q126" s="40">
        <f>Beazley_data[[#This Row],[WEP]]</f>
        <v>20502.918900000001</v>
      </c>
      <c r="R126" s="40">
        <f t="shared" si="11"/>
        <v>20502.918900000001</v>
      </c>
      <c r="S126" s="41">
        <f t="shared" si="12"/>
        <v>0</v>
      </c>
      <c r="U126" s="42">
        <f>Beazley_data[[#This Row],[Acq_costs]]</f>
        <v>3438.2949895563202</v>
      </c>
      <c r="V126" s="40">
        <f t="shared" si="13"/>
        <v>3438.2950000000001</v>
      </c>
      <c r="W126" s="43">
        <f t="shared" si="14"/>
        <v>3.0374589475268094E-9</v>
      </c>
      <c r="Y126" s="44">
        <f>Beazley_data[[#This Row],[total_RC]]</f>
        <v>1.0251648179563999</v>
      </c>
      <c r="Z126" s="45">
        <f t="shared" si="15"/>
        <v>1.0251648149802399</v>
      </c>
      <c r="AA126" s="43">
        <f t="shared" si="16"/>
        <v>-2.9031039123026209E-9</v>
      </c>
      <c r="AD126" s="42">
        <f>Beazley_data[[#This Row],[Cat_incurred]]+Beazley_data[[#This Row],[incurred_exc_cat]]</f>
        <v>0</v>
      </c>
      <c r="AE126" s="40">
        <f t="shared" si="17"/>
        <v>0</v>
      </c>
      <c r="AF126" s="43" t="str">
        <f t="shared" si="18"/>
        <v>no values</v>
      </c>
      <c r="AI126" t="s">
        <v>22</v>
      </c>
      <c r="AJ126">
        <v>0</v>
      </c>
      <c r="AK126">
        <v>0</v>
      </c>
      <c r="AL126">
        <v>0</v>
      </c>
      <c r="AM126">
        <v>0</v>
      </c>
      <c r="AN126">
        <v>0</v>
      </c>
      <c r="AO126">
        <v>0</v>
      </c>
      <c r="AP126">
        <v>0</v>
      </c>
      <c r="AQ126">
        <v>0</v>
      </c>
      <c r="AR126">
        <v>0.89966992154755898</v>
      </c>
      <c r="AS126">
        <v>1.1403946615465701</v>
      </c>
      <c r="AT126">
        <v>0.95629781448769502</v>
      </c>
      <c r="AU126">
        <v>1.0965813769332899</v>
      </c>
      <c r="AV126">
        <v>1.0747620805114999</v>
      </c>
      <c r="AW126">
        <v>1.0272289212596399</v>
      </c>
      <c r="AX126">
        <v>0.97675115114643596</v>
      </c>
      <c r="AY126">
        <v>0.969429555522487</v>
      </c>
      <c r="AZ126">
        <v>1.02745698897061</v>
      </c>
      <c r="BA126">
        <v>0.981080423728944</v>
      </c>
      <c r="BB126">
        <v>1.05723098647814</v>
      </c>
      <c r="BC126">
        <v>1.0873088388590699</v>
      </c>
      <c r="BD126">
        <v>1.29844295848652</v>
      </c>
      <c r="BE126">
        <v>1.0398557894384499</v>
      </c>
      <c r="BF126">
        <v>1.05364402980651</v>
      </c>
      <c r="BG126">
        <v>0</v>
      </c>
      <c r="BH126">
        <v>0</v>
      </c>
      <c r="BI126">
        <v>0</v>
      </c>
      <c r="BJ126">
        <v>0</v>
      </c>
      <c r="BK126">
        <v>0</v>
      </c>
      <c r="BL126">
        <v>0</v>
      </c>
      <c r="BM126">
        <v>0</v>
      </c>
      <c r="BN126">
        <v>0</v>
      </c>
      <c r="BO126">
        <v>4192934.2640247601</v>
      </c>
      <c r="BP126">
        <v>6174123.1988114296</v>
      </c>
      <c r="BQ126">
        <v>7478130.6913034003</v>
      </c>
      <c r="BR126">
        <v>9769335.3741190806</v>
      </c>
      <c r="BS126">
        <v>14933961.9191161</v>
      </c>
      <c r="BT126">
        <v>13223218.245155601</v>
      </c>
      <c r="BU126">
        <v>11580905.5473915</v>
      </c>
      <c r="BV126">
        <v>13467672.0532803</v>
      </c>
      <c r="BW126">
        <v>11906672.9266792</v>
      </c>
      <c r="BX126">
        <v>16453056.7543678</v>
      </c>
      <c r="BY126">
        <v>10842770.8116065</v>
      </c>
      <c r="BZ126">
        <v>6946715.13122309</v>
      </c>
      <c r="CA126">
        <v>8307683.5061909296</v>
      </c>
      <c r="CB126">
        <v>6076927.3483357504</v>
      </c>
      <c r="CC126">
        <v>8874990.9868006706</v>
      </c>
      <c r="CD126">
        <v>0</v>
      </c>
      <c r="CE126">
        <v>0</v>
      </c>
      <c r="CF126">
        <v>0</v>
      </c>
      <c r="CG126">
        <v>0</v>
      </c>
      <c r="CH126">
        <v>0</v>
      </c>
      <c r="CI126">
        <v>0</v>
      </c>
      <c r="CJ126">
        <v>0</v>
      </c>
      <c r="CK126">
        <v>0</v>
      </c>
      <c r="CL126">
        <v>4461278.1395282997</v>
      </c>
      <c r="CM126">
        <v>2721348.7742266799</v>
      </c>
      <c r="CN126">
        <v>7036714.7901885901</v>
      </c>
      <c r="CO126">
        <v>4418710.9035980804</v>
      </c>
      <c r="CP126">
        <v>7615216.8061612798</v>
      </c>
      <c r="CQ126">
        <v>10207905.1069458</v>
      </c>
      <c r="CR126">
        <v>6530667.2873866297</v>
      </c>
      <c r="CS126">
        <v>10365657.388705799</v>
      </c>
      <c r="CT126">
        <v>10667352.8124367</v>
      </c>
      <c r="CU126">
        <v>14017899.298717599</v>
      </c>
      <c r="CV126">
        <v>12360433.550918</v>
      </c>
      <c r="CW126">
        <v>7444619.6289929496</v>
      </c>
      <c r="CX126">
        <v>3153745.6504733302</v>
      </c>
      <c r="CY126">
        <v>1052937.5445999999</v>
      </c>
      <c r="CZ126">
        <v>0</v>
      </c>
      <c r="DX126">
        <v>0</v>
      </c>
      <c r="DY126">
        <v>0</v>
      </c>
      <c r="DZ126">
        <v>0</v>
      </c>
      <c r="EA126">
        <v>0</v>
      </c>
      <c r="EB126">
        <v>0</v>
      </c>
      <c r="EC126">
        <v>0</v>
      </c>
      <c r="ED126">
        <v>0</v>
      </c>
      <c r="EE126">
        <v>0</v>
      </c>
      <c r="EF126">
        <v>730432.01169050904</v>
      </c>
      <c r="EG126">
        <v>1033838.56350877</v>
      </c>
      <c r="EH126">
        <v>1433485.1877599999</v>
      </c>
      <c r="EI126">
        <v>1933304.4735988199</v>
      </c>
      <c r="EJ126">
        <v>4029626.0013622199</v>
      </c>
      <c r="EK126">
        <v>3410390.6886388198</v>
      </c>
      <c r="EL126">
        <v>3464229.8206087002</v>
      </c>
      <c r="EM126">
        <v>3944640.9782141601</v>
      </c>
      <c r="EN126">
        <v>3756495.6832646602</v>
      </c>
      <c r="EO126">
        <v>4442858.2212402197</v>
      </c>
      <c r="EP126">
        <v>3162906.7343584001</v>
      </c>
      <c r="EQ126">
        <v>1596032.52596176</v>
      </c>
      <c r="ER126">
        <v>1872689.9352760001</v>
      </c>
      <c r="ES126">
        <v>1097460.5380520599</v>
      </c>
      <c r="ET126">
        <v>1880567.1872863399</v>
      </c>
      <c r="EU126">
        <v>0</v>
      </c>
      <c r="EV126">
        <v>0</v>
      </c>
      <c r="EW126">
        <v>0</v>
      </c>
      <c r="EX126">
        <v>0</v>
      </c>
      <c r="EY126">
        <v>0</v>
      </c>
      <c r="EZ126">
        <v>0</v>
      </c>
      <c r="FA126">
        <v>0</v>
      </c>
      <c r="FB126">
        <v>0</v>
      </c>
      <c r="FC126">
        <v>4461278.1395282997</v>
      </c>
      <c r="FD126">
        <v>2258184.7742266799</v>
      </c>
      <c r="FE126">
        <v>7036714.7901885901</v>
      </c>
      <c r="FF126">
        <v>4404404.7155980803</v>
      </c>
      <c r="FG126">
        <v>7615216.8061612798</v>
      </c>
      <c r="FH126">
        <v>10056599.326373</v>
      </c>
      <c r="FI126">
        <v>6518751.1290092804</v>
      </c>
      <c r="FJ126">
        <v>10258622.735005699</v>
      </c>
      <c r="FK126">
        <v>9782887.4523457792</v>
      </c>
      <c r="FL126">
        <v>9861619.2001935504</v>
      </c>
      <c r="FM126">
        <v>11079909.8816738</v>
      </c>
      <c r="FN126">
        <v>3299465.3728381698</v>
      </c>
      <c r="FO126">
        <v>471264.87067445199</v>
      </c>
      <c r="FP126">
        <v>11006.277</v>
      </c>
      <c r="FQ126">
        <v>0</v>
      </c>
    </row>
    <row r="127" spans="1:173" x14ac:dyDescent="0.25">
      <c r="A127" s="46" t="s">
        <v>370</v>
      </c>
      <c r="B127" s="46" t="s">
        <v>33</v>
      </c>
      <c r="C127">
        <v>2019</v>
      </c>
      <c r="D127" s="84">
        <v>18013.163499999999</v>
      </c>
      <c r="E127">
        <v>3762.2809888724901</v>
      </c>
      <c r="F127">
        <v>0</v>
      </c>
      <c r="G127">
        <v>0</v>
      </c>
      <c r="H127">
        <v>0</v>
      </c>
      <c r="I127">
        <v>0</v>
      </c>
      <c r="J127">
        <v>1.00772921156809</v>
      </c>
      <c r="K127">
        <v>0</v>
      </c>
      <c r="L127">
        <v>0</v>
      </c>
      <c r="M127" s="38">
        <f>IF(OR(Beazley_data[[#This Row],[total_RC]]&lt;0.6,Beazley_data[[#This Row],[total_RC]]&gt;2),1,Beazley_data[[#This Row],[total_RC]])</f>
        <v>1.00772921156809</v>
      </c>
      <c r="P127" s="39" t="str">
        <f>Beazley_data[[#This Row],[key]]</f>
        <v>3T2019</v>
      </c>
      <c r="Q127" s="40">
        <f>Beazley_data[[#This Row],[WEP]]</f>
        <v>18013.163499999999</v>
      </c>
      <c r="R127" s="40">
        <f t="shared" si="11"/>
        <v>15496.9402756078</v>
      </c>
      <c r="S127" s="41">
        <f t="shared" si="12"/>
        <v>-0.16236903412170575</v>
      </c>
      <c r="U127" s="42">
        <f>Beazley_data[[#This Row],[Acq_costs]]</f>
        <v>3762.2809888724901</v>
      </c>
      <c r="V127" s="40">
        <f t="shared" si="13"/>
        <v>3258.0006853651998</v>
      </c>
      <c r="W127" s="43">
        <f t="shared" si="14"/>
        <v>-0.15478213548956446</v>
      </c>
      <c r="Y127" s="44">
        <f>Beazley_data[[#This Row],[total_RC]]</f>
        <v>1.00772921156809</v>
      </c>
      <c r="Z127" s="45">
        <f t="shared" si="15"/>
        <v>1.00308960782978</v>
      </c>
      <c r="AA127" s="43">
        <f t="shared" si="16"/>
        <v>-4.6253133340181038E-3</v>
      </c>
      <c r="AD127" s="42">
        <f>Beazley_data[[#This Row],[Cat_incurred]]+Beazley_data[[#This Row],[incurred_exc_cat]]</f>
        <v>0</v>
      </c>
      <c r="AE127" s="40">
        <f t="shared" si="17"/>
        <v>0</v>
      </c>
      <c r="AF127" s="43" t="str">
        <f t="shared" si="18"/>
        <v>no values</v>
      </c>
      <c r="AI127" t="s">
        <v>58</v>
      </c>
      <c r="AJ127">
        <v>0</v>
      </c>
      <c r="AK127">
        <v>0</v>
      </c>
      <c r="AL127">
        <v>1.5062074946355799</v>
      </c>
      <c r="AM127">
        <v>1.0100000005225001</v>
      </c>
      <c r="AN127">
        <v>1.0004366357749099</v>
      </c>
      <c r="AO127">
        <v>1.0099999994604201</v>
      </c>
      <c r="AP127">
        <v>1.38708198139885</v>
      </c>
      <c r="AQ127">
        <v>0.96267236184007399</v>
      </c>
      <c r="AR127">
        <v>1</v>
      </c>
      <c r="AS127">
        <v>0.997026318560567</v>
      </c>
      <c r="AT127">
        <v>1.0002488375530301</v>
      </c>
      <c r="AU127">
        <v>0.99658722062932403</v>
      </c>
      <c r="AV127">
        <v>0.95118375168484204</v>
      </c>
      <c r="AW127">
        <v>0.98615827946540902</v>
      </c>
      <c r="AX127">
        <v>0.99614777652275699</v>
      </c>
      <c r="AY127">
        <v>0.97782179913617195</v>
      </c>
      <c r="AZ127">
        <v>0.99047023506316501</v>
      </c>
      <c r="BA127">
        <v>1.00700107930518</v>
      </c>
      <c r="BB127">
        <v>1.0389929747542199</v>
      </c>
      <c r="BC127">
        <v>1.0009382761518699</v>
      </c>
      <c r="BD127">
        <v>1.0784433913126099</v>
      </c>
      <c r="BE127">
        <v>1.09725879888966</v>
      </c>
      <c r="BF127">
        <v>1.02060331297344</v>
      </c>
      <c r="BG127">
        <v>0</v>
      </c>
      <c r="BH127">
        <v>113920</v>
      </c>
      <c r="BI127">
        <v>648694.35308799997</v>
      </c>
      <c r="BJ127">
        <v>297627.69786850002</v>
      </c>
      <c r="BK127">
        <v>1770393.969728</v>
      </c>
      <c r="BL127">
        <v>972111.323676</v>
      </c>
      <c r="BM127">
        <v>944562.76270435494</v>
      </c>
      <c r="BN127">
        <v>1541106.57726026</v>
      </c>
      <c r="BO127">
        <v>676062.82752346201</v>
      </c>
      <c r="BP127">
        <v>2642206.9330102</v>
      </c>
      <c r="BQ127">
        <v>1730338.56584989</v>
      </c>
      <c r="BR127">
        <v>1476461.677221</v>
      </c>
      <c r="BS127">
        <v>1443338.06683783</v>
      </c>
      <c r="BT127">
        <v>1445698.1045998</v>
      </c>
      <c r="BU127">
        <v>1761210.0531547</v>
      </c>
      <c r="BV127">
        <v>3292169.6478929198</v>
      </c>
      <c r="BW127">
        <v>4149057.1445289399</v>
      </c>
      <c r="BX127">
        <v>5346078.4756239299</v>
      </c>
      <c r="BY127">
        <v>6894900.4293986596</v>
      </c>
      <c r="BZ127">
        <v>9070070.2013481501</v>
      </c>
      <c r="CA127">
        <v>3412950.9283302301</v>
      </c>
      <c r="CB127">
        <v>6323267.8762666397</v>
      </c>
      <c r="CC127">
        <v>5364341.3835159298</v>
      </c>
      <c r="CD127">
        <v>0</v>
      </c>
      <c r="CE127">
        <v>0</v>
      </c>
      <c r="CF127">
        <v>6945.1602000000003</v>
      </c>
      <c r="CG127">
        <v>352148.93680000002</v>
      </c>
      <c r="CH127">
        <v>900492.86120000097</v>
      </c>
      <c r="CI127">
        <v>3153593.1439720001</v>
      </c>
      <c r="CJ127">
        <v>567498.56873960397</v>
      </c>
      <c r="CK127">
        <v>456377.21889999998</v>
      </c>
      <c r="CL127">
        <v>8426.1954399999995</v>
      </c>
      <c r="CM127">
        <v>1267345.94714931</v>
      </c>
      <c r="CN127">
        <v>810585.11968206696</v>
      </c>
      <c r="CO127">
        <v>979173.53348857502</v>
      </c>
      <c r="CP127">
        <v>2008107.95529125</v>
      </c>
      <c r="CQ127">
        <v>914739.33743199997</v>
      </c>
      <c r="CR127">
        <v>2584188.6553262402</v>
      </c>
      <c r="CS127">
        <v>2090139.3725471001</v>
      </c>
      <c r="CT127">
        <v>3518224.347395</v>
      </c>
      <c r="CU127">
        <v>2520769.0123318699</v>
      </c>
      <c r="CV127">
        <v>7051683.1028022496</v>
      </c>
      <c r="CW127">
        <v>24332353.924519099</v>
      </c>
      <c r="CX127">
        <v>10095642.886737701</v>
      </c>
      <c r="CY127">
        <v>1611668.7749765599</v>
      </c>
      <c r="CZ127">
        <v>7495.6859999999997</v>
      </c>
      <c r="DX127">
        <v>0</v>
      </c>
      <c r="DY127">
        <v>28480</v>
      </c>
      <c r="DZ127">
        <v>192050.48593600001</v>
      </c>
      <c r="EA127">
        <v>70039.413171499997</v>
      </c>
      <c r="EB127">
        <v>823492.37002799998</v>
      </c>
      <c r="EC127">
        <v>241224.55634000001</v>
      </c>
      <c r="ED127">
        <v>235031.03764925699</v>
      </c>
      <c r="EE127">
        <v>362571.75617226801</v>
      </c>
      <c r="EF127">
        <v>201484.072808325</v>
      </c>
      <c r="EG127">
        <v>999557.01845849701</v>
      </c>
      <c r="EH127">
        <v>670396.00019758998</v>
      </c>
      <c r="EI127">
        <v>501169.62709430099</v>
      </c>
      <c r="EJ127">
        <v>487558.02398396999</v>
      </c>
      <c r="EK127">
        <v>511245.121088285</v>
      </c>
      <c r="EL127">
        <v>536125.49650128698</v>
      </c>
      <c r="EM127">
        <v>943036.66040032904</v>
      </c>
      <c r="EN127">
        <v>1122525.2514483701</v>
      </c>
      <c r="EO127">
        <v>1252775.0320350099</v>
      </c>
      <c r="EP127">
        <v>1834762.1490676799</v>
      </c>
      <c r="EQ127">
        <v>1633212.05699346</v>
      </c>
      <c r="ER127">
        <v>762879.41987369396</v>
      </c>
      <c r="ES127">
        <v>1751525.7211537401</v>
      </c>
      <c r="ET127">
        <v>1501837.8277852701</v>
      </c>
      <c r="EU127">
        <v>0</v>
      </c>
      <c r="EV127">
        <v>0</v>
      </c>
      <c r="EW127">
        <v>6945.1602000000003</v>
      </c>
      <c r="EX127">
        <v>352148.93680000002</v>
      </c>
      <c r="EY127">
        <v>900492.86120000004</v>
      </c>
      <c r="EZ127">
        <v>3153593.1439720001</v>
      </c>
      <c r="FA127">
        <v>567498.56873960397</v>
      </c>
      <c r="FB127">
        <v>456377.21889999998</v>
      </c>
      <c r="FC127">
        <v>8426.1954399999995</v>
      </c>
      <c r="FD127">
        <v>1267345.94714931</v>
      </c>
      <c r="FE127">
        <v>810585.11968206603</v>
      </c>
      <c r="FF127">
        <v>976957.43706530496</v>
      </c>
      <c r="FG127">
        <v>2008107.95529125</v>
      </c>
      <c r="FH127">
        <v>914739.33743199997</v>
      </c>
      <c r="FI127">
        <v>2584188.6553262402</v>
      </c>
      <c r="FJ127">
        <v>2090139.3725471001</v>
      </c>
      <c r="FK127">
        <v>3518224.347395</v>
      </c>
      <c r="FL127">
        <v>2490207.79493187</v>
      </c>
      <c r="FM127">
        <v>6430012.4633942498</v>
      </c>
      <c r="FN127">
        <v>23870621.706864901</v>
      </c>
      <c r="FO127">
        <v>9790579.8431376908</v>
      </c>
      <c r="FP127">
        <v>1457070.05587656</v>
      </c>
      <c r="FQ127">
        <v>3804.4115999999999</v>
      </c>
    </row>
    <row r="128" spans="1:173" x14ac:dyDescent="0.25">
      <c r="A128" s="48" t="s">
        <v>371</v>
      </c>
      <c r="B128" s="48" t="s">
        <v>33</v>
      </c>
      <c r="C128" s="49">
        <v>2020</v>
      </c>
      <c r="D128" s="85">
        <v>62898.6826</v>
      </c>
      <c r="E128" s="49">
        <v>10401.701490195701</v>
      </c>
      <c r="F128" s="49">
        <v>0</v>
      </c>
      <c r="G128" s="49">
        <v>0</v>
      </c>
      <c r="H128" s="49">
        <v>0</v>
      </c>
      <c r="I128" s="49">
        <v>0</v>
      </c>
      <c r="J128" s="49">
        <v>1.0467249537447201</v>
      </c>
      <c r="K128" s="49">
        <v>0</v>
      </c>
      <c r="L128" s="49">
        <v>0</v>
      </c>
      <c r="M128" s="38">
        <f>IF(OR(Beazley_data[[#This Row],[total_RC]]&lt;0.6,Beazley_data[[#This Row],[total_RC]]&gt;2),1,Beazley_data[[#This Row],[total_RC]])</f>
        <v>1.0467249537447201</v>
      </c>
      <c r="P128" s="39" t="str">
        <f>Beazley_data[[#This Row],[key]]</f>
        <v>3T2020</v>
      </c>
      <c r="Q128" s="40">
        <f>Beazley_data[[#This Row],[WEP]]</f>
        <v>62898.6826</v>
      </c>
      <c r="R128" s="40">
        <f t="shared" si="11"/>
        <v>55580.411224000003</v>
      </c>
      <c r="S128" s="41">
        <f t="shared" si="12"/>
        <v>-0.13166997535347341</v>
      </c>
      <c r="U128" s="42">
        <f>Beazley_data[[#This Row],[Acq_costs]]</f>
        <v>10401.701490195701</v>
      </c>
      <c r="V128" s="40">
        <f t="shared" si="13"/>
        <v>7666.7913239999998</v>
      </c>
      <c r="W128" s="43">
        <f t="shared" si="14"/>
        <v>-0.35672161281270071</v>
      </c>
      <c r="Y128" s="44">
        <f>Beazley_data[[#This Row],[total_RC]]</f>
        <v>1.0467249537447201</v>
      </c>
      <c r="Z128" s="45">
        <f t="shared" si="15"/>
        <v>1.0485956571555799</v>
      </c>
      <c r="AA128" s="43">
        <f t="shared" si="16"/>
        <v>1.784008352594449E-3</v>
      </c>
      <c r="AD128" s="42">
        <f>Beazley_data[[#This Row],[Cat_incurred]]+Beazley_data[[#This Row],[incurred_exc_cat]]</f>
        <v>0</v>
      </c>
      <c r="AE128" s="40">
        <f t="shared" si="17"/>
        <v>0</v>
      </c>
      <c r="AF128" s="43" t="str">
        <f t="shared" si="18"/>
        <v>no values</v>
      </c>
      <c r="AI128" t="s">
        <v>162</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row>
    <row r="129" spans="1:173" x14ac:dyDescent="0.25">
      <c r="A129" s="46" t="s">
        <v>372</v>
      </c>
      <c r="B129" s="46" t="s">
        <v>33</v>
      </c>
      <c r="C129">
        <v>2021</v>
      </c>
      <c r="D129" s="84">
        <v>79468.292700000005</v>
      </c>
      <c r="E129">
        <v>22394.503483</v>
      </c>
      <c r="F129">
        <v>0</v>
      </c>
      <c r="G129">
        <v>0</v>
      </c>
      <c r="H129">
        <v>0</v>
      </c>
      <c r="I129">
        <v>0</v>
      </c>
      <c r="J129">
        <v>1.0747146072356799</v>
      </c>
      <c r="K129">
        <v>0</v>
      </c>
      <c r="L129">
        <v>0</v>
      </c>
      <c r="M129" s="38">
        <f>IF(OR(Beazley_data[[#This Row],[total_RC]]&lt;0.6,Beazley_data[[#This Row],[total_RC]]&gt;2),1,Beazley_data[[#This Row],[total_RC]])</f>
        <v>1.0747146072356799</v>
      </c>
      <c r="P129" s="39" t="str">
        <f>Beazley_data[[#This Row],[key]]</f>
        <v>3T2021</v>
      </c>
      <c r="Q129" s="40">
        <f>Beazley_data[[#This Row],[WEP]]</f>
        <v>79468.292700000005</v>
      </c>
      <c r="R129" s="40">
        <f t="shared" si="11"/>
        <v>38024.297400000003</v>
      </c>
      <c r="S129" s="41">
        <f t="shared" si="12"/>
        <v>-1.0899345453783453</v>
      </c>
      <c r="U129" s="42">
        <f>Beazley_data[[#This Row],[Acq_costs]]</f>
        <v>22394.503483</v>
      </c>
      <c r="V129" s="40">
        <f t="shared" si="13"/>
        <v>7384.2691000000004</v>
      </c>
      <c r="W129" s="43">
        <f t="shared" si="14"/>
        <v>-2.0327312263037647</v>
      </c>
      <c r="Y129" s="44">
        <f>Beazley_data[[#This Row],[total_RC]]</f>
        <v>1.0747146072356799</v>
      </c>
      <c r="Z129" s="45">
        <f t="shared" si="15"/>
        <v>1.0976887944709399</v>
      </c>
      <c r="AA129" s="43">
        <f t="shared" si="16"/>
        <v>2.0929599856517649E-2</v>
      </c>
      <c r="AD129" s="42">
        <f>Beazley_data[[#This Row],[Cat_incurred]]+Beazley_data[[#This Row],[incurred_exc_cat]]</f>
        <v>0</v>
      </c>
      <c r="AE129" s="40">
        <f t="shared" si="17"/>
        <v>0</v>
      </c>
      <c r="AF129" s="43" t="str">
        <f t="shared" si="18"/>
        <v>no values</v>
      </c>
      <c r="AI129" t="s">
        <v>114</v>
      </c>
      <c r="AJ129">
        <v>1.01109817645608</v>
      </c>
      <c r="AK129">
        <v>1.1281757853137899</v>
      </c>
      <c r="AL129">
        <v>1.100926555447</v>
      </c>
      <c r="AM129">
        <v>1.0627020130789799</v>
      </c>
      <c r="AN129">
        <v>0.96449506263399598</v>
      </c>
      <c r="AO129">
        <v>0.96011168393556501</v>
      </c>
      <c r="AP129">
        <v>0.90713014215621401</v>
      </c>
      <c r="AQ129">
        <v>1.0158730075137099</v>
      </c>
      <c r="AR129">
        <v>1.04433328025484</v>
      </c>
      <c r="AS129">
        <v>1.06096092583676</v>
      </c>
      <c r="AT129">
        <v>0.94945822097647303</v>
      </c>
      <c r="AU129">
        <v>0.95074926123436299</v>
      </c>
      <c r="AV129">
        <v>0.99228052676128098</v>
      </c>
      <c r="AW129">
        <v>1.0351364300419701</v>
      </c>
      <c r="AX129">
        <v>0.94837665084171496</v>
      </c>
      <c r="AY129">
        <v>0.97206741811879205</v>
      </c>
      <c r="AZ129">
        <v>0.89563724863751903</v>
      </c>
      <c r="BA129">
        <v>0.96447129862401004</v>
      </c>
      <c r="BB129">
        <v>0.99392808896239204</v>
      </c>
      <c r="BC129">
        <v>1.00821833689828</v>
      </c>
      <c r="BD129">
        <v>1.0258790456917699</v>
      </c>
      <c r="BE129">
        <v>1.02010815550112</v>
      </c>
      <c r="BF129">
        <v>1.0514866875195099</v>
      </c>
      <c r="BG129">
        <v>927592.80375199998</v>
      </c>
      <c r="BH129">
        <v>9213580.0977839995</v>
      </c>
      <c r="BI129">
        <v>6702988.7867280003</v>
      </c>
      <c r="BJ129">
        <v>4244068.2119479999</v>
      </c>
      <c r="BK129">
        <v>5829045.6368374899</v>
      </c>
      <c r="BL129">
        <v>5254331.5056174397</v>
      </c>
      <c r="BM129">
        <v>10024966.3915301</v>
      </c>
      <c r="BN129">
        <v>12740091.200714599</v>
      </c>
      <c r="BO129">
        <v>11012167.2958805</v>
      </c>
      <c r="BP129">
        <v>9355990.7662624009</v>
      </c>
      <c r="BQ129">
        <v>9505403.7283103</v>
      </c>
      <c r="BR129">
        <v>7938490.3260384304</v>
      </c>
      <c r="BS129">
        <v>8795878.2960484903</v>
      </c>
      <c r="BT129">
        <v>14655067.9980963</v>
      </c>
      <c r="BU129">
        <v>11931124.977738701</v>
      </c>
      <c r="BV129">
        <v>11773595.5221656</v>
      </c>
      <c r="BW129">
        <v>10056984.4210147</v>
      </c>
      <c r="BX129">
        <v>11967774.168487201</v>
      </c>
      <c r="BY129">
        <v>7088234.26964672</v>
      </c>
      <c r="BZ129">
        <v>12220356.483238401</v>
      </c>
      <c r="CA129">
        <v>11755733.880617701</v>
      </c>
      <c r="CB129">
        <v>16501144.487350101</v>
      </c>
      <c r="CC129">
        <v>8043052.3392745303</v>
      </c>
      <c r="CD129">
        <v>784918.07480399997</v>
      </c>
      <c r="CE129">
        <v>5517082.9610200003</v>
      </c>
      <c r="CF129">
        <v>160089.44914400001</v>
      </c>
      <c r="CG129">
        <v>224840.48716799999</v>
      </c>
      <c r="CH129">
        <v>4828478.7796599995</v>
      </c>
      <c r="CI129">
        <v>0</v>
      </c>
      <c r="CJ129">
        <v>7159276.4386080001</v>
      </c>
      <c r="CK129">
        <v>140858.74180799999</v>
      </c>
      <c r="CL129">
        <v>3983162.5534624001</v>
      </c>
      <c r="CM129">
        <v>12584.034408</v>
      </c>
      <c r="CN129">
        <v>17249.333375999999</v>
      </c>
      <c r="CO129">
        <v>205894.22661776</v>
      </c>
      <c r="CP129">
        <v>527.94917999999996</v>
      </c>
      <c r="CQ129">
        <v>13574246.785874</v>
      </c>
      <c r="CR129">
        <v>235601.71960000001</v>
      </c>
      <c r="CS129">
        <v>10131766.531191999</v>
      </c>
      <c r="CT129">
        <v>0</v>
      </c>
      <c r="CU129">
        <v>0</v>
      </c>
      <c r="CV129">
        <v>11097775.642376</v>
      </c>
      <c r="CW129">
        <v>53993.596535999997</v>
      </c>
      <c r="CX129">
        <v>0</v>
      </c>
      <c r="CY129">
        <v>0</v>
      </c>
      <c r="CZ129">
        <v>0</v>
      </c>
      <c r="DX129">
        <v>262435.065772</v>
      </c>
      <c r="DY129">
        <v>2219991.2943159998</v>
      </c>
      <c r="DZ129">
        <v>1482916.529812</v>
      </c>
      <c r="EA129">
        <v>1105400.198048</v>
      </c>
      <c r="EB129">
        <v>1380413.8167009</v>
      </c>
      <c r="EC129">
        <v>1052856.4075263501</v>
      </c>
      <c r="ED129">
        <v>2098448.2898028502</v>
      </c>
      <c r="EE129">
        <v>2838409.0830949098</v>
      </c>
      <c r="EF129">
        <v>1912008.3731965399</v>
      </c>
      <c r="EG129">
        <v>1736923.8236016</v>
      </c>
      <c r="EH129">
        <v>1203116.0046679999</v>
      </c>
      <c r="EI129">
        <v>1519886.8236318999</v>
      </c>
      <c r="EJ129">
        <v>1994387.2527966299</v>
      </c>
      <c r="EK129">
        <v>2681589.3011272</v>
      </c>
      <c r="EL129">
        <v>2832774.1506065899</v>
      </c>
      <c r="EM129">
        <v>2280446.6876240298</v>
      </c>
      <c r="EN129">
        <v>1508472.9400647101</v>
      </c>
      <c r="EO129">
        <v>2786289.7279067999</v>
      </c>
      <c r="EP129">
        <v>1477206.5556888599</v>
      </c>
      <c r="EQ129">
        <v>2461844.7669697599</v>
      </c>
      <c r="ER129">
        <v>2486623.24839414</v>
      </c>
      <c r="ES129">
        <v>3599386.5535067301</v>
      </c>
      <c r="ET129">
        <v>1967955.0342620499</v>
      </c>
      <c r="EU129">
        <v>784918.07480399997</v>
      </c>
      <c r="EV129">
        <v>5517082.9610200003</v>
      </c>
      <c r="EW129">
        <v>160089.44914400001</v>
      </c>
      <c r="EX129">
        <v>224840.48716799999</v>
      </c>
      <c r="EY129">
        <v>4828478.7796599995</v>
      </c>
      <c r="EZ129">
        <v>0</v>
      </c>
      <c r="FA129">
        <v>7159276.4386080001</v>
      </c>
      <c r="FB129">
        <v>140858.74180799999</v>
      </c>
      <c r="FC129">
        <v>3983162.5534624001</v>
      </c>
      <c r="FD129">
        <v>12584.034408</v>
      </c>
      <c r="FE129">
        <v>17249.333375999999</v>
      </c>
      <c r="FF129">
        <v>205894.22661776</v>
      </c>
      <c r="FG129">
        <v>527.94917999999996</v>
      </c>
      <c r="FH129">
        <v>13574211.145873999</v>
      </c>
      <c r="FI129">
        <v>235601.71960000001</v>
      </c>
      <c r="FJ129">
        <v>10125966.743512001</v>
      </c>
      <c r="FK129">
        <v>0</v>
      </c>
      <c r="FL129">
        <v>0</v>
      </c>
      <c r="FM129">
        <v>11056751.654096</v>
      </c>
      <c r="FN129">
        <v>45673.938024000003</v>
      </c>
      <c r="FO129">
        <v>0</v>
      </c>
      <c r="FP129">
        <v>0</v>
      </c>
      <c r="FQ129">
        <v>0</v>
      </c>
    </row>
    <row r="130" spans="1:173" x14ac:dyDescent="0.25">
      <c r="A130" s="48" t="s">
        <v>373</v>
      </c>
      <c r="B130" s="48" t="s">
        <v>33</v>
      </c>
      <c r="C130" s="49">
        <v>2022</v>
      </c>
      <c r="D130" s="85">
        <v>92742.703800000003</v>
      </c>
      <c r="E130" s="49">
        <v>24819.1671858017</v>
      </c>
      <c r="F130" s="49">
        <v>0</v>
      </c>
      <c r="G130" s="49">
        <v>0</v>
      </c>
      <c r="H130" s="49">
        <v>0</v>
      </c>
      <c r="I130" s="49">
        <v>0</v>
      </c>
      <c r="J130" s="49">
        <v>1.0704409915856801</v>
      </c>
      <c r="K130" s="49">
        <v>0</v>
      </c>
      <c r="L130" s="49">
        <v>0</v>
      </c>
      <c r="M130" s="38">
        <f>IF(OR(Beazley_data[[#This Row],[total_RC]]&lt;0.6,Beazley_data[[#This Row],[total_RC]]&gt;2),1,Beazley_data[[#This Row],[total_RC]])</f>
        <v>1.0704409915856801</v>
      </c>
      <c r="P130" s="39" t="str">
        <f>Beazley_data[[#This Row],[key]]</f>
        <v>3T2022</v>
      </c>
      <c r="Q130" s="40">
        <f>Beazley_data[[#This Row],[WEP]]</f>
        <v>92742.703800000003</v>
      </c>
      <c r="R130" s="40">
        <f t="shared" ref="R130:R193" si="19">IFERROR(INDEX($AJ$4:$CZ$182,MATCH($B130,$AI$4:$AI$182,0),MATCH($C130&amp;"WEP",$AJ$1:$FQ$1,0)),0)</f>
        <v>10450.8745</v>
      </c>
      <c r="S130" s="41">
        <f t="shared" ref="S130:S193" si="20">IFERROR((R130-Q130)/R130,"no values")</f>
        <v>-7.8741572583232147</v>
      </c>
      <c r="U130" s="42">
        <f>Beazley_data[[#This Row],[Acq_costs]]</f>
        <v>24819.1671858017</v>
      </c>
      <c r="V130" s="40">
        <f t="shared" ref="V130:V193" si="21">IFERROR(INDEX($AJ$4:$FQ$182,MATCH($B130,$AI$4:$AI$182,0),MATCH($C130&amp;"Acquisition Cost",$AJ$1:$FQ$1,0)),0)</f>
        <v>1557.835</v>
      </c>
      <c r="W130" s="43">
        <f t="shared" ref="W130:W193" si="22">IFERROR((V130-U130)/V130,"no values")</f>
        <v>-14.931833079756007</v>
      </c>
      <c r="Y130" s="44">
        <f>Beazley_data[[#This Row],[total_RC]]</f>
        <v>1.0704409915856801</v>
      </c>
      <c r="Z130" s="45">
        <f t="shared" ref="Z130:Z193" si="23">IFERROR(INDEX($AJ$4:$FQ$182,MATCH($B130,$AI$4:$AI$182,0),MATCH($C130&amp;"RC",$AJ$1:$FQ$1,0)),0)</f>
        <v>1.06233617046643</v>
      </c>
      <c r="AA130" s="43">
        <f t="shared" ref="AA130:AA193" si="24">IFERROR((Z130-Y130)/Z130,"no values")</f>
        <v>-7.629243307880151E-3</v>
      </c>
      <c r="AD130" s="42">
        <f>Beazley_data[[#This Row],[Cat_incurred]]+Beazley_data[[#This Row],[incurred_exc_cat]]</f>
        <v>0</v>
      </c>
      <c r="AE130" s="40">
        <f t="shared" ref="AE130:AE193" si="25">IFERROR(INDEX($AJ$4:$FQ$182,MATCH($B130,$AI$4:$AI$182,0),MATCH($C130&amp;"Total Incurred (Cat)",$AJ$1:$FQ$1,0)),0)+IFERROR(INDEX($AJ$4:$FQ$182,MATCH($B130,$AI$4:$AI$182,0),MATCH($C130&amp;"Total Incurred (Non Cat)",$AJ$1:$FQ$1,0)),0)</f>
        <v>0</v>
      </c>
      <c r="AF130" s="43" t="str">
        <f t="shared" ref="AF130:AF193" si="26">IFERROR((AE130-AD130)/AE130,"no values")</f>
        <v>no values</v>
      </c>
      <c r="AI130" t="s">
        <v>61</v>
      </c>
      <c r="AJ130">
        <v>0</v>
      </c>
      <c r="AK130">
        <v>0</v>
      </c>
      <c r="AL130">
        <v>0</v>
      </c>
      <c r="AM130">
        <v>1.0099999999559599</v>
      </c>
      <c r="AN130">
        <v>0</v>
      </c>
      <c r="AO130">
        <v>0</v>
      </c>
      <c r="AP130">
        <v>1</v>
      </c>
      <c r="AQ130">
        <v>0.98726491546709905</v>
      </c>
      <c r="AR130">
        <v>0.99680285796694901</v>
      </c>
      <c r="AS130">
        <v>1.0010985022948899</v>
      </c>
      <c r="AT130">
        <v>0.98468203582668601</v>
      </c>
      <c r="AU130">
        <v>0.92903321876061395</v>
      </c>
      <c r="AV130">
        <v>0.992853467980091</v>
      </c>
      <c r="AW130">
        <v>0.99704297000616304</v>
      </c>
      <c r="AX130">
        <v>1</v>
      </c>
      <c r="AY130">
        <v>0.99728406095564803</v>
      </c>
      <c r="AZ130">
        <v>0.96344488989544597</v>
      </c>
      <c r="BA130">
        <v>0.99512704666496199</v>
      </c>
      <c r="BB130">
        <v>0.99706396510256401</v>
      </c>
      <c r="BC130">
        <v>1.00552050924541</v>
      </c>
      <c r="BD130">
        <v>1.32094576312073</v>
      </c>
      <c r="BE130">
        <v>1.2277651567068699</v>
      </c>
      <c r="BF130">
        <v>1.09209957063537</v>
      </c>
      <c r="BG130">
        <v>0</v>
      </c>
      <c r="BH130">
        <v>0</v>
      </c>
      <c r="BI130">
        <v>0</v>
      </c>
      <c r="BJ130">
        <v>1615076.75</v>
      </c>
      <c r="BK130">
        <v>0</v>
      </c>
      <c r="BL130">
        <v>60179.564258466002</v>
      </c>
      <c r="BM130">
        <v>1037163.33869242</v>
      </c>
      <c r="BN130">
        <v>2288341.3127744002</v>
      </c>
      <c r="BO130">
        <v>4659225.36687891</v>
      </c>
      <c r="BP130">
        <v>2604020.7578233201</v>
      </c>
      <c r="BQ130">
        <v>2384886.1444580099</v>
      </c>
      <c r="BR130">
        <v>1884075.09090205</v>
      </c>
      <c r="BS130">
        <v>2856838.7640368799</v>
      </c>
      <c r="BT130">
        <v>3153507.3069319301</v>
      </c>
      <c r="BU130">
        <v>4618344.63742493</v>
      </c>
      <c r="BV130">
        <v>3136931.9781354298</v>
      </c>
      <c r="BW130">
        <v>3705999.7420710698</v>
      </c>
      <c r="BX130">
        <v>3141088.1093679899</v>
      </c>
      <c r="BY130">
        <v>2779891.89012169</v>
      </c>
      <c r="BZ130">
        <v>1940820.1046387099</v>
      </c>
      <c r="CA130">
        <v>3113338.63033548</v>
      </c>
      <c r="CB130">
        <v>3364377.7454977501</v>
      </c>
      <c r="CC130">
        <v>266445.51484399999</v>
      </c>
      <c r="CD130">
        <v>0</v>
      </c>
      <c r="CE130">
        <v>0</v>
      </c>
      <c r="CF130">
        <v>0</v>
      </c>
      <c r="CG130">
        <v>151948.12539999999</v>
      </c>
      <c r="CH130">
        <v>0</v>
      </c>
      <c r="CI130">
        <v>98613.812015345597</v>
      </c>
      <c r="CJ130">
        <v>697663.16354619095</v>
      </c>
      <c r="CK130">
        <v>1713498.87708754</v>
      </c>
      <c r="CL130">
        <v>2455884.1410274198</v>
      </c>
      <c r="CM130">
        <v>717954.82878224296</v>
      </c>
      <c r="CN130">
        <v>918430.02328886394</v>
      </c>
      <c r="CO130">
        <v>487730.627413576</v>
      </c>
      <c r="CP130">
        <v>960282.96437559999</v>
      </c>
      <c r="CQ130">
        <v>1753723.2551977199</v>
      </c>
      <c r="CR130">
        <v>1421494.26950143</v>
      </c>
      <c r="CS130">
        <v>1269096.8200149201</v>
      </c>
      <c r="CT130">
        <v>2479884.28626617</v>
      </c>
      <c r="CU130">
        <v>1223751.5781388099</v>
      </c>
      <c r="CV130">
        <v>4974571.2463659598</v>
      </c>
      <c r="CW130">
        <v>7049420.8835420003</v>
      </c>
      <c r="CX130">
        <v>1569250.6004000001</v>
      </c>
      <c r="CY130">
        <v>196122.13123200001</v>
      </c>
      <c r="CZ130">
        <v>0</v>
      </c>
      <c r="DX130">
        <v>0</v>
      </c>
      <c r="DY130">
        <v>0</v>
      </c>
      <c r="DZ130">
        <v>0</v>
      </c>
      <c r="EA130">
        <v>611753.25</v>
      </c>
      <c r="EB130">
        <v>0</v>
      </c>
      <c r="EC130">
        <v>14360.9186705148</v>
      </c>
      <c r="ED130">
        <v>348479.09807884798</v>
      </c>
      <c r="EE130">
        <v>642996.730581432</v>
      </c>
      <c r="EF130">
        <v>1615312.74958157</v>
      </c>
      <c r="EG130">
        <v>914832.77436580101</v>
      </c>
      <c r="EH130">
        <v>815277.54289230902</v>
      </c>
      <c r="EI130">
        <v>767239.63503353298</v>
      </c>
      <c r="EJ130">
        <v>902295.25421356899</v>
      </c>
      <c r="EK130">
        <v>986108.02321758296</v>
      </c>
      <c r="EL130">
        <v>1214208.70930939</v>
      </c>
      <c r="EM130">
        <v>986505.72135697899</v>
      </c>
      <c r="EN130">
        <v>1155555.19608902</v>
      </c>
      <c r="EO130">
        <v>1001391.74268115</v>
      </c>
      <c r="EP130">
        <v>1009944.30373688</v>
      </c>
      <c r="EQ130">
        <v>773054.27059516904</v>
      </c>
      <c r="ER130">
        <v>1122257.75112087</v>
      </c>
      <c r="ES130">
        <v>1236441.7957401299</v>
      </c>
      <c r="ET130">
        <v>86122.674931999994</v>
      </c>
      <c r="EU130">
        <v>0</v>
      </c>
      <c r="EV130">
        <v>0</v>
      </c>
      <c r="EW130">
        <v>0</v>
      </c>
      <c r="EX130">
        <v>151948.12539999999</v>
      </c>
      <c r="EY130">
        <v>0</v>
      </c>
      <c r="EZ130">
        <v>98613.812015345597</v>
      </c>
      <c r="FA130">
        <v>697663.16354619095</v>
      </c>
      <c r="FB130">
        <v>1713498.87708754</v>
      </c>
      <c r="FC130">
        <v>2455884.1410274198</v>
      </c>
      <c r="FD130">
        <v>717954.82878224296</v>
      </c>
      <c r="FE130">
        <v>918430.02328886499</v>
      </c>
      <c r="FF130">
        <v>487730.627413576</v>
      </c>
      <c r="FG130">
        <v>960282.96437559999</v>
      </c>
      <c r="FH130">
        <v>1753723.2551977199</v>
      </c>
      <c r="FI130">
        <v>1421494.26950143</v>
      </c>
      <c r="FJ130">
        <v>1269096.8200149201</v>
      </c>
      <c r="FK130">
        <v>1809088.6617781699</v>
      </c>
      <c r="FL130">
        <v>1203617.35413881</v>
      </c>
      <c r="FM130">
        <v>4828896.9401659602</v>
      </c>
      <c r="FN130">
        <v>5652295.515842</v>
      </c>
      <c r="FO130">
        <v>1467475.7021999999</v>
      </c>
      <c r="FP130">
        <v>188988.13123200001</v>
      </c>
      <c r="FQ130">
        <v>0</v>
      </c>
    </row>
    <row r="131" spans="1:173" x14ac:dyDescent="0.25">
      <c r="A131" s="46" t="s">
        <v>374</v>
      </c>
      <c r="B131" s="46" t="s">
        <v>33</v>
      </c>
      <c r="C131">
        <v>2023</v>
      </c>
      <c r="D131" s="84">
        <v>119613.21060000001</v>
      </c>
      <c r="E131">
        <v>21058.2856392801</v>
      </c>
      <c r="F131">
        <v>0</v>
      </c>
      <c r="G131">
        <v>0</v>
      </c>
      <c r="H131">
        <v>3612.9630999999999</v>
      </c>
      <c r="I131">
        <v>16055.7631</v>
      </c>
      <c r="J131">
        <v>1.0980673573353601</v>
      </c>
      <c r="K131">
        <v>3612.9630999999999</v>
      </c>
      <c r="L131">
        <v>16055.7631</v>
      </c>
      <c r="M131" s="38">
        <f>IF(OR(Beazley_data[[#This Row],[total_RC]]&lt;0.6,Beazley_data[[#This Row],[total_RC]]&gt;2),1,Beazley_data[[#This Row],[total_RC]])</f>
        <v>1.0980673573353601</v>
      </c>
      <c r="P131" s="39" t="str">
        <f>Beazley_data[[#This Row],[key]]</f>
        <v>3T2023</v>
      </c>
      <c r="Q131" s="40">
        <f>Beazley_data[[#This Row],[WEP]]</f>
        <v>119613.21060000001</v>
      </c>
      <c r="R131" s="40">
        <f t="shared" si="19"/>
        <v>0</v>
      </c>
      <c r="S131" s="41" t="str">
        <f t="shared" si="20"/>
        <v>no values</v>
      </c>
      <c r="U131" s="42">
        <f>Beazley_data[[#This Row],[Acq_costs]]</f>
        <v>21058.2856392801</v>
      </c>
      <c r="V131" s="40">
        <f t="shared" si="21"/>
        <v>0</v>
      </c>
      <c r="W131" s="43" t="str">
        <f t="shared" si="22"/>
        <v>no values</v>
      </c>
      <c r="Y131" s="44">
        <f>Beazley_data[[#This Row],[total_RC]]</f>
        <v>1.0980673573353601</v>
      </c>
      <c r="Z131" s="45">
        <f t="shared" si="23"/>
        <v>0</v>
      </c>
      <c r="AA131" s="43" t="str">
        <f t="shared" si="24"/>
        <v>no values</v>
      </c>
      <c r="AD131" s="42">
        <f>Beazley_data[[#This Row],[Cat_incurred]]+Beazley_data[[#This Row],[incurred_exc_cat]]</f>
        <v>16055.7631</v>
      </c>
      <c r="AE131" s="40">
        <f t="shared" si="25"/>
        <v>0</v>
      </c>
      <c r="AF131" s="43" t="str">
        <f t="shared" si="26"/>
        <v>no values</v>
      </c>
      <c r="AI131" t="s">
        <v>101</v>
      </c>
      <c r="AJ131">
        <v>0</v>
      </c>
      <c r="AK131">
        <v>0</v>
      </c>
      <c r="AL131">
        <v>0</v>
      </c>
      <c r="AM131">
        <v>0</v>
      </c>
      <c r="AN131">
        <v>0</v>
      </c>
      <c r="AO131">
        <v>0</v>
      </c>
      <c r="AP131">
        <v>1.02377569573933</v>
      </c>
      <c r="AQ131">
        <v>1</v>
      </c>
      <c r="AR131">
        <v>0.99475598438598001</v>
      </c>
      <c r="AS131">
        <v>0.78453438966926203</v>
      </c>
      <c r="AT131">
        <v>0.98544661192073602</v>
      </c>
      <c r="AU131">
        <v>1</v>
      </c>
      <c r="AV131">
        <v>0.96191064200280196</v>
      </c>
      <c r="AW131">
        <v>0.96573544852604798</v>
      </c>
      <c r="AX131">
        <v>1.00236852044214</v>
      </c>
      <c r="AY131">
        <v>1.0036956503385399</v>
      </c>
      <c r="AZ131">
        <v>0.90982187358796196</v>
      </c>
      <c r="BA131">
        <v>1.0055955284140501</v>
      </c>
      <c r="BB131">
        <v>0.99496334832357902</v>
      </c>
      <c r="BC131">
        <v>1.0135294609980801</v>
      </c>
      <c r="BD131">
        <v>1.1469238055708599</v>
      </c>
      <c r="BE131">
        <v>1.0898548855593</v>
      </c>
      <c r="BF131">
        <v>1</v>
      </c>
      <c r="BG131">
        <v>0</v>
      </c>
      <c r="BH131">
        <v>0</v>
      </c>
      <c r="BI131">
        <v>0</v>
      </c>
      <c r="BJ131">
        <v>0</v>
      </c>
      <c r="BK131">
        <v>0</v>
      </c>
      <c r="BL131">
        <v>300377.62966121797</v>
      </c>
      <c r="BM131">
        <v>483177.51063419803</v>
      </c>
      <c r="BN131">
        <v>724418.22606285498</v>
      </c>
      <c r="BO131">
        <v>1019809.92036948</v>
      </c>
      <c r="BP131">
        <v>758642.54094386799</v>
      </c>
      <c r="BQ131">
        <v>999355.57560248603</v>
      </c>
      <c r="BR131">
        <v>992641.11154033197</v>
      </c>
      <c r="BS131">
        <v>888984.05222737696</v>
      </c>
      <c r="BT131">
        <v>714105.58252993599</v>
      </c>
      <c r="BU131">
        <v>1090946.9728261</v>
      </c>
      <c r="BV131">
        <v>1040153.34122433</v>
      </c>
      <c r="BW131">
        <v>1092221.58446891</v>
      </c>
      <c r="BX131">
        <v>848168.83368371904</v>
      </c>
      <c r="BY131">
        <v>869464.20729699405</v>
      </c>
      <c r="BZ131">
        <v>565080.83285180002</v>
      </c>
      <c r="CA131">
        <v>423436.40798101499</v>
      </c>
      <c r="CB131">
        <v>1768775.1042309101</v>
      </c>
      <c r="CC131">
        <v>32502.189200000001</v>
      </c>
      <c r="CD131">
        <v>0</v>
      </c>
      <c r="CE131">
        <v>0</v>
      </c>
      <c r="CF131">
        <v>0</v>
      </c>
      <c r="CG131">
        <v>0</v>
      </c>
      <c r="CH131">
        <v>0</v>
      </c>
      <c r="CI131">
        <v>266944.05079286202</v>
      </c>
      <c r="CJ131">
        <v>923232.23738285503</v>
      </c>
      <c r="CK131">
        <v>357976.566528</v>
      </c>
      <c r="CL131">
        <v>209403.9271</v>
      </c>
      <c r="CM131">
        <v>1013121.0878411999</v>
      </c>
      <c r="CN131">
        <v>2732774.2594960001</v>
      </c>
      <c r="CO131">
        <v>768360.69954499998</v>
      </c>
      <c r="CP131">
        <v>278996.42791999999</v>
      </c>
      <c r="CQ131">
        <v>69583.614813099994</v>
      </c>
      <c r="CR131">
        <v>229018.91806494401</v>
      </c>
      <c r="CS131">
        <v>22874.480280602798</v>
      </c>
      <c r="CT131">
        <v>1469270.29</v>
      </c>
      <c r="CU131">
        <v>914522.77758068405</v>
      </c>
      <c r="CV131">
        <v>1099271.21054841</v>
      </c>
      <c r="CW131">
        <v>402556.12700400001</v>
      </c>
      <c r="CX131">
        <v>226180.64850400001</v>
      </c>
      <c r="CY131">
        <v>98002.850930050394</v>
      </c>
      <c r="CZ131">
        <v>0</v>
      </c>
      <c r="DX131">
        <v>0</v>
      </c>
      <c r="DY131">
        <v>0</v>
      </c>
      <c r="DZ131">
        <v>0</v>
      </c>
      <c r="EA131">
        <v>0</v>
      </c>
      <c r="EB131">
        <v>0</v>
      </c>
      <c r="EC131">
        <v>117331.484714338</v>
      </c>
      <c r="ED131">
        <v>137477.647260339</v>
      </c>
      <c r="EE131">
        <v>212273.775901527</v>
      </c>
      <c r="EF131">
        <v>287454.34327590599</v>
      </c>
      <c r="EG131">
        <v>244577.952478541</v>
      </c>
      <c r="EH131">
        <v>338822.42850476701</v>
      </c>
      <c r="EI131">
        <v>302423.201714642</v>
      </c>
      <c r="EJ131">
        <v>270091.51949142199</v>
      </c>
      <c r="EK131">
        <v>104915.743404372</v>
      </c>
      <c r="EL131">
        <v>311531.10741167603</v>
      </c>
      <c r="EM131">
        <v>287635.00192227098</v>
      </c>
      <c r="EN131">
        <v>294283.29736877099</v>
      </c>
      <c r="EO131">
        <v>133151.342666946</v>
      </c>
      <c r="EP131">
        <v>144381.793846374</v>
      </c>
      <c r="EQ131">
        <v>81641.3496648328</v>
      </c>
      <c r="ER131">
        <v>114005.768589439</v>
      </c>
      <c r="ES131">
        <v>337553.19488889602</v>
      </c>
      <c r="ET131">
        <v>11695.6158</v>
      </c>
      <c r="EU131">
        <v>0</v>
      </c>
      <c r="EV131">
        <v>0</v>
      </c>
      <c r="EW131">
        <v>0</v>
      </c>
      <c r="EX131">
        <v>0</v>
      </c>
      <c r="EY131">
        <v>0</v>
      </c>
      <c r="EZ131">
        <v>266944.05079286202</v>
      </c>
      <c r="FA131">
        <v>923232.23738285503</v>
      </c>
      <c r="FB131">
        <v>357976.566528</v>
      </c>
      <c r="FC131">
        <v>209403.9271</v>
      </c>
      <c r="FD131">
        <v>1013121.0878411999</v>
      </c>
      <c r="FE131">
        <v>2732774.2594960001</v>
      </c>
      <c r="FF131">
        <v>768360.69954499998</v>
      </c>
      <c r="FG131">
        <v>278996.42791999999</v>
      </c>
      <c r="FH131">
        <v>69583.614813099994</v>
      </c>
      <c r="FI131">
        <v>229018.91806494401</v>
      </c>
      <c r="FJ131">
        <v>22874.480280602798</v>
      </c>
      <c r="FK131">
        <v>1469270.29</v>
      </c>
      <c r="FL131">
        <v>914522.77758068405</v>
      </c>
      <c r="FM131">
        <v>1098971.4715484099</v>
      </c>
      <c r="FN131">
        <v>402556.12700400001</v>
      </c>
      <c r="FO131">
        <v>226180.64850400001</v>
      </c>
      <c r="FP131">
        <v>60382.850930050401</v>
      </c>
      <c r="FQ131">
        <v>0</v>
      </c>
    </row>
    <row r="132" spans="1:173" x14ac:dyDescent="0.25">
      <c r="A132" s="48" t="s">
        <v>375</v>
      </c>
      <c r="B132" s="48" t="s">
        <v>33</v>
      </c>
      <c r="C132" s="49">
        <v>2024</v>
      </c>
      <c r="D132" s="85">
        <v>31259.5674</v>
      </c>
      <c r="E132" s="49">
        <v>8933.2207883867995</v>
      </c>
      <c r="F132" s="49">
        <v>0</v>
      </c>
      <c r="G132" s="49">
        <v>0</v>
      </c>
      <c r="H132" s="49">
        <v>0</v>
      </c>
      <c r="I132" s="49">
        <v>0</v>
      </c>
      <c r="J132" s="49">
        <v>1.0174557123847401</v>
      </c>
      <c r="K132" s="49">
        <v>0</v>
      </c>
      <c r="L132" s="49">
        <v>0</v>
      </c>
      <c r="M132" s="38">
        <f>IF(OR(Beazley_data[[#This Row],[total_RC]]&lt;0.6,Beazley_data[[#This Row],[total_RC]]&gt;2),1,Beazley_data[[#This Row],[total_RC]])</f>
        <v>1.0174557123847401</v>
      </c>
      <c r="P132" s="39" t="str">
        <f>Beazley_data[[#This Row],[key]]</f>
        <v>3T2024</v>
      </c>
      <c r="Q132" s="40">
        <f>Beazley_data[[#This Row],[WEP]]</f>
        <v>31259.5674</v>
      </c>
      <c r="R132" s="40">
        <f t="shared" si="19"/>
        <v>0</v>
      </c>
      <c r="S132" s="41" t="str">
        <f t="shared" si="20"/>
        <v>no values</v>
      </c>
      <c r="U132" s="42">
        <f>Beazley_data[[#This Row],[Acq_costs]]</f>
        <v>8933.2207883867995</v>
      </c>
      <c r="V132" s="40">
        <f t="shared" si="21"/>
        <v>0</v>
      </c>
      <c r="W132" s="43" t="str">
        <f t="shared" si="22"/>
        <v>no values</v>
      </c>
      <c r="Y132" s="44">
        <f>Beazley_data[[#This Row],[total_RC]]</f>
        <v>1.0174557123847401</v>
      </c>
      <c r="Z132" s="45">
        <f t="shared" si="23"/>
        <v>0</v>
      </c>
      <c r="AA132" s="43" t="str">
        <f t="shared" si="24"/>
        <v>no values</v>
      </c>
      <c r="AD132" s="42">
        <f>Beazley_data[[#This Row],[Cat_incurred]]+Beazley_data[[#This Row],[incurred_exc_cat]]</f>
        <v>0</v>
      </c>
      <c r="AE132" s="40">
        <f t="shared" si="25"/>
        <v>0</v>
      </c>
      <c r="AF132" s="43" t="str">
        <f t="shared" si="26"/>
        <v>no values</v>
      </c>
      <c r="AI132" t="s">
        <v>109</v>
      </c>
      <c r="AJ132">
        <v>0.99000000158728996</v>
      </c>
      <c r="AK132">
        <v>0.989999998955292</v>
      </c>
      <c r="AL132">
        <v>0.98999999922014004</v>
      </c>
      <c r="AM132">
        <v>1.0278114138613399</v>
      </c>
      <c r="AN132">
        <v>0.99288148391211095</v>
      </c>
      <c r="AO132">
        <v>1.0799210404444699</v>
      </c>
      <c r="AP132">
        <v>0.885298214762817</v>
      </c>
      <c r="AQ132">
        <v>0.98984141574727202</v>
      </c>
      <c r="AR132">
        <v>0.86308057619937795</v>
      </c>
      <c r="AS132">
        <v>1</v>
      </c>
      <c r="AT132">
        <v>1.01831366550728</v>
      </c>
      <c r="AU132">
        <v>0.95923266026093901</v>
      </c>
      <c r="AV132">
        <v>1.0137007400648399</v>
      </c>
      <c r="AW132">
        <v>0.975451571461183</v>
      </c>
      <c r="AX132">
        <v>0.91706369188084602</v>
      </c>
      <c r="AY132">
        <v>0.90583652079767296</v>
      </c>
      <c r="AZ132">
        <v>0.97181038984673196</v>
      </c>
      <c r="BA132">
        <v>0.95746872940984495</v>
      </c>
      <c r="BB132">
        <v>0.98753840366987999</v>
      </c>
      <c r="BC132">
        <v>1.01009542963329</v>
      </c>
      <c r="BD132">
        <v>1.01803422366164</v>
      </c>
      <c r="BE132">
        <v>1.01088662898369</v>
      </c>
      <c r="BF132">
        <v>0</v>
      </c>
      <c r="BG132">
        <v>70927.662056000001</v>
      </c>
      <c r="BH132">
        <v>153632.48045999999</v>
      </c>
      <c r="BI132">
        <v>69820.269199999995</v>
      </c>
      <c r="BJ132">
        <v>185226.05009999999</v>
      </c>
      <c r="BK132">
        <v>62335.3596734448</v>
      </c>
      <c r="BL132">
        <v>11851.58</v>
      </c>
      <c r="BM132">
        <v>13695.112499999999</v>
      </c>
      <c r="BN132">
        <v>8814.1211371000009</v>
      </c>
      <c r="BO132">
        <v>56871.676371728798</v>
      </c>
      <c r="BP132">
        <v>41176.713110467201</v>
      </c>
      <c r="BQ132">
        <v>58148.069257078401</v>
      </c>
      <c r="BR132">
        <v>106090.092808564</v>
      </c>
      <c r="BS132">
        <v>145017.35142833201</v>
      </c>
      <c r="BT132">
        <v>107612.5422</v>
      </c>
      <c r="BU132">
        <v>82892.191900000005</v>
      </c>
      <c r="BV132">
        <v>65146.004800000002</v>
      </c>
      <c r="BW132">
        <v>89415.937300000005</v>
      </c>
      <c r="BX132">
        <v>120821.1029</v>
      </c>
      <c r="BY132">
        <v>129375.6759</v>
      </c>
      <c r="BZ132">
        <v>847106.62419999996</v>
      </c>
      <c r="CA132">
        <v>569194.32819999999</v>
      </c>
      <c r="CB132">
        <v>48750</v>
      </c>
      <c r="CC132">
        <v>99354.375</v>
      </c>
      <c r="CD132">
        <v>0</v>
      </c>
      <c r="CE132">
        <v>0</v>
      </c>
      <c r="CF132">
        <v>0</v>
      </c>
      <c r="CG132">
        <v>0</v>
      </c>
      <c r="CH132">
        <v>14.918772000000001</v>
      </c>
      <c r="CI132">
        <v>0</v>
      </c>
      <c r="CJ132">
        <v>0</v>
      </c>
      <c r="CK132">
        <v>0</v>
      </c>
      <c r="CL132">
        <v>0</v>
      </c>
      <c r="CM132">
        <v>0</v>
      </c>
      <c r="CN132">
        <v>-3.63797881E-12</v>
      </c>
      <c r="CO132">
        <v>14907.504276796</v>
      </c>
      <c r="CP132">
        <v>0</v>
      </c>
      <c r="CQ132">
        <v>0</v>
      </c>
      <c r="CR132">
        <v>0</v>
      </c>
      <c r="CS132">
        <v>0</v>
      </c>
      <c r="CT132">
        <v>0</v>
      </c>
      <c r="CU132">
        <v>13.1150941204</v>
      </c>
      <c r="CV132">
        <v>6.7185000000000104</v>
      </c>
      <c r="CW132">
        <v>-77.733466791200001</v>
      </c>
      <c r="CX132">
        <v>0</v>
      </c>
      <c r="CY132">
        <v>0</v>
      </c>
      <c r="CZ132">
        <v>0</v>
      </c>
      <c r="DX132">
        <v>31324.991576</v>
      </c>
      <c r="DY132">
        <v>18354.277340000001</v>
      </c>
      <c r="DZ132">
        <v>0</v>
      </c>
      <c r="EA132">
        <v>52398.983800000002</v>
      </c>
      <c r="EB132">
        <v>21240.082043361199</v>
      </c>
      <c r="EC132">
        <v>2826.62</v>
      </c>
      <c r="ED132">
        <v>3287.2874999999999</v>
      </c>
      <c r="EE132">
        <v>2488.4726822600001</v>
      </c>
      <c r="EF132">
        <v>13631.5140488</v>
      </c>
      <c r="EG132">
        <v>10777.5520005176</v>
      </c>
      <c r="EH132">
        <v>18825.0925989928</v>
      </c>
      <c r="EI132">
        <v>40654.161378019999</v>
      </c>
      <c r="EJ132">
        <v>57507.583716999201</v>
      </c>
      <c r="EK132">
        <v>45010.522400000002</v>
      </c>
      <c r="EL132">
        <v>32492.387500000001</v>
      </c>
      <c r="EM132">
        <v>30510.018899999999</v>
      </c>
      <c r="EN132">
        <v>38558.258800000003</v>
      </c>
      <c r="EO132">
        <v>60242.151400000002</v>
      </c>
      <c r="EP132">
        <v>69790.566600000006</v>
      </c>
      <c r="EQ132">
        <v>357749.9656</v>
      </c>
      <c r="ER132">
        <v>298498.36300000001</v>
      </c>
      <c r="ES132">
        <v>26250</v>
      </c>
      <c r="ET132">
        <v>33118.125</v>
      </c>
      <c r="EU132">
        <v>0</v>
      </c>
      <c r="EV132">
        <v>0</v>
      </c>
      <c r="EW132">
        <v>0</v>
      </c>
      <c r="EX132">
        <v>0</v>
      </c>
      <c r="EY132">
        <v>14.918772000000001</v>
      </c>
      <c r="EZ132">
        <v>0</v>
      </c>
      <c r="FA132">
        <v>0</v>
      </c>
      <c r="FB132">
        <v>0</v>
      </c>
      <c r="FC132">
        <v>0</v>
      </c>
      <c r="FD132">
        <v>0</v>
      </c>
      <c r="FE132">
        <v>0</v>
      </c>
      <c r="FF132">
        <v>14907.504276796</v>
      </c>
      <c r="FG132">
        <v>0</v>
      </c>
      <c r="FH132">
        <v>0</v>
      </c>
      <c r="FI132">
        <v>0</v>
      </c>
      <c r="FJ132">
        <v>0</v>
      </c>
      <c r="FK132">
        <v>0</v>
      </c>
      <c r="FL132">
        <v>13.1150941204</v>
      </c>
      <c r="FM132">
        <v>6.7185000000000104</v>
      </c>
      <c r="FN132">
        <v>-77.733466791200001</v>
      </c>
      <c r="FO132">
        <v>0</v>
      </c>
      <c r="FP132">
        <v>0</v>
      </c>
      <c r="FQ132">
        <v>0</v>
      </c>
    </row>
    <row r="133" spans="1:173" x14ac:dyDescent="0.25">
      <c r="A133" s="46" t="s">
        <v>376</v>
      </c>
      <c r="B133" s="46" t="s">
        <v>65</v>
      </c>
      <c r="C133">
        <v>2003</v>
      </c>
      <c r="D133" s="84">
        <v>24280.191999999999</v>
      </c>
      <c r="E133">
        <v>5900.4339629653596</v>
      </c>
      <c r="F133">
        <v>0</v>
      </c>
      <c r="G133">
        <v>0</v>
      </c>
      <c r="H133">
        <v>0</v>
      </c>
      <c r="I133">
        <v>0</v>
      </c>
      <c r="K133">
        <v>0</v>
      </c>
      <c r="L133">
        <v>0</v>
      </c>
      <c r="M133" s="38">
        <f>IF(OR(Beazley_data[[#This Row],[total_RC]]&lt;0.6,Beazley_data[[#This Row],[total_RC]]&gt;2),1,Beazley_data[[#This Row],[total_RC]])</f>
        <v>1</v>
      </c>
      <c r="P133" s="39" t="str">
        <f>Beazley_data[[#This Row],[key]]</f>
        <v>4E2003</v>
      </c>
      <c r="Q133" s="40">
        <f>Beazley_data[[#This Row],[WEP]]</f>
        <v>24280.191999999999</v>
      </c>
      <c r="R133" s="40">
        <f t="shared" si="19"/>
        <v>24280.191999999999</v>
      </c>
      <c r="S133" s="41">
        <f t="shared" si="20"/>
        <v>0</v>
      </c>
      <c r="U133" s="42">
        <f>Beazley_data[[#This Row],[Acq_costs]]</f>
        <v>5900.4339629653596</v>
      </c>
      <c r="V133" s="40">
        <f t="shared" si="21"/>
        <v>5900.4340000000002</v>
      </c>
      <c r="W133" s="43">
        <f t="shared" si="22"/>
        <v>6.2765960312577458E-9</v>
      </c>
      <c r="Y133" s="44">
        <f>Beazley_data[[#This Row],[total_RC]]</f>
        <v>0</v>
      </c>
      <c r="Z133" s="45">
        <f t="shared" si="23"/>
        <v>0</v>
      </c>
      <c r="AA133" s="43" t="str">
        <f t="shared" si="24"/>
        <v>no values</v>
      </c>
      <c r="AD133" s="42">
        <f>Beazley_data[[#This Row],[Cat_incurred]]+Beazley_data[[#This Row],[incurred_exc_cat]]</f>
        <v>0</v>
      </c>
      <c r="AE133" s="40">
        <f t="shared" si="25"/>
        <v>0</v>
      </c>
      <c r="AF133" s="43" t="str">
        <f t="shared" si="26"/>
        <v>no values</v>
      </c>
      <c r="AI133" t="s">
        <v>164</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row>
    <row r="134" spans="1:173" x14ac:dyDescent="0.25">
      <c r="A134" s="48" t="s">
        <v>377</v>
      </c>
      <c r="B134" s="48" t="s">
        <v>65</v>
      </c>
      <c r="C134" s="49">
        <v>2004</v>
      </c>
      <c r="D134" s="85">
        <v>1469.52</v>
      </c>
      <c r="E134" s="49">
        <v>367.38</v>
      </c>
      <c r="F134" s="49">
        <v>0</v>
      </c>
      <c r="G134" s="49">
        <v>0</v>
      </c>
      <c r="H134" s="49">
        <v>0</v>
      </c>
      <c r="I134" s="49">
        <v>0</v>
      </c>
      <c r="J134" s="49">
        <v>1</v>
      </c>
      <c r="K134" s="49">
        <v>0</v>
      </c>
      <c r="L134" s="49">
        <v>0</v>
      </c>
      <c r="M134" s="38">
        <f>IF(OR(Beazley_data[[#This Row],[total_RC]]&lt;0.6,Beazley_data[[#This Row],[total_RC]]&gt;2),1,Beazley_data[[#This Row],[total_RC]])</f>
        <v>1</v>
      </c>
      <c r="P134" s="39" t="str">
        <f>Beazley_data[[#This Row],[key]]</f>
        <v>4E2004</v>
      </c>
      <c r="Q134" s="40">
        <f>Beazley_data[[#This Row],[WEP]]</f>
        <v>1469.52</v>
      </c>
      <c r="R134" s="40">
        <f t="shared" si="19"/>
        <v>1469.52</v>
      </c>
      <c r="S134" s="41">
        <f t="shared" si="20"/>
        <v>0</v>
      </c>
      <c r="U134" s="42">
        <f>Beazley_data[[#This Row],[Acq_costs]]</f>
        <v>367.38</v>
      </c>
      <c r="V134" s="40">
        <f t="shared" si="21"/>
        <v>367.38</v>
      </c>
      <c r="W134" s="43">
        <f t="shared" si="22"/>
        <v>0</v>
      </c>
      <c r="Y134" s="44">
        <f>Beazley_data[[#This Row],[total_RC]]</f>
        <v>1</v>
      </c>
      <c r="Z134" s="45">
        <f t="shared" si="23"/>
        <v>1</v>
      </c>
      <c r="AA134" s="43">
        <f t="shared" si="24"/>
        <v>0</v>
      </c>
      <c r="AD134" s="42">
        <f>Beazley_data[[#This Row],[Cat_incurred]]+Beazley_data[[#This Row],[incurred_exc_cat]]</f>
        <v>0</v>
      </c>
      <c r="AE134" s="40">
        <f t="shared" si="25"/>
        <v>0</v>
      </c>
      <c r="AF134" s="43" t="str">
        <f t="shared" si="26"/>
        <v>no values</v>
      </c>
      <c r="AI134" t="s">
        <v>166</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3.2599999999999997E-2</v>
      </c>
      <c r="BX134">
        <v>0</v>
      </c>
      <c r="BY134">
        <v>0</v>
      </c>
      <c r="BZ134">
        <v>0</v>
      </c>
      <c r="CA134">
        <v>0</v>
      </c>
      <c r="CB134">
        <v>0</v>
      </c>
      <c r="CC134">
        <v>12602.822899999999</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X134">
        <v>0</v>
      </c>
      <c r="DY134">
        <v>0</v>
      </c>
      <c r="DZ134">
        <v>0</v>
      </c>
      <c r="EA134">
        <v>0</v>
      </c>
      <c r="EB134">
        <v>0</v>
      </c>
      <c r="EC134">
        <v>0</v>
      </c>
      <c r="ED134">
        <v>0</v>
      </c>
      <c r="EE134">
        <v>0</v>
      </c>
      <c r="EF134">
        <v>0</v>
      </c>
      <c r="EG134">
        <v>0</v>
      </c>
      <c r="EH134">
        <v>0</v>
      </c>
      <c r="EI134">
        <v>0</v>
      </c>
      <c r="EJ134">
        <v>0</v>
      </c>
      <c r="EK134">
        <v>0</v>
      </c>
      <c r="EL134">
        <v>0</v>
      </c>
      <c r="EM134">
        <v>0</v>
      </c>
      <c r="EN134">
        <v>1.23E-2</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row>
    <row r="135" spans="1:173" x14ac:dyDescent="0.25">
      <c r="A135" s="46" t="s">
        <v>378</v>
      </c>
      <c r="B135" s="46" t="s">
        <v>65</v>
      </c>
      <c r="C135">
        <v>2006</v>
      </c>
      <c r="D135" s="84">
        <v>3434.9784</v>
      </c>
      <c r="E135">
        <v>852.54950853658499</v>
      </c>
      <c r="F135">
        <v>0</v>
      </c>
      <c r="G135">
        <v>0</v>
      </c>
      <c r="H135">
        <v>0</v>
      </c>
      <c r="I135">
        <v>0</v>
      </c>
      <c r="J135">
        <v>1.03</v>
      </c>
      <c r="K135">
        <v>0</v>
      </c>
      <c r="L135">
        <v>0</v>
      </c>
      <c r="M135" s="38">
        <f>IF(OR(Beazley_data[[#This Row],[total_RC]]&lt;0.6,Beazley_data[[#This Row],[total_RC]]&gt;2),1,Beazley_data[[#This Row],[total_RC]])</f>
        <v>1.03</v>
      </c>
      <c r="P135" s="39" t="str">
        <f>Beazley_data[[#This Row],[key]]</f>
        <v>4E2006</v>
      </c>
      <c r="Q135" s="40">
        <f>Beazley_data[[#This Row],[WEP]]</f>
        <v>3434.9784</v>
      </c>
      <c r="R135" s="40">
        <f t="shared" si="19"/>
        <v>3442.9783440000001</v>
      </c>
      <c r="S135" s="41">
        <f t="shared" si="20"/>
        <v>2.3235533891583899E-3</v>
      </c>
      <c r="U135" s="42">
        <f>Beazley_data[[#This Row],[Acq_costs]]</f>
        <v>852.54950853658499</v>
      </c>
      <c r="V135" s="40">
        <f t="shared" si="21"/>
        <v>854.30554400000005</v>
      </c>
      <c r="W135" s="43">
        <f t="shared" si="22"/>
        <v>2.0555121943760437E-3</v>
      </c>
      <c r="Y135" s="44">
        <f>Beazley_data[[#This Row],[total_RC]]</f>
        <v>1.03</v>
      </c>
      <c r="Z135" s="45">
        <f t="shared" si="23"/>
        <v>1.0300000009561301</v>
      </c>
      <c r="AA135" s="43">
        <f t="shared" si="24"/>
        <v>9.2828161468345616E-10</v>
      </c>
      <c r="AD135" s="42">
        <f>Beazley_data[[#This Row],[Cat_incurred]]+Beazley_data[[#This Row],[incurred_exc_cat]]</f>
        <v>0</v>
      </c>
      <c r="AE135" s="40">
        <f t="shared" si="25"/>
        <v>0</v>
      </c>
      <c r="AF135" s="43" t="str">
        <f t="shared" si="26"/>
        <v>no values</v>
      </c>
      <c r="AI135" t="s">
        <v>167</v>
      </c>
      <c r="AJ135">
        <v>1</v>
      </c>
      <c r="AK135">
        <v>0</v>
      </c>
      <c r="AL135">
        <v>0</v>
      </c>
      <c r="AM135">
        <v>0</v>
      </c>
      <c r="AN135">
        <v>0</v>
      </c>
      <c r="AO135">
        <v>0</v>
      </c>
      <c r="AP135">
        <v>0</v>
      </c>
      <c r="AQ135">
        <v>0</v>
      </c>
      <c r="AR135">
        <v>0</v>
      </c>
      <c r="AS135">
        <v>0</v>
      </c>
      <c r="AT135">
        <v>1</v>
      </c>
      <c r="AU135">
        <v>0.91000000161904704</v>
      </c>
      <c r="AV135">
        <v>0</v>
      </c>
      <c r="AW135">
        <v>0</v>
      </c>
      <c r="AX135">
        <v>0</v>
      </c>
      <c r="AY135">
        <v>0.99948704652093301</v>
      </c>
      <c r="AZ135">
        <v>1.18553425872131</v>
      </c>
      <c r="BA135">
        <v>1.0704323376384399</v>
      </c>
      <c r="BB135">
        <v>1.0318498085685499</v>
      </c>
      <c r="BC135">
        <v>0.31426129182312301</v>
      </c>
      <c r="BD135">
        <v>1.02820487932669</v>
      </c>
      <c r="BE135">
        <v>0.99698022787029295</v>
      </c>
      <c r="BF135">
        <v>1.0047405554522599</v>
      </c>
      <c r="BG135">
        <v>2790.72</v>
      </c>
      <c r="BH135">
        <v>0</v>
      </c>
      <c r="BI135">
        <v>0</v>
      </c>
      <c r="BJ135">
        <v>0</v>
      </c>
      <c r="BK135">
        <v>0</v>
      </c>
      <c r="BL135">
        <v>0</v>
      </c>
      <c r="BM135">
        <v>0</v>
      </c>
      <c r="BN135">
        <v>0</v>
      </c>
      <c r="BO135">
        <v>0</v>
      </c>
      <c r="BP135">
        <v>130156.25</v>
      </c>
      <c r="BQ135">
        <v>83300.004199999996</v>
      </c>
      <c r="BR135">
        <v>47775.015099999997</v>
      </c>
      <c r="BS135">
        <v>0</v>
      </c>
      <c r="BT135">
        <v>0</v>
      </c>
      <c r="BU135">
        <v>719127.11519749998</v>
      </c>
      <c r="BV135">
        <v>5089520.8009241996</v>
      </c>
      <c r="BW135">
        <v>4650631.9941147901</v>
      </c>
      <c r="BX135">
        <v>7229747.9459920004</v>
      </c>
      <c r="BY135">
        <v>16499632.603003399</v>
      </c>
      <c r="BZ135">
        <v>22155881.371807501</v>
      </c>
      <c r="CA135">
        <v>27031721.729474101</v>
      </c>
      <c r="CB135">
        <v>29942352.064282399</v>
      </c>
      <c r="CC135">
        <v>25154419.478376001</v>
      </c>
      <c r="CD135">
        <v>758.3809</v>
      </c>
      <c r="CE135">
        <v>0</v>
      </c>
      <c r="CF135">
        <v>0</v>
      </c>
      <c r="CG135">
        <v>0</v>
      </c>
      <c r="CH135">
        <v>0</v>
      </c>
      <c r="CI135">
        <v>0</v>
      </c>
      <c r="CJ135">
        <v>0</v>
      </c>
      <c r="CK135">
        <v>0</v>
      </c>
      <c r="CL135">
        <v>0</v>
      </c>
      <c r="CM135">
        <v>0</v>
      </c>
      <c r="CN135">
        <v>0</v>
      </c>
      <c r="CO135">
        <v>0</v>
      </c>
      <c r="CP135">
        <v>0</v>
      </c>
      <c r="CQ135">
        <v>0</v>
      </c>
      <c r="CR135">
        <v>2751706.9459000002</v>
      </c>
      <c r="CS135">
        <v>10722908.0906791</v>
      </c>
      <c r="CT135">
        <v>4114654.76268938</v>
      </c>
      <c r="CU135">
        <v>3580909.7616503602</v>
      </c>
      <c r="CV135">
        <v>24178318.1014475</v>
      </c>
      <c r="CW135">
        <v>21115893.359433901</v>
      </c>
      <c r="CX135">
        <v>12776474.0863779</v>
      </c>
      <c r="CY135">
        <v>318954.69114027999</v>
      </c>
      <c r="CZ135">
        <v>0</v>
      </c>
      <c r="DX135">
        <v>492.48</v>
      </c>
      <c r="DY135">
        <v>0</v>
      </c>
      <c r="DZ135">
        <v>0</v>
      </c>
      <c r="EA135">
        <v>0</v>
      </c>
      <c r="EB135">
        <v>0</v>
      </c>
      <c r="EC135">
        <v>0</v>
      </c>
      <c r="ED135">
        <v>0</v>
      </c>
      <c r="EE135">
        <v>0</v>
      </c>
      <c r="EF135">
        <v>0</v>
      </c>
      <c r="EG135">
        <v>22968.75</v>
      </c>
      <c r="EH135">
        <v>14700.000700000001</v>
      </c>
      <c r="EI135">
        <v>8430.8850999999995</v>
      </c>
      <c r="EJ135">
        <v>0</v>
      </c>
      <c r="EK135">
        <v>0</v>
      </c>
      <c r="EL135">
        <v>126904.78525250001</v>
      </c>
      <c r="EM135">
        <v>836131.80745697103</v>
      </c>
      <c r="EN135">
        <v>1063539.1624652401</v>
      </c>
      <c r="EO135">
        <v>2868669.0361693199</v>
      </c>
      <c r="EP135">
        <v>5168248.6369746104</v>
      </c>
      <c r="EQ135">
        <v>8778758.7388899308</v>
      </c>
      <c r="ER135">
        <v>9061746.4748588596</v>
      </c>
      <c r="ES135">
        <v>11821141.371857001</v>
      </c>
      <c r="ET135">
        <v>9487173.29316926</v>
      </c>
      <c r="EU135">
        <v>758.3809</v>
      </c>
      <c r="EV135">
        <v>0</v>
      </c>
      <c r="EW135">
        <v>0</v>
      </c>
      <c r="EX135">
        <v>0</v>
      </c>
      <c r="EY135">
        <v>0</v>
      </c>
      <c r="EZ135">
        <v>0</v>
      </c>
      <c r="FA135">
        <v>0</v>
      </c>
      <c r="FB135">
        <v>0</v>
      </c>
      <c r="FC135">
        <v>0</v>
      </c>
      <c r="FD135">
        <v>0</v>
      </c>
      <c r="FE135">
        <v>0</v>
      </c>
      <c r="FF135">
        <v>0</v>
      </c>
      <c r="FG135">
        <v>0</v>
      </c>
      <c r="FH135">
        <v>0</v>
      </c>
      <c r="FI135">
        <v>2717003.3283000002</v>
      </c>
      <c r="FJ135">
        <v>9869065.8435331006</v>
      </c>
      <c r="FK135">
        <v>3123021.76036538</v>
      </c>
      <c r="FL135">
        <v>3477435.1154243601</v>
      </c>
      <c r="FM135">
        <v>20735262.9685595</v>
      </c>
      <c r="FN135">
        <v>17750793.4718839</v>
      </c>
      <c r="FO135">
        <v>3877470.3460198999</v>
      </c>
      <c r="FP135">
        <v>316870.86199827999</v>
      </c>
      <c r="FQ135">
        <v>0</v>
      </c>
    </row>
    <row r="136" spans="1:173" x14ac:dyDescent="0.25">
      <c r="A136" s="48" t="s">
        <v>379</v>
      </c>
      <c r="B136" s="48" t="s">
        <v>65</v>
      </c>
      <c r="C136" s="49">
        <v>2008</v>
      </c>
      <c r="D136" s="85">
        <v>21375</v>
      </c>
      <c r="E136" s="49">
        <v>5343.75</v>
      </c>
      <c r="F136" s="49">
        <v>0</v>
      </c>
      <c r="G136" s="49">
        <v>0</v>
      </c>
      <c r="H136" s="49">
        <v>0</v>
      </c>
      <c r="I136" s="49">
        <v>0</v>
      </c>
      <c r="J136" s="49"/>
      <c r="K136" s="49">
        <v>0</v>
      </c>
      <c r="L136" s="49">
        <v>0</v>
      </c>
      <c r="M136" s="38">
        <f>IF(OR(Beazley_data[[#This Row],[total_RC]]&lt;0.6,Beazley_data[[#This Row],[total_RC]]&gt;2),1,Beazley_data[[#This Row],[total_RC]])</f>
        <v>1</v>
      </c>
      <c r="P136" s="39" t="str">
        <f>Beazley_data[[#This Row],[key]]</f>
        <v>4E2008</v>
      </c>
      <c r="Q136" s="40">
        <f>Beazley_data[[#This Row],[WEP]]</f>
        <v>21375</v>
      </c>
      <c r="R136" s="40">
        <f t="shared" si="19"/>
        <v>21375</v>
      </c>
      <c r="S136" s="41">
        <f t="shared" si="20"/>
        <v>0</v>
      </c>
      <c r="U136" s="42">
        <f>Beazley_data[[#This Row],[Acq_costs]]</f>
        <v>5343.75</v>
      </c>
      <c r="V136" s="40">
        <f t="shared" si="21"/>
        <v>5343.75</v>
      </c>
      <c r="W136" s="43">
        <f t="shared" si="22"/>
        <v>0</v>
      </c>
      <c r="Y136" s="44">
        <f>Beazley_data[[#This Row],[total_RC]]</f>
        <v>0</v>
      </c>
      <c r="Z136" s="45">
        <f t="shared" si="23"/>
        <v>0</v>
      </c>
      <c r="AA136" s="43" t="str">
        <f t="shared" si="24"/>
        <v>no values</v>
      </c>
      <c r="AD136" s="42">
        <f>Beazley_data[[#This Row],[Cat_incurred]]+Beazley_data[[#This Row],[incurred_exc_cat]]</f>
        <v>0</v>
      </c>
      <c r="AE136" s="40">
        <f t="shared" si="25"/>
        <v>0</v>
      </c>
      <c r="AF136" s="43" t="str">
        <f t="shared" si="26"/>
        <v>no values</v>
      </c>
      <c r="AI136" t="s">
        <v>47</v>
      </c>
      <c r="AJ136">
        <v>0</v>
      </c>
      <c r="AK136">
        <v>0</v>
      </c>
      <c r="AL136">
        <v>0</v>
      </c>
      <c r="AM136">
        <v>0</v>
      </c>
      <c r="AN136">
        <v>0</v>
      </c>
      <c r="AO136">
        <v>0.93707732442244096</v>
      </c>
      <c r="AP136">
        <v>0.90625884488771002</v>
      </c>
      <c r="AQ136">
        <v>0.88272566074938397</v>
      </c>
      <c r="AR136">
        <v>1</v>
      </c>
      <c r="AS136">
        <v>1</v>
      </c>
      <c r="AT136">
        <v>0</v>
      </c>
      <c r="AU136">
        <v>0</v>
      </c>
      <c r="AV136">
        <v>0</v>
      </c>
      <c r="AW136">
        <v>0</v>
      </c>
      <c r="AX136">
        <v>0</v>
      </c>
      <c r="AY136">
        <v>0.99885493686847004</v>
      </c>
      <c r="AZ136">
        <v>1</v>
      </c>
      <c r="BA136">
        <v>0.99762067600230597</v>
      </c>
      <c r="BB136">
        <v>1.01768862258124</v>
      </c>
      <c r="BC136">
        <v>1.0000003769040999</v>
      </c>
      <c r="BD136">
        <v>1.0528393287956901</v>
      </c>
      <c r="BE136">
        <v>1.007027428187</v>
      </c>
      <c r="BF136">
        <v>0.99294786161104598</v>
      </c>
      <c r="BG136">
        <v>0</v>
      </c>
      <c r="BH136">
        <v>0</v>
      </c>
      <c r="BI136">
        <v>0</v>
      </c>
      <c r="BJ136">
        <v>0</v>
      </c>
      <c r="BK136">
        <v>0</v>
      </c>
      <c r="BL136">
        <v>4772871.25</v>
      </c>
      <c r="BM136">
        <v>6719067.0517999995</v>
      </c>
      <c r="BN136">
        <v>6557896.5701000001</v>
      </c>
      <c r="BO136">
        <v>2987955.5153999999</v>
      </c>
      <c r="BP136">
        <v>358476.04</v>
      </c>
      <c r="BQ136">
        <v>0</v>
      </c>
      <c r="BR136">
        <v>0</v>
      </c>
      <c r="BS136">
        <v>0</v>
      </c>
      <c r="BT136">
        <v>0</v>
      </c>
      <c r="BU136">
        <v>5818488.1476782104</v>
      </c>
      <c r="BV136">
        <v>6768794.35097849</v>
      </c>
      <c r="BW136">
        <v>8107744.9813656798</v>
      </c>
      <c r="BX136">
        <v>6759065.0643184902</v>
      </c>
      <c r="BY136">
        <v>5155023.4054861199</v>
      </c>
      <c r="BZ136">
        <v>5499594.4542751601</v>
      </c>
      <c r="CA136">
        <v>15430381.9569105</v>
      </c>
      <c r="CB136">
        <v>11488229.434040099</v>
      </c>
      <c r="CC136">
        <v>2859967.83536884</v>
      </c>
      <c r="CD136">
        <v>0</v>
      </c>
      <c r="CE136">
        <v>0</v>
      </c>
      <c r="CF136">
        <v>0</v>
      </c>
      <c r="CG136">
        <v>0</v>
      </c>
      <c r="CH136">
        <v>0</v>
      </c>
      <c r="CI136">
        <v>105176.83994400001</v>
      </c>
      <c r="CJ136">
        <v>3011179.5427000001</v>
      </c>
      <c r="CK136">
        <v>6746536.0745655997</v>
      </c>
      <c r="CL136">
        <v>2971585.1042999998</v>
      </c>
      <c r="CM136">
        <v>0</v>
      </c>
      <c r="CN136">
        <v>0</v>
      </c>
      <c r="CO136">
        <v>0</v>
      </c>
      <c r="CP136">
        <v>0</v>
      </c>
      <c r="CQ136">
        <v>0</v>
      </c>
      <c r="CR136">
        <v>6509207.99893896</v>
      </c>
      <c r="CS136">
        <v>1554947.6762000001</v>
      </c>
      <c r="CT136">
        <v>4036198.6866285601</v>
      </c>
      <c r="CU136">
        <v>246060.29017200001</v>
      </c>
      <c r="CV136">
        <v>8586494.7673622798</v>
      </c>
      <c r="CW136">
        <v>9965929.4602193907</v>
      </c>
      <c r="CX136">
        <v>6500022.5</v>
      </c>
      <c r="CY136">
        <v>1080623.9192534001</v>
      </c>
      <c r="CZ136">
        <v>0</v>
      </c>
      <c r="DX136">
        <v>0</v>
      </c>
      <c r="DY136">
        <v>0</v>
      </c>
      <c r="DZ136">
        <v>0</v>
      </c>
      <c r="EA136">
        <v>0</v>
      </c>
      <c r="EB136">
        <v>0</v>
      </c>
      <c r="EC136">
        <v>251203.75</v>
      </c>
      <c r="ED136">
        <v>353635.10800000001</v>
      </c>
      <c r="EE136">
        <v>361784.03009999997</v>
      </c>
      <c r="EF136">
        <v>157260.81659999999</v>
      </c>
      <c r="EG136">
        <v>18867.16</v>
      </c>
      <c r="EH136">
        <v>0</v>
      </c>
      <c r="EI136">
        <v>0</v>
      </c>
      <c r="EJ136">
        <v>0</v>
      </c>
      <c r="EK136">
        <v>0</v>
      </c>
      <c r="EL136">
        <v>255255.92927654399</v>
      </c>
      <c r="EM136">
        <v>355058.80508299201</v>
      </c>
      <c r="EN136">
        <v>339241.18342695001</v>
      </c>
      <c r="EO136">
        <v>434078.914082503</v>
      </c>
      <c r="EP136">
        <v>375381.60619482002</v>
      </c>
      <c r="EQ136">
        <v>451137.33140072197</v>
      </c>
      <c r="ER136">
        <v>939829.11091619695</v>
      </c>
      <c r="ES136">
        <v>802043.43922777497</v>
      </c>
      <c r="ET136">
        <v>188601.51207115999</v>
      </c>
      <c r="EU136">
        <v>0</v>
      </c>
      <c r="EV136">
        <v>0</v>
      </c>
      <c r="EW136">
        <v>0</v>
      </c>
      <c r="EX136">
        <v>0</v>
      </c>
      <c r="EY136">
        <v>0</v>
      </c>
      <c r="EZ136">
        <v>105176.83994400001</v>
      </c>
      <c r="FA136">
        <v>3011179.5427000001</v>
      </c>
      <c r="FB136">
        <v>6746536.0745655997</v>
      </c>
      <c r="FC136">
        <v>2971585.1042999998</v>
      </c>
      <c r="FD136">
        <v>0</v>
      </c>
      <c r="FE136">
        <v>0</v>
      </c>
      <c r="FF136">
        <v>0</v>
      </c>
      <c r="FG136">
        <v>0</v>
      </c>
      <c r="FH136">
        <v>0</v>
      </c>
      <c r="FI136">
        <v>6509207.99893896</v>
      </c>
      <c r="FJ136">
        <v>1554947.6762000001</v>
      </c>
      <c r="FK136">
        <v>4036198.6866285601</v>
      </c>
      <c r="FL136">
        <v>246060.29017200001</v>
      </c>
      <c r="FM136">
        <v>8586494.7673622798</v>
      </c>
      <c r="FN136">
        <v>8126627.2675193902</v>
      </c>
      <c r="FO136">
        <v>6500022.5</v>
      </c>
      <c r="FP136">
        <v>1080623.9192534001</v>
      </c>
      <c r="FQ136">
        <v>0</v>
      </c>
    </row>
    <row r="137" spans="1:173" x14ac:dyDescent="0.25">
      <c r="A137" s="46" t="s">
        <v>380</v>
      </c>
      <c r="B137" s="46" t="s">
        <v>65</v>
      </c>
      <c r="C137">
        <v>2015</v>
      </c>
      <c r="D137" s="84">
        <v>0</v>
      </c>
      <c r="E137">
        <v>0</v>
      </c>
      <c r="F137">
        <v>0</v>
      </c>
      <c r="G137">
        <v>0</v>
      </c>
      <c r="H137">
        <v>0</v>
      </c>
      <c r="I137">
        <v>0</v>
      </c>
      <c r="K137">
        <v>0</v>
      </c>
      <c r="L137">
        <v>0</v>
      </c>
      <c r="M137" s="38">
        <f>IF(OR(Beazley_data[[#This Row],[total_RC]]&lt;0.6,Beazley_data[[#This Row],[total_RC]]&gt;2),1,Beazley_data[[#This Row],[total_RC]])</f>
        <v>1</v>
      </c>
      <c r="P137" s="39" t="str">
        <f>Beazley_data[[#This Row],[key]]</f>
        <v>4E2015</v>
      </c>
      <c r="Q137" s="40">
        <f>Beazley_data[[#This Row],[WEP]]</f>
        <v>0</v>
      </c>
      <c r="R137" s="40">
        <f t="shared" si="19"/>
        <v>0</v>
      </c>
      <c r="S137" s="41" t="str">
        <f t="shared" si="20"/>
        <v>no values</v>
      </c>
      <c r="U137" s="42">
        <f>Beazley_data[[#This Row],[Acq_costs]]</f>
        <v>0</v>
      </c>
      <c r="V137" s="40">
        <f t="shared" si="21"/>
        <v>0</v>
      </c>
      <c r="W137" s="43" t="str">
        <f t="shared" si="22"/>
        <v>no values</v>
      </c>
      <c r="Y137" s="44">
        <f>Beazley_data[[#This Row],[total_RC]]</f>
        <v>0</v>
      </c>
      <c r="Z137" s="45">
        <f t="shared" si="23"/>
        <v>0</v>
      </c>
      <c r="AA137" s="43" t="str">
        <f t="shared" si="24"/>
        <v>no values</v>
      </c>
      <c r="AD137" s="42">
        <f>Beazley_data[[#This Row],[Cat_incurred]]+Beazley_data[[#This Row],[incurred_exc_cat]]</f>
        <v>0</v>
      </c>
      <c r="AE137" s="40">
        <f t="shared" si="25"/>
        <v>0</v>
      </c>
      <c r="AF137" s="43" t="str">
        <f t="shared" si="26"/>
        <v>no values</v>
      </c>
      <c r="AI137" t="s">
        <v>49</v>
      </c>
      <c r="AJ137">
        <v>0</v>
      </c>
      <c r="AK137">
        <v>0</v>
      </c>
      <c r="AL137">
        <v>0</v>
      </c>
      <c r="AM137">
        <v>0</v>
      </c>
      <c r="AN137">
        <v>0</v>
      </c>
      <c r="AO137">
        <v>0</v>
      </c>
      <c r="AP137">
        <v>0</v>
      </c>
      <c r="AQ137">
        <v>0</v>
      </c>
      <c r="AR137">
        <v>0</v>
      </c>
      <c r="AS137">
        <v>0</v>
      </c>
      <c r="AT137">
        <v>0</v>
      </c>
      <c r="AU137">
        <v>0</v>
      </c>
      <c r="AV137">
        <v>0</v>
      </c>
      <c r="AW137">
        <v>0</v>
      </c>
      <c r="AX137">
        <v>0</v>
      </c>
      <c r="AY137">
        <v>0.98592295996421897</v>
      </c>
      <c r="AZ137">
        <v>0.93828855418476198</v>
      </c>
      <c r="BA137">
        <v>1.01912820740212</v>
      </c>
      <c r="BB137">
        <v>1.0222384811082901</v>
      </c>
      <c r="BC137">
        <v>1.16182098046802</v>
      </c>
      <c r="BD137">
        <v>1.1874197558525701</v>
      </c>
      <c r="BE137">
        <v>1.0774295282380699</v>
      </c>
      <c r="BF137">
        <v>0.999806004432369</v>
      </c>
      <c r="BG137">
        <v>0</v>
      </c>
      <c r="BH137">
        <v>0</v>
      </c>
      <c r="BI137">
        <v>0</v>
      </c>
      <c r="BJ137">
        <v>0</v>
      </c>
      <c r="BK137">
        <v>0</v>
      </c>
      <c r="BL137">
        <v>0</v>
      </c>
      <c r="BM137">
        <v>0</v>
      </c>
      <c r="BN137">
        <v>0</v>
      </c>
      <c r="BO137">
        <v>0</v>
      </c>
      <c r="BP137">
        <v>0</v>
      </c>
      <c r="BQ137">
        <v>0</v>
      </c>
      <c r="BR137">
        <v>0</v>
      </c>
      <c r="BS137">
        <v>0</v>
      </c>
      <c r="BT137">
        <v>0</v>
      </c>
      <c r="BU137">
        <v>55783.273652000003</v>
      </c>
      <c r="BV137">
        <v>225971.693303729</v>
      </c>
      <c r="BW137">
        <v>82367.143339254399</v>
      </c>
      <c r="BX137">
        <v>337320.434796396</v>
      </c>
      <c r="BY137">
        <v>556787.92338835099</v>
      </c>
      <c r="BZ137">
        <v>498106.39213355997</v>
      </c>
      <c r="CA137">
        <v>1476140.9509709401</v>
      </c>
      <c r="CB137">
        <v>1603949.2795539801</v>
      </c>
      <c r="CC137">
        <v>431877.19915825501</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51113.582000000002</v>
      </c>
      <c r="CW137">
        <v>0</v>
      </c>
      <c r="CX137">
        <v>0</v>
      </c>
      <c r="CY137">
        <v>0</v>
      </c>
      <c r="CZ137">
        <v>0</v>
      </c>
      <c r="DX137">
        <v>0</v>
      </c>
      <c r="DY137">
        <v>0</v>
      </c>
      <c r="DZ137">
        <v>0</v>
      </c>
      <c r="EA137">
        <v>0</v>
      </c>
      <c r="EB137">
        <v>0</v>
      </c>
      <c r="EC137">
        <v>0</v>
      </c>
      <c r="ED137">
        <v>0</v>
      </c>
      <c r="EE137">
        <v>0</v>
      </c>
      <c r="EF137">
        <v>0</v>
      </c>
      <c r="EG137">
        <v>0</v>
      </c>
      <c r="EH137">
        <v>0</v>
      </c>
      <c r="EI137">
        <v>0</v>
      </c>
      <c r="EJ137">
        <v>0</v>
      </c>
      <c r="EK137">
        <v>0</v>
      </c>
      <c r="EL137">
        <v>8418.6918999999998</v>
      </c>
      <c r="EM137">
        <v>47260.816187999997</v>
      </c>
      <c r="EN137">
        <v>12100.3238515144</v>
      </c>
      <c r="EO137">
        <v>57279.969079565599</v>
      </c>
      <c r="EP137">
        <v>99449.423316495595</v>
      </c>
      <c r="EQ137">
        <v>105004.08695768099</v>
      </c>
      <c r="ER137">
        <v>296660.85348107503</v>
      </c>
      <c r="ES137">
        <v>288375.05695969501</v>
      </c>
      <c r="ET137">
        <v>106941.665403915</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51113.582000000002</v>
      </c>
      <c r="FN137">
        <v>0</v>
      </c>
      <c r="FO137">
        <v>0</v>
      </c>
      <c r="FP137">
        <v>0</v>
      </c>
      <c r="FQ137">
        <v>0</v>
      </c>
    </row>
    <row r="138" spans="1:173" x14ac:dyDescent="0.25">
      <c r="A138" s="48" t="s">
        <v>381</v>
      </c>
      <c r="B138" s="48" t="s">
        <v>65</v>
      </c>
      <c r="C138" s="49">
        <v>2019</v>
      </c>
      <c r="D138" s="85">
        <v>2941.6473999999998</v>
      </c>
      <c r="E138" s="49">
        <v>493.65260708865702</v>
      </c>
      <c r="F138" s="49">
        <v>0</v>
      </c>
      <c r="G138" s="49">
        <v>0</v>
      </c>
      <c r="H138" s="49">
        <v>0</v>
      </c>
      <c r="I138" s="49">
        <v>0</v>
      </c>
      <c r="J138" s="49"/>
      <c r="K138" s="49">
        <v>0</v>
      </c>
      <c r="L138" s="49">
        <v>0</v>
      </c>
      <c r="M138" s="38">
        <f>IF(OR(Beazley_data[[#This Row],[total_RC]]&lt;0.6,Beazley_data[[#This Row],[total_RC]]&gt;2),1,Beazley_data[[#This Row],[total_RC]])</f>
        <v>1</v>
      </c>
      <c r="P138" s="39" t="str">
        <f>Beazley_data[[#This Row],[key]]</f>
        <v>4E2019</v>
      </c>
      <c r="Q138" s="40">
        <f>Beazley_data[[#This Row],[WEP]]</f>
        <v>2941.6473999999998</v>
      </c>
      <c r="R138" s="40">
        <f t="shared" si="19"/>
        <v>9.4000000000000004E-3</v>
      </c>
      <c r="S138" s="41">
        <f t="shared" si="20"/>
        <v>-312940.2127659574</v>
      </c>
      <c r="U138" s="42">
        <f>Beazley_data[[#This Row],[Acq_costs]]</f>
        <v>493.65260708865702</v>
      </c>
      <c r="V138" s="40">
        <f t="shared" si="21"/>
        <v>1.5E-3</v>
      </c>
      <c r="W138" s="43">
        <f t="shared" si="22"/>
        <v>-329100.73805910465</v>
      </c>
      <c r="Y138" s="44">
        <f>Beazley_data[[#This Row],[total_RC]]</f>
        <v>0</v>
      </c>
      <c r="Z138" s="45">
        <f t="shared" si="23"/>
        <v>0</v>
      </c>
      <c r="AA138" s="43" t="str">
        <f t="shared" si="24"/>
        <v>no values</v>
      </c>
      <c r="AD138" s="42">
        <f>Beazley_data[[#This Row],[Cat_incurred]]+Beazley_data[[#This Row],[incurred_exc_cat]]</f>
        <v>0</v>
      </c>
      <c r="AE138" s="40">
        <f t="shared" si="25"/>
        <v>0</v>
      </c>
      <c r="AF138" s="43" t="str">
        <f t="shared" si="26"/>
        <v>no values</v>
      </c>
      <c r="AI138" t="s">
        <v>48</v>
      </c>
      <c r="AJ138">
        <v>0</v>
      </c>
      <c r="AK138">
        <v>0</v>
      </c>
      <c r="AL138">
        <v>0</v>
      </c>
      <c r="AM138">
        <v>0</v>
      </c>
      <c r="AN138">
        <v>0</v>
      </c>
      <c r="AO138">
        <v>0</v>
      </c>
      <c r="AP138">
        <v>0</v>
      </c>
      <c r="AQ138">
        <v>0</v>
      </c>
      <c r="AR138">
        <v>0</v>
      </c>
      <c r="AS138">
        <v>0</v>
      </c>
      <c r="AT138">
        <v>0</v>
      </c>
      <c r="AU138">
        <v>0</v>
      </c>
      <c r="AV138">
        <v>0</v>
      </c>
      <c r="AW138">
        <v>0</v>
      </c>
      <c r="AX138">
        <v>0</v>
      </c>
      <c r="AY138">
        <v>0.94944529410604395</v>
      </c>
      <c r="AZ138">
        <v>0.90563206861272005</v>
      </c>
      <c r="BA138">
        <v>1.0016722639264499</v>
      </c>
      <c r="BB138">
        <v>0.99412886377138099</v>
      </c>
      <c r="BC138">
        <v>1.4986677746523001</v>
      </c>
      <c r="BD138">
        <v>1.3361652897032801</v>
      </c>
      <c r="BE138">
        <v>1.0231853720003401</v>
      </c>
      <c r="BF138">
        <v>1.0095629897748399</v>
      </c>
      <c r="BG138">
        <v>0</v>
      </c>
      <c r="BH138">
        <v>0</v>
      </c>
      <c r="BI138">
        <v>0</v>
      </c>
      <c r="BJ138">
        <v>0</v>
      </c>
      <c r="BK138">
        <v>0</v>
      </c>
      <c r="BL138">
        <v>0</v>
      </c>
      <c r="BM138">
        <v>0</v>
      </c>
      <c r="BN138">
        <v>0</v>
      </c>
      <c r="BO138">
        <v>0</v>
      </c>
      <c r="BP138">
        <v>0</v>
      </c>
      <c r="BQ138">
        <v>0</v>
      </c>
      <c r="BR138">
        <v>0</v>
      </c>
      <c r="BS138">
        <v>0</v>
      </c>
      <c r="BT138">
        <v>187716</v>
      </c>
      <c r="BU138">
        <v>1925080.4349408599</v>
      </c>
      <c r="BV138">
        <v>2693954.0287533398</v>
      </c>
      <c r="BW138">
        <v>3207776.4066693</v>
      </c>
      <c r="BX138">
        <v>3116790.2218366698</v>
      </c>
      <c r="BY138">
        <v>3993611.9818810401</v>
      </c>
      <c r="BZ138">
        <v>6441374.1366150295</v>
      </c>
      <c r="CA138">
        <v>7874836.9882146297</v>
      </c>
      <c r="CB138">
        <v>6793771.1149131097</v>
      </c>
      <c r="CC138">
        <v>518728.15458366799</v>
      </c>
      <c r="CD138">
        <v>0</v>
      </c>
      <c r="CE138">
        <v>0</v>
      </c>
      <c r="CF138">
        <v>0</v>
      </c>
      <c r="CG138">
        <v>0</v>
      </c>
      <c r="CH138">
        <v>0</v>
      </c>
      <c r="CI138">
        <v>0</v>
      </c>
      <c r="CJ138">
        <v>0</v>
      </c>
      <c r="CK138">
        <v>0</v>
      </c>
      <c r="CL138">
        <v>0</v>
      </c>
      <c r="CM138">
        <v>0</v>
      </c>
      <c r="CN138">
        <v>0</v>
      </c>
      <c r="CO138">
        <v>0</v>
      </c>
      <c r="CP138">
        <v>0</v>
      </c>
      <c r="CQ138">
        <v>0</v>
      </c>
      <c r="CR138">
        <v>0</v>
      </c>
      <c r="CS138">
        <v>3000088</v>
      </c>
      <c r="CT138">
        <v>198127.78260000001</v>
      </c>
      <c r="CU138">
        <v>3301831.3026173799</v>
      </c>
      <c r="CV138">
        <v>45999.35</v>
      </c>
      <c r="CW138">
        <v>1634371.5021017999</v>
      </c>
      <c r="CX138">
        <v>0</v>
      </c>
      <c r="CY138">
        <v>0</v>
      </c>
      <c r="CZ138">
        <v>0</v>
      </c>
      <c r="DX138">
        <v>0</v>
      </c>
      <c r="DY138">
        <v>0</v>
      </c>
      <c r="DZ138">
        <v>0</v>
      </c>
      <c r="EA138">
        <v>0</v>
      </c>
      <c r="EB138">
        <v>0</v>
      </c>
      <c r="EC138">
        <v>0</v>
      </c>
      <c r="ED138">
        <v>0</v>
      </c>
      <c r="EE138">
        <v>0</v>
      </c>
      <c r="EF138">
        <v>0</v>
      </c>
      <c r="EG138">
        <v>0</v>
      </c>
      <c r="EH138">
        <v>0</v>
      </c>
      <c r="EI138">
        <v>0</v>
      </c>
      <c r="EJ138">
        <v>0</v>
      </c>
      <c r="EK138">
        <v>0</v>
      </c>
      <c r="EL138">
        <v>81360.347366789196</v>
      </c>
      <c r="EM138">
        <v>124462.573948055</v>
      </c>
      <c r="EN138">
        <v>123027.020097384</v>
      </c>
      <c r="EO138">
        <v>185316.816794866</v>
      </c>
      <c r="EP138">
        <v>273392.22721655399</v>
      </c>
      <c r="EQ138">
        <v>482797.762731831</v>
      </c>
      <c r="ER138">
        <v>540345.60718107095</v>
      </c>
      <c r="ES138">
        <v>513630.08498945402</v>
      </c>
      <c r="ET138">
        <v>47284.971620702003</v>
      </c>
      <c r="EU138">
        <v>0</v>
      </c>
      <c r="EV138">
        <v>0</v>
      </c>
      <c r="EW138">
        <v>0</v>
      </c>
      <c r="EX138">
        <v>0</v>
      </c>
      <c r="EY138">
        <v>0</v>
      </c>
      <c r="EZ138">
        <v>0</v>
      </c>
      <c r="FA138">
        <v>0</v>
      </c>
      <c r="FB138">
        <v>0</v>
      </c>
      <c r="FC138">
        <v>0</v>
      </c>
      <c r="FD138">
        <v>0</v>
      </c>
      <c r="FE138">
        <v>0</v>
      </c>
      <c r="FF138">
        <v>0</v>
      </c>
      <c r="FG138">
        <v>0</v>
      </c>
      <c r="FH138">
        <v>0</v>
      </c>
      <c r="FI138">
        <v>0</v>
      </c>
      <c r="FJ138">
        <v>3000088</v>
      </c>
      <c r="FK138">
        <v>198127.78260000001</v>
      </c>
      <c r="FL138">
        <v>3301831.3026173799</v>
      </c>
      <c r="FM138">
        <v>45999.35</v>
      </c>
      <c r="FN138">
        <v>1634371.5021017999</v>
      </c>
      <c r="FO138">
        <v>0</v>
      </c>
      <c r="FP138">
        <v>0</v>
      </c>
      <c r="FQ138">
        <v>0</v>
      </c>
    </row>
    <row r="139" spans="1:173" x14ac:dyDescent="0.25">
      <c r="A139" s="46" t="s">
        <v>382</v>
      </c>
      <c r="B139" s="46" t="s">
        <v>102</v>
      </c>
      <c r="C139">
        <v>2002</v>
      </c>
      <c r="D139" s="84">
        <v>317139.77630000003</v>
      </c>
      <c r="E139">
        <v>116946.800128555</v>
      </c>
      <c r="F139">
        <v>0</v>
      </c>
      <c r="G139">
        <v>0</v>
      </c>
      <c r="H139">
        <v>0</v>
      </c>
      <c r="I139">
        <v>0</v>
      </c>
      <c r="J139">
        <v>1.42409576651311</v>
      </c>
      <c r="K139">
        <v>0</v>
      </c>
      <c r="L139">
        <v>0</v>
      </c>
      <c r="M139" s="38">
        <f>IF(OR(Beazley_data[[#This Row],[total_RC]]&lt;0.6,Beazley_data[[#This Row],[total_RC]]&gt;2),1,Beazley_data[[#This Row],[total_RC]])</f>
        <v>1.42409576651311</v>
      </c>
      <c r="P139" s="39" t="str">
        <f>Beazley_data[[#This Row],[key]]</f>
        <v>4T2002</v>
      </c>
      <c r="Q139" s="40">
        <f>Beazley_data[[#This Row],[WEP]]</f>
        <v>317139.77630000003</v>
      </c>
      <c r="R139" s="40">
        <f t="shared" si="19"/>
        <v>303272.59340000001</v>
      </c>
      <c r="S139" s="41">
        <f t="shared" si="20"/>
        <v>-4.5725143655529585E-2</v>
      </c>
      <c r="U139" s="42">
        <f>Beazley_data[[#This Row],[Acq_costs]]</f>
        <v>116946.800128555</v>
      </c>
      <c r="V139" s="40">
        <f t="shared" si="21"/>
        <v>114935.61320000001</v>
      </c>
      <c r="W139" s="43">
        <f t="shared" si="22"/>
        <v>-1.7498379071204981E-2</v>
      </c>
      <c r="Y139" s="44">
        <f>Beazley_data[[#This Row],[total_RC]]</f>
        <v>1.42409576651311</v>
      </c>
      <c r="Z139" s="45">
        <f t="shared" si="23"/>
        <v>1.4240957664810201</v>
      </c>
      <c r="AA139" s="43">
        <f t="shared" si="24"/>
        <v>-2.2533517098404498E-11</v>
      </c>
      <c r="AD139" s="42">
        <f>Beazley_data[[#This Row],[Cat_incurred]]+Beazley_data[[#This Row],[incurred_exc_cat]]</f>
        <v>0</v>
      </c>
      <c r="AE139" s="40">
        <f t="shared" si="25"/>
        <v>0</v>
      </c>
      <c r="AF139" s="43" t="str">
        <f t="shared" si="26"/>
        <v>no values</v>
      </c>
      <c r="AI139" t="s">
        <v>168</v>
      </c>
      <c r="AJ139">
        <v>0</v>
      </c>
      <c r="AK139">
        <v>0</v>
      </c>
      <c r="AL139">
        <v>0</v>
      </c>
      <c r="AM139">
        <v>0</v>
      </c>
      <c r="AN139">
        <v>0</v>
      </c>
      <c r="AO139">
        <v>0</v>
      </c>
      <c r="AP139">
        <v>0</v>
      </c>
      <c r="AQ139">
        <v>0</v>
      </c>
      <c r="AR139">
        <v>0.98000000061050896</v>
      </c>
      <c r="AS139">
        <v>0.99000000017610901</v>
      </c>
      <c r="AT139">
        <v>0</v>
      </c>
      <c r="AU139">
        <v>0</v>
      </c>
      <c r="AV139">
        <v>0</v>
      </c>
      <c r="AW139">
        <v>0</v>
      </c>
      <c r="AX139">
        <v>0</v>
      </c>
      <c r="AY139">
        <v>0</v>
      </c>
      <c r="AZ139">
        <v>1</v>
      </c>
      <c r="BA139">
        <v>0.98039199829841495</v>
      </c>
      <c r="BB139">
        <v>0</v>
      </c>
      <c r="BC139">
        <v>0</v>
      </c>
      <c r="BD139">
        <v>0</v>
      </c>
      <c r="BE139">
        <v>0</v>
      </c>
      <c r="BF139">
        <v>0</v>
      </c>
      <c r="BG139">
        <v>0</v>
      </c>
      <c r="BH139">
        <v>0</v>
      </c>
      <c r="BI139">
        <v>0</v>
      </c>
      <c r="BJ139">
        <v>0</v>
      </c>
      <c r="BK139">
        <v>0</v>
      </c>
      <c r="BL139">
        <v>0</v>
      </c>
      <c r="BM139">
        <v>0</v>
      </c>
      <c r="BN139">
        <v>0</v>
      </c>
      <c r="BO139">
        <v>199175.44297199999</v>
      </c>
      <c r="BP139">
        <v>393281.035752</v>
      </c>
      <c r="BQ139">
        <v>0</v>
      </c>
      <c r="BR139">
        <v>0</v>
      </c>
      <c r="BS139">
        <v>0</v>
      </c>
      <c r="BT139">
        <v>0</v>
      </c>
      <c r="BU139">
        <v>0</v>
      </c>
      <c r="BV139">
        <v>1666679.996</v>
      </c>
      <c r="BW139">
        <v>2112000</v>
      </c>
      <c r="BX139">
        <v>2024000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1400685.23</v>
      </c>
      <c r="CT139">
        <v>2096516.67</v>
      </c>
      <c r="CU139">
        <v>2162167.27</v>
      </c>
      <c r="CV139">
        <v>0</v>
      </c>
      <c r="CW139">
        <v>0</v>
      </c>
      <c r="CX139">
        <v>0</v>
      </c>
      <c r="CY139">
        <v>0</v>
      </c>
      <c r="CZ139">
        <v>0</v>
      </c>
      <c r="DX139">
        <v>0</v>
      </c>
      <c r="DY139">
        <v>0</v>
      </c>
      <c r="DZ139">
        <v>0</v>
      </c>
      <c r="EA139">
        <v>0</v>
      </c>
      <c r="EB139">
        <v>0</v>
      </c>
      <c r="EC139">
        <v>0</v>
      </c>
      <c r="ED139">
        <v>0</v>
      </c>
      <c r="EE139">
        <v>0</v>
      </c>
      <c r="EF139">
        <v>22130.604803999999</v>
      </c>
      <c r="EG139">
        <v>43697.892875999998</v>
      </c>
      <c r="EH139">
        <v>0</v>
      </c>
      <c r="EI139">
        <v>0</v>
      </c>
      <c r="EJ139">
        <v>0</v>
      </c>
      <c r="EK139">
        <v>0</v>
      </c>
      <c r="EL139">
        <v>0</v>
      </c>
      <c r="EM139">
        <v>233320.00409999999</v>
      </c>
      <c r="EN139">
        <v>288000</v>
      </c>
      <c r="EO139">
        <v>276000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1336963.23</v>
      </c>
      <c r="FK139">
        <v>1961582.67</v>
      </c>
      <c r="FL139">
        <v>1959581.27</v>
      </c>
      <c r="FM139">
        <v>0</v>
      </c>
      <c r="FN139">
        <v>0</v>
      </c>
      <c r="FO139">
        <v>0</v>
      </c>
      <c r="FP139">
        <v>0</v>
      </c>
      <c r="FQ139">
        <v>0</v>
      </c>
    </row>
    <row r="140" spans="1:173" x14ac:dyDescent="0.25">
      <c r="A140" s="48" t="s">
        <v>383</v>
      </c>
      <c r="B140" s="48" t="s">
        <v>102</v>
      </c>
      <c r="C140" s="49">
        <v>2003</v>
      </c>
      <c r="D140" s="85">
        <v>288168.28879999998</v>
      </c>
      <c r="E140" s="49">
        <v>113085.40811544099</v>
      </c>
      <c r="F140" s="49">
        <v>0</v>
      </c>
      <c r="G140" s="49">
        <v>0</v>
      </c>
      <c r="H140" s="49">
        <v>0</v>
      </c>
      <c r="I140" s="49">
        <v>0</v>
      </c>
      <c r="J140" s="49">
        <v>1.0251654240160899</v>
      </c>
      <c r="K140" s="49">
        <v>0</v>
      </c>
      <c r="L140" s="49">
        <v>0</v>
      </c>
      <c r="M140" s="38">
        <f>IF(OR(Beazley_data[[#This Row],[total_RC]]&lt;0.6,Beazley_data[[#This Row],[total_RC]]&gt;2),1,Beazley_data[[#This Row],[total_RC]])</f>
        <v>1.0251654240160899</v>
      </c>
      <c r="P140" s="39" t="str">
        <f>Beazley_data[[#This Row],[key]]</f>
        <v>4T2003</v>
      </c>
      <c r="Q140" s="40">
        <f>Beazley_data[[#This Row],[WEP]]</f>
        <v>288168.28879999998</v>
      </c>
      <c r="R140" s="40">
        <f t="shared" si="19"/>
        <v>296672.27028</v>
      </c>
      <c r="S140" s="41">
        <f t="shared" si="20"/>
        <v>2.8664564679314108E-2</v>
      </c>
      <c r="U140" s="42">
        <f>Beazley_data[[#This Row],[Acq_costs]]</f>
        <v>113085.40811544099</v>
      </c>
      <c r="V140" s="40">
        <f t="shared" si="21"/>
        <v>116030.698</v>
      </c>
      <c r="W140" s="43">
        <f t="shared" si="22"/>
        <v>2.5383712546131625E-2</v>
      </c>
      <c r="Y140" s="44">
        <f>Beazley_data[[#This Row],[total_RC]]</f>
        <v>1.0251654240160899</v>
      </c>
      <c r="Z140" s="45">
        <f t="shared" si="23"/>
        <v>1.0237345505611799</v>
      </c>
      <c r="AA140" s="43">
        <f t="shared" si="24"/>
        <v>-1.3976996811582033E-3</v>
      </c>
      <c r="AD140" s="42">
        <f>Beazley_data[[#This Row],[Cat_incurred]]+Beazley_data[[#This Row],[incurred_exc_cat]]</f>
        <v>0</v>
      </c>
      <c r="AE140" s="40">
        <f t="shared" si="25"/>
        <v>0</v>
      </c>
      <c r="AF140" s="43" t="str">
        <f t="shared" si="26"/>
        <v>no values</v>
      </c>
      <c r="AI140" t="s">
        <v>21</v>
      </c>
      <c r="AJ140">
        <v>0.98163963248764197</v>
      </c>
      <c r="AK140">
        <v>1.1204329698831299</v>
      </c>
      <c r="AL140">
        <v>1.16819704895778</v>
      </c>
      <c r="AM140">
        <v>1.11042718173357</v>
      </c>
      <c r="AN140">
        <v>1.0416823637033199</v>
      </c>
      <c r="AO140">
        <v>1.00941643122331</v>
      </c>
      <c r="AP140">
        <v>1.02940729426321</v>
      </c>
      <c r="AQ140">
        <v>0.946367382051155</v>
      </c>
      <c r="AR140">
        <v>0.96405324544608595</v>
      </c>
      <c r="AS140">
        <v>1.0246296609101799</v>
      </c>
      <c r="AT140">
        <v>0.979194456411421</v>
      </c>
      <c r="AU140">
        <v>0.98140954630145105</v>
      </c>
      <c r="AV140">
        <v>0.98686254124532702</v>
      </c>
      <c r="AW140">
        <v>0.98300337813130501</v>
      </c>
      <c r="AX140">
        <v>0.96182188349055597</v>
      </c>
      <c r="AY140">
        <v>0.95610299300004398</v>
      </c>
      <c r="AZ140">
        <v>0.93504536581517095</v>
      </c>
      <c r="BA140">
        <v>0.96948362370371099</v>
      </c>
      <c r="BB140">
        <v>1.04198860280477</v>
      </c>
      <c r="BC140">
        <v>1.07916873032656</v>
      </c>
      <c r="BD140">
        <v>1.18121860918203</v>
      </c>
      <c r="BE140">
        <v>1.0787276151743601</v>
      </c>
      <c r="BF140">
        <v>1.0277245068017899</v>
      </c>
      <c r="BG140">
        <v>9762127.1116119996</v>
      </c>
      <c r="BH140">
        <v>14099116.507032501</v>
      </c>
      <c r="BI140">
        <v>27319594.917174701</v>
      </c>
      <c r="BJ140">
        <v>42216366.540727399</v>
      </c>
      <c r="BK140">
        <v>49389868.342968903</v>
      </c>
      <c r="BL140">
        <v>50055692.842586301</v>
      </c>
      <c r="BM140">
        <v>58161870.220337398</v>
      </c>
      <c r="BN140">
        <v>56220833.351905197</v>
      </c>
      <c r="BO140">
        <v>57516389.222940102</v>
      </c>
      <c r="BP140">
        <v>53581006.539458603</v>
      </c>
      <c r="BQ140">
        <v>48923682.952641398</v>
      </c>
      <c r="BR140">
        <v>50079550.171304598</v>
      </c>
      <c r="BS140">
        <v>42742513.544807203</v>
      </c>
      <c r="BT140">
        <v>47805331.856200002</v>
      </c>
      <c r="BU140">
        <v>41770637.579011701</v>
      </c>
      <c r="BV140">
        <v>40075557.953039102</v>
      </c>
      <c r="BW140">
        <v>38935998.906152099</v>
      </c>
      <c r="BX140">
        <v>44932166.2343942</v>
      </c>
      <c r="BY140">
        <v>52379751.1661838</v>
      </c>
      <c r="BZ140">
        <v>50905044.786572203</v>
      </c>
      <c r="CA140">
        <v>44311001.516335197</v>
      </c>
      <c r="CB140">
        <v>54750221.133626796</v>
      </c>
      <c r="CC140">
        <v>23410625.314190499</v>
      </c>
      <c r="CD140">
        <v>4160590.7748520002</v>
      </c>
      <c r="CE140">
        <v>7937813.6314533204</v>
      </c>
      <c r="CF140">
        <v>19922153.281393901</v>
      </c>
      <c r="CG140">
        <v>21898819.101010401</v>
      </c>
      <c r="CH140">
        <v>38062502.142824799</v>
      </c>
      <c r="CI140">
        <v>20846598.374091402</v>
      </c>
      <c r="CJ140">
        <v>23255983.539280102</v>
      </c>
      <c r="CK140">
        <v>21727402.702174801</v>
      </c>
      <c r="CL140">
        <v>33025768.328883801</v>
      </c>
      <c r="CM140">
        <v>40929764.608596802</v>
      </c>
      <c r="CN140">
        <v>33166969.176171701</v>
      </c>
      <c r="CO140">
        <v>35957796.325220399</v>
      </c>
      <c r="CP140">
        <v>15901278.031533601</v>
      </c>
      <c r="CQ140">
        <v>23397415.8873556</v>
      </c>
      <c r="CR140">
        <v>35824686.793155901</v>
      </c>
      <c r="CS140">
        <v>26722786.896410499</v>
      </c>
      <c r="CT140">
        <v>38947314.390583701</v>
      </c>
      <c r="CU140">
        <v>27989116.916793998</v>
      </c>
      <c r="CV140">
        <v>59551719.345518097</v>
      </c>
      <c r="CW140">
        <v>27804315.689028502</v>
      </c>
      <c r="CX140">
        <v>15452622.7838769</v>
      </c>
      <c r="CY140">
        <v>11639393.791862801</v>
      </c>
      <c r="CZ140">
        <v>61500</v>
      </c>
      <c r="DX140">
        <v>2483537.2412120001</v>
      </c>
      <c r="DY140">
        <v>2765513.9880487798</v>
      </c>
      <c r="DZ140">
        <v>7077245.1280648196</v>
      </c>
      <c r="EA140">
        <v>11282822.1402096</v>
      </c>
      <c r="EB140">
        <v>13126601.0939667</v>
      </c>
      <c r="EC140">
        <v>14327010.560074599</v>
      </c>
      <c r="ED140">
        <v>15996020.7936184</v>
      </c>
      <c r="EE140">
        <v>15872616.384389199</v>
      </c>
      <c r="EF140">
        <v>16313742.554337399</v>
      </c>
      <c r="EG140">
        <v>15279801.0378005</v>
      </c>
      <c r="EH140">
        <v>13268616.038063301</v>
      </c>
      <c r="EI140">
        <v>13898285.480250601</v>
      </c>
      <c r="EJ140">
        <v>11893675.3048109</v>
      </c>
      <c r="EK140">
        <v>13981854.969152501</v>
      </c>
      <c r="EL140">
        <v>12297302.677662799</v>
      </c>
      <c r="EM140">
        <v>11751034.8064951</v>
      </c>
      <c r="EN140">
        <v>11252790.9060863</v>
      </c>
      <c r="EO140">
        <v>12557874.575485099</v>
      </c>
      <c r="EP140">
        <v>14217406.654874699</v>
      </c>
      <c r="EQ140">
        <v>13503190.5903659</v>
      </c>
      <c r="ER140">
        <v>11237820.075794101</v>
      </c>
      <c r="ES140">
        <v>13849166.4990655</v>
      </c>
      <c r="ET140">
        <v>6610068.9236144004</v>
      </c>
      <c r="EU140">
        <v>4160590.7748520002</v>
      </c>
      <c r="EV140">
        <v>7937813.6314533297</v>
      </c>
      <c r="EW140">
        <v>19922153.281393901</v>
      </c>
      <c r="EX140">
        <v>21882489.101010401</v>
      </c>
      <c r="EY140">
        <v>38062502.142824799</v>
      </c>
      <c r="EZ140">
        <v>20785182.9452914</v>
      </c>
      <c r="FA140">
        <v>23255983.539280102</v>
      </c>
      <c r="FB140">
        <v>21727402.702174801</v>
      </c>
      <c r="FC140">
        <v>32929578.7265779</v>
      </c>
      <c r="FD140">
        <v>40929764.608596697</v>
      </c>
      <c r="FE140">
        <v>33166969.176171701</v>
      </c>
      <c r="FF140">
        <v>35955429.013020404</v>
      </c>
      <c r="FG140">
        <v>15524959.3390736</v>
      </c>
      <c r="FH140">
        <v>23332867.6587556</v>
      </c>
      <c r="FI140">
        <v>34872355.717695899</v>
      </c>
      <c r="FJ140">
        <v>26055195.034098499</v>
      </c>
      <c r="FK140">
        <v>36151147.237619698</v>
      </c>
      <c r="FL140">
        <v>25317318.550358798</v>
      </c>
      <c r="FM140">
        <v>54033562.210525997</v>
      </c>
      <c r="FN140">
        <v>25281709.040043801</v>
      </c>
      <c r="FO140">
        <v>9271944.9574714191</v>
      </c>
      <c r="FP140">
        <v>4533774.3498508101</v>
      </c>
      <c r="FQ140">
        <v>0</v>
      </c>
    </row>
    <row r="141" spans="1:173" x14ac:dyDescent="0.25">
      <c r="A141" s="46" t="s">
        <v>384</v>
      </c>
      <c r="B141" s="46" t="s">
        <v>102</v>
      </c>
      <c r="C141">
        <v>2004</v>
      </c>
      <c r="D141" s="84">
        <v>414085.13459999999</v>
      </c>
      <c r="E141">
        <v>157012.217691725</v>
      </c>
      <c r="F141">
        <v>0</v>
      </c>
      <c r="G141">
        <v>0</v>
      </c>
      <c r="H141">
        <v>0</v>
      </c>
      <c r="I141">
        <v>0</v>
      </c>
      <c r="J141">
        <v>0.98829197404603897</v>
      </c>
      <c r="K141">
        <v>0</v>
      </c>
      <c r="L141">
        <v>0</v>
      </c>
      <c r="M141" s="38">
        <f>IF(OR(Beazley_data[[#This Row],[total_RC]]&lt;0.6,Beazley_data[[#This Row],[total_RC]]&gt;2),1,Beazley_data[[#This Row],[total_RC]])</f>
        <v>0.98829197404603897</v>
      </c>
      <c r="P141" s="39" t="str">
        <f>Beazley_data[[#This Row],[key]]</f>
        <v>4T2004</v>
      </c>
      <c r="Q141" s="40">
        <f>Beazley_data[[#This Row],[WEP]]</f>
        <v>414085.13459999999</v>
      </c>
      <c r="R141" s="40">
        <f t="shared" si="19"/>
        <v>420832.94744000002</v>
      </c>
      <c r="S141" s="41">
        <f t="shared" si="20"/>
        <v>1.6034421451666621E-2</v>
      </c>
      <c r="U141" s="42">
        <f>Beazley_data[[#This Row],[Acq_costs]]</f>
        <v>157012.217691725</v>
      </c>
      <c r="V141" s="40">
        <f t="shared" si="21"/>
        <v>158047.36736</v>
      </c>
      <c r="W141" s="43">
        <f t="shared" si="22"/>
        <v>6.5496166469963292E-3</v>
      </c>
      <c r="Y141" s="44">
        <f>Beazley_data[[#This Row],[total_RC]]</f>
        <v>0.98829197404603897</v>
      </c>
      <c r="Z141" s="45">
        <f t="shared" si="23"/>
        <v>1.00287988017538</v>
      </c>
      <c r="AA141" s="43">
        <f t="shared" si="24"/>
        <v>1.454601534810923E-2</v>
      </c>
      <c r="AD141" s="42">
        <f>Beazley_data[[#This Row],[Cat_incurred]]+Beazley_data[[#This Row],[incurred_exc_cat]]</f>
        <v>0</v>
      </c>
      <c r="AE141" s="40">
        <f t="shared" si="25"/>
        <v>0</v>
      </c>
      <c r="AF141" s="43" t="str">
        <f t="shared" si="26"/>
        <v>no values</v>
      </c>
      <c r="AI141" t="s">
        <v>169</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row>
    <row r="142" spans="1:173" x14ac:dyDescent="0.25">
      <c r="A142" s="48" t="s">
        <v>385</v>
      </c>
      <c r="B142" s="48" t="s">
        <v>102</v>
      </c>
      <c r="C142" s="49">
        <v>2005</v>
      </c>
      <c r="D142" s="85">
        <v>336787.0171</v>
      </c>
      <c r="E142" s="49">
        <v>180063.868590848</v>
      </c>
      <c r="F142" s="49">
        <v>0</v>
      </c>
      <c r="G142" s="49">
        <v>0</v>
      </c>
      <c r="H142" s="49">
        <v>0</v>
      </c>
      <c r="I142" s="49">
        <v>0</v>
      </c>
      <c r="J142" s="49">
        <v>0.98866462040786895</v>
      </c>
      <c r="K142" s="49">
        <v>0</v>
      </c>
      <c r="L142" s="49">
        <v>0</v>
      </c>
      <c r="M142" s="38">
        <f>IF(OR(Beazley_data[[#This Row],[total_RC]]&lt;0.6,Beazley_data[[#This Row],[total_RC]]&gt;2),1,Beazley_data[[#This Row],[total_RC]])</f>
        <v>0.98866462040786895</v>
      </c>
      <c r="P142" s="39" t="str">
        <f>Beazley_data[[#This Row],[key]]</f>
        <v>4T2005</v>
      </c>
      <c r="Q142" s="40">
        <f>Beazley_data[[#This Row],[WEP]]</f>
        <v>336787.0171</v>
      </c>
      <c r="R142" s="40">
        <f t="shared" si="19"/>
        <v>341927.43232800002</v>
      </c>
      <c r="S142" s="41">
        <f t="shared" si="20"/>
        <v>1.5033643814424904E-2</v>
      </c>
      <c r="U142" s="42">
        <f>Beazley_data[[#This Row],[Acq_costs]]</f>
        <v>180063.868590848</v>
      </c>
      <c r="V142" s="40">
        <f t="shared" si="21"/>
        <v>181306.058204</v>
      </c>
      <c r="W142" s="43">
        <f t="shared" si="22"/>
        <v>6.8513409064044116E-3</v>
      </c>
      <c r="Y142" s="44">
        <f>Beazley_data[[#This Row],[total_RC]]</f>
        <v>0.98866462040786895</v>
      </c>
      <c r="Z142" s="45">
        <f t="shared" si="23"/>
        <v>0.94067991563023601</v>
      </c>
      <c r="AA142" s="43">
        <f t="shared" si="24"/>
        <v>-5.101066152293067E-2</v>
      </c>
      <c r="AD142" s="42">
        <f>Beazley_data[[#This Row],[Cat_incurred]]+Beazley_data[[#This Row],[incurred_exc_cat]]</f>
        <v>0</v>
      </c>
      <c r="AE142" s="40">
        <f t="shared" si="25"/>
        <v>0</v>
      </c>
      <c r="AF142" s="43" t="str">
        <f t="shared" si="26"/>
        <v>no values</v>
      </c>
      <c r="AI142" t="s">
        <v>170</v>
      </c>
      <c r="AJ142">
        <v>0</v>
      </c>
      <c r="AK142">
        <v>0</v>
      </c>
      <c r="AL142">
        <v>0</v>
      </c>
      <c r="AM142">
        <v>1.11999999918701</v>
      </c>
      <c r="AN142">
        <v>1.0499999994045499</v>
      </c>
      <c r="AO142">
        <v>0</v>
      </c>
      <c r="AP142">
        <v>0</v>
      </c>
      <c r="AQ142">
        <v>0</v>
      </c>
      <c r="AR142">
        <v>0</v>
      </c>
      <c r="AS142">
        <v>1.01066816984499</v>
      </c>
      <c r="AT142">
        <v>1.0132256948477401</v>
      </c>
      <c r="AU142">
        <v>0.99954023103691503</v>
      </c>
      <c r="AV142">
        <v>1.0245561633087401</v>
      </c>
      <c r="AW142">
        <v>0.98750422086491596</v>
      </c>
      <c r="AX142">
        <v>0.98284402312415398</v>
      </c>
      <c r="AY142">
        <v>1.0034818331197199</v>
      </c>
      <c r="AZ142">
        <v>0.98648838754580304</v>
      </c>
      <c r="BA142">
        <v>0.980560912112172</v>
      </c>
      <c r="BB142">
        <v>1.00195303666053</v>
      </c>
      <c r="BC142">
        <v>1.02533446814449</v>
      </c>
      <c r="BD142">
        <v>1.0115470884030799</v>
      </c>
      <c r="BE142">
        <v>1.01348934829946</v>
      </c>
      <c r="BF142">
        <v>1.0605395885670099</v>
      </c>
      <c r="BG142">
        <v>0</v>
      </c>
      <c r="BH142">
        <v>0</v>
      </c>
      <c r="BI142">
        <v>0</v>
      </c>
      <c r="BJ142">
        <v>132252.72</v>
      </c>
      <c r="BK142">
        <v>132252.72</v>
      </c>
      <c r="BL142">
        <v>3901.2709500000001</v>
      </c>
      <c r="BM142">
        <v>0</v>
      </c>
      <c r="BN142">
        <v>0</v>
      </c>
      <c r="BO142">
        <v>0</v>
      </c>
      <c r="BP142">
        <v>8999944.5388004594</v>
      </c>
      <c r="BQ142">
        <v>11404359.057545399</v>
      </c>
      <c r="BR142">
        <v>13842993.1650274</v>
      </c>
      <c r="BS142">
        <v>13944034.0980621</v>
      </c>
      <c r="BT142">
        <v>15806367.331943801</v>
      </c>
      <c r="BU142">
        <v>17096370.7213846</v>
      </c>
      <c r="BV142">
        <v>15517708.530239901</v>
      </c>
      <c r="BW142">
        <v>16267946.476797299</v>
      </c>
      <c r="BX142">
        <v>19853233.581275702</v>
      </c>
      <c r="BY142">
        <v>20764092.557811201</v>
      </c>
      <c r="BZ142">
        <v>21951274.660013098</v>
      </c>
      <c r="CA142">
        <v>23598471.017150201</v>
      </c>
      <c r="CB142">
        <v>29048359.278321799</v>
      </c>
      <c r="CC142">
        <v>22152764.236191999</v>
      </c>
      <c r="CD142">
        <v>0</v>
      </c>
      <c r="CE142">
        <v>0</v>
      </c>
      <c r="CF142">
        <v>0</v>
      </c>
      <c r="CG142">
        <v>0</v>
      </c>
      <c r="CH142">
        <v>0</v>
      </c>
      <c r="CI142">
        <v>0</v>
      </c>
      <c r="CJ142">
        <v>0</v>
      </c>
      <c r="CK142">
        <v>0</v>
      </c>
      <c r="CL142">
        <v>0</v>
      </c>
      <c r="CM142">
        <v>4936850.9353839997</v>
      </c>
      <c r="CN142">
        <v>6965905.1132654501</v>
      </c>
      <c r="CO142">
        <v>9483492.4808600005</v>
      </c>
      <c r="CP142">
        <v>9287685.3563663606</v>
      </c>
      <c r="CQ142">
        <v>10581642.161404699</v>
      </c>
      <c r="CR142">
        <v>10195378.2331519</v>
      </c>
      <c r="CS142">
        <v>11581630.008124501</v>
      </c>
      <c r="CT142">
        <v>11448391.598400099</v>
      </c>
      <c r="CU142">
        <v>13953495.4497732</v>
      </c>
      <c r="CV142">
        <v>12039732.5261492</v>
      </c>
      <c r="CW142">
        <v>12202944.26258</v>
      </c>
      <c r="CX142">
        <v>17620015.79614</v>
      </c>
      <c r="CY142">
        <v>14413039.228499999</v>
      </c>
      <c r="CZ142">
        <v>1588884</v>
      </c>
      <c r="DX142">
        <v>0</v>
      </c>
      <c r="DY142">
        <v>0</v>
      </c>
      <c r="DZ142">
        <v>0</v>
      </c>
      <c r="EA142">
        <v>33063.18</v>
      </c>
      <c r="EB142">
        <v>33063.18</v>
      </c>
      <c r="EC142">
        <v>1132.6270500000001</v>
      </c>
      <c r="ED142">
        <v>0</v>
      </c>
      <c r="EE142">
        <v>0</v>
      </c>
      <c r="EF142">
        <v>0</v>
      </c>
      <c r="EG142">
        <v>2042175.43763531</v>
      </c>
      <c r="EH142">
        <v>2239203.4908874799</v>
      </c>
      <c r="EI142">
        <v>2798839.5029728301</v>
      </c>
      <c r="EJ142">
        <v>3361278.6515520099</v>
      </c>
      <c r="EK142">
        <v>3515931.98759935</v>
      </c>
      <c r="EL142">
        <v>4411693.7002592897</v>
      </c>
      <c r="EM142">
        <v>3612351.82018932</v>
      </c>
      <c r="EN142">
        <v>4666052.9013828998</v>
      </c>
      <c r="EO142">
        <v>4067974.33868594</v>
      </c>
      <c r="EP142">
        <v>4853217.2433189703</v>
      </c>
      <c r="EQ142">
        <v>5101968.3295067102</v>
      </c>
      <c r="ER142">
        <v>5027959.5195517903</v>
      </c>
      <c r="ES142">
        <v>5178166.0392009402</v>
      </c>
      <c r="ET142">
        <v>4128135.7976719998</v>
      </c>
      <c r="EU142">
        <v>0</v>
      </c>
      <c r="EV142">
        <v>0</v>
      </c>
      <c r="EW142">
        <v>0</v>
      </c>
      <c r="EX142">
        <v>0</v>
      </c>
      <c r="EY142">
        <v>0</v>
      </c>
      <c r="EZ142">
        <v>0</v>
      </c>
      <c r="FA142">
        <v>0</v>
      </c>
      <c r="FB142">
        <v>0</v>
      </c>
      <c r="FC142">
        <v>0</v>
      </c>
      <c r="FD142">
        <v>4936850.9353839997</v>
      </c>
      <c r="FE142">
        <v>6960475.3432654496</v>
      </c>
      <c r="FF142">
        <v>9483492.4808600005</v>
      </c>
      <c r="FG142">
        <v>9287685.3563663606</v>
      </c>
      <c r="FH142">
        <v>10581642.161404699</v>
      </c>
      <c r="FI142">
        <v>10195378.2331519</v>
      </c>
      <c r="FJ142">
        <v>11572738.282204499</v>
      </c>
      <c r="FK142">
        <v>11447846.971680099</v>
      </c>
      <c r="FL142">
        <v>13953495.4497732</v>
      </c>
      <c r="FM142">
        <v>11730117.5880892</v>
      </c>
      <c r="FN142">
        <v>12122643.16508</v>
      </c>
      <c r="FO142">
        <v>16943542.868919998</v>
      </c>
      <c r="FP142">
        <v>13413207.876320001</v>
      </c>
      <c r="FQ142">
        <v>1452000</v>
      </c>
    </row>
    <row r="143" spans="1:173" x14ac:dyDescent="0.25">
      <c r="A143" s="46" t="s">
        <v>386</v>
      </c>
      <c r="B143" s="46" t="s">
        <v>102</v>
      </c>
      <c r="C143">
        <v>2006</v>
      </c>
      <c r="D143" s="84">
        <v>254261.36900000001</v>
      </c>
      <c r="E143">
        <v>112677.11517287001</v>
      </c>
      <c r="F143">
        <v>0</v>
      </c>
      <c r="G143">
        <v>0</v>
      </c>
      <c r="H143">
        <v>465.185</v>
      </c>
      <c r="I143">
        <v>465.185</v>
      </c>
      <c r="J143">
        <v>0.93935884379997503</v>
      </c>
      <c r="K143">
        <v>465.185</v>
      </c>
      <c r="L143">
        <v>465.185</v>
      </c>
      <c r="M143" s="38">
        <f>IF(OR(Beazley_data[[#This Row],[total_RC]]&lt;0.6,Beazley_data[[#This Row],[total_RC]]&gt;2),1,Beazley_data[[#This Row],[total_RC]])</f>
        <v>0.93935884379997503</v>
      </c>
      <c r="P143" s="39" t="str">
        <f>Beazley_data[[#This Row],[key]]</f>
        <v>4T2006</v>
      </c>
      <c r="Q143" s="40">
        <f>Beazley_data[[#This Row],[WEP]]</f>
        <v>254261.36900000001</v>
      </c>
      <c r="R143" s="40">
        <f t="shared" si="19"/>
        <v>257995.33753200001</v>
      </c>
      <c r="S143" s="41">
        <f t="shared" si="20"/>
        <v>1.4473007798200472E-2</v>
      </c>
      <c r="U143" s="42">
        <f>Beazley_data[[#This Row],[Acq_costs]]</f>
        <v>112677.11517287001</v>
      </c>
      <c r="V143" s="40">
        <f t="shared" si="21"/>
        <v>113487.344552</v>
      </c>
      <c r="W143" s="43">
        <f t="shared" si="22"/>
        <v>7.1393808915736958E-3</v>
      </c>
      <c r="Y143" s="44">
        <f>Beazley_data[[#This Row],[total_RC]]</f>
        <v>0.93935884379997503</v>
      </c>
      <c r="Z143" s="45">
        <f t="shared" si="23"/>
        <v>0.93262123370691097</v>
      </c>
      <c r="AA143" s="43">
        <f t="shared" si="24"/>
        <v>-7.2243798978111704E-3</v>
      </c>
      <c r="AD143" s="42">
        <f>Beazley_data[[#This Row],[Cat_incurred]]+Beazley_data[[#This Row],[incurred_exc_cat]]</f>
        <v>465.185</v>
      </c>
      <c r="AE143" s="40">
        <f t="shared" si="25"/>
        <v>465.185</v>
      </c>
      <c r="AF143" s="43">
        <f t="shared" si="26"/>
        <v>0</v>
      </c>
      <c r="AI143" t="s">
        <v>23</v>
      </c>
      <c r="AJ143">
        <v>1.1523768303703701</v>
      </c>
      <c r="AK143">
        <v>1.48982200024505</v>
      </c>
      <c r="AL143">
        <v>1.0514369685667999</v>
      </c>
      <c r="AM143">
        <v>0.75375174376959297</v>
      </c>
      <c r="AN143">
        <v>0.86444740881405202</v>
      </c>
      <c r="AO143">
        <v>0.89795675737603897</v>
      </c>
      <c r="AP143">
        <v>0.91723006476311597</v>
      </c>
      <c r="AQ143">
        <v>0.896437092877302</v>
      </c>
      <c r="AR143">
        <v>0.90805006844222103</v>
      </c>
      <c r="AS143">
        <v>0.96022722945763095</v>
      </c>
      <c r="AT143">
        <v>0.96039881535898397</v>
      </c>
      <c r="AU143">
        <v>0.98017985011506403</v>
      </c>
      <c r="AV143">
        <v>0.99558961161357495</v>
      </c>
      <c r="AW143">
        <v>0.95798454056958104</v>
      </c>
      <c r="AX143">
        <v>0.94820600748886297</v>
      </c>
      <c r="AY143">
        <v>0.90319674310280096</v>
      </c>
      <c r="AZ143">
        <v>0.91831887204578</v>
      </c>
      <c r="BA143">
        <v>0.90601968128800403</v>
      </c>
      <c r="BB143">
        <v>0.92515178675501097</v>
      </c>
      <c r="BC143">
        <v>0.94413694987429997</v>
      </c>
      <c r="BD143">
        <v>0.97619072574096699</v>
      </c>
      <c r="BE143">
        <v>1.01294843783021</v>
      </c>
      <c r="BF143">
        <v>0.98489318445031404</v>
      </c>
      <c r="BG143">
        <v>906901.019524</v>
      </c>
      <c r="BH143">
        <v>4879739.5625240002</v>
      </c>
      <c r="BI143">
        <v>12150689.8037291</v>
      </c>
      <c r="BJ143">
        <v>17143684.857926901</v>
      </c>
      <c r="BK143">
        <v>22235461.166161802</v>
      </c>
      <c r="BL143">
        <v>32686740.530998498</v>
      </c>
      <c r="BM143">
        <v>39594565.899136797</v>
      </c>
      <c r="BN143">
        <v>44049531.929842599</v>
      </c>
      <c r="BO143">
        <v>45856227.209906697</v>
      </c>
      <c r="BP143">
        <v>39460775.664442301</v>
      </c>
      <c r="BQ143">
        <v>34006604.028793603</v>
      </c>
      <c r="BR143">
        <v>33175042.887735099</v>
      </c>
      <c r="BS143">
        <v>35119172.977301501</v>
      </c>
      <c r="BT143">
        <v>34229614.596449703</v>
      </c>
      <c r="BU143">
        <v>31677980.206614502</v>
      </c>
      <c r="BV143">
        <v>30060485.6863796</v>
      </c>
      <c r="BW143">
        <v>27529136.654088099</v>
      </c>
      <c r="BX143">
        <v>27889035.121957101</v>
      </c>
      <c r="BY143">
        <v>26511944.9291033</v>
      </c>
      <c r="BZ143">
        <v>29464690.261487201</v>
      </c>
      <c r="CA143">
        <v>34961264.080036104</v>
      </c>
      <c r="CB143">
        <v>37226683.049192898</v>
      </c>
      <c r="CC143">
        <v>31390440.109982699</v>
      </c>
      <c r="CD143">
        <v>325886.57526800002</v>
      </c>
      <c r="CE143">
        <v>0</v>
      </c>
      <c r="CF143">
        <v>1394064.14748</v>
      </c>
      <c r="CG143">
        <v>2441.0086000000001</v>
      </c>
      <c r="CH143">
        <v>0</v>
      </c>
      <c r="CI143">
        <v>7749797.9692800101</v>
      </c>
      <c r="CJ143">
        <v>229222.35999200001</v>
      </c>
      <c r="CK143">
        <v>1683811.2117484801</v>
      </c>
      <c r="CL143">
        <v>405789.55391077598</v>
      </c>
      <c r="CM143">
        <v>216182.56361566999</v>
      </c>
      <c r="CN143">
        <v>2281855.4387686201</v>
      </c>
      <c r="CO143">
        <v>1855637.51997973</v>
      </c>
      <c r="CP143">
        <v>2591186.9641182302</v>
      </c>
      <c r="CQ143">
        <v>9470237.7772717401</v>
      </c>
      <c r="CR143">
        <v>2593805.0457906099</v>
      </c>
      <c r="CS143">
        <v>14253352.022064701</v>
      </c>
      <c r="CT143">
        <v>3258717.1255600001</v>
      </c>
      <c r="CU143">
        <v>1018562.25054961</v>
      </c>
      <c r="CV143">
        <v>14326846.0790927</v>
      </c>
      <c r="CW143">
        <v>585959.81663273904</v>
      </c>
      <c r="CX143">
        <v>15788873.089462999</v>
      </c>
      <c r="CY143">
        <v>1871436.819012</v>
      </c>
      <c r="CZ143">
        <v>0</v>
      </c>
      <c r="DX143">
        <v>249371.43600799999</v>
      </c>
      <c r="DY143">
        <v>1052778.9657079999</v>
      </c>
      <c r="DZ143">
        <v>2533466.1247719098</v>
      </c>
      <c r="EA143">
        <v>3710670.0819501001</v>
      </c>
      <c r="EB143">
        <v>4048799.44726313</v>
      </c>
      <c r="EC143">
        <v>6819748.2852873998</v>
      </c>
      <c r="ED143">
        <v>8494397.2232356407</v>
      </c>
      <c r="EE143">
        <v>9611500.27956222</v>
      </c>
      <c r="EF143">
        <v>8885602.7272344306</v>
      </c>
      <c r="EG143">
        <v>7852351.2175653903</v>
      </c>
      <c r="EH143">
        <v>6704506.0830593202</v>
      </c>
      <c r="EI143">
        <v>6550248.8756454298</v>
      </c>
      <c r="EJ143">
        <v>6946335.9682718599</v>
      </c>
      <c r="EK143">
        <v>7662104.4622885296</v>
      </c>
      <c r="EL143">
        <v>6617233.1864029802</v>
      </c>
      <c r="EM143">
        <v>6771059.2809318304</v>
      </c>
      <c r="EN143">
        <v>6969733.9117913302</v>
      </c>
      <c r="EO143">
        <v>6958564.9360288102</v>
      </c>
      <c r="EP143">
        <v>6727745.4591475502</v>
      </c>
      <c r="EQ143">
        <v>7644198.6712366501</v>
      </c>
      <c r="ER143">
        <v>8918633.6721548904</v>
      </c>
      <c r="ES143">
        <v>9711779.0702409204</v>
      </c>
      <c r="ET143">
        <v>8177612.3944185302</v>
      </c>
      <c r="EU143">
        <v>325886.57526800002</v>
      </c>
      <c r="EV143">
        <v>0</v>
      </c>
      <c r="EW143">
        <v>1394064.14748</v>
      </c>
      <c r="EX143">
        <v>2441.0086000000001</v>
      </c>
      <c r="EY143">
        <v>0</v>
      </c>
      <c r="EZ143">
        <v>7749797.9692799998</v>
      </c>
      <c r="FA143">
        <v>229222.35999200001</v>
      </c>
      <c r="FB143">
        <v>1683811.2117484801</v>
      </c>
      <c r="FC143">
        <v>405789.55391077598</v>
      </c>
      <c r="FD143">
        <v>216182.56361566999</v>
      </c>
      <c r="FE143">
        <v>2281855.4387686201</v>
      </c>
      <c r="FF143">
        <v>1678704.0612797299</v>
      </c>
      <c r="FG143">
        <v>2591186.9641182302</v>
      </c>
      <c r="FH143">
        <v>9451892.0156717394</v>
      </c>
      <c r="FI143">
        <v>2593805.0457906099</v>
      </c>
      <c r="FJ143">
        <v>14240988.2420647</v>
      </c>
      <c r="FK143">
        <v>3258717.1255600001</v>
      </c>
      <c r="FL143">
        <v>812326.43054960598</v>
      </c>
      <c r="FM143">
        <v>13514493.6790927</v>
      </c>
      <c r="FN143">
        <v>535846.838032739</v>
      </c>
      <c r="FO143">
        <v>8757905.5849836208</v>
      </c>
      <c r="FP143">
        <v>427939.66859199997</v>
      </c>
      <c r="FQ143">
        <v>0</v>
      </c>
    </row>
    <row r="144" spans="1:173" x14ac:dyDescent="0.25">
      <c r="A144" s="48" t="s">
        <v>387</v>
      </c>
      <c r="B144" s="48" t="s">
        <v>102</v>
      </c>
      <c r="C144" s="49">
        <v>2007</v>
      </c>
      <c r="D144" s="85">
        <v>362833.76380000002</v>
      </c>
      <c r="E144" s="49">
        <v>182713.131797693</v>
      </c>
      <c r="F144" s="49">
        <v>0</v>
      </c>
      <c r="G144" s="49">
        <v>0</v>
      </c>
      <c r="H144" s="49">
        <v>0</v>
      </c>
      <c r="I144" s="49">
        <v>0</v>
      </c>
      <c r="J144" s="49">
        <v>0.98045862302988895</v>
      </c>
      <c r="K144" s="49">
        <v>0</v>
      </c>
      <c r="L144" s="49">
        <v>0</v>
      </c>
      <c r="M144" s="38">
        <f>IF(OR(Beazley_data[[#This Row],[total_RC]]&lt;0.6,Beazley_data[[#This Row],[total_RC]]&gt;2),1,Beazley_data[[#This Row],[total_RC]])</f>
        <v>0.98045862302988895</v>
      </c>
      <c r="P144" s="39" t="str">
        <f>Beazley_data[[#This Row],[key]]</f>
        <v>4T2007</v>
      </c>
      <c r="Q144" s="40">
        <f>Beazley_data[[#This Row],[WEP]]</f>
        <v>362833.76380000002</v>
      </c>
      <c r="R144" s="40">
        <f t="shared" si="19"/>
        <v>365250.13426800002</v>
      </c>
      <c r="S144" s="41">
        <f t="shared" si="20"/>
        <v>6.6156593558621708E-3</v>
      </c>
      <c r="U144" s="42">
        <f>Beazley_data[[#This Row],[Acq_costs]]</f>
        <v>182713.131797693</v>
      </c>
      <c r="V144" s="40">
        <f t="shared" si="21"/>
        <v>183372.70429600001</v>
      </c>
      <c r="W144" s="43">
        <f t="shared" si="22"/>
        <v>3.5968957366867929E-3</v>
      </c>
      <c r="Y144" s="44">
        <f>Beazley_data[[#This Row],[total_RC]]</f>
        <v>0.98045862302988895</v>
      </c>
      <c r="Z144" s="45">
        <f t="shared" si="23"/>
        <v>0.98057531384394903</v>
      </c>
      <c r="AA144" s="43">
        <f t="shared" si="24"/>
        <v>1.1900239829884441E-4</v>
      </c>
      <c r="AD144" s="42">
        <f>Beazley_data[[#This Row],[Cat_incurred]]+Beazley_data[[#This Row],[incurred_exc_cat]]</f>
        <v>0</v>
      </c>
      <c r="AE144" s="40">
        <f t="shared" si="25"/>
        <v>0</v>
      </c>
      <c r="AF144" s="43" t="str">
        <f t="shared" si="26"/>
        <v>no values</v>
      </c>
      <c r="AI144" t="s">
        <v>108</v>
      </c>
      <c r="AJ144">
        <v>1</v>
      </c>
      <c r="AK144">
        <v>1.0000904391112</v>
      </c>
      <c r="AL144">
        <v>1.14605527449292</v>
      </c>
      <c r="AM144">
        <v>1.01656100816254</v>
      </c>
      <c r="AN144">
        <v>0.95653864836246905</v>
      </c>
      <c r="AO144">
        <v>1.03345370089716</v>
      </c>
      <c r="AP144">
        <v>1.02424017331494</v>
      </c>
      <c r="AQ144">
        <v>1.1337686031772101</v>
      </c>
      <c r="AR144">
        <v>0.99977654176483299</v>
      </c>
      <c r="AS144">
        <v>1.03826167742547</v>
      </c>
      <c r="AT144">
        <v>0.97841938673863404</v>
      </c>
      <c r="AU144">
        <v>1.00893083701062</v>
      </c>
      <c r="AV144">
        <v>1.2824904797482599</v>
      </c>
      <c r="AW144">
        <v>1.0387459138522099</v>
      </c>
      <c r="AX144">
        <v>0.99349164773850596</v>
      </c>
      <c r="AY144">
        <v>0.92939354288323806</v>
      </c>
      <c r="AZ144">
        <v>0.94017157556066799</v>
      </c>
      <c r="BA144">
        <v>0.94988676109786496</v>
      </c>
      <c r="BB144">
        <v>1.0570480386811301</v>
      </c>
      <c r="BC144">
        <v>0.993933461873999</v>
      </c>
      <c r="BD144">
        <v>1.0818170653538901</v>
      </c>
      <c r="BE144">
        <v>1.03427449894935</v>
      </c>
      <c r="BF144">
        <v>1.0371311451056999</v>
      </c>
      <c r="BG144">
        <v>198554.24956746999</v>
      </c>
      <c r="BH144">
        <v>1032165.62019155</v>
      </c>
      <c r="BI144">
        <v>530877.61055092397</v>
      </c>
      <c r="BJ144">
        <v>2235672.6372556002</v>
      </c>
      <c r="BK144">
        <v>2179980.2537667002</v>
      </c>
      <c r="BL144">
        <v>1985653.355824</v>
      </c>
      <c r="BM144">
        <v>1795507.8184332999</v>
      </c>
      <c r="BN144">
        <v>2996839.4367543999</v>
      </c>
      <c r="BO144">
        <v>8452998.5516279992</v>
      </c>
      <c r="BP144">
        <v>36441953.792636201</v>
      </c>
      <c r="BQ144">
        <v>16451638.6894101</v>
      </c>
      <c r="BR144">
        <v>3410516.4604814998</v>
      </c>
      <c r="BS144">
        <v>2394278.6327820001</v>
      </c>
      <c r="BT144">
        <v>4640486.2556586303</v>
      </c>
      <c r="BU144">
        <v>5316205.4063839996</v>
      </c>
      <c r="BV144">
        <v>7902547.2834601002</v>
      </c>
      <c r="BW144">
        <v>8647681.5686465893</v>
      </c>
      <c r="BX144">
        <v>7232915.7783118198</v>
      </c>
      <c r="BY144">
        <v>6944968.0844086995</v>
      </c>
      <c r="BZ144">
        <v>6054360.2041805303</v>
      </c>
      <c r="CA144">
        <v>3470386.7637069901</v>
      </c>
      <c r="CB144">
        <v>1464066.36702</v>
      </c>
      <c r="CC144">
        <v>924519.49055999995</v>
      </c>
      <c r="CD144">
        <v>169052.105755645</v>
      </c>
      <c r="CE144">
        <v>761510.95005370502</v>
      </c>
      <c r="CF144">
        <v>166450.344690133</v>
      </c>
      <c r="CG144">
        <v>2351976.3388267499</v>
      </c>
      <c r="CH144">
        <v>1884414.8828028601</v>
      </c>
      <c r="CI144">
        <v>830030.77109446295</v>
      </c>
      <c r="CJ144">
        <v>794141.42618750199</v>
      </c>
      <c r="CK144">
        <v>3138864.5241161599</v>
      </c>
      <c r="CL144">
        <v>21982732.944300599</v>
      </c>
      <c r="CM144">
        <v>17381963.494959999</v>
      </c>
      <c r="CN144">
        <v>25848799.624506801</v>
      </c>
      <c r="CO144">
        <v>2336989.2036534999</v>
      </c>
      <c r="CP144">
        <v>352963.55456034502</v>
      </c>
      <c r="CQ144">
        <v>1827270.9533495801</v>
      </c>
      <c r="CR144">
        <v>2518697.7978650299</v>
      </c>
      <c r="CS144">
        <v>5642783.4765002001</v>
      </c>
      <c r="CT144">
        <v>10955503.6017361</v>
      </c>
      <c r="CU144">
        <v>18300613.835149799</v>
      </c>
      <c r="CV144">
        <v>5683569.4691600902</v>
      </c>
      <c r="CW144">
        <v>6879479.5428703902</v>
      </c>
      <c r="CX144">
        <v>575293.11782787403</v>
      </c>
      <c r="CY144">
        <v>214449.96773199999</v>
      </c>
      <c r="CZ144">
        <v>0</v>
      </c>
      <c r="DX144">
        <v>171870.74072569501</v>
      </c>
      <c r="DY144">
        <v>481076.41161362501</v>
      </c>
      <c r="DZ144">
        <v>223671.05889548399</v>
      </c>
      <c r="EA144">
        <v>489231.53485240001</v>
      </c>
      <c r="EB144">
        <v>660836.17287929996</v>
      </c>
      <c r="EC144">
        <v>770241.27960000001</v>
      </c>
      <c r="ED144">
        <v>501989.2041487</v>
      </c>
      <c r="EE144">
        <v>1215247.7115855999</v>
      </c>
      <c r="EF144">
        <v>3540184.4047119999</v>
      </c>
      <c r="EG144">
        <v>4154026.5767562198</v>
      </c>
      <c r="EH144">
        <v>5095010.5261434801</v>
      </c>
      <c r="EI144">
        <v>1338305.2448994999</v>
      </c>
      <c r="EJ144">
        <v>777254.17545400001</v>
      </c>
      <c r="EK144">
        <v>1463681.7871097201</v>
      </c>
      <c r="EL144">
        <v>2452779.2196760001</v>
      </c>
      <c r="EM144">
        <v>5053826.2435381096</v>
      </c>
      <c r="EN144">
        <v>5297038.5762818102</v>
      </c>
      <c r="EO144">
        <v>4315452.3173551597</v>
      </c>
      <c r="EP144">
        <v>3932253.8214953002</v>
      </c>
      <c r="EQ144">
        <v>3463696.7520799101</v>
      </c>
      <c r="ER144">
        <v>1531260.9907349299</v>
      </c>
      <c r="ES144">
        <v>601902.03248000005</v>
      </c>
      <c r="ET144">
        <v>399081.33079199999</v>
      </c>
      <c r="EU144">
        <v>169052.105755645</v>
      </c>
      <c r="EV144">
        <v>761510.95005370502</v>
      </c>
      <c r="EW144">
        <v>166450.344690133</v>
      </c>
      <c r="EX144">
        <v>2351912.77052675</v>
      </c>
      <c r="EY144">
        <v>1884414.8828028601</v>
      </c>
      <c r="EZ144">
        <v>820366.13237446302</v>
      </c>
      <c r="FA144">
        <v>785943.44567150297</v>
      </c>
      <c r="FB144">
        <v>3138775.9011161602</v>
      </c>
      <c r="FC144">
        <v>21981211.000800598</v>
      </c>
      <c r="FD144">
        <v>17381628.897519998</v>
      </c>
      <c r="FE144">
        <v>25844925.990370799</v>
      </c>
      <c r="FF144">
        <v>2290927.6985935001</v>
      </c>
      <c r="FG144">
        <v>352953.43134834501</v>
      </c>
      <c r="FH144">
        <v>1827270.9533495801</v>
      </c>
      <c r="FI144">
        <v>2360757.0636130301</v>
      </c>
      <c r="FJ144">
        <v>5485360.6759361299</v>
      </c>
      <c r="FK144">
        <v>10231031.284916401</v>
      </c>
      <c r="FL144">
        <v>16866060.196574599</v>
      </c>
      <c r="FM144">
        <v>5235786.2616793299</v>
      </c>
      <c r="FN144">
        <v>5976677.9457039898</v>
      </c>
      <c r="FO144">
        <v>501007.43562491401</v>
      </c>
      <c r="FP144">
        <v>-80959.827739999993</v>
      </c>
      <c r="FQ144">
        <v>0</v>
      </c>
    </row>
    <row r="145" spans="1:173" x14ac:dyDescent="0.25">
      <c r="A145" s="46" t="s">
        <v>388</v>
      </c>
      <c r="B145" s="46" t="s">
        <v>102</v>
      </c>
      <c r="C145">
        <v>2008</v>
      </c>
      <c r="D145" s="84">
        <v>326399.41680000001</v>
      </c>
      <c r="E145">
        <v>159428.680855941</v>
      </c>
      <c r="F145">
        <v>0</v>
      </c>
      <c r="G145">
        <v>0</v>
      </c>
      <c r="H145">
        <v>0</v>
      </c>
      <c r="I145">
        <v>0</v>
      </c>
      <c r="J145">
        <v>0.95256105507440303</v>
      </c>
      <c r="K145">
        <v>0</v>
      </c>
      <c r="L145">
        <v>0</v>
      </c>
      <c r="M145" s="38">
        <f>IF(OR(Beazley_data[[#This Row],[total_RC]]&lt;0.6,Beazley_data[[#This Row],[total_RC]]&gt;2),1,Beazley_data[[#This Row],[total_RC]])</f>
        <v>0.95256105507440303</v>
      </c>
      <c r="P145" s="39" t="str">
        <f>Beazley_data[[#This Row],[key]]</f>
        <v>4T2008</v>
      </c>
      <c r="Q145" s="40">
        <f>Beazley_data[[#This Row],[WEP]]</f>
        <v>326399.41680000001</v>
      </c>
      <c r="R145" s="40">
        <f t="shared" si="19"/>
        <v>328074.72010400001</v>
      </c>
      <c r="S145" s="41">
        <f t="shared" si="20"/>
        <v>5.1064687442815716E-3</v>
      </c>
      <c r="U145" s="42">
        <f>Beazley_data[[#This Row],[Acq_costs]]</f>
        <v>159428.680855941</v>
      </c>
      <c r="V145" s="40">
        <f t="shared" si="21"/>
        <v>159960.13494399999</v>
      </c>
      <c r="W145" s="43">
        <f t="shared" si="22"/>
        <v>3.3224158522062223E-3</v>
      </c>
      <c r="Y145" s="44">
        <f>Beazley_data[[#This Row],[total_RC]]</f>
        <v>0.95256105507440303</v>
      </c>
      <c r="Z145" s="45">
        <f t="shared" si="23"/>
        <v>0.95258248767808096</v>
      </c>
      <c r="AA145" s="43">
        <f t="shared" si="24"/>
        <v>2.249947270201327E-5</v>
      </c>
      <c r="AD145" s="42">
        <f>Beazley_data[[#This Row],[Cat_incurred]]+Beazley_data[[#This Row],[incurred_exc_cat]]</f>
        <v>0</v>
      </c>
      <c r="AE145" s="40">
        <f t="shared" si="25"/>
        <v>0</v>
      </c>
      <c r="AF145" s="43" t="str">
        <f t="shared" si="26"/>
        <v>no values</v>
      </c>
      <c r="AI145" t="s">
        <v>31</v>
      </c>
      <c r="AJ145">
        <v>0</v>
      </c>
      <c r="AK145">
        <v>0</v>
      </c>
      <c r="AL145">
        <v>0</v>
      </c>
      <c r="AM145">
        <v>0</v>
      </c>
      <c r="AN145">
        <v>0</v>
      </c>
      <c r="AO145">
        <v>1.0211453826311301</v>
      </c>
      <c r="AP145">
        <v>0.63425001446070195</v>
      </c>
      <c r="AQ145">
        <v>0.98987869474138401</v>
      </c>
      <c r="AR145">
        <v>0.91789978233940195</v>
      </c>
      <c r="AS145">
        <v>0.95841751945756304</v>
      </c>
      <c r="AT145">
        <v>0.97291144901024895</v>
      </c>
      <c r="AU145">
        <v>0.98600578955548301</v>
      </c>
      <c r="AV145">
        <v>0.99884633386972699</v>
      </c>
      <c r="AW145">
        <v>0.98952435022489504</v>
      </c>
      <c r="AX145">
        <v>0.94078845918244902</v>
      </c>
      <c r="AY145">
        <v>0.94201499306743397</v>
      </c>
      <c r="AZ145">
        <v>0.95647113422378705</v>
      </c>
      <c r="BA145">
        <v>0.91473986045702704</v>
      </c>
      <c r="BB145">
        <v>1.02753395450383</v>
      </c>
      <c r="BC145">
        <v>1.2295128127516399</v>
      </c>
      <c r="BD145">
        <v>1.20463233401451</v>
      </c>
      <c r="BE145">
        <v>1.1013791526996</v>
      </c>
      <c r="BF145">
        <v>1.03600525643045</v>
      </c>
      <c r="BG145">
        <v>0</v>
      </c>
      <c r="BH145">
        <v>0</v>
      </c>
      <c r="BI145">
        <v>0</v>
      </c>
      <c r="BJ145">
        <v>0</v>
      </c>
      <c r="BK145">
        <v>0</v>
      </c>
      <c r="BL145">
        <v>7460614.1650800798</v>
      </c>
      <c r="BM145">
        <v>11921975.906022901</v>
      </c>
      <c r="BN145">
        <v>18322285.048800401</v>
      </c>
      <c r="BO145">
        <v>17376454.099957101</v>
      </c>
      <c r="BP145">
        <v>14783864.1546844</v>
      </c>
      <c r="BQ145">
        <v>10819210.774191</v>
      </c>
      <c r="BR145">
        <v>11410447.835723201</v>
      </c>
      <c r="BS145">
        <v>9919037.8613843601</v>
      </c>
      <c r="BT145">
        <v>9544650.7117895707</v>
      </c>
      <c r="BU145">
        <v>13161401.0823233</v>
      </c>
      <c r="BV145">
        <v>10963976.055276399</v>
      </c>
      <c r="BW145">
        <v>7056537.7767902603</v>
      </c>
      <c r="BX145">
        <v>8679515.4666182101</v>
      </c>
      <c r="BY145">
        <v>7233218.7779502701</v>
      </c>
      <c r="BZ145">
        <v>9492772.7643937804</v>
      </c>
      <c r="CA145">
        <v>11665854.649878001</v>
      </c>
      <c r="CB145">
        <v>14359163.737645101</v>
      </c>
      <c r="CC145">
        <v>2904892.7583445902</v>
      </c>
      <c r="CD145">
        <v>0</v>
      </c>
      <c r="CE145">
        <v>0</v>
      </c>
      <c r="CF145">
        <v>0</v>
      </c>
      <c r="CG145">
        <v>0</v>
      </c>
      <c r="CH145">
        <v>0</v>
      </c>
      <c r="CI145">
        <v>1800310.9991641999</v>
      </c>
      <c r="CJ145">
        <v>2041774.4869798101</v>
      </c>
      <c r="CK145">
        <v>7415972.3653873503</v>
      </c>
      <c r="CL145">
        <v>5125122.9947644304</v>
      </c>
      <c r="CM145">
        <v>3657880.66528812</v>
      </c>
      <c r="CN145">
        <v>1546665.47981582</v>
      </c>
      <c r="CO145">
        <v>1909737.7652100399</v>
      </c>
      <c r="CP145">
        <v>1713539.4032210601</v>
      </c>
      <c r="CQ145">
        <v>5279190.2696279297</v>
      </c>
      <c r="CR145">
        <v>46514366.812206201</v>
      </c>
      <c r="CS145">
        <v>4990923.0370056098</v>
      </c>
      <c r="CT145">
        <v>5702422.1684347503</v>
      </c>
      <c r="CU145">
        <v>5204310.8509729104</v>
      </c>
      <c r="CV145">
        <v>1599349.7814344999</v>
      </c>
      <c r="CW145">
        <v>2569913.4293094701</v>
      </c>
      <c r="CX145">
        <v>434292.03231647401</v>
      </c>
      <c r="CY145">
        <v>990882.97648479696</v>
      </c>
      <c r="CZ145">
        <v>0</v>
      </c>
      <c r="DX145">
        <v>0</v>
      </c>
      <c r="DY145">
        <v>0</v>
      </c>
      <c r="DZ145">
        <v>0</v>
      </c>
      <c r="EA145">
        <v>0</v>
      </c>
      <c r="EB145">
        <v>0</v>
      </c>
      <c r="EC145">
        <v>2107286.4740977399</v>
      </c>
      <c r="ED145">
        <v>2952141.6804837598</v>
      </c>
      <c r="EE145">
        <v>5064551.1763905399</v>
      </c>
      <c r="EF145">
        <v>4839973.3172289198</v>
      </c>
      <c r="EG145">
        <v>3882097.5883517601</v>
      </c>
      <c r="EH145">
        <v>2755107.86322384</v>
      </c>
      <c r="EI145">
        <v>2752636.1307121101</v>
      </c>
      <c r="EJ145">
        <v>2108108.21420574</v>
      </c>
      <c r="EK145">
        <v>2232513.1036134502</v>
      </c>
      <c r="EL145">
        <v>3495942.4937341898</v>
      </c>
      <c r="EM145">
        <v>2161129.38278984</v>
      </c>
      <c r="EN145">
        <v>1475877.3850444499</v>
      </c>
      <c r="EO145">
        <v>1816087.03168974</v>
      </c>
      <c r="EP145">
        <v>1409736.8870672099</v>
      </c>
      <c r="EQ145">
        <v>2637956.6522409199</v>
      </c>
      <c r="ER145">
        <v>2708182.30223017</v>
      </c>
      <c r="ES145">
        <v>3516952.5659430102</v>
      </c>
      <c r="ET145">
        <v>848052.57831791299</v>
      </c>
      <c r="EU145">
        <v>0</v>
      </c>
      <c r="EV145">
        <v>0</v>
      </c>
      <c r="EW145">
        <v>0</v>
      </c>
      <c r="EX145">
        <v>0</v>
      </c>
      <c r="EY145">
        <v>0</v>
      </c>
      <c r="EZ145">
        <v>1800310.9991641999</v>
      </c>
      <c r="FA145">
        <v>2041774.4869798101</v>
      </c>
      <c r="FB145">
        <v>7415972.3653873401</v>
      </c>
      <c r="FC145">
        <v>5125122.9947644304</v>
      </c>
      <c r="FD145">
        <v>3655084.0552881202</v>
      </c>
      <c r="FE145">
        <v>1467099.2945918201</v>
      </c>
      <c r="FF145">
        <v>1885067.9944034801</v>
      </c>
      <c r="FG145">
        <v>1713031.55170106</v>
      </c>
      <c r="FH145">
        <v>5273102.4778079297</v>
      </c>
      <c r="FI145">
        <v>46486052.937866099</v>
      </c>
      <c r="FJ145">
        <v>4765738.6480710097</v>
      </c>
      <c r="FK145">
        <v>4909590.2504162705</v>
      </c>
      <c r="FL145">
        <v>3983318.3757319399</v>
      </c>
      <c r="FM145">
        <v>1024185.1946495</v>
      </c>
      <c r="FN145">
        <v>1601886.6271971201</v>
      </c>
      <c r="FO145">
        <v>83450.013868997194</v>
      </c>
      <c r="FP145">
        <v>76376.241191677196</v>
      </c>
      <c r="FQ145">
        <v>0</v>
      </c>
    </row>
    <row r="146" spans="1:173" x14ac:dyDescent="0.25">
      <c r="A146" s="48" t="s">
        <v>389</v>
      </c>
      <c r="B146" s="48" t="s">
        <v>102</v>
      </c>
      <c r="C146" s="49">
        <v>2009</v>
      </c>
      <c r="D146" s="85">
        <v>273775.63439999998</v>
      </c>
      <c r="E146" s="49">
        <v>131440.59875118299</v>
      </c>
      <c r="F146" s="49">
        <v>0</v>
      </c>
      <c r="G146" s="49">
        <v>0</v>
      </c>
      <c r="H146" s="49">
        <v>0</v>
      </c>
      <c r="I146" s="49">
        <v>0</v>
      </c>
      <c r="J146" s="49">
        <v>0.96024192398464903</v>
      </c>
      <c r="K146" s="49">
        <v>0</v>
      </c>
      <c r="L146" s="49">
        <v>0</v>
      </c>
      <c r="M146" s="38">
        <f>IF(OR(Beazley_data[[#This Row],[total_RC]]&lt;0.6,Beazley_data[[#This Row],[total_RC]]&gt;2),1,Beazley_data[[#This Row],[total_RC]])</f>
        <v>0.96024192398464903</v>
      </c>
      <c r="P146" s="39" t="str">
        <f>Beazley_data[[#This Row],[key]]</f>
        <v>4T2009</v>
      </c>
      <c r="Q146" s="40">
        <f>Beazley_data[[#This Row],[WEP]]</f>
        <v>273775.63439999998</v>
      </c>
      <c r="R146" s="40">
        <f t="shared" si="19"/>
        <v>276057.83883199998</v>
      </c>
      <c r="S146" s="41">
        <f t="shared" si="20"/>
        <v>8.2671241709925715E-3</v>
      </c>
      <c r="U146" s="42">
        <f>Beazley_data[[#This Row],[Acq_costs]]</f>
        <v>131440.59875118299</v>
      </c>
      <c r="V146" s="40">
        <f t="shared" si="21"/>
        <v>132007.04517200001</v>
      </c>
      <c r="W146" s="43">
        <f t="shared" si="22"/>
        <v>4.2910317406087478E-3</v>
      </c>
      <c r="Y146" s="44">
        <f>Beazley_data[[#This Row],[total_RC]]</f>
        <v>0.96024192398464903</v>
      </c>
      <c r="Z146" s="45">
        <f t="shared" si="23"/>
        <v>0.96003847402625297</v>
      </c>
      <c r="AA146" s="43">
        <f t="shared" si="24"/>
        <v>-2.1191854691282708E-4</v>
      </c>
      <c r="AD146" s="42">
        <f>Beazley_data[[#This Row],[Cat_incurred]]+Beazley_data[[#This Row],[incurred_exc_cat]]</f>
        <v>0</v>
      </c>
      <c r="AE146" s="40">
        <f t="shared" si="25"/>
        <v>0</v>
      </c>
      <c r="AF146" s="43" t="str">
        <f t="shared" si="26"/>
        <v>no values</v>
      </c>
      <c r="AI146" t="s">
        <v>171</v>
      </c>
      <c r="AJ146">
        <v>0</v>
      </c>
      <c r="AK146">
        <v>0</v>
      </c>
      <c r="AL146">
        <v>0</v>
      </c>
      <c r="AM146">
        <v>0</v>
      </c>
      <c r="AN146">
        <v>0</v>
      </c>
      <c r="AO146">
        <v>0</v>
      </c>
      <c r="AP146">
        <v>0</v>
      </c>
      <c r="AQ146">
        <v>0</v>
      </c>
      <c r="AR146">
        <v>0</v>
      </c>
      <c r="AS146">
        <v>0</v>
      </c>
      <c r="AT146">
        <v>0</v>
      </c>
      <c r="AU146">
        <v>0</v>
      </c>
      <c r="AV146">
        <v>0</v>
      </c>
      <c r="AW146">
        <v>0</v>
      </c>
      <c r="AX146">
        <v>0</v>
      </c>
      <c r="AY146">
        <v>0</v>
      </c>
      <c r="AZ146">
        <v>0.93372294675831602</v>
      </c>
      <c r="BA146">
        <v>0.86866454070885102</v>
      </c>
      <c r="BB146">
        <v>0.93996901476199701</v>
      </c>
      <c r="BC146">
        <v>0.95040264302602995</v>
      </c>
      <c r="BD146">
        <v>0.96908361262932896</v>
      </c>
      <c r="BE146">
        <v>1.1437614604225801</v>
      </c>
      <c r="BF146">
        <v>0.95508799312010995</v>
      </c>
      <c r="BG146">
        <v>0</v>
      </c>
      <c r="BH146">
        <v>0</v>
      </c>
      <c r="BI146">
        <v>0</v>
      </c>
      <c r="BJ146">
        <v>0</v>
      </c>
      <c r="BK146">
        <v>0</v>
      </c>
      <c r="BL146">
        <v>0</v>
      </c>
      <c r="BM146">
        <v>0</v>
      </c>
      <c r="BN146">
        <v>0</v>
      </c>
      <c r="BO146">
        <v>0</v>
      </c>
      <c r="BP146">
        <v>0</v>
      </c>
      <c r="BQ146">
        <v>0</v>
      </c>
      <c r="BR146">
        <v>0</v>
      </c>
      <c r="BS146">
        <v>0</v>
      </c>
      <c r="BT146">
        <v>0</v>
      </c>
      <c r="BU146">
        <v>0</v>
      </c>
      <c r="BV146">
        <v>0</v>
      </c>
      <c r="BW146">
        <v>2008660.5497000001</v>
      </c>
      <c r="BX146">
        <v>2650540.1033999999</v>
      </c>
      <c r="BY146">
        <v>3073755.4394999999</v>
      </c>
      <c r="BZ146">
        <v>2947840.1370000001</v>
      </c>
      <c r="CA146">
        <v>2926714.6039999998</v>
      </c>
      <c r="CB146">
        <v>27048420.508699998</v>
      </c>
      <c r="CC146">
        <v>2882390.4440000001</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633030.0956</v>
      </c>
      <c r="CW146">
        <v>0</v>
      </c>
      <c r="CX146">
        <v>81250</v>
      </c>
      <c r="CY146">
        <v>17089.6596394474</v>
      </c>
      <c r="CZ146">
        <v>0</v>
      </c>
      <c r="DX146">
        <v>0</v>
      </c>
      <c r="DY146">
        <v>0</v>
      </c>
      <c r="DZ146">
        <v>0</v>
      </c>
      <c r="EA146">
        <v>0</v>
      </c>
      <c r="EB146">
        <v>0</v>
      </c>
      <c r="EC146">
        <v>0</v>
      </c>
      <c r="ED146">
        <v>0</v>
      </c>
      <c r="EE146">
        <v>0</v>
      </c>
      <c r="EF146">
        <v>0</v>
      </c>
      <c r="EG146">
        <v>0</v>
      </c>
      <c r="EH146">
        <v>0</v>
      </c>
      <c r="EI146">
        <v>0</v>
      </c>
      <c r="EJ146">
        <v>0</v>
      </c>
      <c r="EK146">
        <v>0</v>
      </c>
      <c r="EL146">
        <v>0</v>
      </c>
      <c r="EM146">
        <v>0</v>
      </c>
      <c r="EN146">
        <v>354469.50890000002</v>
      </c>
      <c r="EO146">
        <v>467742.3714</v>
      </c>
      <c r="EP146">
        <v>542427.43030000001</v>
      </c>
      <c r="EQ146">
        <v>520207.08319999999</v>
      </c>
      <c r="ER146">
        <v>516620.22409999999</v>
      </c>
      <c r="ES146">
        <v>4788547.8470999999</v>
      </c>
      <c r="ET146">
        <v>508657.1372</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596830.57559999998</v>
      </c>
      <c r="FN146">
        <v>0</v>
      </c>
      <c r="FO146">
        <v>0</v>
      </c>
      <c r="FP146">
        <v>6509.2344004473998</v>
      </c>
      <c r="FQ146">
        <v>0</v>
      </c>
    </row>
    <row r="147" spans="1:173" x14ac:dyDescent="0.25">
      <c r="A147" s="46" t="s">
        <v>390</v>
      </c>
      <c r="B147" s="46" t="s">
        <v>102</v>
      </c>
      <c r="C147">
        <v>2010</v>
      </c>
      <c r="D147" s="84">
        <v>229934.7439</v>
      </c>
      <c r="E147">
        <v>115651.69125898</v>
      </c>
      <c r="F147">
        <v>0</v>
      </c>
      <c r="G147">
        <v>0</v>
      </c>
      <c r="H147">
        <v>0</v>
      </c>
      <c r="I147">
        <v>0</v>
      </c>
      <c r="J147">
        <v>0.89849406761550998</v>
      </c>
      <c r="K147">
        <v>0</v>
      </c>
      <c r="L147">
        <v>0</v>
      </c>
      <c r="M147" s="38">
        <f>IF(OR(Beazley_data[[#This Row],[total_RC]]&lt;0.6,Beazley_data[[#This Row],[total_RC]]&gt;2),1,Beazley_data[[#This Row],[total_RC]])</f>
        <v>0.89849406761550998</v>
      </c>
      <c r="P147" s="39" t="str">
        <f>Beazley_data[[#This Row],[key]]</f>
        <v>4T2010</v>
      </c>
      <c r="Q147" s="40">
        <f>Beazley_data[[#This Row],[WEP]]</f>
        <v>229934.7439</v>
      </c>
      <c r="R147" s="40">
        <f t="shared" si="19"/>
        <v>230889.47710799999</v>
      </c>
      <c r="S147" s="41">
        <f t="shared" si="20"/>
        <v>4.1350226089056806E-3</v>
      </c>
      <c r="U147" s="42">
        <f>Beazley_data[[#This Row],[Acq_costs]]</f>
        <v>115651.69125898</v>
      </c>
      <c r="V147" s="40">
        <f t="shared" si="21"/>
        <v>115414.045816</v>
      </c>
      <c r="W147" s="43">
        <f t="shared" si="22"/>
        <v>-2.0590686454131897E-3</v>
      </c>
      <c r="Y147" s="44">
        <f>Beazley_data[[#This Row],[total_RC]]</f>
        <v>0.89849406761550998</v>
      </c>
      <c r="Z147" s="45">
        <f t="shared" si="23"/>
        <v>0.90131428221593402</v>
      </c>
      <c r="AA147" s="43">
        <f t="shared" si="24"/>
        <v>3.1290024534953208E-3</v>
      </c>
      <c r="AD147" s="42">
        <f>Beazley_data[[#This Row],[Cat_incurred]]+Beazley_data[[#This Row],[incurred_exc_cat]]</f>
        <v>0</v>
      </c>
      <c r="AE147" s="40">
        <f t="shared" si="25"/>
        <v>0</v>
      </c>
      <c r="AF147" s="43" t="str">
        <f t="shared" si="26"/>
        <v>no values</v>
      </c>
      <c r="AI147" t="s">
        <v>56</v>
      </c>
      <c r="AJ147">
        <v>0.98728582671034804</v>
      </c>
      <c r="AK147">
        <v>5.3819606800652204</v>
      </c>
      <c r="AL147">
        <v>0</v>
      </c>
      <c r="AM147">
        <v>0.82443677953790195</v>
      </c>
      <c r="AN147">
        <v>0</v>
      </c>
      <c r="AO147">
        <v>0.98593352138016299</v>
      </c>
      <c r="AP147">
        <v>0.97344471481152195</v>
      </c>
      <c r="AQ147">
        <v>0.81793544959197195</v>
      </c>
      <c r="AR147">
        <v>0.952628316304724</v>
      </c>
      <c r="AS147">
        <v>0.98886908660006201</v>
      </c>
      <c r="AT147">
        <v>0.87492515107388302</v>
      </c>
      <c r="AU147">
        <v>0.98747049407566601</v>
      </c>
      <c r="AV147">
        <v>0.97488933931659505</v>
      </c>
      <c r="AW147">
        <v>0.98910483410133898</v>
      </c>
      <c r="AX147">
        <v>0.98030451870273305</v>
      </c>
      <c r="AY147">
        <v>0.76158067238020699</v>
      </c>
      <c r="AZ147">
        <v>0.79405087106769201</v>
      </c>
      <c r="BA147">
        <v>0.88873450414143995</v>
      </c>
      <c r="BB147">
        <v>0.95026049986739003</v>
      </c>
      <c r="BC147">
        <v>1.02990943255414</v>
      </c>
      <c r="BD147">
        <v>1.0173110286000999</v>
      </c>
      <c r="BE147">
        <v>1.0418901215662699</v>
      </c>
      <c r="BF147">
        <v>0.98034403788918401</v>
      </c>
      <c r="BG147">
        <v>804649.76444399997</v>
      </c>
      <c r="BH147">
        <v>157422.504044751</v>
      </c>
      <c r="BI147">
        <v>177441.45972799999</v>
      </c>
      <c r="BJ147">
        <v>321419.18107200001</v>
      </c>
      <c r="BK147">
        <v>100150.838328</v>
      </c>
      <c r="BL147">
        <v>360539.48347199999</v>
      </c>
      <c r="BM147">
        <v>330136.82354399998</v>
      </c>
      <c r="BN147">
        <v>892400.91472799995</v>
      </c>
      <c r="BO147">
        <v>1848236.5832239999</v>
      </c>
      <c r="BP147">
        <v>2051048.120776</v>
      </c>
      <c r="BQ147">
        <v>1992144.503056</v>
      </c>
      <c r="BR147">
        <v>1823803.0273200001</v>
      </c>
      <c r="BS147">
        <v>1820958.5304719999</v>
      </c>
      <c r="BT147">
        <v>1974650.4773840001</v>
      </c>
      <c r="BU147">
        <v>1986814.8562640001</v>
      </c>
      <c r="BV147">
        <v>1843015.5920239999</v>
      </c>
      <c r="BW147">
        <v>1640060.2897280001</v>
      </c>
      <c r="BX147">
        <v>1470244.8216599999</v>
      </c>
      <c r="BY147">
        <v>1508062.18566</v>
      </c>
      <c r="BZ147">
        <v>1519346.2307604</v>
      </c>
      <c r="CA147">
        <v>1552110.8186947801</v>
      </c>
      <c r="CB147">
        <v>1735153.3337957</v>
      </c>
      <c r="CC147">
        <v>94076.637931999998</v>
      </c>
      <c r="CD147">
        <v>14366.494296000001</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436296.47371200001</v>
      </c>
      <c r="CX147">
        <v>0</v>
      </c>
      <c r="CY147">
        <v>0</v>
      </c>
      <c r="CZ147">
        <v>0</v>
      </c>
      <c r="DX147">
        <v>165891.88177199999</v>
      </c>
      <c r="DY147">
        <v>34626.888352177397</v>
      </c>
      <c r="DZ147">
        <v>17759.275224000001</v>
      </c>
      <c r="EA147">
        <v>5817.2979480000004</v>
      </c>
      <c r="EB147">
        <v>19787.769423999998</v>
      </c>
      <c r="EC147">
        <v>36571.033320000002</v>
      </c>
      <c r="ED147">
        <v>54549.394679999998</v>
      </c>
      <c r="EE147">
        <v>144276.697212</v>
      </c>
      <c r="EF147">
        <v>109054.706752</v>
      </c>
      <c r="EG147">
        <v>65307.113852000002</v>
      </c>
      <c r="EH147">
        <v>67288.715295999995</v>
      </c>
      <c r="EI147">
        <v>41745.611471999997</v>
      </c>
      <c r="EJ147">
        <v>68578.882031999994</v>
      </c>
      <c r="EK147">
        <v>91831.748884000001</v>
      </c>
      <c r="EL147">
        <v>57318.210791999998</v>
      </c>
      <c r="EM147">
        <v>68667.843515999994</v>
      </c>
      <c r="EN147">
        <v>48520.638048000001</v>
      </c>
      <c r="EO147">
        <v>61880.129148</v>
      </c>
      <c r="EP147">
        <v>77754.290575999999</v>
      </c>
      <c r="EQ147">
        <v>71177.297911600006</v>
      </c>
      <c r="ER147">
        <v>59420.58357142</v>
      </c>
      <c r="ES147">
        <v>168287.21599869599</v>
      </c>
      <c r="ET147">
        <v>10208.301047999999</v>
      </c>
      <c r="EU147">
        <v>14366.494296000001</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241198.262712</v>
      </c>
      <c r="FO147">
        <v>0</v>
      </c>
      <c r="FP147">
        <v>0</v>
      </c>
      <c r="FQ147">
        <v>0</v>
      </c>
    </row>
    <row r="148" spans="1:173" x14ac:dyDescent="0.25">
      <c r="A148" s="48" t="s">
        <v>391</v>
      </c>
      <c r="B148" s="48" t="s">
        <v>102</v>
      </c>
      <c r="C148" s="49">
        <v>2011</v>
      </c>
      <c r="D148" s="85">
        <v>178230.8198</v>
      </c>
      <c r="E148" s="49">
        <v>88307.233023128996</v>
      </c>
      <c r="F148" s="49">
        <v>0</v>
      </c>
      <c r="G148" s="49">
        <v>0</v>
      </c>
      <c r="H148" s="49">
        <v>0</v>
      </c>
      <c r="I148" s="49">
        <v>0</v>
      </c>
      <c r="J148" s="49">
        <v>0.98957641685189202</v>
      </c>
      <c r="K148" s="49">
        <v>0</v>
      </c>
      <c r="L148" s="49">
        <v>0</v>
      </c>
      <c r="M148" s="38">
        <f>IF(OR(Beazley_data[[#This Row],[total_RC]]&lt;0.6,Beazley_data[[#This Row],[total_RC]]&gt;2),1,Beazley_data[[#This Row],[total_RC]])</f>
        <v>0.98957641685189202</v>
      </c>
      <c r="P148" s="39" t="str">
        <f>Beazley_data[[#This Row],[key]]</f>
        <v>4T2011</v>
      </c>
      <c r="Q148" s="40">
        <f>Beazley_data[[#This Row],[WEP]]</f>
        <v>178230.8198</v>
      </c>
      <c r="R148" s="40">
        <f t="shared" si="19"/>
        <v>180979.27998799999</v>
      </c>
      <c r="S148" s="41">
        <f t="shared" si="20"/>
        <v>1.5186601406427502E-2</v>
      </c>
      <c r="U148" s="42">
        <f>Beazley_data[[#This Row],[Acq_costs]]</f>
        <v>88307.233023128996</v>
      </c>
      <c r="V148" s="40">
        <f t="shared" si="21"/>
        <v>88650.157743999996</v>
      </c>
      <c r="W148" s="43">
        <f t="shared" si="22"/>
        <v>3.8682922805538954E-3</v>
      </c>
      <c r="Y148" s="44">
        <f>Beazley_data[[#This Row],[total_RC]]</f>
        <v>0.98957641685189202</v>
      </c>
      <c r="Z148" s="45">
        <f t="shared" si="23"/>
        <v>0.98965286534910102</v>
      </c>
      <c r="AA148" s="43">
        <f t="shared" si="24"/>
        <v>7.7247790498778226E-5</v>
      </c>
      <c r="AD148" s="42">
        <f>Beazley_data[[#This Row],[Cat_incurred]]+Beazley_data[[#This Row],[incurred_exc_cat]]</f>
        <v>0</v>
      </c>
      <c r="AE148" s="40">
        <f t="shared" si="25"/>
        <v>0</v>
      </c>
      <c r="AF148" s="43" t="str">
        <f t="shared" si="26"/>
        <v>no values</v>
      </c>
      <c r="AI148" t="s">
        <v>172</v>
      </c>
      <c r="AJ148">
        <v>0</v>
      </c>
      <c r="AK148">
        <v>0</v>
      </c>
      <c r="AL148">
        <v>0</v>
      </c>
      <c r="AM148">
        <v>0</v>
      </c>
      <c r="AN148">
        <v>0</v>
      </c>
      <c r="AO148">
        <v>0</v>
      </c>
      <c r="AP148">
        <v>0</v>
      </c>
      <c r="AQ148">
        <v>0</v>
      </c>
      <c r="AR148">
        <v>0</v>
      </c>
      <c r="AS148">
        <v>0</v>
      </c>
      <c r="AT148">
        <v>0</v>
      </c>
      <c r="AU148">
        <v>0</v>
      </c>
      <c r="AV148">
        <v>0</v>
      </c>
      <c r="AW148">
        <v>1.0166505338795</v>
      </c>
      <c r="AX148">
        <v>0.94581765234206205</v>
      </c>
      <c r="AY148">
        <v>0.86259486682104902</v>
      </c>
      <c r="AZ148">
        <v>0.98674412136090806</v>
      </c>
      <c r="BA148">
        <v>0.85085838212212705</v>
      </c>
      <c r="BB148">
        <v>0.94881158124184195</v>
      </c>
      <c r="BC148">
        <v>0.90485194519968404</v>
      </c>
      <c r="BD148">
        <v>0.95004375300848798</v>
      </c>
      <c r="BE148">
        <v>0.98216931556588205</v>
      </c>
      <c r="BF148">
        <v>0.97500000013243504</v>
      </c>
      <c r="BG148">
        <v>0</v>
      </c>
      <c r="BH148">
        <v>0</v>
      </c>
      <c r="BI148">
        <v>0</v>
      </c>
      <c r="BJ148">
        <v>0</v>
      </c>
      <c r="BK148">
        <v>0</v>
      </c>
      <c r="BL148">
        <v>0</v>
      </c>
      <c r="BM148">
        <v>0</v>
      </c>
      <c r="BN148">
        <v>0</v>
      </c>
      <c r="BO148">
        <v>0</v>
      </c>
      <c r="BP148">
        <v>0</v>
      </c>
      <c r="BQ148">
        <v>0</v>
      </c>
      <c r="BR148">
        <v>0</v>
      </c>
      <c r="BS148">
        <v>0</v>
      </c>
      <c r="BT148">
        <v>1101501.9599838301</v>
      </c>
      <c r="BU148">
        <v>2276751.2637343402</v>
      </c>
      <c r="BV148">
        <v>1833454.7729644801</v>
      </c>
      <c r="BW148">
        <v>3930789.3962356201</v>
      </c>
      <c r="BX148">
        <v>3841864.02912712</v>
      </c>
      <c r="BY148">
        <v>1958947.7389907199</v>
      </c>
      <c r="BZ148">
        <v>1926687.1993221899</v>
      </c>
      <c r="CA148">
        <v>1792026.5107073099</v>
      </c>
      <c r="CB148">
        <v>1126419.60519319</v>
      </c>
      <c r="CC148">
        <v>1345687.6350454199</v>
      </c>
      <c r="CD148">
        <v>0</v>
      </c>
      <c r="CE148">
        <v>0</v>
      </c>
      <c r="CF148">
        <v>0</v>
      </c>
      <c r="CG148">
        <v>0</v>
      </c>
      <c r="CH148">
        <v>0</v>
      </c>
      <c r="CI148">
        <v>0</v>
      </c>
      <c r="CJ148">
        <v>0</v>
      </c>
      <c r="CK148">
        <v>0</v>
      </c>
      <c r="CL148">
        <v>0</v>
      </c>
      <c r="CM148">
        <v>0</v>
      </c>
      <c r="CN148">
        <v>0</v>
      </c>
      <c r="CO148">
        <v>0</v>
      </c>
      <c r="CP148">
        <v>0</v>
      </c>
      <c r="CQ148">
        <v>0</v>
      </c>
      <c r="CR148">
        <v>0</v>
      </c>
      <c r="CS148">
        <v>40090.089999999997</v>
      </c>
      <c r="CT148">
        <v>0</v>
      </c>
      <c r="CU148">
        <v>0</v>
      </c>
      <c r="CV148">
        <v>0</v>
      </c>
      <c r="CW148">
        <v>0</v>
      </c>
      <c r="CX148">
        <v>0</v>
      </c>
      <c r="CY148">
        <v>0</v>
      </c>
      <c r="CZ148">
        <v>0</v>
      </c>
      <c r="DX148">
        <v>0</v>
      </c>
      <c r="DY148">
        <v>0</v>
      </c>
      <c r="DZ148">
        <v>0</v>
      </c>
      <c r="EA148">
        <v>0</v>
      </c>
      <c r="EB148">
        <v>0</v>
      </c>
      <c r="EC148">
        <v>0</v>
      </c>
      <c r="ED148">
        <v>0</v>
      </c>
      <c r="EE148">
        <v>0</v>
      </c>
      <c r="EF148">
        <v>0</v>
      </c>
      <c r="EG148">
        <v>0</v>
      </c>
      <c r="EH148">
        <v>0</v>
      </c>
      <c r="EI148">
        <v>0</v>
      </c>
      <c r="EJ148">
        <v>0</v>
      </c>
      <c r="EK148">
        <v>122389.106821729</v>
      </c>
      <c r="EL148">
        <v>142895.16740825301</v>
      </c>
      <c r="EM148">
        <v>152769.00006412901</v>
      </c>
      <c r="EN148">
        <v>333119.271473033</v>
      </c>
      <c r="EO148">
        <v>442873.586494004</v>
      </c>
      <c r="EP148">
        <v>230726.45708871601</v>
      </c>
      <c r="EQ148">
        <v>226569.469842764</v>
      </c>
      <c r="ER148">
        <v>161261.06653667099</v>
      </c>
      <c r="ES148">
        <v>83832.373388117194</v>
      </c>
      <c r="ET148">
        <v>97507.397461251196</v>
      </c>
      <c r="EU148">
        <v>0</v>
      </c>
      <c r="EV148">
        <v>0</v>
      </c>
      <c r="EW148">
        <v>0</v>
      </c>
      <c r="EX148">
        <v>0</v>
      </c>
      <c r="EY148">
        <v>0</v>
      </c>
      <c r="EZ148">
        <v>0</v>
      </c>
      <c r="FA148">
        <v>0</v>
      </c>
      <c r="FB148">
        <v>0</v>
      </c>
      <c r="FC148">
        <v>0</v>
      </c>
      <c r="FD148">
        <v>0</v>
      </c>
      <c r="FE148">
        <v>0</v>
      </c>
      <c r="FF148">
        <v>0</v>
      </c>
      <c r="FG148">
        <v>0</v>
      </c>
      <c r="FH148">
        <v>0</v>
      </c>
      <c r="FI148">
        <v>0</v>
      </c>
      <c r="FJ148">
        <v>40090.089999999997</v>
      </c>
      <c r="FK148">
        <v>0</v>
      </c>
      <c r="FL148">
        <v>0</v>
      </c>
      <c r="FM148">
        <v>0</v>
      </c>
      <c r="FN148">
        <v>0</v>
      </c>
      <c r="FO148">
        <v>0</v>
      </c>
      <c r="FP148">
        <v>0</v>
      </c>
      <c r="FQ148">
        <v>0</v>
      </c>
    </row>
    <row r="149" spans="1:173" x14ac:dyDescent="0.25">
      <c r="A149" s="46" t="s">
        <v>392</v>
      </c>
      <c r="B149" s="46" t="s">
        <v>102</v>
      </c>
      <c r="C149">
        <v>2012</v>
      </c>
      <c r="D149" s="84">
        <v>215712.74590000001</v>
      </c>
      <c r="E149">
        <v>106718.43306475101</v>
      </c>
      <c r="F149">
        <v>0</v>
      </c>
      <c r="G149">
        <v>0</v>
      </c>
      <c r="H149">
        <v>0</v>
      </c>
      <c r="I149">
        <v>0</v>
      </c>
      <c r="J149">
        <v>0.999035036078603</v>
      </c>
      <c r="K149">
        <v>0</v>
      </c>
      <c r="L149">
        <v>0</v>
      </c>
      <c r="M149" s="38">
        <f>IF(OR(Beazley_data[[#This Row],[total_RC]]&lt;0.6,Beazley_data[[#This Row],[total_RC]]&gt;2),1,Beazley_data[[#This Row],[total_RC]])</f>
        <v>0.999035036078603</v>
      </c>
      <c r="P149" s="39" t="str">
        <f>Beazley_data[[#This Row],[key]]</f>
        <v>4T2012</v>
      </c>
      <c r="Q149" s="40">
        <f>Beazley_data[[#This Row],[WEP]]</f>
        <v>215712.74590000001</v>
      </c>
      <c r="R149" s="40">
        <f t="shared" si="19"/>
        <v>214801.13244799999</v>
      </c>
      <c r="S149" s="41">
        <f t="shared" si="20"/>
        <v>-4.2439881094235247E-3</v>
      </c>
      <c r="U149" s="42">
        <f>Beazley_data[[#This Row],[Acq_costs]]</f>
        <v>106718.43306475101</v>
      </c>
      <c r="V149" s="40">
        <f t="shared" si="21"/>
        <v>106075.478124</v>
      </c>
      <c r="W149" s="43">
        <f t="shared" si="22"/>
        <v>-6.0612966551930594E-3</v>
      </c>
      <c r="Y149" s="44">
        <f>Beazley_data[[#This Row],[total_RC]]</f>
        <v>0.999035036078603</v>
      </c>
      <c r="Z149" s="45">
        <f t="shared" si="23"/>
        <v>0.99898728740938503</v>
      </c>
      <c r="AA149" s="43">
        <f t="shared" si="24"/>
        <v>-4.7797073916522754E-5</v>
      </c>
      <c r="AD149" s="42">
        <f>Beazley_data[[#This Row],[Cat_incurred]]+Beazley_data[[#This Row],[incurred_exc_cat]]</f>
        <v>0</v>
      </c>
      <c r="AE149" s="40">
        <f t="shared" si="25"/>
        <v>0</v>
      </c>
      <c r="AF149" s="43" t="str">
        <f t="shared" si="26"/>
        <v>no values</v>
      </c>
      <c r="AI149" t="s">
        <v>173</v>
      </c>
      <c r="AJ149">
        <v>0.97711152718935501</v>
      </c>
      <c r="AK149">
        <v>1.1999999994777</v>
      </c>
      <c r="AL149">
        <v>1.72247157691401</v>
      </c>
      <c r="AM149">
        <v>0.99000000017950196</v>
      </c>
      <c r="AN149">
        <v>1</v>
      </c>
      <c r="AO149">
        <v>0.888497897769991</v>
      </c>
      <c r="AP149">
        <v>0.95002786412260498</v>
      </c>
      <c r="AQ149">
        <v>0.924351639551105</v>
      </c>
      <c r="AR149">
        <v>1</v>
      </c>
      <c r="AS149">
        <v>0</v>
      </c>
      <c r="AT149">
        <v>0.92611597167478199</v>
      </c>
      <c r="AU149">
        <v>1</v>
      </c>
      <c r="AV149">
        <v>1</v>
      </c>
      <c r="AW149">
        <v>1</v>
      </c>
      <c r="AX149">
        <v>0.9</v>
      </c>
      <c r="AY149">
        <v>0</v>
      </c>
      <c r="AZ149">
        <v>1</v>
      </c>
      <c r="BA149">
        <v>1</v>
      </c>
      <c r="BB149">
        <v>1.0038030242268801</v>
      </c>
      <c r="BC149">
        <v>1.43957397472785</v>
      </c>
      <c r="BD149">
        <v>0</v>
      </c>
      <c r="BE149">
        <v>0</v>
      </c>
      <c r="BF149">
        <v>0</v>
      </c>
      <c r="BG149">
        <v>111996.89622</v>
      </c>
      <c r="BH149">
        <v>121309.913208</v>
      </c>
      <c r="BI149">
        <v>504167.55796800001</v>
      </c>
      <c r="BJ149">
        <v>189283.22371200001</v>
      </c>
      <c r="BK149">
        <v>391417.26955494098</v>
      </c>
      <c r="BL149">
        <v>557169.79402057198</v>
      </c>
      <c r="BM149">
        <v>477604.74353705603</v>
      </c>
      <c r="BN149">
        <v>449334.42365605501</v>
      </c>
      <c r="BO149">
        <v>427684.91087970103</v>
      </c>
      <c r="BP149">
        <v>0</v>
      </c>
      <c r="BQ149">
        <v>498835.33492009598</v>
      </c>
      <c r="BR149">
        <v>498835.33492009598</v>
      </c>
      <c r="BS149">
        <v>456348.37466794503</v>
      </c>
      <c r="BT149">
        <v>355676.21964725398</v>
      </c>
      <c r="BU149">
        <v>856555.49893500004</v>
      </c>
      <c r="BV149">
        <v>0</v>
      </c>
      <c r="BW149">
        <v>544056.42196925404</v>
      </c>
      <c r="BX149">
        <v>506059.86339750001</v>
      </c>
      <c r="BY149">
        <v>536034.62852999999</v>
      </c>
      <c r="BZ149">
        <v>744625.27031526098</v>
      </c>
      <c r="CA149">
        <v>0</v>
      </c>
      <c r="CB149">
        <v>0</v>
      </c>
      <c r="CC149">
        <v>0</v>
      </c>
      <c r="CD149">
        <v>3292.625556</v>
      </c>
      <c r="CE149">
        <v>0</v>
      </c>
      <c r="CF149">
        <v>0</v>
      </c>
      <c r="CG149">
        <v>0</v>
      </c>
      <c r="CH149">
        <v>206035.251682489</v>
      </c>
      <c r="CI149">
        <v>257122.22452333599</v>
      </c>
      <c r="CJ149">
        <v>329011.893724291</v>
      </c>
      <c r="CK149">
        <v>184125.237479412</v>
      </c>
      <c r="CL149">
        <v>689075.33188870398</v>
      </c>
      <c r="CM149">
        <v>0</v>
      </c>
      <c r="CN149">
        <v>204904.762269664</v>
      </c>
      <c r="CO149">
        <v>382615.71073998098</v>
      </c>
      <c r="CP149">
        <v>99713.557207601203</v>
      </c>
      <c r="CQ149">
        <v>141678.93772526199</v>
      </c>
      <c r="CR149">
        <v>701186.50801232003</v>
      </c>
      <c r="CS149">
        <v>0</v>
      </c>
      <c r="CT149">
        <v>528799.95607694006</v>
      </c>
      <c r="CU149">
        <v>667885.60943055595</v>
      </c>
      <c r="CV149">
        <v>746690.70897991303</v>
      </c>
      <c r="CW149">
        <v>1385597.1878277999</v>
      </c>
      <c r="CX149">
        <v>0</v>
      </c>
      <c r="CY149">
        <v>0</v>
      </c>
      <c r="CZ149">
        <v>0</v>
      </c>
      <c r="DX149">
        <v>18342.852264000001</v>
      </c>
      <c r="DY149">
        <v>21407.631696</v>
      </c>
      <c r="DZ149">
        <v>94939.560096000001</v>
      </c>
      <c r="EA149">
        <v>24667.627776000001</v>
      </c>
      <c r="EB149">
        <v>106169.56352801</v>
      </c>
      <c r="EC149">
        <v>144257.118295088</v>
      </c>
      <c r="ED149">
        <v>127324.50500110901</v>
      </c>
      <c r="EE149">
        <v>107350.986640048</v>
      </c>
      <c r="EF149">
        <v>106921.22771992499</v>
      </c>
      <c r="EG149">
        <v>0</v>
      </c>
      <c r="EH149">
        <v>124708.83373002399</v>
      </c>
      <c r="EI149">
        <v>124708.83373002399</v>
      </c>
      <c r="EJ149">
        <v>114087.093722918</v>
      </c>
      <c r="EK149">
        <v>88919.054939779598</v>
      </c>
      <c r="EL149">
        <v>324900.36166499997</v>
      </c>
      <c r="EM149">
        <v>0</v>
      </c>
      <c r="EN149">
        <v>157951.864522074</v>
      </c>
      <c r="EO149">
        <v>146920.6055025</v>
      </c>
      <c r="EP149">
        <v>155622.95667000001</v>
      </c>
      <c r="EQ149">
        <v>147141.520465382</v>
      </c>
      <c r="ER149">
        <v>0</v>
      </c>
      <c r="ES149">
        <v>0</v>
      </c>
      <c r="ET149">
        <v>0</v>
      </c>
      <c r="EU149">
        <v>3292.625556</v>
      </c>
      <c r="EV149">
        <v>0</v>
      </c>
      <c r="EW149">
        <v>0</v>
      </c>
      <c r="EX149">
        <v>0</v>
      </c>
      <c r="EY149">
        <v>206035.251682489</v>
      </c>
      <c r="EZ149">
        <v>255710.645563336</v>
      </c>
      <c r="FA149">
        <v>329011.893724291</v>
      </c>
      <c r="FB149">
        <v>172905.79748141201</v>
      </c>
      <c r="FC149">
        <v>561323.12099736405</v>
      </c>
      <c r="FD149">
        <v>0</v>
      </c>
      <c r="FE149">
        <v>204904.762269664</v>
      </c>
      <c r="FF149">
        <v>382615.71073998098</v>
      </c>
      <c r="FG149">
        <v>99713.557207601203</v>
      </c>
      <c r="FH149">
        <v>141678.93772526199</v>
      </c>
      <c r="FI149">
        <v>701186.50801232003</v>
      </c>
      <c r="FJ149">
        <v>0</v>
      </c>
      <c r="FK149">
        <v>405469.45507694001</v>
      </c>
      <c r="FL149">
        <v>667885.60943055595</v>
      </c>
      <c r="FM149">
        <v>479055.13197991299</v>
      </c>
      <c r="FN149">
        <v>1030707.3788278</v>
      </c>
      <c r="FO149">
        <v>0</v>
      </c>
      <c r="FP149">
        <v>0</v>
      </c>
      <c r="FQ149">
        <v>0</v>
      </c>
    </row>
    <row r="150" spans="1:173" x14ac:dyDescent="0.25">
      <c r="A150" s="48" t="s">
        <v>393</v>
      </c>
      <c r="B150" s="48" t="s">
        <v>102</v>
      </c>
      <c r="C150" s="49">
        <v>2013</v>
      </c>
      <c r="D150" s="85">
        <v>463103.63299999997</v>
      </c>
      <c r="E150" s="49">
        <v>243166.86198674701</v>
      </c>
      <c r="F150" s="49">
        <v>0</v>
      </c>
      <c r="G150" s="49">
        <v>0</v>
      </c>
      <c r="H150" s="49">
        <v>0</v>
      </c>
      <c r="I150" s="49">
        <v>0</v>
      </c>
      <c r="J150" s="49">
        <v>0.99922612401768995</v>
      </c>
      <c r="K150" s="49">
        <v>0</v>
      </c>
      <c r="L150" s="49">
        <v>0</v>
      </c>
      <c r="M150" s="38">
        <f>IF(OR(Beazley_data[[#This Row],[total_RC]]&lt;0.6,Beazley_data[[#This Row],[total_RC]]&gt;2),1,Beazley_data[[#This Row],[total_RC]])</f>
        <v>0.99922612401768995</v>
      </c>
      <c r="P150" s="39" t="str">
        <f>Beazley_data[[#This Row],[key]]</f>
        <v>4T2013</v>
      </c>
      <c r="Q150" s="40">
        <f>Beazley_data[[#This Row],[WEP]]</f>
        <v>463103.63299999997</v>
      </c>
      <c r="R150" s="40">
        <f t="shared" si="19"/>
        <v>472582.85483999999</v>
      </c>
      <c r="S150" s="41">
        <f t="shared" si="20"/>
        <v>2.0058327852815028E-2</v>
      </c>
      <c r="U150" s="42">
        <f>Beazley_data[[#This Row],[Acq_costs]]</f>
        <v>243166.86198674701</v>
      </c>
      <c r="V150" s="40">
        <f t="shared" si="21"/>
        <v>243625.59082400001</v>
      </c>
      <c r="W150" s="43">
        <f t="shared" si="22"/>
        <v>1.882925499334743E-3</v>
      </c>
      <c r="Y150" s="44">
        <f>Beazley_data[[#This Row],[total_RC]]</f>
        <v>0.99922612401768995</v>
      </c>
      <c r="Z150" s="45">
        <f t="shared" si="23"/>
        <v>0.99920046636333504</v>
      </c>
      <c r="AA150" s="43">
        <f t="shared" si="24"/>
        <v>-2.5678184927493885E-5</v>
      </c>
      <c r="AD150" s="42">
        <f>Beazley_data[[#This Row],[Cat_incurred]]+Beazley_data[[#This Row],[incurred_exc_cat]]</f>
        <v>0</v>
      </c>
      <c r="AE150" s="40">
        <f t="shared" si="25"/>
        <v>0</v>
      </c>
      <c r="AF150" s="43" t="str">
        <f t="shared" si="26"/>
        <v>no values</v>
      </c>
      <c r="AI150" t="s">
        <v>63</v>
      </c>
      <c r="AJ150">
        <v>1.01359345198674</v>
      </c>
      <c r="AK150">
        <v>1.0857731591528399</v>
      </c>
      <c r="AL150">
        <v>1.1810391392752799</v>
      </c>
      <c r="AM150">
        <v>1.16720211287015</v>
      </c>
      <c r="AN150">
        <v>1.0577145383876501</v>
      </c>
      <c r="AO150">
        <v>1.0238216261148501</v>
      </c>
      <c r="AP150">
        <v>1.0138971383251301</v>
      </c>
      <c r="AQ150">
        <v>0.98102925899236304</v>
      </c>
      <c r="AR150">
        <v>0.98385963021113398</v>
      </c>
      <c r="AS150">
        <v>0.96145121534697997</v>
      </c>
      <c r="AT150">
        <v>0.96519191014555705</v>
      </c>
      <c r="AU150">
        <v>1.01948976581968</v>
      </c>
      <c r="AV150">
        <v>0.98007911524304803</v>
      </c>
      <c r="AW150">
        <v>1.00857080818865</v>
      </c>
      <c r="AX150">
        <v>0.99678113816648595</v>
      </c>
      <c r="AY150">
        <v>1.03385173481926</v>
      </c>
      <c r="AZ150">
        <v>0.982433821806458</v>
      </c>
      <c r="BA150">
        <v>1.0024812592127801</v>
      </c>
      <c r="BB150">
        <v>1.0225932148549901</v>
      </c>
      <c r="BC150">
        <v>1.0868211737237701</v>
      </c>
      <c r="BD150">
        <v>1.1271371566873001</v>
      </c>
      <c r="BE150">
        <v>1.14971296497278</v>
      </c>
      <c r="BF150">
        <v>1.1953729418535901</v>
      </c>
      <c r="BG150">
        <v>3938403.92612122</v>
      </c>
      <c r="BH150">
        <v>2768379.2712530298</v>
      </c>
      <c r="BI150">
        <v>4394106.1703669103</v>
      </c>
      <c r="BJ150">
        <v>5921826.9073821502</v>
      </c>
      <c r="BK150">
        <v>5757352.5403000005</v>
      </c>
      <c r="BL150">
        <v>2007331.097908</v>
      </c>
      <c r="BM150">
        <v>3212780.7588960002</v>
      </c>
      <c r="BN150">
        <v>2964362.4265999999</v>
      </c>
      <c r="BO150">
        <v>5269846.7527999999</v>
      </c>
      <c r="BP150">
        <v>5260309.2242999999</v>
      </c>
      <c r="BQ150">
        <v>6872785.5051999995</v>
      </c>
      <c r="BR150">
        <v>6049216.96871504</v>
      </c>
      <c r="BS150">
        <v>6016869.3204140002</v>
      </c>
      <c r="BT150">
        <v>5475081.8975204099</v>
      </c>
      <c r="BU150">
        <v>5678555.9654477602</v>
      </c>
      <c r="BV150">
        <v>7102713.675214</v>
      </c>
      <c r="BW150">
        <v>8345928.1148140002</v>
      </c>
      <c r="BX150">
        <v>14376643.851199999</v>
      </c>
      <c r="BY150">
        <v>11935290.270300001</v>
      </c>
      <c r="BZ150">
        <v>3053568.3896763599</v>
      </c>
      <c r="CA150">
        <v>1803287.3742</v>
      </c>
      <c r="CB150">
        <v>1741903.3546</v>
      </c>
      <c r="CC150">
        <v>171854.54399999999</v>
      </c>
      <c r="CD150">
        <v>6654624.5294535197</v>
      </c>
      <c r="CE150">
        <v>4289927.1392059904</v>
      </c>
      <c r="CF150">
        <v>1931890.16185414</v>
      </c>
      <c r="CG150">
        <v>3015389.5297323498</v>
      </c>
      <c r="CH150">
        <v>1597031.5348390201</v>
      </c>
      <c r="CI150">
        <v>1522724.4767</v>
      </c>
      <c r="CJ150">
        <v>361522.098</v>
      </c>
      <c r="CK150">
        <v>2581351.2514</v>
      </c>
      <c r="CL150">
        <v>321078.17839199997</v>
      </c>
      <c r="CM150">
        <v>1717237.190216</v>
      </c>
      <c r="CN150">
        <v>1850579.4861999999</v>
      </c>
      <c r="CO150">
        <v>1242991.4149</v>
      </c>
      <c r="CP150">
        <v>2270705.8939</v>
      </c>
      <c r="CQ150">
        <v>452390.50959999999</v>
      </c>
      <c r="CR150">
        <v>1386951.7119</v>
      </c>
      <c r="CS150">
        <v>10742168.3912</v>
      </c>
      <c r="CT150">
        <v>29939330.4943</v>
      </c>
      <c r="CU150">
        <v>4728975.0100999996</v>
      </c>
      <c r="CV150">
        <v>2015889.5471000001</v>
      </c>
      <c r="CW150">
        <v>169741.55</v>
      </c>
      <c r="CX150">
        <v>32747.1116</v>
      </c>
      <c r="CY150">
        <v>25000</v>
      </c>
      <c r="CZ150">
        <v>0</v>
      </c>
      <c r="DX150">
        <v>1617663.7649661701</v>
      </c>
      <c r="DY150">
        <v>1010787.61341586</v>
      </c>
      <c r="DZ150">
        <v>1660220.64574571</v>
      </c>
      <c r="EA150">
        <v>2525220.7574432599</v>
      </c>
      <c r="EB150">
        <v>2413330.0545999999</v>
      </c>
      <c r="EC150">
        <v>558981.35230000003</v>
      </c>
      <c r="ED150">
        <v>764372.16509999998</v>
      </c>
      <c r="EE150">
        <v>752290.95209999999</v>
      </c>
      <c r="EF150">
        <v>1174959.9031</v>
      </c>
      <c r="EG150">
        <v>1173678.9709000001</v>
      </c>
      <c r="EH150">
        <v>1933387.0312999999</v>
      </c>
      <c r="EI150">
        <v>1610350.21413696</v>
      </c>
      <c r="EJ150">
        <v>1457204.1934859999</v>
      </c>
      <c r="EK150">
        <v>1378590.3019895901</v>
      </c>
      <c r="EL150">
        <v>1545309.47290024</v>
      </c>
      <c r="EM150">
        <v>2068905.7936859999</v>
      </c>
      <c r="EN150">
        <v>1839780.2765860001</v>
      </c>
      <c r="EO150">
        <v>3850556.0348</v>
      </c>
      <c r="EP150">
        <v>2623880.7455000002</v>
      </c>
      <c r="EQ150">
        <v>271533.85396404</v>
      </c>
      <c r="ER150">
        <v>209338.54500000001</v>
      </c>
      <c r="ES150">
        <v>183188.94816</v>
      </c>
      <c r="ET150">
        <v>23057.782200000001</v>
      </c>
      <c r="EU150">
        <v>6654624.5294535197</v>
      </c>
      <c r="EV150">
        <v>4289927.1392059904</v>
      </c>
      <c r="EW150">
        <v>1931890.16185414</v>
      </c>
      <c r="EX150">
        <v>3015389.5297323498</v>
      </c>
      <c r="EY150">
        <v>1597031.5348390201</v>
      </c>
      <c r="EZ150">
        <v>1522724.4767</v>
      </c>
      <c r="FA150">
        <v>361522.098</v>
      </c>
      <c r="FB150">
        <v>2581351.2514</v>
      </c>
      <c r="FC150">
        <v>321078.17839199997</v>
      </c>
      <c r="FD150">
        <v>1717237.190216</v>
      </c>
      <c r="FE150">
        <v>1850579.4861999999</v>
      </c>
      <c r="FF150">
        <v>1242991.4149</v>
      </c>
      <c r="FG150">
        <v>1706537.3939</v>
      </c>
      <c r="FH150">
        <v>452390.50959999999</v>
      </c>
      <c r="FI150">
        <v>1383404.9597</v>
      </c>
      <c r="FJ150">
        <v>2227936.9503000001</v>
      </c>
      <c r="FK150">
        <v>29677282.6943</v>
      </c>
      <c r="FL150">
        <v>4373889.9101</v>
      </c>
      <c r="FM150">
        <v>1449717.6137000001</v>
      </c>
      <c r="FN150">
        <v>119021.55</v>
      </c>
      <c r="FO150">
        <v>8997.1116000000002</v>
      </c>
      <c r="FP150">
        <v>0</v>
      </c>
      <c r="FQ150">
        <v>0</v>
      </c>
    </row>
    <row r="151" spans="1:173" x14ac:dyDescent="0.25">
      <c r="A151" s="46" t="s">
        <v>394</v>
      </c>
      <c r="B151" s="46" t="s">
        <v>102</v>
      </c>
      <c r="C151">
        <v>2014</v>
      </c>
      <c r="D151" s="84">
        <v>242139.1243</v>
      </c>
      <c r="E151">
        <v>112848.483450564</v>
      </c>
      <c r="F151">
        <v>0</v>
      </c>
      <c r="G151">
        <v>0</v>
      </c>
      <c r="H151">
        <v>0</v>
      </c>
      <c r="I151">
        <v>0</v>
      </c>
      <c r="J151">
        <v>0.98706164406326102</v>
      </c>
      <c r="K151">
        <v>0</v>
      </c>
      <c r="L151">
        <v>0</v>
      </c>
      <c r="M151" s="38">
        <f>IF(OR(Beazley_data[[#This Row],[total_RC]]&lt;0.6,Beazley_data[[#This Row],[total_RC]]&gt;2),1,Beazley_data[[#This Row],[total_RC]])</f>
        <v>0.98706164406326102</v>
      </c>
      <c r="P151" s="39" t="str">
        <f>Beazley_data[[#This Row],[key]]</f>
        <v>4T2014</v>
      </c>
      <c r="Q151" s="40">
        <f>Beazley_data[[#This Row],[WEP]]</f>
        <v>242139.1243</v>
      </c>
      <c r="R151" s="40">
        <f t="shared" si="19"/>
        <v>282303.73884120001</v>
      </c>
      <c r="S151" s="41">
        <f t="shared" si="20"/>
        <v>0.14227446900302373</v>
      </c>
      <c r="U151" s="42">
        <f>Beazley_data[[#This Row],[Acq_costs]]</f>
        <v>112848.483450564</v>
      </c>
      <c r="V151" s="40">
        <f t="shared" si="21"/>
        <v>120273.10742679999</v>
      </c>
      <c r="W151" s="43">
        <f t="shared" si="22"/>
        <v>6.1731372333210299E-2</v>
      </c>
      <c r="Y151" s="44">
        <f>Beazley_data[[#This Row],[total_RC]]</f>
        <v>0.98706164406326102</v>
      </c>
      <c r="Z151" s="45">
        <f t="shared" si="23"/>
        <v>0.98964937463679103</v>
      </c>
      <c r="AA151" s="43">
        <f t="shared" si="24"/>
        <v>2.614795340501002E-3</v>
      </c>
      <c r="AD151" s="42">
        <f>Beazley_data[[#This Row],[Cat_incurred]]+Beazley_data[[#This Row],[incurred_exc_cat]]</f>
        <v>0</v>
      </c>
      <c r="AE151" s="40">
        <f t="shared" si="25"/>
        <v>0</v>
      </c>
      <c r="AF151" s="43" t="str">
        <f t="shared" si="26"/>
        <v>no values</v>
      </c>
      <c r="AI151" t="s">
        <v>64</v>
      </c>
      <c r="AJ151">
        <v>1.01067113012214</v>
      </c>
      <c r="AK151">
        <v>1.3094479289993199</v>
      </c>
      <c r="AL151">
        <v>1.60899093901124</v>
      </c>
      <c r="AM151">
        <v>1.25403930929989</v>
      </c>
      <c r="AN151">
        <v>1.0251529822499399</v>
      </c>
      <c r="AO151">
        <v>0.99686706872660302</v>
      </c>
      <c r="AP151">
        <v>1.0016451345054</v>
      </c>
      <c r="AQ151">
        <v>0.98481289656930204</v>
      </c>
      <c r="AR151">
        <v>0.96977353593333704</v>
      </c>
      <c r="AS151">
        <v>1.00743064655806</v>
      </c>
      <c r="AT151">
        <v>1.0169284421310401</v>
      </c>
      <c r="AU151">
        <v>1.0246255460358999</v>
      </c>
      <c r="AV151">
        <v>1.10675146803761</v>
      </c>
      <c r="AW151">
        <v>1.10611153062163</v>
      </c>
      <c r="AX151">
        <v>1.0738432482265601</v>
      </c>
      <c r="AY151">
        <v>1.03746202983761</v>
      </c>
      <c r="AZ151">
        <v>1.01181717980577</v>
      </c>
      <c r="BA151">
        <v>0.99440404295552298</v>
      </c>
      <c r="BB151">
        <v>1.0017122485771199</v>
      </c>
      <c r="BC151">
        <v>1.0052798727682899</v>
      </c>
      <c r="BD151">
        <v>1.19643080252377</v>
      </c>
      <c r="BE151">
        <v>1.1474063315551899</v>
      </c>
      <c r="BF151">
        <v>1.0948867048055599</v>
      </c>
      <c r="BG151">
        <v>3559036.5971632302</v>
      </c>
      <c r="BH151">
        <v>14177215.511829</v>
      </c>
      <c r="BI151">
        <v>31984806.187100001</v>
      </c>
      <c r="BJ151">
        <v>39458760.977925397</v>
      </c>
      <c r="BK151">
        <v>42864617.378424503</v>
      </c>
      <c r="BL151">
        <v>48557021.093028396</v>
      </c>
      <c r="BM151">
        <v>50027622.125245102</v>
      </c>
      <c r="BN151">
        <v>51191964.744703703</v>
      </c>
      <c r="BO151">
        <v>64091566.002503298</v>
      </c>
      <c r="BP151">
        <v>62308815.388607003</v>
      </c>
      <c r="BQ151">
        <v>73352530.973053798</v>
      </c>
      <c r="BR151">
        <v>83287739.217478201</v>
      </c>
      <c r="BS151">
        <v>100143061.24101301</v>
      </c>
      <c r="BT151">
        <v>106105067.009983</v>
      </c>
      <c r="BU151">
        <v>129163721.55517501</v>
      </c>
      <c r="BV151">
        <v>138298744.68406299</v>
      </c>
      <c r="BW151">
        <v>96993232.565954402</v>
      </c>
      <c r="BX151">
        <v>104332789.09416001</v>
      </c>
      <c r="BY151">
        <v>124307008.928372</v>
      </c>
      <c r="BZ151">
        <v>45375250.897760503</v>
      </c>
      <c r="CA151">
        <v>44192168.030154802</v>
      </c>
      <c r="CB151">
        <v>56624177.558732003</v>
      </c>
      <c r="CC151">
        <v>7269499.8971375003</v>
      </c>
      <c r="CD151">
        <v>6243391.3881614003</v>
      </c>
      <c r="CE151">
        <v>16571737.902210601</v>
      </c>
      <c r="CF151">
        <v>20047602.019887999</v>
      </c>
      <c r="CG151">
        <v>19101709.9243</v>
      </c>
      <c r="CH151">
        <v>21014532.755463801</v>
      </c>
      <c r="CI151">
        <v>25955931.556277402</v>
      </c>
      <c r="CJ151">
        <v>34691009.0665894</v>
      </c>
      <c r="CK151">
        <v>57392694.687824197</v>
      </c>
      <c r="CL151">
        <v>72853307.939208999</v>
      </c>
      <c r="CM151">
        <v>59939531.201887697</v>
      </c>
      <c r="CN151">
        <v>73856167.844452202</v>
      </c>
      <c r="CO151">
        <v>71925642.305270493</v>
      </c>
      <c r="CP151">
        <v>85500337.773618504</v>
      </c>
      <c r="CQ151">
        <v>69604028.975056306</v>
      </c>
      <c r="CR151">
        <v>79045298.428277299</v>
      </c>
      <c r="CS151">
        <v>107453161.733026</v>
      </c>
      <c r="CT151">
        <v>59977336.5176</v>
      </c>
      <c r="CU151">
        <v>54271669.399279997</v>
      </c>
      <c r="CV151">
        <v>39635622.200072497</v>
      </c>
      <c r="CW151">
        <v>11252949.684405399</v>
      </c>
      <c r="CX151">
        <v>5156911.9985999996</v>
      </c>
      <c r="CY151">
        <v>58636.312599999997</v>
      </c>
      <c r="CZ151">
        <v>0</v>
      </c>
      <c r="DX151">
        <v>1546588.7214814599</v>
      </c>
      <c r="DY151">
        <v>5565050.5197149999</v>
      </c>
      <c r="DZ151">
        <v>10248989.316756001</v>
      </c>
      <c r="EA151">
        <v>10439969.7238112</v>
      </c>
      <c r="EB151">
        <v>11273704.3363527</v>
      </c>
      <c r="EC151">
        <v>11759432.8260617</v>
      </c>
      <c r="ED151">
        <v>13222705.9274978</v>
      </c>
      <c r="EE151">
        <v>15750744.8181643</v>
      </c>
      <c r="EF151">
        <v>18201162.2349886</v>
      </c>
      <c r="EG151">
        <v>18072344.977953602</v>
      </c>
      <c r="EH151">
        <v>19944195.8648884</v>
      </c>
      <c r="EI151">
        <v>23767939.4574201</v>
      </c>
      <c r="EJ151">
        <v>28861809.492330998</v>
      </c>
      <c r="EK151">
        <v>31283425.271423299</v>
      </c>
      <c r="EL151">
        <v>38612053.7070347</v>
      </c>
      <c r="EM151">
        <v>42183627.9818528</v>
      </c>
      <c r="EN151">
        <v>24478877.536815599</v>
      </c>
      <c r="EO151">
        <v>26150930.154240001</v>
      </c>
      <c r="EP151">
        <v>32311939.5938676</v>
      </c>
      <c r="EQ151">
        <v>12602105.393995799</v>
      </c>
      <c r="ER151">
        <v>10462859.9693726</v>
      </c>
      <c r="ES151">
        <v>12761500.437864101</v>
      </c>
      <c r="ET151">
        <v>2481135.8703625002</v>
      </c>
      <c r="EU151">
        <v>5610875.3006173996</v>
      </c>
      <c r="EV151">
        <v>16571737.902210601</v>
      </c>
      <c r="EW151">
        <v>19877566.019887999</v>
      </c>
      <c r="EX151">
        <v>19101709.9243</v>
      </c>
      <c r="EY151">
        <v>21014532.755463801</v>
      </c>
      <c r="EZ151">
        <v>25955931.556277402</v>
      </c>
      <c r="FA151">
        <v>34691009.0665894</v>
      </c>
      <c r="FB151">
        <v>57361617.187824197</v>
      </c>
      <c r="FC151">
        <v>72446723.235440999</v>
      </c>
      <c r="FD151">
        <v>59702168.051887698</v>
      </c>
      <c r="FE151">
        <v>73741749.844452202</v>
      </c>
      <c r="FF151">
        <v>71810062.055270493</v>
      </c>
      <c r="FG151">
        <v>81729131.733618498</v>
      </c>
      <c r="FH151">
        <v>69206638.517556295</v>
      </c>
      <c r="FI151">
        <v>77415089.428277299</v>
      </c>
      <c r="FJ151">
        <v>98767786.905399904</v>
      </c>
      <c r="FK151">
        <v>55296351.5176</v>
      </c>
      <c r="FL151">
        <v>41014878.399279997</v>
      </c>
      <c r="FM151">
        <v>32941128.950072501</v>
      </c>
      <c r="FN151">
        <v>5056325.3604053697</v>
      </c>
      <c r="FO151">
        <v>4228070.2570000002</v>
      </c>
      <c r="FP151">
        <v>28636.312600000001</v>
      </c>
      <c r="FQ151">
        <v>0</v>
      </c>
    </row>
    <row r="152" spans="1:173" x14ac:dyDescent="0.25">
      <c r="A152" s="48" t="s">
        <v>395</v>
      </c>
      <c r="B152" s="48" t="s">
        <v>102</v>
      </c>
      <c r="C152" s="49">
        <v>2015</v>
      </c>
      <c r="D152" s="85">
        <v>342548.6116</v>
      </c>
      <c r="E152" s="49">
        <v>159646.36871201699</v>
      </c>
      <c r="F152" s="49">
        <v>-3306.9276957100001</v>
      </c>
      <c r="G152" s="49">
        <v>-3306.9276957100001</v>
      </c>
      <c r="H152" s="49">
        <v>0</v>
      </c>
      <c r="I152" s="49">
        <v>0</v>
      </c>
      <c r="J152" s="49">
        <v>0.95696751591824902</v>
      </c>
      <c r="K152" s="49">
        <v>-3306.9276957100001</v>
      </c>
      <c r="L152" s="49">
        <v>-3306.9276957100001</v>
      </c>
      <c r="M152" s="38">
        <f>IF(OR(Beazley_data[[#This Row],[total_RC]]&lt;0.6,Beazley_data[[#This Row],[total_RC]]&gt;2),1,Beazley_data[[#This Row],[total_RC]])</f>
        <v>0.95696751591824902</v>
      </c>
      <c r="P152" s="39" t="str">
        <f>Beazley_data[[#This Row],[key]]</f>
        <v>4T2015</v>
      </c>
      <c r="Q152" s="40">
        <f>Beazley_data[[#This Row],[WEP]]</f>
        <v>342548.6116</v>
      </c>
      <c r="R152" s="40">
        <f t="shared" si="19"/>
        <v>331013.15003600001</v>
      </c>
      <c r="S152" s="41">
        <f t="shared" si="20"/>
        <v>-3.4848952565012706E-2</v>
      </c>
      <c r="U152" s="42">
        <f>Beazley_data[[#This Row],[Acq_costs]]</f>
        <v>159646.36871201699</v>
      </c>
      <c r="V152" s="40">
        <f t="shared" si="21"/>
        <v>150735.484512</v>
      </c>
      <c r="W152" s="43">
        <f t="shared" si="22"/>
        <v>-5.9116035145046451E-2</v>
      </c>
      <c r="Y152" s="44">
        <f>Beazley_data[[#This Row],[total_RC]]</f>
        <v>0.95696751591824902</v>
      </c>
      <c r="Z152" s="45">
        <f t="shared" si="23"/>
        <v>0.96341573248940404</v>
      </c>
      <c r="AA152" s="43">
        <f t="shared" si="24"/>
        <v>6.6930779244109328E-3</v>
      </c>
      <c r="AD152" s="42">
        <f>Beazley_data[[#This Row],[Cat_incurred]]+Beazley_data[[#This Row],[incurred_exc_cat]]</f>
        <v>-3306.9276957100001</v>
      </c>
      <c r="AE152" s="40">
        <f t="shared" si="25"/>
        <v>-3486.2587319999998</v>
      </c>
      <c r="AF152" s="43">
        <f t="shared" si="26"/>
        <v>5.1439393939393854E-2</v>
      </c>
      <c r="AI152" t="s">
        <v>174</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1.00720054398058</v>
      </c>
      <c r="BD152">
        <v>1.01068376822152</v>
      </c>
      <c r="BE152">
        <v>1.0028571753306701</v>
      </c>
      <c r="BF152">
        <v>1.03588559092909</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91115088.000599995</v>
      </c>
      <c r="CA152">
        <v>94329243.895899996</v>
      </c>
      <c r="CB152">
        <v>45730276.184199996</v>
      </c>
      <c r="CC152">
        <v>15489288.850500001</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12626641.469653999</v>
      </c>
      <c r="CX152">
        <v>5946736.4441</v>
      </c>
      <c r="CY152">
        <v>221548.38380000001</v>
      </c>
      <c r="CZ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21469977.650199998</v>
      </c>
      <c r="ER152">
        <v>21029671.146400001</v>
      </c>
      <c r="ES152">
        <v>5350366.7015000004</v>
      </c>
      <c r="ET152">
        <v>3959466.2881</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6659669.4905539798</v>
      </c>
      <c r="FO152">
        <v>3827452.2461000001</v>
      </c>
      <c r="FP152">
        <v>62785.674099999997</v>
      </c>
      <c r="FQ152">
        <v>0</v>
      </c>
    </row>
    <row r="153" spans="1:173" x14ac:dyDescent="0.25">
      <c r="A153" s="46" t="s">
        <v>396</v>
      </c>
      <c r="B153" s="46" t="s">
        <v>102</v>
      </c>
      <c r="C153">
        <v>2016</v>
      </c>
      <c r="D153" s="84">
        <v>326289.20909999998</v>
      </c>
      <c r="E153">
        <v>123062.207821469</v>
      </c>
      <c r="F153">
        <v>0</v>
      </c>
      <c r="G153">
        <v>0</v>
      </c>
      <c r="H153">
        <v>0</v>
      </c>
      <c r="I153">
        <v>0</v>
      </c>
      <c r="J153">
        <v>0.978414488941595</v>
      </c>
      <c r="K153">
        <v>0</v>
      </c>
      <c r="L153">
        <v>0</v>
      </c>
      <c r="M153" s="38">
        <f>IF(OR(Beazley_data[[#This Row],[total_RC]]&lt;0.6,Beazley_data[[#This Row],[total_RC]]&gt;2),1,Beazley_data[[#This Row],[total_RC]])</f>
        <v>0.978414488941595</v>
      </c>
      <c r="P153" s="39" t="str">
        <f>Beazley_data[[#This Row],[key]]</f>
        <v>4T2016</v>
      </c>
      <c r="Q153" s="40">
        <f>Beazley_data[[#This Row],[WEP]]</f>
        <v>326289.20909999998</v>
      </c>
      <c r="R153" s="40">
        <f t="shared" si="19"/>
        <v>129413.08004</v>
      </c>
      <c r="S153" s="41">
        <f t="shared" si="20"/>
        <v>-1.5213000803253269</v>
      </c>
      <c r="U153" s="42">
        <f>Beazley_data[[#This Row],[Acq_costs]]</f>
        <v>123062.207821469</v>
      </c>
      <c r="V153" s="40">
        <f t="shared" si="21"/>
        <v>60593.090303999998</v>
      </c>
      <c r="W153" s="43">
        <f t="shared" si="22"/>
        <v>-1.0309610750014042</v>
      </c>
      <c r="Y153" s="44">
        <f>Beazley_data[[#This Row],[total_RC]]</f>
        <v>0.978414488941595</v>
      </c>
      <c r="Z153" s="45">
        <f t="shared" si="23"/>
        <v>0.978360857066911</v>
      </c>
      <c r="AA153" s="43">
        <f t="shared" si="24"/>
        <v>-5.4818091194670924E-5</v>
      </c>
      <c r="AD153" s="42">
        <f>Beazley_data[[#This Row],[Cat_incurred]]+Beazley_data[[#This Row],[incurred_exc_cat]]</f>
        <v>0</v>
      </c>
      <c r="AE153" s="40">
        <f t="shared" si="25"/>
        <v>0</v>
      </c>
      <c r="AF153" s="43" t="str">
        <f t="shared" si="26"/>
        <v>no values</v>
      </c>
      <c r="AI153" t="s">
        <v>106</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1.00733551804263</v>
      </c>
      <c r="BD153">
        <v>1.0206010554922</v>
      </c>
      <c r="BE153">
        <v>1.03618594299555</v>
      </c>
      <c r="BF153">
        <v>1.07571139059273</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14093509.086525099</v>
      </c>
      <c r="CA153">
        <v>45692072.234868102</v>
      </c>
      <c r="CB153">
        <v>53600789.184560999</v>
      </c>
      <c r="CC153">
        <v>32582059.6038341</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1919870.1577999999</v>
      </c>
      <c r="CX153">
        <v>2514229.6817000001</v>
      </c>
      <c r="CY153">
        <v>1171297.34880019</v>
      </c>
      <c r="CZ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4737825.35654095</v>
      </c>
      <c r="ER153">
        <v>15378922.1137459</v>
      </c>
      <c r="ES153">
        <v>18076204.370790198</v>
      </c>
      <c r="ET153">
        <v>10266953.3930439</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1613491.1577999999</v>
      </c>
      <c r="FO153">
        <v>1548102.8492000001</v>
      </c>
      <c r="FP153">
        <v>955937.03176123404</v>
      </c>
      <c r="FQ153">
        <v>0</v>
      </c>
    </row>
    <row r="154" spans="1:173" x14ac:dyDescent="0.25">
      <c r="A154" s="48" t="s">
        <v>397</v>
      </c>
      <c r="B154" s="48" t="s">
        <v>102</v>
      </c>
      <c r="C154" s="49">
        <v>2017</v>
      </c>
      <c r="D154" s="85">
        <v>410273.51929999999</v>
      </c>
      <c r="E154" s="49">
        <v>199851.401258028</v>
      </c>
      <c r="F154" s="49">
        <v>1.00000000000003E-4</v>
      </c>
      <c r="G154" s="49">
        <v>1.00000000000003E-4</v>
      </c>
      <c r="H154" s="49">
        <v>0</v>
      </c>
      <c r="I154" s="49">
        <v>0</v>
      </c>
      <c r="J154" s="49">
        <v>0.999961440198193</v>
      </c>
      <c r="K154" s="49">
        <v>1.00000000000003E-4</v>
      </c>
      <c r="L154" s="49">
        <v>1.00000000000003E-4</v>
      </c>
      <c r="M154" s="38">
        <f>IF(OR(Beazley_data[[#This Row],[total_RC]]&lt;0.6,Beazley_data[[#This Row],[total_RC]]&gt;2),1,Beazley_data[[#This Row],[total_RC]])</f>
        <v>0.999961440198193</v>
      </c>
      <c r="P154" s="39" t="str">
        <f>Beazley_data[[#This Row],[key]]</f>
        <v>4T2017</v>
      </c>
      <c r="Q154" s="40">
        <f>Beazley_data[[#This Row],[WEP]]</f>
        <v>410273.51929999999</v>
      </c>
      <c r="R154" s="40">
        <f t="shared" si="19"/>
        <v>338269.28779600002</v>
      </c>
      <c r="S154" s="41">
        <f t="shared" si="20"/>
        <v>-0.2128606826033333</v>
      </c>
      <c r="U154" s="42">
        <f>Beazley_data[[#This Row],[Acq_costs]]</f>
        <v>199851.401258028</v>
      </c>
      <c r="V154" s="40">
        <f t="shared" si="21"/>
        <v>177463.423832</v>
      </c>
      <c r="W154" s="43">
        <f t="shared" si="22"/>
        <v>-0.12615544624689598</v>
      </c>
      <c r="Y154" s="44">
        <f>Beazley_data[[#This Row],[total_RC]]</f>
        <v>0.999961440198193</v>
      </c>
      <c r="Z154" s="45">
        <f t="shared" si="23"/>
        <v>0.99975286385061102</v>
      </c>
      <c r="AA154" s="43">
        <f t="shared" si="24"/>
        <v>-2.0862790707958979E-4</v>
      </c>
      <c r="AD154" s="42">
        <f>Beazley_data[[#This Row],[Cat_incurred]]+Beazley_data[[#This Row],[incurred_exc_cat]]</f>
        <v>1.00000000000003E-4</v>
      </c>
      <c r="AE154" s="40">
        <f t="shared" si="25"/>
        <v>9.9999999946476196E-5</v>
      </c>
      <c r="AF154" s="43">
        <f t="shared" si="26"/>
        <v>-5.3526803786242975E-10</v>
      </c>
      <c r="AI154" t="s">
        <v>14</v>
      </c>
      <c r="AJ154">
        <v>0.99867732169207701</v>
      </c>
      <c r="AK154">
        <v>1.05096294028092</v>
      </c>
      <c r="AL154">
        <v>1.0167241418750399</v>
      </c>
      <c r="AM154">
        <v>1.0266604707467899</v>
      </c>
      <c r="AN154">
        <v>0.98551772025685402</v>
      </c>
      <c r="AO154">
        <v>0.99014227373434205</v>
      </c>
      <c r="AP154">
        <v>0.97567659023094599</v>
      </c>
      <c r="AQ154">
        <v>0.91278056959185006</v>
      </c>
      <c r="AR154">
        <v>0.96141298221902804</v>
      </c>
      <c r="AS154">
        <v>0.99214695585842305</v>
      </c>
      <c r="AT154">
        <v>0.97234801867891496</v>
      </c>
      <c r="AU154">
        <v>0.97917462546310796</v>
      </c>
      <c r="AV154">
        <v>0.98564633978721705</v>
      </c>
      <c r="AW154">
        <v>0.995738246423438</v>
      </c>
      <c r="AX154">
        <v>0.98229750221429402</v>
      </c>
      <c r="AY154">
        <v>0.97664243837118403</v>
      </c>
      <c r="AZ154">
        <v>0.96481619723132594</v>
      </c>
      <c r="BA154">
        <v>1.01167869279073</v>
      </c>
      <c r="BB154">
        <v>1.05124665562635</v>
      </c>
      <c r="BC154">
        <v>1.1333371463539701</v>
      </c>
      <c r="BD154">
        <v>1.1777777142694299</v>
      </c>
      <c r="BE154">
        <v>1.09732800735092</v>
      </c>
      <c r="BF154">
        <v>1.0467370673340299</v>
      </c>
      <c r="BG154">
        <v>48992.138663999998</v>
      </c>
      <c r="BH154">
        <v>1159090.2502979501</v>
      </c>
      <c r="BI154">
        <v>1459988.846316</v>
      </c>
      <c r="BJ154">
        <v>16320502.5277496</v>
      </c>
      <c r="BK154">
        <v>25450884.4419703</v>
      </c>
      <c r="BL154">
        <v>27063380.7851553</v>
      </c>
      <c r="BM154">
        <v>29028832.570061401</v>
      </c>
      <c r="BN154">
        <v>24785042.944271501</v>
      </c>
      <c r="BO154">
        <v>21675826.349498902</v>
      </c>
      <c r="BP154">
        <v>22440282.201155499</v>
      </c>
      <c r="BQ154">
        <v>31607937.808247901</v>
      </c>
      <c r="BR154">
        <v>25052019.380391698</v>
      </c>
      <c r="BS154">
        <v>27670585.530158401</v>
      </c>
      <c r="BT154">
        <v>30416390.6133633</v>
      </c>
      <c r="BU154">
        <v>31154475.588877499</v>
      </c>
      <c r="BV154">
        <v>29786604.2775332</v>
      </c>
      <c r="BW154">
        <v>34161073.726926699</v>
      </c>
      <c r="BX154">
        <v>41680850.828616798</v>
      </c>
      <c r="BY154">
        <v>44583847.175533302</v>
      </c>
      <c r="BZ154">
        <v>54498070.521292999</v>
      </c>
      <c r="CA154">
        <v>62960689.113004498</v>
      </c>
      <c r="CB154">
        <v>68768626.673062295</v>
      </c>
      <c r="CC154">
        <v>42822109.396365702</v>
      </c>
      <c r="CD154">
        <v>147.76515599999999</v>
      </c>
      <c r="CE154">
        <v>393291.96910799999</v>
      </c>
      <c r="CF154">
        <v>314123.49264000001</v>
      </c>
      <c r="CG154">
        <v>7125357.9390027998</v>
      </c>
      <c r="CH154">
        <v>16625666.3649374</v>
      </c>
      <c r="CI154">
        <v>23955473.1992465</v>
      </c>
      <c r="CJ154">
        <v>15364327.789756199</v>
      </c>
      <c r="CK154">
        <v>21417531.533546701</v>
      </c>
      <c r="CL154">
        <v>10511408.9718263</v>
      </c>
      <c r="CM154">
        <v>12382795.279638801</v>
      </c>
      <c r="CN154">
        <v>15941604.9284852</v>
      </c>
      <c r="CO154">
        <v>17373526.448822901</v>
      </c>
      <c r="CP154">
        <v>12184464.310999401</v>
      </c>
      <c r="CQ154">
        <v>20453714.490545601</v>
      </c>
      <c r="CR154">
        <v>14285285.4991819</v>
      </c>
      <c r="CS154">
        <v>16623034.8322387</v>
      </c>
      <c r="CT154">
        <v>24753922.529552702</v>
      </c>
      <c r="CU154">
        <v>34237298.341122799</v>
      </c>
      <c r="CV154">
        <v>31446921.3831934</v>
      </c>
      <c r="CW154">
        <v>26563390.691550601</v>
      </c>
      <c r="CX154">
        <v>20118381.8569424</v>
      </c>
      <c r="CY154">
        <v>13653818.1653047</v>
      </c>
      <c r="CZ154">
        <v>540.1069</v>
      </c>
      <c r="DX154">
        <v>15884.840768</v>
      </c>
      <c r="DY154">
        <v>122449.19505863301</v>
      </c>
      <c r="DZ154">
        <v>430785.55696000002</v>
      </c>
      <c r="EA154">
        <v>5961305.1613590196</v>
      </c>
      <c r="EB154">
        <v>9157427.0573969092</v>
      </c>
      <c r="EC154">
        <v>10062146.658984501</v>
      </c>
      <c r="ED154">
        <v>10814242.067628</v>
      </c>
      <c r="EE154">
        <v>9049456.0610159803</v>
      </c>
      <c r="EF154">
        <v>7198460.1070801504</v>
      </c>
      <c r="EG154">
        <v>7596595.1786750099</v>
      </c>
      <c r="EH154">
        <v>11139857.0042277</v>
      </c>
      <c r="EI154">
        <v>8393981.4751364496</v>
      </c>
      <c r="EJ154">
        <v>9040490.6097297892</v>
      </c>
      <c r="EK154">
        <v>10805473.0567786</v>
      </c>
      <c r="EL154">
        <v>10899073.275003601</v>
      </c>
      <c r="EM154">
        <v>11637268.865179</v>
      </c>
      <c r="EN154">
        <v>13092272.879712099</v>
      </c>
      <c r="EO154">
        <v>15405871.092397699</v>
      </c>
      <c r="EP154">
        <v>17413612.374640498</v>
      </c>
      <c r="EQ154">
        <v>20042328.230495699</v>
      </c>
      <c r="ER154">
        <v>21991714.3798934</v>
      </c>
      <c r="ES154">
        <v>23157430.3480221</v>
      </c>
      <c r="ET154">
        <v>16125677.2372026</v>
      </c>
      <c r="EU154">
        <v>147.76515599999999</v>
      </c>
      <c r="EV154">
        <v>393291.96910799999</v>
      </c>
      <c r="EW154">
        <v>314123.49264000001</v>
      </c>
      <c r="EX154">
        <v>7124487.8084508004</v>
      </c>
      <c r="EY154">
        <v>16607908.4028602</v>
      </c>
      <c r="EZ154">
        <v>23883864.8488</v>
      </c>
      <c r="FA154">
        <v>15348937.2116143</v>
      </c>
      <c r="FB154">
        <v>21405060.274288598</v>
      </c>
      <c r="FC154">
        <v>10510498.403994801</v>
      </c>
      <c r="FD154">
        <v>12375454.7512544</v>
      </c>
      <c r="FE154">
        <v>15936366.2508143</v>
      </c>
      <c r="FF154">
        <v>17111875.535374202</v>
      </c>
      <c r="FG154">
        <v>12058264.096604301</v>
      </c>
      <c r="FH154">
        <v>20290586.796924099</v>
      </c>
      <c r="FI154">
        <v>14228079.4369819</v>
      </c>
      <c r="FJ154">
        <v>16312231.7105365</v>
      </c>
      <c r="FK154">
        <v>23743919.166882299</v>
      </c>
      <c r="FL154">
        <v>32352860.254094001</v>
      </c>
      <c r="FM154">
        <v>27903869.390545499</v>
      </c>
      <c r="FN154">
        <v>22380276.0152159</v>
      </c>
      <c r="FO154">
        <v>12030588.1924066</v>
      </c>
      <c r="FP154">
        <v>4858956.6355121303</v>
      </c>
      <c r="FQ154">
        <v>0</v>
      </c>
    </row>
    <row r="155" spans="1:173" x14ac:dyDescent="0.25">
      <c r="A155" s="46" t="s">
        <v>398</v>
      </c>
      <c r="B155" s="46" t="s">
        <v>102</v>
      </c>
      <c r="C155">
        <v>2018</v>
      </c>
      <c r="D155" s="84">
        <v>389012.49570000003</v>
      </c>
      <c r="E155">
        <v>188254.86818054901</v>
      </c>
      <c r="F155">
        <v>0</v>
      </c>
      <c r="G155">
        <v>0</v>
      </c>
      <c r="H155">
        <v>0</v>
      </c>
      <c r="I155">
        <v>0</v>
      </c>
      <c r="J155">
        <v>1.05102672690468</v>
      </c>
      <c r="K155">
        <v>0</v>
      </c>
      <c r="L155">
        <v>0</v>
      </c>
      <c r="M155" s="38">
        <f>IF(OR(Beazley_data[[#This Row],[total_RC]]&lt;0.6,Beazley_data[[#This Row],[total_RC]]&gt;2),1,Beazley_data[[#This Row],[total_RC]])</f>
        <v>1.05102672690468</v>
      </c>
      <c r="P155" s="39" t="str">
        <f>Beazley_data[[#This Row],[key]]</f>
        <v>4T2018</v>
      </c>
      <c r="Q155" s="40">
        <f>Beazley_data[[#This Row],[WEP]]</f>
        <v>389012.49570000003</v>
      </c>
      <c r="R155" s="40">
        <f t="shared" si="19"/>
        <v>298564.87328</v>
      </c>
      <c r="S155" s="41">
        <f t="shared" si="20"/>
        <v>-0.30294127177906982</v>
      </c>
      <c r="U155" s="42">
        <f>Beazley_data[[#This Row],[Acq_costs]]</f>
        <v>188254.86818054901</v>
      </c>
      <c r="V155" s="40">
        <f t="shared" si="21"/>
        <v>163923.33969200001</v>
      </c>
      <c r="W155" s="43">
        <f t="shared" si="22"/>
        <v>-0.14843236194593254</v>
      </c>
      <c r="Y155" s="44">
        <f>Beazley_data[[#This Row],[total_RC]]</f>
        <v>1.05102672690468</v>
      </c>
      <c r="Z155" s="45">
        <f t="shared" si="23"/>
        <v>1.0509787006440101</v>
      </c>
      <c r="AA155" s="43">
        <f t="shared" si="24"/>
        <v>-4.5696702169587026E-5</v>
      </c>
      <c r="AD155" s="42">
        <f>Beazley_data[[#This Row],[Cat_incurred]]+Beazley_data[[#This Row],[incurred_exc_cat]]</f>
        <v>0</v>
      </c>
      <c r="AE155" s="40">
        <f t="shared" si="25"/>
        <v>0</v>
      </c>
      <c r="AF155" s="43" t="str">
        <f t="shared" si="26"/>
        <v>no values</v>
      </c>
      <c r="AI155" t="s">
        <v>72</v>
      </c>
      <c r="AJ155">
        <v>1.09999999403782</v>
      </c>
      <c r="AK155">
        <v>0</v>
      </c>
      <c r="AL155">
        <v>1.30000000877317</v>
      </c>
      <c r="AM155">
        <v>1.0538543389370001</v>
      </c>
      <c r="AN155">
        <v>1.0287125056492401</v>
      </c>
      <c r="AO155">
        <v>1.0023727872406301</v>
      </c>
      <c r="AP155">
        <v>1.01386626718006</v>
      </c>
      <c r="AQ155">
        <v>0.993830024520161</v>
      </c>
      <c r="AR155">
        <v>0.99305156830239205</v>
      </c>
      <c r="AS155">
        <v>1.0132789337560399</v>
      </c>
      <c r="AT155">
        <v>1.0089247080558801</v>
      </c>
      <c r="AU155">
        <v>1.0100701864185899</v>
      </c>
      <c r="AV155">
        <v>0.98330118055800197</v>
      </c>
      <c r="AW155">
        <v>0.97751122988504902</v>
      </c>
      <c r="AX155">
        <v>0.99778787383489798</v>
      </c>
      <c r="AY155">
        <v>0.97659838887253902</v>
      </c>
      <c r="AZ155">
        <v>0.97015951817402901</v>
      </c>
      <c r="BA155">
        <v>1.0012369105182499</v>
      </c>
      <c r="BB155">
        <v>1.0263472051447899</v>
      </c>
      <c r="BC155">
        <v>1.0724718698983</v>
      </c>
      <c r="BD155">
        <v>1.1121656395867301</v>
      </c>
      <c r="BE155">
        <v>1.07621744038334</v>
      </c>
      <c r="BF155">
        <v>1.1551363376561501</v>
      </c>
      <c r="BG155">
        <v>49735.2068</v>
      </c>
      <c r="BH155">
        <v>31606.5131</v>
      </c>
      <c r="BI155">
        <v>7408.9555</v>
      </c>
      <c r="BJ155">
        <v>39369.782335999997</v>
      </c>
      <c r="BK155">
        <v>317369.11885199999</v>
      </c>
      <c r="BL155">
        <v>719134.53392150998</v>
      </c>
      <c r="BM155">
        <v>608251.47560344602</v>
      </c>
      <c r="BN155">
        <v>855150.50174982403</v>
      </c>
      <c r="BO155">
        <v>312712.44596183603</v>
      </c>
      <c r="BP155">
        <v>308138.29469200002</v>
      </c>
      <c r="BQ155">
        <v>242013.90735188199</v>
      </c>
      <c r="BR155">
        <v>420430.94821136101</v>
      </c>
      <c r="BS155">
        <v>350748.332293624</v>
      </c>
      <c r="BT155">
        <v>426406.45109676698</v>
      </c>
      <c r="BU155">
        <v>435285.65472238802</v>
      </c>
      <c r="BV155">
        <v>511782.43927617202</v>
      </c>
      <c r="BW155">
        <v>591966.74455775705</v>
      </c>
      <c r="BX155">
        <v>1750495.83125906</v>
      </c>
      <c r="BY155">
        <v>1828733.87995197</v>
      </c>
      <c r="BZ155">
        <v>2193592.4013559301</v>
      </c>
      <c r="CA155">
        <v>1933527.5699567101</v>
      </c>
      <c r="CB155">
        <v>2353908.1363913198</v>
      </c>
      <c r="CC155">
        <v>1563391.07166503</v>
      </c>
      <c r="CD155">
        <v>1868.65</v>
      </c>
      <c r="CE155">
        <v>0</v>
      </c>
      <c r="CF155">
        <v>0</v>
      </c>
      <c r="CG155">
        <v>3151.5972000000002</v>
      </c>
      <c r="CH155">
        <v>75970.328215999994</v>
      </c>
      <c r="CI155">
        <v>182300.53342111001</v>
      </c>
      <c r="CJ155">
        <v>31399.821656</v>
      </c>
      <c r="CK155">
        <v>502429.35</v>
      </c>
      <c r="CL155">
        <v>21342.688124</v>
      </c>
      <c r="CM155">
        <v>7294.6134359999996</v>
      </c>
      <c r="CN155">
        <v>37679.457816000002</v>
      </c>
      <c r="CO155">
        <v>32667.757716</v>
      </c>
      <c r="CP155">
        <v>25490.881944000001</v>
      </c>
      <c r="CQ155">
        <v>20753.027300000002</v>
      </c>
      <c r="CR155">
        <v>123620.276556</v>
      </c>
      <c r="CS155">
        <v>112146.045056</v>
      </c>
      <c r="CT155">
        <v>231508.15</v>
      </c>
      <c r="CU155">
        <v>1319809.1115999999</v>
      </c>
      <c r="CV155">
        <v>1039531.1449</v>
      </c>
      <c r="CW155">
        <v>1256979.14735796</v>
      </c>
      <c r="CX155">
        <v>401494.73129600001</v>
      </c>
      <c r="CY155">
        <v>102960.7965</v>
      </c>
      <c r="CZ155">
        <v>1927.5</v>
      </c>
      <c r="DX155">
        <v>12433.8017</v>
      </c>
      <c r="DY155">
        <v>9176.0843999999997</v>
      </c>
      <c r="DZ155">
        <v>1852.2389000000001</v>
      </c>
      <c r="EA155">
        <v>10741.873063999999</v>
      </c>
      <c r="EB155">
        <v>111534.43429999999</v>
      </c>
      <c r="EC155">
        <v>243767.74749066099</v>
      </c>
      <c r="ED155">
        <v>182675.119893072</v>
      </c>
      <c r="EE155">
        <v>348927.28244893003</v>
      </c>
      <c r="EF155">
        <v>113904.007211052</v>
      </c>
      <c r="EG155">
        <v>111320.695164</v>
      </c>
      <c r="EH155">
        <v>94236.870739847203</v>
      </c>
      <c r="EI155">
        <v>142727.94858047899</v>
      </c>
      <c r="EJ155">
        <v>98019.563756624004</v>
      </c>
      <c r="EK155">
        <v>109467.956187908</v>
      </c>
      <c r="EL155">
        <v>125997.343625052</v>
      </c>
      <c r="EM155">
        <v>139121.512633331</v>
      </c>
      <c r="EN155">
        <v>150755.90988335799</v>
      </c>
      <c r="EO155">
        <v>547598.67447643797</v>
      </c>
      <c r="EP155">
        <v>584387.567247867</v>
      </c>
      <c r="EQ155">
        <v>614464.51877481397</v>
      </c>
      <c r="ER155">
        <v>513477.10255380301</v>
      </c>
      <c r="ES155">
        <v>573012.367125005</v>
      </c>
      <c r="ET155">
        <v>348054.72148770199</v>
      </c>
      <c r="EU155">
        <v>1868.65</v>
      </c>
      <c r="EV155">
        <v>0</v>
      </c>
      <c r="EW155">
        <v>0</v>
      </c>
      <c r="EX155">
        <v>3151.5972000000002</v>
      </c>
      <c r="EY155">
        <v>75970.328215999994</v>
      </c>
      <c r="EZ155">
        <v>182300.53342111001</v>
      </c>
      <c r="FA155">
        <v>31399.821656</v>
      </c>
      <c r="FB155">
        <v>502429.35</v>
      </c>
      <c r="FC155">
        <v>21342.688124</v>
      </c>
      <c r="FD155">
        <v>7294.6134359999996</v>
      </c>
      <c r="FE155">
        <v>15179.727816000001</v>
      </c>
      <c r="FF155">
        <v>10165.057715999999</v>
      </c>
      <c r="FG155">
        <v>25490.881944000001</v>
      </c>
      <c r="FH155">
        <v>20753.027300000002</v>
      </c>
      <c r="FI155">
        <v>123620.276556</v>
      </c>
      <c r="FJ155">
        <v>112146.045056</v>
      </c>
      <c r="FK155">
        <v>231508.15</v>
      </c>
      <c r="FL155">
        <v>1319809.1115999999</v>
      </c>
      <c r="FM155">
        <v>1038015.6206</v>
      </c>
      <c r="FN155">
        <v>1070571.3457939599</v>
      </c>
      <c r="FO155">
        <v>280684.70319999999</v>
      </c>
      <c r="FP155">
        <v>36426.3465</v>
      </c>
      <c r="FQ155">
        <v>0</v>
      </c>
    </row>
    <row r="156" spans="1:173" x14ac:dyDescent="0.25">
      <c r="A156" s="48" t="s">
        <v>399</v>
      </c>
      <c r="B156" s="48" t="s">
        <v>102</v>
      </c>
      <c r="C156" s="49">
        <v>2019</v>
      </c>
      <c r="D156" s="85">
        <v>728157.5773</v>
      </c>
      <c r="E156" s="49">
        <v>343946.44381610799</v>
      </c>
      <c r="F156" s="49">
        <v>0</v>
      </c>
      <c r="G156" s="49">
        <v>0</v>
      </c>
      <c r="H156" s="49">
        <v>0</v>
      </c>
      <c r="I156" s="49">
        <v>0</v>
      </c>
      <c r="J156" s="49">
        <v>1.04409343366958</v>
      </c>
      <c r="K156" s="49">
        <v>0</v>
      </c>
      <c r="L156" s="49">
        <v>0</v>
      </c>
      <c r="M156" s="38">
        <f>IF(OR(Beazley_data[[#This Row],[total_RC]]&lt;0.6,Beazley_data[[#This Row],[total_RC]]&gt;2),1,Beazley_data[[#This Row],[total_RC]])</f>
        <v>1.04409343366958</v>
      </c>
      <c r="P156" s="39" t="str">
        <f>Beazley_data[[#This Row],[key]]</f>
        <v>4T2019</v>
      </c>
      <c r="Q156" s="40">
        <f>Beazley_data[[#This Row],[WEP]]</f>
        <v>728157.5773</v>
      </c>
      <c r="R156" s="40">
        <f t="shared" si="19"/>
        <v>806539.63002799999</v>
      </c>
      <c r="S156" s="41">
        <f t="shared" si="20"/>
        <v>9.7183138694968849E-2</v>
      </c>
      <c r="U156" s="42">
        <f>Beazley_data[[#This Row],[Acq_costs]]</f>
        <v>343946.44381610799</v>
      </c>
      <c r="V156" s="40">
        <f t="shared" si="21"/>
        <v>366475.89770799997</v>
      </c>
      <c r="W156" s="43">
        <f t="shared" si="22"/>
        <v>6.147594980405223E-2</v>
      </c>
      <c r="Y156" s="44">
        <f>Beazley_data[[#This Row],[total_RC]]</f>
        <v>1.04409343366958</v>
      </c>
      <c r="Z156" s="45">
        <f t="shared" si="23"/>
        <v>1.03415890617868</v>
      </c>
      <c r="AA156" s="43">
        <f t="shared" si="24"/>
        <v>-9.6063839237327895E-3</v>
      </c>
      <c r="AD156" s="42">
        <f>Beazley_data[[#This Row],[Cat_incurred]]+Beazley_data[[#This Row],[incurred_exc_cat]]</f>
        <v>0</v>
      </c>
      <c r="AE156" s="40">
        <f t="shared" si="25"/>
        <v>0</v>
      </c>
      <c r="AF156" s="43" t="str">
        <f t="shared" si="26"/>
        <v>no values</v>
      </c>
      <c r="AI156" t="s">
        <v>175</v>
      </c>
      <c r="AJ156">
        <v>0</v>
      </c>
      <c r="AK156">
        <v>0.98999999854505305</v>
      </c>
      <c r="AL156">
        <v>0</v>
      </c>
      <c r="AM156">
        <v>1.09000000033038</v>
      </c>
      <c r="AN156">
        <v>1</v>
      </c>
      <c r="AO156">
        <v>0</v>
      </c>
      <c r="AP156">
        <v>0</v>
      </c>
      <c r="AQ156">
        <v>1</v>
      </c>
      <c r="AR156">
        <v>0</v>
      </c>
      <c r="AS156">
        <v>0</v>
      </c>
      <c r="AT156">
        <v>0</v>
      </c>
      <c r="AU156">
        <v>0</v>
      </c>
      <c r="AV156">
        <v>0</v>
      </c>
      <c r="AW156">
        <v>0</v>
      </c>
      <c r="AX156">
        <v>0</v>
      </c>
      <c r="AY156">
        <v>1</v>
      </c>
      <c r="AZ156">
        <v>0</v>
      </c>
      <c r="BA156">
        <v>1.1750879641229299</v>
      </c>
      <c r="BB156">
        <v>0</v>
      </c>
      <c r="BC156">
        <v>0</v>
      </c>
      <c r="BD156">
        <v>0</v>
      </c>
      <c r="BE156">
        <v>0</v>
      </c>
      <c r="BF156">
        <v>0</v>
      </c>
      <c r="BG156">
        <v>4670.6237000000001</v>
      </c>
      <c r="BH156">
        <v>21637.901723999999</v>
      </c>
      <c r="BI156">
        <v>109862.5</v>
      </c>
      <c r="BJ156">
        <v>237547.18719999999</v>
      </c>
      <c r="BK156">
        <v>80180.576799999995</v>
      </c>
      <c r="BL156">
        <v>0</v>
      </c>
      <c r="BM156">
        <v>0</v>
      </c>
      <c r="BN156">
        <v>112334.3953</v>
      </c>
      <c r="BO156">
        <v>0</v>
      </c>
      <c r="BP156">
        <v>0</v>
      </c>
      <c r="BQ156">
        <v>0</v>
      </c>
      <c r="BR156">
        <v>0</v>
      </c>
      <c r="BS156">
        <v>0</v>
      </c>
      <c r="BT156">
        <v>31379.412700000001</v>
      </c>
      <c r="BU156">
        <v>645975</v>
      </c>
      <c r="BV156">
        <v>1299999.75</v>
      </c>
      <c r="BW156">
        <v>0</v>
      </c>
      <c r="BX156">
        <v>25517.2899</v>
      </c>
      <c r="BY156">
        <v>0</v>
      </c>
      <c r="BZ156">
        <v>0</v>
      </c>
      <c r="CA156">
        <v>0</v>
      </c>
      <c r="CB156">
        <v>0</v>
      </c>
      <c r="CC156">
        <v>0</v>
      </c>
      <c r="CD156">
        <v>0</v>
      </c>
      <c r="CE156">
        <v>0</v>
      </c>
      <c r="CF156">
        <v>0</v>
      </c>
      <c r="CG156">
        <v>285922.59740000003</v>
      </c>
      <c r="CH156">
        <v>0</v>
      </c>
      <c r="CI156">
        <v>0</v>
      </c>
      <c r="CJ156">
        <v>0</v>
      </c>
      <c r="CK156">
        <v>0</v>
      </c>
      <c r="CL156">
        <v>0</v>
      </c>
      <c r="CM156">
        <v>0</v>
      </c>
      <c r="CN156">
        <v>0</v>
      </c>
      <c r="CO156">
        <v>0</v>
      </c>
      <c r="CP156">
        <v>0</v>
      </c>
      <c r="CQ156">
        <v>679.79</v>
      </c>
      <c r="CR156">
        <v>344262.17</v>
      </c>
      <c r="CS156">
        <v>2948914.37</v>
      </c>
      <c r="CT156">
        <v>0</v>
      </c>
      <c r="CU156">
        <v>11197.9267</v>
      </c>
      <c r="CV156">
        <v>0</v>
      </c>
      <c r="CW156">
        <v>0</v>
      </c>
      <c r="CX156">
        <v>0</v>
      </c>
      <c r="CY156">
        <v>0</v>
      </c>
      <c r="CZ156">
        <v>0</v>
      </c>
      <c r="DX156">
        <v>518.95820000000003</v>
      </c>
      <c r="DY156">
        <v>3280.0442640000001</v>
      </c>
      <c r="DZ156">
        <v>19387.5</v>
      </c>
      <c r="EA156">
        <v>41920.091800000002</v>
      </c>
      <c r="EB156">
        <v>14149.5136</v>
      </c>
      <c r="EC156">
        <v>0</v>
      </c>
      <c r="ED156">
        <v>0</v>
      </c>
      <c r="EE156">
        <v>28083.598900000001</v>
      </c>
      <c r="EF156">
        <v>0</v>
      </c>
      <c r="EG156">
        <v>0</v>
      </c>
      <c r="EH156">
        <v>0</v>
      </c>
      <c r="EI156">
        <v>0</v>
      </c>
      <c r="EJ156">
        <v>0</v>
      </c>
      <c r="EK156">
        <v>0</v>
      </c>
      <c r="EL156">
        <v>332775</v>
      </c>
      <c r="EM156">
        <v>0</v>
      </c>
      <c r="EN156">
        <v>0</v>
      </c>
      <c r="EO156">
        <v>3608.2130000000002</v>
      </c>
      <c r="EP156">
        <v>0</v>
      </c>
      <c r="EQ156">
        <v>0</v>
      </c>
      <c r="ER156">
        <v>0</v>
      </c>
      <c r="ES156">
        <v>0</v>
      </c>
      <c r="ET156">
        <v>0</v>
      </c>
      <c r="EU156">
        <v>0</v>
      </c>
      <c r="EV156">
        <v>0</v>
      </c>
      <c r="EW156">
        <v>0</v>
      </c>
      <c r="EX156">
        <v>285922.59740000003</v>
      </c>
      <c r="EY156">
        <v>0</v>
      </c>
      <c r="EZ156">
        <v>0</v>
      </c>
      <c r="FA156">
        <v>0</v>
      </c>
      <c r="FB156">
        <v>0</v>
      </c>
      <c r="FC156">
        <v>0</v>
      </c>
      <c r="FD156">
        <v>0</v>
      </c>
      <c r="FE156">
        <v>0</v>
      </c>
      <c r="FF156">
        <v>0</v>
      </c>
      <c r="FG156">
        <v>0</v>
      </c>
      <c r="FH156">
        <v>679.79</v>
      </c>
      <c r="FI156">
        <v>344262.17</v>
      </c>
      <c r="FJ156">
        <v>2948914.37</v>
      </c>
      <c r="FK156">
        <v>0</v>
      </c>
      <c r="FL156">
        <v>11197.9267</v>
      </c>
      <c r="FM156">
        <v>0</v>
      </c>
      <c r="FN156">
        <v>0</v>
      </c>
      <c r="FO156">
        <v>0</v>
      </c>
      <c r="FP156">
        <v>0</v>
      </c>
      <c r="FQ156">
        <v>0</v>
      </c>
    </row>
    <row r="157" spans="1:173" x14ac:dyDescent="0.25">
      <c r="A157" s="46" t="s">
        <v>400</v>
      </c>
      <c r="B157" s="46" t="s">
        <v>102</v>
      </c>
      <c r="C157">
        <v>2020</v>
      </c>
      <c r="D157" s="84">
        <v>400846.75189999997</v>
      </c>
      <c r="E157">
        <v>164678.48112966801</v>
      </c>
      <c r="F157">
        <v>0</v>
      </c>
      <c r="G157">
        <v>0</v>
      </c>
      <c r="H157">
        <v>0</v>
      </c>
      <c r="I157">
        <v>0</v>
      </c>
      <c r="J157">
        <v>1.48535375872398</v>
      </c>
      <c r="K157">
        <v>0</v>
      </c>
      <c r="L157">
        <v>0</v>
      </c>
      <c r="M157" s="38">
        <f>IF(OR(Beazley_data[[#This Row],[total_RC]]&lt;0.6,Beazley_data[[#This Row],[total_RC]]&gt;2),1,Beazley_data[[#This Row],[total_RC]])</f>
        <v>1.48535375872398</v>
      </c>
      <c r="P157" s="39" t="str">
        <f>Beazley_data[[#This Row],[key]]</f>
        <v>4T2020</v>
      </c>
      <c r="Q157" s="40">
        <f>Beazley_data[[#This Row],[WEP]]</f>
        <v>400846.75189999997</v>
      </c>
      <c r="R157" s="40">
        <f t="shared" si="19"/>
        <v>627208.92909999995</v>
      </c>
      <c r="S157" s="41">
        <f t="shared" si="20"/>
        <v>0.36090394555577127</v>
      </c>
      <c r="U157" s="42">
        <f>Beazley_data[[#This Row],[Acq_costs]]</f>
        <v>164678.48112966801</v>
      </c>
      <c r="V157" s="40">
        <f t="shared" si="21"/>
        <v>230467.595</v>
      </c>
      <c r="W157" s="43">
        <f t="shared" si="22"/>
        <v>0.28545928060008607</v>
      </c>
      <c r="Y157" s="44">
        <f>Beazley_data[[#This Row],[total_RC]]</f>
        <v>1.48535375872398</v>
      </c>
      <c r="Z157" s="45">
        <f t="shared" si="23"/>
        <v>1.6229333351031201</v>
      </c>
      <c r="AA157" s="43">
        <f t="shared" si="24"/>
        <v>8.4772167410313487E-2</v>
      </c>
      <c r="AD157" s="42">
        <f>Beazley_data[[#This Row],[Cat_incurred]]+Beazley_data[[#This Row],[incurred_exc_cat]]</f>
        <v>0</v>
      </c>
      <c r="AE157" s="40">
        <f t="shared" si="25"/>
        <v>0</v>
      </c>
      <c r="AF157" s="43" t="str">
        <f t="shared" si="26"/>
        <v>no values</v>
      </c>
      <c r="AI157" t="s">
        <v>15</v>
      </c>
      <c r="AJ157">
        <v>1.0553515497919601</v>
      </c>
      <c r="AK157">
        <v>1.0474835088622401</v>
      </c>
      <c r="AL157">
        <v>1.31065571828897</v>
      </c>
      <c r="AM157">
        <v>0.97956317808767202</v>
      </c>
      <c r="AN157">
        <v>0.90868229876851403</v>
      </c>
      <c r="AO157">
        <v>0.89370027868450597</v>
      </c>
      <c r="AP157">
        <v>0.92387420584451496</v>
      </c>
      <c r="AQ157">
        <v>0.91333570718957302</v>
      </c>
      <c r="AR157">
        <v>0.87724895996513497</v>
      </c>
      <c r="AS157">
        <v>0.98184103387408095</v>
      </c>
      <c r="AT157">
        <v>0.98174610691353903</v>
      </c>
      <c r="AU157">
        <v>0.95670288118843905</v>
      </c>
      <c r="AV157">
        <v>0.97684203061609098</v>
      </c>
      <c r="AW157">
        <v>0.93910165204082596</v>
      </c>
      <c r="AX157">
        <v>0.95378278969547503</v>
      </c>
      <c r="AY157">
        <v>0.91241345622417402</v>
      </c>
      <c r="AZ157">
        <v>0.91090345850949395</v>
      </c>
      <c r="BA157">
        <v>0.919998262188362</v>
      </c>
      <c r="BB157">
        <v>0.98722842336231598</v>
      </c>
      <c r="BC157">
        <v>0.97105373683443497</v>
      </c>
      <c r="BD157">
        <v>1.1100755700115701</v>
      </c>
      <c r="BE157">
        <v>1.03388063141578</v>
      </c>
      <c r="BF157">
        <v>1.0031469977096901</v>
      </c>
      <c r="BG157">
        <v>818069.076336</v>
      </c>
      <c r="BH157">
        <v>8924981.0857919995</v>
      </c>
      <c r="BI157">
        <v>10768704.908988001</v>
      </c>
      <c r="BJ157">
        <v>13766618.4816</v>
      </c>
      <c r="BK157">
        <v>16170254.7122222</v>
      </c>
      <c r="BL157">
        <v>14801265.565122699</v>
      </c>
      <c r="BM157">
        <v>11263046.947231499</v>
      </c>
      <c r="BN157">
        <v>11437555.410328999</v>
      </c>
      <c r="BO157">
        <v>16669556.011569399</v>
      </c>
      <c r="BP157">
        <v>15906706.209274299</v>
      </c>
      <c r="BQ157">
        <v>17170084.940914299</v>
      </c>
      <c r="BR157">
        <v>14311491.999907499</v>
      </c>
      <c r="BS157">
        <v>15451587.1774446</v>
      </c>
      <c r="BT157">
        <v>14542531.1837193</v>
      </c>
      <c r="BU157">
        <v>13060301.9183935</v>
      </c>
      <c r="BV157">
        <v>9745348.9152586292</v>
      </c>
      <c r="BW157">
        <v>7081595.3737660702</v>
      </c>
      <c r="BX157">
        <v>6155398.6210989598</v>
      </c>
      <c r="BY157">
        <v>6733640.2402465101</v>
      </c>
      <c r="BZ157">
        <v>18330930.0274904</v>
      </c>
      <c r="CA157">
        <v>14901279.968880201</v>
      </c>
      <c r="CB157">
        <v>9142436.5356783904</v>
      </c>
      <c r="CC157">
        <v>3653950.94740221</v>
      </c>
      <c r="CD157">
        <v>542866.41288399999</v>
      </c>
      <c r="CE157">
        <v>1161291.6385039999</v>
      </c>
      <c r="CF157">
        <v>306683.64550799999</v>
      </c>
      <c r="CG157">
        <v>422604.87195200002</v>
      </c>
      <c r="CH157">
        <v>203065.55808814301</v>
      </c>
      <c r="CI157">
        <v>116697.706626787</v>
      </c>
      <c r="CJ157">
        <v>1246926.26499097</v>
      </c>
      <c r="CK157">
        <v>331385.13123654301</v>
      </c>
      <c r="CL157">
        <v>2913198.6372791799</v>
      </c>
      <c r="CM157">
        <v>3615344.2740567899</v>
      </c>
      <c r="CN157">
        <v>14049085.010585699</v>
      </c>
      <c r="CO157">
        <v>859904.371910822</v>
      </c>
      <c r="CP157">
        <v>691566.53763526201</v>
      </c>
      <c r="CQ157">
        <v>1036200.8287192601</v>
      </c>
      <c r="CR157">
        <v>8192322.4605118996</v>
      </c>
      <c r="CS157">
        <v>247580.07466848099</v>
      </c>
      <c r="CT157">
        <v>8438564.3933735602</v>
      </c>
      <c r="CU157">
        <v>1844325.09971654</v>
      </c>
      <c r="CV157">
        <v>1210329.9504875301</v>
      </c>
      <c r="CW157">
        <v>1805680.7599871701</v>
      </c>
      <c r="CX157">
        <v>723269.03311491304</v>
      </c>
      <c r="CY157">
        <v>1608036.95262849</v>
      </c>
      <c r="CZ157">
        <v>0</v>
      </c>
      <c r="DX157">
        <v>324273.21338799997</v>
      </c>
      <c r="DY157">
        <v>2909106.4924639999</v>
      </c>
      <c r="DZ157">
        <v>3231844.7945960001</v>
      </c>
      <c r="EA157">
        <v>4691164.3724039998</v>
      </c>
      <c r="EB157">
        <v>5927777.6177129103</v>
      </c>
      <c r="EC157">
        <v>5264711.0939897997</v>
      </c>
      <c r="ED157">
        <v>4440933.9716023803</v>
      </c>
      <c r="EE157">
        <v>4506013.1812065197</v>
      </c>
      <c r="EF157">
        <v>6994479.8344444996</v>
      </c>
      <c r="EG157">
        <v>6556620.5859408304</v>
      </c>
      <c r="EH157">
        <v>7588469.8655898701</v>
      </c>
      <c r="EI157">
        <v>6217656.7934505101</v>
      </c>
      <c r="EJ157">
        <v>7297374.2928858297</v>
      </c>
      <c r="EK157">
        <v>6906803.1203650804</v>
      </c>
      <c r="EL157">
        <v>6998401.0990222702</v>
      </c>
      <c r="EM157">
        <v>4747080.4685875699</v>
      </c>
      <c r="EN157">
        <v>3300279.95154115</v>
      </c>
      <c r="EO157">
        <v>2745026.3580909902</v>
      </c>
      <c r="EP157">
        <v>2920403.2439128798</v>
      </c>
      <c r="EQ157">
        <v>9434818.03555662</v>
      </c>
      <c r="ER157">
        <v>6297393.8076792499</v>
      </c>
      <c r="ES157">
        <v>3620509.2391588301</v>
      </c>
      <c r="ET157">
        <v>1421621.8516764599</v>
      </c>
      <c r="EU157">
        <v>542866.41288399999</v>
      </c>
      <c r="EV157">
        <v>1161291.6385039999</v>
      </c>
      <c r="EW157">
        <v>306683.64550799999</v>
      </c>
      <c r="EX157">
        <v>422604.87195200002</v>
      </c>
      <c r="EY157">
        <v>203065.55808814301</v>
      </c>
      <c r="EZ157">
        <v>116697.706626787</v>
      </c>
      <c r="FA157">
        <v>1246926.26499097</v>
      </c>
      <c r="FB157">
        <v>331385.13123654301</v>
      </c>
      <c r="FC157">
        <v>2913198.6372791799</v>
      </c>
      <c r="FD157">
        <v>3615344.2740567899</v>
      </c>
      <c r="FE157">
        <v>14049085.010585699</v>
      </c>
      <c r="FF157">
        <v>859904.371910822</v>
      </c>
      <c r="FG157">
        <v>691566.53763526201</v>
      </c>
      <c r="FH157">
        <v>1036200.8287192601</v>
      </c>
      <c r="FI157">
        <v>8192322.4605118996</v>
      </c>
      <c r="FJ157">
        <v>223871.02606848101</v>
      </c>
      <c r="FK157">
        <v>8438556.6766735595</v>
      </c>
      <c r="FL157">
        <v>1815006.95251654</v>
      </c>
      <c r="FM157">
        <v>1196864.2228104901</v>
      </c>
      <c r="FN157">
        <v>1329265.22936717</v>
      </c>
      <c r="FO157">
        <v>280468.50294691301</v>
      </c>
      <c r="FP157">
        <v>125147.54962848801</v>
      </c>
      <c r="FQ157">
        <v>0</v>
      </c>
    </row>
    <row r="158" spans="1:173" x14ac:dyDescent="0.25">
      <c r="A158" s="48" t="s">
        <v>401</v>
      </c>
      <c r="B158" s="48" t="s">
        <v>102</v>
      </c>
      <c r="C158" s="49">
        <v>2021</v>
      </c>
      <c r="D158" s="85">
        <v>1250031.8827</v>
      </c>
      <c r="E158" s="49">
        <v>649305.41790875199</v>
      </c>
      <c r="F158" s="49">
        <v>0</v>
      </c>
      <c r="G158" s="49">
        <v>0</v>
      </c>
      <c r="H158" s="49">
        <v>0</v>
      </c>
      <c r="I158" s="49">
        <v>0</v>
      </c>
      <c r="J158" s="49">
        <v>1.28131496440992</v>
      </c>
      <c r="K158" s="49">
        <v>0</v>
      </c>
      <c r="L158" s="49">
        <v>0</v>
      </c>
      <c r="M158" s="38">
        <f>IF(OR(Beazley_data[[#This Row],[total_RC]]&lt;0.6,Beazley_data[[#This Row],[total_RC]]&gt;2),1,Beazley_data[[#This Row],[total_RC]])</f>
        <v>1.28131496440992</v>
      </c>
      <c r="P158" s="39" t="str">
        <f>Beazley_data[[#This Row],[key]]</f>
        <v>4T2021</v>
      </c>
      <c r="Q158" s="40">
        <f>Beazley_data[[#This Row],[WEP]]</f>
        <v>1250031.8827</v>
      </c>
      <c r="R158" s="40">
        <f t="shared" si="19"/>
        <v>1417225.1814079999</v>
      </c>
      <c r="S158" s="41">
        <f t="shared" si="20"/>
        <v>0.11797228902036232</v>
      </c>
      <c r="U158" s="42">
        <f>Beazley_data[[#This Row],[Acq_costs]]</f>
        <v>649305.41790875199</v>
      </c>
      <c r="V158" s="40">
        <f t="shared" si="21"/>
        <v>659965.81466000003</v>
      </c>
      <c r="W158" s="43">
        <f t="shared" si="22"/>
        <v>1.6152952947631156E-2</v>
      </c>
      <c r="Y158" s="44">
        <f>Beazley_data[[#This Row],[total_RC]]</f>
        <v>1.28131496440992</v>
      </c>
      <c r="Z158" s="45">
        <f t="shared" si="23"/>
        <v>1.23932793954514</v>
      </c>
      <c r="AA158" s="43">
        <f t="shared" si="24"/>
        <v>-3.3878865734431961E-2</v>
      </c>
      <c r="AD158" s="42">
        <f>Beazley_data[[#This Row],[Cat_incurred]]+Beazley_data[[#This Row],[incurred_exc_cat]]</f>
        <v>0</v>
      </c>
      <c r="AE158" s="40">
        <f t="shared" si="25"/>
        <v>0</v>
      </c>
      <c r="AF158" s="43" t="str">
        <f t="shared" si="26"/>
        <v>no values</v>
      </c>
      <c r="AI158" t="s">
        <v>84</v>
      </c>
      <c r="AJ158">
        <v>0</v>
      </c>
      <c r="AK158">
        <v>0</v>
      </c>
      <c r="AL158">
        <v>0</v>
      </c>
      <c r="AM158">
        <v>0</v>
      </c>
      <c r="AN158">
        <v>1</v>
      </c>
      <c r="AO158">
        <v>1</v>
      </c>
      <c r="AP158">
        <v>1.04</v>
      </c>
      <c r="AQ158">
        <v>1</v>
      </c>
      <c r="AR158">
        <v>1</v>
      </c>
      <c r="AS158">
        <v>1</v>
      </c>
      <c r="AT158">
        <v>1</v>
      </c>
      <c r="AU158">
        <v>0.99933515415450003</v>
      </c>
      <c r="AV158">
        <v>1</v>
      </c>
      <c r="AW158">
        <v>0.99934083738999302</v>
      </c>
      <c r="AX158">
        <v>1</v>
      </c>
      <c r="AY158">
        <v>0.94464912912685395</v>
      </c>
      <c r="AZ158">
        <v>1.0002194707245</v>
      </c>
      <c r="BA158">
        <v>1</v>
      </c>
      <c r="BB158">
        <v>1</v>
      </c>
      <c r="BC158">
        <v>1.0125426950852401</v>
      </c>
      <c r="BD158">
        <v>1.01619521743547</v>
      </c>
      <c r="BE158">
        <v>1.11337213845514</v>
      </c>
      <c r="BF158">
        <v>1.0594788283601</v>
      </c>
      <c r="BG158">
        <v>0</v>
      </c>
      <c r="BH158">
        <v>0</v>
      </c>
      <c r="BI158">
        <v>0</v>
      </c>
      <c r="BJ158">
        <v>0</v>
      </c>
      <c r="BK158">
        <v>140184</v>
      </c>
      <c r="BL158">
        <v>140184</v>
      </c>
      <c r="BM158">
        <v>145524.72</v>
      </c>
      <c r="BN158">
        <v>58291.728000000003</v>
      </c>
      <c r="BO158">
        <v>118120.65300000001</v>
      </c>
      <c r="BP158">
        <v>136694.67000000001</v>
      </c>
      <c r="BQ158">
        <v>92148.407999999996</v>
      </c>
      <c r="BR158">
        <v>139178.65919999999</v>
      </c>
      <c r="BS158">
        <v>123176.94775612</v>
      </c>
      <c r="BT158">
        <v>95335.614000000001</v>
      </c>
      <c r="BU158">
        <v>52297.74</v>
      </c>
      <c r="BV158">
        <v>138152.85</v>
      </c>
      <c r="BW158">
        <v>249185.11199999999</v>
      </c>
      <c r="BX158">
        <v>340011.30108</v>
      </c>
      <c r="BY158">
        <v>678697.44585599995</v>
      </c>
      <c r="BZ158">
        <v>838558.77547200001</v>
      </c>
      <c r="CA158">
        <v>516514.98584400001</v>
      </c>
      <c r="CB158">
        <v>815040.717084</v>
      </c>
      <c r="CC158">
        <v>60067.626960000001</v>
      </c>
      <c r="CD158">
        <v>0</v>
      </c>
      <c r="CE158">
        <v>0</v>
      </c>
      <c r="CF158">
        <v>0</v>
      </c>
      <c r="CG158">
        <v>0</v>
      </c>
      <c r="CH158">
        <v>0</v>
      </c>
      <c r="CI158">
        <v>0</v>
      </c>
      <c r="CJ158">
        <v>0</v>
      </c>
      <c r="CK158">
        <v>0</v>
      </c>
      <c r="CL158">
        <v>0</v>
      </c>
      <c r="CM158">
        <v>0</v>
      </c>
      <c r="CN158">
        <v>1487.2175999999999</v>
      </c>
      <c r="CO158">
        <v>0</v>
      </c>
      <c r="CP158">
        <v>175295.40599999999</v>
      </c>
      <c r="CQ158">
        <v>15642</v>
      </c>
      <c r="CR158">
        <v>23166</v>
      </c>
      <c r="CS158">
        <v>4950</v>
      </c>
      <c r="CT158">
        <v>77759.88</v>
      </c>
      <c r="CU158">
        <v>1485</v>
      </c>
      <c r="CV158">
        <v>252776.96400000001</v>
      </c>
      <c r="CW158">
        <v>7001.28</v>
      </c>
      <c r="CX158">
        <v>14031.626399999999</v>
      </c>
      <c r="CY158">
        <v>495</v>
      </c>
      <c r="CZ158">
        <v>0</v>
      </c>
      <c r="DX158">
        <v>0</v>
      </c>
      <c r="DY158">
        <v>0</v>
      </c>
      <c r="DZ158">
        <v>0</v>
      </c>
      <c r="EA158">
        <v>0</v>
      </c>
      <c r="EB158">
        <v>15576</v>
      </c>
      <c r="EC158">
        <v>15576</v>
      </c>
      <c r="ED158">
        <v>22062.48</v>
      </c>
      <c r="EE158">
        <v>19143.432000000001</v>
      </c>
      <c r="EF158">
        <v>39076.29</v>
      </c>
      <c r="EG158">
        <v>45410.89</v>
      </c>
      <c r="EH158">
        <v>28536.552</v>
      </c>
      <c r="EI158">
        <v>39967.126400000001</v>
      </c>
      <c r="EJ158">
        <v>40977.719199879997</v>
      </c>
      <c r="EK158">
        <v>31682.705999999998</v>
      </c>
      <c r="EL158">
        <v>18013.38</v>
      </c>
      <c r="EM158">
        <v>54675.39</v>
      </c>
      <c r="EN158">
        <v>103096.488</v>
      </c>
      <c r="EO158">
        <v>137427.64332</v>
      </c>
      <c r="EP158">
        <v>279519.63946799998</v>
      </c>
      <c r="EQ158">
        <v>324363.61280399997</v>
      </c>
      <c r="ER158">
        <v>197794.434156</v>
      </c>
      <c r="ES158">
        <v>336097.24235999997</v>
      </c>
      <c r="ET158">
        <v>23109.329099999999</v>
      </c>
      <c r="EU158">
        <v>0</v>
      </c>
      <c r="EV158">
        <v>0</v>
      </c>
      <c r="EW158">
        <v>0</v>
      </c>
      <c r="EX158">
        <v>0</v>
      </c>
      <c r="EY158">
        <v>0</v>
      </c>
      <c r="EZ158">
        <v>0</v>
      </c>
      <c r="FA158">
        <v>0</v>
      </c>
      <c r="FB158">
        <v>0</v>
      </c>
      <c r="FC158">
        <v>0</v>
      </c>
      <c r="FD158">
        <v>0</v>
      </c>
      <c r="FE158">
        <v>1487.2175999999999</v>
      </c>
      <c r="FF158">
        <v>0</v>
      </c>
      <c r="FG158">
        <v>175295.40599999999</v>
      </c>
      <c r="FH158">
        <v>1980</v>
      </c>
      <c r="FI158">
        <v>3630</v>
      </c>
      <c r="FJ158">
        <v>4950</v>
      </c>
      <c r="FK158">
        <v>2970</v>
      </c>
      <c r="FL158">
        <v>1485</v>
      </c>
      <c r="FM158">
        <v>222123.924</v>
      </c>
      <c r="FN158">
        <v>7001.28</v>
      </c>
      <c r="FO158">
        <v>2810.3063999999999</v>
      </c>
      <c r="FP158">
        <v>495</v>
      </c>
      <c r="FQ158">
        <v>0</v>
      </c>
    </row>
    <row r="159" spans="1:173" x14ac:dyDescent="0.25">
      <c r="A159" s="46" t="s">
        <v>402</v>
      </c>
      <c r="B159" s="46" t="s">
        <v>102</v>
      </c>
      <c r="C159">
        <v>2022</v>
      </c>
      <c r="D159" s="84">
        <v>686159.43220000004</v>
      </c>
      <c r="E159">
        <v>294336.86328513798</v>
      </c>
      <c r="F159">
        <v>0</v>
      </c>
      <c r="G159">
        <v>0</v>
      </c>
      <c r="H159">
        <v>876.02218732999995</v>
      </c>
      <c r="I159">
        <v>876.02218732999995</v>
      </c>
      <c r="J159">
        <v>1.1046921928732401</v>
      </c>
      <c r="K159">
        <v>876.02218732999995</v>
      </c>
      <c r="L159">
        <v>876.02218732999995</v>
      </c>
      <c r="M159" s="38">
        <f>IF(OR(Beazley_data[[#This Row],[total_RC]]&lt;0.6,Beazley_data[[#This Row],[total_RC]]&gt;2),1,Beazley_data[[#This Row],[total_RC]])</f>
        <v>1.1046921928732401</v>
      </c>
      <c r="P159" s="39" t="str">
        <f>Beazley_data[[#This Row],[key]]</f>
        <v>4T2022</v>
      </c>
      <c r="Q159" s="40">
        <f>Beazley_data[[#This Row],[WEP]]</f>
        <v>686159.43220000004</v>
      </c>
      <c r="R159" s="40">
        <f t="shared" si="19"/>
        <v>684488.70288400003</v>
      </c>
      <c r="S159" s="41">
        <f t="shared" si="20"/>
        <v>-2.4408427910652449E-3</v>
      </c>
      <c r="U159" s="42">
        <f>Beazley_data[[#This Row],[Acq_costs]]</f>
        <v>294336.86328513798</v>
      </c>
      <c r="V159" s="40">
        <f t="shared" si="21"/>
        <v>394919.02584399999</v>
      </c>
      <c r="W159" s="43">
        <f t="shared" si="22"/>
        <v>0.25469059725320436</v>
      </c>
      <c r="Y159" s="44">
        <f>Beazley_data[[#This Row],[total_RC]]</f>
        <v>1.1046921928732401</v>
      </c>
      <c r="Z159" s="45">
        <f t="shared" si="23"/>
        <v>1.0270101437642001</v>
      </c>
      <c r="AA159" s="43">
        <f t="shared" si="24"/>
        <v>-7.5639028086246105E-2</v>
      </c>
      <c r="AD159" s="42">
        <f>Beazley_data[[#This Row],[Cat_incurred]]+Beazley_data[[#This Row],[incurred_exc_cat]]</f>
        <v>876.02218732999995</v>
      </c>
      <c r="AE159" s="40">
        <f t="shared" si="25"/>
        <v>0</v>
      </c>
      <c r="AF159" s="43" t="str">
        <f t="shared" si="26"/>
        <v>no values</v>
      </c>
      <c r="AI159" t="s">
        <v>176</v>
      </c>
      <c r="AJ159">
        <v>0</v>
      </c>
      <c r="AK159">
        <v>0</v>
      </c>
      <c r="AL159">
        <v>0</v>
      </c>
      <c r="AM159">
        <v>0</v>
      </c>
      <c r="AN159">
        <v>0</v>
      </c>
      <c r="AO159">
        <v>0</v>
      </c>
      <c r="AP159">
        <v>0</v>
      </c>
      <c r="AQ159">
        <v>0</v>
      </c>
      <c r="AR159">
        <v>0</v>
      </c>
      <c r="AS159">
        <v>0</v>
      </c>
      <c r="AT159">
        <v>0</v>
      </c>
      <c r="AU159">
        <v>0</v>
      </c>
      <c r="AV159">
        <v>0</v>
      </c>
      <c r="AW159">
        <v>0</v>
      </c>
      <c r="AX159">
        <v>0</v>
      </c>
      <c r="AY159">
        <v>1</v>
      </c>
      <c r="AZ159">
        <v>1</v>
      </c>
      <c r="BA159">
        <v>0.98051853352634799</v>
      </c>
      <c r="BB159">
        <v>0.86175426011518996</v>
      </c>
      <c r="BC159">
        <v>1.0453428861909999</v>
      </c>
      <c r="BD159">
        <v>1.0093800465048699</v>
      </c>
      <c r="BE159">
        <v>1.01428202931648</v>
      </c>
      <c r="BF159">
        <v>1</v>
      </c>
      <c r="BG159">
        <v>0</v>
      </c>
      <c r="BH159">
        <v>0</v>
      </c>
      <c r="BI159">
        <v>0</v>
      </c>
      <c r="BJ159">
        <v>0</v>
      </c>
      <c r="BK159">
        <v>0</v>
      </c>
      <c r="BL159">
        <v>0</v>
      </c>
      <c r="BM159">
        <v>0</v>
      </c>
      <c r="BN159">
        <v>0</v>
      </c>
      <c r="BO159">
        <v>0</v>
      </c>
      <c r="BP159">
        <v>0</v>
      </c>
      <c r="BQ159">
        <v>0</v>
      </c>
      <c r="BR159">
        <v>0</v>
      </c>
      <c r="BS159">
        <v>0</v>
      </c>
      <c r="BT159">
        <v>0</v>
      </c>
      <c r="BU159">
        <v>0</v>
      </c>
      <c r="BV159">
        <v>3374149.8913228</v>
      </c>
      <c r="BW159">
        <v>3888391.6023964002</v>
      </c>
      <c r="BX159">
        <v>3631903.2286191201</v>
      </c>
      <c r="BY159">
        <v>57302.890489809201</v>
      </c>
      <c r="BZ159">
        <v>47144.137477828401</v>
      </c>
      <c r="CA159">
        <v>41898.247894610402</v>
      </c>
      <c r="CB159">
        <v>63587.017487427598</v>
      </c>
      <c r="CC159">
        <v>3.1759863088000002</v>
      </c>
      <c r="CD159">
        <v>0</v>
      </c>
      <c r="CE159">
        <v>0</v>
      </c>
      <c r="CF159">
        <v>0</v>
      </c>
      <c r="CG159">
        <v>0</v>
      </c>
      <c r="CH159">
        <v>0</v>
      </c>
      <c r="CI159">
        <v>0</v>
      </c>
      <c r="CJ159">
        <v>0</v>
      </c>
      <c r="CK159">
        <v>0</v>
      </c>
      <c r="CL159">
        <v>0</v>
      </c>
      <c r="CM159">
        <v>0</v>
      </c>
      <c r="CN159">
        <v>0</v>
      </c>
      <c r="CO159">
        <v>0</v>
      </c>
      <c r="CP159">
        <v>0</v>
      </c>
      <c r="CQ159">
        <v>0</v>
      </c>
      <c r="CR159">
        <v>0</v>
      </c>
      <c r="CS159">
        <v>2611439.1800000002</v>
      </c>
      <c r="CT159">
        <v>3182689.9</v>
      </c>
      <c r="CU159">
        <v>2913601.6432159999</v>
      </c>
      <c r="CV159">
        <v>0</v>
      </c>
      <c r="CW159">
        <v>0</v>
      </c>
      <c r="CX159">
        <v>0</v>
      </c>
      <c r="CY159">
        <v>0</v>
      </c>
      <c r="CZ159">
        <v>0</v>
      </c>
      <c r="DX159">
        <v>0</v>
      </c>
      <c r="DY159">
        <v>0</v>
      </c>
      <c r="DZ159">
        <v>0</v>
      </c>
      <c r="EA159">
        <v>0</v>
      </c>
      <c r="EB159">
        <v>0</v>
      </c>
      <c r="EC159">
        <v>0</v>
      </c>
      <c r="ED159">
        <v>0</v>
      </c>
      <c r="EE159">
        <v>0</v>
      </c>
      <c r="EF159">
        <v>0</v>
      </c>
      <c r="EG159">
        <v>0</v>
      </c>
      <c r="EH159">
        <v>0</v>
      </c>
      <c r="EI159">
        <v>0</v>
      </c>
      <c r="EJ159">
        <v>0</v>
      </c>
      <c r="EK159">
        <v>0</v>
      </c>
      <c r="EL159">
        <v>0</v>
      </c>
      <c r="EM159">
        <v>484121.39328120003</v>
      </c>
      <c r="EN159">
        <v>535024.97245560004</v>
      </c>
      <c r="EO159">
        <v>502244.24083676399</v>
      </c>
      <c r="EP159">
        <v>18200.870018950802</v>
      </c>
      <c r="EQ159">
        <v>15735.299998036</v>
      </c>
      <c r="ER159">
        <v>15587.748956982799</v>
      </c>
      <c r="ES159">
        <v>27228.9783678944</v>
      </c>
      <c r="ET159">
        <v>6.1749148800000001E-2</v>
      </c>
      <c r="EU159">
        <v>0</v>
      </c>
      <c r="EV159">
        <v>0</v>
      </c>
      <c r="EW159">
        <v>0</v>
      </c>
      <c r="EX159">
        <v>0</v>
      </c>
      <c r="EY159">
        <v>0</v>
      </c>
      <c r="EZ159">
        <v>0</v>
      </c>
      <c r="FA159">
        <v>0</v>
      </c>
      <c r="FB159">
        <v>0</v>
      </c>
      <c r="FC159">
        <v>0</v>
      </c>
      <c r="FD159">
        <v>0</v>
      </c>
      <c r="FE159">
        <v>0</v>
      </c>
      <c r="FF159">
        <v>0</v>
      </c>
      <c r="FG159">
        <v>0</v>
      </c>
      <c r="FH159">
        <v>0</v>
      </c>
      <c r="FI159">
        <v>0</v>
      </c>
      <c r="FJ159">
        <v>2503225.1800000002</v>
      </c>
      <c r="FK159">
        <v>3010381.9</v>
      </c>
      <c r="FL159">
        <v>2660933.2195799998</v>
      </c>
      <c r="FM159">
        <v>0</v>
      </c>
      <c r="FN159">
        <v>0</v>
      </c>
      <c r="FO159">
        <v>0</v>
      </c>
      <c r="FP159">
        <v>0</v>
      </c>
      <c r="FQ159">
        <v>0</v>
      </c>
    </row>
    <row r="160" spans="1:173" x14ac:dyDescent="0.25">
      <c r="A160" s="48" t="s">
        <v>403</v>
      </c>
      <c r="B160" s="48" t="s">
        <v>102</v>
      </c>
      <c r="C160" s="49">
        <v>2023</v>
      </c>
      <c r="D160" s="85">
        <v>518618.30239999999</v>
      </c>
      <c r="E160" s="49">
        <v>229707.63758722501</v>
      </c>
      <c r="F160" s="49">
        <v>0</v>
      </c>
      <c r="G160" s="49">
        <v>0</v>
      </c>
      <c r="H160" s="49">
        <v>0</v>
      </c>
      <c r="I160" s="49">
        <v>0</v>
      </c>
      <c r="J160" s="49">
        <v>1.15672264395869</v>
      </c>
      <c r="K160" s="49">
        <v>0</v>
      </c>
      <c r="L160" s="49">
        <v>0</v>
      </c>
      <c r="M160" s="38">
        <f>IF(OR(Beazley_data[[#This Row],[total_RC]]&lt;0.6,Beazley_data[[#This Row],[total_RC]]&gt;2),1,Beazley_data[[#This Row],[total_RC]])</f>
        <v>1.15672264395869</v>
      </c>
      <c r="P160" s="39" t="str">
        <f>Beazley_data[[#This Row],[key]]</f>
        <v>4T2023</v>
      </c>
      <c r="Q160" s="40">
        <f>Beazley_data[[#This Row],[WEP]]</f>
        <v>518618.30239999999</v>
      </c>
      <c r="R160" s="40">
        <f t="shared" si="19"/>
        <v>0</v>
      </c>
      <c r="S160" s="41" t="str">
        <f t="shared" si="20"/>
        <v>no values</v>
      </c>
      <c r="U160" s="42">
        <f>Beazley_data[[#This Row],[Acq_costs]]</f>
        <v>229707.63758722501</v>
      </c>
      <c r="V160" s="40">
        <f t="shared" si="21"/>
        <v>0</v>
      </c>
      <c r="W160" s="43" t="str">
        <f t="shared" si="22"/>
        <v>no values</v>
      </c>
      <c r="Y160" s="44">
        <f>Beazley_data[[#This Row],[total_RC]]</f>
        <v>1.15672264395869</v>
      </c>
      <c r="Z160" s="45">
        <f t="shared" si="23"/>
        <v>0</v>
      </c>
      <c r="AA160" s="43" t="str">
        <f t="shared" si="24"/>
        <v>no values</v>
      </c>
      <c r="AD160" s="42">
        <f>Beazley_data[[#This Row],[Cat_incurred]]+Beazley_data[[#This Row],[incurred_exc_cat]]</f>
        <v>0</v>
      </c>
      <c r="AE160" s="40">
        <f t="shared" si="25"/>
        <v>0</v>
      </c>
      <c r="AF160" s="43" t="str">
        <f t="shared" si="26"/>
        <v>no values</v>
      </c>
      <c r="AI160" t="s">
        <v>177</v>
      </c>
      <c r="AJ160">
        <v>0</v>
      </c>
      <c r="AK160">
        <v>0</v>
      </c>
      <c r="AL160">
        <v>0</v>
      </c>
      <c r="AM160">
        <v>0</v>
      </c>
      <c r="AN160">
        <v>0</v>
      </c>
      <c r="AO160">
        <v>0</v>
      </c>
      <c r="AP160">
        <v>0</v>
      </c>
      <c r="AQ160">
        <v>0</v>
      </c>
      <c r="AR160">
        <v>0</v>
      </c>
      <c r="AS160">
        <v>0</v>
      </c>
      <c r="AT160">
        <v>0</v>
      </c>
      <c r="AU160">
        <v>0</v>
      </c>
      <c r="AV160">
        <v>0</v>
      </c>
      <c r="AW160">
        <v>1.07945799880963</v>
      </c>
      <c r="AX160">
        <v>0</v>
      </c>
      <c r="AY160">
        <v>0</v>
      </c>
      <c r="AZ160">
        <v>0</v>
      </c>
      <c r="BA160">
        <v>1</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13497.768099999999</v>
      </c>
      <c r="BU160">
        <v>0</v>
      </c>
      <c r="BV160">
        <v>0</v>
      </c>
      <c r="BW160">
        <v>0</v>
      </c>
      <c r="BX160">
        <v>76700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54120</v>
      </c>
      <c r="CV160">
        <v>0</v>
      </c>
      <c r="CW160">
        <v>0</v>
      </c>
      <c r="CX160">
        <v>0</v>
      </c>
      <c r="CY160">
        <v>0</v>
      </c>
      <c r="CZ160">
        <v>0</v>
      </c>
      <c r="DX160">
        <v>0</v>
      </c>
      <c r="DY160">
        <v>0</v>
      </c>
      <c r="DZ160">
        <v>0</v>
      </c>
      <c r="EA160">
        <v>0</v>
      </c>
      <c r="EB160">
        <v>0</v>
      </c>
      <c r="EC160">
        <v>0</v>
      </c>
      <c r="ED160">
        <v>0</v>
      </c>
      <c r="EE160">
        <v>0</v>
      </c>
      <c r="EF160">
        <v>0</v>
      </c>
      <c r="EG160">
        <v>0</v>
      </c>
      <c r="EH160">
        <v>0</v>
      </c>
      <c r="EI160">
        <v>0</v>
      </c>
      <c r="EJ160">
        <v>0</v>
      </c>
      <c r="EK160">
        <v>2381.9591</v>
      </c>
      <c r="EL160">
        <v>0</v>
      </c>
      <c r="EM160">
        <v>0</v>
      </c>
      <c r="EN160">
        <v>0</v>
      </c>
      <c r="EO160">
        <v>41300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row>
    <row r="161" spans="1:173" x14ac:dyDescent="0.25">
      <c r="A161" s="46" t="s">
        <v>404</v>
      </c>
      <c r="B161" s="46" t="s">
        <v>102</v>
      </c>
      <c r="C161">
        <v>2024</v>
      </c>
      <c r="D161" s="84">
        <v>147658.27989999999</v>
      </c>
      <c r="E161">
        <v>85004.129897537307</v>
      </c>
      <c r="F161">
        <v>0</v>
      </c>
      <c r="G161">
        <v>0</v>
      </c>
      <c r="H161">
        <v>0</v>
      </c>
      <c r="I161">
        <v>0</v>
      </c>
      <c r="J161">
        <v>1.00269600375492</v>
      </c>
      <c r="K161">
        <v>0</v>
      </c>
      <c r="L161">
        <v>0</v>
      </c>
      <c r="M161" s="38">
        <f>IF(OR(Beazley_data[[#This Row],[total_RC]]&lt;0.6,Beazley_data[[#This Row],[total_RC]]&gt;2),1,Beazley_data[[#This Row],[total_RC]])</f>
        <v>1.00269600375492</v>
      </c>
      <c r="P161" s="39" t="str">
        <f>Beazley_data[[#This Row],[key]]</f>
        <v>4T2024</v>
      </c>
      <c r="Q161" s="40">
        <f>Beazley_data[[#This Row],[WEP]]</f>
        <v>147658.27989999999</v>
      </c>
      <c r="R161" s="40">
        <f t="shared" si="19"/>
        <v>0</v>
      </c>
      <c r="S161" s="41" t="str">
        <f t="shared" si="20"/>
        <v>no values</v>
      </c>
      <c r="U161" s="42">
        <f>Beazley_data[[#This Row],[Acq_costs]]</f>
        <v>85004.129897537307</v>
      </c>
      <c r="V161" s="40">
        <f t="shared" si="21"/>
        <v>0</v>
      </c>
      <c r="W161" s="43" t="str">
        <f t="shared" si="22"/>
        <v>no values</v>
      </c>
      <c r="Y161" s="44">
        <f>Beazley_data[[#This Row],[total_RC]]</f>
        <v>1.00269600375492</v>
      </c>
      <c r="Z161" s="45">
        <f t="shared" si="23"/>
        <v>0</v>
      </c>
      <c r="AA161" s="43" t="str">
        <f t="shared" si="24"/>
        <v>no values</v>
      </c>
      <c r="AD161" s="42">
        <f>Beazley_data[[#This Row],[Cat_incurred]]+Beazley_data[[#This Row],[incurred_exc_cat]]</f>
        <v>0</v>
      </c>
      <c r="AE161" s="40">
        <f t="shared" si="25"/>
        <v>0</v>
      </c>
      <c r="AF161" s="43" t="str">
        <f t="shared" si="26"/>
        <v>no values</v>
      </c>
      <c r="AI161" t="s">
        <v>178</v>
      </c>
      <c r="AJ161">
        <v>0</v>
      </c>
      <c r="AK161">
        <v>0</v>
      </c>
      <c r="AL161">
        <v>0</v>
      </c>
      <c r="AM161">
        <v>0</v>
      </c>
      <c r="AN161">
        <v>0</v>
      </c>
      <c r="AO161">
        <v>0</v>
      </c>
      <c r="AP161">
        <v>0</v>
      </c>
      <c r="AQ161">
        <v>0</v>
      </c>
      <c r="AR161">
        <v>0</v>
      </c>
      <c r="AS161">
        <v>0</v>
      </c>
      <c r="AT161">
        <v>0.93542115654464997</v>
      </c>
      <c r="AU161">
        <v>0.93585067656726095</v>
      </c>
      <c r="AV161">
        <v>0.980560833421944</v>
      </c>
      <c r="AW161">
        <v>0.948259098640862</v>
      </c>
      <c r="AX161">
        <v>0.90748700395112802</v>
      </c>
      <c r="AY161">
        <v>0.89268135221848299</v>
      </c>
      <c r="AZ161">
        <v>0.96239441532119796</v>
      </c>
      <c r="BA161">
        <v>0.96818129990263002</v>
      </c>
      <c r="BB161">
        <v>0.99773858752822897</v>
      </c>
      <c r="BC161">
        <v>0.98381323091416195</v>
      </c>
      <c r="BD161">
        <v>1.0387225882743301</v>
      </c>
      <c r="BE161">
        <v>1.0557952698250901</v>
      </c>
      <c r="BF161">
        <v>1.0554860815686999</v>
      </c>
      <c r="BG161">
        <v>0</v>
      </c>
      <c r="BH161">
        <v>0</v>
      </c>
      <c r="BI161">
        <v>0</v>
      </c>
      <c r="BJ161">
        <v>0</v>
      </c>
      <c r="BK161">
        <v>0</v>
      </c>
      <c r="BL161">
        <v>0</v>
      </c>
      <c r="BM161">
        <v>0</v>
      </c>
      <c r="BN161">
        <v>0</v>
      </c>
      <c r="BO161">
        <v>0</v>
      </c>
      <c r="BP161">
        <v>0</v>
      </c>
      <c r="BQ161">
        <v>861812.39419999998</v>
      </c>
      <c r="BR161">
        <v>785226.06270000001</v>
      </c>
      <c r="BS161">
        <v>796408.14969999995</v>
      </c>
      <c r="BT161">
        <v>1025546.1429</v>
      </c>
      <c r="BU161">
        <v>1100982.5970999999</v>
      </c>
      <c r="BV161">
        <v>1522814.6194</v>
      </c>
      <c r="BW161">
        <v>1716886.3071999999</v>
      </c>
      <c r="BX161">
        <v>1033518.9752</v>
      </c>
      <c r="BY161">
        <v>2150113.1806999999</v>
      </c>
      <c r="BZ161">
        <v>2678955.5336000002</v>
      </c>
      <c r="CA161">
        <v>2689133.7954000002</v>
      </c>
      <c r="CB161">
        <v>1945647.4624000001</v>
      </c>
      <c r="CC161">
        <v>800382.22010000004</v>
      </c>
      <c r="CD161">
        <v>0</v>
      </c>
      <c r="CE161">
        <v>0</v>
      </c>
      <c r="CF161">
        <v>0</v>
      </c>
      <c r="CG161">
        <v>0</v>
      </c>
      <c r="CH161">
        <v>0</v>
      </c>
      <c r="CI161">
        <v>0</v>
      </c>
      <c r="CJ161">
        <v>0</v>
      </c>
      <c r="CK161">
        <v>0</v>
      </c>
      <c r="CL161">
        <v>0</v>
      </c>
      <c r="CM161">
        <v>0</v>
      </c>
      <c r="CN161">
        <v>0</v>
      </c>
      <c r="CO161">
        <v>0</v>
      </c>
      <c r="CP161">
        <v>0</v>
      </c>
      <c r="CQ161">
        <v>0</v>
      </c>
      <c r="CR161">
        <v>0</v>
      </c>
      <c r="CS161">
        <v>30680.5</v>
      </c>
      <c r="CT161">
        <v>1778.665</v>
      </c>
      <c r="CU161">
        <v>0</v>
      </c>
      <c r="CV161">
        <v>0</v>
      </c>
      <c r="CW161">
        <v>908.52639999999997</v>
      </c>
      <c r="CX161">
        <v>0</v>
      </c>
      <c r="CY161">
        <v>0</v>
      </c>
      <c r="CZ161">
        <v>0</v>
      </c>
      <c r="DX161">
        <v>0</v>
      </c>
      <c r="DY161">
        <v>0</v>
      </c>
      <c r="DZ161">
        <v>0</v>
      </c>
      <c r="EA161">
        <v>0</v>
      </c>
      <c r="EB161">
        <v>0</v>
      </c>
      <c r="EC161">
        <v>0</v>
      </c>
      <c r="ED161">
        <v>0</v>
      </c>
      <c r="EE161">
        <v>0</v>
      </c>
      <c r="EF161">
        <v>0</v>
      </c>
      <c r="EG161">
        <v>0</v>
      </c>
      <c r="EH161">
        <v>134698.38699999999</v>
      </c>
      <c r="EI161">
        <v>133251.67230000001</v>
      </c>
      <c r="EJ161">
        <v>133982.3204</v>
      </c>
      <c r="EK161">
        <v>176408.1249</v>
      </c>
      <c r="EL161">
        <v>187695.45800000001</v>
      </c>
      <c r="EM161">
        <v>479612.223</v>
      </c>
      <c r="EN161">
        <v>502564.0894</v>
      </c>
      <c r="EO161">
        <v>171746.34909999999</v>
      </c>
      <c r="EP161">
        <v>600881.97279999999</v>
      </c>
      <c r="EQ161">
        <v>650138.66209999996</v>
      </c>
      <c r="ER161">
        <v>649319.96349999995</v>
      </c>
      <c r="ES161">
        <v>277249.33110000001</v>
      </c>
      <c r="ET161">
        <v>128063.62699999999</v>
      </c>
      <c r="EU161">
        <v>0</v>
      </c>
      <c r="EV161">
        <v>0</v>
      </c>
      <c r="EW161">
        <v>0</v>
      </c>
      <c r="EX161">
        <v>0</v>
      </c>
      <c r="EY161">
        <v>0</v>
      </c>
      <c r="EZ161">
        <v>0</v>
      </c>
      <c r="FA161">
        <v>0</v>
      </c>
      <c r="FB161">
        <v>0</v>
      </c>
      <c r="FC161">
        <v>0</v>
      </c>
      <c r="FD161">
        <v>0</v>
      </c>
      <c r="FE161">
        <v>0</v>
      </c>
      <c r="FF161">
        <v>0</v>
      </c>
      <c r="FG161">
        <v>0</v>
      </c>
      <c r="FH161">
        <v>0</v>
      </c>
      <c r="FI161">
        <v>0</v>
      </c>
      <c r="FJ161">
        <v>30680.5</v>
      </c>
      <c r="FK161">
        <v>0</v>
      </c>
      <c r="FL161">
        <v>0</v>
      </c>
      <c r="FM161">
        <v>0</v>
      </c>
      <c r="FN161">
        <v>908.52639999999997</v>
      </c>
      <c r="FO161">
        <v>0</v>
      </c>
      <c r="FP161">
        <v>0</v>
      </c>
      <c r="FQ161">
        <v>0</v>
      </c>
    </row>
    <row r="162" spans="1:173" x14ac:dyDescent="0.25">
      <c r="A162" s="48" t="s">
        <v>405</v>
      </c>
      <c r="B162" s="48" t="s">
        <v>406</v>
      </c>
      <c r="C162" s="49">
        <v>2024</v>
      </c>
      <c r="D162" s="85">
        <v>0</v>
      </c>
      <c r="E162" s="49">
        <v>0</v>
      </c>
      <c r="F162" s="49">
        <v>0</v>
      </c>
      <c r="G162" s="49">
        <v>0</v>
      </c>
      <c r="H162" s="49">
        <v>0</v>
      </c>
      <c r="I162" s="49">
        <v>0</v>
      </c>
      <c r="J162" s="49"/>
      <c r="K162" s="49">
        <v>0</v>
      </c>
      <c r="L162" s="49">
        <v>0</v>
      </c>
      <c r="M162" s="38">
        <f>IF(OR(Beazley_data[[#This Row],[total_RC]]&lt;0.6,Beazley_data[[#This Row],[total_RC]]&gt;2),1,Beazley_data[[#This Row],[total_RC]])</f>
        <v>1</v>
      </c>
      <c r="P162" s="39" t="str">
        <f>Beazley_data[[#This Row],[key]]</f>
        <v>52024</v>
      </c>
      <c r="Q162" s="40">
        <f>Beazley_data[[#This Row],[WEP]]</f>
        <v>0</v>
      </c>
      <c r="R162" s="40">
        <f t="shared" si="19"/>
        <v>0</v>
      </c>
      <c r="S162" s="41" t="str">
        <f t="shared" si="20"/>
        <v>no values</v>
      </c>
      <c r="U162" s="42">
        <f>Beazley_data[[#This Row],[Acq_costs]]</f>
        <v>0</v>
      </c>
      <c r="V162" s="40">
        <f t="shared" si="21"/>
        <v>0</v>
      </c>
      <c r="W162" s="43" t="str">
        <f t="shared" si="22"/>
        <v>no values</v>
      </c>
      <c r="Y162" s="44">
        <f>Beazley_data[[#This Row],[total_RC]]</f>
        <v>0</v>
      </c>
      <c r="Z162" s="45">
        <f t="shared" si="23"/>
        <v>0</v>
      </c>
      <c r="AA162" s="43" t="str">
        <f t="shared" si="24"/>
        <v>no values</v>
      </c>
      <c r="AD162" s="42">
        <f>Beazley_data[[#This Row],[Cat_incurred]]+Beazley_data[[#This Row],[incurred_exc_cat]]</f>
        <v>0</v>
      </c>
      <c r="AE162" s="40">
        <f t="shared" si="25"/>
        <v>0</v>
      </c>
      <c r="AF162" s="43" t="str">
        <f t="shared" si="26"/>
        <v>no values</v>
      </c>
      <c r="AI162" t="s">
        <v>179</v>
      </c>
      <c r="AJ162">
        <v>0</v>
      </c>
      <c r="AK162">
        <v>0</v>
      </c>
      <c r="AL162">
        <v>0</v>
      </c>
      <c r="AM162">
        <v>0</v>
      </c>
      <c r="AN162">
        <v>0</v>
      </c>
      <c r="AO162">
        <v>0</v>
      </c>
      <c r="AP162">
        <v>0</v>
      </c>
      <c r="AQ162">
        <v>0</v>
      </c>
      <c r="AR162">
        <v>0</v>
      </c>
      <c r="AS162">
        <v>0</v>
      </c>
      <c r="AT162">
        <v>0</v>
      </c>
      <c r="AU162">
        <v>0</v>
      </c>
      <c r="AV162">
        <v>0</v>
      </c>
      <c r="AW162">
        <v>0</v>
      </c>
      <c r="AX162">
        <v>1</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57420</v>
      </c>
      <c r="BU162">
        <v>45457.5</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X162">
        <v>0</v>
      </c>
      <c r="DY162">
        <v>0</v>
      </c>
      <c r="DZ162">
        <v>0</v>
      </c>
      <c r="EA162">
        <v>0</v>
      </c>
      <c r="EB162">
        <v>0</v>
      </c>
      <c r="EC162">
        <v>0</v>
      </c>
      <c r="ED162">
        <v>0</v>
      </c>
      <c r="EE162">
        <v>0</v>
      </c>
      <c r="EF162">
        <v>0</v>
      </c>
      <c r="EG162">
        <v>0</v>
      </c>
      <c r="EH162">
        <v>0</v>
      </c>
      <c r="EI162">
        <v>0</v>
      </c>
      <c r="EJ162">
        <v>0</v>
      </c>
      <c r="EK162">
        <v>21780</v>
      </c>
      <c r="EL162">
        <v>17242.5</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row>
    <row r="163" spans="1:173" x14ac:dyDescent="0.25">
      <c r="A163" s="46" t="s">
        <v>407</v>
      </c>
      <c r="B163" s="46" t="s">
        <v>111</v>
      </c>
      <c r="C163">
        <v>2002</v>
      </c>
      <c r="D163" s="84">
        <v>83.774000000000001</v>
      </c>
      <c r="E163">
        <v>28.719068965517199</v>
      </c>
      <c r="F163">
        <v>0</v>
      </c>
      <c r="G163">
        <v>0</v>
      </c>
      <c r="H163">
        <v>0</v>
      </c>
      <c r="I163">
        <v>0</v>
      </c>
      <c r="J163">
        <v>1.16272546784321</v>
      </c>
      <c r="K163">
        <v>0</v>
      </c>
      <c r="L163">
        <v>0</v>
      </c>
      <c r="M163" s="38">
        <f>IF(OR(Beazley_data[[#This Row],[total_RC]]&lt;0.6,Beazley_data[[#This Row],[total_RC]]&gt;2),1,Beazley_data[[#This Row],[total_RC]])</f>
        <v>1.16272546784321</v>
      </c>
      <c r="P163" s="39" t="str">
        <f>Beazley_data[[#This Row],[key]]</f>
        <v>5T2002</v>
      </c>
      <c r="Q163" s="40">
        <f>Beazley_data[[#This Row],[WEP]]</f>
        <v>83.774000000000001</v>
      </c>
      <c r="R163" s="40">
        <f t="shared" si="19"/>
        <v>83.774000000000001</v>
      </c>
      <c r="S163" s="41">
        <f t="shared" si="20"/>
        <v>0</v>
      </c>
      <c r="U163" s="42">
        <f>Beazley_data[[#This Row],[Acq_costs]]</f>
        <v>28.719068965517199</v>
      </c>
      <c r="V163" s="40">
        <f t="shared" si="21"/>
        <v>28.719100000000001</v>
      </c>
      <c r="W163" s="43">
        <f t="shared" si="22"/>
        <v>1.0806217047986702E-6</v>
      </c>
      <c r="Y163" s="44">
        <f>Beazley_data[[#This Row],[total_RC]]</f>
        <v>1.16272546784321</v>
      </c>
      <c r="Z163" s="45">
        <f t="shared" si="23"/>
        <v>1.1627251744282101</v>
      </c>
      <c r="AA163" s="43">
        <f t="shared" si="24"/>
        <v>-2.523511198565484E-7</v>
      </c>
      <c r="AD163" s="42">
        <f>Beazley_data[[#This Row],[Cat_incurred]]+Beazley_data[[#This Row],[incurred_exc_cat]]</f>
        <v>0</v>
      </c>
      <c r="AE163" s="40">
        <f t="shared" si="25"/>
        <v>0</v>
      </c>
      <c r="AF163" s="43" t="str">
        <f t="shared" si="26"/>
        <v>no values</v>
      </c>
      <c r="AI163" t="s">
        <v>76</v>
      </c>
      <c r="AJ163">
        <v>0</v>
      </c>
      <c r="AK163">
        <v>0</v>
      </c>
      <c r="AL163">
        <v>0</v>
      </c>
      <c r="AM163">
        <v>0</v>
      </c>
      <c r="AN163">
        <v>0</v>
      </c>
      <c r="AO163">
        <v>0.87930994905968296</v>
      </c>
      <c r="AP163">
        <v>0.92714210912880801</v>
      </c>
      <c r="AQ163">
        <v>0.96803601851559895</v>
      </c>
      <c r="AR163">
        <v>0.97121788401832199</v>
      </c>
      <c r="AS163">
        <v>0.98477716454610198</v>
      </c>
      <c r="AT163">
        <v>1.0035425429404701</v>
      </c>
      <c r="AU163">
        <v>0.97302687410211897</v>
      </c>
      <c r="AV163">
        <v>0.96360135743603303</v>
      </c>
      <c r="AW163">
        <v>0.96057885347652505</v>
      </c>
      <c r="AX163">
        <v>0.942790506328538</v>
      </c>
      <c r="AY163">
        <v>0.95568649894190505</v>
      </c>
      <c r="AZ163">
        <v>0.91280272988784805</v>
      </c>
      <c r="BA163">
        <v>0.94000227110322698</v>
      </c>
      <c r="BB163">
        <v>0.98476033597631396</v>
      </c>
      <c r="BC163">
        <v>0.97548918617000002</v>
      </c>
      <c r="BD163">
        <v>1.11871625471867</v>
      </c>
      <c r="BE163">
        <v>1.0872345630301901</v>
      </c>
      <c r="BF163">
        <v>1</v>
      </c>
      <c r="BG163">
        <v>0</v>
      </c>
      <c r="BH163">
        <v>0</v>
      </c>
      <c r="BI163">
        <v>0</v>
      </c>
      <c r="BJ163">
        <v>0</v>
      </c>
      <c r="BK163">
        <v>0</v>
      </c>
      <c r="BL163">
        <v>3757524.4423000002</v>
      </c>
      <c r="BM163">
        <v>6130513.5921809301</v>
      </c>
      <c r="BN163">
        <v>6882262.4212308396</v>
      </c>
      <c r="BO163">
        <v>13139494.9110489</v>
      </c>
      <c r="BP163">
        <v>13475101.205851</v>
      </c>
      <c r="BQ163">
        <v>17107265.864278398</v>
      </c>
      <c r="BR163">
        <v>19340040.1499804</v>
      </c>
      <c r="BS163">
        <v>11055183.0238884</v>
      </c>
      <c r="BT163">
        <v>6400989.4227391304</v>
      </c>
      <c r="BU163">
        <v>4182182.6910330099</v>
      </c>
      <c r="BV163">
        <v>3126486.3415433802</v>
      </c>
      <c r="BW163">
        <v>2513480.3255286901</v>
      </c>
      <c r="BX163">
        <v>2366344.7378387302</v>
      </c>
      <c r="BY163">
        <v>3873793.7119184001</v>
      </c>
      <c r="BZ163">
        <v>7619541.9906234499</v>
      </c>
      <c r="CA163">
        <v>3535357.3063424602</v>
      </c>
      <c r="CB163">
        <v>1558326.36429347</v>
      </c>
      <c r="CC163">
        <v>198223.325481907</v>
      </c>
      <c r="CD163">
        <v>0</v>
      </c>
      <c r="CE163">
        <v>0</v>
      </c>
      <c r="CF163">
        <v>0</v>
      </c>
      <c r="CG163">
        <v>0</v>
      </c>
      <c r="CH163">
        <v>0</v>
      </c>
      <c r="CI163">
        <v>0</v>
      </c>
      <c r="CJ163">
        <v>0</v>
      </c>
      <c r="CK163">
        <v>454431.91430399998</v>
      </c>
      <c r="CL163">
        <v>1960209.7165985201</v>
      </c>
      <c r="CM163">
        <v>483493.19790000003</v>
      </c>
      <c r="CN163">
        <v>3041053.0284000002</v>
      </c>
      <c r="CO163">
        <v>1537053.4288000001</v>
      </c>
      <c r="CP163">
        <v>433996.83370000002</v>
      </c>
      <c r="CQ163">
        <v>0</v>
      </c>
      <c r="CR163">
        <v>0</v>
      </c>
      <c r="CS163">
        <v>334524.24190000002</v>
      </c>
      <c r="CT163">
        <v>11813.439962</v>
      </c>
      <c r="CU163">
        <v>25959.316500000001</v>
      </c>
      <c r="CV163">
        <v>0</v>
      </c>
      <c r="CW163">
        <v>310961.55119999999</v>
      </c>
      <c r="CX163">
        <v>2415.0517180400002</v>
      </c>
      <c r="CY163">
        <v>112500</v>
      </c>
      <c r="CZ163">
        <v>0</v>
      </c>
      <c r="DX163">
        <v>0</v>
      </c>
      <c r="DY163">
        <v>0</v>
      </c>
      <c r="DZ163">
        <v>0</v>
      </c>
      <c r="EA163">
        <v>0</v>
      </c>
      <c r="EB163">
        <v>0</v>
      </c>
      <c r="EC163">
        <v>1334117.3082000001</v>
      </c>
      <c r="ED163">
        <v>2401686.7473212299</v>
      </c>
      <c r="EE163">
        <v>2872335.7826477801</v>
      </c>
      <c r="EF163">
        <v>6602445.59702182</v>
      </c>
      <c r="EG163">
        <v>5601131.5036468999</v>
      </c>
      <c r="EH163">
        <v>7377219.4485027399</v>
      </c>
      <c r="EI163">
        <v>8746939.6000916604</v>
      </c>
      <c r="EJ163">
        <v>5168215.7520094998</v>
      </c>
      <c r="EK163">
        <v>3500795.0625909301</v>
      </c>
      <c r="EL163">
        <v>2001494.32316226</v>
      </c>
      <c r="EM163">
        <v>1543677.59280999</v>
      </c>
      <c r="EN163">
        <v>1245435.6001085599</v>
      </c>
      <c r="EO163">
        <v>1234250.19655891</v>
      </c>
      <c r="EP163">
        <v>1855976.9234936</v>
      </c>
      <c r="EQ163">
        <v>4246650.7100054603</v>
      </c>
      <c r="ER163">
        <v>1821702.07576885</v>
      </c>
      <c r="ES163">
        <v>724854.939004304</v>
      </c>
      <c r="ET163">
        <v>118802.096958771</v>
      </c>
      <c r="EU163">
        <v>0</v>
      </c>
      <c r="EV163">
        <v>0</v>
      </c>
      <c r="EW163">
        <v>0</v>
      </c>
      <c r="EX163">
        <v>0</v>
      </c>
      <c r="EY163">
        <v>0</v>
      </c>
      <c r="EZ163">
        <v>0</v>
      </c>
      <c r="FA163">
        <v>0</v>
      </c>
      <c r="FB163">
        <v>454431.91430399998</v>
      </c>
      <c r="FC163">
        <v>1960209.7165985201</v>
      </c>
      <c r="FD163">
        <v>483493.19790000003</v>
      </c>
      <c r="FE163">
        <v>3041053.0284000002</v>
      </c>
      <c r="FF163">
        <v>1537053.4288000001</v>
      </c>
      <c r="FG163">
        <v>433996.83370000002</v>
      </c>
      <c r="FH163">
        <v>0</v>
      </c>
      <c r="FI163">
        <v>0</v>
      </c>
      <c r="FJ163">
        <v>334524.24190000002</v>
      </c>
      <c r="FK163">
        <v>11813.439962</v>
      </c>
      <c r="FL163">
        <v>25959.316500000001</v>
      </c>
      <c r="FM163">
        <v>0</v>
      </c>
      <c r="FN163">
        <v>310961.55119999999</v>
      </c>
      <c r="FO163">
        <v>2415.0517180400002</v>
      </c>
      <c r="FP163">
        <v>0</v>
      </c>
      <c r="FQ163">
        <v>0</v>
      </c>
    </row>
    <row r="164" spans="1:173" x14ac:dyDescent="0.25">
      <c r="A164" s="48" t="s">
        <v>408</v>
      </c>
      <c r="B164" s="48" t="s">
        <v>111</v>
      </c>
      <c r="C164" s="49">
        <v>2003</v>
      </c>
      <c r="D164" s="85">
        <v>3863.02</v>
      </c>
      <c r="E164" s="49">
        <v>1322.1288564960801</v>
      </c>
      <c r="F164" s="49">
        <v>0</v>
      </c>
      <c r="G164" s="49">
        <v>0</v>
      </c>
      <c r="H164" s="49">
        <v>0</v>
      </c>
      <c r="I164" s="49">
        <v>0</v>
      </c>
      <c r="J164" s="49">
        <v>1.1039474675043199</v>
      </c>
      <c r="K164" s="49">
        <v>0</v>
      </c>
      <c r="L164" s="49">
        <v>0</v>
      </c>
      <c r="M164" s="38">
        <f>IF(OR(Beazley_data[[#This Row],[total_RC]]&lt;0.6,Beazley_data[[#This Row],[total_RC]]&gt;2),1,Beazley_data[[#This Row],[total_RC]])</f>
        <v>1.1039474675043199</v>
      </c>
      <c r="P164" s="39" t="str">
        <f>Beazley_data[[#This Row],[key]]</f>
        <v>5T2003</v>
      </c>
      <c r="Q164" s="40">
        <f>Beazley_data[[#This Row],[WEP]]</f>
        <v>3863.02</v>
      </c>
      <c r="R164" s="40">
        <f t="shared" si="19"/>
        <v>3863.02</v>
      </c>
      <c r="S164" s="41">
        <f t="shared" si="20"/>
        <v>0</v>
      </c>
      <c r="U164" s="42">
        <f>Beazley_data[[#This Row],[Acq_costs]]</f>
        <v>1322.1288564960801</v>
      </c>
      <c r="V164" s="40">
        <f t="shared" si="21"/>
        <v>1322.1288</v>
      </c>
      <c r="W164" s="43">
        <f t="shared" si="22"/>
        <v>-4.2731146999987319E-8</v>
      </c>
      <c r="Y164" s="44">
        <f>Beazley_data[[#This Row],[total_RC]]</f>
        <v>1.1039474675043199</v>
      </c>
      <c r="Z164" s="45">
        <f t="shared" si="23"/>
        <v>1.10394755914896</v>
      </c>
      <c r="AA164" s="43">
        <f t="shared" si="24"/>
        <v>8.3015392660109291E-8</v>
      </c>
      <c r="AD164" s="42">
        <f>Beazley_data[[#This Row],[Cat_incurred]]+Beazley_data[[#This Row],[incurred_exc_cat]]</f>
        <v>0</v>
      </c>
      <c r="AE164" s="40">
        <f t="shared" si="25"/>
        <v>0</v>
      </c>
      <c r="AF164" s="43" t="str">
        <f t="shared" si="26"/>
        <v>no values</v>
      </c>
      <c r="AI164" t="s">
        <v>59</v>
      </c>
      <c r="AJ164">
        <v>1.02479543985621</v>
      </c>
      <c r="AK164">
        <v>1.2386082760996999</v>
      </c>
      <c r="AL164">
        <v>1.19763308281739</v>
      </c>
      <c r="AM164">
        <v>1.0554455871517401</v>
      </c>
      <c r="AN164">
        <v>0.95947391568066298</v>
      </c>
      <c r="AO164">
        <v>0.98099724795340804</v>
      </c>
      <c r="AP164">
        <v>0.93665387410487599</v>
      </c>
      <c r="AQ164">
        <v>0.88147454262213898</v>
      </c>
      <c r="AR164">
        <v>1.02298212891226</v>
      </c>
      <c r="AS164">
        <v>1.0110209298261299</v>
      </c>
      <c r="AT164">
        <v>0.97431239677520298</v>
      </c>
      <c r="AU164">
        <v>1.0282511004486701</v>
      </c>
      <c r="AV164">
        <v>0.984759112592553</v>
      </c>
      <c r="AW164">
        <v>0.991638109190626</v>
      </c>
      <c r="AX164">
        <v>0.94308746853498704</v>
      </c>
      <c r="AY164">
        <v>0.95959744898688004</v>
      </c>
      <c r="AZ164">
        <v>0.89575363930672003</v>
      </c>
      <c r="BA164">
        <v>0.90173235332593504</v>
      </c>
      <c r="BB164">
        <v>0.96843403451883003</v>
      </c>
      <c r="BC164">
        <v>0.98691190005923801</v>
      </c>
      <c r="BD164">
        <v>1.0402731672619701</v>
      </c>
      <c r="BE164">
        <v>1.05915259091855</v>
      </c>
      <c r="BF164">
        <v>1.02119796406442</v>
      </c>
      <c r="BG164">
        <v>193621.77808399999</v>
      </c>
      <c r="BH164">
        <v>1190057.6651999999</v>
      </c>
      <c r="BI164">
        <v>1951915.776688</v>
      </c>
      <c r="BJ164">
        <v>1426683.873744</v>
      </c>
      <c r="BK164">
        <v>2071194.95332809</v>
      </c>
      <c r="BL164">
        <v>2596241.56309511</v>
      </c>
      <c r="BM164">
        <v>3116984.5512965899</v>
      </c>
      <c r="BN164">
        <v>4863149.0172765004</v>
      </c>
      <c r="BO164">
        <v>4968535.0437077703</v>
      </c>
      <c r="BP164">
        <v>4789667.77978958</v>
      </c>
      <c r="BQ164">
        <v>4482937.8843666296</v>
      </c>
      <c r="BR164">
        <v>5885783.3779176101</v>
      </c>
      <c r="BS164">
        <v>6184494.85097552</v>
      </c>
      <c r="BT164">
        <v>7950080.6823941497</v>
      </c>
      <c r="BU164">
        <v>7780705.0710907904</v>
      </c>
      <c r="BV164">
        <v>6287002.8756195698</v>
      </c>
      <c r="BW164">
        <v>5964636.2143891696</v>
      </c>
      <c r="BX164">
        <v>5153007.3807437299</v>
      </c>
      <c r="BY164">
        <v>4875540.2380009796</v>
      </c>
      <c r="BZ164">
        <v>6392803.6612732597</v>
      </c>
      <c r="CA164">
        <v>6634030.4707627604</v>
      </c>
      <c r="CB164">
        <v>6666981.0434443997</v>
      </c>
      <c r="CC164">
        <v>3254634.29797544</v>
      </c>
      <c r="CD164">
        <v>0</v>
      </c>
      <c r="CE164">
        <v>0</v>
      </c>
      <c r="CF164">
        <v>0</v>
      </c>
      <c r="CG164">
        <v>1364.7618600000001</v>
      </c>
      <c r="CH164">
        <v>0</v>
      </c>
      <c r="CI164">
        <v>130639.76639999999</v>
      </c>
      <c r="CJ164">
        <v>73426.14</v>
      </c>
      <c r="CK164">
        <v>27894.768840000001</v>
      </c>
      <c r="CL164">
        <v>0</v>
      </c>
      <c r="CM164">
        <v>3994.5</v>
      </c>
      <c r="CN164">
        <v>0</v>
      </c>
      <c r="CO164">
        <v>0</v>
      </c>
      <c r="CP164">
        <v>509780.02043999999</v>
      </c>
      <c r="CQ164">
        <v>3972959.4124999801</v>
      </c>
      <c r="CR164">
        <v>1715637.2104799999</v>
      </c>
      <c r="CS164">
        <v>14493.334999999999</v>
      </c>
      <c r="CT164">
        <v>14330.0362776804</v>
      </c>
      <c r="CU164">
        <v>0</v>
      </c>
      <c r="CV164">
        <v>727025.59658799996</v>
      </c>
      <c r="CW164">
        <v>4469.6291639999999</v>
      </c>
      <c r="CX164">
        <v>1203484.0028023999</v>
      </c>
      <c r="CY164">
        <v>0</v>
      </c>
      <c r="CZ164">
        <v>0</v>
      </c>
      <c r="DX164">
        <v>60079.904799999997</v>
      </c>
      <c r="DY164">
        <v>303000.59299999999</v>
      </c>
      <c r="DZ164">
        <v>453952.793084</v>
      </c>
      <c r="EA164">
        <v>326704.86009199999</v>
      </c>
      <c r="EB164">
        <v>445643.48215896601</v>
      </c>
      <c r="EC164">
        <v>621870.11167722999</v>
      </c>
      <c r="ED164">
        <v>801514.01967092894</v>
      </c>
      <c r="EE164">
        <v>1140512.71350448</v>
      </c>
      <c r="EF164">
        <v>890942.52639817796</v>
      </c>
      <c r="EG164">
        <v>1090716.69839932</v>
      </c>
      <c r="EH164">
        <v>810370.71637823002</v>
      </c>
      <c r="EI164">
        <v>1161527.6193830201</v>
      </c>
      <c r="EJ164">
        <v>1233739.1220378201</v>
      </c>
      <c r="EK164">
        <v>1702745.6415723001</v>
      </c>
      <c r="EL164">
        <v>1724951.1423533701</v>
      </c>
      <c r="EM164">
        <v>1324023.8842064401</v>
      </c>
      <c r="EN164">
        <v>1190086.2781853799</v>
      </c>
      <c r="EO164">
        <v>1207427.8749319999</v>
      </c>
      <c r="EP164">
        <v>985704.56161963905</v>
      </c>
      <c r="EQ164">
        <v>1452413.7676432701</v>
      </c>
      <c r="ER164">
        <v>1633631.91547887</v>
      </c>
      <c r="ES164">
        <v>1650205.97570808</v>
      </c>
      <c r="ET164">
        <v>861618.40009324404</v>
      </c>
      <c r="EU164">
        <v>0</v>
      </c>
      <c r="EV164">
        <v>0</v>
      </c>
      <c r="EW164">
        <v>0</v>
      </c>
      <c r="EX164">
        <v>1364.7618600000001</v>
      </c>
      <c r="EY164">
        <v>0</v>
      </c>
      <c r="EZ164">
        <v>130639.76639999999</v>
      </c>
      <c r="FA164">
        <v>73426.14</v>
      </c>
      <c r="FB164">
        <v>27894.768840000001</v>
      </c>
      <c r="FC164">
        <v>0</v>
      </c>
      <c r="FD164">
        <v>3994.5</v>
      </c>
      <c r="FE164">
        <v>0</v>
      </c>
      <c r="FF164">
        <v>0</v>
      </c>
      <c r="FG164">
        <v>509780.02043999999</v>
      </c>
      <c r="FH164">
        <v>3972959.4124999801</v>
      </c>
      <c r="FI164">
        <v>5637.2104799999997</v>
      </c>
      <c r="FJ164">
        <v>14493.334999999999</v>
      </c>
      <c r="FK164">
        <v>14330.0362776804</v>
      </c>
      <c r="FL164">
        <v>0</v>
      </c>
      <c r="FM164">
        <v>727025.59658799996</v>
      </c>
      <c r="FN164">
        <v>4469.6291639999999</v>
      </c>
      <c r="FO164">
        <v>1053917.7452024</v>
      </c>
      <c r="FP164">
        <v>0</v>
      </c>
      <c r="FQ164">
        <v>0</v>
      </c>
    </row>
    <row r="165" spans="1:173" x14ac:dyDescent="0.25">
      <c r="A165" s="46" t="s">
        <v>409</v>
      </c>
      <c r="B165" s="46" t="s">
        <v>111</v>
      </c>
      <c r="C165">
        <v>2004</v>
      </c>
      <c r="D165" s="84">
        <v>4578.4884000000002</v>
      </c>
      <c r="E165">
        <v>1622.22213333333</v>
      </c>
      <c r="F165">
        <v>0</v>
      </c>
      <c r="G165">
        <v>0</v>
      </c>
      <c r="H165">
        <v>0</v>
      </c>
      <c r="I165">
        <v>0</v>
      </c>
      <c r="J165">
        <v>1.0241016346887799</v>
      </c>
      <c r="K165">
        <v>0</v>
      </c>
      <c r="L165">
        <v>0</v>
      </c>
      <c r="M165" s="38">
        <f>IF(OR(Beazley_data[[#This Row],[total_RC]]&lt;0.6,Beazley_data[[#This Row],[total_RC]]&gt;2),1,Beazley_data[[#This Row],[total_RC]])</f>
        <v>1.0241016346887799</v>
      </c>
      <c r="P165" s="39" t="str">
        <f>Beazley_data[[#This Row],[key]]</f>
        <v>5T2004</v>
      </c>
      <c r="Q165" s="40">
        <f>Beazley_data[[#This Row],[WEP]]</f>
        <v>4578.4884000000002</v>
      </c>
      <c r="R165" s="40">
        <f t="shared" si="19"/>
        <v>4578.4884000000002</v>
      </c>
      <c r="S165" s="41">
        <f t="shared" si="20"/>
        <v>0</v>
      </c>
      <c r="U165" s="42">
        <f>Beazley_data[[#This Row],[Acq_costs]]</f>
        <v>1622.22213333333</v>
      </c>
      <c r="V165" s="40">
        <f t="shared" si="21"/>
        <v>1622.2221999999999</v>
      </c>
      <c r="W165" s="43">
        <f t="shared" si="22"/>
        <v>4.1095892972587018E-8</v>
      </c>
      <c r="Y165" s="44">
        <f>Beazley_data[[#This Row],[total_RC]]</f>
        <v>1.0241016346887799</v>
      </c>
      <c r="Z165" s="45">
        <f t="shared" si="23"/>
        <v>1.0241016470625299</v>
      </c>
      <c r="AA165" s="43">
        <f t="shared" si="24"/>
        <v>1.2082540888494853E-8</v>
      </c>
      <c r="AD165" s="42">
        <f>Beazley_data[[#This Row],[Cat_incurred]]+Beazley_data[[#This Row],[incurred_exc_cat]]</f>
        <v>0</v>
      </c>
      <c r="AE165" s="40">
        <f t="shared" si="25"/>
        <v>0</v>
      </c>
      <c r="AF165" s="43" t="str">
        <f t="shared" si="26"/>
        <v>no values</v>
      </c>
      <c r="AI165" t="s">
        <v>180</v>
      </c>
      <c r="AJ165">
        <v>0.98999998865833205</v>
      </c>
      <c r="AK165">
        <v>0.990000000997733</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3142.395</v>
      </c>
      <c r="BH165">
        <v>24806.2444</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X165">
        <v>349.15499999999997</v>
      </c>
      <c r="DY165">
        <v>2756.2494000000002</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row>
    <row r="166" spans="1:173" x14ac:dyDescent="0.25">
      <c r="A166" s="48" t="s">
        <v>410</v>
      </c>
      <c r="B166" s="48" t="s">
        <v>111</v>
      </c>
      <c r="C166" s="49">
        <v>2005</v>
      </c>
      <c r="D166" s="85">
        <v>40815.456100000003</v>
      </c>
      <c r="E166" s="49">
        <v>17460.5240355932</v>
      </c>
      <c r="F166" s="49">
        <v>0</v>
      </c>
      <c r="G166" s="49">
        <v>0</v>
      </c>
      <c r="H166" s="49">
        <v>0</v>
      </c>
      <c r="I166" s="49">
        <v>0</v>
      </c>
      <c r="J166" s="49">
        <v>0.99990642952641395</v>
      </c>
      <c r="K166" s="49">
        <v>0</v>
      </c>
      <c r="L166" s="49">
        <v>0</v>
      </c>
      <c r="M166" s="38">
        <f>IF(OR(Beazley_data[[#This Row],[total_RC]]&lt;0.6,Beazley_data[[#This Row],[total_RC]]&gt;2),1,Beazley_data[[#This Row],[total_RC]])</f>
        <v>0.99990642952641395</v>
      </c>
      <c r="P166" s="39" t="str">
        <f>Beazley_data[[#This Row],[key]]</f>
        <v>5T2005</v>
      </c>
      <c r="Q166" s="40">
        <f>Beazley_data[[#This Row],[WEP]]</f>
        <v>40815.456100000003</v>
      </c>
      <c r="R166" s="40">
        <f t="shared" si="19"/>
        <v>40815.456100000003</v>
      </c>
      <c r="S166" s="41">
        <f t="shared" si="20"/>
        <v>0</v>
      </c>
      <c r="U166" s="42">
        <f>Beazley_data[[#This Row],[Acq_costs]]</f>
        <v>17460.5240355932</v>
      </c>
      <c r="V166" s="40">
        <f t="shared" si="21"/>
        <v>17460.524099999999</v>
      </c>
      <c r="W166" s="43">
        <f t="shared" si="22"/>
        <v>3.6887093571621102E-9</v>
      </c>
      <c r="Y166" s="44">
        <f>Beazley_data[[#This Row],[total_RC]]</f>
        <v>0.99990642952641395</v>
      </c>
      <c r="Z166" s="45">
        <f t="shared" si="23"/>
        <v>0.999906431460304</v>
      </c>
      <c r="AA166" s="43">
        <f t="shared" si="24"/>
        <v>1.9340710163009588E-9</v>
      </c>
      <c r="AD166" s="42">
        <f>Beazley_data[[#This Row],[Cat_incurred]]+Beazley_data[[#This Row],[incurred_exc_cat]]</f>
        <v>0</v>
      </c>
      <c r="AE166" s="40">
        <f t="shared" si="25"/>
        <v>0</v>
      </c>
      <c r="AF166" s="43" t="str">
        <f t="shared" si="26"/>
        <v>no values</v>
      </c>
      <c r="AI166" t="s">
        <v>181</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row>
    <row r="167" spans="1:173" x14ac:dyDescent="0.25">
      <c r="A167" s="46" t="s">
        <v>411</v>
      </c>
      <c r="B167" s="46" t="s">
        <v>111</v>
      </c>
      <c r="C167">
        <v>2006</v>
      </c>
      <c r="D167" s="84">
        <v>2423.9250000000002</v>
      </c>
      <c r="E167">
        <v>1038.825</v>
      </c>
      <c r="F167">
        <v>0</v>
      </c>
      <c r="G167">
        <v>0</v>
      </c>
      <c r="H167">
        <v>0</v>
      </c>
      <c r="I167">
        <v>0</v>
      </c>
      <c r="J167">
        <v>1</v>
      </c>
      <c r="K167">
        <v>0</v>
      </c>
      <c r="L167">
        <v>0</v>
      </c>
      <c r="M167" s="38">
        <f>IF(OR(Beazley_data[[#This Row],[total_RC]]&lt;0.6,Beazley_data[[#This Row],[total_RC]]&gt;2),1,Beazley_data[[#This Row],[total_RC]])</f>
        <v>1</v>
      </c>
      <c r="P167" s="39" t="str">
        <f>Beazley_data[[#This Row],[key]]</f>
        <v>5T2006</v>
      </c>
      <c r="Q167" s="40">
        <f>Beazley_data[[#This Row],[WEP]]</f>
        <v>2423.9250000000002</v>
      </c>
      <c r="R167" s="40">
        <f t="shared" si="19"/>
        <v>2423.9250000000002</v>
      </c>
      <c r="S167" s="41">
        <f t="shared" si="20"/>
        <v>0</v>
      </c>
      <c r="U167" s="42">
        <f>Beazley_data[[#This Row],[Acq_costs]]</f>
        <v>1038.825</v>
      </c>
      <c r="V167" s="40">
        <f t="shared" si="21"/>
        <v>1038.825</v>
      </c>
      <c r="W167" s="43">
        <f t="shared" si="22"/>
        <v>0</v>
      </c>
      <c r="Y167" s="44">
        <f>Beazley_data[[#This Row],[total_RC]]</f>
        <v>1</v>
      </c>
      <c r="Z167" s="45">
        <f t="shared" si="23"/>
        <v>1</v>
      </c>
      <c r="AA167" s="43">
        <f t="shared" si="24"/>
        <v>0</v>
      </c>
      <c r="AD167" s="42">
        <f>Beazley_data[[#This Row],[Cat_incurred]]+Beazley_data[[#This Row],[incurred_exc_cat]]</f>
        <v>0</v>
      </c>
      <c r="AE167" s="40">
        <f t="shared" si="25"/>
        <v>0</v>
      </c>
      <c r="AF167" s="43" t="str">
        <f t="shared" si="26"/>
        <v>no values</v>
      </c>
      <c r="AI167" t="s">
        <v>182</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row>
    <row r="168" spans="1:173" x14ac:dyDescent="0.25">
      <c r="A168" s="48" t="s">
        <v>412</v>
      </c>
      <c r="B168" s="48" t="s">
        <v>111</v>
      </c>
      <c r="C168" s="49">
        <v>2007</v>
      </c>
      <c r="D168" s="85">
        <v>4480</v>
      </c>
      <c r="E168" s="49">
        <v>1920</v>
      </c>
      <c r="F168" s="49">
        <v>0</v>
      </c>
      <c r="G168" s="49">
        <v>0</v>
      </c>
      <c r="H168" s="49">
        <v>0</v>
      </c>
      <c r="I168" s="49">
        <v>0</v>
      </c>
      <c r="J168" s="49">
        <v>1</v>
      </c>
      <c r="K168" s="49">
        <v>0</v>
      </c>
      <c r="L168" s="49">
        <v>0</v>
      </c>
      <c r="M168" s="38">
        <f>IF(OR(Beazley_data[[#This Row],[total_RC]]&lt;0.6,Beazley_data[[#This Row],[total_RC]]&gt;2),1,Beazley_data[[#This Row],[total_RC]])</f>
        <v>1</v>
      </c>
      <c r="P168" s="39" t="str">
        <f>Beazley_data[[#This Row],[key]]</f>
        <v>5T2007</v>
      </c>
      <c r="Q168" s="40">
        <f>Beazley_data[[#This Row],[WEP]]</f>
        <v>4480</v>
      </c>
      <c r="R168" s="40">
        <f t="shared" si="19"/>
        <v>4480</v>
      </c>
      <c r="S168" s="41">
        <f t="shared" si="20"/>
        <v>0</v>
      </c>
      <c r="U168" s="42">
        <f>Beazley_data[[#This Row],[Acq_costs]]</f>
        <v>1920</v>
      </c>
      <c r="V168" s="40">
        <f t="shared" si="21"/>
        <v>1920</v>
      </c>
      <c r="W168" s="43">
        <f t="shared" si="22"/>
        <v>0</v>
      </c>
      <c r="Y168" s="44">
        <f>Beazley_data[[#This Row],[total_RC]]</f>
        <v>1</v>
      </c>
      <c r="Z168" s="45">
        <f t="shared" si="23"/>
        <v>1</v>
      </c>
      <c r="AA168" s="43">
        <f t="shared" si="24"/>
        <v>0</v>
      </c>
      <c r="AD168" s="42">
        <f>Beazley_data[[#This Row],[Cat_incurred]]+Beazley_data[[#This Row],[incurred_exc_cat]]</f>
        <v>0</v>
      </c>
      <c r="AE168" s="40">
        <f t="shared" si="25"/>
        <v>0</v>
      </c>
      <c r="AF168" s="43" t="str">
        <f t="shared" si="26"/>
        <v>no values</v>
      </c>
      <c r="AI168" t="s">
        <v>183</v>
      </c>
      <c r="AJ168">
        <v>0</v>
      </c>
      <c r="AK168">
        <v>0</v>
      </c>
      <c r="AL168">
        <v>0</v>
      </c>
      <c r="AM168">
        <v>1.0099999995680999</v>
      </c>
      <c r="AN168">
        <v>1.0191167743584399</v>
      </c>
      <c r="AO168">
        <v>1.1192970194524801</v>
      </c>
      <c r="AP168">
        <v>1.5200000002443701</v>
      </c>
      <c r="AQ168">
        <v>0.85000000042929302</v>
      </c>
      <c r="AR168">
        <v>1</v>
      </c>
      <c r="AS168">
        <v>1.0213356120833399</v>
      </c>
      <c r="AT168">
        <v>1.00013503163165</v>
      </c>
      <c r="AU168">
        <v>1.0738457010810301</v>
      </c>
      <c r="AV168">
        <v>1.2755744274732901</v>
      </c>
      <c r="AW168">
        <v>0.92134365584800104</v>
      </c>
      <c r="AX168">
        <v>0.885657030901565</v>
      </c>
      <c r="AY168">
        <v>0.82974970990376196</v>
      </c>
      <c r="AZ168">
        <v>0.99052777522221702</v>
      </c>
      <c r="BA168">
        <v>0.98874309740319</v>
      </c>
      <c r="BB168">
        <v>1.0732387039350899</v>
      </c>
      <c r="BC168">
        <v>1.1030363817836599</v>
      </c>
      <c r="BD168">
        <v>1.1456044718252001</v>
      </c>
      <c r="BE168">
        <v>1.0531577284101501</v>
      </c>
      <c r="BF168">
        <v>1.07825158649973</v>
      </c>
      <c r="BG168">
        <v>0</v>
      </c>
      <c r="BH168">
        <v>0</v>
      </c>
      <c r="BI168">
        <v>0</v>
      </c>
      <c r="BJ168">
        <v>84186.675000000003</v>
      </c>
      <c r="BK168">
        <v>573679.02962824202</v>
      </c>
      <c r="BL168">
        <v>938449.05624093604</v>
      </c>
      <c r="BM168">
        <v>278318.62719999999</v>
      </c>
      <c r="BN168">
        <v>177193.213515254</v>
      </c>
      <c r="BO168">
        <v>264024.92942560703</v>
      </c>
      <c r="BP168">
        <v>303028.75722784002</v>
      </c>
      <c r="BQ168">
        <v>607976.51558485802</v>
      </c>
      <c r="BR168">
        <v>1543222.2567636</v>
      </c>
      <c r="BS168">
        <v>1009844.313556</v>
      </c>
      <c r="BT168">
        <v>606561.43420000002</v>
      </c>
      <c r="BU168">
        <v>2788651.07418</v>
      </c>
      <c r="BV168">
        <v>2102507.4053839999</v>
      </c>
      <c r="BW168">
        <v>1352372.78094557</v>
      </c>
      <c r="BX168">
        <v>1161027.87924781</v>
      </c>
      <c r="BY168">
        <v>2145174.6749160001</v>
      </c>
      <c r="BZ168">
        <v>1575987.4109171301</v>
      </c>
      <c r="CA168">
        <v>1083059.02937705</v>
      </c>
      <c r="CB168">
        <v>368281.71505200001</v>
      </c>
      <c r="CC168">
        <v>1204995.0329157601</v>
      </c>
      <c r="CD168">
        <v>0</v>
      </c>
      <c r="CE168">
        <v>0</v>
      </c>
      <c r="CF168">
        <v>0</v>
      </c>
      <c r="CG168">
        <v>0</v>
      </c>
      <c r="CH168">
        <v>497871.68612799997</v>
      </c>
      <c r="CI168">
        <v>2463316.1106440001</v>
      </c>
      <c r="CJ168">
        <v>0</v>
      </c>
      <c r="CK168">
        <v>0</v>
      </c>
      <c r="CL168">
        <v>0</v>
      </c>
      <c r="CM168">
        <v>0</v>
      </c>
      <c r="CN168">
        <v>825000.00020000001</v>
      </c>
      <c r="CO168">
        <v>2737288</v>
      </c>
      <c r="CP168">
        <v>0</v>
      </c>
      <c r="CQ168">
        <v>-4.0017766880000002E-11</v>
      </c>
      <c r="CR168">
        <v>40693.0841</v>
      </c>
      <c r="CS168">
        <v>590359.71299999999</v>
      </c>
      <c r="CT168">
        <v>1024861.6478</v>
      </c>
      <c r="CU168">
        <v>930924.63500000001</v>
      </c>
      <c r="CV168">
        <v>1946970.1406640001</v>
      </c>
      <c r="CW168">
        <v>284284.34376399999</v>
      </c>
      <c r="CX168">
        <v>124315.86</v>
      </c>
      <c r="CY168">
        <v>0</v>
      </c>
      <c r="CZ168">
        <v>0</v>
      </c>
      <c r="DX168">
        <v>0</v>
      </c>
      <c r="DY168">
        <v>0</v>
      </c>
      <c r="DZ168">
        <v>0</v>
      </c>
      <c r="EA168">
        <v>9354.0750000000007</v>
      </c>
      <c r="EB168">
        <v>10002.5</v>
      </c>
      <c r="EC168">
        <v>13210</v>
      </c>
      <c r="ED168">
        <v>0</v>
      </c>
      <c r="EE168">
        <v>19688.134847457601</v>
      </c>
      <c r="EF168">
        <v>29336.1033068</v>
      </c>
      <c r="EG168">
        <v>33669.861939063201</v>
      </c>
      <c r="EH168">
        <v>59931.419546716803</v>
      </c>
      <c r="EI168">
        <v>92683.3581404</v>
      </c>
      <c r="EJ168">
        <v>112204.923872</v>
      </c>
      <c r="EK168">
        <v>67395.715400000001</v>
      </c>
      <c r="EL168">
        <v>293494.20494800003</v>
      </c>
      <c r="EM168">
        <v>188056.118564</v>
      </c>
      <c r="EN168">
        <v>131071.09248437</v>
      </c>
      <c r="EO168">
        <v>113053.43868704401</v>
      </c>
      <c r="EP168">
        <v>201901.73811599999</v>
      </c>
      <c r="EQ168">
        <v>170009.48640585801</v>
      </c>
      <c r="ER168">
        <v>120339.892134339</v>
      </c>
      <c r="ES168">
        <v>40920.190708000002</v>
      </c>
      <c r="ET168">
        <v>157630.00353841699</v>
      </c>
      <c r="EU168">
        <v>0</v>
      </c>
      <c r="EV168">
        <v>0</v>
      </c>
      <c r="EW168">
        <v>0</v>
      </c>
      <c r="EX168">
        <v>0</v>
      </c>
      <c r="EY168">
        <v>497871.68612799997</v>
      </c>
      <c r="EZ168">
        <v>2463316.1106440001</v>
      </c>
      <c r="FA168">
        <v>0</v>
      </c>
      <c r="FB168">
        <v>0</v>
      </c>
      <c r="FC168">
        <v>0</v>
      </c>
      <c r="FD168">
        <v>0</v>
      </c>
      <c r="FE168">
        <v>825000.00020000001</v>
      </c>
      <c r="FF168">
        <v>2737288</v>
      </c>
      <c r="FG168">
        <v>0</v>
      </c>
      <c r="FH168">
        <v>0</v>
      </c>
      <c r="FI168">
        <v>38282.977939999997</v>
      </c>
      <c r="FJ168">
        <v>487829.88419999997</v>
      </c>
      <c r="FK168">
        <v>1023128.7728</v>
      </c>
      <c r="FL168">
        <v>930924.63500000001</v>
      </c>
      <c r="FM168">
        <v>1283824.6087239999</v>
      </c>
      <c r="FN168">
        <v>134038.77828</v>
      </c>
      <c r="FO168">
        <v>0</v>
      </c>
      <c r="FP168">
        <v>0</v>
      </c>
      <c r="FQ168">
        <v>0</v>
      </c>
    </row>
    <row r="169" spans="1:173" x14ac:dyDescent="0.25">
      <c r="A169" s="46" t="s">
        <v>413</v>
      </c>
      <c r="B169" s="46" t="s">
        <v>111</v>
      </c>
      <c r="C169">
        <v>2008</v>
      </c>
      <c r="D169" s="84">
        <v>2700</v>
      </c>
      <c r="E169">
        <v>1300</v>
      </c>
      <c r="F169">
        <v>0</v>
      </c>
      <c r="G169">
        <v>0</v>
      </c>
      <c r="H169">
        <v>0</v>
      </c>
      <c r="I169">
        <v>0</v>
      </c>
      <c r="J169">
        <v>0.85</v>
      </c>
      <c r="K169">
        <v>0</v>
      </c>
      <c r="L169">
        <v>0</v>
      </c>
      <c r="M169" s="38">
        <f>IF(OR(Beazley_data[[#This Row],[total_RC]]&lt;0.6,Beazley_data[[#This Row],[total_RC]]&gt;2),1,Beazley_data[[#This Row],[total_RC]])</f>
        <v>0.85</v>
      </c>
      <c r="P169" s="39" t="str">
        <f>Beazley_data[[#This Row],[key]]</f>
        <v>5T2008</v>
      </c>
      <c r="Q169" s="40">
        <f>Beazley_data[[#This Row],[WEP]]</f>
        <v>2700</v>
      </c>
      <c r="R169" s="40">
        <f t="shared" si="19"/>
        <v>2700</v>
      </c>
      <c r="S169" s="41">
        <f t="shared" si="20"/>
        <v>0</v>
      </c>
      <c r="U169" s="42">
        <f>Beazley_data[[#This Row],[Acq_costs]]</f>
        <v>1300</v>
      </c>
      <c r="V169" s="40">
        <f t="shared" si="21"/>
        <v>1300</v>
      </c>
      <c r="W169" s="43">
        <f t="shared" si="22"/>
        <v>0</v>
      </c>
      <c r="Y169" s="44">
        <f>Beazley_data[[#This Row],[total_RC]]</f>
        <v>0.85</v>
      </c>
      <c r="Z169" s="45">
        <f t="shared" si="23"/>
        <v>0.84999999685185201</v>
      </c>
      <c r="AA169" s="43">
        <f t="shared" si="24"/>
        <v>-3.7037035014090478E-9</v>
      </c>
      <c r="AD169" s="42">
        <f>Beazley_data[[#This Row],[Cat_incurred]]+Beazley_data[[#This Row],[incurred_exc_cat]]</f>
        <v>0</v>
      </c>
      <c r="AE169" s="40">
        <f t="shared" si="25"/>
        <v>0</v>
      </c>
      <c r="AF169" s="43" t="str">
        <f t="shared" si="26"/>
        <v>no values</v>
      </c>
      <c r="AI169" t="s">
        <v>184</v>
      </c>
      <c r="AJ169">
        <v>0</v>
      </c>
      <c r="AK169">
        <v>0</v>
      </c>
      <c r="AL169">
        <v>0</v>
      </c>
      <c r="AM169">
        <v>0</v>
      </c>
      <c r="AN169">
        <v>0</v>
      </c>
      <c r="AO169">
        <v>0</v>
      </c>
      <c r="AP169">
        <v>0</v>
      </c>
      <c r="AQ169">
        <v>0</v>
      </c>
      <c r="AR169">
        <v>0.91164285375237997</v>
      </c>
      <c r="AS169">
        <v>1.1382959028212201</v>
      </c>
      <c r="AT169">
        <v>0.95083117449380605</v>
      </c>
      <c r="AU169">
        <v>1.02311842380602</v>
      </c>
      <c r="AV169">
        <v>0.95926327528509403</v>
      </c>
      <c r="AW169">
        <v>0.94707236454982702</v>
      </c>
      <c r="AX169">
        <v>0.85820493627220196</v>
      </c>
      <c r="AY169">
        <v>0.91865985648567206</v>
      </c>
      <c r="AZ169">
        <v>0.96260313224438099</v>
      </c>
      <c r="BA169">
        <v>0.98532930660241402</v>
      </c>
      <c r="BB169">
        <v>1.08610509253138</v>
      </c>
      <c r="BC169">
        <v>1.08831524012692</v>
      </c>
      <c r="BD169">
        <v>1.1401022638518299</v>
      </c>
      <c r="BE169">
        <v>1.14080832061995</v>
      </c>
      <c r="BF169">
        <v>1.10530754479732</v>
      </c>
      <c r="BG169">
        <v>0</v>
      </c>
      <c r="BH169">
        <v>0</v>
      </c>
      <c r="BI169">
        <v>0</v>
      </c>
      <c r="BJ169">
        <v>0</v>
      </c>
      <c r="BK169">
        <v>0</v>
      </c>
      <c r="BL169">
        <v>0</v>
      </c>
      <c r="BM169">
        <v>0</v>
      </c>
      <c r="BN169">
        <v>0</v>
      </c>
      <c r="BO169">
        <v>48439375.570891999</v>
      </c>
      <c r="BP169">
        <v>65642702.441147499</v>
      </c>
      <c r="BQ169">
        <v>77092222.743313998</v>
      </c>
      <c r="BR169">
        <v>78478286.217644006</v>
      </c>
      <c r="BS169">
        <v>89845016.586099997</v>
      </c>
      <c r="BT169">
        <v>92384501.888511106</v>
      </c>
      <c r="BU169">
        <v>82415930.376796007</v>
      </c>
      <c r="BV169">
        <v>81294720.716253594</v>
      </c>
      <c r="BW169">
        <v>77237389.543632001</v>
      </c>
      <c r="BX169">
        <v>85084149.184605196</v>
      </c>
      <c r="BY169">
        <v>88197300.912846506</v>
      </c>
      <c r="BZ169">
        <v>92364738.248305604</v>
      </c>
      <c r="CA169">
        <v>110443813.06290001</v>
      </c>
      <c r="CB169">
        <v>108787315.89662001</v>
      </c>
      <c r="CC169">
        <v>35531558.091116004</v>
      </c>
      <c r="CD169">
        <v>0</v>
      </c>
      <c r="CE169">
        <v>0</v>
      </c>
      <c r="CF169">
        <v>0</v>
      </c>
      <c r="CG169">
        <v>0</v>
      </c>
      <c r="CH169">
        <v>0</v>
      </c>
      <c r="CI169">
        <v>0</v>
      </c>
      <c r="CJ169">
        <v>0</v>
      </c>
      <c r="CK169">
        <v>0</v>
      </c>
      <c r="CL169">
        <v>32377013.073139999</v>
      </c>
      <c r="CM169">
        <v>2833880.4567999998</v>
      </c>
      <c r="CN169">
        <v>11565310.550240001</v>
      </c>
      <c r="CO169">
        <v>49453607.582800001</v>
      </c>
      <c r="CP169">
        <v>42685043.923156001</v>
      </c>
      <c r="CQ169">
        <v>2977596.1562000001</v>
      </c>
      <c r="CR169">
        <v>20629638.129999999</v>
      </c>
      <c r="CS169">
        <v>6781797.8265800001</v>
      </c>
      <c r="CT169">
        <v>14443809.889005501</v>
      </c>
      <c r="CU169">
        <v>160293743.13440001</v>
      </c>
      <c r="CV169">
        <v>123380777.322532</v>
      </c>
      <c r="CW169">
        <v>20342157.503600001</v>
      </c>
      <c r="CX169">
        <v>94579377.572600007</v>
      </c>
      <c r="CY169">
        <v>46510778.144500002</v>
      </c>
      <c r="CZ169">
        <v>0</v>
      </c>
      <c r="DX169">
        <v>0</v>
      </c>
      <c r="DY169">
        <v>0</v>
      </c>
      <c r="DZ169">
        <v>0</v>
      </c>
      <c r="EA169">
        <v>0</v>
      </c>
      <c r="EB169">
        <v>0</v>
      </c>
      <c r="EC169">
        <v>0</v>
      </c>
      <c r="ED169">
        <v>0</v>
      </c>
      <c r="EE169">
        <v>0</v>
      </c>
      <c r="EF169">
        <v>7553691.3909044601</v>
      </c>
      <c r="EG169">
        <v>10607851.057564501</v>
      </c>
      <c r="EH169">
        <v>12455106.007317999</v>
      </c>
      <c r="EI169">
        <v>12362868.377284</v>
      </c>
      <c r="EJ169">
        <v>13287434.195599999</v>
      </c>
      <c r="EK169">
        <v>16502151.2911737</v>
      </c>
      <c r="EL169">
        <v>14048834.274235999</v>
      </c>
      <c r="EM169">
        <v>13924271.45637</v>
      </c>
      <c r="EN169">
        <v>13027122.641055999</v>
      </c>
      <c r="EO169">
        <v>12383620.4912339</v>
      </c>
      <c r="EP169">
        <v>13431819.3330584</v>
      </c>
      <c r="EQ169">
        <v>15469012.974755401</v>
      </c>
      <c r="ER169">
        <v>17649123.941399999</v>
      </c>
      <c r="ES169">
        <v>17273653.886351999</v>
      </c>
      <c r="ET169">
        <v>5688632.7076359997</v>
      </c>
      <c r="EU169">
        <v>0</v>
      </c>
      <c r="EV169">
        <v>0</v>
      </c>
      <c r="EW169">
        <v>0</v>
      </c>
      <c r="EX169">
        <v>0</v>
      </c>
      <c r="EY169">
        <v>0</v>
      </c>
      <c r="EZ169">
        <v>0</v>
      </c>
      <c r="FA169">
        <v>0</v>
      </c>
      <c r="FB169">
        <v>0</v>
      </c>
      <c r="FC169">
        <v>32377013.073139999</v>
      </c>
      <c r="FD169">
        <v>2833880.4567999998</v>
      </c>
      <c r="FE169">
        <v>11565310.550240001</v>
      </c>
      <c r="FF169">
        <v>49372789.8913</v>
      </c>
      <c r="FG169">
        <v>39274521.358556002</v>
      </c>
      <c r="FH169">
        <v>2974148.5062000002</v>
      </c>
      <c r="FI169">
        <v>20608697.245000001</v>
      </c>
      <c r="FJ169">
        <v>6780632.1165800001</v>
      </c>
      <c r="FK169">
        <v>14290876.084205501</v>
      </c>
      <c r="FL169">
        <v>155755515.8416</v>
      </c>
      <c r="FM169">
        <v>117663360.907392</v>
      </c>
      <c r="FN169">
        <v>18924275.978599999</v>
      </c>
      <c r="FO169">
        <v>74067068.684799999</v>
      </c>
      <c r="FP169">
        <v>34727740.044799998</v>
      </c>
      <c r="FQ169">
        <v>0</v>
      </c>
    </row>
    <row r="170" spans="1:173" x14ac:dyDescent="0.25">
      <c r="A170" s="48" t="s">
        <v>414</v>
      </c>
      <c r="B170" s="48" t="s">
        <v>111</v>
      </c>
      <c r="C170" s="49">
        <v>2009</v>
      </c>
      <c r="D170" s="85">
        <v>0</v>
      </c>
      <c r="E170" s="49">
        <v>0</v>
      </c>
      <c r="F170" s="49">
        <v>0</v>
      </c>
      <c r="G170" s="49">
        <v>0</v>
      </c>
      <c r="H170" s="49">
        <v>0</v>
      </c>
      <c r="I170" s="49">
        <v>0</v>
      </c>
      <c r="J170" s="49"/>
      <c r="K170" s="49">
        <v>0</v>
      </c>
      <c r="L170" s="49">
        <v>0</v>
      </c>
      <c r="M170" s="38">
        <f>IF(OR(Beazley_data[[#This Row],[total_RC]]&lt;0.6,Beazley_data[[#This Row],[total_RC]]&gt;2),1,Beazley_data[[#This Row],[total_RC]])</f>
        <v>1</v>
      </c>
      <c r="P170" s="39" t="str">
        <f>Beazley_data[[#This Row],[key]]</f>
        <v>5T2009</v>
      </c>
      <c r="Q170" s="40">
        <f>Beazley_data[[#This Row],[WEP]]</f>
        <v>0</v>
      </c>
      <c r="R170" s="40">
        <f t="shared" si="19"/>
        <v>0</v>
      </c>
      <c r="S170" s="41" t="str">
        <f t="shared" si="20"/>
        <v>no values</v>
      </c>
      <c r="U170" s="42">
        <f>Beazley_data[[#This Row],[Acq_costs]]</f>
        <v>0</v>
      </c>
      <c r="V170" s="40">
        <f t="shared" si="21"/>
        <v>0</v>
      </c>
      <c r="W170" s="43" t="str">
        <f t="shared" si="22"/>
        <v>no values</v>
      </c>
      <c r="Y170" s="44">
        <f>Beazley_data[[#This Row],[total_RC]]</f>
        <v>0</v>
      </c>
      <c r="Z170" s="45">
        <f t="shared" si="23"/>
        <v>0</v>
      </c>
      <c r="AA170" s="43" t="str">
        <f t="shared" si="24"/>
        <v>no values</v>
      </c>
      <c r="AD170" s="42">
        <f>Beazley_data[[#This Row],[Cat_incurred]]+Beazley_data[[#This Row],[incurred_exc_cat]]</f>
        <v>0</v>
      </c>
      <c r="AE170" s="40">
        <f t="shared" si="25"/>
        <v>0</v>
      </c>
      <c r="AF170" s="43" t="str">
        <f t="shared" si="26"/>
        <v>no values</v>
      </c>
      <c r="AI170" t="s">
        <v>185</v>
      </c>
      <c r="AJ170">
        <v>1.1638565444619999</v>
      </c>
      <c r="AK170">
        <v>1.06019123665322</v>
      </c>
      <c r="AL170">
        <v>1.8660630511335301</v>
      </c>
      <c r="AM170">
        <v>1.0564181005421101</v>
      </c>
      <c r="AN170">
        <v>0.99181554018846496</v>
      </c>
      <c r="AO170">
        <v>0.97075352410035398</v>
      </c>
      <c r="AP170">
        <v>1.4092836480226101</v>
      </c>
      <c r="AQ170">
        <v>0.994393874644665</v>
      </c>
      <c r="AR170">
        <v>0.96154380434613995</v>
      </c>
      <c r="AS170">
        <v>1.0742037846352199</v>
      </c>
      <c r="AT170">
        <v>0.96189794042492605</v>
      </c>
      <c r="AU170">
        <v>1.03860757212095</v>
      </c>
      <c r="AV170">
        <v>1.1243529589679899</v>
      </c>
      <c r="AW170">
        <v>0.976241096428074</v>
      </c>
      <c r="AX170">
        <v>0.92954467501247895</v>
      </c>
      <c r="AY170">
        <v>0.97346264597641097</v>
      </c>
      <c r="AZ170">
        <v>0.969319751073067</v>
      </c>
      <c r="BA170">
        <v>1.0105753900346</v>
      </c>
      <c r="BB170">
        <v>1.0698090836927101</v>
      </c>
      <c r="BC170">
        <v>1.0881290784725901</v>
      </c>
      <c r="BD170">
        <v>1.1408505367231201</v>
      </c>
      <c r="BE170">
        <v>1.1965571135678501</v>
      </c>
      <c r="BF170">
        <v>1.09326378586896</v>
      </c>
      <c r="BG170">
        <v>7708318.7457138197</v>
      </c>
      <c r="BH170">
        <v>20620858.856674802</v>
      </c>
      <c r="BI170">
        <v>27189028.968416899</v>
      </c>
      <c r="BJ170">
        <v>31565753.550096199</v>
      </c>
      <c r="BK170">
        <v>31933581.8435231</v>
      </c>
      <c r="BL170">
        <v>34344257.877341203</v>
      </c>
      <c r="BM170">
        <v>24956637.367835999</v>
      </c>
      <c r="BN170">
        <v>23288425.424271401</v>
      </c>
      <c r="BO170">
        <v>20585664.619990401</v>
      </c>
      <c r="BP170">
        <v>21925568.9469744</v>
      </c>
      <c r="BQ170">
        <v>25092619.0333356</v>
      </c>
      <c r="BR170">
        <v>24596559.603925001</v>
      </c>
      <c r="BS170">
        <v>23279258.278012</v>
      </c>
      <c r="BT170">
        <v>30035326.6499842</v>
      </c>
      <c r="BU170">
        <v>27804931.766215999</v>
      </c>
      <c r="BV170">
        <v>27811831.717929099</v>
      </c>
      <c r="BW170">
        <v>27546887.8301403</v>
      </c>
      <c r="BX170">
        <v>28657688.131950699</v>
      </c>
      <c r="BY170">
        <v>30068369.861143399</v>
      </c>
      <c r="BZ170">
        <v>24281834.0349834</v>
      </c>
      <c r="CA170">
        <v>19331393.8557746</v>
      </c>
      <c r="CB170">
        <v>14939489.157708</v>
      </c>
      <c r="CC170">
        <v>6180459.7188820001</v>
      </c>
      <c r="CD170">
        <v>9479603.2964426093</v>
      </c>
      <c r="CE170">
        <v>73259754.089877397</v>
      </c>
      <c r="CF170">
        <v>9170930.3600056395</v>
      </c>
      <c r="CG170">
        <v>12584027.731360801</v>
      </c>
      <c r="CH170">
        <v>29419189.7623826</v>
      </c>
      <c r="CI170">
        <v>65840008.714510597</v>
      </c>
      <c r="CJ170">
        <v>14793428.1544914</v>
      </c>
      <c r="CK170">
        <v>10733189.4460955</v>
      </c>
      <c r="CL170">
        <v>12409778.073186601</v>
      </c>
      <c r="CM170">
        <v>8446686.2272432409</v>
      </c>
      <c r="CN170">
        <v>16413371.265269799</v>
      </c>
      <c r="CO170">
        <v>20463241.982336801</v>
      </c>
      <c r="CP170">
        <v>8995512.0243037809</v>
      </c>
      <c r="CQ170">
        <v>21359664.5093376</v>
      </c>
      <c r="CR170">
        <v>15838924.8193451</v>
      </c>
      <c r="CS170">
        <v>16830147.802802101</v>
      </c>
      <c r="CT170">
        <v>22991928.786699999</v>
      </c>
      <c r="CU170">
        <v>45099294.417720497</v>
      </c>
      <c r="CV170">
        <v>33380077.963778801</v>
      </c>
      <c r="CW170">
        <v>14659494.4195586</v>
      </c>
      <c r="CX170">
        <v>16170719.168071199</v>
      </c>
      <c r="CY170">
        <v>3392437.1818812802</v>
      </c>
      <c r="CZ170">
        <v>0</v>
      </c>
      <c r="DX170">
        <v>1361833.2157294101</v>
      </c>
      <c r="DY170">
        <v>3644545.89265774</v>
      </c>
      <c r="DZ170">
        <v>7914092.4530495703</v>
      </c>
      <c r="EA170">
        <v>9032430.5639986191</v>
      </c>
      <c r="EB170">
        <v>9255834.0022359695</v>
      </c>
      <c r="EC170">
        <v>9259483.8731220402</v>
      </c>
      <c r="ED170">
        <v>5601383.6981737502</v>
      </c>
      <c r="EE170">
        <v>4736726.2437322596</v>
      </c>
      <c r="EF170">
        <v>4744119.7506928695</v>
      </c>
      <c r="EG170">
        <v>4682468.26636435</v>
      </c>
      <c r="EH170">
        <v>5409369.5835397197</v>
      </c>
      <c r="EI170">
        <v>4268998.9734041598</v>
      </c>
      <c r="EJ170">
        <v>4076585.12211425</v>
      </c>
      <c r="EK170">
        <v>5198383.5289735999</v>
      </c>
      <c r="EL170">
        <v>5064801.8965245197</v>
      </c>
      <c r="EM170">
        <v>5084345.7043592101</v>
      </c>
      <c r="EN170">
        <v>6046526.9972517798</v>
      </c>
      <c r="EO170">
        <v>5741800.1212476799</v>
      </c>
      <c r="EP170">
        <v>4952828.5480241301</v>
      </c>
      <c r="EQ170">
        <v>3596203.89803298</v>
      </c>
      <c r="ER170">
        <v>2864675.6057512099</v>
      </c>
      <c r="ES170">
        <v>2335042.6760578202</v>
      </c>
      <c r="ET170">
        <v>936043.96076199994</v>
      </c>
      <c r="EU170">
        <v>9479603.2964426093</v>
      </c>
      <c r="EV170">
        <v>73258307.294877395</v>
      </c>
      <c r="EW170">
        <v>9170930.3600056395</v>
      </c>
      <c r="EX170">
        <v>12584027.731360801</v>
      </c>
      <c r="EY170">
        <v>29419189.7623826</v>
      </c>
      <c r="EZ170">
        <v>65756485.639510602</v>
      </c>
      <c r="FA170">
        <v>14793428.1544914</v>
      </c>
      <c r="FB170">
        <v>10733189.4460955</v>
      </c>
      <c r="FC170">
        <v>12403202.3910209</v>
      </c>
      <c r="FD170">
        <v>8173300.2228820398</v>
      </c>
      <c r="FE170">
        <v>14939446.6781749</v>
      </c>
      <c r="FF170">
        <v>20372538.9904157</v>
      </c>
      <c r="FG170">
        <v>8765035.0941459406</v>
      </c>
      <c r="FH170">
        <v>20621190.8491951</v>
      </c>
      <c r="FI170">
        <v>15388497.495146399</v>
      </c>
      <c r="FJ170">
        <v>16347890.315226801</v>
      </c>
      <c r="FK170">
        <v>20895972.119603701</v>
      </c>
      <c r="FL170">
        <v>40718473.029124796</v>
      </c>
      <c r="FM170">
        <v>25946615.3811046</v>
      </c>
      <c r="FN170">
        <v>11122662.587610601</v>
      </c>
      <c r="FO170">
        <v>7153118.3703554198</v>
      </c>
      <c r="FP170">
        <v>516952.02613200003</v>
      </c>
      <c r="FQ170">
        <v>0</v>
      </c>
    </row>
    <row r="171" spans="1:173" x14ac:dyDescent="0.25">
      <c r="A171" s="46" t="s">
        <v>415</v>
      </c>
      <c r="B171" s="46" t="s">
        <v>111</v>
      </c>
      <c r="C171">
        <v>2010</v>
      </c>
      <c r="D171" s="84">
        <v>0</v>
      </c>
      <c r="E171">
        <v>0</v>
      </c>
      <c r="F171">
        <v>0</v>
      </c>
      <c r="G171">
        <v>0</v>
      </c>
      <c r="H171">
        <v>0</v>
      </c>
      <c r="I171">
        <v>0</v>
      </c>
      <c r="K171">
        <v>0</v>
      </c>
      <c r="L171">
        <v>0</v>
      </c>
      <c r="M171" s="38">
        <f>IF(OR(Beazley_data[[#This Row],[total_RC]]&lt;0.6,Beazley_data[[#This Row],[total_RC]]&gt;2),1,Beazley_data[[#This Row],[total_RC]])</f>
        <v>1</v>
      </c>
      <c r="P171" s="39" t="str">
        <f>Beazley_data[[#This Row],[key]]</f>
        <v>5T2010</v>
      </c>
      <c r="Q171" s="40">
        <f>Beazley_data[[#This Row],[WEP]]</f>
        <v>0</v>
      </c>
      <c r="R171" s="40">
        <f t="shared" si="19"/>
        <v>0</v>
      </c>
      <c r="S171" s="41" t="str">
        <f t="shared" si="20"/>
        <v>no values</v>
      </c>
      <c r="U171" s="42">
        <f>Beazley_data[[#This Row],[Acq_costs]]</f>
        <v>0</v>
      </c>
      <c r="V171" s="40">
        <f t="shared" si="21"/>
        <v>0</v>
      </c>
      <c r="W171" s="43" t="str">
        <f t="shared" si="22"/>
        <v>no values</v>
      </c>
      <c r="Y171" s="44">
        <f>Beazley_data[[#This Row],[total_RC]]</f>
        <v>0</v>
      </c>
      <c r="Z171" s="45">
        <f t="shared" si="23"/>
        <v>0</v>
      </c>
      <c r="AA171" s="43" t="str">
        <f t="shared" si="24"/>
        <v>no values</v>
      </c>
      <c r="AD171" s="42">
        <f>Beazley_data[[#This Row],[Cat_incurred]]+Beazley_data[[#This Row],[incurred_exc_cat]]</f>
        <v>0</v>
      </c>
      <c r="AE171" s="40">
        <f t="shared" si="25"/>
        <v>0</v>
      </c>
      <c r="AF171" s="43" t="str">
        <f t="shared" si="26"/>
        <v>no values</v>
      </c>
      <c r="AI171" t="s">
        <v>186</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row>
    <row r="172" spans="1:173" x14ac:dyDescent="0.25">
      <c r="A172" s="48" t="s">
        <v>416</v>
      </c>
      <c r="B172" s="48" t="s">
        <v>111</v>
      </c>
      <c r="C172" s="49">
        <v>2011</v>
      </c>
      <c r="D172" s="85">
        <v>0</v>
      </c>
      <c r="E172" s="49">
        <v>0</v>
      </c>
      <c r="F172" s="49">
        <v>0</v>
      </c>
      <c r="G172" s="49">
        <v>0</v>
      </c>
      <c r="H172" s="49">
        <v>0</v>
      </c>
      <c r="I172" s="49">
        <v>0</v>
      </c>
      <c r="J172" s="49"/>
      <c r="K172" s="49">
        <v>0</v>
      </c>
      <c r="L172" s="49">
        <v>0</v>
      </c>
      <c r="M172" s="38">
        <f>IF(OR(Beazley_data[[#This Row],[total_RC]]&lt;0.6,Beazley_data[[#This Row],[total_RC]]&gt;2),1,Beazley_data[[#This Row],[total_RC]])</f>
        <v>1</v>
      </c>
      <c r="P172" s="39" t="str">
        <f>Beazley_data[[#This Row],[key]]</f>
        <v>5T2011</v>
      </c>
      <c r="Q172" s="40">
        <f>Beazley_data[[#This Row],[WEP]]</f>
        <v>0</v>
      </c>
      <c r="R172" s="40">
        <f t="shared" si="19"/>
        <v>0</v>
      </c>
      <c r="S172" s="41" t="str">
        <f t="shared" si="20"/>
        <v>no values</v>
      </c>
      <c r="U172" s="42">
        <f>Beazley_data[[#This Row],[Acq_costs]]</f>
        <v>0</v>
      </c>
      <c r="V172" s="40">
        <f t="shared" si="21"/>
        <v>0</v>
      </c>
      <c r="W172" s="43" t="str">
        <f t="shared" si="22"/>
        <v>no values</v>
      </c>
      <c r="Y172" s="44">
        <f>Beazley_data[[#This Row],[total_RC]]</f>
        <v>0</v>
      </c>
      <c r="Z172" s="45">
        <f t="shared" si="23"/>
        <v>0</v>
      </c>
      <c r="AA172" s="43" t="str">
        <f t="shared" si="24"/>
        <v>no values</v>
      </c>
      <c r="AD172" s="42">
        <f>Beazley_data[[#This Row],[Cat_incurred]]+Beazley_data[[#This Row],[incurred_exc_cat]]</f>
        <v>0</v>
      </c>
      <c r="AE172" s="40">
        <f t="shared" si="25"/>
        <v>0</v>
      </c>
      <c r="AF172" s="43" t="str">
        <f t="shared" si="26"/>
        <v>no values</v>
      </c>
      <c r="AI172" t="s">
        <v>187</v>
      </c>
      <c r="AJ172">
        <v>0</v>
      </c>
      <c r="AK172">
        <v>0</v>
      </c>
      <c r="AL172">
        <v>0</v>
      </c>
      <c r="AM172">
        <v>0</v>
      </c>
      <c r="AN172">
        <v>0</v>
      </c>
      <c r="AO172">
        <v>0</v>
      </c>
      <c r="AP172">
        <v>0</v>
      </c>
      <c r="AQ172">
        <v>0</v>
      </c>
      <c r="AR172">
        <v>0</v>
      </c>
      <c r="AS172">
        <v>0</v>
      </c>
      <c r="AT172">
        <v>1.01861976469549</v>
      </c>
      <c r="AU172">
        <v>0.98396037961778604</v>
      </c>
      <c r="AV172">
        <v>0.99431423072505498</v>
      </c>
      <c r="AW172">
        <v>0.88683064301057102</v>
      </c>
      <c r="AX172">
        <v>0.95361710504680597</v>
      </c>
      <c r="AY172">
        <v>0.97633115342139198</v>
      </c>
      <c r="AZ172">
        <v>0.96148669556226196</v>
      </c>
      <c r="BA172">
        <v>0.95688433952247298</v>
      </c>
      <c r="BB172">
        <v>1.02305976825449</v>
      </c>
      <c r="BC172">
        <v>1.0017736745312</v>
      </c>
      <c r="BD172">
        <v>1.07811707689539</v>
      </c>
      <c r="BE172">
        <v>1.0155820074198101</v>
      </c>
      <c r="BF172">
        <v>1.0510696762213301</v>
      </c>
      <c r="BG172">
        <v>0</v>
      </c>
      <c r="BH172">
        <v>0</v>
      </c>
      <c r="BI172">
        <v>0</v>
      </c>
      <c r="BJ172">
        <v>0</v>
      </c>
      <c r="BK172">
        <v>0</v>
      </c>
      <c r="BL172">
        <v>0</v>
      </c>
      <c r="BM172">
        <v>0</v>
      </c>
      <c r="BN172">
        <v>0</v>
      </c>
      <c r="BO172">
        <v>0</v>
      </c>
      <c r="BP172">
        <v>0</v>
      </c>
      <c r="BQ172">
        <v>883841.18189999997</v>
      </c>
      <c r="BR172">
        <v>1035918.6783</v>
      </c>
      <c r="BS172">
        <v>2257676.1033000001</v>
      </c>
      <c r="BT172">
        <v>1433851.0844000001</v>
      </c>
      <c r="BU172">
        <v>1649830.7848</v>
      </c>
      <c r="BV172">
        <v>1273936.1159999999</v>
      </c>
      <c r="BW172">
        <v>594209.51029999997</v>
      </c>
      <c r="BX172">
        <v>1256405.3019000001</v>
      </c>
      <c r="BY172">
        <v>16367137.167199999</v>
      </c>
      <c r="BZ172">
        <v>21591797.004500002</v>
      </c>
      <c r="CA172">
        <v>26745522.502500001</v>
      </c>
      <c r="CB172">
        <v>26294844.675500002</v>
      </c>
      <c r="CC172">
        <v>1578096.0582999999</v>
      </c>
      <c r="CD172">
        <v>0</v>
      </c>
      <c r="CE172">
        <v>0</v>
      </c>
      <c r="CF172">
        <v>0</v>
      </c>
      <c r="CG172">
        <v>0</v>
      </c>
      <c r="CH172">
        <v>0</v>
      </c>
      <c r="CI172">
        <v>0</v>
      </c>
      <c r="CJ172">
        <v>0</v>
      </c>
      <c r="CK172">
        <v>0</v>
      </c>
      <c r="CL172">
        <v>0</v>
      </c>
      <c r="CM172">
        <v>0</v>
      </c>
      <c r="CN172">
        <v>4737.9594999999999</v>
      </c>
      <c r="CO172">
        <v>85838.824800000002</v>
      </c>
      <c r="CP172">
        <v>1912479.9728000001</v>
      </c>
      <c r="CQ172">
        <v>864261.33470000001</v>
      </c>
      <c r="CR172">
        <v>89975.628500000006</v>
      </c>
      <c r="CS172">
        <v>292500.01439999999</v>
      </c>
      <c r="CT172">
        <v>2500000</v>
      </c>
      <c r="CU172">
        <v>437500</v>
      </c>
      <c r="CV172">
        <v>79146</v>
      </c>
      <c r="CW172">
        <v>0</v>
      </c>
      <c r="CX172">
        <v>414418.99690000003</v>
      </c>
      <c r="CY172">
        <v>187403.65</v>
      </c>
      <c r="CZ172">
        <v>0</v>
      </c>
      <c r="DX172">
        <v>0</v>
      </c>
      <c r="DY172">
        <v>0</v>
      </c>
      <c r="DZ172">
        <v>0</v>
      </c>
      <c r="EA172">
        <v>0</v>
      </c>
      <c r="EB172">
        <v>0</v>
      </c>
      <c r="EC172">
        <v>0</v>
      </c>
      <c r="ED172">
        <v>0</v>
      </c>
      <c r="EE172">
        <v>0</v>
      </c>
      <c r="EF172">
        <v>0</v>
      </c>
      <c r="EG172">
        <v>0</v>
      </c>
      <c r="EH172">
        <v>130108.28419999999</v>
      </c>
      <c r="EI172">
        <v>145102.2199</v>
      </c>
      <c r="EJ172">
        <v>353004.3345</v>
      </c>
      <c r="EK172">
        <v>227972.39050000001</v>
      </c>
      <c r="EL172">
        <v>260258.7966</v>
      </c>
      <c r="EM172">
        <v>206967.9215</v>
      </c>
      <c r="EN172">
        <v>89814.031199999998</v>
      </c>
      <c r="EO172">
        <v>206674.465</v>
      </c>
      <c r="EP172">
        <v>224978.91190000001</v>
      </c>
      <c r="EQ172">
        <v>245071.34950000001</v>
      </c>
      <c r="ER172">
        <v>3277766.3084</v>
      </c>
      <c r="ES172">
        <v>3341856.7697000001</v>
      </c>
      <c r="ET172">
        <v>632084.34169999999</v>
      </c>
      <c r="EU172">
        <v>0</v>
      </c>
      <c r="EV172">
        <v>0</v>
      </c>
      <c r="EW172">
        <v>0</v>
      </c>
      <c r="EX172">
        <v>0</v>
      </c>
      <c r="EY172">
        <v>0</v>
      </c>
      <c r="EZ172">
        <v>0</v>
      </c>
      <c r="FA172">
        <v>0</v>
      </c>
      <c r="FB172">
        <v>0</v>
      </c>
      <c r="FC172">
        <v>0</v>
      </c>
      <c r="FD172">
        <v>0</v>
      </c>
      <c r="FE172">
        <v>4737.9594999999999</v>
      </c>
      <c r="FF172">
        <v>85838.824800000002</v>
      </c>
      <c r="FG172">
        <v>1667759.8478000001</v>
      </c>
      <c r="FH172">
        <v>729609.1348</v>
      </c>
      <c r="FI172">
        <v>64099.387699999999</v>
      </c>
      <c r="FJ172">
        <v>254113.51439999999</v>
      </c>
      <c r="FK172">
        <v>0</v>
      </c>
      <c r="FL172">
        <v>437500</v>
      </c>
      <c r="FM172">
        <v>0</v>
      </c>
      <c r="FN172">
        <v>0</v>
      </c>
      <c r="FO172">
        <v>4418.9969000000001</v>
      </c>
      <c r="FP172">
        <v>0</v>
      </c>
      <c r="FQ172">
        <v>0</v>
      </c>
    </row>
    <row r="173" spans="1:173" x14ac:dyDescent="0.25">
      <c r="A173" s="46" t="s">
        <v>417</v>
      </c>
      <c r="B173" s="46" t="s">
        <v>111</v>
      </c>
      <c r="C173">
        <v>2012</v>
      </c>
      <c r="D173" s="84">
        <v>0</v>
      </c>
      <c r="E173">
        <v>0</v>
      </c>
      <c r="F173">
        <v>0</v>
      </c>
      <c r="G173">
        <v>0</v>
      </c>
      <c r="H173">
        <v>0</v>
      </c>
      <c r="I173">
        <v>0</v>
      </c>
      <c r="K173">
        <v>0</v>
      </c>
      <c r="L173">
        <v>0</v>
      </c>
      <c r="M173" s="38">
        <f>IF(OR(Beazley_data[[#This Row],[total_RC]]&lt;0.6,Beazley_data[[#This Row],[total_RC]]&gt;2),1,Beazley_data[[#This Row],[total_RC]])</f>
        <v>1</v>
      </c>
      <c r="P173" s="39" t="str">
        <f>Beazley_data[[#This Row],[key]]</f>
        <v>5T2012</v>
      </c>
      <c r="Q173" s="40">
        <f>Beazley_data[[#This Row],[WEP]]</f>
        <v>0</v>
      </c>
      <c r="R173" s="40">
        <f t="shared" si="19"/>
        <v>0</v>
      </c>
      <c r="S173" s="41" t="str">
        <f t="shared" si="20"/>
        <v>no values</v>
      </c>
      <c r="U173" s="42">
        <f>Beazley_data[[#This Row],[Acq_costs]]</f>
        <v>0</v>
      </c>
      <c r="V173" s="40">
        <f t="shared" si="21"/>
        <v>0</v>
      </c>
      <c r="W173" s="43" t="str">
        <f t="shared" si="22"/>
        <v>no values</v>
      </c>
      <c r="Y173" s="44">
        <f>Beazley_data[[#This Row],[total_RC]]</f>
        <v>0</v>
      </c>
      <c r="Z173" s="45">
        <f t="shared" si="23"/>
        <v>0</v>
      </c>
      <c r="AA173" s="43" t="str">
        <f t="shared" si="24"/>
        <v>no values</v>
      </c>
      <c r="AD173" s="42">
        <f>Beazley_data[[#This Row],[Cat_incurred]]+Beazley_data[[#This Row],[incurred_exc_cat]]</f>
        <v>0</v>
      </c>
      <c r="AE173" s="40">
        <f t="shared" si="25"/>
        <v>0</v>
      </c>
      <c r="AF173" s="43" t="str">
        <f t="shared" si="26"/>
        <v>no values</v>
      </c>
      <c r="AI173" t="s">
        <v>188</v>
      </c>
      <c r="AJ173">
        <v>0</v>
      </c>
      <c r="AK173">
        <v>0</v>
      </c>
      <c r="AL173">
        <v>0</v>
      </c>
      <c r="AM173">
        <v>0</v>
      </c>
      <c r="AN173">
        <v>0</v>
      </c>
      <c r="AO173">
        <v>0</v>
      </c>
      <c r="AP173">
        <v>0</v>
      </c>
      <c r="AQ173">
        <v>0</v>
      </c>
      <c r="AR173">
        <v>0</v>
      </c>
      <c r="AS173">
        <v>0</v>
      </c>
      <c r="AT173">
        <v>1.06326908398038</v>
      </c>
      <c r="AU173">
        <v>1.0097785085853801</v>
      </c>
      <c r="AV173">
        <v>1.1156917371564501</v>
      </c>
      <c r="AW173">
        <v>1.0805753254520001</v>
      </c>
      <c r="AX173">
        <v>1</v>
      </c>
      <c r="AY173">
        <v>0.97560997001108896</v>
      </c>
      <c r="AZ173">
        <v>1</v>
      </c>
      <c r="BA173">
        <v>1</v>
      </c>
      <c r="BB173">
        <v>1</v>
      </c>
      <c r="BC173">
        <v>1</v>
      </c>
      <c r="BD173">
        <v>1</v>
      </c>
      <c r="BE173">
        <v>1.0142517460650999</v>
      </c>
      <c r="BF173">
        <v>1</v>
      </c>
      <c r="BG173">
        <v>0</v>
      </c>
      <c r="BH173">
        <v>0</v>
      </c>
      <c r="BI173">
        <v>0</v>
      </c>
      <c r="BJ173">
        <v>0</v>
      </c>
      <c r="BK173">
        <v>0</v>
      </c>
      <c r="BL173">
        <v>0</v>
      </c>
      <c r="BM173">
        <v>0</v>
      </c>
      <c r="BN173">
        <v>0</v>
      </c>
      <c r="BO173">
        <v>0</v>
      </c>
      <c r="BP173">
        <v>0</v>
      </c>
      <c r="BQ173">
        <v>532247.66509200004</v>
      </c>
      <c r="BR173">
        <v>367363.89538399997</v>
      </c>
      <c r="BS173">
        <v>287757.18239999999</v>
      </c>
      <c r="BT173">
        <v>153180.89027999999</v>
      </c>
      <c r="BU173">
        <v>46646.805099750003</v>
      </c>
      <c r="BV173">
        <v>46646.805099750003</v>
      </c>
      <c r="BW173">
        <v>41982.124589774998</v>
      </c>
      <c r="BX173">
        <v>33585.699671820003</v>
      </c>
      <c r="BY173">
        <v>33589.644137434603</v>
      </c>
      <c r="BZ173">
        <v>52564.5381118312</v>
      </c>
      <c r="CA173">
        <v>413786.67564356298</v>
      </c>
      <c r="CB173">
        <v>1553088.5903043901</v>
      </c>
      <c r="CC173">
        <v>129987.79700000001</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X173">
        <v>0</v>
      </c>
      <c r="DY173">
        <v>0</v>
      </c>
      <c r="DZ173">
        <v>0</v>
      </c>
      <c r="EA173">
        <v>0</v>
      </c>
      <c r="EB173">
        <v>0</v>
      </c>
      <c r="EC173">
        <v>0</v>
      </c>
      <c r="ED173">
        <v>0</v>
      </c>
      <c r="EE173">
        <v>0</v>
      </c>
      <c r="EF173">
        <v>0</v>
      </c>
      <c r="EG173">
        <v>0</v>
      </c>
      <c r="EH173">
        <v>53892.362699999998</v>
      </c>
      <c r="EI173">
        <v>40818.210572000004</v>
      </c>
      <c r="EJ173">
        <v>31973.020400000001</v>
      </c>
      <c r="EK173">
        <v>20266.44022</v>
      </c>
      <c r="EL173">
        <v>8231.7891352499992</v>
      </c>
      <c r="EM173">
        <v>8231.7891352499992</v>
      </c>
      <c r="EN173">
        <v>7408.610221725</v>
      </c>
      <c r="EO173">
        <v>5926.8881773800003</v>
      </c>
      <c r="EP173">
        <v>5927.5842358744003</v>
      </c>
      <c r="EQ173">
        <v>9276.0949987879994</v>
      </c>
      <c r="ER173">
        <v>45036.481448324601</v>
      </c>
      <c r="ES173">
        <v>163796.77355726299</v>
      </c>
      <c r="ET173">
        <v>22939.023000000001</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row>
    <row r="174" spans="1:173" x14ac:dyDescent="0.25">
      <c r="A174" s="48" t="s">
        <v>418</v>
      </c>
      <c r="B174" s="48" t="s">
        <v>111</v>
      </c>
      <c r="C174" s="49">
        <v>2016</v>
      </c>
      <c r="D174" s="85">
        <v>0</v>
      </c>
      <c r="E174" s="49">
        <v>0</v>
      </c>
      <c r="F174" s="49">
        <v>0</v>
      </c>
      <c r="G174" s="49">
        <v>0</v>
      </c>
      <c r="H174" s="49">
        <v>0</v>
      </c>
      <c r="I174" s="49">
        <v>0</v>
      </c>
      <c r="J174" s="49"/>
      <c r="K174" s="49">
        <v>0</v>
      </c>
      <c r="L174" s="49">
        <v>0</v>
      </c>
      <c r="M174" s="38">
        <f>IF(OR(Beazley_data[[#This Row],[total_RC]]&lt;0.6,Beazley_data[[#This Row],[total_RC]]&gt;2),1,Beazley_data[[#This Row],[total_RC]])</f>
        <v>1</v>
      </c>
      <c r="P174" s="39" t="str">
        <f>Beazley_data[[#This Row],[key]]</f>
        <v>5T2016</v>
      </c>
      <c r="Q174" s="40">
        <f>Beazley_data[[#This Row],[WEP]]</f>
        <v>0</v>
      </c>
      <c r="R174" s="40">
        <f t="shared" si="19"/>
        <v>0</v>
      </c>
      <c r="S174" s="41" t="str">
        <f t="shared" si="20"/>
        <v>no values</v>
      </c>
      <c r="U174" s="42">
        <f>Beazley_data[[#This Row],[Acq_costs]]</f>
        <v>0</v>
      </c>
      <c r="V174" s="40">
        <f t="shared" si="21"/>
        <v>0</v>
      </c>
      <c r="W174" s="43" t="str">
        <f t="shared" si="22"/>
        <v>no values</v>
      </c>
      <c r="Y174" s="44">
        <f>Beazley_data[[#This Row],[total_RC]]</f>
        <v>0</v>
      </c>
      <c r="Z174" s="45">
        <f t="shared" si="23"/>
        <v>0</v>
      </c>
      <c r="AA174" s="43" t="str">
        <f t="shared" si="24"/>
        <v>no values</v>
      </c>
      <c r="AD174" s="42">
        <f>Beazley_data[[#This Row],[Cat_incurred]]+Beazley_data[[#This Row],[incurred_exc_cat]]</f>
        <v>0</v>
      </c>
      <c r="AE174" s="40">
        <f t="shared" si="25"/>
        <v>0</v>
      </c>
      <c r="AF174" s="43" t="str">
        <f t="shared" si="26"/>
        <v>no values</v>
      </c>
      <c r="AI174" t="s">
        <v>189</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row>
    <row r="175" spans="1:173" x14ac:dyDescent="0.25">
      <c r="A175" s="46" t="s">
        <v>419</v>
      </c>
      <c r="B175" s="46" t="s">
        <v>111</v>
      </c>
      <c r="C175">
        <v>2017</v>
      </c>
      <c r="D175" s="84">
        <v>0</v>
      </c>
      <c r="E175">
        <v>0</v>
      </c>
      <c r="F175">
        <v>0</v>
      </c>
      <c r="G175">
        <v>0</v>
      </c>
      <c r="H175">
        <v>0</v>
      </c>
      <c r="I175">
        <v>0</v>
      </c>
      <c r="K175">
        <v>0</v>
      </c>
      <c r="L175">
        <v>0</v>
      </c>
      <c r="M175" s="38">
        <f>IF(OR(Beazley_data[[#This Row],[total_RC]]&lt;0.6,Beazley_data[[#This Row],[total_RC]]&gt;2),1,Beazley_data[[#This Row],[total_RC]])</f>
        <v>1</v>
      </c>
      <c r="P175" s="39" t="str">
        <f>Beazley_data[[#This Row],[key]]</f>
        <v>5T2017</v>
      </c>
      <c r="Q175" s="40">
        <f>Beazley_data[[#This Row],[WEP]]</f>
        <v>0</v>
      </c>
      <c r="R175" s="40">
        <f t="shared" si="19"/>
        <v>0</v>
      </c>
      <c r="S175" s="41" t="str">
        <f t="shared" si="20"/>
        <v>no values</v>
      </c>
      <c r="U175" s="42">
        <f>Beazley_data[[#This Row],[Acq_costs]]</f>
        <v>0</v>
      </c>
      <c r="V175" s="40">
        <f t="shared" si="21"/>
        <v>0</v>
      </c>
      <c r="W175" s="43" t="str">
        <f t="shared" si="22"/>
        <v>no values</v>
      </c>
      <c r="Y175" s="44">
        <f>Beazley_data[[#This Row],[total_RC]]</f>
        <v>0</v>
      </c>
      <c r="Z175" s="45">
        <f t="shared" si="23"/>
        <v>0</v>
      </c>
      <c r="AA175" s="43" t="str">
        <f t="shared" si="24"/>
        <v>no values</v>
      </c>
      <c r="AD175" s="42">
        <f>Beazley_data[[#This Row],[Cat_incurred]]+Beazley_data[[#This Row],[incurred_exc_cat]]</f>
        <v>0</v>
      </c>
      <c r="AE175" s="40">
        <f t="shared" si="25"/>
        <v>0</v>
      </c>
      <c r="AF175" s="43" t="str">
        <f t="shared" si="26"/>
        <v>no values</v>
      </c>
      <c r="AI175" t="s">
        <v>190</v>
      </c>
      <c r="AJ175">
        <v>0</v>
      </c>
      <c r="AK175">
        <v>0</v>
      </c>
      <c r="AL175">
        <v>0</v>
      </c>
      <c r="AM175">
        <v>0</v>
      </c>
      <c r="AN175">
        <v>0</v>
      </c>
      <c r="AO175">
        <v>0</v>
      </c>
      <c r="AP175">
        <v>0</v>
      </c>
      <c r="AQ175">
        <v>0</v>
      </c>
      <c r="AR175">
        <v>0.95885654462562797</v>
      </c>
      <c r="AS175">
        <v>1.0697051176900401</v>
      </c>
      <c r="AT175">
        <v>0.978038192890057</v>
      </c>
      <c r="AU175">
        <v>1.2364323445210701</v>
      </c>
      <c r="AV175">
        <v>1.27477650173097</v>
      </c>
      <c r="AW175">
        <v>0.99217138663831606</v>
      </c>
      <c r="AX175">
        <v>0.87842455963627397</v>
      </c>
      <c r="AY175">
        <v>0.89793645964120805</v>
      </c>
      <c r="AZ175">
        <v>0.926249575816399</v>
      </c>
      <c r="BA175">
        <v>0.94708636399419099</v>
      </c>
      <c r="BB175">
        <v>1.00663593879319</v>
      </c>
      <c r="BC175">
        <v>1.10681501969379</v>
      </c>
      <c r="BD175">
        <v>1.20709931413053</v>
      </c>
      <c r="BE175">
        <v>1.0607290976103201</v>
      </c>
      <c r="BF175">
        <v>1.03182878731567</v>
      </c>
      <c r="BG175">
        <v>0</v>
      </c>
      <c r="BH175">
        <v>0</v>
      </c>
      <c r="BI175">
        <v>0</v>
      </c>
      <c r="BJ175">
        <v>0</v>
      </c>
      <c r="BK175">
        <v>0</v>
      </c>
      <c r="BL175">
        <v>0</v>
      </c>
      <c r="BM175">
        <v>0</v>
      </c>
      <c r="BN175">
        <v>0</v>
      </c>
      <c r="BO175">
        <v>5185655.6318039997</v>
      </c>
      <c r="BP175">
        <v>7084431.9780959999</v>
      </c>
      <c r="BQ175">
        <v>10480374.613104001</v>
      </c>
      <c r="BR175">
        <v>8524083.2010839991</v>
      </c>
      <c r="BS175">
        <v>9708117.5431680009</v>
      </c>
      <c r="BT175">
        <v>9700043.3088240009</v>
      </c>
      <c r="BU175">
        <v>6583655.1237599999</v>
      </c>
      <c r="BV175">
        <v>6283748.7869640002</v>
      </c>
      <c r="BW175">
        <v>7026879.801612</v>
      </c>
      <c r="BX175">
        <v>7199948.55162</v>
      </c>
      <c r="BY175">
        <v>9079703.7730080001</v>
      </c>
      <c r="BZ175">
        <v>11203641.605772</v>
      </c>
      <c r="CA175">
        <v>12007934.774879999</v>
      </c>
      <c r="CB175">
        <v>13316330.182979999</v>
      </c>
      <c r="CC175">
        <v>8992472.4703439996</v>
      </c>
      <c r="CD175">
        <v>0</v>
      </c>
      <c r="CE175">
        <v>0</v>
      </c>
      <c r="CF175">
        <v>0</v>
      </c>
      <c r="CG175">
        <v>0</v>
      </c>
      <c r="CH175">
        <v>0</v>
      </c>
      <c r="CI175">
        <v>0</v>
      </c>
      <c r="CJ175">
        <v>0</v>
      </c>
      <c r="CK175">
        <v>0</v>
      </c>
      <c r="CL175">
        <v>119883.298656</v>
      </c>
      <c r="CM175">
        <v>-34.257036000121197</v>
      </c>
      <c r="CN175">
        <v>68868041.703252003</v>
      </c>
      <c r="CO175">
        <v>1830645.9053519999</v>
      </c>
      <c r="CP175">
        <v>0</v>
      </c>
      <c r="CQ175">
        <v>4057647.6368999998</v>
      </c>
      <c r="CR175">
        <v>0</v>
      </c>
      <c r="CS175">
        <v>0</v>
      </c>
      <c r="CT175">
        <v>0</v>
      </c>
      <c r="CU175">
        <v>0</v>
      </c>
      <c r="CV175">
        <v>57597213.224760003</v>
      </c>
      <c r="CW175">
        <v>35749759.407119997</v>
      </c>
      <c r="CX175">
        <v>0</v>
      </c>
      <c r="CY175">
        <v>0</v>
      </c>
      <c r="CZ175">
        <v>0</v>
      </c>
      <c r="DX175">
        <v>0</v>
      </c>
      <c r="DY175">
        <v>0</v>
      </c>
      <c r="DZ175">
        <v>0</v>
      </c>
      <c r="EA175">
        <v>0</v>
      </c>
      <c r="EB175">
        <v>0</v>
      </c>
      <c r="EC175">
        <v>0</v>
      </c>
      <c r="ED175">
        <v>0</v>
      </c>
      <c r="EE175">
        <v>0</v>
      </c>
      <c r="EF175">
        <v>570496.65272000001</v>
      </c>
      <c r="EG175">
        <v>770165.04945599998</v>
      </c>
      <c r="EH175">
        <v>908170.72869599995</v>
      </c>
      <c r="EI175">
        <v>893546.917824</v>
      </c>
      <c r="EJ175">
        <v>1051047.7959960001</v>
      </c>
      <c r="EK175">
        <v>998600.76175199996</v>
      </c>
      <c r="EL175">
        <v>670638.62104799994</v>
      </c>
      <c r="EM175">
        <v>641588.82414000004</v>
      </c>
      <c r="EN175">
        <v>710876.75128800003</v>
      </c>
      <c r="EO175">
        <v>751890.12201599998</v>
      </c>
      <c r="EP175">
        <v>692901.30782400002</v>
      </c>
      <c r="EQ175">
        <v>937429.93423200003</v>
      </c>
      <c r="ER175">
        <v>1205258.178696</v>
      </c>
      <c r="ES175">
        <v>1327471.4240039999</v>
      </c>
      <c r="ET175">
        <v>870747.62332799996</v>
      </c>
      <c r="EU175">
        <v>0</v>
      </c>
      <c r="EV175">
        <v>0</v>
      </c>
      <c r="EW175">
        <v>0</v>
      </c>
      <c r="EX175">
        <v>0</v>
      </c>
      <c r="EY175">
        <v>0</v>
      </c>
      <c r="EZ175">
        <v>0</v>
      </c>
      <c r="FA175">
        <v>0</v>
      </c>
      <c r="FB175">
        <v>0</v>
      </c>
      <c r="FC175">
        <v>119883.298656</v>
      </c>
      <c r="FD175">
        <v>-34.257036000121197</v>
      </c>
      <c r="FE175">
        <v>68143532.631239995</v>
      </c>
      <c r="FF175">
        <v>1830645.9053519999</v>
      </c>
      <c r="FG175">
        <v>0</v>
      </c>
      <c r="FH175">
        <v>4051846.0486679999</v>
      </c>
      <c r="FI175">
        <v>0</v>
      </c>
      <c r="FJ175">
        <v>0</v>
      </c>
      <c r="FK175">
        <v>0</v>
      </c>
      <c r="FL175">
        <v>0</v>
      </c>
      <c r="FM175">
        <v>56516298.427115999</v>
      </c>
      <c r="FN175">
        <v>33003493.890179999</v>
      </c>
      <c r="FO175">
        <v>0</v>
      </c>
      <c r="FP175">
        <v>0</v>
      </c>
      <c r="FQ175">
        <v>0</v>
      </c>
    </row>
    <row r="176" spans="1:173" x14ac:dyDescent="0.25">
      <c r="A176" s="48" t="s">
        <v>420</v>
      </c>
      <c r="B176" s="48" t="s">
        <v>111</v>
      </c>
      <c r="C176" s="49">
        <v>2018</v>
      </c>
      <c r="D176" s="85">
        <v>0</v>
      </c>
      <c r="E176" s="49">
        <v>0</v>
      </c>
      <c r="F176" s="49">
        <v>0</v>
      </c>
      <c r="G176" s="49">
        <v>0</v>
      </c>
      <c r="H176" s="49">
        <v>0</v>
      </c>
      <c r="I176" s="49">
        <v>0</v>
      </c>
      <c r="J176" s="49"/>
      <c r="K176" s="49">
        <v>0</v>
      </c>
      <c r="L176" s="49">
        <v>0</v>
      </c>
      <c r="M176" s="38">
        <f>IF(OR(Beazley_data[[#This Row],[total_RC]]&lt;0.6,Beazley_data[[#This Row],[total_RC]]&gt;2),1,Beazley_data[[#This Row],[total_RC]])</f>
        <v>1</v>
      </c>
      <c r="P176" s="39" t="str">
        <f>Beazley_data[[#This Row],[key]]</f>
        <v>5T2018</v>
      </c>
      <c r="Q176" s="40">
        <f>Beazley_data[[#This Row],[WEP]]</f>
        <v>0</v>
      </c>
      <c r="R176" s="40">
        <f t="shared" si="19"/>
        <v>0</v>
      </c>
      <c r="S176" s="41" t="str">
        <f t="shared" si="20"/>
        <v>no values</v>
      </c>
      <c r="U176" s="42">
        <f>Beazley_data[[#This Row],[Acq_costs]]</f>
        <v>0</v>
      </c>
      <c r="V176" s="40">
        <f t="shared" si="21"/>
        <v>0</v>
      </c>
      <c r="W176" s="43" t="str">
        <f t="shared" si="22"/>
        <v>no values</v>
      </c>
      <c r="Y176" s="44">
        <f>Beazley_data[[#This Row],[total_RC]]</f>
        <v>0</v>
      </c>
      <c r="Z176" s="45">
        <f t="shared" si="23"/>
        <v>0</v>
      </c>
      <c r="AA176" s="43" t="str">
        <f t="shared" si="24"/>
        <v>no values</v>
      </c>
      <c r="AD176" s="42">
        <f>Beazley_data[[#This Row],[Cat_incurred]]+Beazley_data[[#This Row],[incurred_exc_cat]]</f>
        <v>0</v>
      </c>
      <c r="AE176" s="40">
        <f t="shared" si="25"/>
        <v>0</v>
      </c>
      <c r="AF176" s="43" t="str">
        <f t="shared" si="26"/>
        <v>no values</v>
      </c>
      <c r="AI176" t="s">
        <v>191</v>
      </c>
      <c r="AJ176">
        <v>1</v>
      </c>
      <c r="AK176">
        <v>1.1099999970247101</v>
      </c>
      <c r="AL176">
        <v>0</v>
      </c>
      <c r="AM176">
        <v>0</v>
      </c>
      <c r="AN176">
        <v>0</v>
      </c>
      <c r="AO176">
        <v>0</v>
      </c>
      <c r="AP176">
        <v>0</v>
      </c>
      <c r="AQ176">
        <v>0</v>
      </c>
      <c r="AR176">
        <v>0</v>
      </c>
      <c r="AS176">
        <v>1.03257659111774</v>
      </c>
      <c r="AT176">
        <v>0</v>
      </c>
      <c r="AU176">
        <v>0</v>
      </c>
      <c r="AV176">
        <v>0</v>
      </c>
      <c r="AW176">
        <v>0</v>
      </c>
      <c r="AX176">
        <v>0</v>
      </c>
      <c r="AY176">
        <v>0</v>
      </c>
      <c r="AZ176">
        <v>0</v>
      </c>
      <c r="BA176">
        <v>0</v>
      </c>
      <c r="BB176">
        <v>0</v>
      </c>
      <c r="BC176">
        <v>0</v>
      </c>
      <c r="BD176">
        <v>0</v>
      </c>
      <c r="BE176">
        <v>0</v>
      </c>
      <c r="BF176">
        <v>0</v>
      </c>
      <c r="BG176">
        <v>23477.741583072398</v>
      </c>
      <c r="BH176">
        <v>10509.734648412201</v>
      </c>
      <c r="BI176">
        <v>0</v>
      </c>
      <c r="BJ176">
        <v>0</v>
      </c>
      <c r="BK176">
        <v>0</v>
      </c>
      <c r="BL176">
        <v>0</v>
      </c>
      <c r="BM176">
        <v>0</v>
      </c>
      <c r="BN176">
        <v>0</v>
      </c>
      <c r="BO176">
        <v>0</v>
      </c>
      <c r="BP176">
        <v>235267.849453206</v>
      </c>
      <c r="BQ176">
        <v>0</v>
      </c>
      <c r="BR176">
        <v>0</v>
      </c>
      <c r="BS176">
        <v>0</v>
      </c>
      <c r="BT176">
        <v>0</v>
      </c>
      <c r="BU176">
        <v>0</v>
      </c>
      <c r="BV176">
        <v>0</v>
      </c>
      <c r="BW176">
        <v>0</v>
      </c>
      <c r="BX176">
        <v>0</v>
      </c>
      <c r="BY176">
        <v>23375</v>
      </c>
      <c r="BZ176">
        <v>0</v>
      </c>
      <c r="CA176">
        <v>0</v>
      </c>
      <c r="CB176">
        <v>0</v>
      </c>
      <c r="CC176">
        <v>0</v>
      </c>
      <c r="CD176">
        <v>0</v>
      </c>
      <c r="CE176">
        <v>173764.84436148001</v>
      </c>
      <c r="CF176">
        <v>0</v>
      </c>
      <c r="CG176">
        <v>0</v>
      </c>
      <c r="CH176">
        <v>0</v>
      </c>
      <c r="CI176">
        <v>0</v>
      </c>
      <c r="CJ176">
        <v>0</v>
      </c>
      <c r="CK176">
        <v>0</v>
      </c>
      <c r="CL176">
        <v>0</v>
      </c>
      <c r="CM176">
        <v>589857.11125108204</v>
      </c>
      <c r="CN176">
        <v>0</v>
      </c>
      <c r="CO176">
        <v>0</v>
      </c>
      <c r="CP176">
        <v>0</v>
      </c>
      <c r="CQ176">
        <v>0</v>
      </c>
      <c r="CR176">
        <v>0</v>
      </c>
      <c r="CS176">
        <v>0</v>
      </c>
      <c r="CT176">
        <v>0</v>
      </c>
      <c r="CU176">
        <v>0</v>
      </c>
      <c r="CV176">
        <v>0</v>
      </c>
      <c r="CW176">
        <v>0</v>
      </c>
      <c r="CX176">
        <v>0</v>
      </c>
      <c r="CY176">
        <v>0</v>
      </c>
      <c r="CZ176">
        <v>0</v>
      </c>
      <c r="DX176">
        <v>3042.4837851046</v>
      </c>
      <c r="DY176">
        <v>1854.6590461329999</v>
      </c>
      <c r="DZ176">
        <v>0</v>
      </c>
      <c r="EA176">
        <v>0</v>
      </c>
      <c r="EB176">
        <v>0</v>
      </c>
      <c r="EC176">
        <v>0</v>
      </c>
      <c r="ED176">
        <v>0</v>
      </c>
      <c r="EE176">
        <v>0</v>
      </c>
      <c r="EF176">
        <v>0</v>
      </c>
      <c r="EG176">
        <v>19811.185351864398</v>
      </c>
      <c r="EH176">
        <v>0</v>
      </c>
      <c r="EI176">
        <v>0</v>
      </c>
      <c r="EJ176">
        <v>0</v>
      </c>
      <c r="EK176">
        <v>0</v>
      </c>
      <c r="EL176">
        <v>0</v>
      </c>
      <c r="EM176">
        <v>0</v>
      </c>
      <c r="EN176">
        <v>0</v>
      </c>
      <c r="EO176">
        <v>0</v>
      </c>
      <c r="EP176">
        <v>4125</v>
      </c>
      <c r="EQ176">
        <v>0</v>
      </c>
      <c r="ER176">
        <v>0</v>
      </c>
      <c r="ES176">
        <v>0</v>
      </c>
      <c r="ET176">
        <v>0</v>
      </c>
      <c r="EU176">
        <v>0</v>
      </c>
      <c r="EV176">
        <v>173764.84436148001</v>
      </c>
      <c r="EW176">
        <v>0</v>
      </c>
      <c r="EX176">
        <v>0</v>
      </c>
      <c r="EY176">
        <v>0</v>
      </c>
      <c r="EZ176">
        <v>0</v>
      </c>
      <c r="FA176">
        <v>0</v>
      </c>
      <c r="FB176">
        <v>0</v>
      </c>
      <c r="FC176">
        <v>0</v>
      </c>
      <c r="FD176">
        <v>589857.11125108204</v>
      </c>
      <c r="FE176">
        <v>0</v>
      </c>
      <c r="FF176">
        <v>0</v>
      </c>
      <c r="FG176">
        <v>0</v>
      </c>
      <c r="FH176">
        <v>0</v>
      </c>
      <c r="FI176">
        <v>0</v>
      </c>
      <c r="FJ176">
        <v>0</v>
      </c>
      <c r="FK176">
        <v>0</v>
      </c>
      <c r="FL176">
        <v>0</v>
      </c>
      <c r="FM176">
        <v>0</v>
      </c>
      <c r="FN176">
        <v>0</v>
      </c>
      <c r="FO176">
        <v>0</v>
      </c>
      <c r="FP176">
        <v>0</v>
      </c>
      <c r="FQ176">
        <v>0</v>
      </c>
    </row>
    <row r="177" spans="1:173" x14ac:dyDescent="0.25">
      <c r="A177" s="46" t="s">
        <v>421</v>
      </c>
      <c r="B177" s="46" t="s">
        <v>25</v>
      </c>
      <c r="C177">
        <v>2001</v>
      </c>
      <c r="D177" s="84">
        <v>656.23209999999995</v>
      </c>
      <c r="E177">
        <v>272.42090000000002</v>
      </c>
      <c r="F177">
        <v>0</v>
      </c>
      <c r="G177">
        <v>0</v>
      </c>
      <c r="H177">
        <v>0</v>
      </c>
      <c r="I177">
        <v>0</v>
      </c>
      <c r="J177">
        <v>1.07497900629694</v>
      </c>
      <c r="K177">
        <v>0</v>
      </c>
      <c r="L177">
        <v>0</v>
      </c>
      <c r="M177" s="38">
        <f>IF(OR(Beazley_data[[#This Row],[total_RC]]&lt;0.6,Beazley_data[[#This Row],[total_RC]]&gt;2),1,Beazley_data[[#This Row],[total_RC]])</f>
        <v>1.07497900629694</v>
      </c>
      <c r="P177" s="39" t="str">
        <f>Beazley_data[[#This Row],[key]]</f>
        <v>6T2001</v>
      </c>
      <c r="Q177" s="40">
        <f>Beazley_data[[#This Row],[WEP]]</f>
        <v>656.23209999999995</v>
      </c>
      <c r="R177" s="40">
        <f t="shared" si="19"/>
        <v>477.15710000000001</v>
      </c>
      <c r="S177" s="41">
        <f t="shared" si="20"/>
        <v>-0.37529568353902715</v>
      </c>
      <c r="U177" s="42">
        <f>Beazley_data[[#This Row],[Acq_costs]]</f>
        <v>272.42090000000002</v>
      </c>
      <c r="V177" s="40">
        <f t="shared" si="21"/>
        <v>204.49590000000001</v>
      </c>
      <c r="W177" s="43">
        <f t="shared" si="22"/>
        <v>-0.33215824864948396</v>
      </c>
      <c r="Y177" s="44">
        <f>Beazley_data[[#This Row],[total_RC]]</f>
        <v>1.07497900629694</v>
      </c>
      <c r="Z177" s="45">
        <f t="shared" si="23"/>
        <v>1</v>
      </c>
      <c r="AA177" s="43">
        <f t="shared" si="24"/>
        <v>-7.4979006296939987E-2</v>
      </c>
      <c r="AD177" s="42">
        <f>Beazley_data[[#This Row],[Cat_incurred]]+Beazley_data[[#This Row],[incurred_exc_cat]]</f>
        <v>0</v>
      </c>
      <c r="AE177" s="40">
        <f t="shared" si="25"/>
        <v>0</v>
      </c>
      <c r="AF177" s="43" t="str">
        <f t="shared" si="26"/>
        <v>no values</v>
      </c>
      <c r="AI177" t="s">
        <v>192</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1.0625</v>
      </c>
      <c r="BD177">
        <v>1.0230493757269801</v>
      </c>
      <c r="BE177">
        <v>1.1047288269242299</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1254555.4886</v>
      </c>
      <c r="BZ177">
        <v>902499.87549999997</v>
      </c>
      <c r="CA177">
        <v>714870.03489999997</v>
      </c>
      <c r="CB177">
        <v>1282951.4882</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1098975.0192</v>
      </c>
      <c r="CW177">
        <v>485474.10110000003</v>
      </c>
      <c r="CX177">
        <v>230828.64319999999</v>
      </c>
      <c r="CY177">
        <v>0</v>
      </c>
      <c r="CZ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178637.85649999999</v>
      </c>
      <c r="EQ177">
        <v>153660.1251</v>
      </c>
      <c r="ER177">
        <v>111701.8845</v>
      </c>
      <c r="ES177">
        <v>177883.49789999999</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905277.88320000004</v>
      </c>
      <c r="FN177">
        <v>335474.10110000003</v>
      </c>
      <c r="FO177">
        <v>5203.6432000000004</v>
      </c>
      <c r="FP177">
        <v>0</v>
      </c>
      <c r="FQ177">
        <v>0</v>
      </c>
    </row>
    <row r="178" spans="1:173" x14ac:dyDescent="0.25">
      <c r="A178" s="48" t="s">
        <v>422</v>
      </c>
      <c r="B178" s="48" t="s">
        <v>25</v>
      </c>
      <c r="C178" s="49">
        <v>2002</v>
      </c>
      <c r="D178" s="85">
        <v>711259.48959999997</v>
      </c>
      <c r="E178" s="49">
        <v>129406.33243664401</v>
      </c>
      <c r="F178" s="49">
        <v>0</v>
      </c>
      <c r="G178" s="49">
        <v>0</v>
      </c>
      <c r="H178" s="49">
        <v>0</v>
      </c>
      <c r="I178" s="49">
        <v>0</v>
      </c>
      <c r="J178" s="49">
        <v>1.32674978420975</v>
      </c>
      <c r="K178" s="49">
        <v>0</v>
      </c>
      <c r="L178" s="49">
        <v>0</v>
      </c>
      <c r="M178" s="38">
        <f>IF(OR(Beazley_data[[#This Row],[total_RC]]&lt;0.6,Beazley_data[[#This Row],[total_RC]]&gt;2),1,Beazley_data[[#This Row],[total_RC]])</f>
        <v>1.32674978420975</v>
      </c>
      <c r="P178" s="39" t="str">
        <f>Beazley_data[[#This Row],[key]]</f>
        <v>6T2002</v>
      </c>
      <c r="Q178" s="40">
        <f>Beazley_data[[#This Row],[WEP]]</f>
        <v>711259.48959999997</v>
      </c>
      <c r="R178" s="40">
        <f t="shared" si="19"/>
        <v>711010.18754399999</v>
      </c>
      <c r="S178" s="41">
        <f t="shared" si="20"/>
        <v>-3.5063077909071192E-4</v>
      </c>
      <c r="U178" s="42">
        <f>Beazley_data[[#This Row],[Acq_costs]]</f>
        <v>129406.33243664401</v>
      </c>
      <c r="V178" s="40">
        <f t="shared" si="21"/>
        <v>129261.469312</v>
      </c>
      <c r="W178" s="43">
        <f t="shared" si="22"/>
        <v>-1.1206984216955444E-3</v>
      </c>
      <c r="Y178" s="44">
        <f>Beazley_data[[#This Row],[total_RC]]</f>
        <v>1.32674978420975</v>
      </c>
      <c r="Z178" s="45">
        <f t="shared" si="23"/>
        <v>1.3268969328526301</v>
      </c>
      <c r="AA178" s="43">
        <f t="shared" si="24"/>
        <v>1.1089681439218965E-4</v>
      </c>
      <c r="AD178" s="42">
        <f>Beazley_data[[#This Row],[Cat_incurred]]+Beazley_data[[#This Row],[incurred_exc_cat]]</f>
        <v>0</v>
      </c>
      <c r="AE178" s="40">
        <f t="shared" si="25"/>
        <v>0</v>
      </c>
      <c r="AF178" s="43" t="str">
        <f t="shared" si="26"/>
        <v>no values</v>
      </c>
      <c r="AI178" t="s">
        <v>193</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1.0397987173095899</v>
      </c>
      <c r="BD178">
        <v>1.1750541835739801</v>
      </c>
      <c r="BE178">
        <v>1.0998126098743399</v>
      </c>
      <c r="BF178">
        <v>1.06595413838669</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1975079.5582999999</v>
      </c>
      <c r="CA178">
        <v>2409901.3352000001</v>
      </c>
      <c r="CB178">
        <v>4238880.0400999999</v>
      </c>
      <c r="CC178">
        <v>1801078.7464000001</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364507.78759999998</v>
      </c>
      <c r="CX178">
        <v>0</v>
      </c>
      <c r="CY178">
        <v>0</v>
      </c>
      <c r="CZ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348543.45159999997</v>
      </c>
      <c r="ER178">
        <v>363236.26510000002</v>
      </c>
      <c r="ES178">
        <v>591714.12470000004</v>
      </c>
      <c r="ET178">
        <v>285484.48479999998</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3467.5726</v>
      </c>
      <c r="FO178">
        <v>0</v>
      </c>
      <c r="FP178">
        <v>0</v>
      </c>
      <c r="FQ178">
        <v>0</v>
      </c>
    </row>
    <row r="179" spans="1:173" x14ac:dyDescent="0.25">
      <c r="A179" s="46" t="s">
        <v>423</v>
      </c>
      <c r="B179" s="46" t="s">
        <v>25</v>
      </c>
      <c r="C179">
        <v>2003</v>
      </c>
      <c r="D179" s="84">
        <v>3399648.9465999999</v>
      </c>
      <c r="E179">
        <v>576845.451903017</v>
      </c>
      <c r="F179">
        <v>0</v>
      </c>
      <c r="G179">
        <v>0</v>
      </c>
      <c r="H179">
        <v>-8737.973</v>
      </c>
      <c r="I179">
        <v>-8737.973</v>
      </c>
      <c r="J179">
        <v>0.85896359301269298</v>
      </c>
      <c r="K179">
        <v>-8737.973</v>
      </c>
      <c r="L179">
        <v>-8737.973</v>
      </c>
      <c r="M179" s="38">
        <f>IF(OR(Beazley_data[[#This Row],[total_RC]]&lt;0.6,Beazley_data[[#This Row],[total_RC]]&gt;2),1,Beazley_data[[#This Row],[total_RC]])</f>
        <v>0.85896359301269298</v>
      </c>
      <c r="P179" s="39" t="str">
        <f>Beazley_data[[#This Row],[key]]</f>
        <v>6T2003</v>
      </c>
      <c r="Q179" s="40">
        <f>Beazley_data[[#This Row],[WEP]]</f>
        <v>3399648.9465999999</v>
      </c>
      <c r="R179" s="40">
        <f t="shared" si="19"/>
        <v>3408473.2548815599</v>
      </c>
      <c r="S179" s="41">
        <f t="shared" si="20"/>
        <v>2.5889328217324082E-3</v>
      </c>
      <c r="U179" s="42">
        <f>Beazley_data[[#This Row],[Acq_costs]]</f>
        <v>576845.451903017</v>
      </c>
      <c r="V179" s="40">
        <f t="shared" si="21"/>
        <v>578476.782956913</v>
      </c>
      <c r="W179" s="43">
        <f t="shared" si="22"/>
        <v>2.82004585483511E-3</v>
      </c>
      <c r="Y179" s="44">
        <f>Beazley_data[[#This Row],[total_RC]]</f>
        <v>0.85896359301269298</v>
      </c>
      <c r="Z179" s="45">
        <f t="shared" si="23"/>
        <v>0.85679693509945698</v>
      </c>
      <c r="AA179" s="43">
        <f t="shared" si="24"/>
        <v>-2.5287881229226123E-3</v>
      </c>
      <c r="AD179" s="42">
        <f>Beazley_data[[#This Row],[Cat_incurred]]+Beazley_data[[#This Row],[incurred_exc_cat]]</f>
        <v>-8737.973</v>
      </c>
      <c r="AE179" s="40">
        <f t="shared" si="25"/>
        <v>-8737.973</v>
      </c>
      <c r="AF179" s="43">
        <f t="shared" si="26"/>
        <v>0</v>
      </c>
      <c r="AI179" t="s">
        <v>194</v>
      </c>
      <c r="AJ179">
        <v>0</v>
      </c>
      <c r="AK179">
        <v>0</v>
      </c>
      <c r="AL179">
        <v>0</v>
      </c>
      <c r="AM179">
        <v>0</v>
      </c>
      <c r="AN179">
        <v>0</v>
      </c>
      <c r="AO179">
        <v>0</v>
      </c>
      <c r="AP179">
        <v>0</v>
      </c>
      <c r="AQ179">
        <v>0</v>
      </c>
      <c r="AR179">
        <v>0.94067697029333897</v>
      </c>
      <c r="AS179">
        <v>1.0396069217403401</v>
      </c>
      <c r="AT179">
        <v>1.03876910820012</v>
      </c>
      <c r="AU179">
        <v>1.12418791973805</v>
      </c>
      <c r="AV179">
        <v>1.2258908699202999</v>
      </c>
      <c r="AW179">
        <v>0.99131994391141598</v>
      </c>
      <c r="AX179">
        <v>0.92811912873580404</v>
      </c>
      <c r="AY179">
        <v>0.93005314793591298</v>
      </c>
      <c r="AZ179">
        <v>0.96557752413199904</v>
      </c>
      <c r="BA179">
        <v>0.97738076183024603</v>
      </c>
      <c r="BB179">
        <v>1.0580583776240799</v>
      </c>
      <c r="BC179">
        <v>1.02329941507179</v>
      </c>
      <c r="BD179">
        <v>1.0975683741668201</v>
      </c>
      <c r="BE179">
        <v>1.09679696054146</v>
      </c>
      <c r="BF179">
        <v>1.0744540852097499</v>
      </c>
      <c r="BG179">
        <v>0</v>
      </c>
      <c r="BH179">
        <v>0</v>
      </c>
      <c r="BI179">
        <v>0</v>
      </c>
      <c r="BJ179">
        <v>0</v>
      </c>
      <c r="BK179">
        <v>0</v>
      </c>
      <c r="BL179">
        <v>0</v>
      </c>
      <c r="BM179">
        <v>0</v>
      </c>
      <c r="BN179">
        <v>0</v>
      </c>
      <c r="BO179">
        <v>10380210.504599201</v>
      </c>
      <c r="BP179">
        <v>14769124.2825142</v>
      </c>
      <c r="BQ179">
        <v>21788656.103218</v>
      </c>
      <c r="BR179">
        <v>22512032.673330899</v>
      </c>
      <c r="BS179">
        <v>22850924.121824201</v>
      </c>
      <c r="BT179">
        <v>31753032.666440099</v>
      </c>
      <c r="BU179">
        <v>34772969.465105802</v>
      </c>
      <c r="BV179">
        <v>29749780.930911999</v>
      </c>
      <c r="BW179">
        <v>32451429.261744201</v>
      </c>
      <c r="BX179">
        <v>33862431.405925497</v>
      </c>
      <c r="BY179">
        <v>39449884.882126302</v>
      </c>
      <c r="BZ179">
        <v>49178005.136473298</v>
      </c>
      <c r="CA179">
        <v>40875317.539769903</v>
      </c>
      <c r="CB179">
        <v>41161479.105025999</v>
      </c>
      <c r="CC179">
        <v>23515292.872790299</v>
      </c>
      <c r="CD179">
        <v>0</v>
      </c>
      <c r="CE179">
        <v>0</v>
      </c>
      <c r="CF179">
        <v>0</v>
      </c>
      <c r="CG179">
        <v>0</v>
      </c>
      <c r="CH179">
        <v>0</v>
      </c>
      <c r="CI179">
        <v>0</v>
      </c>
      <c r="CJ179">
        <v>0</v>
      </c>
      <c r="CK179">
        <v>0</v>
      </c>
      <c r="CL179">
        <v>105815.18253999999</v>
      </c>
      <c r="CM179">
        <v>18390321.3626174</v>
      </c>
      <c r="CN179">
        <v>119519555.615631</v>
      </c>
      <c r="CO179">
        <v>28074339.982873499</v>
      </c>
      <c r="CP179">
        <v>1470993.1929822599</v>
      </c>
      <c r="CQ179">
        <v>12134643.7273665</v>
      </c>
      <c r="CR179">
        <v>10299477.7006108</v>
      </c>
      <c r="CS179">
        <v>10557314.6178148</v>
      </c>
      <c r="CT179">
        <v>19418986.487808902</v>
      </c>
      <c r="CU179">
        <v>57860564.3836402</v>
      </c>
      <c r="CV179">
        <v>24341466.840680201</v>
      </c>
      <c r="CW179">
        <v>28665642.112631399</v>
      </c>
      <c r="CX179">
        <v>8199442.3425625302</v>
      </c>
      <c r="CY179">
        <v>1609113.4346934899</v>
      </c>
      <c r="CZ179">
        <v>0</v>
      </c>
      <c r="DX179">
        <v>0</v>
      </c>
      <c r="DY179">
        <v>0</v>
      </c>
      <c r="DZ179">
        <v>0</v>
      </c>
      <c r="EA179">
        <v>0</v>
      </c>
      <c r="EB179">
        <v>0</v>
      </c>
      <c r="EC179">
        <v>0</v>
      </c>
      <c r="ED179">
        <v>0</v>
      </c>
      <c r="EE179">
        <v>0</v>
      </c>
      <c r="EF179">
        <v>1364393.21093414</v>
      </c>
      <c r="EG179">
        <v>1725998.7012646601</v>
      </c>
      <c r="EH179">
        <v>2394521.7559473701</v>
      </c>
      <c r="EI179">
        <v>2656164.5030877199</v>
      </c>
      <c r="EJ179">
        <v>2666057.7458357899</v>
      </c>
      <c r="EK179">
        <v>3893017.2889796901</v>
      </c>
      <c r="EL179">
        <v>4192182.3072345499</v>
      </c>
      <c r="EM179">
        <v>3678999.59980893</v>
      </c>
      <c r="EN179">
        <v>3881884.85817246</v>
      </c>
      <c r="EO179">
        <v>3662205.41346438</v>
      </c>
      <c r="EP179">
        <v>4474148.8170282803</v>
      </c>
      <c r="EQ179">
        <v>5479158.83644698</v>
      </c>
      <c r="ER179">
        <v>4994991.2537387703</v>
      </c>
      <c r="ES179">
        <v>4485058.8322363896</v>
      </c>
      <c r="ET179">
        <v>2636134.7368692202</v>
      </c>
      <c r="EU179">
        <v>0</v>
      </c>
      <c r="EV179">
        <v>0</v>
      </c>
      <c r="EW179">
        <v>0</v>
      </c>
      <c r="EX179">
        <v>0</v>
      </c>
      <c r="EY179">
        <v>0</v>
      </c>
      <c r="EZ179">
        <v>0</v>
      </c>
      <c r="FA179">
        <v>0</v>
      </c>
      <c r="FB179">
        <v>0</v>
      </c>
      <c r="FC179">
        <v>105815.18253999999</v>
      </c>
      <c r="FD179">
        <v>18390321.3626174</v>
      </c>
      <c r="FE179">
        <v>119167626.54684301</v>
      </c>
      <c r="FF179">
        <v>27810507.680953499</v>
      </c>
      <c r="FG179">
        <v>1426196.6929822599</v>
      </c>
      <c r="FH179">
        <v>11969709.784436701</v>
      </c>
      <c r="FI179">
        <v>10008031.165738801</v>
      </c>
      <c r="FJ179">
        <v>10173158.091981901</v>
      </c>
      <c r="FK179">
        <v>18973106.183079101</v>
      </c>
      <c r="FL179">
        <v>53176072.838927202</v>
      </c>
      <c r="FM179">
        <v>21939393.948066302</v>
      </c>
      <c r="FN179">
        <v>17343916.8620754</v>
      </c>
      <c r="FO179">
        <v>7218814.5629115598</v>
      </c>
      <c r="FP179">
        <v>432148.9743</v>
      </c>
      <c r="FQ179">
        <v>0</v>
      </c>
    </row>
    <row r="180" spans="1:173" x14ac:dyDescent="0.25">
      <c r="A180" s="48" t="s">
        <v>424</v>
      </c>
      <c r="B180" s="48" t="s">
        <v>25</v>
      </c>
      <c r="C180" s="49">
        <v>2004</v>
      </c>
      <c r="D180" s="85">
        <v>2915601.1850999999</v>
      </c>
      <c r="E180" s="49">
        <v>538671.52520828601</v>
      </c>
      <c r="F180" s="49">
        <v>247.23878952999999</v>
      </c>
      <c r="G180" s="49">
        <v>247.23878952999999</v>
      </c>
      <c r="H180" s="49">
        <v>0</v>
      </c>
      <c r="I180" s="49">
        <v>0</v>
      </c>
      <c r="J180" s="49">
        <v>0.84047422943572503</v>
      </c>
      <c r="K180" s="49">
        <v>247.23878952999999</v>
      </c>
      <c r="L180" s="49">
        <v>247.23878952999999</v>
      </c>
      <c r="M180" s="38">
        <f>IF(OR(Beazley_data[[#This Row],[total_RC]]&lt;0.6,Beazley_data[[#This Row],[total_RC]]&gt;2),1,Beazley_data[[#This Row],[total_RC]])</f>
        <v>0.84047422943572503</v>
      </c>
      <c r="P180" s="39" t="str">
        <f>Beazley_data[[#This Row],[key]]</f>
        <v>6T2004</v>
      </c>
      <c r="Q180" s="40">
        <f>Beazley_data[[#This Row],[WEP]]</f>
        <v>2915601.1850999999</v>
      </c>
      <c r="R180" s="40">
        <f t="shared" si="19"/>
        <v>2931246.8349236902</v>
      </c>
      <c r="S180" s="41">
        <f t="shared" si="20"/>
        <v>5.3375408844058012E-3</v>
      </c>
      <c r="U180" s="42">
        <f>Beazley_data[[#This Row],[Acq_costs]]</f>
        <v>538671.52520828601</v>
      </c>
      <c r="V180" s="40">
        <f t="shared" si="21"/>
        <v>542689.40316246205</v>
      </c>
      <c r="W180" s="43">
        <f t="shared" si="22"/>
        <v>7.403641808301966E-3</v>
      </c>
      <c r="Y180" s="44">
        <f>Beazley_data[[#This Row],[total_RC]]</f>
        <v>0.84047422943572503</v>
      </c>
      <c r="Z180" s="45">
        <f t="shared" si="23"/>
        <v>0.84123113341950595</v>
      </c>
      <c r="AA180" s="43">
        <f t="shared" si="24"/>
        <v>8.997574551291214E-4</v>
      </c>
      <c r="AD180" s="42">
        <f>Beazley_data[[#This Row],[Cat_incurred]]+Beazley_data[[#This Row],[incurred_exc_cat]]</f>
        <v>247.23878952999999</v>
      </c>
      <c r="AE180" s="40">
        <f t="shared" si="25"/>
        <v>260.64627600000102</v>
      </c>
      <c r="AF180" s="43">
        <f t="shared" si="26"/>
        <v>5.1439393939397698E-2</v>
      </c>
      <c r="AI180" t="s">
        <v>195</v>
      </c>
      <c r="AJ180">
        <v>0</v>
      </c>
      <c r="AK180">
        <v>1.30000000104546</v>
      </c>
      <c r="AL180">
        <v>0</v>
      </c>
      <c r="AM180">
        <v>0</v>
      </c>
      <c r="AN180">
        <v>0</v>
      </c>
      <c r="AO180">
        <v>0</v>
      </c>
      <c r="AP180">
        <v>0</v>
      </c>
      <c r="AQ180">
        <v>0.89999999920113705</v>
      </c>
      <c r="AR180">
        <v>1</v>
      </c>
      <c r="AS180">
        <v>1.32999999959592</v>
      </c>
      <c r="AT180">
        <v>1</v>
      </c>
      <c r="AU180">
        <v>1</v>
      </c>
      <c r="AV180">
        <v>1</v>
      </c>
      <c r="AW180">
        <v>1</v>
      </c>
      <c r="AX180">
        <v>1</v>
      </c>
      <c r="AY180">
        <v>1</v>
      </c>
      <c r="AZ180">
        <v>1</v>
      </c>
      <c r="BA180">
        <v>1</v>
      </c>
      <c r="BB180">
        <v>1.1499999999999999</v>
      </c>
      <c r="BC180">
        <v>1.1499990077122699</v>
      </c>
      <c r="BD180">
        <v>1.45043502821835</v>
      </c>
      <c r="BE180">
        <v>1.07500000018745</v>
      </c>
      <c r="BF180">
        <v>0</v>
      </c>
      <c r="BG180">
        <v>94192.612271999998</v>
      </c>
      <c r="BH180">
        <v>115653.914112</v>
      </c>
      <c r="BI180">
        <v>176689.58883600001</v>
      </c>
      <c r="BJ180">
        <v>22237.357295999998</v>
      </c>
      <c r="BK180">
        <v>0</v>
      </c>
      <c r="BL180">
        <v>0</v>
      </c>
      <c r="BM180">
        <v>82186.432000000001</v>
      </c>
      <c r="BN180">
        <v>67596.083400000003</v>
      </c>
      <c r="BO180">
        <v>130873.7095</v>
      </c>
      <c r="BP180">
        <v>85576.179600000003</v>
      </c>
      <c r="BQ180">
        <v>63749.936300000001</v>
      </c>
      <c r="BR180">
        <v>68654.223800000007</v>
      </c>
      <c r="BS180">
        <v>110019.5542</v>
      </c>
      <c r="BT180">
        <v>134412.84599999999</v>
      </c>
      <c r="BU180">
        <v>118552.9742</v>
      </c>
      <c r="BV180">
        <v>90818.568799999994</v>
      </c>
      <c r="BW180">
        <v>165112.5</v>
      </c>
      <c r="BX180">
        <v>165112.5</v>
      </c>
      <c r="BY180">
        <v>189879.375</v>
      </c>
      <c r="BZ180">
        <v>218361.12400000001</v>
      </c>
      <c r="CA180">
        <v>306142.5344</v>
      </c>
      <c r="CB180">
        <v>258075</v>
      </c>
      <c r="CC180">
        <v>0</v>
      </c>
      <c r="CD180">
        <v>64339.999020000003</v>
      </c>
      <c r="CE180">
        <v>27287.01888</v>
      </c>
      <c r="CF180">
        <v>0</v>
      </c>
      <c r="CG180">
        <v>0</v>
      </c>
      <c r="CH180">
        <v>0</v>
      </c>
      <c r="CI180">
        <v>0</v>
      </c>
      <c r="CJ180">
        <v>0</v>
      </c>
      <c r="CK180">
        <v>116705.068</v>
      </c>
      <c r="CL180">
        <v>162431.6116</v>
      </c>
      <c r="CM180">
        <v>149476.7573</v>
      </c>
      <c r="CN180">
        <v>389608.44760000001</v>
      </c>
      <c r="CO180">
        <v>0</v>
      </c>
      <c r="CP180">
        <v>0</v>
      </c>
      <c r="CQ180">
        <v>389816.9559</v>
      </c>
      <c r="CR180">
        <v>221957.66639999999</v>
      </c>
      <c r="CS180">
        <v>-9.0949470199999998E-12</v>
      </c>
      <c r="CT180">
        <v>469733.315</v>
      </c>
      <c r="CU180">
        <v>756453.75379999995</v>
      </c>
      <c r="CV180">
        <v>0</v>
      </c>
      <c r="CW180">
        <v>28826.145</v>
      </c>
      <c r="CX180">
        <v>422295.245</v>
      </c>
      <c r="CY180">
        <v>0</v>
      </c>
      <c r="CZ180">
        <v>0</v>
      </c>
      <c r="DX180">
        <v>19332.040067999998</v>
      </c>
      <c r="DY180">
        <v>26528.662511999999</v>
      </c>
      <c r="DZ180">
        <v>21696.282684000002</v>
      </c>
      <c r="EA180">
        <v>3924.2396159999998</v>
      </c>
      <c r="EB180">
        <v>0</v>
      </c>
      <c r="EC180">
        <v>0</v>
      </c>
      <c r="ED180">
        <v>14503.487999999999</v>
      </c>
      <c r="EE180">
        <v>11928.720600000001</v>
      </c>
      <c r="EF180">
        <v>23095.360499999999</v>
      </c>
      <c r="EG180">
        <v>15101.6787</v>
      </c>
      <c r="EH180">
        <v>11249.988799999999</v>
      </c>
      <c r="EI180">
        <v>12115.451300000001</v>
      </c>
      <c r="EJ180">
        <v>19415.215499999998</v>
      </c>
      <c r="EK180">
        <v>23719.914000000001</v>
      </c>
      <c r="EL180">
        <v>20921.113099999999</v>
      </c>
      <c r="EM180">
        <v>16026.8063</v>
      </c>
      <c r="EN180">
        <v>29137.5</v>
      </c>
      <c r="EO180">
        <v>29137.5</v>
      </c>
      <c r="EP180">
        <v>33508.125</v>
      </c>
      <c r="EQ180">
        <v>38534.315999999999</v>
      </c>
      <c r="ER180">
        <v>34015.837200000002</v>
      </c>
      <c r="ES180">
        <v>28675</v>
      </c>
      <c r="ET180">
        <v>0</v>
      </c>
      <c r="EU180">
        <v>64339.999020000003</v>
      </c>
      <c r="EV180">
        <v>27287.01888</v>
      </c>
      <c r="EW180">
        <v>0</v>
      </c>
      <c r="EX180">
        <v>0</v>
      </c>
      <c r="EY180">
        <v>0</v>
      </c>
      <c r="EZ180">
        <v>0</v>
      </c>
      <c r="FA180">
        <v>0</v>
      </c>
      <c r="FB180">
        <v>116705.068</v>
      </c>
      <c r="FC180">
        <v>162431.6116</v>
      </c>
      <c r="FD180">
        <v>149476.7573</v>
      </c>
      <c r="FE180">
        <v>389608.44760000001</v>
      </c>
      <c r="FF180">
        <v>0</v>
      </c>
      <c r="FG180">
        <v>0</v>
      </c>
      <c r="FH180">
        <v>389816.9559</v>
      </c>
      <c r="FI180">
        <v>221957.66639999999</v>
      </c>
      <c r="FJ180">
        <v>0</v>
      </c>
      <c r="FK180">
        <v>0</v>
      </c>
      <c r="FL180">
        <v>756453.75379999995</v>
      </c>
      <c r="FM180">
        <v>0</v>
      </c>
      <c r="FN180">
        <v>0</v>
      </c>
      <c r="FO180">
        <v>0</v>
      </c>
      <c r="FP180">
        <v>0</v>
      </c>
      <c r="FQ180">
        <v>0</v>
      </c>
    </row>
    <row r="181" spans="1:173" x14ac:dyDescent="0.25">
      <c r="A181" s="46" t="s">
        <v>425</v>
      </c>
      <c r="B181" s="46" t="s">
        <v>25</v>
      </c>
      <c r="C181">
        <v>2005</v>
      </c>
      <c r="D181" s="84">
        <v>4087679.9906000001</v>
      </c>
      <c r="E181">
        <v>834725.25116546301</v>
      </c>
      <c r="F181">
        <v>341.68200000000002</v>
      </c>
      <c r="G181">
        <v>341.68200000000002</v>
      </c>
      <c r="H181">
        <v>0</v>
      </c>
      <c r="I181">
        <v>0</v>
      </c>
      <c r="J181">
        <v>0.93431417328225197</v>
      </c>
      <c r="K181">
        <v>341.68200000000002</v>
      </c>
      <c r="L181">
        <v>341.68200000000002</v>
      </c>
      <c r="M181" s="38">
        <f>IF(OR(Beazley_data[[#This Row],[total_RC]]&lt;0.6,Beazley_data[[#This Row],[total_RC]]&gt;2),1,Beazley_data[[#This Row],[total_RC]])</f>
        <v>0.93431417328225197</v>
      </c>
      <c r="P181" s="39" t="str">
        <f>Beazley_data[[#This Row],[key]]</f>
        <v>6T2005</v>
      </c>
      <c r="Q181" s="40">
        <f>Beazley_data[[#This Row],[WEP]]</f>
        <v>4087679.9906000001</v>
      </c>
      <c r="R181" s="40">
        <f t="shared" si="19"/>
        <v>4104918.8778586499</v>
      </c>
      <c r="S181" s="41">
        <f t="shared" si="20"/>
        <v>4.1995683158646364E-3</v>
      </c>
      <c r="U181" s="42">
        <f>Beazley_data[[#This Row],[Acq_costs]]</f>
        <v>834725.25116546301</v>
      </c>
      <c r="V181" s="40">
        <f t="shared" si="21"/>
        <v>840590.45574052597</v>
      </c>
      <c r="W181" s="43">
        <f t="shared" si="22"/>
        <v>6.9774817629780911E-3</v>
      </c>
      <c r="Y181" s="44">
        <f>Beazley_data[[#This Row],[total_RC]]</f>
        <v>0.93431417328225197</v>
      </c>
      <c r="Z181" s="45">
        <f t="shared" si="23"/>
        <v>0.93327442896188695</v>
      </c>
      <c r="AA181" s="43">
        <f t="shared" si="24"/>
        <v>-1.1140820835748866E-3</v>
      </c>
      <c r="AD181" s="42">
        <f>Beazley_data[[#This Row],[Cat_incurred]]+Beazley_data[[#This Row],[incurred_exc_cat]]</f>
        <v>341.68200000000002</v>
      </c>
      <c r="AE181" s="40">
        <f t="shared" si="25"/>
        <v>341.68200000000002</v>
      </c>
      <c r="AF181" s="43">
        <f t="shared" si="26"/>
        <v>0</v>
      </c>
      <c r="AI181" t="s">
        <v>196</v>
      </c>
      <c r="AJ181">
        <v>0</v>
      </c>
      <c r="AK181">
        <v>0</v>
      </c>
      <c r="AL181">
        <v>0</v>
      </c>
      <c r="AM181">
        <v>0</v>
      </c>
      <c r="AN181">
        <v>0</v>
      </c>
      <c r="AO181">
        <v>0</v>
      </c>
      <c r="AP181">
        <v>0</v>
      </c>
      <c r="AQ181">
        <v>0</v>
      </c>
      <c r="AR181">
        <v>0.95297787315167903</v>
      </c>
      <c r="AS181">
        <v>1.05234833100903</v>
      </c>
      <c r="AT181">
        <v>0.98699007201073596</v>
      </c>
      <c r="AU181">
        <v>0.98715265518302198</v>
      </c>
      <c r="AV181">
        <v>1.0514045636145699</v>
      </c>
      <c r="AW181">
        <v>1.0088965073316001</v>
      </c>
      <c r="AX181">
        <v>0.96494997251118098</v>
      </c>
      <c r="AY181">
        <v>0.92698407920367598</v>
      </c>
      <c r="AZ181">
        <v>0.94832667481531396</v>
      </c>
      <c r="BA181">
        <v>0.97253724893234395</v>
      </c>
      <c r="BB181">
        <v>1.03246137707469</v>
      </c>
      <c r="BC181">
        <v>1.00904666557959</v>
      </c>
      <c r="BD181">
        <v>1.0219577293579301</v>
      </c>
      <c r="BE181">
        <v>1.0699979339964401</v>
      </c>
      <c r="BF181">
        <v>1.1948916095984601</v>
      </c>
      <c r="BG181">
        <v>0</v>
      </c>
      <c r="BH181">
        <v>0</v>
      </c>
      <c r="BI181">
        <v>0</v>
      </c>
      <c r="BJ181">
        <v>0</v>
      </c>
      <c r="BK181">
        <v>0</v>
      </c>
      <c r="BL181">
        <v>0</v>
      </c>
      <c r="BM181">
        <v>0</v>
      </c>
      <c r="BN181">
        <v>0</v>
      </c>
      <c r="BO181">
        <v>19143033.265712801</v>
      </c>
      <c r="BP181">
        <v>25257223.823811099</v>
      </c>
      <c r="BQ181">
        <v>30744091.482133701</v>
      </c>
      <c r="BR181">
        <v>31733878.920166101</v>
      </c>
      <c r="BS181">
        <v>30390787.5952744</v>
      </c>
      <c r="BT181">
        <v>38463206.802777797</v>
      </c>
      <c r="BU181">
        <v>28903913.3680682</v>
      </c>
      <c r="BV181">
        <v>29108404.989992399</v>
      </c>
      <c r="BW181">
        <v>26233200.5644737</v>
      </c>
      <c r="BX181">
        <v>25916168.8710807</v>
      </c>
      <c r="BY181">
        <v>28950911.2255565</v>
      </c>
      <c r="BZ181">
        <v>25189242.0119735</v>
      </c>
      <c r="CA181">
        <v>26635968.0084178</v>
      </c>
      <c r="CB181">
        <v>27863629.9841973</v>
      </c>
      <c r="CC181">
        <v>26985355.8658057</v>
      </c>
      <c r="CD181">
        <v>0</v>
      </c>
      <c r="CE181">
        <v>0</v>
      </c>
      <c r="CF181">
        <v>0</v>
      </c>
      <c r="CG181">
        <v>0</v>
      </c>
      <c r="CH181">
        <v>0</v>
      </c>
      <c r="CI181">
        <v>0</v>
      </c>
      <c r="CJ181">
        <v>0</v>
      </c>
      <c r="CK181">
        <v>0</v>
      </c>
      <c r="CL181">
        <v>822517.88938093698</v>
      </c>
      <c r="CM181">
        <v>14224810.5407262</v>
      </c>
      <c r="CN181">
        <v>14822585.325447099</v>
      </c>
      <c r="CO181">
        <v>11755113.2710064</v>
      </c>
      <c r="CP181">
        <v>3704385.62944431</v>
      </c>
      <c r="CQ181">
        <v>47244505.075620897</v>
      </c>
      <c r="CR181">
        <v>10942352.5276624</v>
      </c>
      <c r="CS181">
        <v>3936833.8822978302</v>
      </c>
      <c r="CT181">
        <v>6320888.3249293901</v>
      </c>
      <c r="CU181">
        <v>6380622.8736817297</v>
      </c>
      <c r="CV181">
        <v>12008783.929894101</v>
      </c>
      <c r="CW181">
        <v>14640578.156033199</v>
      </c>
      <c r="CX181">
        <v>2724296.8816783298</v>
      </c>
      <c r="CY181">
        <v>72770494.296077505</v>
      </c>
      <c r="CZ181">
        <v>0</v>
      </c>
      <c r="DX181">
        <v>0</v>
      </c>
      <c r="DY181">
        <v>0</v>
      </c>
      <c r="DZ181">
        <v>0</v>
      </c>
      <c r="EA181">
        <v>0</v>
      </c>
      <c r="EB181">
        <v>0</v>
      </c>
      <c r="EC181">
        <v>0</v>
      </c>
      <c r="ED181">
        <v>0</v>
      </c>
      <c r="EE181">
        <v>0</v>
      </c>
      <c r="EF181">
        <v>2103686.0340068699</v>
      </c>
      <c r="EG181">
        <v>2629558.6088370802</v>
      </c>
      <c r="EH181">
        <v>3242754.97088305</v>
      </c>
      <c r="EI181">
        <v>3429754.2625216502</v>
      </c>
      <c r="EJ181">
        <v>3348577.6032296899</v>
      </c>
      <c r="EK181">
        <v>3875598.5520106601</v>
      </c>
      <c r="EL181">
        <v>3305293.77098592</v>
      </c>
      <c r="EM181">
        <v>3389640.3709897301</v>
      </c>
      <c r="EN181">
        <v>3003535.4381478601</v>
      </c>
      <c r="EO181">
        <v>3215794.3905353402</v>
      </c>
      <c r="EP181">
        <v>3517529.4400325702</v>
      </c>
      <c r="EQ181">
        <v>3316861.1657131901</v>
      </c>
      <c r="ER181">
        <v>3338747.1670753402</v>
      </c>
      <c r="ES181">
        <v>3321921.0007357202</v>
      </c>
      <c r="ET181">
        <v>3273825.5643055602</v>
      </c>
      <c r="EU181">
        <v>0</v>
      </c>
      <c r="EV181">
        <v>0</v>
      </c>
      <c r="EW181">
        <v>0</v>
      </c>
      <c r="EX181">
        <v>0</v>
      </c>
      <c r="EY181">
        <v>0</v>
      </c>
      <c r="EZ181">
        <v>0</v>
      </c>
      <c r="FA181">
        <v>0</v>
      </c>
      <c r="FB181">
        <v>0</v>
      </c>
      <c r="FC181">
        <v>822517.88938093605</v>
      </c>
      <c r="FD181">
        <v>14215783.5758495</v>
      </c>
      <c r="FE181">
        <v>14664312.313788</v>
      </c>
      <c r="FF181">
        <v>11749531.021719901</v>
      </c>
      <c r="FG181">
        <v>3490887.7388411998</v>
      </c>
      <c r="FH181">
        <v>47051794.440576501</v>
      </c>
      <c r="FI181">
        <v>10610334.5045847</v>
      </c>
      <c r="FJ181">
        <v>3520546.7100697299</v>
      </c>
      <c r="FK181">
        <v>6022259.5818281099</v>
      </c>
      <c r="FL181">
        <v>5791751.3190776501</v>
      </c>
      <c r="FM181">
        <v>11216295.7299078</v>
      </c>
      <c r="FN181">
        <v>10323234.3228158</v>
      </c>
      <c r="FO181">
        <v>1125289.10725509</v>
      </c>
      <c r="FP181">
        <v>12838052.3616549</v>
      </c>
      <c r="FQ181">
        <v>0</v>
      </c>
    </row>
    <row r="182" spans="1:173" x14ac:dyDescent="0.25">
      <c r="A182" s="48" t="s">
        <v>426</v>
      </c>
      <c r="B182" s="48" t="s">
        <v>25</v>
      </c>
      <c r="C182" s="49">
        <v>2006</v>
      </c>
      <c r="D182" s="85">
        <v>5176295.1204000004</v>
      </c>
      <c r="E182" s="49">
        <v>866673.33921822498</v>
      </c>
      <c r="F182" s="49">
        <v>0</v>
      </c>
      <c r="G182" s="49">
        <v>0</v>
      </c>
      <c r="H182" s="49">
        <v>0</v>
      </c>
      <c r="I182" s="49">
        <v>0</v>
      </c>
      <c r="J182" s="49">
        <v>0.92003918671407403</v>
      </c>
      <c r="K182" s="49">
        <v>0</v>
      </c>
      <c r="L182" s="49">
        <v>0</v>
      </c>
      <c r="M182" s="38">
        <f>IF(OR(Beazley_data[[#This Row],[total_RC]]&lt;0.6,Beazley_data[[#This Row],[total_RC]]&gt;2),1,Beazley_data[[#This Row],[total_RC]])</f>
        <v>0.92003918671407403</v>
      </c>
      <c r="P182" s="39" t="str">
        <f>Beazley_data[[#This Row],[key]]</f>
        <v>6T2006</v>
      </c>
      <c r="Q182" s="40">
        <f>Beazley_data[[#This Row],[WEP]]</f>
        <v>5176295.1204000004</v>
      </c>
      <c r="R182" s="40">
        <f t="shared" si="19"/>
        <v>5207339.1289739003</v>
      </c>
      <c r="S182" s="41">
        <f t="shared" si="20"/>
        <v>5.961587637181057E-3</v>
      </c>
      <c r="U182" s="42">
        <f>Beazley_data[[#This Row],[Acq_costs]]</f>
        <v>866673.33921822498</v>
      </c>
      <c r="V182" s="40">
        <f t="shared" si="21"/>
        <v>869699.63292817399</v>
      </c>
      <c r="W182" s="43">
        <f t="shared" si="22"/>
        <v>3.4796998818544299E-3</v>
      </c>
      <c r="Y182" s="44">
        <f>Beazley_data[[#This Row],[total_RC]]</f>
        <v>0.92003918671407403</v>
      </c>
      <c r="Z182" s="45">
        <f t="shared" si="23"/>
        <v>0.92076093466664999</v>
      </c>
      <c r="AA182" s="43">
        <f t="shared" si="24"/>
        <v>7.8386031096905427E-4</v>
      </c>
      <c r="AD182" s="42">
        <f>Beazley_data[[#This Row],[Cat_incurred]]+Beazley_data[[#This Row],[incurred_exc_cat]]</f>
        <v>0</v>
      </c>
      <c r="AE182" s="40">
        <f t="shared" si="25"/>
        <v>0</v>
      </c>
      <c r="AF182" s="43" t="str">
        <f t="shared" si="26"/>
        <v>no values</v>
      </c>
      <c r="AI182" t="s">
        <v>197</v>
      </c>
      <c r="AJ182">
        <v>0</v>
      </c>
      <c r="AK182">
        <v>0</v>
      </c>
      <c r="AL182">
        <v>0</v>
      </c>
      <c r="AM182">
        <v>0</v>
      </c>
      <c r="AN182">
        <v>0</v>
      </c>
      <c r="AO182">
        <v>1.1000000000000001</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1695761.1</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X182">
        <v>0</v>
      </c>
      <c r="DY182">
        <v>0</v>
      </c>
      <c r="DZ182">
        <v>0</v>
      </c>
      <c r="EA182">
        <v>0</v>
      </c>
      <c r="EB182">
        <v>0</v>
      </c>
      <c r="EC182">
        <v>188417.9</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row>
    <row r="183" spans="1:173" x14ac:dyDescent="0.25">
      <c r="A183" s="46" t="s">
        <v>427</v>
      </c>
      <c r="B183" s="46" t="s">
        <v>25</v>
      </c>
      <c r="C183">
        <v>2007</v>
      </c>
      <c r="D183" s="84">
        <v>6154569.7237999998</v>
      </c>
      <c r="E183">
        <v>1054841.1810734801</v>
      </c>
      <c r="F183">
        <v>0</v>
      </c>
      <c r="G183">
        <v>0</v>
      </c>
      <c r="H183">
        <v>107.4669</v>
      </c>
      <c r="I183">
        <v>107.4669</v>
      </c>
      <c r="J183">
        <v>0.88481195560706905</v>
      </c>
      <c r="K183">
        <v>107.4669</v>
      </c>
      <c r="L183">
        <v>107.4669</v>
      </c>
      <c r="M183" s="38">
        <f>IF(OR(Beazley_data[[#This Row],[total_RC]]&lt;0.6,Beazley_data[[#This Row],[total_RC]]&gt;2),1,Beazley_data[[#This Row],[total_RC]])</f>
        <v>0.88481195560706905</v>
      </c>
      <c r="P183" s="39" t="str">
        <f>Beazley_data[[#This Row],[key]]</f>
        <v>6T2007</v>
      </c>
      <c r="Q183" s="40">
        <f>Beazley_data[[#This Row],[WEP]]</f>
        <v>6154569.7237999998</v>
      </c>
      <c r="R183" s="40">
        <f t="shared" si="19"/>
        <v>6171692.7890551798</v>
      </c>
      <c r="S183" s="41">
        <f t="shared" si="20"/>
        <v>2.7744519762140265E-3</v>
      </c>
      <c r="U183" s="42">
        <f>Beazley_data[[#This Row],[Acq_costs]]</f>
        <v>1054841.1810734801</v>
      </c>
      <c r="V183" s="40">
        <f t="shared" si="21"/>
        <v>1059182.12329914</v>
      </c>
      <c r="W183" s="43">
        <f t="shared" si="22"/>
        <v>4.0983907584644643E-3</v>
      </c>
      <c r="Y183" s="44">
        <f>Beazley_data[[#This Row],[total_RC]]</f>
        <v>0.88481195560706905</v>
      </c>
      <c r="Z183" s="45">
        <f t="shared" si="23"/>
        <v>0.88465617628815896</v>
      </c>
      <c r="AA183" s="43">
        <f t="shared" si="24"/>
        <v>-1.7609024057652154E-4</v>
      </c>
      <c r="AD183" s="42">
        <f>Beazley_data[[#This Row],[Cat_incurred]]+Beazley_data[[#This Row],[incurred_exc_cat]]</f>
        <v>107.4669</v>
      </c>
      <c r="AE183" s="40">
        <f t="shared" si="25"/>
        <v>107.4669</v>
      </c>
      <c r="AF183" s="43">
        <f t="shared" si="26"/>
        <v>0</v>
      </c>
    </row>
    <row r="184" spans="1:173" x14ac:dyDescent="0.25">
      <c r="A184" s="48" t="s">
        <v>428</v>
      </c>
      <c r="B184" s="48" t="s">
        <v>25</v>
      </c>
      <c r="C184" s="49">
        <v>2008</v>
      </c>
      <c r="D184" s="85">
        <v>5502935.7446999997</v>
      </c>
      <c r="E184" s="49">
        <v>974678.84284325002</v>
      </c>
      <c r="F184" s="49">
        <v>0</v>
      </c>
      <c r="G184" s="49">
        <v>0</v>
      </c>
      <c r="H184" s="49">
        <v>2576.5532245499999</v>
      </c>
      <c r="I184" s="49">
        <v>2576.5532245499999</v>
      </c>
      <c r="J184" s="49">
        <v>0.85926655583256994</v>
      </c>
      <c r="K184" s="49">
        <v>2576.5532245499999</v>
      </c>
      <c r="L184" s="49">
        <v>2576.5532245499999</v>
      </c>
      <c r="M184" s="38">
        <f>IF(OR(Beazley_data[[#This Row],[total_RC]]&lt;0.6,Beazley_data[[#This Row],[total_RC]]&gt;2),1,Beazley_data[[#This Row],[total_RC]])</f>
        <v>0.85926655583256994</v>
      </c>
      <c r="P184" s="39" t="str">
        <f>Beazley_data[[#This Row],[key]]</f>
        <v>6T2008</v>
      </c>
      <c r="Q184" s="40">
        <f>Beazley_data[[#This Row],[WEP]]</f>
        <v>5502935.7446999997</v>
      </c>
      <c r="R184" s="40">
        <f t="shared" si="19"/>
        <v>5525406.82741071</v>
      </c>
      <c r="S184" s="41">
        <f t="shared" si="20"/>
        <v>4.0668648323295767E-3</v>
      </c>
      <c r="U184" s="42">
        <f>Beazley_data[[#This Row],[Acq_costs]]</f>
        <v>974678.84284325002</v>
      </c>
      <c r="V184" s="40">
        <f t="shared" si="21"/>
        <v>976453.36686376901</v>
      </c>
      <c r="W184" s="43">
        <f t="shared" si="22"/>
        <v>1.8173156862764609E-3</v>
      </c>
      <c r="Y184" s="44">
        <f>Beazley_data[[#This Row],[total_RC]]</f>
        <v>0.85926655583256994</v>
      </c>
      <c r="Z184" s="45">
        <f t="shared" si="23"/>
        <v>0.85947032183715499</v>
      </c>
      <c r="AA184" s="43">
        <f t="shared" si="24"/>
        <v>2.3708323534603269E-4</v>
      </c>
      <c r="AD184" s="42">
        <f>Beazley_data[[#This Row],[Cat_incurred]]+Beazley_data[[#This Row],[incurred_exc_cat]]</f>
        <v>2576.5532245499999</v>
      </c>
      <c r="AE184" s="40">
        <f t="shared" si="25"/>
        <v>2716.2768599999999</v>
      </c>
      <c r="AF184" s="43">
        <f t="shared" si="26"/>
        <v>5.1439393939393965E-2</v>
      </c>
    </row>
    <row r="185" spans="1:173" x14ac:dyDescent="0.25">
      <c r="A185" s="46" t="s">
        <v>429</v>
      </c>
      <c r="B185" s="46" t="s">
        <v>25</v>
      </c>
      <c r="C185">
        <v>2009</v>
      </c>
      <c r="D185" s="84">
        <v>5974459.5488999998</v>
      </c>
      <c r="E185">
        <v>983904.41899791604</v>
      </c>
      <c r="F185">
        <v>0</v>
      </c>
      <c r="G185">
        <v>0</v>
      </c>
      <c r="H185">
        <v>0</v>
      </c>
      <c r="I185">
        <v>0</v>
      </c>
      <c r="J185">
        <v>0.96640353850716998</v>
      </c>
      <c r="K185">
        <v>0</v>
      </c>
      <c r="L185">
        <v>0</v>
      </c>
      <c r="M185" s="38">
        <f>IF(OR(Beazley_data[[#This Row],[total_RC]]&lt;0.6,Beazley_data[[#This Row],[total_RC]]&gt;2),1,Beazley_data[[#This Row],[total_RC]])</f>
        <v>0.96640353850716998</v>
      </c>
      <c r="P185" s="39" t="str">
        <f>Beazley_data[[#This Row],[key]]</f>
        <v>6T2009</v>
      </c>
      <c r="Q185" s="40">
        <f>Beazley_data[[#This Row],[WEP]]</f>
        <v>5974459.5488999998</v>
      </c>
      <c r="R185" s="40">
        <f t="shared" si="19"/>
        <v>5928332.6815415705</v>
      </c>
      <c r="S185" s="41">
        <f t="shared" si="20"/>
        <v>-7.7807487933411294E-3</v>
      </c>
      <c r="U185" s="42">
        <f>Beazley_data[[#This Row],[Acq_costs]]</f>
        <v>983904.41899791604</v>
      </c>
      <c r="V185" s="40">
        <f t="shared" si="21"/>
        <v>968235.88185914105</v>
      </c>
      <c r="W185" s="43">
        <f t="shared" si="22"/>
        <v>-1.61825619483233E-2</v>
      </c>
      <c r="Y185" s="44">
        <f>Beazley_data[[#This Row],[total_RC]]</f>
        <v>0.96640353850716998</v>
      </c>
      <c r="Z185" s="45">
        <f t="shared" si="23"/>
        <v>0.96622457092215597</v>
      </c>
      <c r="AA185" s="43">
        <f t="shared" si="24"/>
        <v>-1.8522359128500169E-4</v>
      </c>
      <c r="AD185" s="42">
        <f>Beazley_data[[#This Row],[Cat_incurred]]+Beazley_data[[#This Row],[incurred_exc_cat]]</f>
        <v>0</v>
      </c>
      <c r="AE185" s="40">
        <f t="shared" si="25"/>
        <v>0</v>
      </c>
      <c r="AF185" s="43" t="str">
        <f t="shared" si="26"/>
        <v>no values</v>
      </c>
    </row>
    <row r="186" spans="1:173" x14ac:dyDescent="0.25">
      <c r="A186" s="48" t="s">
        <v>430</v>
      </c>
      <c r="B186" s="48" t="s">
        <v>25</v>
      </c>
      <c r="C186" s="49">
        <v>2010</v>
      </c>
      <c r="D186" s="85">
        <v>5338250.4140999997</v>
      </c>
      <c r="E186" s="49">
        <v>889533.10523891798</v>
      </c>
      <c r="F186" s="49">
        <v>0</v>
      </c>
      <c r="G186" s="49">
        <v>0</v>
      </c>
      <c r="H186" s="49">
        <v>5962.45</v>
      </c>
      <c r="I186" s="49">
        <v>5962.45</v>
      </c>
      <c r="J186" s="49">
        <v>0.93202325997042101</v>
      </c>
      <c r="K186" s="49">
        <v>5962.45</v>
      </c>
      <c r="L186" s="49">
        <v>5962.45</v>
      </c>
      <c r="M186" s="38">
        <f>IF(OR(Beazley_data[[#This Row],[total_RC]]&lt;0.6,Beazley_data[[#This Row],[total_RC]]&gt;2),1,Beazley_data[[#This Row],[total_RC]])</f>
        <v>0.93202325997042101</v>
      </c>
      <c r="P186" s="39" t="str">
        <f>Beazley_data[[#This Row],[key]]</f>
        <v>6T2010</v>
      </c>
      <c r="Q186" s="40">
        <f>Beazley_data[[#This Row],[WEP]]</f>
        <v>5338250.4140999997</v>
      </c>
      <c r="R186" s="40">
        <f t="shared" si="19"/>
        <v>5644193.69423912</v>
      </c>
      <c r="S186" s="41">
        <f t="shared" si="20"/>
        <v>5.4204957645480618E-2</v>
      </c>
      <c r="U186" s="42">
        <f>Beazley_data[[#This Row],[Acq_costs]]</f>
        <v>889533.10523891798</v>
      </c>
      <c r="V186" s="40">
        <f t="shared" si="21"/>
        <v>1024607.9215212699</v>
      </c>
      <c r="W186" s="43">
        <f t="shared" si="22"/>
        <v>0.13183073587973224</v>
      </c>
      <c r="Y186" s="44">
        <f>Beazley_data[[#This Row],[total_RC]]</f>
        <v>0.93202325997042101</v>
      </c>
      <c r="Z186" s="45">
        <f t="shared" si="23"/>
        <v>0.93588217357820203</v>
      </c>
      <c r="AA186" s="43">
        <f t="shared" si="24"/>
        <v>4.1232900003074606E-3</v>
      </c>
      <c r="AD186" s="42">
        <f>Beazley_data[[#This Row],[Cat_incurred]]+Beazley_data[[#This Row],[incurred_exc_cat]]</f>
        <v>5962.45</v>
      </c>
      <c r="AE186" s="40">
        <f t="shared" si="25"/>
        <v>5962.45</v>
      </c>
      <c r="AF186" s="43">
        <f t="shared" si="26"/>
        <v>0</v>
      </c>
    </row>
    <row r="187" spans="1:173" x14ac:dyDescent="0.25">
      <c r="A187" s="46" t="s">
        <v>431</v>
      </c>
      <c r="B187" s="46" t="s">
        <v>25</v>
      </c>
      <c r="C187">
        <v>2011</v>
      </c>
      <c r="D187" s="84">
        <v>4337742.2328000003</v>
      </c>
      <c r="E187">
        <v>653272.90973474202</v>
      </c>
      <c r="F187">
        <v>0</v>
      </c>
      <c r="G187">
        <v>0</v>
      </c>
      <c r="H187">
        <v>398.57560897000002</v>
      </c>
      <c r="I187">
        <v>398.57560897000002</v>
      </c>
      <c r="J187">
        <v>0.95900902585924197</v>
      </c>
      <c r="K187">
        <v>398.57560897000002</v>
      </c>
      <c r="L187">
        <v>398.57560897000002</v>
      </c>
      <c r="M187" s="38">
        <f>IF(OR(Beazley_data[[#This Row],[total_RC]]&lt;0.6,Beazley_data[[#This Row],[total_RC]]&gt;2),1,Beazley_data[[#This Row],[total_RC]])</f>
        <v>0.95900902585924197</v>
      </c>
      <c r="P187" s="39" t="str">
        <f>Beazley_data[[#This Row],[key]]</f>
        <v>6T2011</v>
      </c>
      <c r="Q187" s="40">
        <f>Beazley_data[[#This Row],[WEP]]</f>
        <v>4337742.2328000003</v>
      </c>
      <c r="R187" s="40">
        <f t="shared" si="19"/>
        <v>4559867.4930553203</v>
      </c>
      <c r="S187" s="41">
        <f t="shared" si="20"/>
        <v>4.8713095412008536E-2</v>
      </c>
      <c r="U187" s="42">
        <f>Beazley_data[[#This Row],[Acq_costs]]</f>
        <v>653272.90973474202</v>
      </c>
      <c r="V187" s="40">
        <f t="shared" si="21"/>
        <v>696431.00798050803</v>
      </c>
      <c r="W187" s="43">
        <f t="shared" si="22"/>
        <v>6.1970385797316389E-2</v>
      </c>
      <c r="Y187" s="44">
        <f>Beazley_data[[#This Row],[total_RC]]</f>
        <v>0.95900902585924197</v>
      </c>
      <c r="Z187" s="45">
        <f t="shared" si="23"/>
        <v>0.96156256281240005</v>
      </c>
      <c r="AA187" s="43">
        <f t="shared" si="24"/>
        <v>2.6556118675101414E-3</v>
      </c>
      <c r="AD187" s="42">
        <f>Beazley_data[[#This Row],[Cat_incurred]]+Beazley_data[[#This Row],[incurred_exc_cat]]</f>
        <v>398.57560897000002</v>
      </c>
      <c r="AE187" s="40">
        <f t="shared" si="25"/>
        <v>420.18992400000002</v>
      </c>
      <c r="AF187" s="43">
        <f t="shared" si="26"/>
        <v>5.1439393939393938E-2</v>
      </c>
    </row>
    <row r="188" spans="1:173" x14ac:dyDescent="0.25">
      <c r="A188" s="48" t="s">
        <v>432</v>
      </c>
      <c r="B188" s="48" t="s">
        <v>25</v>
      </c>
      <c r="C188" s="49">
        <v>2012</v>
      </c>
      <c r="D188" s="85">
        <v>4364947.8568000002</v>
      </c>
      <c r="E188" s="49">
        <v>575146.17170270998</v>
      </c>
      <c r="F188" s="49">
        <v>0</v>
      </c>
      <c r="G188" s="49">
        <v>0</v>
      </c>
      <c r="H188" s="49">
        <v>0</v>
      </c>
      <c r="I188" s="49">
        <v>0</v>
      </c>
      <c r="J188" s="49">
        <v>0.96278006394596805</v>
      </c>
      <c r="K188" s="49">
        <v>0</v>
      </c>
      <c r="L188" s="49">
        <v>0</v>
      </c>
      <c r="M188" s="38">
        <f>IF(OR(Beazley_data[[#This Row],[total_RC]]&lt;0.6,Beazley_data[[#This Row],[total_RC]]&gt;2),1,Beazley_data[[#This Row],[total_RC]])</f>
        <v>0.96278006394596805</v>
      </c>
      <c r="P188" s="39" t="str">
        <f>Beazley_data[[#This Row],[key]]</f>
        <v>6T2012</v>
      </c>
      <c r="Q188" s="40">
        <f>Beazley_data[[#This Row],[WEP]]</f>
        <v>4364947.8568000002</v>
      </c>
      <c r="R188" s="40">
        <f t="shared" si="19"/>
        <v>4740581.4587939698</v>
      </c>
      <c r="S188" s="41">
        <f t="shared" si="20"/>
        <v>7.9237875197177371E-2</v>
      </c>
      <c r="U188" s="42">
        <f>Beazley_data[[#This Row],[Acq_costs]]</f>
        <v>575146.17170270998</v>
      </c>
      <c r="V188" s="40">
        <f t="shared" si="21"/>
        <v>711783.66478368104</v>
      </c>
      <c r="W188" s="43">
        <f t="shared" si="22"/>
        <v>0.19196491833301163</v>
      </c>
      <c r="Y188" s="44">
        <f>Beazley_data[[#This Row],[total_RC]]</f>
        <v>0.96278006394596805</v>
      </c>
      <c r="Z188" s="45">
        <f t="shared" si="23"/>
        <v>0.96519649059021195</v>
      </c>
      <c r="AA188" s="43">
        <f t="shared" si="24"/>
        <v>2.5035592936794421E-3</v>
      </c>
      <c r="AD188" s="42">
        <f>Beazley_data[[#This Row],[Cat_incurred]]+Beazley_data[[#This Row],[incurred_exc_cat]]</f>
        <v>0</v>
      </c>
      <c r="AE188" s="40">
        <f t="shared" si="25"/>
        <v>-7.2759576100000003E-12</v>
      </c>
      <c r="AF188" s="43">
        <f t="shared" si="26"/>
        <v>1</v>
      </c>
    </row>
    <row r="189" spans="1:173" x14ac:dyDescent="0.25">
      <c r="A189" s="46" t="s">
        <v>433</v>
      </c>
      <c r="B189" s="46" t="s">
        <v>25</v>
      </c>
      <c r="C189">
        <v>2013</v>
      </c>
      <c r="D189" s="84">
        <v>4911755.3125999998</v>
      </c>
      <c r="E189">
        <v>674813.10827551805</v>
      </c>
      <c r="F189">
        <v>0</v>
      </c>
      <c r="G189">
        <v>0</v>
      </c>
      <c r="H189">
        <v>-14.40728865</v>
      </c>
      <c r="I189">
        <v>-14.40728865</v>
      </c>
      <c r="J189">
        <v>0.95812814687115</v>
      </c>
      <c r="K189">
        <v>-14.40728865</v>
      </c>
      <c r="L189">
        <v>-14.40728865</v>
      </c>
      <c r="M189" s="38">
        <f>IF(OR(Beazley_data[[#This Row],[total_RC]]&lt;0.6,Beazley_data[[#This Row],[total_RC]]&gt;2),1,Beazley_data[[#This Row],[total_RC]])</f>
        <v>0.95812814687115</v>
      </c>
      <c r="P189" s="39" t="str">
        <f>Beazley_data[[#This Row],[key]]</f>
        <v>6T2013</v>
      </c>
      <c r="Q189" s="40">
        <f>Beazley_data[[#This Row],[WEP]]</f>
        <v>4911755.3125999998</v>
      </c>
      <c r="R189" s="40">
        <f t="shared" si="19"/>
        <v>4895450.52198024</v>
      </c>
      <c r="S189" s="41">
        <f t="shared" si="20"/>
        <v>-3.3306006355395524E-3</v>
      </c>
      <c r="U189" s="42">
        <f>Beazley_data[[#This Row],[Acq_costs]]</f>
        <v>674813.10827551805</v>
      </c>
      <c r="V189" s="40">
        <f t="shared" si="21"/>
        <v>669453.20627944905</v>
      </c>
      <c r="W189" s="43">
        <f t="shared" si="22"/>
        <v>-8.0063878188845784E-3</v>
      </c>
      <c r="Y189" s="44">
        <f>Beazley_data[[#This Row],[total_RC]]</f>
        <v>0.95812814687115</v>
      </c>
      <c r="Z189" s="45">
        <f t="shared" si="23"/>
        <v>0.95806439027830803</v>
      </c>
      <c r="AA189" s="43">
        <f t="shared" si="24"/>
        <v>-6.6547294199555273E-5</v>
      </c>
      <c r="AD189" s="42">
        <f>Beazley_data[[#This Row],[Cat_incurred]]+Beazley_data[[#This Row],[incurred_exc_cat]]</f>
        <v>-14.40728865</v>
      </c>
      <c r="AE189" s="40">
        <f t="shared" si="25"/>
        <v>-15.188579999996</v>
      </c>
      <c r="AF189" s="43">
        <f t="shared" si="26"/>
        <v>5.143939393914411E-2</v>
      </c>
    </row>
    <row r="190" spans="1:173" x14ac:dyDescent="0.25">
      <c r="A190" s="48" t="s">
        <v>434</v>
      </c>
      <c r="B190" s="48" t="s">
        <v>25</v>
      </c>
      <c r="C190" s="49">
        <v>2014</v>
      </c>
      <c r="D190" s="85">
        <v>6404514.7783000004</v>
      </c>
      <c r="E190" s="49">
        <v>1108811.19089999</v>
      </c>
      <c r="F190" s="49">
        <v>0</v>
      </c>
      <c r="G190" s="49">
        <v>0</v>
      </c>
      <c r="H190" s="49">
        <v>0</v>
      </c>
      <c r="I190" s="49">
        <v>0</v>
      </c>
      <c r="J190" s="49">
        <v>0.93376364786615895</v>
      </c>
      <c r="K190" s="49">
        <v>0</v>
      </c>
      <c r="L190" s="49">
        <v>0</v>
      </c>
      <c r="M190" s="38">
        <f>IF(OR(Beazley_data[[#This Row],[total_RC]]&lt;0.6,Beazley_data[[#This Row],[total_RC]]&gt;2),1,Beazley_data[[#This Row],[total_RC]])</f>
        <v>0.93376364786615895</v>
      </c>
      <c r="P190" s="39" t="str">
        <f>Beazley_data[[#This Row],[key]]</f>
        <v>6T2014</v>
      </c>
      <c r="Q190" s="40">
        <f>Beazley_data[[#This Row],[WEP]]</f>
        <v>6404514.7783000004</v>
      </c>
      <c r="R190" s="40">
        <f t="shared" si="19"/>
        <v>4940095.5402178504</v>
      </c>
      <c r="S190" s="41">
        <f t="shared" si="20"/>
        <v>-0.29643540821430581</v>
      </c>
      <c r="U190" s="42">
        <f>Beazley_data[[#This Row],[Acq_costs]]</f>
        <v>1108811.19089999</v>
      </c>
      <c r="V190" s="40">
        <f t="shared" si="21"/>
        <v>886729.12611847499</v>
      </c>
      <c r="W190" s="43">
        <f t="shared" si="22"/>
        <v>-0.25045085160746472</v>
      </c>
      <c r="Y190" s="44">
        <f>Beazley_data[[#This Row],[total_RC]]</f>
        <v>0.93376364786615895</v>
      </c>
      <c r="Z190" s="45">
        <f t="shared" si="23"/>
        <v>0.93655083378645199</v>
      </c>
      <c r="AA190" s="43">
        <f t="shared" si="24"/>
        <v>2.9760113597085912E-3</v>
      </c>
      <c r="AD190" s="42">
        <f>Beazley_data[[#This Row],[Cat_incurred]]+Beazley_data[[#This Row],[incurred_exc_cat]]</f>
        <v>0</v>
      </c>
      <c r="AE190" s="40">
        <f t="shared" si="25"/>
        <v>0</v>
      </c>
      <c r="AF190" s="43" t="str">
        <f t="shared" si="26"/>
        <v>no values</v>
      </c>
    </row>
    <row r="191" spans="1:173" x14ac:dyDescent="0.25">
      <c r="A191" s="46" t="s">
        <v>435</v>
      </c>
      <c r="B191" s="46" t="s">
        <v>25</v>
      </c>
      <c r="C191">
        <v>2015</v>
      </c>
      <c r="D191" s="84">
        <v>5692456.6907000002</v>
      </c>
      <c r="E191">
        <v>991495.78557253804</v>
      </c>
      <c r="F191">
        <v>0</v>
      </c>
      <c r="G191">
        <v>0</v>
      </c>
      <c r="H191">
        <v>0</v>
      </c>
      <c r="I191">
        <v>0</v>
      </c>
      <c r="J191">
        <v>0.84386303725037604</v>
      </c>
      <c r="K191">
        <v>0</v>
      </c>
      <c r="L191">
        <v>0</v>
      </c>
      <c r="M191" s="38">
        <f>IF(OR(Beazley_data[[#This Row],[total_RC]]&lt;0.6,Beazley_data[[#This Row],[total_RC]]&gt;2),1,Beazley_data[[#This Row],[total_RC]])</f>
        <v>0.84386303725037604</v>
      </c>
      <c r="P191" s="39" t="str">
        <f>Beazley_data[[#This Row],[key]]</f>
        <v>6T2015</v>
      </c>
      <c r="Q191" s="40">
        <f>Beazley_data[[#This Row],[WEP]]</f>
        <v>5692456.6907000002</v>
      </c>
      <c r="R191" s="40">
        <f t="shared" si="19"/>
        <v>4182773.5385746099</v>
      </c>
      <c r="S191" s="41">
        <f t="shared" si="20"/>
        <v>-0.36092873262267372</v>
      </c>
      <c r="U191" s="42">
        <f>Beazley_data[[#This Row],[Acq_costs]]</f>
        <v>991495.78557253804</v>
      </c>
      <c r="V191" s="40">
        <f t="shared" si="21"/>
        <v>696888.81513669796</v>
      </c>
      <c r="W191" s="43">
        <f t="shared" si="22"/>
        <v>-0.42274601634702885</v>
      </c>
      <c r="Y191" s="44">
        <f>Beazley_data[[#This Row],[total_RC]]</f>
        <v>0.84386303725037604</v>
      </c>
      <c r="Z191" s="45">
        <f t="shared" si="23"/>
        <v>0.95834810086975197</v>
      </c>
      <c r="AA191" s="43">
        <f t="shared" si="24"/>
        <v>0.11946083423703208</v>
      </c>
      <c r="AD191" s="42">
        <f>Beazley_data[[#This Row],[Cat_incurred]]+Beazley_data[[#This Row],[incurred_exc_cat]]</f>
        <v>0</v>
      </c>
      <c r="AE191" s="40">
        <f t="shared" si="25"/>
        <v>-1.6164847000000001E-13</v>
      </c>
      <c r="AF191" s="43">
        <f t="shared" si="26"/>
        <v>1</v>
      </c>
    </row>
    <row r="192" spans="1:173" x14ac:dyDescent="0.25">
      <c r="A192" s="48" t="s">
        <v>436</v>
      </c>
      <c r="B192" s="48" t="s">
        <v>25</v>
      </c>
      <c r="C192" s="49">
        <v>2016</v>
      </c>
      <c r="D192" s="85">
        <v>5611654.3657</v>
      </c>
      <c r="E192" s="49">
        <v>1003314.8631544</v>
      </c>
      <c r="F192" s="49">
        <v>0</v>
      </c>
      <c r="G192" s="49">
        <v>0</v>
      </c>
      <c r="H192" s="49">
        <v>33859.3436</v>
      </c>
      <c r="I192" s="49">
        <v>42075.173600000002</v>
      </c>
      <c r="J192" s="49">
        <v>0.20348054113148401</v>
      </c>
      <c r="K192" s="49">
        <v>33859.3436</v>
      </c>
      <c r="L192" s="49">
        <v>42075.173600000002</v>
      </c>
      <c r="M192" s="38">
        <f>IF(OR(Beazley_data[[#This Row],[total_RC]]&lt;0.6,Beazley_data[[#This Row],[total_RC]]&gt;2),1,Beazley_data[[#This Row],[total_RC]])</f>
        <v>1</v>
      </c>
      <c r="P192" s="39" t="str">
        <f>Beazley_data[[#This Row],[key]]</f>
        <v>6T2016</v>
      </c>
      <c r="Q192" s="40">
        <f>Beazley_data[[#This Row],[WEP]]</f>
        <v>5611654.3657</v>
      </c>
      <c r="R192" s="40">
        <f t="shared" si="19"/>
        <v>5322078.8774634302</v>
      </c>
      <c r="S192" s="41">
        <f t="shared" si="20"/>
        <v>-5.4410221062823692E-2</v>
      </c>
      <c r="U192" s="42">
        <f>Beazley_data[[#This Row],[Acq_costs]]</f>
        <v>1003314.8631544</v>
      </c>
      <c r="V192" s="40">
        <f t="shared" si="21"/>
        <v>930198.48849078198</v>
      </c>
      <c r="W192" s="43">
        <f t="shared" si="22"/>
        <v>-7.8602981587561044E-2</v>
      </c>
      <c r="Y192" s="44">
        <f>Beazley_data[[#This Row],[total_RC]]</f>
        <v>0.20348054113148401</v>
      </c>
      <c r="Z192" s="45">
        <f t="shared" si="23"/>
        <v>0.88080845201024704</v>
      </c>
      <c r="AA192" s="43">
        <f t="shared" si="24"/>
        <v>0.76898434538509997</v>
      </c>
      <c r="AD192" s="42">
        <f>Beazley_data[[#This Row],[Cat_incurred]]+Beazley_data[[#This Row],[incurred_exc_cat]]</f>
        <v>42075.173600000002</v>
      </c>
      <c r="AE192" s="40">
        <f t="shared" si="25"/>
        <v>42075.173600000002</v>
      </c>
      <c r="AF192" s="43">
        <f t="shared" si="26"/>
        <v>0</v>
      </c>
    </row>
    <row r="193" spans="1:32" x14ac:dyDescent="0.25">
      <c r="A193" s="46" t="s">
        <v>437</v>
      </c>
      <c r="B193" s="46" t="s">
        <v>25</v>
      </c>
      <c r="C193">
        <v>2017</v>
      </c>
      <c r="D193" s="84">
        <v>5138798.6552999998</v>
      </c>
      <c r="E193">
        <v>947496.44284468004</v>
      </c>
      <c r="F193">
        <v>100200.0726</v>
      </c>
      <c r="G193">
        <v>269490.52260000003</v>
      </c>
      <c r="H193">
        <v>854.75495491000004</v>
      </c>
      <c r="I193">
        <v>17793.834954909998</v>
      </c>
      <c r="J193">
        <v>0.10868630289776</v>
      </c>
      <c r="K193">
        <v>101054.82755491001</v>
      </c>
      <c r="L193">
        <v>287284.35755491001</v>
      </c>
      <c r="M193" s="38">
        <f>IF(OR(Beazley_data[[#This Row],[total_RC]]&lt;0.6,Beazley_data[[#This Row],[total_RC]]&gt;2),1,Beazley_data[[#This Row],[total_RC]])</f>
        <v>1</v>
      </c>
      <c r="P193" s="39" t="str">
        <f>Beazley_data[[#This Row],[key]]</f>
        <v>6T2017</v>
      </c>
      <c r="Q193" s="40">
        <f>Beazley_data[[#This Row],[WEP]]</f>
        <v>5138798.6552999998</v>
      </c>
      <c r="R193" s="40">
        <f t="shared" si="19"/>
        <v>2416479.9539684099</v>
      </c>
      <c r="S193" s="41">
        <f t="shared" si="20"/>
        <v>-1.1265637427949373</v>
      </c>
      <c r="U193" s="42">
        <f>Beazley_data[[#This Row],[Acq_costs]]</f>
        <v>947496.44284468004</v>
      </c>
      <c r="V193" s="40">
        <f t="shared" si="21"/>
        <v>455446.45292294701</v>
      </c>
      <c r="W193" s="43">
        <f t="shared" si="22"/>
        <v>-1.0803684752924811</v>
      </c>
      <c r="Y193" s="44">
        <f>Beazley_data[[#This Row],[total_RC]]</f>
        <v>0.10868630289776</v>
      </c>
      <c r="Z193" s="45">
        <f t="shared" si="23"/>
        <v>0.88531745641525905</v>
      </c>
      <c r="AA193" s="43">
        <f t="shared" si="24"/>
        <v>0.87723465508311338</v>
      </c>
      <c r="AD193" s="42">
        <f>Beazley_data[[#This Row],[Cat_incurred]]+Beazley_data[[#This Row],[incurred_exc_cat]]</f>
        <v>287284.35755491001</v>
      </c>
      <c r="AE193" s="40">
        <f t="shared" si="25"/>
        <v>328444.83250000002</v>
      </c>
      <c r="AF193" s="43">
        <f t="shared" si="26"/>
        <v>0.12531929527340033</v>
      </c>
    </row>
    <row r="194" spans="1:32" x14ac:dyDescent="0.25">
      <c r="A194" s="48" t="s">
        <v>438</v>
      </c>
      <c r="B194" s="48" t="s">
        <v>25</v>
      </c>
      <c r="C194" s="49">
        <v>2018</v>
      </c>
      <c r="D194" s="85">
        <v>6097740.3137999997</v>
      </c>
      <c r="E194" s="49">
        <v>1092124.27448521</v>
      </c>
      <c r="F194" s="49">
        <v>39598.104396939998</v>
      </c>
      <c r="G194" s="49">
        <v>39598.104396939998</v>
      </c>
      <c r="H194" s="49">
        <v>47644.762521002704</v>
      </c>
      <c r="I194" s="49">
        <v>47644.762521002704</v>
      </c>
      <c r="J194" s="49">
        <v>1.1239784027565E-2</v>
      </c>
      <c r="K194" s="49">
        <v>87242.866917942694</v>
      </c>
      <c r="L194" s="49">
        <v>87242.866917942694</v>
      </c>
      <c r="M194" s="38">
        <f>IF(OR(Beazley_data[[#This Row],[total_RC]]&lt;0.6,Beazley_data[[#This Row],[total_RC]]&gt;2),1,Beazley_data[[#This Row],[total_RC]])</f>
        <v>1</v>
      </c>
      <c r="P194" s="39" t="str">
        <f>Beazley_data[[#This Row],[key]]</f>
        <v>6T2018</v>
      </c>
      <c r="Q194" s="40">
        <f>Beazley_data[[#This Row],[WEP]]</f>
        <v>6097740.3137999997</v>
      </c>
      <c r="R194" s="40">
        <f t="shared" ref="R194:R257" si="27">IFERROR(INDEX($AJ$4:$CZ$182,MATCH($B194,$AI$4:$AI$182,0),MATCH($C194&amp;"WEP",$AJ$1:$FQ$1,0)),0)</f>
        <v>2635335.4370837398</v>
      </c>
      <c r="S194" s="41">
        <f t="shared" ref="S194:S257" si="28">IFERROR((R194-Q194)/R194,"no values")</f>
        <v>-1.313838393395474</v>
      </c>
      <c r="U194" s="42">
        <f>Beazley_data[[#This Row],[Acq_costs]]</f>
        <v>1092124.27448521</v>
      </c>
      <c r="V194" s="40">
        <f t="shared" ref="V194:V257" si="29">IFERROR(INDEX($AJ$4:$FQ$182,MATCH($B194,$AI$4:$AI$182,0),MATCH($C194&amp;"Acquisition Cost",$AJ$1:$FQ$1,0)),0)</f>
        <v>535803.15056644799</v>
      </c>
      <c r="W194" s="43">
        <f t="shared" ref="W194:W257" si="30">IFERROR((V194-U194)/V194,"no values")</f>
        <v>-1.0382938646975526</v>
      </c>
      <c r="Y194" s="44">
        <f>Beazley_data[[#This Row],[total_RC]]</f>
        <v>1.1239784027565E-2</v>
      </c>
      <c r="Z194" s="45">
        <f t="shared" ref="Z194:Z257" si="31">IFERROR(INDEX($AJ$4:$FQ$182,MATCH($B194,$AI$4:$AI$182,0),MATCH($C194&amp;"RC",$AJ$1:$FQ$1,0)),0)</f>
        <v>0.98256067373888001</v>
      </c>
      <c r="AA194" s="43">
        <f t="shared" ref="AA194:AA257" si="32">IFERROR((Z194-Y194)/Z194,"no values")</f>
        <v>0.98856072268311446</v>
      </c>
      <c r="AD194" s="42">
        <f>Beazley_data[[#This Row],[Cat_incurred]]+Beazley_data[[#This Row],[incurred_exc_cat]]</f>
        <v>87242.866917942709</v>
      </c>
      <c r="AE194" s="40">
        <f t="shared" ref="AE194:AE257" si="33">IFERROR(INDEX($AJ$4:$FQ$182,MATCH($B194,$AI$4:$AI$182,0),MATCH($C194&amp;"Total Incurred (Cat)",$AJ$1:$FQ$1,0)),0)+IFERROR(INDEX($AJ$4:$FQ$182,MATCH($B194,$AI$4:$AI$182,0),MATCH($C194&amp;"Total Incurred (Non Cat)",$AJ$1:$FQ$1,0)),0)</f>
        <v>97546.571483847598</v>
      </c>
      <c r="AF194" s="43">
        <f t="shared" ref="AF194:AF257" si="34">IFERROR((AE194-AD194)/AE194,"no values")</f>
        <v>0.1056285670441123</v>
      </c>
    </row>
    <row r="195" spans="1:32" x14ac:dyDescent="0.25">
      <c r="A195" s="46" t="s">
        <v>439</v>
      </c>
      <c r="B195" s="46" t="s">
        <v>25</v>
      </c>
      <c r="C195">
        <v>2019</v>
      </c>
      <c r="D195" s="84">
        <v>4758037.3104999997</v>
      </c>
      <c r="E195">
        <v>923805.05558372603</v>
      </c>
      <c r="F195">
        <v>46512.948060000002</v>
      </c>
      <c r="G195">
        <v>46512.948060000002</v>
      </c>
      <c r="H195">
        <v>27942.597000000002</v>
      </c>
      <c r="I195">
        <v>27942.597000000002</v>
      </c>
      <c r="J195">
        <v>6.9133470470296998E-2</v>
      </c>
      <c r="K195">
        <v>74455.545060000004</v>
      </c>
      <c r="L195">
        <v>74455.545060000004</v>
      </c>
      <c r="M195" s="38">
        <f>IF(OR(Beazley_data[[#This Row],[total_RC]]&lt;0.6,Beazley_data[[#This Row],[total_RC]]&gt;2),1,Beazley_data[[#This Row],[total_RC]])</f>
        <v>1</v>
      </c>
      <c r="P195" s="39" t="str">
        <f>Beazley_data[[#This Row],[key]]</f>
        <v>6T2019</v>
      </c>
      <c r="Q195" s="40">
        <f>Beazley_data[[#This Row],[WEP]]</f>
        <v>4758037.3104999997</v>
      </c>
      <c r="R195" s="40">
        <f t="shared" si="27"/>
        <v>1972956.50471215</v>
      </c>
      <c r="S195" s="41">
        <f t="shared" si="28"/>
        <v>-1.4116280815801294</v>
      </c>
      <c r="U195" s="42">
        <f>Beazley_data[[#This Row],[Acq_costs]]</f>
        <v>923805.05558372603</v>
      </c>
      <c r="V195" s="40">
        <f t="shared" si="29"/>
        <v>436609.01733925799</v>
      </c>
      <c r="W195" s="43">
        <f t="shared" si="30"/>
        <v>-1.1158634359260209</v>
      </c>
      <c r="Y195" s="44">
        <f>Beazley_data[[#This Row],[total_RC]]</f>
        <v>6.9133470470296998E-2</v>
      </c>
      <c r="Z195" s="45">
        <f t="shared" si="31"/>
        <v>0.95886390094442797</v>
      </c>
      <c r="AA195" s="43">
        <f t="shared" si="32"/>
        <v>0.9279006432485315</v>
      </c>
      <c r="AD195" s="42">
        <f>Beazley_data[[#This Row],[Cat_incurred]]+Beazley_data[[#This Row],[incurred_exc_cat]]</f>
        <v>74455.545060000004</v>
      </c>
      <c r="AE195" s="40">
        <f t="shared" si="33"/>
        <v>104234.2313</v>
      </c>
      <c r="AF195" s="43">
        <f t="shared" si="34"/>
        <v>0.28569008346493169</v>
      </c>
    </row>
    <row r="196" spans="1:32" x14ac:dyDescent="0.25">
      <c r="A196" s="48" t="s">
        <v>440</v>
      </c>
      <c r="B196" s="48" t="s">
        <v>25</v>
      </c>
      <c r="C196" s="49">
        <v>2020</v>
      </c>
      <c r="D196" s="85">
        <v>5358221.5968000004</v>
      </c>
      <c r="E196" s="49">
        <v>988396.20121416601</v>
      </c>
      <c r="F196" s="49">
        <v>0</v>
      </c>
      <c r="G196" s="49">
        <v>0</v>
      </c>
      <c r="H196" s="49">
        <v>2811.7674240000001</v>
      </c>
      <c r="I196" s="49">
        <v>3771.7754239999999</v>
      </c>
      <c r="J196" s="49">
        <v>1.03070186551853</v>
      </c>
      <c r="K196" s="49">
        <v>2811.7674240000001</v>
      </c>
      <c r="L196" s="49">
        <v>3771.7754239999999</v>
      </c>
      <c r="M196" s="38">
        <f>IF(OR(Beazley_data[[#This Row],[total_RC]]&lt;0.6,Beazley_data[[#This Row],[total_RC]]&gt;2),1,Beazley_data[[#This Row],[total_RC]])</f>
        <v>1.03070186551853</v>
      </c>
      <c r="P196" s="39" t="str">
        <f>Beazley_data[[#This Row],[key]]</f>
        <v>6T2020</v>
      </c>
      <c r="Q196" s="40">
        <f>Beazley_data[[#This Row],[WEP]]</f>
        <v>5358221.5968000004</v>
      </c>
      <c r="R196" s="40">
        <f t="shared" si="27"/>
        <v>2157890.8897976801</v>
      </c>
      <c r="S196" s="41">
        <f t="shared" si="28"/>
        <v>-1.4830827277380914</v>
      </c>
      <c r="U196" s="42">
        <f>Beazley_data[[#This Row],[Acq_costs]]</f>
        <v>988396.20121416601</v>
      </c>
      <c r="V196" s="40">
        <f t="shared" si="29"/>
        <v>467083.98914298101</v>
      </c>
      <c r="W196" s="43">
        <f t="shared" si="30"/>
        <v>-1.1160995114127192</v>
      </c>
      <c r="Y196" s="44">
        <f>Beazley_data[[#This Row],[total_RC]]</f>
        <v>1.03070186551853</v>
      </c>
      <c r="Z196" s="45">
        <f t="shared" si="31"/>
        <v>1.00392880315502</v>
      </c>
      <c r="AA196" s="43">
        <f t="shared" si="32"/>
        <v>-2.6668287909830946E-2</v>
      </c>
      <c r="AD196" s="42">
        <f>Beazley_data[[#This Row],[Cat_incurred]]+Beazley_data[[#This Row],[incurred_exc_cat]]</f>
        <v>3771.7754239999999</v>
      </c>
      <c r="AE196" s="40">
        <f t="shared" si="33"/>
        <v>1164.7049999999999</v>
      </c>
      <c r="AF196" s="43">
        <f t="shared" si="34"/>
        <v>-2.2383954941380009</v>
      </c>
    </row>
    <row r="197" spans="1:32" x14ac:dyDescent="0.25">
      <c r="A197" s="46" t="s">
        <v>441</v>
      </c>
      <c r="B197" s="46" t="s">
        <v>25</v>
      </c>
      <c r="C197">
        <v>2021</v>
      </c>
      <c r="D197" s="84">
        <v>5883460.5343000004</v>
      </c>
      <c r="E197">
        <v>1193808.69897259</v>
      </c>
      <c r="F197">
        <v>0</v>
      </c>
      <c r="G197">
        <v>0</v>
      </c>
      <c r="H197">
        <v>13709.291300000001</v>
      </c>
      <c r="I197">
        <v>14060.0579</v>
      </c>
      <c r="J197">
        <v>1.0062199993996199</v>
      </c>
      <c r="K197">
        <v>13709.291300000001</v>
      </c>
      <c r="L197">
        <v>14060.0579</v>
      </c>
      <c r="M197" s="38">
        <f>IF(OR(Beazley_data[[#This Row],[total_RC]]&lt;0.6,Beazley_data[[#This Row],[total_RC]]&gt;2),1,Beazley_data[[#This Row],[total_RC]])</f>
        <v>1.0062199993996199</v>
      </c>
      <c r="P197" s="39" t="str">
        <f>Beazley_data[[#This Row],[key]]</f>
        <v>6T2021</v>
      </c>
      <c r="Q197" s="40">
        <f>Beazley_data[[#This Row],[WEP]]</f>
        <v>5883460.5343000004</v>
      </c>
      <c r="R197" s="40">
        <f t="shared" si="27"/>
        <v>6654727.12037051</v>
      </c>
      <c r="S197" s="41">
        <f t="shared" si="28"/>
        <v>0.1158975525397003</v>
      </c>
      <c r="U197" s="42">
        <f>Beazley_data[[#This Row],[Acq_costs]]</f>
        <v>1193808.69897259</v>
      </c>
      <c r="V197" s="40">
        <f t="shared" si="29"/>
        <v>2396362.67687904</v>
      </c>
      <c r="W197" s="43">
        <f t="shared" si="30"/>
        <v>0.50182469853545908</v>
      </c>
      <c r="Y197" s="44">
        <f>Beazley_data[[#This Row],[total_RC]]</f>
        <v>1.0062199993996199</v>
      </c>
      <c r="Z197" s="45">
        <f t="shared" si="31"/>
        <v>1.00184779935549</v>
      </c>
      <c r="AA197" s="43">
        <f t="shared" si="32"/>
        <v>-4.3641359964484618E-3</v>
      </c>
      <c r="AD197" s="42">
        <f>Beazley_data[[#This Row],[Cat_incurred]]+Beazley_data[[#This Row],[incurred_exc_cat]]</f>
        <v>14060.0579</v>
      </c>
      <c r="AE197" s="40">
        <f t="shared" si="33"/>
        <v>4250527.34</v>
      </c>
      <c r="AF197" s="43">
        <f t="shared" si="34"/>
        <v>0.99669216151895157</v>
      </c>
    </row>
    <row r="198" spans="1:32" x14ac:dyDescent="0.25">
      <c r="A198" s="48" t="s">
        <v>442</v>
      </c>
      <c r="B198" s="48" t="s">
        <v>25</v>
      </c>
      <c r="C198" s="49">
        <v>2022</v>
      </c>
      <c r="D198" s="85">
        <v>6115340.6065999996</v>
      </c>
      <c r="E198" s="49">
        <v>1185813.5855540701</v>
      </c>
      <c r="F198" s="49">
        <v>0</v>
      </c>
      <c r="G198" s="49">
        <v>0</v>
      </c>
      <c r="H198" s="49">
        <v>1845.1918000000001</v>
      </c>
      <c r="I198" s="49">
        <v>1845.1918000000001</v>
      </c>
      <c r="J198" s="49">
        <v>1.0534324935274899</v>
      </c>
      <c r="K198" s="49">
        <v>1845.1918000000001</v>
      </c>
      <c r="L198" s="49">
        <v>1845.1918000000001</v>
      </c>
      <c r="M198" s="38">
        <f>IF(OR(Beazley_data[[#This Row],[total_RC]]&lt;0.6,Beazley_data[[#This Row],[total_RC]]&gt;2),1,Beazley_data[[#This Row],[total_RC]])</f>
        <v>1.0534324935274899</v>
      </c>
      <c r="P198" s="39" t="str">
        <f>Beazley_data[[#This Row],[key]]</f>
        <v>6T2022</v>
      </c>
      <c r="Q198" s="40">
        <f>Beazley_data[[#This Row],[WEP]]</f>
        <v>6115340.6065999996</v>
      </c>
      <c r="R198" s="40">
        <f t="shared" si="27"/>
        <v>4748877.3877409399</v>
      </c>
      <c r="S198" s="41">
        <f t="shared" si="28"/>
        <v>-0.28774447249081153</v>
      </c>
      <c r="U198" s="42">
        <f>Beazley_data[[#This Row],[Acq_costs]]</f>
        <v>1185813.5855540701</v>
      </c>
      <c r="V198" s="40">
        <f t="shared" si="29"/>
        <v>1895797.1653467901</v>
      </c>
      <c r="W198" s="43">
        <f t="shared" si="30"/>
        <v>0.37450397794156726</v>
      </c>
      <c r="Y198" s="44">
        <f>Beazley_data[[#This Row],[total_RC]]</f>
        <v>1.0534324935274899</v>
      </c>
      <c r="Z198" s="45">
        <f t="shared" si="31"/>
        <v>1.11856542778205</v>
      </c>
      <c r="AA198" s="43">
        <f t="shared" si="32"/>
        <v>5.8228989236426797E-2</v>
      </c>
      <c r="AD198" s="42">
        <f>Beazley_data[[#This Row],[Cat_incurred]]+Beazley_data[[#This Row],[incurred_exc_cat]]</f>
        <v>1845.1918000000001</v>
      </c>
      <c r="AE198" s="40">
        <f t="shared" si="33"/>
        <v>0</v>
      </c>
      <c r="AF198" s="43" t="str">
        <f t="shared" si="34"/>
        <v>no values</v>
      </c>
    </row>
    <row r="199" spans="1:32" x14ac:dyDescent="0.25">
      <c r="A199" s="46" t="s">
        <v>443</v>
      </c>
      <c r="B199" s="46" t="s">
        <v>25</v>
      </c>
      <c r="C199">
        <v>2023</v>
      </c>
      <c r="D199" s="84">
        <v>6014289.5033</v>
      </c>
      <c r="E199">
        <v>1069815.5781588701</v>
      </c>
      <c r="F199">
        <v>55000</v>
      </c>
      <c r="G199">
        <v>55000</v>
      </c>
      <c r="H199">
        <v>0</v>
      </c>
      <c r="I199">
        <v>0</v>
      </c>
      <c r="J199">
        <v>1.11452303065285</v>
      </c>
      <c r="K199">
        <v>55000</v>
      </c>
      <c r="L199">
        <v>55000</v>
      </c>
      <c r="M199" s="38">
        <f>IF(OR(Beazley_data[[#This Row],[total_RC]]&lt;0.6,Beazley_data[[#This Row],[total_RC]]&gt;2),1,Beazley_data[[#This Row],[total_RC]])</f>
        <v>1.11452303065285</v>
      </c>
      <c r="P199" s="39" t="str">
        <f>Beazley_data[[#This Row],[key]]</f>
        <v>6T2023</v>
      </c>
      <c r="Q199" s="40">
        <f>Beazley_data[[#This Row],[WEP]]</f>
        <v>6014289.5033</v>
      </c>
      <c r="R199" s="40">
        <f t="shared" si="27"/>
        <v>0</v>
      </c>
      <c r="S199" s="41" t="str">
        <f t="shared" si="28"/>
        <v>no values</v>
      </c>
      <c r="U199" s="42">
        <f>Beazley_data[[#This Row],[Acq_costs]]</f>
        <v>1069815.5781588701</v>
      </c>
      <c r="V199" s="40">
        <f t="shared" si="29"/>
        <v>0</v>
      </c>
      <c r="W199" s="43" t="str">
        <f t="shared" si="30"/>
        <v>no values</v>
      </c>
      <c r="Y199" s="44">
        <f>Beazley_data[[#This Row],[total_RC]]</f>
        <v>1.11452303065285</v>
      </c>
      <c r="Z199" s="45">
        <f t="shared" si="31"/>
        <v>0</v>
      </c>
      <c r="AA199" s="43" t="str">
        <f t="shared" si="32"/>
        <v>no values</v>
      </c>
      <c r="AD199" s="42">
        <f>Beazley_data[[#This Row],[Cat_incurred]]+Beazley_data[[#This Row],[incurred_exc_cat]]</f>
        <v>55000</v>
      </c>
      <c r="AE199" s="40">
        <f t="shared" si="33"/>
        <v>0</v>
      </c>
      <c r="AF199" s="43" t="str">
        <f t="shared" si="34"/>
        <v>no values</v>
      </c>
    </row>
    <row r="200" spans="1:32" x14ac:dyDescent="0.25">
      <c r="A200" s="48" t="s">
        <v>444</v>
      </c>
      <c r="B200" s="48" t="s">
        <v>25</v>
      </c>
      <c r="C200" s="49">
        <v>2024</v>
      </c>
      <c r="D200" s="85">
        <v>3660559.8760000002</v>
      </c>
      <c r="E200" s="49">
        <v>742191.32945630199</v>
      </c>
      <c r="F200" s="49">
        <v>0</v>
      </c>
      <c r="G200" s="49">
        <v>0</v>
      </c>
      <c r="H200" s="49">
        <v>0</v>
      </c>
      <c r="I200" s="49">
        <v>510</v>
      </c>
      <c r="J200" s="49">
        <v>1.08229514145966</v>
      </c>
      <c r="K200" s="49">
        <v>0</v>
      </c>
      <c r="L200" s="49">
        <v>510</v>
      </c>
      <c r="M200" s="38">
        <f>IF(OR(Beazley_data[[#This Row],[total_RC]]&lt;0.6,Beazley_data[[#This Row],[total_RC]]&gt;2),1,Beazley_data[[#This Row],[total_RC]])</f>
        <v>1.08229514145966</v>
      </c>
      <c r="P200" s="39" t="str">
        <f>Beazley_data[[#This Row],[key]]</f>
        <v>6T2024</v>
      </c>
      <c r="Q200" s="40">
        <f>Beazley_data[[#This Row],[WEP]]</f>
        <v>3660559.8760000002</v>
      </c>
      <c r="R200" s="40">
        <f t="shared" si="27"/>
        <v>0</v>
      </c>
      <c r="S200" s="41" t="str">
        <f t="shared" si="28"/>
        <v>no values</v>
      </c>
      <c r="U200" s="42">
        <f>Beazley_data[[#This Row],[Acq_costs]]</f>
        <v>742191.32945630199</v>
      </c>
      <c r="V200" s="40">
        <f t="shared" si="29"/>
        <v>0</v>
      </c>
      <c r="W200" s="43" t="str">
        <f t="shared" si="30"/>
        <v>no values</v>
      </c>
      <c r="Y200" s="44">
        <f>Beazley_data[[#This Row],[total_RC]]</f>
        <v>1.08229514145966</v>
      </c>
      <c r="Z200" s="45">
        <f t="shared" si="31"/>
        <v>0</v>
      </c>
      <c r="AA200" s="43" t="str">
        <f t="shared" si="32"/>
        <v>no values</v>
      </c>
      <c r="AD200" s="42">
        <f>Beazley_data[[#This Row],[Cat_incurred]]+Beazley_data[[#This Row],[incurred_exc_cat]]</f>
        <v>510</v>
      </c>
      <c r="AE200" s="40">
        <f t="shared" si="33"/>
        <v>0</v>
      </c>
      <c r="AF200" s="43" t="str">
        <f t="shared" si="34"/>
        <v>no values</v>
      </c>
    </row>
    <row r="201" spans="1:32" x14ac:dyDescent="0.25">
      <c r="A201" s="46" t="s">
        <v>445</v>
      </c>
      <c r="B201" s="46" t="s">
        <v>62</v>
      </c>
      <c r="C201">
        <v>2001</v>
      </c>
      <c r="D201" s="84">
        <v>0</v>
      </c>
      <c r="E201">
        <v>0</v>
      </c>
      <c r="F201">
        <v>0</v>
      </c>
      <c r="G201">
        <v>0</v>
      </c>
      <c r="H201">
        <v>0</v>
      </c>
      <c r="I201">
        <v>0</v>
      </c>
      <c r="K201">
        <v>0</v>
      </c>
      <c r="L201">
        <v>0</v>
      </c>
      <c r="M201" s="38">
        <f>IF(OR(Beazley_data[[#This Row],[total_RC]]&lt;0.6,Beazley_data[[#This Row],[total_RC]]&gt;2),1,Beazley_data[[#This Row],[total_RC]])</f>
        <v>1</v>
      </c>
      <c r="P201" s="39" t="str">
        <f>Beazley_data[[#This Row],[key]]</f>
        <v>7T2001</v>
      </c>
      <c r="Q201" s="40">
        <f>Beazley_data[[#This Row],[WEP]]</f>
        <v>0</v>
      </c>
      <c r="R201" s="40">
        <f t="shared" si="27"/>
        <v>0</v>
      </c>
      <c r="S201" s="41" t="str">
        <f t="shared" si="28"/>
        <v>no values</v>
      </c>
      <c r="U201" s="42">
        <f>Beazley_data[[#This Row],[Acq_costs]]</f>
        <v>0</v>
      </c>
      <c r="V201" s="40">
        <f t="shared" si="29"/>
        <v>0</v>
      </c>
      <c r="W201" s="43" t="str">
        <f t="shared" si="30"/>
        <v>no values</v>
      </c>
      <c r="Y201" s="44">
        <f>Beazley_data[[#This Row],[total_RC]]</f>
        <v>0</v>
      </c>
      <c r="Z201" s="45">
        <f t="shared" si="31"/>
        <v>0</v>
      </c>
      <c r="AA201" s="43" t="str">
        <f t="shared" si="32"/>
        <v>no values</v>
      </c>
      <c r="AD201" s="42">
        <f>Beazley_data[[#This Row],[Cat_incurred]]+Beazley_data[[#This Row],[incurred_exc_cat]]</f>
        <v>0</v>
      </c>
      <c r="AE201" s="40">
        <f t="shared" si="33"/>
        <v>0</v>
      </c>
      <c r="AF201" s="43" t="str">
        <f t="shared" si="34"/>
        <v>no values</v>
      </c>
    </row>
    <row r="202" spans="1:32" x14ac:dyDescent="0.25">
      <c r="A202" s="48" t="s">
        <v>446</v>
      </c>
      <c r="B202" s="48" t="s">
        <v>62</v>
      </c>
      <c r="C202" s="49">
        <v>2002</v>
      </c>
      <c r="D202" s="85">
        <v>273871.07530000003</v>
      </c>
      <c r="E202" s="49">
        <v>48375.441886709501</v>
      </c>
      <c r="F202" s="49">
        <v>0</v>
      </c>
      <c r="G202" s="49">
        <v>0</v>
      </c>
      <c r="H202" s="49">
        <v>0</v>
      </c>
      <c r="I202" s="49">
        <v>0</v>
      </c>
      <c r="J202" s="49">
        <v>1.2241607011187501</v>
      </c>
      <c r="K202" s="49">
        <v>0</v>
      </c>
      <c r="L202" s="49">
        <v>0</v>
      </c>
      <c r="M202" s="38">
        <f>IF(OR(Beazley_data[[#This Row],[total_RC]]&lt;0.6,Beazley_data[[#This Row],[total_RC]]&gt;2),1,Beazley_data[[#This Row],[total_RC]])</f>
        <v>1.2241607011187501</v>
      </c>
      <c r="P202" s="39" t="str">
        <f>Beazley_data[[#This Row],[key]]</f>
        <v>7T2002</v>
      </c>
      <c r="Q202" s="40">
        <f>Beazley_data[[#This Row],[WEP]]</f>
        <v>273871.07530000003</v>
      </c>
      <c r="R202" s="40">
        <f t="shared" si="27"/>
        <v>162742.35640399999</v>
      </c>
      <c r="S202" s="41">
        <f t="shared" si="28"/>
        <v>-0.68285061954079362</v>
      </c>
      <c r="U202" s="42">
        <f>Beazley_data[[#This Row],[Acq_costs]]</f>
        <v>48375.441886709501</v>
      </c>
      <c r="V202" s="40">
        <f t="shared" si="29"/>
        <v>34840.159335999997</v>
      </c>
      <c r="W202" s="43">
        <f t="shared" si="30"/>
        <v>-0.38849657431743223</v>
      </c>
      <c r="Y202" s="44">
        <f>Beazley_data[[#This Row],[total_RC]]</f>
        <v>1.2241607011187501</v>
      </c>
      <c r="Z202" s="45">
        <f t="shared" si="31"/>
        <v>1.2947924464362699</v>
      </c>
      <c r="AA202" s="43">
        <f t="shared" si="32"/>
        <v>5.4550631270612937E-2</v>
      </c>
      <c r="AD202" s="42">
        <f>Beazley_data[[#This Row],[Cat_incurred]]+Beazley_data[[#This Row],[incurred_exc_cat]]</f>
        <v>0</v>
      </c>
      <c r="AE202" s="40">
        <f t="shared" si="33"/>
        <v>0</v>
      </c>
      <c r="AF202" s="43" t="str">
        <f t="shared" si="34"/>
        <v>no values</v>
      </c>
    </row>
    <row r="203" spans="1:32" x14ac:dyDescent="0.25">
      <c r="A203" s="46" t="s">
        <v>447</v>
      </c>
      <c r="B203" s="46" t="s">
        <v>62</v>
      </c>
      <c r="C203">
        <v>2003</v>
      </c>
      <c r="D203" s="84">
        <v>1765759.3481999999</v>
      </c>
      <c r="E203">
        <v>331102.04590447299</v>
      </c>
      <c r="F203">
        <v>940.79436639999994</v>
      </c>
      <c r="G203">
        <v>940.79436639999994</v>
      </c>
      <c r="H203">
        <v>0</v>
      </c>
      <c r="I203">
        <v>0</v>
      </c>
      <c r="J203">
        <v>1.2196602631295499</v>
      </c>
      <c r="K203">
        <v>940.79436639999994</v>
      </c>
      <c r="L203">
        <v>940.79436639999994</v>
      </c>
      <c r="M203" s="38">
        <f>IF(OR(Beazley_data[[#This Row],[total_RC]]&lt;0.6,Beazley_data[[#This Row],[total_RC]]&gt;2),1,Beazley_data[[#This Row],[total_RC]])</f>
        <v>1.2196602631295499</v>
      </c>
      <c r="P203" s="39" t="str">
        <f>Beazley_data[[#This Row],[key]]</f>
        <v>7T2003</v>
      </c>
      <c r="Q203" s="40">
        <f>Beazley_data[[#This Row],[WEP]]</f>
        <v>1765759.3481999999</v>
      </c>
      <c r="R203" s="40">
        <f t="shared" si="27"/>
        <v>1813054.319568</v>
      </c>
      <c r="S203" s="41">
        <f t="shared" si="28"/>
        <v>2.6085799447679654E-2</v>
      </c>
      <c r="U203" s="42">
        <f>Beazley_data[[#This Row],[Acq_costs]]</f>
        <v>331102.04590447299</v>
      </c>
      <c r="V203" s="40">
        <f t="shared" si="29"/>
        <v>333201.79092100001</v>
      </c>
      <c r="W203" s="43">
        <f t="shared" si="30"/>
        <v>6.3017218806751523E-3</v>
      </c>
      <c r="Y203" s="44">
        <f>Beazley_data[[#This Row],[total_RC]]</f>
        <v>1.2196602631295499</v>
      </c>
      <c r="Z203" s="45">
        <f t="shared" si="31"/>
        <v>1.2204607090956801</v>
      </c>
      <c r="AA203" s="43">
        <f t="shared" si="32"/>
        <v>6.5585557991724465E-4</v>
      </c>
      <c r="AD203" s="42">
        <f>Beazley_data[[#This Row],[Cat_incurred]]+Beazley_data[[#This Row],[incurred_exc_cat]]</f>
        <v>940.79436639999994</v>
      </c>
      <c r="AE203" s="40">
        <f t="shared" si="33"/>
        <v>1034.7511568</v>
      </c>
      <c r="AF203" s="43">
        <f t="shared" si="34"/>
        <v>9.0801338836444825E-2</v>
      </c>
    </row>
    <row r="204" spans="1:32" x14ac:dyDescent="0.25">
      <c r="A204" s="48" t="s">
        <v>448</v>
      </c>
      <c r="B204" s="48" t="s">
        <v>62</v>
      </c>
      <c r="C204" s="49">
        <v>2004</v>
      </c>
      <c r="D204" s="85">
        <v>1518657.1625999999</v>
      </c>
      <c r="E204" s="49">
        <v>248170.902356281</v>
      </c>
      <c r="F204" s="49">
        <v>3725.41</v>
      </c>
      <c r="G204" s="49">
        <v>3725.41</v>
      </c>
      <c r="H204" s="49">
        <v>0</v>
      </c>
      <c r="I204" s="49">
        <v>0</v>
      </c>
      <c r="J204" s="49">
        <v>0.97578455212859505</v>
      </c>
      <c r="K204" s="49">
        <v>3725.41</v>
      </c>
      <c r="L204" s="49">
        <v>3725.41</v>
      </c>
      <c r="M204" s="38">
        <f>IF(OR(Beazley_data[[#This Row],[total_RC]]&lt;0.6,Beazley_data[[#This Row],[total_RC]]&gt;2),1,Beazley_data[[#This Row],[total_RC]])</f>
        <v>0.97578455212859505</v>
      </c>
      <c r="P204" s="39" t="str">
        <f>Beazley_data[[#This Row],[key]]</f>
        <v>7T2004</v>
      </c>
      <c r="Q204" s="40">
        <f>Beazley_data[[#This Row],[WEP]]</f>
        <v>1518657.1625999999</v>
      </c>
      <c r="R204" s="40">
        <f t="shared" si="27"/>
        <v>1580280.11077845</v>
      </c>
      <c r="S204" s="41">
        <f t="shared" si="28"/>
        <v>3.8994952703729525E-2</v>
      </c>
      <c r="U204" s="42">
        <f>Beazley_data[[#This Row],[Acq_costs]]</f>
        <v>248170.902356281</v>
      </c>
      <c r="V204" s="40">
        <f t="shared" si="29"/>
        <v>259136.850715671</v>
      </c>
      <c r="W204" s="43">
        <f t="shared" si="30"/>
        <v>4.2317209339793986E-2</v>
      </c>
      <c r="Y204" s="44">
        <f>Beazley_data[[#This Row],[total_RC]]</f>
        <v>0.97578455212859505</v>
      </c>
      <c r="Z204" s="45">
        <f t="shared" si="31"/>
        <v>0.97840145828958502</v>
      </c>
      <c r="AA204" s="43">
        <f t="shared" si="32"/>
        <v>2.6746752458492633E-3</v>
      </c>
      <c r="AD204" s="42">
        <f>Beazley_data[[#This Row],[Cat_incurred]]+Beazley_data[[#This Row],[incurred_exc_cat]]</f>
        <v>3725.41</v>
      </c>
      <c r="AE204" s="40">
        <f t="shared" si="33"/>
        <v>3725.41</v>
      </c>
      <c r="AF204" s="43">
        <f t="shared" si="34"/>
        <v>0</v>
      </c>
    </row>
    <row r="205" spans="1:32" x14ac:dyDescent="0.25">
      <c r="A205" s="46" t="s">
        <v>449</v>
      </c>
      <c r="B205" s="46" t="s">
        <v>62</v>
      </c>
      <c r="C205">
        <v>2005</v>
      </c>
      <c r="D205" s="84">
        <v>1710512.0626999999</v>
      </c>
      <c r="E205">
        <v>338952.43839092698</v>
      </c>
      <c r="F205">
        <v>0</v>
      </c>
      <c r="G205">
        <v>0</v>
      </c>
      <c r="H205">
        <v>0</v>
      </c>
      <c r="I205">
        <v>0</v>
      </c>
      <c r="J205">
        <v>1.02113876158977</v>
      </c>
      <c r="K205">
        <v>0</v>
      </c>
      <c r="L205">
        <v>0</v>
      </c>
      <c r="M205" s="38">
        <f>IF(OR(Beazley_data[[#This Row],[total_RC]]&lt;0.6,Beazley_data[[#This Row],[total_RC]]&gt;2),1,Beazley_data[[#This Row],[total_RC]])</f>
        <v>1.02113876158977</v>
      </c>
      <c r="P205" s="39" t="str">
        <f>Beazley_data[[#This Row],[key]]</f>
        <v>7T2005</v>
      </c>
      <c r="Q205" s="40">
        <f>Beazley_data[[#This Row],[WEP]]</f>
        <v>1710512.0626999999</v>
      </c>
      <c r="R205" s="40">
        <f t="shared" si="27"/>
        <v>1714436.0761879401</v>
      </c>
      <c r="S205" s="41">
        <f t="shared" si="28"/>
        <v>2.2888071141533945E-3</v>
      </c>
      <c r="U205" s="42">
        <f>Beazley_data[[#This Row],[Acq_costs]]</f>
        <v>338952.43839092698</v>
      </c>
      <c r="V205" s="40">
        <f t="shared" si="29"/>
        <v>338444.91405038</v>
      </c>
      <c r="W205" s="43">
        <f t="shared" si="30"/>
        <v>-1.4995773890442692E-3</v>
      </c>
      <c r="Y205" s="44">
        <f>Beazley_data[[#This Row],[total_RC]]</f>
        <v>1.02113876158977</v>
      </c>
      <c r="Z205" s="45">
        <f t="shared" si="31"/>
        <v>1.022377332719</v>
      </c>
      <c r="AA205" s="43">
        <f t="shared" si="32"/>
        <v>1.2114618444601241E-3</v>
      </c>
      <c r="AD205" s="42">
        <f>Beazley_data[[#This Row],[Cat_incurred]]+Beazley_data[[#This Row],[incurred_exc_cat]]</f>
        <v>0</v>
      </c>
      <c r="AE205" s="40">
        <f t="shared" si="33"/>
        <v>0</v>
      </c>
      <c r="AF205" s="43" t="str">
        <f t="shared" si="34"/>
        <v>no values</v>
      </c>
    </row>
    <row r="206" spans="1:32" x14ac:dyDescent="0.25">
      <c r="A206" s="48" t="s">
        <v>450</v>
      </c>
      <c r="B206" s="48" t="s">
        <v>62</v>
      </c>
      <c r="C206" s="49">
        <v>2006</v>
      </c>
      <c r="D206" s="85">
        <v>781051.37230000005</v>
      </c>
      <c r="E206" s="49">
        <v>107835.176480796</v>
      </c>
      <c r="F206" s="49">
        <v>0</v>
      </c>
      <c r="G206" s="49">
        <v>0</v>
      </c>
      <c r="H206" s="49">
        <v>0</v>
      </c>
      <c r="I206" s="49">
        <v>0</v>
      </c>
      <c r="J206" s="49">
        <v>1.04328614230686</v>
      </c>
      <c r="K206" s="49">
        <v>0</v>
      </c>
      <c r="L206" s="49">
        <v>0</v>
      </c>
      <c r="M206" s="38">
        <f>IF(OR(Beazley_data[[#This Row],[total_RC]]&lt;0.6,Beazley_data[[#This Row],[total_RC]]&gt;2),1,Beazley_data[[#This Row],[total_RC]])</f>
        <v>1.04328614230686</v>
      </c>
      <c r="P206" s="39" t="str">
        <f>Beazley_data[[#This Row],[key]]</f>
        <v>7T2006</v>
      </c>
      <c r="Q206" s="40">
        <f>Beazley_data[[#This Row],[WEP]]</f>
        <v>781051.37230000005</v>
      </c>
      <c r="R206" s="40">
        <f t="shared" si="27"/>
        <v>791223.68694909301</v>
      </c>
      <c r="S206" s="41">
        <f t="shared" si="28"/>
        <v>1.2856433416846691E-2</v>
      </c>
      <c r="U206" s="42">
        <f>Beazley_data[[#This Row],[Acq_costs]]</f>
        <v>107835.176480796</v>
      </c>
      <c r="V206" s="40">
        <f t="shared" si="29"/>
        <v>111221.69164018299</v>
      </c>
      <c r="W206" s="43">
        <f t="shared" si="30"/>
        <v>3.044833349903384E-2</v>
      </c>
      <c r="Y206" s="44">
        <f>Beazley_data[[#This Row],[total_RC]]</f>
        <v>1.04328614230686</v>
      </c>
      <c r="Z206" s="45">
        <f t="shared" si="31"/>
        <v>1.04478813829416</v>
      </c>
      <c r="AA206" s="43">
        <f t="shared" si="32"/>
        <v>1.4376081927502276E-3</v>
      </c>
      <c r="AD206" s="42">
        <f>Beazley_data[[#This Row],[Cat_incurred]]+Beazley_data[[#This Row],[incurred_exc_cat]]</f>
        <v>0</v>
      </c>
      <c r="AE206" s="40">
        <f t="shared" si="33"/>
        <v>0</v>
      </c>
      <c r="AF206" s="43" t="str">
        <f t="shared" si="34"/>
        <v>no values</v>
      </c>
    </row>
    <row r="207" spans="1:32" x14ac:dyDescent="0.25">
      <c r="A207" s="46" t="s">
        <v>451</v>
      </c>
      <c r="B207" s="46" t="s">
        <v>62</v>
      </c>
      <c r="C207">
        <v>2007</v>
      </c>
      <c r="D207" s="84">
        <v>899545.91669999994</v>
      </c>
      <c r="E207">
        <v>152022.918026117</v>
      </c>
      <c r="F207">
        <v>218.25</v>
      </c>
      <c r="G207">
        <v>218.25</v>
      </c>
      <c r="H207">
        <v>8120.5</v>
      </c>
      <c r="I207">
        <v>8120.5</v>
      </c>
      <c r="J207">
        <v>0.94037965784870703</v>
      </c>
      <c r="K207">
        <v>8338.75</v>
      </c>
      <c r="L207">
        <v>8338.75</v>
      </c>
      <c r="M207" s="38">
        <f>IF(OR(Beazley_data[[#This Row],[total_RC]]&lt;0.6,Beazley_data[[#This Row],[total_RC]]&gt;2),1,Beazley_data[[#This Row],[total_RC]])</f>
        <v>0.94037965784870703</v>
      </c>
      <c r="P207" s="39" t="str">
        <f>Beazley_data[[#This Row],[key]]</f>
        <v>7T2007</v>
      </c>
      <c r="Q207" s="40">
        <f>Beazley_data[[#This Row],[WEP]]</f>
        <v>899545.91669999994</v>
      </c>
      <c r="R207" s="40">
        <f t="shared" si="27"/>
        <v>909423.97520462796</v>
      </c>
      <c r="S207" s="41">
        <f t="shared" si="28"/>
        <v>1.0861884856736235E-2</v>
      </c>
      <c r="U207" s="42">
        <f>Beazley_data[[#This Row],[Acq_costs]]</f>
        <v>152022.918026117</v>
      </c>
      <c r="V207" s="40">
        <f t="shared" si="29"/>
        <v>154194.487743559</v>
      </c>
      <c r="W207" s="43">
        <f t="shared" si="30"/>
        <v>1.4083316136783991E-2</v>
      </c>
      <c r="Y207" s="44">
        <f>Beazley_data[[#This Row],[total_RC]]</f>
        <v>0.94037965784870703</v>
      </c>
      <c r="Z207" s="45">
        <f t="shared" si="31"/>
        <v>0.94107927031698302</v>
      </c>
      <c r="AA207" s="43">
        <f t="shared" si="32"/>
        <v>7.4341502394409322E-4</v>
      </c>
      <c r="AD207" s="42">
        <f>Beazley_data[[#This Row],[Cat_incurred]]+Beazley_data[[#This Row],[incurred_exc_cat]]</f>
        <v>8338.75</v>
      </c>
      <c r="AE207" s="40">
        <f t="shared" si="33"/>
        <v>8338.75</v>
      </c>
      <c r="AF207" s="43">
        <f t="shared" si="34"/>
        <v>0</v>
      </c>
    </row>
    <row r="208" spans="1:32" x14ac:dyDescent="0.25">
      <c r="A208" s="48" t="s">
        <v>452</v>
      </c>
      <c r="B208" s="48" t="s">
        <v>62</v>
      </c>
      <c r="C208" s="49">
        <v>2008</v>
      </c>
      <c r="D208" s="85">
        <v>1023464.8609</v>
      </c>
      <c r="E208" s="49">
        <v>155655.06591641399</v>
      </c>
      <c r="F208" s="49">
        <v>6030</v>
      </c>
      <c r="G208" s="49">
        <v>6030</v>
      </c>
      <c r="H208" s="49">
        <v>19340.2752</v>
      </c>
      <c r="I208" s="49">
        <v>19340.2752</v>
      </c>
      <c r="J208" s="49">
        <v>0.90997381565950897</v>
      </c>
      <c r="K208" s="49">
        <v>25370.2752</v>
      </c>
      <c r="L208" s="49">
        <v>25370.2752</v>
      </c>
      <c r="M208" s="38">
        <f>IF(OR(Beazley_data[[#This Row],[total_RC]]&lt;0.6,Beazley_data[[#This Row],[total_RC]]&gt;2),1,Beazley_data[[#This Row],[total_RC]])</f>
        <v>0.90997381565950897</v>
      </c>
      <c r="P208" s="39" t="str">
        <f>Beazley_data[[#This Row],[key]]</f>
        <v>7T2008</v>
      </c>
      <c r="Q208" s="40">
        <f>Beazley_data[[#This Row],[WEP]]</f>
        <v>1023464.8609</v>
      </c>
      <c r="R208" s="40">
        <f t="shared" si="27"/>
        <v>1024566.78790287</v>
      </c>
      <c r="S208" s="41">
        <f t="shared" si="28"/>
        <v>1.0755052924616916E-3</v>
      </c>
      <c r="U208" s="42">
        <f>Beazley_data[[#This Row],[Acq_costs]]</f>
        <v>155655.06591641399</v>
      </c>
      <c r="V208" s="40">
        <f t="shared" si="29"/>
        <v>155976.52360690801</v>
      </c>
      <c r="W208" s="43">
        <f t="shared" si="30"/>
        <v>2.060936370810239E-3</v>
      </c>
      <c r="Y208" s="44">
        <f>Beazley_data[[#This Row],[total_RC]]</f>
        <v>0.90997381565950897</v>
      </c>
      <c r="Z208" s="45">
        <f t="shared" si="31"/>
        <v>0.90994358899636096</v>
      </c>
      <c r="AA208" s="43">
        <f t="shared" si="32"/>
        <v>-3.3218172547753313E-5</v>
      </c>
      <c r="AD208" s="42">
        <f>Beazley_data[[#This Row],[Cat_incurred]]+Beazley_data[[#This Row],[incurred_exc_cat]]</f>
        <v>25370.2752</v>
      </c>
      <c r="AE208" s="40">
        <f t="shared" si="33"/>
        <v>25370.2752</v>
      </c>
      <c r="AF208" s="43">
        <f t="shared" si="34"/>
        <v>0</v>
      </c>
    </row>
    <row r="209" spans="1:32" x14ac:dyDescent="0.25">
      <c r="A209" s="46" t="s">
        <v>453</v>
      </c>
      <c r="B209" s="46" t="s">
        <v>62</v>
      </c>
      <c r="C209">
        <v>2009</v>
      </c>
      <c r="D209" s="84">
        <v>1260453.6187</v>
      </c>
      <c r="E209">
        <v>207339.307828274</v>
      </c>
      <c r="F209">
        <v>0</v>
      </c>
      <c r="G209">
        <v>0</v>
      </c>
      <c r="H209">
        <v>5614791.0800000001</v>
      </c>
      <c r="I209">
        <v>5614791.0800000001</v>
      </c>
      <c r="J209">
        <v>0.96161730300097703</v>
      </c>
      <c r="K209">
        <v>5614791.0800000001</v>
      </c>
      <c r="L209">
        <v>5614791.0800000001</v>
      </c>
      <c r="M209" s="38">
        <f>IF(OR(Beazley_data[[#This Row],[total_RC]]&lt;0.6,Beazley_data[[#This Row],[total_RC]]&gt;2),1,Beazley_data[[#This Row],[total_RC]])</f>
        <v>0.96161730300097703</v>
      </c>
      <c r="P209" s="39" t="str">
        <f>Beazley_data[[#This Row],[key]]</f>
        <v>7T2009</v>
      </c>
      <c r="Q209" s="40">
        <f>Beazley_data[[#This Row],[WEP]]</f>
        <v>1260453.6187</v>
      </c>
      <c r="R209" s="40">
        <f t="shared" si="27"/>
        <v>1260546.7814146001</v>
      </c>
      <c r="S209" s="41">
        <f t="shared" si="28"/>
        <v>7.3906590357201282E-5</v>
      </c>
      <c r="U209" s="42">
        <f>Beazley_data[[#This Row],[Acq_costs]]</f>
        <v>207339.307828274</v>
      </c>
      <c r="V209" s="40">
        <f t="shared" si="29"/>
        <v>207363.8900634</v>
      </c>
      <c r="W209" s="43">
        <f t="shared" si="30"/>
        <v>1.1854636368214153E-4</v>
      </c>
      <c r="Y209" s="44">
        <f>Beazley_data[[#This Row],[total_RC]]</f>
        <v>0.96161730300097703</v>
      </c>
      <c r="Z209" s="45">
        <f t="shared" si="31"/>
        <v>0.96162286402502795</v>
      </c>
      <c r="AA209" s="43">
        <f t="shared" si="32"/>
        <v>5.7829573931287586E-6</v>
      </c>
      <c r="AD209" s="42">
        <f>Beazley_data[[#This Row],[Cat_incurred]]+Beazley_data[[#This Row],[incurred_exc_cat]]</f>
        <v>5614791.0800000001</v>
      </c>
      <c r="AE209" s="40">
        <f t="shared" si="33"/>
        <v>5614791.0800000001</v>
      </c>
      <c r="AF209" s="43">
        <f t="shared" si="34"/>
        <v>0</v>
      </c>
    </row>
    <row r="210" spans="1:32" x14ac:dyDescent="0.25">
      <c r="A210" s="48" t="s">
        <v>454</v>
      </c>
      <c r="B210" s="48" t="s">
        <v>62</v>
      </c>
      <c r="C210" s="49">
        <v>2010</v>
      </c>
      <c r="D210" s="85">
        <v>901480.71059999999</v>
      </c>
      <c r="E210" s="49">
        <v>126909.04097977901</v>
      </c>
      <c r="F210" s="49">
        <v>0</v>
      </c>
      <c r="G210" s="49">
        <v>0</v>
      </c>
      <c r="H210" s="49">
        <v>0</v>
      </c>
      <c r="I210" s="49">
        <v>0</v>
      </c>
      <c r="J210" s="49">
        <v>0.94276870953450098</v>
      </c>
      <c r="K210" s="49">
        <v>0</v>
      </c>
      <c r="L210" s="49">
        <v>0</v>
      </c>
      <c r="M210" s="38">
        <f>IF(OR(Beazley_data[[#This Row],[total_RC]]&lt;0.6,Beazley_data[[#This Row],[total_RC]]&gt;2),1,Beazley_data[[#This Row],[total_RC]])</f>
        <v>0.94276870953450098</v>
      </c>
      <c r="P210" s="39" t="str">
        <f>Beazley_data[[#This Row],[key]]</f>
        <v>7T2010</v>
      </c>
      <c r="Q210" s="40">
        <f>Beazley_data[[#This Row],[WEP]]</f>
        <v>901480.71059999999</v>
      </c>
      <c r="R210" s="40">
        <f t="shared" si="27"/>
        <v>901532.26297599904</v>
      </c>
      <c r="S210" s="41">
        <f t="shared" si="28"/>
        <v>5.7183062787869343E-5</v>
      </c>
      <c r="U210" s="42">
        <f>Beazley_data[[#This Row],[Acq_costs]]</f>
        <v>126909.04097977901</v>
      </c>
      <c r="V210" s="40">
        <f t="shared" si="29"/>
        <v>126921.940694</v>
      </c>
      <c r="W210" s="43">
        <f t="shared" si="30"/>
        <v>1.0163502189191603E-4</v>
      </c>
      <c r="Y210" s="44">
        <f>Beazley_data[[#This Row],[total_RC]]</f>
        <v>0.94276870953450098</v>
      </c>
      <c r="Z210" s="45">
        <f t="shared" si="31"/>
        <v>0.94277203278204702</v>
      </c>
      <c r="AA210" s="43">
        <f t="shared" si="32"/>
        <v>3.5249746815591231E-6</v>
      </c>
      <c r="AD210" s="42">
        <f>Beazley_data[[#This Row],[Cat_incurred]]+Beazley_data[[#This Row],[incurred_exc_cat]]</f>
        <v>0</v>
      </c>
      <c r="AE210" s="40">
        <f t="shared" si="33"/>
        <v>0</v>
      </c>
      <c r="AF210" s="43" t="str">
        <f t="shared" si="34"/>
        <v>no values</v>
      </c>
    </row>
    <row r="211" spans="1:32" x14ac:dyDescent="0.25">
      <c r="A211" s="46" t="s">
        <v>455</v>
      </c>
      <c r="B211" s="46" t="s">
        <v>62</v>
      </c>
      <c r="C211">
        <v>2011</v>
      </c>
      <c r="D211" s="84">
        <v>1033124.0681</v>
      </c>
      <c r="E211">
        <v>114279.01779673299</v>
      </c>
      <c r="F211">
        <v>0</v>
      </c>
      <c r="G211">
        <v>0</v>
      </c>
      <c r="H211">
        <v>42375.03</v>
      </c>
      <c r="I211">
        <v>42375.03</v>
      </c>
      <c r="J211">
        <v>0.96663765029989501</v>
      </c>
      <c r="K211">
        <v>42375.03</v>
      </c>
      <c r="L211">
        <v>42375.03</v>
      </c>
      <c r="M211" s="38">
        <f>IF(OR(Beazley_data[[#This Row],[total_RC]]&lt;0.6,Beazley_data[[#This Row],[total_RC]]&gt;2),1,Beazley_data[[#This Row],[total_RC]])</f>
        <v>0.96663765029989501</v>
      </c>
      <c r="P211" s="39" t="str">
        <f>Beazley_data[[#This Row],[key]]</f>
        <v>7T2011</v>
      </c>
      <c r="Q211" s="40">
        <f>Beazley_data[[#This Row],[WEP]]</f>
        <v>1033124.0681</v>
      </c>
      <c r="R211" s="40">
        <f t="shared" si="27"/>
        <v>1033124.0681</v>
      </c>
      <c r="S211" s="41">
        <f t="shared" si="28"/>
        <v>0</v>
      </c>
      <c r="U211" s="42">
        <f>Beazley_data[[#This Row],[Acq_costs]]</f>
        <v>114279.01779673299</v>
      </c>
      <c r="V211" s="40">
        <f t="shared" si="29"/>
        <v>114279.0284</v>
      </c>
      <c r="W211" s="43">
        <f t="shared" si="30"/>
        <v>9.278401426265649E-8</v>
      </c>
      <c r="Y211" s="44">
        <f>Beazley_data[[#This Row],[total_RC]]</f>
        <v>0.96663765029989501</v>
      </c>
      <c r="Z211" s="45">
        <f t="shared" si="31"/>
        <v>0.96663765924920497</v>
      </c>
      <c r="AA211" s="43">
        <f t="shared" si="32"/>
        <v>9.2581846715049334E-9</v>
      </c>
      <c r="AD211" s="42">
        <f>Beazley_data[[#This Row],[Cat_incurred]]+Beazley_data[[#This Row],[incurred_exc_cat]]</f>
        <v>42375.03</v>
      </c>
      <c r="AE211" s="40">
        <f t="shared" si="33"/>
        <v>136866.51</v>
      </c>
      <c r="AF211" s="43">
        <f t="shared" si="34"/>
        <v>0.69039153551880594</v>
      </c>
    </row>
    <row r="212" spans="1:32" x14ac:dyDescent="0.25">
      <c r="A212" s="48" t="s">
        <v>456</v>
      </c>
      <c r="B212" s="48" t="s">
        <v>62</v>
      </c>
      <c r="C212" s="49">
        <v>2012</v>
      </c>
      <c r="D212" s="85">
        <v>1147362.7149</v>
      </c>
      <c r="E212" s="49">
        <v>170670.064709534</v>
      </c>
      <c r="F212" s="49">
        <v>0</v>
      </c>
      <c r="G212" s="49">
        <v>0</v>
      </c>
      <c r="H212" s="49">
        <v>17891</v>
      </c>
      <c r="I212" s="49">
        <v>17891</v>
      </c>
      <c r="J212" s="49">
        <v>1.0290267762093901</v>
      </c>
      <c r="K212" s="49">
        <v>17891</v>
      </c>
      <c r="L212" s="49">
        <v>17891</v>
      </c>
      <c r="M212" s="38">
        <f>IF(OR(Beazley_data[[#This Row],[total_RC]]&lt;0.6,Beazley_data[[#This Row],[total_RC]]&gt;2),1,Beazley_data[[#This Row],[total_RC]])</f>
        <v>1.0290267762093901</v>
      </c>
      <c r="P212" s="39" t="str">
        <f>Beazley_data[[#This Row],[key]]</f>
        <v>7T2012</v>
      </c>
      <c r="Q212" s="40">
        <f>Beazley_data[[#This Row],[WEP]]</f>
        <v>1147362.7149</v>
      </c>
      <c r="R212" s="40">
        <f t="shared" si="27"/>
        <v>1147362.7149</v>
      </c>
      <c r="S212" s="41">
        <f t="shared" si="28"/>
        <v>0</v>
      </c>
      <c r="U212" s="42">
        <f>Beazley_data[[#This Row],[Acq_costs]]</f>
        <v>170670.064709534</v>
      </c>
      <c r="V212" s="40">
        <f t="shared" si="29"/>
        <v>170670.06580000001</v>
      </c>
      <c r="W212" s="43">
        <f t="shared" si="30"/>
        <v>6.3893220561432887E-9</v>
      </c>
      <c r="Y212" s="44">
        <f>Beazley_data[[#This Row],[total_RC]]</f>
        <v>1.0290267762093901</v>
      </c>
      <c r="Z212" s="45">
        <f t="shared" si="31"/>
        <v>1.0290267771388599</v>
      </c>
      <c r="AA212" s="43">
        <f t="shared" si="32"/>
        <v>9.0325135854706596E-10</v>
      </c>
      <c r="AD212" s="42">
        <f>Beazley_data[[#This Row],[Cat_incurred]]+Beazley_data[[#This Row],[incurred_exc_cat]]</f>
        <v>17891</v>
      </c>
      <c r="AE212" s="40">
        <f t="shared" si="33"/>
        <v>17891</v>
      </c>
      <c r="AF212" s="43">
        <f t="shared" si="34"/>
        <v>0</v>
      </c>
    </row>
    <row r="213" spans="1:32" x14ac:dyDescent="0.25">
      <c r="A213" s="46" t="s">
        <v>457</v>
      </c>
      <c r="B213" s="46" t="s">
        <v>62</v>
      </c>
      <c r="C213">
        <v>2013</v>
      </c>
      <c r="D213" s="84">
        <v>998223.44720000005</v>
      </c>
      <c r="E213">
        <v>130228.53616212901</v>
      </c>
      <c r="F213">
        <v>0</v>
      </c>
      <c r="G213">
        <v>0</v>
      </c>
      <c r="H213">
        <v>5328.75</v>
      </c>
      <c r="I213">
        <v>5328.75</v>
      </c>
      <c r="J213">
        <v>0.98505753374048199</v>
      </c>
      <c r="K213">
        <v>5328.75</v>
      </c>
      <c r="L213">
        <v>5328.75</v>
      </c>
      <c r="M213" s="38">
        <f>IF(OR(Beazley_data[[#This Row],[total_RC]]&lt;0.6,Beazley_data[[#This Row],[total_RC]]&gt;2),1,Beazley_data[[#This Row],[total_RC]])</f>
        <v>0.98505753374048199</v>
      </c>
      <c r="P213" s="39" t="str">
        <f>Beazley_data[[#This Row],[key]]</f>
        <v>7T2013</v>
      </c>
      <c r="Q213" s="40">
        <f>Beazley_data[[#This Row],[WEP]]</f>
        <v>998223.44720000005</v>
      </c>
      <c r="R213" s="40">
        <f t="shared" si="27"/>
        <v>992644.32970000105</v>
      </c>
      <c r="S213" s="41">
        <f t="shared" si="28"/>
        <v>-5.6204597488459292E-3</v>
      </c>
      <c r="U213" s="42">
        <f>Beazley_data[[#This Row],[Acq_costs]]</f>
        <v>130228.53616212901</v>
      </c>
      <c r="V213" s="40">
        <f t="shared" si="29"/>
        <v>128488.0242</v>
      </c>
      <c r="W213" s="43">
        <f t="shared" si="30"/>
        <v>-1.3546102626808132E-2</v>
      </c>
      <c r="Y213" s="44">
        <f>Beazley_data[[#This Row],[total_RC]]</f>
        <v>0.98505753374048199</v>
      </c>
      <c r="Z213" s="45">
        <f t="shared" si="31"/>
        <v>0.98605468539555297</v>
      </c>
      <c r="AA213" s="43">
        <f t="shared" si="32"/>
        <v>1.0112539089766272E-3</v>
      </c>
      <c r="AD213" s="42">
        <f>Beazley_data[[#This Row],[Cat_incurred]]+Beazley_data[[#This Row],[incurred_exc_cat]]</f>
        <v>5328.75</v>
      </c>
      <c r="AE213" s="40">
        <f t="shared" si="33"/>
        <v>5328.75</v>
      </c>
      <c r="AF213" s="43">
        <f t="shared" si="34"/>
        <v>0</v>
      </c>
    </row>
    <row r="214" spans="1:32" x14ac:dyDescent="0.25">
      <c r="A214" s="48" t="s">
        <v>458</v>
      </c>
      <c r="B214" s="48" t="s">
        <v>62</v>
      </c>
      <c r="C214" s="49">
        <v>2014</v>
      </c>
      <c r="D214" s="85">
        <v>1001472.7882</v>
      </c>
      <c r="E214" s="49">
        <v>148322.38740883401</v>
      </c>
      <c r="F214" s="49">
        <v>7464.4014999999999</v>
      </c>
      <c r="G214" s="49">
        <v>7464.4014999999999</v>
      </c>
      <c r="H214" s="49">
        <v>0</v>
      </c>
      <c r="I214" s="49">
        <v>0</v>
      </c>
      <c r="J214" s="49">
        <v>0.93391336871008701</v>
      </c>
      <c r="K214" s="49">
        <v>7464.4014999999999</v>
      </c>
      <c r="L214" s="49">
        <v>7464.4014999999999</v>
      </c>
      <c r="M214" s="38">
        <f>IF(OR(Beazley_data[[#This Row],[total_RC]]&lt;0.6,Beazley_data[[#This Row],[total_RC]]&gt;2),1,Beazley_data[[#This Row],[total_RC]])</f>
        <v>0.93391336871008701</v>
      </c>
      <c r="P214" s="39" t="str">
        <f>Beazley_data[[#This Row],[key]]</f>
        <v>7T2014</v>
      </c>
      <c r="Q214" s="40">
        <f>Beazley_data[[#This Row],[WEP]]</f>
        <v>1001472.7882</v>
      </c>
      <c r="R214" s="40">
        <f t="shared" si="27"/>
        <v>964680.32129511295</v>
      </c>
      <c r="S214" s="41">
        <f t="shared" si="28"/>
        <v>-3.8139543320933493E-2</v>
      </c>
      <c r="U214" s="42">
        <f>Beazley_data[[#This Row],[Acq_costs]]</f>
        <v>148322.38740883401</v>
      </c>
      <c r="V214" s="40">
        <f t="shared" si="29"/>
        <v>145356.388968288</v>
      </c>
      <c r="W214" s="43">
        <f t="shared" si="30"/>
        <v>-2.0405009106225776E-2</v>
      </c>
      <c r="Y214" s="44">
        <f>Beazley_data[[#This Row],[total_RC]]</f>
        <v>0.93391336871008701</v>
      </c>
      <c r="Z214" s="45">
        <f t="shared" si="31"/>
        <v>0.933246408576477</v>
      </c>
      <c r="AA214" s="43">
        <f t="shared" si="32"/>
        <v>-7.1466670268503969E-4</v>
      </c>
      <c r="AD214" s="42">
        <f>Beazley_data[[#This Row],[Cat_incurred]]+Beazley_data[[#This Row],[incurred_exc_cat]]</f>
        <v>7464.4014999999999</v>
      </c>
      <c r="AE214" s="40">
        <f t="shared" si="33"/>
        <v>7464.4014999999999</v>
      </c>
      <c r="AF214" s="43">
        <f t="shared" si="34"/>
        <v>0</v>
      </c>
    </row>
    <row r="215" spans="1:32" x14ac:dyDescent="0.25">
      <c r="A215" s="46" t="s">
        <v>459</v>
      </c>
      <c r="B215" s="46" t="s">
        <v>62</v>
      </c>
      <c r="C215">
        <v>2015</v>
      </c>
      <c r="D215" s="84">
        <v>975809.97180000006</v>
      </c>
      <c r="E215">
        <v>154964.058433531</v>
      </c>
      <c r="F215">
        <v>6307.26</v>
      </c>
      <c r="G215">
        <v>6307.26</v>
      </c>
      <c r="H215">
        <v>2000</v>
      </c>
      <c r="I215">
        <v>2000</v>
      </c>
      <c r="J215">
        <v>0.89760997259441</v>
      </c>
      <c r="K215">
        <v>8307.26</v>
      </c>
      <c r="L215">
        <v>8307.26</v>
      </c>
      <c r="M215" s="38">
        <f>IF(OR(Beazley_data[[#This Row],[total_RC]]&lt;0.6,Beazley_data[[#This Row],[total_RC]]&gt;2),1,Beazley_data[[#This Row],[total_RC]])</f>
        <v>0.89760997259441</v>
      </c>
      <c r="P215" s="39" t="str">
        <f>Beazley_data[[#This Row],[key]]</f>
        <v>7T2015</v>
      </c>
      <c r="Q215" s="40">
        <f>Beazley_data[[#This Row],[WEP]]</f>
        <v>975809.97180000006</v>
      </c>
      <c r="R215" s="40">
        <f t="shared" si="27"/>
        <v>913550.27789511206</v>
      </c>
      <c r="S215" s="41">
        <f t="shared" si="28"/>
        <v>-6.8151360041550174E-2</v>
      </c>
      <c r="U215" s="42">
        <f>Beazley_data[[#This Row],[Acq_costs]]</f>
        <v>154964.058433531</v>
      </c>
      <c r="V215" s="40">
        <f t="shared" si="29"/>
        <v>142095.03886828799</v>
      </c>
      <c r="W215" s="43">
        <f t="shared" si="30"/>
        <v>-9.0566283437746753E-2</v>
      </c>
      <c r="Y215" s="44">
        <f>Beazley_data[[#This Row],[total_RC]]</f>
        <v>0.89760997259441</v>
      </c>
      <c r="Z215" s="45">
        <f t="shared" si="31"/>
        <v>0.89753846429183903</v>
      </c>
      <c r="AA215" s="43">
        <f t="shared" si="32"/>
        <v>-7.9671574440418535E-5</v>
      </c>
      <c r="AD215" s="42">
        <f>Beazley_data[[#This Row],[Cat_incurred]]+Beazley_data[[#This Row],[incurred_exc_cat]]</f>
        <v>8307.26</v>
      </c>
      <c r="AE215" s="40">
        <f t="shared" si="33"/>
        <v>9649.77</v>
      </c>
      <c r="AF215" s="43">
        <f t="shared" si="34"/>
        <v>0.139123523151329</v>
      </c>
    </row>
    <row r="216" spans="1:32" x14ac:dyDescent="0.25">
      <c r="A216" s="48" t="s">
        <v>460</v>
      </c>
      <c r="B216" s="48" t="s">
        <v>62</v>
      </c>
      <c r="C216" s="49">
        <v>2016</v>
      </c>
      <c r="D216" s="85">
        <v>1093554.2035999999</v>
      </c>
      <c r="E216" s="49">
        <v>197489.05822263201</v>
      </c>
      <c r="F216" s="49">
        <v>4783.13</v>
      </c>
      <c r="G216" s="49">
        <v>4783.13</v>
      </c>
      <c r="H216" s="49">
        <v>60030.12</v>
      </c>
      <c r="I216" s="49">
        <v>349802.12</v>
      </c>
      <c r="J216" s="49">
        <v>0.97761907654179903</v>
      </c>
      <c r="K216" s="49">
        <v>64813.25</v>
      </c>
      <c r="L216" s="49">
        <v>354585.25</v>
      </c>
      <c r="M216" s="38">
        <f>IF(OR(Beazley_data[[#This Row],[total_RC]]&lt;0.6,Beazley_data[[#This Row],[total_RC]]&gt;2),1,Beazley_data[[#This Row],[total_RC]])</f>
        <v>0.97761907654179903</v>
      </c>
      <c r="P216" s="39" t="str">
        <f>Beazley_data[[#This Row],[key]]</f>
        <v>7T2016</v>
      </c>
      <c r="Q216" s="40">
        <f>Beazley_data[[#This Row],[WEP]]</f>
        <v>1093554.2035999999</v>
      </c>
      <c r="R216" s="40">
        <f t="shared" si="27"/>
        <v>833829.55633599998</v>
      </c>
      <c r="S216" s="41">
        <f t="shared" si="28"/>
        <v>-0.31148409802751253</v>
      </c>
      <c r="U216" s="42">
        <f>Beazley_data[[#This Row],[Acq_costs]]</f>
        <v>197489.05822263201</v>
      </c>
      <c r="V216" s="40">
        <f t="shared" si="29"/>
        <v>138553.38878400001</v>
      </c>
      <c r="W216" s="43">
        <f t="shared" si="30"/>
        <v>-0.42536433035579296</v>
      </c>
      <c r="Y216" s="44">
        <f>Beazley_data[[#This Row],[total_RC]]</f>
        <v>0.97761907654179903</v>
      </c>
      <c r="Z216" s="45">
        <f t="shared" si="31"/>
        <v>0.96981588013577202</v>
      </c>
      <c r="AA216" s="43">
        <f t="shared" si="32"/>
        <v>-8.0460596344685258E-3</v>
      </c>
      <c r="AD216" s="42">
        <f>Beazley_data[[#This Row],[Cat_incurred]]+Beazley_data[[#This Row],[incurred_exc_cat]]</f>
        <v>354585.25</v>
      </c>
      <c r="AE216" s="40">
        <f t="shared" si="33"/>
        <v>383258.63</v>
      </c>
      <c r="AF216" s="43">
        <f t="shared" si="34"/>
        <v>7.4814701498045866E-2</v>
      </c>
    </row>
    <row r="217" spans="1:32" x14ac:dyDescent="0.25">
      <c r="A217" s="46" t="s">
        <v>461</v>
      </c>
      <c r="B217" s="46" t="s">
        <v>62</v>
      </c>
      <c r="C217">
        <v>2017</v>
      </c>
      <c r="D217" s="84">
        <v>1485128.737</v>
      </c>
      <c r="E217">
        <v>332497.07255027699</v>
      </c>
      <c r="F217">
        <v>33654</v>
      </c>
      <c r="G217">
        <v>33654</v>
      </c>
      <c r="H217">
        <v>6795.4</v>
      </c>
      <c r="I217">
        <v>6795.4</v>
      </c>
      <c r="J217">
        <v>0.97434483727278398</v>
      </c>
      <c r="K217">
        <v>40449.4</v>
      </c>
      <c r="L217">
        <v>40449.4</v>
      </c>
      <c r="M217" s="38">
        <f>IF(OR(Beazley_data[[#This Row],[total_RC]]&lt;0.6,Beazley_data[[#This Row],[total_RC]]&gt;2),1,Beazley_data[[#This Row],[total_RC]])</f>
        <v>0.97434483727278398</v>
      </c>
      <c r="P217" s="39" t="str">
        <f>Beazley_data[[#This Row],[key]]</f>
        <v>7T2017</v>
      </c>
      <c r="Q217" s="40">
        <f>Beazley_data[[#This Row],[WEP]]</f>
        <v>1485128.737</v>
      </c>
      <c r="R217" s="40">
        <f t="shared" si="27"/>
        <v>1284004.4959344999</v>
      </c>
      <c r="S217" s="41">
        <f t="shared" si="28"/>
        <v>-0.15663826855927138</v>
      </c>
      <c r="U217" s="42">
        <f>Beazley_data[[#This Row],[Acq_costs]]</f>
        <v>332497.07255027699</v>
      </c>
      <c r="V217" s="40">
        <f t="shared" si="29"/>
        <v>285596.59779550001</v>
      </c>
      <c r="W217" s="43">
        <f t="shared" si="30"/>
        <v>-0.1642193048404583</v>
      </c>
      <c r="Y217" s="44">
        <f>Beazley_data[[#This Row],[total_RC]]</f>
        <v>0.97434483727278398</v>
      </c>
      <c r="Z217" s="45">
        <f t="shared" si="31"/>
        <v>0.98131247627943097</v>
      </c>
      <c r="AA217" s="43">
        <f t="shared" si="32"/>
        <v>7.1003265270449239E-3</v>
      </c>
      <c r="AD217" s="42">
        <f>Beazley_data[[#This Row],[Cat_incurred]]+Beazley_data[[#This Row],[incurred_exc_cat]]</f>
        <v>40449.4</v>
      </c>
      <c r="AE217" s="40">
        <f t="shared" si="33"/>
        <v>40449.4</v>
      </c>
      <c r="AF217" s="43">
        <f t="shared" si="34"/>
        <v>0</v>
      </c>
    </row>
    <row r="218" spans="1:32" x14ac:dyDescent="0.25">
      <c r="A218" s="48" t="s">
        <v>462</v>
      </c>
      <c r="B218" s="48" t="s">
        <v>62</v>
      </c>
      <c r="C218" s="49">
        <v>2018</v>
      </c>
      <c r="D218" s="85">
        <v>2258431.3533000001</v>
      </c>
      <c r="E218" s="49">
        <v>270834.61554924899</v>
      </c>
      <c r="F218" s="49">
        <v>0</v>
      </c>
      <c r="G218" s="49">
        <v>0</v>
      </c>
      <c r="H218" s="49">
        <v>50611.4</v>
      </c>
      <c r="I218" s="49">
        <v>50611.4</v>
      </c>
      <c r="J218" s="49">
        <v>0.79228796024666404</v>
      </c>
      <c r="K218" s="49">
        <v>50611.4</v>
      </c>
      <c r="L218" s="49">
        <v>50611.4</v>
      </c>
      <c r="M218" s="38">
        <f>IF(OR(Beazley_data[[#This Row],[total_RC]]&lt;0.6,Beazley_data[[#This Row],[total_RC]]&gt;2),1,Beazley_data[[#This Row],[total_RC]])</f>
        <v>0.79228796024666404</v>
      </c>
      <c r="P218" s="39" t="str">
        <f>Beazley_data[[#This Row],[key]]</f>
        <v>7T2018</v>
      </c>
      <c r="Q218" s="40">
        <f>Beazley_data[[#This Row],[WEP]]</f>
        <v>2258431.3533000001</v>
      </c>
      <c r="R218" s="40">
        <f t="shared" si="27"/>
        <v>2281195.3505630698</v>
      </c>
      <c r="S218" s="41">
        <f t="shared" si="28"/>
        <v>9.9789775818414101E-3</v>
      </c>
      <c r="U218" s="42">
        <f>Beazley_data[[#This Row],[Acq_costs]]</f>
        <v>270834.61554924899</v>
      </c>
      <c r="V218" s="40">
        <f t="shared" si="29"/>
        <v>179081.73848792</v>
      </c>
      <c r="W218" s="43">
        <f t="shared" si="30"/>
        <v>-0.51235194518461868</v>
      </c>
      <c r="Y218" s="44">
        <f>Beazley_data[[#This Row],[total_RC]]</f>
        <v>0.79228796024666404</v>
      </c>
      <c r="Z218" s="45">
        <f t="shared" si="31"/>
        <v>1.00033325532967</v>
      </c>
      <c r="AA218" s="43">
        <f t="shared" si="32"/>
        <v>0.20797598597723566</v>
      </c>
      <c r="AD218" s="42">
        <f>Beazley_data[[#This Row],[Cat_incurred]]+Beazley_data[[#This Row],[incurred_exc_cat]]</f>
        <v>50611.4</v>
      </c>
      <c r="AE218" s="40">
        <f t="shared" si="33"/>
        <v>77258.8</v>
      </c>
      <c r="AF218" s="43">
        <f t="shared" si="34"/>
        <v>0.34491087099463102</v>
      </c>
    </row>
    <row r="219" spans="1:32" x14ac:dyDescent="0.25">
      <c r="A219" s="46" t="s">
        <v>463</v>
      </c>
      <c r="B219" s="46" t="s">
        <v>62</v>
      </c>
      <c r="C219">
        <v>2019</v>
      </c>
      <c r="D219" s="84">
        <v>2670494.0025999998</v>
      </c>
      <c r="E219">
        <v>437030.02374200203</v>
      </c>
      <c r="F219">
        <v>0</v>
      </c>
      <c r="G219">
        <v>0</v>
      </c>
      <c r="H219">
        <v>24916.05</v>
      </c>
      <c r="I219">
        <v>24916.05</v>
      </c>
      <c r="J219">
        <v>0.86115218470829602</v>
      </c>
      <c r="K219">
        <v>24916.05</v>
      </c>
      <c r="L219">
        <v>24916.05</v>
      </c>
      <c r="M219" s="38">
        <f>IF(OR(Beazley_data[[#This Row],[total_RC]]&lt;0.6,Beazley_data[[#This Row],[total_RC]]&gt;2),1,Beazley_data[[#This Row],[total_RC]])</f>
        <v>0.86115218470829602</v>
      </c>
      <c r="P219" s="39" t="str">
        <f>Beazley_data[[#This Row],[key]]</f>
        <v>7T2019</v>
      </c>
      <c r="Q219" s="40">
        <f>Beazley_data[[#This Row],[WEP]]</f>
        <v>2670494.0025999998</v>
      </c>
      <c r="R219" s="40">
        <f t="shared" si="27"/>
        <v>1655145.75556378</v>
      </c>
      <c r="S219" s="41">
        <f t="shared" si="28"/>
        <v>-0.61344944614280772</v>
      </c>
      <c r="U219" s="42">
        <f>Beazley_data[[#This Row],[Acq_costs]]</f>
        <v>437030.02374200203</v>
      </c>
      <c r="V219" s="40">
        <f t="shared" si="29"/>
        <v>270469.26389636501</v>
      </c>
      <c r="W219" s="43">
        <f t="shared" si="30"/>
        <v>-0.61582139665769065</v>
      </c>
      <c r="Y219" s="44">
        <f>Beazley_data[[#This Row],[total_RC]]</f>
        <v>0.86115218470829602</v>
      </c>
      <c r="Z219" s="45">
        <f t="shared" si="31"/>
        <v>1.0729386344085501</v>
      </c>
      <c r="AA219" s="43">
        <f t="shared" si="32"/>
        <v>0.1973891543359326</v>
      </c>
      <c r="AD219" s="42">
        <f>Beazley_data[[#This Row],[Cat_incurred]]+Beazley_data[[#This Row],[incurred_exc_cat]]</f>
        <v>24916.05</v>
      </c>
      <c r="AE219" s="40">
        <f t="shared" si="33"/>
        <v>178772.05</v>
      </c>
      <c r="AF219" s="43">
        <f t="shared" si="34"/>
        <v>0.86062670311158829</v>
      </c>
    </row>
    <row r="220" spans="1:32" x14ac:dyDescent="0.25">
      <c r="A220" s="48" t="s">
        <v>464</v>
      </c>
      <c r="B220" s="48" t="s">
        <v>62</v>
      </c>
      <c r="C220" s="49">
        <v>2020</v>
      </c>
      <c r="D220" s="85">
        <v>3386310.6214999999</v>
      </c>
      <c r="E220" s="49">
        <v>700746.84144024097</v>
      </c>
      <c r="F220" s="49">
        <v>0</v>
      </c>
      <c r="G220" s="49">
        <v>0</v>
      </c>
      <c r="H220" s="49">
        <v>653399.755</v>
      </c>
      <c r="I220" s="49">
        <v>652917.39500000002</v>
      </c>
      <c r="J220" s="49">
        <v>1.1018276194885901</v>
      </c>
      <c r="K220" s="49">
        <v>653399.755</v>
      </c>
      <c r="L220" s="49">
        <v>652917.39500000002</v>
      </c>
      <c r="M220" s="38">
        <f>IF(OR(Beazley_data[[#This Row],[total_RC]]&lt;0.6,Beazley_data[[#This Row],[total_RC]]&gt;2),1,Beazley_data[[#This Row],[total_RC]])</f>
        <v>1.1018276194885901</v>
      </c>
      <c r="P220" s="39" t="str">
        <f>Beazley_data[[#This Row],[key]]</f>
        <v>7T2020</v>
      </c>
      <c r="Q220" s="40">
        <f>Beazley_data[[#This Row],[WEP]]</f>
        <v>3386310.6214999999</v>
      </c>
      <c r="R220" s="40">
        <f t="shared" si="27"/>
        <v>1315804.23179548</v>
      </c>
      <c r="S220" s="41">
        <f t="shared" si="28"/>
        <v>-1.5735672067866899</v>
      </c>
      <c r="U220" s="42">
        <f>Beazley_data[[#This Row],[Acq_costs]]</f>
        <v>700746.84144024097</v>
      </c>
      <c r="V220" s="40">
        <f t="shared" si="29"/>
        <v>223758.79466952101</v>
      </c>
      <c r="W220" s="43">
        <f t="shared" si="30"/>
        <v>-2.1317063647719596</v>
      </c>
      <c r="Y220" s="44">
        <f>Beazley_data[[#This Row],[total_RC]]</f>
        <v>1.1018276194885901</v>
      </c>
      <c r="Z220" s="45">
        <f t="shared" si="31"/>
        <v>1.15402821632352</v>
      </c>
      <c r="AA220" s="43">
        <f t="shared" si="32"/>
        <v>4.5233379995880486E-2</v>
      </c>
      <c r="AD220" s="42">
        <f>Beazley_data[[#This Row],[Cat_incurred]]+Beazley_data[[#This Row],[incurred_exc_cat]]</f>
        <v>652917.39500000002</v>
      </c>
      <c r="AE220" s="40">
        <f t="shared" si="33"/>
        <v>329159.27500000002</v>
      </c>
      <c r="AF220" s="43">
        <f t="shared" si="34"/>
        <v>-0.98359105937391544</v>
      </c>
    </row>
    <row r="221" spans="1:32" x14ac:dyDescent="0.25">
      <c r="A221" s="46" t="s">
        <v>465</v>
      </c>
      <c r="B221" s="46" t="s">
        <v>62</v>
      </c>
      <c r="C221">
        <v>2021</v>
      </c>
      <c r="D221" s="84">
        <v>4284829.7647000002</v>
      </c>
      <c r="E221">
        <v>971342.29514806799</v>
      </c>
      <c r="F221">
        <v>80471.429999999993</v>
      </c>
      <c r="G221">
        <v>83272.429999999993</v>
      </c>
      <c r="H221">
        <v>133740.44380000001</v>
      </c>
      <c r="I221">
        <v>195845.6838</v>
      </c>
      <c r="J221">
        <v>1.06112445102052</v>
      </c>
      <c r="K221">
        <v>214211.8738</v>
      </c>
      <c r="L221">
        <v>279118.11379999999</v>
      </c>
      <c r="M221" s="38">
        <f>IF(OR(Beazley_data[[#This Row],[total_RC]]&lt;0.6,Beazley_data[[#This Row],[total_RC]]&gt;2),1,Beazley_data[[#This Row],[total_RC]])</f>
        <v>1.06112445102052</v>
      </c>
      <c r="P221" s="39" t="str">
        <f>Beazley_data[[#This Row],[key]]</f>
        <v>7T2021</v>
      </c>
      <c r="Q221" s="40">
        <f>Beazley_data[[#This Row],[WEP]]</f>
        <v>4284829.7647000002</v>
      </c>
      <c r="R221" s="40">
        <f t="shared" si="27"/>
        <v>1078123.7954891</v>
      </c>
      <c r="S221" s="41">
        <f t="shared" si="28"/>
        <v>-2.9743392944556528</v>
      </c>
      <c r="U221" s="42">
        <f>Beazley_data[[#This Row],[Acq_costs]]</f>
        <v>971342.29514806799</v>
      </c>
      <c r="V221" s="40">
        <f t="shared" si="29"/>
        <v>348695.27966305899</v>
      </c>
      <c r="W221" s="43">
        <f t="shared" si="30"/>
        <v>-1.7856479619875181</v>
      </c>
      <c r="Y221" s="44">
        <f>Beazley_data[[#This Row],[total_RC]]</f>
        <v>1.06112445102052</v>
      </c>
      <c r="Z221" s="45">
        <f t="shared" si="31"/>
        <v>1.0085449386305501</v>
      </c>
      <c r="AA221" s="43">
        <f t="shared" si="32"/>
        <v>-5.2134030300489027E-2</v>
      </c>
      <c r="AD221" s="42">
        <f>Beazley_data[[#This Row],[Cat_incurred]]+Beazley_data[[#This Row],[incurred_exc_cat]]</f>
        <v>279118.11379999999</v>
      </c>
      <c r="AE221" s="40">
        <f t="shared" si="33"/>
        <v>16000.58</v>
      </c>
      <c r="AF221" s="43">
        <f t="shared" si="34"/>
        <v>-16.444249758446254</v>
      </c>
    </row>
    <row r="222" spans="1:32" x14ac:dyDescent="0.25">
      <c r="A222" s="48" t="s">
        <v>466</v>
      </c>
      <c r="B222" s="48" t="s">
        <v>62</v>
      </c>
      <c r="C222" s="49">
        <v>2022</v>
      </c>
      <c r="D222" s="85">
        <v>4889641.9818000002</v>
      </c>
      <c r="E222" s="49">
        <v>1025120.67453447</v>
      </c>
      <c r="F222" s="49">
        <v>321860.58</v>
      </c>
      <c r="G222" s="49">
        <v>402167.12</v>
      </c>
      <c r="H222" s="49">
        <v>24584.5</v>
      </c>
      <c r="I222" s="49">
        <v>24584.5</v>
      </c>
      <c r="J222" s="49">
        <v>1.09661277004935</v>
      </c>
      <c r="K222" s="49">
        <v>346445.08</v>
      </c>
      <c r="L222" s="49">
        <v>426751.62</v>
      </c>
      <c r="M222" s="38">
        <f>IF(OR(Beazley_data[[#This Row],[total_RC]]&lt;0.6,Beazley_data[[#This Row],[total_RC]]&gt;2),1,Beazley_data[[#This Row],[total_RC]])</f>
        <v>1.09661277004935</v>
      </c>
      <c r="P222" s="39" t="str">
        <f>Beazley_data[[#This Row],[key]]</f>
        <v>7T2022</v>
      </c>
      <c r="Q222" s="40">
        <f>Beazley_data[[#This Row],[WEP]]</f>
        <v>4889641.9818000002</v>
      </c>
      <c r="R222" s="40">
        <f t="shared" si="27"/>
        <v>654010.115050002</v>
      </c>
      <c r="S222" s="41">
        <f t="shared" si="28"/>
        <v>-6.4764011584532835</v>
      </c>
      <c r="U222" s="42">
        <f>Beazley_data[[#This Row],[Acq_costs]]</f>
        <v>1025120.67453447</v>
      </c>
      <c r="V222" s="40">
        <f t="shared" si="29"/>
        <v>369601.79955</v>
      </c>
      <c r="W222" s="43">
        <f t="shared" si="30"/>
        <v>-1.7735813943075538</v>
      </c>
      <c r="Y222" s="44">
        <f>Beazley_data[[#This Row],[total_RC]]</f>
        <v>1.09661277004935</v>
      </c>
      <c r="Z222" s="45">
        <f t="shared" si="31"/>
        <v>1.0040105620595601</v>
      </c>
      <c r="AA222" s="43">
        <f t="shared" si="32"/>
        <v>-9.2232304608262219E-2</v>
      </c>
      <c r="AD222" s="42">
        <f>Beazley_data[[#This Row],[Cat_incurred]]+Beazley_data[[#This Row],[incurred_exc_cat]]</f>
        <v>426751.62</v>
      </c>
      <c r="AE222" s="40">
        <f t="shared" si="33"/>
        <v>0</v>
      </c>
      <c r="AF222" s="43" t="str">
        <f t="shared" si="34"/>
        <v>no values</v>
      </c>
    </row>
    <row r="223" spans="1:32" x14ac:dyDescent="0.25">
      <c r="A223" s="46" t="s">
        <v>467</v>
      </c>
      <c r="B223" s="46" t="s">
        <v>62</v>
      </c>
      <c r="C223">
        <v>2023</v>
      </c>
      <c r="D223" s="84">
        <v>3824463.8492999999</v>
      </c>
      <c r="E223">
        <v>731734.77895318402</v>
      </c>
      <c r="F223">
        <v>0</v>
      </c>
      <c r="G223">
        <v>0</v>
      </c>
      <c r="H223">
        <v>0</v>
      </c>
      <c r="I223">
        <v>0</v>
      </c>
      <c r="J223">
        <v>1.0771298183318001</v>
      </c>
      <c r="K223">
        <v>0</v>
      </c>
      <c r="L223">
        <v>0</v>
      </c>
      <c r="M223" s="38">
        <f>IF(OR(Beazley_data[[#This Row],[total_RC]]&lt;0.6,Beazley_data[[#This Row],[total_RC]]&gt;2),1,Beazley_data[[#This Row],[total_RC]])</f>
        <v>1.0771298183318001</v>
      </c>
      <c r="P223" s="39" t="str">
        <f>Beazley_data[[#This Row],[key]]</f>
        <v>7T2023</v>
      </c>
      <c r="Q223" s="40">
        <f>Beazley_data[[#This Row],[WEP]]</f>
        <v>3824463.8492999999</v>
      </c>
      <c r="R223" s="40">
        <f t="shared" si="27"/>
        <v>0</v>
      </c>
      <c r="S223" s="41" t="str">
        <f t="shared" si="28"/>
        <v>no values</v>
      </c>
      <c r="U223" s="42">
        <f>Beazley_data[[#This Row],[Acq_costs]]</f>
        <v>731734.77895318402</v>
      </c>
      <c r="V223" s="40">
        <f t="shared" si="29"/>
        <v>0</v>
      </c>
      <c r="W223" s="43" t="str">
        <f t="shared" si="30"/>
        <v>no values</v>
      </c>
      <c r="Y223" s="44">
        <f>Beazley_data[[#This Row],[total_RC]]</f>
        <v>1.0771298183318001</v>
      </c>
      <c r="Z223" s="45">
        <f t="shared" si="31"/>
        <v>0</v>
      </c>
      <c r="AA223" s="43" t="str">
        <f t="shared" si="32"/>
        <v>no values</v>
      </c>
      <c r="AD223" s="42">
        <f>Beazley_data[[#This Row],[Cat_incurred]]+Beazley_data[[#This Row],[incurred_exc_cat]]</f>
        <v>0</v>
      </c>
      <c r="AE223" s="40">
        <f t="shared" si="33"/>
        <v>0</v>
      </c>
      <c r="AF223" s="43" t="str">
        <f t="shared" si="34"/>
        <v>no values</v>
      </c>
    </row>
    <row r="224" spans="1:32" x14ac:dyDescent="0.25">
      <c r="A224" s="48" t="s">
        <v>468</v>
      </c>
      <c r="B224" s="48" t="s">
        <v>62</v>
      </c>
      <c r="C224" s="49">
        <v>2024</v>
      </c>
      <c r="D224" s="85">
        <v>5200676.6335000005</v>
      </c>
      <c r="E224" s="49">
        <v>1398354.4510528101</v>
      </c>
      <c r="F224" s="49">
        <v>5025</v>
      </c>
      <c r="G224" s="49">
        <v>5025</v>
      </c>
      <c r="H224" s="49">
        <v>0</v>
      </c>
      <c r="I224" s="49">
        <v>0</v>
      </c>
      <c r="J224" s="49">
        <v>0.93540103557449505</v>
      </c>
      <c r="K224" s="49">
        <v>5025</v>
      </c>
      <c r="L224" s="49">
        <v>5025</v>
      </c>
      <c r="M224" s="38">
        <f>IF(OR(Beazley_data[[#This Row],[total_RC]]&lt;0.6,Beazley_data[[#This Row],[total_RC]]&gt;2),1,Beazley_data[[#This Row],[total_RC]])</f>
        <v>0.93540103557449505</v>
      </c>
      <c r="P224" s="39" t="str">
        <f>Beazley_data[[#This Row],[key]]</f>
        <v>7T2024</v>
      </c>
      <c r="Q224" s="40">
        <f>Beazley_data[[#This Row],[WEP]]</f>
        <v>5200676.6335000005</v>
      </c>
      <c r="R224" s="40">
        <f t="shared" si="27"/>
        <v>0</v>
      </c>
      <c r="S224" s="41" t="str">
        <f t="shared" si="28"/>
        <v>no values</v>
      </c>
      <c r="U224" s="42">
        <f>Beazley_data[[#This Row],[Acq_costs]]</f>
        <v>1398354.4510528101</v>
      </c>
      <c r="V224" s="40">
        <f t="shared" si="29"/>
        <v>0</v>
      </c>
      <c r="W224" s="43" t="str">
        <f t="shared" si="30"/>
        <v>no values</v>
      </c>
      <c r="Y224" s="44">
        <f>Beazley_data[[#This Row],[total_RC]]</f>
        <v>0.93540103557449505</v>
      </c>
      <c r="Z224" s="45">
        <f t="shared" si="31"/>
        <v>0</v>
      </c>
      <c r="AA224" s="43" t="str">
        <f t="shared" si="32"/>
        <v>no values</v>
      </c>
      <c r="AD224" s="42">
        <f>Beazley_data[[#This Row],[Cat_incurred]]+Beazley_data[[#This Row],[incurred_exc_cat]]</f>
        <v>5025</v>
      </c>
      <c r="AE224" s="40">
        <f t="shared" si="33"/>
        <v>0</v>
      </c>
      <c r="AF224" s="43" t="str">
        <f t="shared" si="34"/>
        <v>no values</v>
      </c>
    </row>
    <row r="225" spans="1:32" x14ac:dyDescent="0.25">
      <c r="A225" s="46" t="s">
        <v>469</v>
      </c>
      <c r="B225" s="46" t="s">
        <v>11</v>
      </c>
      <c r="C225">
        <v>2002</v>
      </c>
      <c r="D225" s="84">
        <v>227.5812</v>
      </c>
      <c r="E225">
        <v>75.860399999999998</v>
      </c>
      <c r="F225">
        <v>0</v>
      </c>
      <c r="G225">
        <v>0</v>
      </c>
      <c r="H225">
        <v>0</v>
      </c>
      <c r="I225">
        <v>0</v>
      </c>
      <c r="J225">
        <v>1.01</v>
      </c>
      <c r="K225">
        <v>0</v>
      </c>
      <c r="L225">
        <v>0</v>
      </c>
      <c r="M225" s="38">
        <f>IF(OR(Beazley_data[[#This Row],[total_RC]]&lt;0.6,Beazley_data[[#This Row],[total_RC]]&gt;2),1,Beazley_data[[#This Row],[total_RC]])</f>
        <v>1.01</v>
      </c>
      <c r="P225" s="39" t="str">
        <f>Beazley_data[[#This Row],[key]]</f>
        <v>8T2002</v>
      </c>
      <c r="Q225" s="40">
        <f>Beazley_data[[#This Row],[WEP]]</f>
        <v>227.5812</v>
      </c>
      <c r="R225" s="40">
        <f t="shared" si="27"/>
        <v>227.5812</v>
      </c>
      <c r="S225" s="41">
        <f t="shared" si="28"/>
        <v>0</v>
      </c>
      <c r="U225" s="42">
        <f>Beazley_data[[#This Row],[Acq_costs]]</f>
        <v>75.860399999999998</v>
      </c>
      <c r="V225" s="40">
        <f t="shared" si="29"/>
        <v>75.860399999999998</v>
      </c>
      <c r="W225" s="43">
        <f t="shared" si="30"/>
        <v>0</v>
      </c>
      <c r="Y225" s="44">
        <f>Beazley_data[[#This Row],[total_RC]]</f>
        <v>1.01</v>
      </c>
      <c r="Z225" s="45">
        <f t="shared" si="31"/>
        <v>1.0100000931975099</v>
      </c>
      <c r="AA225" s="43">
        <f t="shared" si="32"/>
        <v>9.227475379392524E-8</v>
      </c>
      <c r="AD225" s="42">
        <f>Beazley_data[[#This Row],[Cat_incurred]]+Beazley_data[[#This Row],[incurred_exc_cat]]</f>
        <v>0</v>
      </c>
      <c r="AE225" s="40">
        <f t="shared" si="33"/>
        <v>0</v>
      </c>
      <c r="AF225" s="43" t="str">
        <f t="shared" si="34"/>
        <v>no values</v>
      </c>
    </row>
    <row r="226" spans="1:32" x14ac:dyDescent="0.25">
      <c r="A226" s="48" t="s">
        <v>470</v>
      </c>
      <c r="B226" s="48" t="s">
        <v>11</v>
      </c>
      <c r="C226" s="49">
        <v>2003</v>
      </c>
      <c r="D226" s="85">
        <v>36439.128599999996</v>
      </c>
      <c r="E226" s="49">
        <v>12763.3487013871</v>
      </c>
      <c r="F226" s="49">
        <v>1497.625</v>
      </c>
      <c r="G226" s="49">
        <v>1497.625</v>
      </c>
      <c r="H226" s="49">
        <v>0</v>
      </c>
      <c r="I226" s="49">
        <v>0</v>
      </c>
      <c r="J226" s="49">
        <v>1.02330971548237</v>
      </c>
      <c r="K226" s="49">
        <v>1497.625</v>
      </c>
      <c r="L226" s="49">
        <v>1497.625</v>
      </c>
      <c r="M226" s="38">
        <f>IF(OR(Beazley_data[[#This Row],[total_RC]]&lt;0.6,Beazley_data[[#This Row],[total_RC]]&gt;2),1,Beazley_data[[#This Row],[total_RC]])</f>
        <v>1.02330971548237</v>
      </c>
      <c r="P226" s="39" t="str">
        <f>Beazley_data[[#This Row],[key]]</f>
        <v>8T2003</v>
      </c>
      <c r="Q226" s="40">
        <f>Beazley_data[[#This Row],[WEP]]</f>
        <v>36439.128599999996</v>
      </c>
      <c r="R226" s="40">
        <f t="shared" si="27"/>
        <v>36518.197311999997</v>
      </c>
      <c r="S226" s="41">
        <f t="shared" si="28"/>
        <v>2.165186614346322E-3</v>
      </c>
      <c r="U226" s="42">
        <f>Beazley_data[[#This Row],[Acq_costs]]</f>
        <v>12763.3487013871</v>
      </c>
      <c r="V226" s="40">
        <f t="shared" si="29"/>
        <v>12785.604375999999</v>
      </c>
      <c r="W226" s="43">
        <f t="shared" si="30"/>
        <v>1.740682251570036E-3</v>
      </c>
      <c r="Y226" s="44">
        <f>Beazley_data[[#This Row],[total_RC]]</f>
        <v>1.02330971548237</v>
      </c>
      <c r="Z226" s="45">
        <f t="shared" si="31"/>
        <v>1.02330966895955</v>
      </c>
      <c r="AA226" s="43">
        <f t="shared" si="32"/>
        <v>-4.5463090452480915E-8</v>
      </c>
      <c r="AD226" s="42">
        <f>Beazley_data[[#This Row],[Cat_incurred]]+Beazley_data[[#This Row],[incurred_exc_cat]]</f>
        <v>1497.625</v>
      </c>
      <c r="AE226" s="40">
        <f t="shared" si="33"/>
        <v>1497.625</v>
      </c>
      <c r="AF226" s="43">
        <f t="shared" si="34"/>
        <v>0</v>
      </c>
    </row>
    <row r="227" spans="1:32" x14ac:dyDescent="0.25">
      <c r="A227" s="46" t="s">
        <v>471</v>
      </c>
      <c r="B227" s="46" t="s">
        <v>11</v>
      </c>
      <c r="C227">
        <v>2004</v>
      </c>
      <c r="D227" s="84">
        <v>107804.2466</v>
      </c>
      <c r="E227">
        <v>34216.9709444377</v>
      </c>
      <c r="F227">
        <v>618.05939999999998</v>
      </c>
      <c r="G227">
        <v>618.05939999999998</v>
      </c>
      <c r="H227">
        <v>635.66399942999999</v>
      </c>
      <c r="I227">
        <v>635.66399942999999</v>
      </c>
      <c r="J227">
        <v>0.97888415601086498</v>
      </c>
      <c r="K227">
        <v>1253.72339943</v>
      </c>
      <c r="L227">
        <v>1253.72339943</v>
      </c>
      <c r="M227" s="38">
        <f>IF(OR(Beazley_data[[#This Row],[total_RC]]&lt;0.6,Beazley_data[[#This Row],[total_RC]]&gt;2),1,Beazley_data[[#This Row],[total_RC]])</f>
        <v>0.97888415601086498</v>
      </c>
      <c r="P227" s="39" t="str">
        <f>Beazley_data[[#This Row],[key]]</f>
        <v>8T2004</v>
      </c>
      <c r="Q227" s="40">
        <f>Beazley_data[[#This Row],[WEP]]</f>
        <v>107804.2466</v>
      </c>
      <c r="R227" s="40">
        <f t="shared" si="27"/>
        <v>108032.126451637</v>
      </c>
      <c r="S227" s="41">
        <f t="shared" si="28"/>
        <v>2.1093711576529615E-3</v>
      </c>
      <c r="U227" s="42">
        <f>Beazley_data[[#This Row],[Acq_costs]]</f>
        <v>34216.9709444377</v>
      </c>
      <c r="V227" s="40">
        <f t="shared" si="29"/>
        <v>34250.765394401598</v>
      </c>
      <c r="W227" s="43">
        <f t="shared" si="30"/>
        <v>9.8667721946505012E-4</v>
      </c>
      <c r="Y227" s="44">
        <f>Beazley_data[[#This Row],[total_RC]]</f>
        <v>0.97888415601086498</v>
      </c>
      <c r="Z227" s="45">
        <f t="shared" si="31"/>
        <v>0.978876141196241</v>
      </c>
      <c r="AA227" s="43">
        <f t="shared" si="32"/>
        <v>-8.1877719628404341E-6</v>
      </c>
      <c r="AD227" s="42">
        <f>Beazley_data[[#This Row],[Cat_incurred]]+Beazley_data[[#This Row],[incurred_exc_cat]]</f>
        <v>1253.72339943</v>
      </c>
      <c r="AE227" s="40">
        <f t="shared" si="33"/>
        <v>1288.1947560000001</v>
      </c>
      <c r="AF227" s="43">
        <f t="shared" si="34"/>
        <v>2.6759429356037624E-2</v>
      </c>
    </row>
    <row r="228" spans="1:32" x14ac:dyDescent="0.25">
      <c r="A228" s="48" t="s">
        <v>472</v>
      </c>
      <c r="B228" s="48" t="s">
        <v>11</v>
      </c>
      <c r="C228" s="49">
        <v>2005</v>
      </c>
      <c r="D228" s="85">
        <v>117302.5178</v>
      </c>
      <c r="E228" s="49">
        <v>30439.103727866801</v>
      </c>
      <c r="F228" s="49">
        <v>0</v>
      </c>
      <c r="G228" s="49">
        <v>0</v>
      </c>
      <c r="H228" s="49">
        <v>0</v>
      </c>
      <c r="I228" s="49">
        <v>0</v>
      </c>
      <c r="J228" s="49">
        <v>0.97822958897734202</v>
      </c>
      <c r="K228" s="49">
        <v>0</v>
      </c>
      <c r="L228" s="49">
        <v>0</v>
      </c>
      <c r="M228" s="38">
        <f>IF(OR(Beazley_data[[#This Row],[total_RC]]&lt;0.6,Beazley_data[[#This Row],[total_RC]]&gt;2),1,Beazley_data[[#This Row],[total_RC]])</f>
        <v>0.97822958897734202</v>
      </c>
      <c r="P228" s="39" t="str">
        <f>Beazley_data[[#This Row],[key]]</f>
        <v>8T2005</v>
      </c>
      <c r="Q228" s="40">
        <f>Beazley_data[[#This Row],[WEP]]</f>
        <v>117302.5178</v>
      </c>
      <c r="R228" s="40">
        <f t="shared" si="27"/>
        <v>118467.39733623101</v>
      </c>
      <c r="S228" s="41">
        <f t="shared" si="28"/>
        <v>9.832912365964069E-3</v>
      </c>
      <c r="U228" s="42">
        <f>Beazley_data[[#This Row],[Acq_costs]]</f>
        <v>30439.103727866801</v>
      </c>
      <c r="V228" s="40">
        <f t="shared" si="29"/>
        <v>30833.0406452598</v>
      </c>
      <c r="W228" s="43">
        <f t="shared" si="30"/>
        <v>1.277645373757719E-2</v>
      </c>
      <c r="Y228" s="44">
        <f>Beazley_data[[#This Row],[total_RC]]</f>
        <v>0.97822958897734202</v>
      </c>
      <c r="Z228" s="45">
        <f t="shared" si="31"/>
        <v>0.97775976031555001</v>
      </c>
      <c r="AA228" s="43">
        <f t="shared" si="32"/>
        <v>-4.8051544035764866E-4</v>
      </c>
      <c r="AD228" s="42">
        <f>Beazley_data[[#This Row],[Cat_incurred]]+Beazley_data[[#This Row],[incurred_exc_cat]]</f>
        <v>0</v>
      </c>
      <c r="AE228" s="40">
        <f t="shared" si="33"/>
        <v>0</v>
      </c>
      <c r="AF228" s="43" t="str">
        <f t="shared" si="34"/>
        <v>no values</v>
      </c>
    </row>
    <row r="229" spans="1:32" x14ac:dyDescent="0.25">
      <c r="A229" s="46" t="s">
        <v>473</v>
      </c>
      <c r="B229" s="46" t="s">
        <v>11</v>
      </c>
      <c r="C229">
        <v>2006</v>
      </c>
      <c r="D229" s="84">
        <v>80524.641399999993</v>
      </c>
      <c r="E229">
        <v>24505.7436105005</v>
      </c>
      <c r="F229">
        <v>0</v>
      </c>
      <c r="G229">
        <v>0</v>
      </c>
      <c r="H229">
        <v>0</v>
      </c>
      <c r="I229">
        <v>0</v>
      </c>
      <c r="J229">
        <v>1.0213756691711</v>
      </c>
      <c r="K229">
        <v>0</v>
      </c>
      <c r="L229">
        <v>0</v>
      </c>
      <c r="M229" s="38">
        <f>IF(OR(Beazley_data[[#This Row],[total_RC]]&lt;0.6,Beazley_data[[#This Row],[total_RC]]&gt;2),1,Beazley_data[[#This Row],[total_RC]])</f>
        <v>1.0213756691711</v>
      </c>
      <c r="P229" s="39" t="str">
        <f>Beazley_data[[#This Row],[key]]</f>
        <v>8T2006</v>
      </c>
      <c r="Q229" s="40">
        <f>Beazley_data[[#This Row],[WEP]]</f>
        <v>80524.641399999993</v>
      </c>
      <c r="R229" s="40">
        <f t="shared" si="27"/>
        <v>81208.575778254395</v>
      </c>
      <c r="S229" s="41">
        <f t="shared" si="28"/>
        <v>8.4219477031826275E-3</v>
      </c>
      <c r="U229" s="42">
        <f>Beazley_data[[#This Row],[Acq_costs]]</f>
        <v>24505.7436105005</v>
      </c>
      <c r="V229" s="40">
        <f t="shared" si="29"/>
        <v>24722.615550308801</v>
      </c>
      <c r="W229" s="43">
        <f t="shared" si="30"/>
        <v>8.7722085621152E-3</v>
      </c>
      <c r="Y229" s="44">
        <f>Beazley_data[[#This Row],[total_RC]]</f>
        <v>1.0213756691711</v>
      </c>
      <c r="Z229" s="45">
        <f t="shared" si="31"/>
        <v>1.0211506906818799</v>
      </c>
      <c r="AA229" s="43">
        <f t="shared" si="32"/>
        <v>-2.2031859868778508E-4</v>
      </c>
      <c r="AD229" s="42">
        <f>Beazley_data[[#This Row],[Cat_incurred]]+Beazley_data[[#This Row],[incurred_exc_cat]]</f>
        <v>0</v>
      </c>
      <c r="AE229" s="40">
        <f t="shared" si="33"/>
        <v>0</v>
      </c>
      <c r="AF229" s="43" t="str">
        <f t="shared" si="34"/>
        <v>no values</v>
      </c>
    </row>
    <row r="230" spans="1:32" x14ac:dyDescent="0.25">
      <c r="A230" s="48" t="s">
        <v>474</v>
      </c>
      <c r="B230" s="48" t="s">
        <v>11</v>
      </c>
      <c r="C230" s="49">
        <v>2007</v>
      </c>
      <c r="D230" s="85">
        <v>97803.303400000004</v>
      </c>
      <c r="E230" s="49">
        <v>29036.247815553401</v>
      </c>
      <c r="F230" s="49">
        <v>0</v>
      </c>
      <c r="G230" s="49">
        <v>0</v>
      </c>
      <c r="H230" s="49">
        <v>172.32919999999999</v>
      </c>
      <c r="I230" s="49">
        <v>172.32919999999999</v>
      </c>
      <c r="J230" s="49">
        <v>0.96472883277096999</v>
      </c>
      <c r="K230" s="49">
        <v>172.32919999999999</v>
      </c>
      <c r="L230" s="49">
        <v>172.32919999999999</v>
      </c>
      <c r="M230" s="38">
        <f>IF(OR(Beazley_data[[#This Row],[total_RC]]&lt;0.6,Beazley_data[[#This Row],[total_RC]]&gt;2),1,Beazley_data[[#This Row],[total_RC]])</f>
        <v>0.96472883277096999</v>
      </c>
      <c r="P230" s="39" t="str">
        <f>Beazley_data[[#This Row],[key]]</f>
        <v>8T2007</v>
      </c>
      <c r="Q230" s="40">
        <f>Beazley_data[[#This Row],[WEP]]</f>
        <v>97803.303400000004</v>
      </c>
      <c r="R230" s="40">
        <f t="shared" si="27"/>
        <v>98716.714662907398</v>
      </c>
      <c r="S230" s="41">
        <f t="shared" si="28"/>
        <v>9.2528531366391376E-3</v>
      </c>
      <c r="U230" s="42">
        <f>Beazley_data[[#This Row],[Acq_costs]]</f>
        <v>29036.247815553401</v>
      </c>
      <c r="V230" s="40">
        <f t="shared" si="29"/>
        <v>29319.0703929386</v>
      </c>
      <c r="W230" s="43">
        <f t="shared" si="30"/>
        <v>9.6463691922959467E-3</v>
      </c>
      <c r="Y230" s="44">
        <f>Beazley_data[[#This Row],[total_RC]]</f>
        <v>0.96472883277096999</v>
      </c>
      <c r="Z230" s="45">
        <f t="shared" si="31"/>
        <v>0.96512416004694801</v>
      </c>
      <c r="AA230" s="43">
        <f t="shared" si="32"/>
        <v>4.096128688341908E-4</v>
      </c>
      <c r="AD230" s="42">
        <f>Beazley_data[[#This Row],[Cat_incurred]]+Beazley_data[[#This Row],[incurred_exc_cat]]</f>
        <v>172.32919999999999</v>
      </c>
      <c r="AE230" s="40">
        <f t="shared" si="33"/>
        <v>172.32919999999999</v>
      </c>
      <c r="AF230" s="43">
        <f t="shared" si="34"/>
        <v>0</v>
      </c>
    </row>
    <row r="231" spans="1:32" x14ac:dyDescent="0.25">
      <c r="A231" s="46" t="s">
        <v>475</v>
      </c>
      <c r="B231" s="46" t="s">
        <v>11</v>
      </c>
      <c r="C231">
        <v>2008</v>
      </c>
      <c r="D231" s="84">
        <v>130774.72500000001</v>
      </c>
      <c r="E231">
        <v>37024.847810976004</v>
      </c>
      <c r="F231">
        <v>0</v>
      </c>
      <c r="G231">
        <v>0</v>
      </c>
      <c r="H231">
        <v>4200.7218999999996</v>
      </c>
      <c r="I231">
        <v>4200.7218999999996</v>
      </c>
      <c r="J231">
        <v>0.99604009184968201</v>
      </c>
      <c r="K231">
        <v>4200.7218999999996</v>
      </c>
      <c r="L231">
        <v>4200.7218999999996</v>
      </c>
      <c r="M231" s="38">
        <f>IF(OR(Beazley_data[[#This Row],[total_RC]]&lt;0.6,Beazley_data[[#This Row],[total_RC]]&gt;2),1,Beazley_data[[#This Row],[total_RC]])</f>
        <v>0.99604009184968201</v>
      </c>
      <c r="P231" s="39" t="str">
        <f>Beazley_data[[#This Row],[key]]</f>
        <v>8T2008</v>
      </c>
      <c r="Q231" s="40">
        <f>Beazley_data[[#This Row],[WEP]]</f>
        <v>130774.72500000001</v>
      </c>
      <c r="R231" s="40">
        <f t="shared" si="27"/>
        <v>131859.659719416</v>
      </c>
      <c r="S231" s="41">
        <f t="shared" si="28"/>
        <v>8.2279502444085172E-3</v>
      </c>
      <c r="U231" s="42">
        <f>Beazley_data[[#This Row],[Acq_costs]]</f>
        <v>37024.847810976004</v>
      </c>
      <c r="V231" s="40">
        <f t="shared" si="29"/>
        <v>37374.433401374197</v>
      </c>
      <c r="W231" s="43">
        <f t="shared" si="30"/>
        <v>9.3536024116780345E-3</v>
      </c>
      <c r="Y231" s="44">
        <f>Beazley_data[[#This Row],[total_RC]]</f>
        <v>0.99604009184968201</v>
      </c>
      <c r="Z231" s="45">
        <f t="shared" si="31"/>
        <v>0.99609936274998101</v>
      </c>
      <c r="AA231" s="43">
        <f t="shared" si="32"/>
        <v>5.9502999916966169E-5</v>
      </c>
      <c r="AD231" s="42">
        <f>Beazley_data[[#This Row],[Cat_incurred]]+Beazley_data[[#This Row],[incurred_exc_cat]]</f>
        <v>4200.7218999999996</v>
      </c>
      <c r="AE231" s="40">
        <f t="shared" si="33"/>
        <v>4200.7218999999996</v>
      </c>
      <c r="AF231" s="43">
        <f t="shared" si="34"/>
        <v>0</v>
      </c>
    </row>
    <row r="232" spans="1:32" x14ac:dyDescent="0.25">
      <c r="A232" s="48" t="s">
        <v>476</v>
      </c>
      <c r="B232" s="48" t="s">
        <v>11</v>
      </c>
      <c r="C232" s="49">
        <v>2009</v>
      </c>
      <c r="D232" s="85">
        <v>97900.320999999996</v>
      </c>
      <c r="E232" s="49">
        <v>32419.3878062084</v>
      </c>
      <c r="F232" s="49">
        <v>0</v>
      </c>
      <c r="G232" s="49">
        <v>0</v>
      </c>
      <c r="H232" s="49">
        <v>0</v>
      </c>
      <c r="I232" s="49">
        <v>0</v>
      </c>
      <c r="J232" s="49">
        <v>1.0106198761370899</v>
      </c>
      <c r="K232" s="49">
        <v>0</v>
      </c>
      <c r="L232" s="49">
        <v>0</v>
      </c>
      <c r="M232" s="38">
        <f>IF(OR(Beazley_data[[#This Row],[total_RC]]&lt;0.6,Beazley_data[[#This Row],[total_RC]]&gt;2),1,Beazley_data[[#This Row],[total_RC]])</f>
        <v>1.0106198761370899</v>
      </c>
      <c r="P232" s="39" t="str">
        <f>Beazley_data[[#This Row],[key]]</f>
        <v>8T2009</v>
      </c>
      <c r="Q232" s="40">
        <f>Beazley_data[[#This Row],[WEP]]</f>
        <v>97900.320999999996</v>
      </c>
      <c r="R232" s="40">
        <f t="shared" si="27"/>
        <v>99165.252059313498</v>
      </c>
      <c r="S232" s="41">
        <f t="shared" si="28"/>
        <v>1.2755789281480483E-2</v>
      </c>
      <c r="U232" s="42">
        <f>Beazley_data[[#This Row],[Acq_costs]]</f>
        <v>32419.3878062084</v>
      </c>
      <c r="V232" s="40">
        <f t="shared" si="29"/>
        <v>32805.618242680997</v>
      </c>
      <c r="W232" s="43">
        <f t="shared" si="30"/>
        <v>1.1773301561197243E-2</v>
      </c>
      <c r="Y232" s="44">
        <f>Beazley_data[[#This Row],[total_RC]]</f>
        <v>1.0106198761370899</v>
      </c>
      <c r="Z232" s="45">
        <f t="shared" si="31"/>
        <v>1.0104470072564</v>
      </c>
      <c r="AA232" s="43">
        <f t="shared" si="32"/>
        <v>-1.7108159007693242E-4</v>
      </c>
      <c r="AD232" s="42">
        <f>Beazley_data[[#This Row],[Cat_incurred]]+Beazley_data[[#This Row],[incurred_exc_cat]]</f>
        <v>0</v>
      </c>
      <c r="AE232" s="40">
        <f t="shared" si="33"/>
        <v>0</v>
      </c>
      <c r="AF232" s="43" t="str">
        <f t="shared" si="34"/>
        <v>no values</v>
      </c>
    </row>
    <row r="233" spans="1:32" x14ac:dyDescent="0.25">
      <c r="A233" s="46" t="s">
        <v>477</v>
      </c>
      <c r="B233" s="46" t="s">
        <v>11</v>
      </c>
      <c r="C233">
        <v>2010</v>
      </c>
      <c r="D233" s="84">
        <v>80537.955300000001</v>
      </c>
      <c r="E233">
        <v>27015.009187928001</v>
      </c>
      <c r="F233">
        <v>0</v>
      </c>
      <c r="G233">
        <v>0</v>
      </c>
      <c r="H233">
        <v>9079.3773000000001</v>
      </c>
      <c r="I233">
        <v>9079.3773000000001</v>
      </c>
      <c r="J233">
        <v>0.92828135360304598</v>
      </c>
      <c r="K233">
        <v>9079.3773000000001</v>
      </c>
      <c r="L233">
        <v>9079.3773000000001</v>
      </c>
      <c r="M233" s="38">
        <f>IF(OR(Beazley_data[[#This Row],[total_RC]]&lt;0.6,Beazley_data[[#This Row],[total_RC]]&gt;2),1,Beazley_data[[#This Row],[total_RC]])</f>
        <v>0.92828135360304598</v>
      </c>
      <c r="P233" s="39" t="str">
        <f>Beazley_data[[#This Row],[key]]</f>
        <v>8T2010</v>
      </c>
      <c r="Q233" s="40">
        <f>Beazley_data[[#This Row],[WEP]]</f>
        <v>80537.955300000001</v>
      </c>
      <c r="R233" s="40">
        <f t="shared" si="27"/>
        <v>81158.928984174403</v>
      </c>
      <c r="S233" s="41">
        <f t="shared" si="28"/>
        <v>7.651329212285298E-3</v>
      </c>
      <c r="U233" s="42">
        <f>Beazley_data[[#This Row],[Acq_costs]]</f>
        <v>27015.009187928001</v>
      </c>
      <c r="V233" s="40">
        <f t="shared" si="29"/>
        <v>27188.582757623801</v>
      </c>
      <c r="W233" s="43">
        <f t="shared" si="30"/>
        <v>6.3840609583494801E-3</v>
      </c>
      <c r="Y233" s="44">
        <f>Beazley_data[[#This Row],[total_RC]]</f>
        <v>0.92828135360304598</v>
      </c>
      <c r="Z233" s="45">
        <f t="shared" si="31"/>
        <v>0.92887812366325395</v>
      </c>
      <c r="AA233" s="43">
        <f t="shared" si="32"/>
        <v>6.4246325218045601E-4</v>
      </c>
      <c r="AD233" s="42">
        <f>Beazley_data[[#This Row],[Cat_incurred]]+Beazley_data[[#This Row],[incurred_exc_cat]]</f>
        <v>9079.3773000000001</v>
      </c>
      <c r="AE233" s="40">
        <f t="shared" si="33"/>
        <v>9079.3773000000001</v>
      </c>
      <c r="AF233" s="43">
        <f t="shared" si="34"/>
        <v>0</v>
      </c>
    </row>
    <row r="234" spans="1:32" x14ac:dyDescent="0.25">
      <c r="A234" s="48" t="s">
        <v>478</v>
      </c>
      <c r="B234" s="48" t="s">
        <v>11</v>
      </c>
      <c r="C234" s="49">
        <v>2011</v>
      </c>
      <c r="D234" s="85">
        <v>91612.289000000004</v>
      </c>
      <c r="E234" s="49">
        <v>30066.687458681099</v>
      </c>
      <c r="F234" s="49">
        <v>0</v>
      </c>
      <c r="G234" s="49">
        <v>0</v>
      </c>
      <c r="H234" s="49">
        <v>0</v>
      </c>
      <c r="I234" s="49">
        <v>0</v>
      </c>
      <c r="J234" s="49">
        <v>0.99622173865878505</v>
      </c>
      <c r="K234" s="49">
        <v>0</v>
      </c>
      <c r="L234" s="49">
        <v>0</v>
      </c>
      <c r="M234" s="38">
        <f>IF(OR(Beazley_data[[#This Row],[total_RC]]&lt;0.6,Beazley_data[[#This Row],[total_RC]]&gt;2),1,Beazley_data[[#This Row],[total_RC]])</f>
        <v>0.99622173865878505</v>
      </c>
      <c r="P234" s="39" t="str">
        <f>Beazley_data[[#This Row],[key]]</f>
        <v>8T2011</v>
      </c>
      <c r="Q234" s="40">
        <f>Beazley_data[[#This Row],[WEP]]</f>
        <v>91612.289000000004</v>
      </c>
      <c r="R234" s="40">
        <f t="shared" si="27"/>
        <v>92889.517735461995</v>
      </c>
      <c r="S234" s="41">
        <f t="shared" si="28"/>
        <v>1.3749977032924023E-2</v>
      </c>
      <c r="U234" s="42">
        <f>Beazley_data[[#This Row],[Acq_costs]]</f>
        <v>30066.687458681099</v>
      </c>
      <c r="V234" s="40">
        <f t="shared" si="29"/>
        <v>30480.8838987296</v>
      </c>
      <c r="W234" s="43">
        <f t="shared" si="30"/>
        <v>1.3588727985206635E-2</v>
      </c>
      <c r="Y234" s="44">
        <f>Beazley_data[[#This Row],[total_RC]]</f>
        <v>0.99622173865878505</v>
      </c>
      <c r="Z234" s="45">
        <f t="shared" si="31"/>
        <v>0.99627889392222102</v>
      </c>
      <c r="AA234" s="43">
        <f t="shared" si="32"/>
        <v>5.7368738597841603E-5</v>
      </c>
      <c r="AD234" s="42">
        <f>Beazley_data[[#This Row],[Cat_incurred]]+Beazley_data[[#This Row],[incurred_exc_cat]]</f>
        <v>0</v>
      </c>
      <c r="AE234" s="40">
        <f t="shared" si="33"/>
        <v>0</v>
      </c>
      <c r="AF234" s="43" t="str">
        <f t="shared" si="34"/>
        <v>no values</v>
      </c>
    </row>
    <row r="235" spans="1:32" x14ac:dyDescent="0.25">
      <c r="A235" s="46" t="s">
        <v>479</v>
      </c>
      <c r="B235" s="46" t="s">
        <v>11</v>
      </c>
      <c r="C235">
        <v>2012</v>
      </c>
      <c r="D235" s="84">
        <v>97884.170599999998</v>
      </c>
      <c r="E235">
        <v>29683.781035760701</v>
      </c>
      <c r="F235">
        <v>-373.20690000000002</v>
      </c>
      <c r="G235">
        <v>-373.20690000000002</v>
      </c>
      <c r="H235">
        <v>919.08969999999999</v>
      </c>
      <c r="I235">
        <v>919.08969999999999</v>
      </c>
      <c r="J235">
        <v>1.0296895597519999</v>
      </c>
      <c r="K235">
        <v>545.88279999999997</v>
      </c>
      <c r="L235">
        <v>545.88279999999997</v>
      </c>
      <c r="M235" s="38">
        <f>IF(OR(Beazley_data[[#This Row],[total_RC]]&lt;0.6,Beazley_data[[#This Row],[total_RC]]&gt;2),1,Beazley_data[[#This Row],[total_RC]])</f>
        <v>1.0296895597519999</v>
      </c>
      <c r="P235" s="39" t="str">
        <f>Beazley_data[[#This Row],[key]]</f>
        <v>8T2012</v>
      </c>
      <c r="Q235" s="40">
        <f>Beazley_data[[#This Row],[WEP]]</f>
        <v>97884.170599999998</v>
      </c>
      <c r="R235" s="40">
        <f t="shared" si="27"/>
        <v>99128.4534811255</v>
      </c>
      <c r="S235" s="41">
        <f t="shared" si="28"/>
        <v>1.2552227311428995E-2</v>
      </c>
      <c r="U235" s="42">
        <f>Beazley_data[[#This Row],[Acq_costs]]</f>
        <v>29683.781035760701</v>
      </c>
      <c r="V235" s="40">
        <f t="shared" si="29"/>
        <v>30086.985423313199</v>
      </c>
      <c r="W235" s="43">
        <f t="shared" si="30"/>
        <v>1.3401289025123497E-2</v>
      </c>
      <c r="Y235" s="44">
        <f>Beazley_data[[#This Row],[total_RC]]</f>
        <v>1.0296895597519999</v>
      </c>
      <c r="Z235" s="45">
        <f t="shared" si="31"/>
        <v>1.0304748718074701</v>
      </c>
      <c r="AA235" s="43">
        <f t="shared" si="32"/>
        <v>7.6208753551914958E-4</v>
      </c>
      <c r="AD235" s="42">
        <f>Beazley_data[[#This Row],[Cat_incurred]]+Beazley_data[[#This Row],[incurred_exc_cat]]</f>
        <v>545.88279999999997</v>
      </c>
      <c r="AE235" s="40">
        <f t="shared" si="33"/>
        <v>545.88279999999997</v>
      </c>
      <c r="AF235" s="43">
        <f t="shared" si="34"/>
        <v>0</v>
      </c>
    </row>
    <row r="236" spans="1:32" x14ac:dyDescent="0.25">
      <c r="A236" s="48" t="s">
        <v>480</v>
      </c>
      <c r="B236" s="48" t="s">
        <v>11</v>
      </c>
      <c r="C236" s="49">
        <v>2013</v>
      </c>
      <c r="D236" s="85">
        <v>105363.6661</v>
      </c>
      <c r="E236" s="49">
        <v>33620.572671375499</v>
      </c>
      <c r="F236" s="49">
        <v>0</v>
      </c>
      <c r="G236" s="49">
        <v>0</v>
      </c>
      <c r="H236" s="49">
        <v>0</v>
      </c>
      <c r="I236" s="49">
        <v>0</v>
      </c>
      <c r="J236" s="49">
        <v>1.01627777620524</v>
      </c>
      <c r="K236" s="49">
        <v>0</v>
      </c>
      <c r="L236" s="49">
        <v>0</v>
      </c>
      <c r="M236" s="38">
        <f>IF(OR(Beazley_data[[#This Row],[total_RC]]&lt;0.6,Beazley_data[[#This Row],[total_RC]]&gt;2),1,Beazley_data[[#This Row],[total_RC]])</f>
        <v>1.01627777620524</v>
      </c>
      <c r="P236" s="39" t="str">
        <f>Beazley_data[[#This Row],[key]]</f>
        <v>8T2013</v>
      </c>
      <c r="Q236" s="40">
        <f>Beazley_data[[#This Row],[WEP]]</f>
        <v>105363.6661</v>
      </c>
      <c r="R236" s="40">
        <f t="shared" si="27"/>
        <v>105702.548416745</v>
      </c>
      <c r="S236" s="41">
        <f t="shared" si="28"/>
        <v>3.2059994940606207E-3</v>
      </c>
      <c r="U236" s="42">
        <f>Beazley_data[[#This Row],[Acq_costs]]</f>
        <v>33620.572671375499</v>
      </c>
      <c r="V236" s="40">
        <f t="shared" si="29"/>
        <v>33747.519381157203</v>
      </c>
      <c r="W236" s="43">
        <f t="shared" si="30"/>
        <v>3.7616604748905917E-3</v>
      </c>
      <c r="Y236" s="44">
        <f>Beazley_data[[#This Row],[total_RC]]</f>
        <v>1.01627777620524</v>
      </c>
      <c r="Z236" s="45">
        <f t="shared" si="31"/>
        <v>1.01621717676316</v>
      </c>
      <c r="AA236" s="43">
        <f t="shared" si="32"/>
        <v>-5.9632373340650652E-5</v>
      </c>
      <c r="AD236" s="42">
        <f>Beazley_data[[#This Row],[Cat_incurred]]+Beazley_data[[#This Row],[incurred_exc_cat]]</f>
        <v>0</v>
      </c>
      <c r="AE236" s="40">
        <f t="shared" si="33"/>
        <v>1.8189894E-12</v>
      </c>
      <c r="AF236" s="43">
        <f t="shared" si="34"/>
        <v>1</v>
      </c>
    </row>
    <row r="237" spans="1:32" x14ac:dyDescent="0.25">
      <c r="A237" s="46" t="s">
        <v>481</v>
      </c>
      <c r="B237" s="46" t="s">
        <v>11</v>
      </c>
      <c r="C237">
        <v>2014</v>
      </c>
      <c r="D237" s="84">
        <v>104614.69</v>
      </c>
      <c r="E237">
        <v>29733.304936973302</v>
      </c>
      <c r="F237">
        <v>0</v>
      </c>
      <c r="G237">
        <v>0</v>
      </c>
      <c r="H237">
        <v>0</v>
      </c>
      <c r="I237">
        <v>0</v>
      </c>
      <c r="J237">
        <v>0.986157066711985</v>
      </c>
      <c r="K237">
        <v>0</v>
      </c>
      <c r="L237">
        <v>0</v>
      </c>
      <c r="M237" s="38">
        <f>IF(OR(Beazley_data[[#This Row],[total_RC]]&lt;0.6,Beazley_data[[#This Row],[total_RC]]&gt;2),1,Beazley_data[[#This Row],[total_RC]])</f>
        <v>0.986157066711985</v>
      </c>
      <c r="P237" s="39" t="str">
        <f>Beazley_data[[#This Row],[key]]</f>
        <v>8T2014</v>
      </c>
      <c r="Q237" s="40">
        <f>Beazley_data[[#This Row],[WEP]]</f>
        <v>104614.69</v>
      </c>
      <c r="R237" s="40">
        <f t="shared" si="27"/>
        <v>104779.973097273</v>
      </c>
      <c r="S237" s="41">
        <f t="shared" si="28"/>
        <v>1.5774302320116019E-3</v>
      </c>
      <c r="U237" s="42">
        <f>Beazley_data[[#This Row],[Acq_costs]]</f>
        <v>29733.304936973302</v>
      </c>
      <c r="V237" s="40">
        <f t="shared" si="29"/>
        <v>29751.195791974002</v>
      </c>
      <c r="W237" s="43">
        <f t="shared" si="30"/>
        <v>6.0134910629462441E-4</v>
      </c>
      <c r="Y237" s="44">
        <f>Beazley_data[[#This Row],[total_RC]]</f>
        <v>0.986157066711985</v>
      </c>
      <c r="Z237" s="45">
        <f t="shared" si="31"/>
        <v>0.98618427843165102</v>
      </c>
      <c r="AA237" s="43">
        <f t="shared" si="32"/>
        <v>2.7592935986868279E-5</v>
      </c>
      <c r="AD237" s="42">
        <f>Beazley_data[[#This Row],[Cat_incurred]]+Beazley_data[[#This Row],[incurred_exc_cat]]</f>
        <v>0</v>
      </c>
      <c r="AE237" s="40">
        <f t="shared" si="33"/>
        <v>0</v>
      </c>
      <c r="AF237" s="43" t="str">
        <f t="shared" si="34"/>
        <v>no values</v>
      </c>
    </row>
    <row r="238" spans="1:32" x14ac:dyDescent="0.25">
      <c r="A238" s="48" t="s">
        <v>482</v>
      </c>
      <c r="B238" s="48" t="s">
        <v>11</v>
      </c>
      <c r="C238" s="49">
        <v>2015</v>
      </c>
      <c r="D238" s="85">
        <v>61458.664900000003</v>
      </c>
      <c r="E238" s="49">
        <v>16862.3346670377</v>
      </c>
      <c r="F238" s="49">
        <v>0</v>
      </c>
      <c r="G238" s="49">
        <v>0</v>
      </c>
      <c r="H238" s="49">
        <v>36851.275199999996</v>
      </c>
      <c r="I238" s="49">
        <v>36851.275199999996</v>
      </c>
      <c r="J238" s="49">
        <v>0.97627787012867295</v>
      </c>
      <c r="K238" s="49">
        <v>36851.275199999996</v>
      </c>
      <c r="L238" s="49">
        <v>36851.275199999996</v>
      </c>
      <c r="M238" s="38">
        <f>IF(OR(Beazley_data[[#This Row],[total_RC]]&lt;0.6,Beazley_data[[#This Row],[total_RC]]&gt;2),1,Beazley_data[[#This Row],[total_RC]])</f>
        <v>0.97627787012867295</v>
      </c>
      <c r="P238" s="39" t="str">
        <f>Beazley_data[[#This Row],[key]]</f>
        <v>8T2015</v>
      </c>
      <c r="Q238" s="40">
        <f>Beazley_data[[#This Row],[WEP]]</f>
        <v>61458.664900000003</v>
      </c>
      <c r="R238" s="40">
        <f t="shared" si="27"/>
        <v>61611.459760006401</v>
      </c>
      <c r="S238" s="41">
        <f t="shared" si="28"/>
        <v>2.4799746768145959E-3</v>
      </c>
      <c r="U238" s="42">
        <f>Beazley_data[[#This Row],[Acq_costs]]</f>
        <v>16862.3346670377</v>
      </c>
      <c r="V238" s="40">
        <f t="shared" si="29"/>
        <v>16896.018507761401</v>
      </c>
      <c r="W238" s="43">
        <f t="shared" si="30"/>
        <v>1.993596343909537E-3</v>
      </c>
      <c r="Y238" s="44">
        <f>Beazley_data[[#This Row],[total_RC]]</f>
        <v>0.97627787012867295</v>
      </c>
      <c r="Z238" s="45">
        <f t="shared" si="31"/>
        <v>0.97632364319806597</v>
      </c>
      <c r="AA238" s="43">
        <f t="shared" si="32"/>
        <v>4.6883090163711334E-5</v>
      </c>
      <c r="AD238" s="42">
        <f>Beazley_data[[#This Row],[Cat_incurred]]+Beazley_data[[#This Row],[incurred_exc_cat]]</f>
        <v>36851.275199999996</v>
      </c>
      <c r="AE238" s="40">
        <f t="shared" si="33"/>
        <v>36851.275199999996</v>
      </c>
      <c r="AF238" s="43">
        <f t="shared" si="34"/>
        <v>0</v>
      </c>
    </row>
    <row r="239" spans="1:32" x14ac:dyDescent="0.25">
      <c r="A239" s="46" t="s">
        <v>483</v>
      </c>
      <c r="B239" s="46" t="s">
        <v>11</v>
      </c>
      <c r="C239">
        <v>2016</v>
      </c>
      <c r="D239" s="84">
        <v>64283.889000000003</v>
      </c>
      <c r="E239">
        <v>24437.973554930399</v>
      </c>
      <c r="F239">
        <v>0</v>
      </c>
      <c r="G239">
        <v>0</v>
      </c>
      <c r="H239">
        <v>0</v>
      </c>
      <c r="I239">
        <v>0</v>
      </c>
      <c r="J239">
        <v>0.96201213724902102</v>
      </c>
      <c r="K239">
        <v>0</v>
      </c>
      <c r="L239">
        <v>0</v>
      </c>
      <c r="M239" s="38">
        <f>IF(OR(Beazley_data[[#This Row],[total_RC]]&lt;0.6,Beazley_data[[#This Row],[total_RC]]&gt;2),1,Beazley_data[[#This Row],[total_RC]])</f>
        <v>0.96201213724902102</v>
      </c>
      <c r="P239" s="39" t="str">
        <f>Beazley_data[[#This Row],[key]]</f>
        <v>8T2016</v>
      </c>
      <c r="Q239" s="40">
        <f>Beazley_data[[#This Row],[WEP]]</f>
        <v>64283.889000000003</v>
      </c>
      <c r="R239" s="40">
        <f t="shared" si="27"/>
        <v>64403.232085515003</v>
      </c>
      <c r="S239" s="41">
        <f t="shared" si="28"/>
        <v>1.8530605010092585E-3</v>
      </c>
      <c r="U239" s="42">
        <f>Beazley_data[[#This Row],[Acq_costs]]</f>
        <v>24437.973554930399</v>
      </c>
      <c r="V239" s="40">
        <f t="shared" si="29"/>
        <v>24454.4256061954</v>
      </c>
      <c r="W239" s="43">
        <f t="shared" si="30"/>
        <v>6.7276375777288594E-4</v>
      </c>
      <c r="Y239" s="44">
        <f>Beazley_data[[#This Row],[total_RC]]</f>
        <v>0.96201213724902102</v>
      </c>
      <c r="Z239" s="45">
        <f t="shared" si="31"/>
        <v>0.96198259235430295</v>
      </c>
      <c r="AA239" s="43">
        <f t="shared" si="32"/>
        <v>-3.0712504522315032E-5</v>
      </c>
      <c r="AD239" s="42">
        <f>Beazley_data[[#This Row],[Cat_incurred]]+Beazley_data[[#This Row],[incurred_exc_cat]]</f>
        <v>0</v>
      </c>
      <c r="AE239" s="40">
        <f t="shared" si="33"/>
        <v>0</v>
      </c>
      <c r="AF239" s="43" t="str">
        <f t="shared" si="34"/>
        <v>no values</v>
      </c>
    </row>
    <row r="240" spans="1:32" x14ac:dyDescent="0.25">
      <c r="A240" s="48" t="s">
        <v>484</v>
      </c>
      <c r="B240" s="48" t="s">
        <v>11</v>
      </c>
      <c r="C240" s="49">
        <v>2017</v>
      </c>
      <c r="D240" s="85">
        <v>39367.111199999999</v>
      </c>
      <c r="E240" s="49">
        <v>12837.7742541917</v>
      </c>
      <c r="F240" s="49">
        <v>0</v>
      </c>
      <c r="G240" s="49">
        <v>0</v>
      </c>
      <c r="H240" s="49">
        <v>0</v>
      </c>
      <c r="I240" s="49">
        <v>0</v>
      </c>
      <c r="J240" s="49">
        <v>0.99544632593743698</v>
      </c>
      <c r="K240" s="49">
        <v>0</v>
      </c>
      <c r="L240" s="49">
        <v>0</v>
      </c>
      <c r="M240" s="38">
        <f>IF(OR(Beazley_data[[#This Row],[total_RC]]&lt;0.6,Beazley_data[[#This Row],[total_RC]]&gt;2),1,Beazley_data[[#This Row],[total_RC]])</f>
        <v>0.99544632593743698</v>
      </c>
      <c r="P240" s="39" t="str">
        <f>Beazley_data[[#This Row],[key]]</f>
        <v>8T2017</v>
      </c>
      <c r="Q240" s="40">
        <f>Beazley_data[[#This Row],[WEP]]</f>
        <v>39367.111199999999</v>
      </c>
      <c r="R240" s="40">
        <f t="shared" si="27"/>
        <v>39325.348798184801</v>
      </c>
      <c r="S240" s="41">
        <f t="shared" si="28"/>
        <v>-1.0619715550272738E-3</v>
      </c>
      <c r="U240" s="42">
        <f>Beazley_data[[#This Row],[Acq_costs]]</f>
        <v>12837.7742541917</v>
      </c>
      <c r="V240" s="40">
        <f t="shared" si="29"/>
        <v>12788.7067365246</v>
      </c>
      <c r="W240" s="43">
        <f t="shared" si="30"/>
        <v>-3.8367849601994761E-3</v>
      </c>
      <c r="Y240" s="44">
        <f>Beazley_data[[#This Row],[total_RC]]</f>
        <v>0.99544632593743698</v>
      </c>
      <c r="Z240" s="45">
        <f t="shared" si="31"/>
        <v>0.99504076405758801</v>
      </c>
      <c r="AA240" s="43">
        <f t="shared" si="32"/>
        <v>-4.0758318100975638E-4</v>
      </c>
      <c r="AD240" s="42">
        <f>Beazley_data[[#This Row],[Cat_incurred]]+Beazley_data[[#This Row],[incurred_exc_cat]]</f>
        <v>0</v>
      </c>
      <c r="AE240" s="40">
        <f t="shared" si="33"/>
        <v>0</v>
      </c>
      <c r="AF240" s="43" t="str">
        <f t="shared" si="34"/>
        <v>no values</v>
      </c>
    </row>
    <row r="241" spans="1:32" x14ac:dyDescent="0.25">
      <c r="A241" s="46" t="s">
        <v>485</v>
      </c>
      <c r="B241" s="46" t="s">
        <v>11</v>
      </c>
      <c r="C241">
        <v>2018</v>
      </c>
      <c r="D241" s="84">
        <v>54683.568899999998</v>
      </c>
      <c r="E241">
        <v>17187.717309257801</v>
      </c>
      <c r="F241">
        <v>0</v>
      </c>
      <c r="G241">
        <v>0</v>
      </c>
      <c r="H241">
        <v>0</v>
      </c>
      <c r="I241">
        <v>0</v>
      </c>
      <c r="J241">
        <v>1.0963191818309399</v>
      </c>
      <c r="K241">
        <v>0</v>
      </c>
      <c r="L241">
        <v>0</v>
      </c>
      <c r="M241" s="38">
        <f>IF(OR(Beazley_data[[#This Row],[total_RC]]&lt;0.6,Beazley_data[[#This Row],[total_RC]]&gt;2),1,Beazley_data[[#This Row],[total_RC]])</f>
        <v>1.0963191818309399</v>
      </c>
      <c r="P241" s="39" t="str">
        <f>Beazley_data[[#This Row],[key]]</f>
        <v>8T2018</v>
      </c>
      <c r="Q241" s="40">
        <f>Beazley_data[[#This Row],[WEP]]</f>
        <v>54683.568899999998</v>
      </c>
      <c r="R241" s="40">
        <f t="shared" si="27"/>
        <v>55041.984305305399</v>
      </c>
      <c r="S241" s="41">
        <f t="shared" si="28"/>
        <v>6.5116730406620492E-3</v>
      </c>
      <c r="U241" s="42">
        <f>Beazley_data[[#This Row],[Acq_costs]]</f>
        <v>17187.717309257801</v>
      </c>
      <c r="V241" s="40">
        <f t="shared" si="29"/>
        <v>17113.606246016599</v>
      </c>
      <c r="W241" s="43">
        <f t="shared" si="30"/>
        <v>-4.3305345568793938E-3</v>
      </c>
      <c r="Y241" s="44">
        <f>Beazley_data[[#This Row],[total_RC]]</f>
        <v>1.0963191818309399</v>
      </c>
      <c r="Z241" s="45">
        <f t="shared" si="31"/>
        <v>1.0996219444222299</v>
      </c>
      <c r="AA241" s="43">
        <f t="shared" si="32"/>
        <v>3.0035437252258451E-3</v>
      </c>
      <c r="AD241" s="42">
        <f>Beazley_data[[#This Row],[Cat_incurred]]+Beazley_data[[#This Row],[incurred_exc_cat]]</f>
        <v>0</v>
      </c>
      <c r="AE241" s="40">
        <f t="shared" si="33"/>
        <v>0</v>
      </c>
      <c r="AF241" s="43" t="str">
        <f t="shared" si="34"/>
        <v>no values</v>
      </c>
    </row>
    <row r="242" spans="1:32" x14ac:dyDescent="0.25">
      <c r="A242" s="48" t="s">
        <v>486</v>
      </c>
      <c r="B242" s="48" t="s">
        <v>11</v>
      </c>
      <c r="C242" s="49">
        <v>2019</v>
      </c>
      <c r="D242" s="85">
        <v>62983.490100000003</v>
      </c>
      <c r="E242" s="49">
        <v>22726.317623178002</v>
      </c>
      <c r="F242" s="49">
        <v>0</v>
      </c>
      <c r="G242" s="49">
        <v>0</v>
      </c>
      <c r="H242" s="49">
        <v>0</v>
      </c>
      <c r="I242" s="49">
        <v>0</v>
      </c>
      <c r="J242" s="49">
        <v>1.12155060927427</v>
      </c>
      <c r="K242" s="49">
        <v>0</v>
      </c>
      <c r="L242" s="49">
        <v>0</v>
      </c>
      <c r="M242" s="38">
        <f>IF(OR(Beazley_data[[#This Row],[total_RC]]&lt;0.6,Beazley_data[[#This Row],[total_RC]]&gt;2),1,Beazley_data[[#This Row],[total_RC]])</f>
        <v>1.12155060927427</v>
      </c>
      <c r="P242" s="39" t="str">
        <f>Beazley_data[[#This Row],[key]]</f>
        <v>8T2019</v>
      </c>
      <c r="Q242" s="40">
        <f>Beazley_data[[#This Row],[WEP]]</f>
        <v>62983.490100000003</v>
      </c>
      <c r="R242" s="40">
        <f t="shared" si="27"/>
        <v>143227.65006148699</v>
      </c>
      <c r="S242" s="41">
        <f t="shared" si="28"/>
        <v>0.56025606736575329</v>
      </c>
      <c r="U242" s="42">
        <f>Beazley_data[[#This Row],[Acq_costs]]</f>
        <v>22726.317623178002</v>
      </c>
      <c r="V242" s="40">
        <f t="shared" si="29"/>
        <v>70837.062075544498</v>
      </c>
      <c r="W242" s="43">
        <f t="shared" si="30"/>
        <v>0.67917475743218403</v>
      </c>
      <c r="Y242" s="44">
        <f>Beazley_data[[#This Row],[total_RC]]</f>
        <v>1.12155060927427</v>
      </c>
      <c r="Z242" s="45">
        <f t="shared" si="31"/>
        <v>1.0481851254221799</v>
      </c>
      <c r="AA242" s="43">
        <f t="shared" si="32"/>
        <v>-6.9992868695346627E-2</v>
      </c>
      <c r="AD242" s="42">
        <f>Beazley_data[[#This Row],[Cat_incurred]]+Beazley_data[[#This Row],[incurred_exc_cat]]</f>
        <v>0</v>
      </c>
      <c r="AE242" s="40">
        <f t="shared" si="33"/>
        <v>0</v>
      </c>
      <c r="AF242" s="43" t="str">
        <f t="shared" si="34"/>
        <v>no values</v>
      </c>
    </row>
    <row r="243" spans="1:32" x14ac:dyDescent="0.25">
      <c r="A243" s="46" t="s">
        <v>487</v>
      </c>
      <c r="B243" s="46" t="s">
        <v>11</v>
      </c>
      <c r="C243">
        <v>2020</v>
      </c>
      <c r="D243" s="84">
        <v>66116.391699999993</v>
      </c>
      <c r="E243">
        <v>20928.045671910499</v>
      </c>
      <c r="F243">
        <v>0</v>
      </c>
      <c r="G243">
        <v>0</v>
      </c>
      <c r="H243">
        <v>0</v>
      </c>
      <c r="I243">
        <v>0</v>
      </c>
      <c r="J243">
        <v>1.23576133291648</v>
      </c>
      <c r="K243">
        <v>0</v>
      </c>
      <c r="L243">
        <v>0</v>
      </c>
      <c r="M243" s="38">
        <f>IF(OR(Beazley_data[[#This Row],[total_RC]]&lt;0.6,Beazley_data[[#This Row],[total_RC]]&gt;2),1,Beazley_data[[#This Row],[total_RC]])</f>
        <v>1.23576133291648</v>
      </c>
      <c r="P243" s="39" t="str">
        <f>Beazley_data[[#This Row],[key]]</f>
        <v>8T2020</v>
      </c>
      <c r="Q243" s="40">
        <f>Beazley_data[[#This Row],[WEP]]</f>
        <v>66116.391699999993</v>
      </c>
      <c r="R243" s="40">
        <f t="shared" si="27"/>
        <v>48693.472413969197</v>
      </c>
      <c r="S243" s="41">
        <f t="shared" si="28"/>
        <v>-0.35780810901940324</v>
      </c>
      <c r="U243" s="42">
        <f>Beazley_data[[#This Row],[Acq_costs]]</f>
        <v>20928.045671910499</v>
      </c>
      <c r="V243" s="40">
        <f t="shared" si="29"/>
        <v>15829.5834775164</v>
      </c>
      <c r="W243" s="43">
        <f t="shared" si="30"/>
        <v>-0.3220844188121384</v>
      </c>
      <c r="Y243" s="44">
        <f>Beazley_data[[#This Row],[total_RC]]</f>
        <v>1.23576133291648</v>
      </c>
      <c r="Z243" s="45">
        <f t="shared" si="31"/>
        <v>1.19007381050109</v>
      </c>
      <c r="AA243" s="43">
        <f t="shared" si="32"/>
        <v>-3.8390494784649537E-2</v>
      </c>
      <c r="AD243" s="42">
        <f>Beazley_data[[#This Row],[Cat_incurred]]+Beazley_data[[#This Row],[incurred_exc_cat]]</f>
        <v>0</v>
      </c>
      <c r="AE243" s="40">
        <f t="shared" si="33"/>
        <v>0</v>
      </c>
      <c r="AF243" s="43" t="str">
        <f t="shared" si="34"/>
        <v>no values</v>
      </c>
    </row>
    <row r="244" spans="1:32" x14ac:dyDescent="0.25">
      <c r="A244" s="48" t="s">
        <v>488</v>
      </c>
      <c r="B244" s="48" t="s">
        <v>11</v>
      </c>
      <c r="C244" s="49">
        <v>2021</v>
      </c>
      <c r="D244" s="85">
        <v>101492.66469999999</v>
      </c>
      <c r="E244" s="49">
        <v>34429.414288668901</v>
      </c>
      <c r="F244" s="49">
        <v>0</v>
      </c>
      <c r="G244" s="49">
        <v>0</v>
      </c>
      <c r="H244" s="49">
        <v>2159.1835945799999</v>
      </c>
      <c r="I244" s="49">
        <v>2845.3286349199998</v>
      </c>
      <c r="J244" s="49">
        <v>1.1168260854371199</v>
      </c>
      <c r="K244" s="49">
        <v>2159.1835945799999</v>
      </c>
      <c r="L244" s="49">
        <v>2845.3286349199998</v>
      </c>
      <c r="M244" s="38">
        <f>IF(OR(Beazley_data[[#This Row],[total_RC]]&lt;0.6,Beazley_data[[#This Row],[total_RC]]&gt;2),1,Beazley_data[[#This Row],[total_RC]])</f>
        <v>1.1168260854371199</v>
      </c>
      <c r="P244" s="39" t="str">
        <f>Beazley_data[[#This Row],[key]]</f>
        <v>8T2021</v>
      </c>
      <c r="Q244" s="40">
        <f>Beazley_data[[#This Row],[WEP]]</f>
        <v>101492.66469999999</v>
      </c>
      <c r="R244" s="40">
        <f t="shared" si="27"/>
        <v>75794.348491020195</v>
      </c>
      <c r="S244" s="41">
        <f t="shared" si="28"/>
        <v>-0.33905319750884105</v>
      </c>
      <c r="U244" s="42">
        <f>Beazley_data[[#This Row],[Acq_costs]]</f>
        <v>34429.414288668901</v>
      </c>
      <c r="V244" s="40">
        <f t="shared" si="29"/>
        <v>26244.4124963508</v>
      </c>
      <c r="W244" s="43">
        <f t="shared" si="30"/>
        <v>-0.311875977161089</v>
      </c>
      <c r="Y244" s="44">
        <f>Beazley_data[[#This Row],[total_RC]]</f>
        <v>1.1168260854371199</v>
      </c>
      <c r="Z244" s="45">
        <f t="shared" si="31"/>
        <v>1.11556183899515</v>
      </c>
      <c r="AA244" s="43">
        <f t="shared" si="32"/>
        <v>-1.1332822599136707E-3</v>
      </c>
      <c r="AD244" s="42">
        <f>Beazley_data[[#This Row],[Cat_incurred]]+Beazley_data[[#This Row],[incurred_exc_cat]]</f>
        <v>2845.3286349199998</v>
      </c>
      <c r="AE244" s="40">
        <f t="shared" si="33"/>
        <v>0</v>
      </c>
      <c r="AF244" s="43" t="str">
        <f t="shared" si="34"/>
        <v>no values</v>
      </c>
    </row>
    <row r="245" spans="1:32" x14ac:dyDescent="0.25">
      <c r="A245" s="46" t="s">
        <v>489</v>
      </c>
      <c r="B245" s="46" t="s">
        <v>11</v>
      </c>
      <c r="C245">
        <v>2022</v>
      </c>
      <c r="D245" s="84">
        <v>280353.03940000001</v>
      </c>
      <c r="E245">
        <v>87496.215065514203</v>
      </c>
      <c r="F245">
        <v>0</v>
      </c>
      <c r="G245">
        <v>0</v>
      </c>
      <c r="H245">
        <v>0</v>
      </c>
      <c r="I245">
        <v>0</v>
      </c>
      <c r="J245">
        <v>1.0486543835973099</v>
      </c>
      <c r="K245">
        <v>0</v>
      </c>
      <c r="L245">
        <v>0</v>
      </c>
      <c r="M245" s="38">
        <f>IF(OR(Beazley_data[[#This Row],[total_RC]]&lt;0.6,Beazley_data[[#This Row],[total_RC]]&gt;2),1,Beazley_data[[#This Row],[total_RC]])</f>
        <v>1.0486543835973099</v>
      </c>
      <c r="P245" s="39" t="str">
        <f>Beazley_data[[#This Row],[key]]</f>
        <v>8T2022</v>
      </c>
      <c r="Q245" s="40">
        <f>Beazley_data[[#This Row],[WEP]]</f>
        <v>280353.03940000001</v>
      </c>
      <c r="R245" s="40">
        <f t="shared" si="27"/>
        <v>99669.526952633794</v>
      </c>
      <c r="S245" s="41">
        <f t="shared" si="28"/>
        <v>-1.8128260258848514</v>
      </c>
      <c r="U245" s="42">
        <f>Beazley_data[[#This Row],[Acq_costs]]</f>
        <v>87496.215065514203</v>
      </c>
      <c r="V245" s="40">
        <f t="shared" si="29"/>
        <v>41596.299765619398</v>
      </c>
      <c r="W245" s="43">
        <f t="shared" si="30"/>
        <v>-1.1034614991844172</v>
      </c>
      <c r="Y245" s="44">
        <f>Beazley_data[[#This Row],[total_RC]]</f>
        <v>1.0486543835973099</v>
      </c>
      <c r="Z245" s="45">
        <f t="shared" si="31"/>
        <v>1.0533696569706299</v>
      </c>
      <c r="AA245" s="43">
        <f t="shared" si="32"/>
        <v>4.4763709891554974E-3</v>
      </c>
      <c r="AD245" s="42">
        <f>Beazley_data[[#This Row],[Cat_incurred]]+Beazley_data[[#This Row],[incurred_exc_cat]]</f>
        <v>0</v>
      </c>
      <c r="AE245" s="40">
        <f t="shared" si="33"/>
        <v>0</v>
      </c>
      <c r="AF245" s="43" t="str">
        <f t="shared" si="34"/>
        <v>no values</v>
      </c>
    </row>
    <row r="246" spans="1:32" x14ac:dyDescent="0.25">
      <c r="A246" s="48" t="s">
        <v>490</v>
      </c>
      <c r="B246" s="48" t="s">
        <v>11</v>
      </c>
      <c r="C246" s="49">
        <v>2023</v>
      </c>
      <c r="D246" s="85">
        <v>420109.3419</v>
      </c>
      <c r="E246" s="49">
        <v>98488.430864554393</v>
      </c>
      <c r="F246" s="49">
        <v>0</v>
      </c>
      <c r="G246" s="49">
        <v>0</v>
      </c>
      <c r="H246" s="49">
        <v>0</v>
      </c>
      <c r="I246" s="49">
        <v>135</v>
      </c>
      <c r="J246" s="49">
        <v>0.99160015901271503</v>
      </c>
      <c r="K246" s="49">
        <v>0</v>
      </c>
      <c r="L246" s="49">
        <v>135</v>
      </c>
      <c r="M246" s="38">
        <f>IF(OR(Beazley_data[[#This Row],[total_RC]]&lt;0.6,Beazley_data[[#This Row],[total_RC]]&gt;2),1,Beazley_data[[#This Row],[total_RC]])</f>
        <v>0.99160015901271503</v>
      </c>
      <c r="P246" s="39" t="str">
        <f>Beazley_data[[#This Row],[key]]</f>
        <v>8T2023</v>
      </c>
      <c r="Q246" s="40">
        <f>Beazley_data[[#This Row],[WEP]]</f>
        <v>420109.3419</v>
      </c>
      <c r="R246" s="40">
        <f t="shared" si="27"/>
        <v>0</v>
      </c>
      <c r="S246" s="41" t="str">
        <f t="shared" si="28"/>
        <v>no values</v>
      </c>
      <c r="U246" s="42">
        <f>Beazley_data[[#This Row],[Acq_costs]]</f>
        <v>98488.430864554393</v>
      </c>
      <c r="V246" s="40">
        <f t="shared" si="29"/>
        <v>0</v>
      </c>
      <c r="W246" s="43" t="str">
        <f t="shared" si="30"/>
        <v>no values</v>
      </c>
      <c r="Y246" s="44">
        <f>Beazley_data[[#This Row],[total_RC]]</f>
        <v>0.99160015901271503</v>
      </c>
      <c r="Z246" s="45">
        <f t="shared" si="31"/>
        <v>0</v>
      </c>
      <c r="AA246" s="43" t="str">
        <f t="shared" si="32"/>
        <v>no values</v>
      </c>
      <c r="AD246" s="42">
        <f>Beazley_data[[#This Row],[Cat_incurred]]+Beazley_data[[#This Row],[incurred_exc_cat]]</f>
        <v>135</v>
      </c>
      <c r="AE246" s="40">
        <f t="shared" si="33"/>
        <v>0</v>
      </c>
      <c r="AF246" s="43" t="str">
        <f t="shared" si="34"/>
        <v>no values</v>
      </c>
    </row>
    <row r="247" spans="1:32" x14ac:dyDescent="0.25">
      <c r="A247" s="46" t="s">
        <v>491</v>
      </c>
      <c r="B247" s="46" t="s">
        <v>11</v>
      </c>
      <c r="C247">
        <v>2024</v>
      </c>
      <c r="D247" s="84">
        <v>40337.046799999996</v>
      </c>
      <c r="E247">
        <v>14622.456877684001</v>
      </c>
      <c r="F247">
        <v>0</v>
      </c>
      <c r="G247">
        <v>0</v>
      </c>
      <c r="H247">
        <v>0</v>
      </c>
      <c r="I247">
        <v>0</v>
      </c>
      <c r="J247">
        <v>1.0450792046434101</v>
      </c>
      <c r="K247">
        <v>0</v>
      </c>
      <c r="L247">
        <v>0</v>
      </c>
      <c r="M247" s="38">
        <f>IF(OR(Beazley_data[[#This Row],[total_RC]]&lt;0.6,Beazley_data[[#This Row],[total_RC]]&gt;2),1,Beazley_data[[#This Row],[total_RC]])</f>
        <v>1.0450792046434101</v>
      </c>
      <c r="P247" s="39" t="str">
        <f>Beazley_data[[#This Row],[key]]</f>
        <v>8T2024</v>
      </c>
      <c r="Q247" s="40">
        <f>Beazley_data[[#This Row],[WEP]]</f>
        <v>40337.046799999996</v>
      </c>
      <c r="R247" s="40">
        <f t="shared" si="27"/>
        <v>0</v>
      </c>
      <c r="S247" s="41" t="str">
        <f t="shared" si="28"/>
        <v>no values</v>
      </c>
      <c r="U247" s="42">
        <f>Beazley_data[[#This Row],[Acq_costs]]</f>
        <v>14622.456877684001</v>
      </c>
      <c r="V247" s="40">
        <f t="shared" si="29"/>
        <v>0</v>
      </c>
      <c r="W247" s="43" t="str">
        <f t="shared" si="30"/>
        <v>no values</v>
      </c>
      <c r="Y247" s="44">
        <f>Beazley_data[[#This Row],[total_RC]]</f>
        <v>1.0450792046434101</v>
      </c>
      <c r="Z247" s="45">
        <f t="shared" si="31"/>
        <v>0</v>
      </c>
      <c r="AA247" s="43" t="str">
        <f t="shared" si="32"/>
        <v>no values</v>
      </c>
      <c r="AD247" s="42">
        <f>Beazley_data[[#This Row],[Cat_incurred]]+Beazley_data[[#This Row],[incurred_exc_cat]]</f>
        <v>0</v>
      </c>
      <c r="AE247" s="40">
        <f t="shared" si="33"/>
        <v>0</v>
      </c>
      <c r="AF247" s="43" t="str">
        <f t="shared" si="34"/>
        <v>no values</v>
      </c>
    </row>
    <row r="248" spans="1:32" x14ac:dyDescent="0.25">
      <c r="A248" s="48" t="s">
        <v>492</v>
      </c>
      <c r="B248" s="48" t="s">
        <v>493</v>
      </c>
      <c r="C248" s="49">
        <v>1992</v>
      </c>
      <c r="D248" s="85">
        <v>304.7022</v>
      </c>
      <c r="E248" s="49">
        <v>101.56740000000001</v>
      </c>
      <c r="F248" s="49">
        <v>0</v>
      </c>
      <c r="G248" s="49">
        <v>0</v>
      </c>
      <c r="H248" s="49">
        <v>0</v>
      </c>
      <c r="I248" s="49">
        <v>0</v>
      </c>
      <c r="J248" s="49"/>
      <c r="K248" s="49">
        <v>0</v>
      </c>
      <c r="L248" s="49">
        <v>0</v>
      </c>
      <c r="M248" s="38">
        <f>IF(OR(Beazley_data[[#This Row],[total_RC]]&lt;0.6,Beazley_data[[#This Row],[total_RC]]&gt;2),1,Beazley_data[[#This Row],[total_RC]])</f>
        <v>1</v>
      </c>
      <c r="P248" s="39" t="str">
        <f>Beazley_data[[#This Row],[key]]</f>
        <v>A11992</v>
      </c>
      <c r="Q248" s="40">
        <f>Beazley_data[[#This Row],[WEP]]</f>
        <v>304.7022</v>
      </c>
      <c r="R248" s="40">
        <f t="shared" si="27"/>
        <v>0</v>
      </c>
      <c r="S248" s="41" t="str">
        <f t="shared" si="28"/>
        <v>no values</v>
      </c>
      <c r="U248" s="42">
        <f>Beazley_data[[#This Row],[Acq_costs]]</f>
        <v>101.56740000000001</v>
      </c>
      <c r="V248" s="40">
        <f t="shared" si="29"/>
        <v>0</v>
      </c>
      <c r="W248" s="43" t="str">
        <f t="shared" si="30"/>
        <v>no values</v>
      </c>
      <c r="Y248" s="44">
        <f>Beazley_data[[#This Row],[total_RC]]</f>
        <v>0</v>
      </c>
      <c r="Z248" s="45">
        <f t="shared" si="31"/>
        <v>0</v>
      </c>
      <c r="AA248" s="43" t="str">
        <f t="shared" si="32"/>
        <v>no values</v>
      </c>
      <c r="AD248" s="42">
        <f>Beazley_data[[#This Row],[Cat_incurred]]+Beazley_data[[#This Row],[incurred_exc_cat]]</f>
        <v>0</v>
      </c>
      <c r="AE248" s="40">
        <f t="shared" si="33"/>
        <v>0</v>
      </c>
      <c r="AF248" s="43" t="str">
        <f t="shared" si="34"/>
        <v>no values</v>
      </c>
    </row>
    <row r="249" spans="1:32" x14ac:dyDescent="0.25">
      <c r="A249" s="46" t="s">
        <v>494</v>
      </c>
      <c r="B249" s="46" t="s">
        <v>493</v>
      </c>
      <c r="C249">
        <v>1993</v>
      </c>
      <c r="D249" s="84">
        <v>105914.86229999999</v>
      </c>
      <c r="E249">
        <v>18879.763560294101</v>
      </c>
      <c r="F249">
        <v>30481.436551890001</v>
      </c>
      <c r="G249">
        <v>30481.436551890001</v>
      </c>
      <c r="H249">
        <v>10837.04207051</v>
      </c>
      <c r="I249">
        <v>10837.04207051</v>
      </c>
      <c r="K249">
        <v>41318.478622399998</v>
      </c>
      <c r="L249">
        <v>41318.478622399998</v>
      </c>
      <c r="M249" s="38">
        <f>IF(OR(Beazley_data[[#This Row],[total_RC]]&lt;0.6,Beazley_data[[#This Row],[total_RC]]&gt;2),1,Beazley_data[[#This Row],[total_RC]])</f>
        <v>1</v>
      </c>
      <c r="P249" s="39" t="str">
        <f>Beazley_data[[#This Row],[key]]</f>
        <v>A11993</v>
      </c>
      <c r="Q249" s="40">
        <f>Beazley_data[[#This Row],[WEP]]</f>
        <v>105914.86229999999</v>
      </c>
      <c r="R249" s="40">
        <f t="shared" si="27"/>
        <v>0</v>
      </c>
      <c r="S249" s="41" t="str">
        <f t="shared" si="28"/>
        <v>no values</v>
      </c>
      <c r="U249" s="42">
        <f>Beazley_data[[#This Row],[Acq_costs]]</f>
        <v>18879.763560294101</v>
      </c>
      <c r="V249" s="40">
        <f t="shared" si="29"/>
        <v>0</v>
      </c>
      <c r="W249" s="43" t="str">
        <f t="shared" si="30"/>
        <v>no values</v>
      </c>
      <c r="Y249" s="44">
        <f>Beazley_data[[#This Row],[total_RC]]</f>
        <v>0</v>
      </c>
      <c r="Z249" s="45">
        <f t="shared" si="31"/>
        <v>0</v>
      </c>
      <c r="AA249" s="43" t="str">
        <f t="shared" si="32"/>
        <v>no values</v>
      </c>
      <c r="AD249" s="42">
        <f>Beazley_data[[#This Row],[Cat_incurred]]+Beazley_data[[#This Row],[incurred_exc_cat]]</f>
        <v>41318.478622399998</v>
      </c>
      <c r="AE249" s="40">
        <f t="shared" si="33"/>
        <v>0</v>
      </c>
      <c r="AF249" s="43" t="str">
        <f t="shared" si="34"/>
        <v>no values</v>
      </c>
    </row>
    <row r="250" spans="1:32" x14ac:dyDescent="0.25">
      <c r="A250" s="48" t="s">
        <v>495</v>
      </c>
      <c r="B250" s="48" t="s">
        <v>493</v>
      </c>
      <c r="C250" s="49">
        <v>1994</v>
      </c>
      <c r="D250" s="85">
        <v>3601.6875</v>
      </c>
      <c r="E250" s="49">
        <v>1200.5625</v>
      </c>
      <c r="F250" s="49">
        <v>0</v>
      </c>
      <c r="G250" s="49">
        <v>0</v>
      </c>
      <c r="H250" s="49">
        <v>6420.8382915499997</v>
      </c>
      <c r="I250" s="49">
        <v>6420.8382915499997</v>
      </c>
      <c r="J250" s="49">
        <v>1</v>
      </c>
      <c r="K250" s="49">
        <v>6420.8382915499997</v>
      </c>
      <c r="L250" s="49">
        <v>6420.8382915499997</v>
      </c>
      <c r="M250" s="38">
        <f>IF(OR(Beazley_data[[#This Row],[total_RC]]&lt;0.6,Beazley_data[[#This Row],[total_RC]]&gt;2),1,Beazley_data[[#This Row],[total_RC]])</f>
        <v>1</v>
      </c>
      <c r="P250" s="39" t="str">
        <f>Beazley_data[[#This Row],[key]]</f>
        <v>A11994</v>
      </c>
      <c r="Q250" s="40">
        <f>Beazley_data[[#This Row],[WEP]]</f>
        <v>3601.6875</v>
      </c>
      <c r="R250" s="40">
        <f t="shared" si="27"/>
        <v>0</v>
      </c>
      <c r="S250" s="41" t="str">
        <f t="shared" si="28"/>
        <v>no values</v>
      </c>
      <c r="U250" s="42">
        <f>Beazley_data[[#This Row],[Acq_costs]]</f>
        <v>1200.5625</v>
      </c>
      <c r="V250" s="40">
        <f t="shared" si="29"/>
        <v>0</v>
      </c>
      <c r="W250" s="43" t="str">
        <f t="shared" si="30"/>
        <v>no values</v>
      </c>
      <c r="Y250" s="44">
        <f>Beazley_data[[#This Row],[total_RC]]</f>
        <v>1</v>
      </c>
      <c r="Z250" s="45">
        <f t="shared" si="31"/>
        <v>0</v>
      </c>
      <c r="AA250" s="43" t="str">
        <f t="shared" si="32"/>
        <v>no values</v>
      </c>
      <c r="AD250" s="42">
        <f>Beazley_data[[#This Row],[Cat_incurred]]+Beazley_data[[#This Row],[incurred_exc_cat]]</f>
        <v>6420.8382915499997</v>
      </c>
      <c r="AE250" s="40">
        <f t="shared" si="33"/>
        <v>0</v>
      </c>
      <c r="AF250" s="43" t="str">
        <f t="shared" si="34"/>
        <v>no values</v>
      </c>
    </row>
    <row r="251" spans="1:32" x14ac:dyDescent="0.25">
      <c r="A251" s="46" t="s">
        <v>496</v>
      </c>
      <c r="B251" s="46" t="s">
        <v>497</v>
      </c>
      <c r="C251">
        <v>1993</v>
      </c>
      <c r="D251" s="84">
        <v>7933.6781000000001</v>
      </c>
      <c r="E251">
        <v>1401.857025</v>
      </c>
      <c r="F251">
        <v>0</v>
      </c>
      <c r="G251">
        <v>0</v>
      </c>
      <c r="H251">
        <v>0</v>
      </c>
      <c r="I251">
        <v>0</v>
      </c>
      <c r="K251">
        <v>0</v>
      </c>
      <c r="L251">
        <v>0</v>
      </c>
      <c r="M251" s="38">
        <f>IF(OR(Beazley_data[[#This Row],[total_RC]]&lt;0.6,Beazley_data[[#This Row],[total_RC]]&gt;2),1,Beazley_data[[#This Row],[total_RC]])</f>
        <v>1</v>
      </c>
      <c r="P251" s="39" t="str">
        <f>Beazley_data[[#This Row],[key]]</f>
        <v>A1993</v>
      </c>
      <c r="Q251" s="40">
        <f>Beazley_data[[#This Row],[WEP]]</f>
        <v>7933.6781000000001</v>
      </c>
      <c r="R251" s="40">
        <f t="shared" si="27"/>
        <v>0</v>
      </c>
      <c r="S251" s="41" t="str">
        <f t="shared" si="28"/>
        <v>no values</v>
      </c>
      <c r="U251" s="42">
        <f>Beazley_data[[#This Row],[Acq_costs]]</f>
        <v>1401.857025</v>
      </c>
      <c r="V251" s="40">
        <f t="shared" si="29"/>
        <v>0</v>
      </c>
      <c r="W251" s="43" t="str">
        <f t="shared" si="30"/>
        <v>no values</v>
      </c>
      <c r="Y251" s="44">
        <f>Beazley_data[[#This Row],[total_RC]]</f>
        <v>0</v>
      </c>
      <c r="Z251" s="45">
        <f t="shared" si="31"/>
        <v>0</v>
      </c>
      <c r="AA251" s="43" t="str">
        <f t="shared" si="32"/>
        <v>no values</v>
      </c>
      <c r="AD251" s="42">
        <f>Beazley_data[[#This Row],[Cat_incurred]]+Beazley_data[[#This Row],[incurred_exc_cat]]</f>
        <v>0</v>
      </c>
      <c r="AE251" s="40">
        <f t="shared" si="33"/>
        <v>0</v>
      </c>
      <c r="AF251" s="43" t="str">
        <f t="shared" si="34"/>
        <v>no values</v>
      </c>
    </row>
    <row r="252" spans="1:32" x14ac:dyDescent="0.25">
      <c r="A252" s="48" t="s">
        <v>498</v>
      </c>
      <c r="B252" s="48" t="s">
        <v>497</v>
      </c>
      <c r="C252" s="49">
        <v>1994</v>
      </c>
      <c r="D252" s="85">
        <v>2184.8063999999999</v>
      </c>
      <c r="E252" s="49">
        <v>546.20159999999998</v>
      </c>
      <c r="F252" s="49">
        <v>0</v>
      </c>
      <c r="G252" s="49">
        <v>0</v>
      </c>
      <c r="H252" s="49">
        <v>0</v>
      </c>
      <c r="I252" s="49">
        <v>0</v>
      </c>
      <c r="J252" s="49"/>
      <c r="K252" s="49">
        <v>0</v>
      </c>
      <c r="L252" s="49">
        <v>0</v>
      </c>
      <c r="M252" s="38">
        <f>IF(OR(Beazley_data[[#This Row],[total_RC]]&lt;0.6,Beazley_data[[#This Row],[total_RC]]&gt;2),1,Beazley_data[[#This Row],[total_RC]])</f>
        <v>1</v>
      </c>
      <c r="P252" s="39" t="str">
        <f>Beazley_data[[#This Row],[key]]</f>
        <v>A1994</v>
      </c>
      <c r="Q252" s="40">
        <f>Beazley_data[[#This Row],[WEP]]</f>
        <v>2184.8063999999999</v>
      </c>
      <c r="R252" s="40">
        <f t="shared" si="27"/>
        <v>0</v>
      </c>
      <c r="S252" s="41" t="str">
        <f t="shared" si="28"/>
        <v>no values</v>
      </c>
      <c r="U252" s="42">
        <f>Beazley_data[[#This Row],[Acq_costs]]</f>
        <v>546.20159999999998</v>
      </c>
      <c r="V252" s="40">
        <f t="shared" si="29"/>
        <v>0</v>
      </c>
      <c r="W252" s="43" t="str">
        <f t="shared" si="30"/>
        <v>no values</v>
      </c>
      <c r="Y252" s="44">
        <f>Beazley_data[[#This Row],[total_RC]]</f>
        <v>0</v>
      </c>
      <c r="Z252" s="45">
        <f t="shared" si="31"/>
        <v>0</v>
      </c>
      <c r="AA252" s="43" t="str">
        <f t="shared" si="32"/>
        <v>no values</v>
      </c>
      <c r="AD252" s="42">
        <f>Beazley_data[[#This Row],[Cat_incurred]]+Beazley_data[[#This Row],[incurred_exc_cat]]</f>
        <v>0</v>
      </c>
      <c r="AE252" s="40">
        <f t="shared" si="33"/>
        <v>0</v>
      </c>
      <c r="AF252" s="43" t="str">
        <f t="shared" si="34"/>
        <v>no values</v>
      </c>
    </row>
    <row r="253" spans="1:32" x14ac:dyDescent="0.25">
      <c r="A253" s="46" t="s">
        <v>499</v>
      </c>
      <c r="B253" s="46" t="s">
        <v>500</v>
      </c>
      <c r="C253">
        <v>1990</v>
      </c>
      <c r="D253" s="84">
        <v>244102.41750000001</v>
      </c>
      <c r="E253">
        <v>35100.436741474703</v>
      </c>
      <c r="F253">
        <v>0</v>
      </c>
      <c r="G253">
        <v>0</v>
      </c>
      <c r="H253">
        <v>0</v>
      </c>
      <c r="I253">
        <v>0</v>
      </c>
      <c r="K253">
        <v>0</v>
      </c>
      <c r="L253">
        <v>0</v>
      </c>
      <c r="M253" s="38">
        <f>IF(OR(Beazley_data[[#This Row],[total_RC]]&lt;0.6,Beazley_data[[#This Row],[total_RC]]&gt;2),1,Beazley_data[[#This Row],[total_RC]])</f>
        <v>1</v>
      </c>
      <c r="P253" s="39" t="str">
        <f>Beazley_data[[#This Row],[key]]</f>
        <v>A21990</v>
      </c>
      <c r="Q253" s="40">
        <f>Beazley_data[[#This Row],[WEP]]</f>
        <v>244102.41750000001</v>
      </c>
      <c r="R253" s="40">
        <f t="shared" si="27"/>
        <v>0</v>
      </c>
      <c r="S253" s="41" t="str">
        <f t="shared" si="28"/>
        <v>no values</v>
      </c>
      <c r="U253" s="42">
        <f>Beazley_data[[#This Row],[Acq_costs]]</f>
        <v>35100.436741474703</v>
      </c>
      <c r="V253" s="40">
        <f t="shared" si="29"/>
        <v>0</v>
      </c>
      <c r="W253" s="43" t="str">
        <f t="shared" si="30"/>
        <v>no values</v>
      </c>
      <c r="Y253" s="44">
        <f>Beazley_data[[#This Row],[total_RC]]</f>
        <v>0</v>
      </c>
      <c r="Z253" s="45">
        <f t="shared" si="31"/>
        <v>0</v>
      </c>
      <c r="AA253" s="43" t="str">
        <f t="shared" si="32"/>
        <v>no values</v>
      </c>
      <c r="AD253" s="42">
        <f>Beazley_data[[#This Row],[Cat_incurred]]+Beazley_data[[#This Row],[incurred_exc_cat]]</f>
        <v>0</v>
      </c>
      <c r="AE253" s="40">
        <f t="shared" si="33"/>
        <v>0</v>
      </c>
      <c r="AF253" s="43" t="str">
        <f t="shared" si="34"/>
        <v>no values</v>
      </c>
    </row>
    <row r="254" spans="1:32" x14ac:dyDescent="0.25">
      <c r="A254" s="48" t="s">
        <v>501</v>
      </c>
      <c r="B254" s="48" t="s">
        <v>500</v>
      </c>
      <c r="C254" s="49">
        <v>1992</v>
      </c>
      <c r="D254" s="85">
        <v>38308.8269</v>
      </c>
      <c r="E254" s="49">
        <v>9070.6013580645194</v>
      </c>
      <c r="F254" s="49">
        <v>0</v>
      </c>
      <c r="G254" s="49">
        <v>0</v>
      </c>
      <c r="H254" s="49">
        <v>146224.87599999999</v>
      </c>
      <c r="I254" s="49">
        <v>146224.87599999999</v>
      </c>
      <c r="J254" s="49"/>
      <c r="K254" s="49">
        <v>146224.87599999999</v>
      </c>
      <c r="L254" s="49">
        <v>146224.87599999999</v>
      </c>
      <c r="M254" s="38">
        <f>IF(OR(Beazley_data[[#This Row],[total_RC]]&lt;0.6,Beazley_data[[#This Row],[total_RC]]&gt;2),1,Beazley_data[[#This Row],[total_RC]])</f>
        <v>1</v>
      </c>
      <c r="P254" s="39" t="str">
        <f>Beazley_data[[#This Row],[key]]</f>
        <v>A21992</v>
      </c>
      <c r="Q254" s="40">
        <f>Beazley_data[[#This Row],[WEP]]</f>
        <v>38308.8269</v>
      </c>
      <c r="R254" s="40">
        <f t="shared" si="27"/>
        <v>0</v>
      </c>
      <c r="S254" s="41" t="str">
        <f t="shared" si="28"/>
        <v>no values</v>
      </c>
      <c r="U254" s="42">
        <f>Beazley_data[[#This Row],[Acq_costs]]</f>
        <v>9070.6013580645194</v>
      </c>
      <c r="V254" s="40">
        <f t="shared" si="29"/>
        <v>0</v>
      </c>
      <c r="W254" s="43" t="str">
        <f t="shared" si="30"/>
        <v>no values</v>
      </c>
      <c r="Y254" s="44">
        <f>Beazley_data[[#This Row],[total_RC]]</f>
        <v>0</v>
      </c>
      <c r="Z254" s="45">
        <f t="shared" si="31"/>
        <v>0</v>
      </c>
      <c r="AA254" s="43" t="str">
        <f t="shared" si="32"/>
        <v>no values</v>
      </c>
      <c r="AD254" s="42">
        <f>Beazley_data[[#This Row],[Cat_incurred]]+Beazley_data[[#This Row],[incurred_exc_cat]]</f>
        <v>146224.87599999999</v>
      </c>
      <c r="AE254" s="40">
        <f t="shared" si="33"/>
        <v>0</v>
      </c>
      <c r="AF254" s="43" t="str">
        <f t="shared" si="34"/>
        <v>no values</v>
      </c>
    </row>
    <row r="255" spans="1:32" x14ac:dyDescent="0.25">
      <c r="A255" s="46" t="s">
        <v>502</v>
      </c>
      <c r="B255" s="46" t="s">
        <v>500</v>
      </c>
      <c r="C255">
        <v>1993</v>
      </c>
      <c r="D255" s="84">
        <v>48846.832900000001</v>
      </c>
      <c r="E255">
        <v>12869.811100000001</v>
      </c>
      <c r="F255">
        <v>0</v>
      </c>
      <c r="G255">
        <v>0</v>
      </c>
      <c r="H255">
        <v>66.441935240000007</v>
      </c>
      <c r="I255">
        <v>66.441935240000007</v>
      </c>
      <c r="K255">
        <v>66.441935240000007</v>
      </c>
      <c r="L255">
        <v>66.441935240000007</v>
      </c>
      <c r="M255" s="38">
        <f>IF(OR(Beazley_data[[#This Row],[total_RC]]&lt;0.6,Beazley_data[[#This Row],[total_RC]]&gt;2),1,Beazley_data[[#This Row],[total_RC]])</f>
        <v>1</v>
      </c>
      <c r="P255" s="39" t="str">
        <f>Beazley_data[[#This Row],[key]]</f>
        <v>A21993</v>
      </c>
      <c r="Q255" s="40">
        <f>Beazley_data[[#This Row],[WEP]]</f>
        <v>48846.832900000001</v>
      </c>
      <c r="R255" s="40">
        <f t="shared" si="27"/>
        <v>0</v>
      </c>
      <c r="S255" s="41" t="str">
        <f t="shared" si="28"/>
        <v>no values</v>
      </c>
      <c r="U255" s="42">
        <f>Beazley_data[[#This Row],[Acq_costs]]</f>
        <v>12869.811100000001</v>
      </c>
      <c r="V255" s="40">
        <f t="shared" si="29"/>
        <v>0</v>
      </c>
      <c r="W255" s="43" t="str">
        <f t="shared" si="30"/>
        <v>no values</v>
      </c>
      <c r="Y255" s="44">
        <f>Beazley_data[[#This Row],[total_RC]]</f>
        <v>0</v>
      </c>
      <c r="Z255" s="45">
        <f t="shared" si="31"/>
        <v>0</v>
      </c>
      <c r="AA255" s="43" t="str">
        <f t="shared" si="32"/>
        <v>no values</v>
      </c>
      <c r="AD255" s="42">
        <f>Beazley_data[[#This Row],[Cat_incurred]]+Beazley_data[[#This Row],[incurred_exc_cat]]</f>
        <v>66.441935240000007</v>
      </c>
      <c r="AE255" s="40">
        <f t="shared" si="33"/>
        <v>0</v>
      </c>
      <c r="AF255" s="43" t="str">
        <f t="shared" si="34"/>
        <v>no values</v>
      </c>
    </row>
    <row r="256" spans="1:32" x14ac:dyDescent="0.25">
      <c r="A256" s="48" t="s">
        <v>503</v>
      </c>
      <c r="B256" s="48" t="s">
        <v>500</v>
      </c>
      <c r="C256" s="49">
        <v>1994</v>
      </c>
      <c r="D256" s="85">
        <v>1934.7556999999999</v>
      </c>
      <c r="E256" s="49">
        <v>561.70326774193495</v>
      </c>
      <c r="F256" s="49">
        <v>0</v>
      </c>
      <c r="G256" s="49">
        <v>0</v>
      </c>
      <c r="H256" s="49">
        <v>0</v>
      </c>
      <c r="I256" s="49">
        <v>0</v>
      </c>
      <c r="J256" s="49"/>
      <c r="K256" s="49">
        <v>0</v>
      </c>
      <c r="L256" s="49">
        <v>0</v>
      </c>
      <c r="M256" s="38">
        <f>IF(OR(Beazley_data[[#This Row],[total_RC]]&lt;0.6,Beazley_data[[#This Row],[total_RC]]&gt;2),1,Beazley_data[[#This Row],[total_RC]])</f>
        <v>1</v>
      </c>
      <c r="P256" s="39" t="str">
        <f>Beazley_data[[#This Row],[key]]</f>
        <v>A21994</v>
      </c>
      <c r="Q256" s="40">
        <f>Beazley_data[[#This Row],[WEP]]</f>
        <v>1934.7556999999999</v>
      </c>
      <c r="R256" s="40">
        <f t="shared" si="27"/>
        <v>0</v>
      </c>
      <c r="S256" s="41" t="str">
        <f t="shared" si="28"/>
        <v>no values</v>
      </c>
      <c r="U256" s="42">
        <f>Beazley_data[[#This Row],[Acq_costs]]</f>
        <v>561.70326774193495</v>
      </c>
      <c r="V256" s="40">
        <f t="shared" si="29"/>
        <v>0</v>
      </c>
      <c r="W256" s="43" t="str">
        <f t="shared" si="30"/>
        <v>no values</v>
      </c>
      <c r="Y256" s="44">
        <f>Beazley_data[[#This Row],[total_RC]]</f>
        <v>0</v>
      </c>
      <c r="Z256" s="45">
        <f t="shared" si="31"/>
        <v>0</v>
      </c>
      <c r="AA256" s="43" t="str">
        <f t="shared" si="32"/>
        <v>no values</v>
      </c>
      <c r="AD256" s="42">
        <f>Beazley_data[[#This Row],[Cat_incurred]]+Beazley_data[[#This Row],[incurred_exc_cat]]</f>
        <v>0</v>
      </c>
      <c r="AE256" s="40">
        <f t="shared" si="33"/>
        <v>0</v>
      </c>
      <c r="AF256" s="43" t="str">
        <f t="shared" si="34"/>
        <v>no values</v>
      </c>
    </row>
    <row r="257" spans="1:32" x14ac:dyDescent="0.25">
      <c r="A257" s="46" t="s">
        <v>504</v>
      </c>
      <c r="B257" s="46" t="s">
        <v>500</v>
      </c>
      <c r="C257">
        <v>1995</v>
      </c>
      <c r="D257" s="84">
        <v>24806.25</v>
      </c>
      <c r="E257">
        <v>8943.75</v>
      </c>
      <c r="F257">
        <v>0</v>
      </c>
      <c r="G257">
        <v>0</v>
      </c>
      <c r="H257">
        <v>0</v>
      </c>
      <c r="I257">
        <v>0</v>
      </c>
      <c r="J257">
        <v>1</v>
      </c>
      <c r="K257">
        <v>0</v>
      </c>
      <c r="L257">
        <v>0</v>
      </c>
      <c r="M257" s="38">
        <f>IF(OR(Beazley_data[[#This Row],[total_RC]]&lt;0.6,Beazley_data[[#This Row],[total_RC]]&gt;2),1,Beazley_data[[#This Row],[total_RC]])</f>
        <v>1</v>
      </c>
      <c r="P257" s="39" t="str">
        <f>Beazley_data[[#This Row],[key]]</f>
        <v>A21995</v>
      </c>
      <c r="Q257" s="40">
        <f>Beazley_data[[#This Row],[WEP]]</f>
        <v>24806.25</v>
      </c>
      <c r="R257" s="40">
        <f t="shared" si="27"/>
        <v>0</v>
      </c>
      <c r="S257" s="41" t="str">
        <f t="shared" si="28"/>
        <v>no values</v>
      </c>
      <c r="U257" s="42">
        <f>Beazley_data[[#This Row],[Acq_costs]]</f>
        <v>8943.75</v>
      </c>
      <c r="V257" s="40">
        <f t="shared" si="29"/>
        <v>0</v>
      </c>
      <c r="W257" s="43" t="str">
        <f t="shared" si="30"/>
        <v>no values</v>
      </c>
      <c r="Y257" s="44">
        <f>Beazley_data[[#This Row],[total_RC]]</f>
        <v>1</v>
      </c>
      <c r="Z257" s="45">
        <f t="shared" si="31"/>
        <v>0</v>
      </c>
      <c r="AA257" s="43" t="str">
        <f t="shared" si="32"/>
        <v>no values</v>
      </c>
      <c r="AD257" s="42">
        <f>Beazley_data[[#This Row],[Cat_incurred]]+Beazley_data[[#This Row],[incurred_exc_cat]]</f>
        <v>0</v>
      </c>
      <c r="AE257" s="40">
        <f t="shared" si="33"/>
        <v>0</v>
      </c>
      <c r="AF257" s="43" t="str">
        <f t="shared" si="34"/>
        <v>no values</v>
      </c>
    </row>
    <row r="258" spans="1:32" x14ac:dyDescent="0.25">
      <c r="A258" s="48" t="s">
        <v>505</v>
      </c>
      <c r="B258" s="48" t="s">
        <v>500</v>
      </c>
      <c r="C258" s="49"/>
      <c r="D258" s="85">
        <v>522248.95</v>
      </c>
      <c r="E258" s="49">
        <v>104517.81</v>
      </c>
      <c r="F258" s="49">
        <v>0</v>
      </c>
      <c r="G258" s="49">
        <v>0</v>
      </c>
      <c r="H258" s="49">
        <v>0</v>
      </c>
      <c r="I258" s="49">
        <v>0</v>
      </c>
      <c r="J258" s="49"/>
      <c r="K258" s="49">
        <v>0</v>
      </c>
      <c r="L258" s="49">
        <v>0</v>
      </c>
      <c r="M258" s="38">
        <f>IF(OR(Beazley_data[[#This Row],[total_RC]]&lt;0.6,Beazley_data[[#This Row],[total_RC]]&gt;2),1,Beazley_data[[#This Row],[total_RC]])</f>
        <v>1</v>
      </c>
      <c r="P258" s="39" t="str">
        <f>Beazley_data[[#This Row],[key]]</f>
        <v>A2NA</v>
      </c>
      <c r="Q258" s="40">
        <f>Beazley_data[[#This Row],[WEP]]</f>
        <v>522248.95</v>
      </c>
      <c r="R258" s="40">
        <f t="shared" ref="R258:R321" si="35">IFERROR(INDEX($AJ$4:$CZ$182,MATCH($B258,$AI$4:$AI$182,0),MATCH($C258&amp;"WEP",$AJ$1:$FQ$1,0)),0)</f>
        <v>0</v>
      </c>
      <c r="S258" s="41" t="str">
        <f t="shared" ref="S258:S321" si="36">IFERROR((R258-Q258)/R258,"no values")</f>
        <v>no values</v>
      </c>
      <c r="U258" s="42">
        <f>Beazley_data[[#This Row],[Acq_costs]]</f>
        <v>104517.81</v>
      </c>
      <c r="V258" s="40">
        <f t="shared" ref="V258:V321" si="37">IFERROR(INDEX($AJ$4:$FQ$182,MATCH($B258,$AI$4:$AI$182,0),MATCH($C258&amp;"Acquisition Cost",$AJ$1:$FQ$1,0)),0)</f>
        <v>0</v>
      </c>
      <c r="W258" s="43" t="str">
        <f t="shared" ref="W258:W321" si="38">IFERROR((V258-U258)/V258,"no values")</f>
        <v>no values</v>
      </c>
      <c r="Y258" s="44">
        <f>Beazley_data[[#This Row],[total_RC]]</f>
        <v>0</v>
      </c>
      <c r="Z258" s="45">
        <f t="shared" ref="Z258:Z321" si="39">IFERROR(INDEX($AJ$4:$FQ$182,MATCH($B258,$AI$4:$AI$182,0),MATCH($C258&amp;"RC",$AJ$1:$FQ$1,0)),0)</f>
        <v>0</v>
      </c>
      <c r="AA258" s="43" t="str">
        <f t="shared" ref="AA258:AA321" si="40">IFERROR((Z258-Y258)/Z258,"no values")</f>
        <v>no values</v>
      </c>
      <c r="AD258" s="42">
        <f>Beazley_data[[#This Row],[Cat_incurred]]+Beazley_data[[#This Row],[incurred_exc_cat]]</f>
        <v>0</v>
      </c>
      <c r="AE258" s="40">
        <f t="shared" ref="AE258:AE321" si="41">IFERROR(INDEX($AJ$4:$FQ$182,MATCH($B258,$AI$4:$AI$182,0),MATCH($C258&amp;"Total Incurred (Cat)",$AJ$1:$FQ$1,0)),0)+IFERROR(INDEX($AJ$4:$FQ$182,MATCH($B258,$AI$4:$AI$182,0),MATCH($C258&amp;"Total Incurred (Non Cat)",$AJ$1:$FQ$1,0)),0)</f>
        <v>0</v>
      </c>
      <c r="AF258" s="43" t="str">
        <f t="shared" ref="AF258:AF321" si="42">IFERROR((AE258-AD258)/AE258,"no values")</f>
        <v>no values</v>
      </c>
    </row>
    <row r="259" spans="1:32" x14ac:dyDescent="0.25">
      <c r="A259" s="46" t="s">
        <v>506</v>
      </c>
      <c r="B259" s="46" t="s">
        <v>507</v>
      </c>
      <c r="C259">
        <v>1991</v>
      </c>
      <c r="D259" s="84">
        <v>477.54480000000001</v>
      </c>
      <c r="E259">
        <v>138.642038709677</v>
      </c>
      <c r="F259">
        <v>0</v>
      </c>
      <c r="G259">
        <v>0</v>
      </c>
      <c r="H259">
        <v>0</v>
      </c>
      <c r="I259">
        <v>0</v>
      </c>
      <c r="K259">
        <v>0</v>
      </c>
      <c r="L259">
        <v>0</v>
      </c>
      <c r="M259" s="38">
        <f>IF(OR(Beazley_data[[#This Row],[total_RC]]&lt;0.6,Beazley_data[[#This Row],[total_RC]]&gt;2),1,Beazley_data[[#This Row],[total_RC]])</f>
        <v>1</v>
      </c>
      <c r="P259" s="39" t="str">
        <f>Beazley_data[[#This Row],[key]]</f>
        <v>A31991</v>
      </c>
      <c r="Q259" s="40">
        <f>Beazley_data[[#This Row],[WEP]]</f>
        <v>477.54480000000001</v>
      </c>
      <c r="R259" s="40">
        <f t="shared" si="35"/>
        <v>0</v>
      </c>
      <c r="S259" s="41" t="str">
        <f t="shared" si="36"/>
        <v>no values</v>
      </c>
      <c r="U259" s="42">
        <f>Beazley_data[[#This Row],[Acq_costs]]</f>
        <v>138.642038709677</v>
      </c>
      <c r="V259" s="40">
        <f t="shared" si="37"/>
        <v>0</v>
      </c>
      <c r="W259" s="43" t="str">
        <f t="shared" si="38"/>
        <v>no values</v>
      </c>
      <c r="Y259" s="44">
        <f>Beazley_data[[#This Row],[total_RC]]</f>
        <v>0</v>
      </c>
      <c r="Z259" s="45">
        <f t="shared" si="39"/>
        <v>0</v>
      </c>
      <c r="AA259" s="43" t="str">
        <f t="shared" si="40"/>
        <v>no values</v>
      </c>
      <c r="AD259" s="42">
        <f>Beazley_data[[#This Row],[Cat_incurred]]+Beazley_data[[#This Row],[incurred_exc_cat]]</f>
        <v>0</v>
      </c>
      <c r="AE259" s="40">
        <f t="shared" si="41"/>
        <v>0</v>
      </c>
      <c r="AF259" s="43" t="str">
        <f t="shared" si="42"/>
        <v>no values</v>
      </c>
    </row>
    <row r="260" spans="1:32" x14ac:dyDescent="0.25">
      <c r="A260" s="48" t="s">
        <v>508</v>
      </c>
      <c r="B260" s="48" t="s">
        <v>507</v>
      </c>
      <c r="C260" s="49">
        <v>1993</v>
      </c>
      <c r="D260" s="85">
        <v>3.4000000000000002E-2</v>
      </c>
      <c r="E260" s="49">
        <v>6.0000000000000001E-3</v>
      </c>
      <c r="F260" s="49">
        <v>0</v>
      </c>
      <c r="G260" s="49">
        <v>0</v>
      </c>
      <c r="H260" s="49">
        <v>0</v>
      </c>
      <c r="I260" s="49">
        <v>0</v>
      </c>
      <c r="J260" s="49"/>
      <c r="K260" s="49">
        <v>0</v>
      </c>
      <c r="L260" s="49">
        <v>0</v>
      </c>
      <c r="M260" s="38">
        <f>IF(OR(Beazley_data[[#This Row],[total_RC]]&lt;0.6,Beazley_data[[#This Row],[total_RC]]&gt;2),1,Beazley_data[[#This Row],[total_RC]])</f>
        <v>1</v>
      </c>
      <c r="P260" s="39" t="str">
        <f>Beazley_data[[#This Row],[key]]</f>
        <v>A31993</v>
      </c>
      <c r="Q260" s="40">
        <f>Beazley_data[[#This Row],[WEP]]</f>
        <v>3.4000000000000002E-2</v>
      </c>
      <c r="R260" s="40">
        <f t="shared" si="35"/>
        <v>0</v>
      </c>
      <c r="S260" s="41" t="str">
        <f t="shared" si="36"/>
        <v>no values</v>
      </c>
      <c r="U260" s="42">
        <f>Beazley_data[[#This Row],[Acq_costs]]</f>
        <v>6.0000000000000001E-3</v>
      </c>
      <c r="V260" s="40">
        <f t="shared" si="37"/>
        <v>0</v>
      </c>
      <c r="W260" s="43" t="str">
        <f t="shared" si="38"/>
        <v>no values</v>
      </c>
      <c r="Y260" s="44">
        <f>Beazley_data[[#This Row],[total_RC]]</f>
        <v>0</v>
      </c>
      <c r="Z260" s="45">
        <f t="shared" si="39"/>
        <v>0</v>
      </c>
      <c r="AA260" s="43" t="str">
        <f t="shared" si="40"/>
        <v>no values</v>
      </c>
      <c r="AD260" s="42">
        <f>Beazley_data[[#This Row],[Cat_incurred]]+Beazley_data[[#This Row],[incurred_exc_cat]]</f>
        <v>0</v>
      </c>
      <c r="AE260" s="40">
        <f t="shared" si="41"/>
        <v>0</v>
      </c>
      <c r="AF260" s="43" t="str">
        <f t="shared" si="42"/>
        <v>no values</v>
      </c>
    </row>
    <row r="261" spans="1:32" x14ac:dyDescent="0.25">
      <c r="A261" s="46" t="s">
        <v>509</v>
      </c>
      <c r="B261" s="46" t="s">
        <v>507</v>
      </c>
      <c r="C261">
        <v>1994</v>
      </c>
      <c r="D261" s="84">
        <v>157.56190000000001</v>
      </c>
      <c r="E261">
        <v>39.387349999999998</v>
      </c>
      <c r="F261">
        <v>0</v>
      </c>
      <c r="G261">
        <v>0</v>
      </c>
      <c r="H261">
        <v>0</v>
      </c>
      <c r="I261">
        <v>0</v>
      </c>
      <c r="K261">
        <v>0</v>
      </c>
      <c r="L261">
        <v>0</v>
      </c>
      <c r="M261" s="38">
        <f>IF(OR(Beazley_data[[#This Row],[total_RC]]&lt;0.6,Beazley_data[[#This Row],[total_RC]]&gt;2),1,Beazley_data[[#This Row],[total_RC]])</f>
        <v>1</v>
      </c>
      <c r="P261" s="39" t="str">
        <f>Beazley_data[[#This Row],[key]]</f>
        <v>A31994</v>
      </c>
      <c r="Q261" s="40">
        <f>Beazley_data[[#This Row],[WEP]]</f>
        <v>157.56190000000001</v>
      </c>
      <c r="R261" s="40">
        <f t="shared" si="35"/>
        <v>0</v>
      </c>
      <c r="S261" s="41" t="str">
        <f t="shared" si="36"/>
        <v>no values</v>
      </c>
      <c r="U261" s="42">
        <f>Beazley_data[[#This Row],[Acq_costs]]</f>
        <v>39.387349999999998</v>
      </c>
      <c r="V261" s="40">
        <f t="shared" si="37"/>
        <v>0</v>
      </c>
      <c r="W261" s="43" t="str">
        <f t="shared" si="38"/>
        <v>no values</v>
      </c>
      <c r="Y261" s="44">
        <f>Beazley_data[[#This Row],[total_RC]]</f>
        <v>0</v>
      </c>
      <c r="Z261" s="45">
        <f t="shared" si="39"/>
        <v>0</v>
      </c>
      <c r="AA261" s="43" t="str">
        <f t="shared" si="40"/>
        <v>no values</v>
      </c>
      <c r="AD261" s="42">
        <f>Beazley_data[[#This Row],[Cat_incurred]]+Beazley_data[[#This Row],[incurred_exc_cat]]</f>
        <v>0</v>
      </c>
      <c r="AE261" s="40">
        <f t="shared" si="41"/>
        <v>0</v>
      </c>
      <c r="AF261" s="43" t="str">
        <f t="shared" si="42"/>
        <v>no values</v>
      </c>
    </row>
    <row r="262" spans="1:32" x14ac:dyDescent="0.25">
      <c r="A262" s="48" t="s">
        <v>510</v>
      </c>
      <c r="B262" s="48" t="s">
        <v>125</v>
      </c>
      <c r="C262" s="49">
        <v>1993</v>
      </c>
      <c r="D262" s="85">
        <v>70913.399999999994</v>
      </c>
      <c r="E262" s="49">
        <v>15916.2</v>
      </c>
      <c r="F262" s="49">
        <v>0</v>
      </c>
      <c r="G262" s="49">
        <v>0</v>
      </c>
      <c r="H262" s="49">
        <v>107553.19802722</v>
      </c>
      <c r="I262" s="49">
        <v>107553.19802722</v>
      </c>
      <c r="J262" s="49"/>
      <c r="K262" s="49">
        <v>107553.19802722</v>
      </c>
      <c r="L262" s="49">
        <v>107553.19802722</v>
      </c>
      <c r="M262" s="38">
        <f>IF(OR(Beazley_data[[#This Row],[total_RC]]&lt;0.6,Beazley_data[[#This Row],[total_RC]]&gt;2),1,Beazley_data[[#This Row],[total_RC]])</f>
        <v>1</v>
      </c>
      <c r="P262" s="39" t="str">
        <f>Beazley_data[[#This Row],[key]]</f>
        <v>AG1993</v>
      </c>
      <c r="Q262" s="40">
        <f>Beazley_data[[#This Row],[WEP]]</f>
        <v>70913.399999999994</v>
      </c>
      <c r="R262" s="40">
        <f t="shared" si="35"/>
        <v>0</v>
      </c>
      <c r="S262" s="41" t="str">
        <f t="shared" si="36"/>
        <v>no values</v>
      </c>
      <c r="U262" s="42">
        <f>Beazley_data[[#This Row],[Acq_costs]]</f>
        <v>15916.2</v>
      </c>
      <c r="V262" s="40">
        <f t="shared" si="37"/>
        <v>0</v>
      </c>
      <c r="W262" s="43" t="str">
        <f t="shared" si="38"/>
        <v>no values</v>
      </c>
      <c r="Y262" s="44">
        <f>Beazley_data[[#This Row],[total_RC]]</f>
        <v>0</v>
      </c>
      <c r="Z262" s="45">
        <f t="shared" si="39"/>
        <v>0</v>
      </c>
      <c r="AA262" s="43" t="str">
        <f t="shared" si="40"/>
        <v>no values</v>
      </c>
      <c r="AD262" s="42">
        <f>Beazley_data[[#This Row],[Cat_incurred]]+Beazley_data[[#This Row],[incurred_exc_cat]]</f>
        <v>107553.19802722</v>
      </c>
      <c r="AE262" s="40">
        <f t="shared" si="41"/>
        <v>0</v>
      </c>
      <c r="AF262" s="43" t="str">
        <f t="shared" si="42"/>
        <v>no values</v>
      </c>
    </row>
    <row r="263" spans="1:32" x14ac:dyDescent="0.25">
      <c r="A263" s="46" t="s">
        <v>511</v>
      </c>
      <c r="B263" s="46" t="s">
        <v>125</v>
      </c>
      <c r="C263">
        <v>1995</v>
      </c>
      <c r="D263" s="84">
        <v>3816.8809000000001</v>
      </c>
      <c r="E263">
        <v>1272.29363333333</v>
      </c>
      <c r="F263">
        <v>0</v>
      </c>
      <c r="G263">
        <v>0</v>
      </c>
      <c r="H263">
        <v>924.66921387000002</v>
      </c>
      <c r="I263">
        <v>924.66921387000002</v>
      </c>
      <c r="J263">
        <v>1</v>
      </c>
      <c r="K263">
        <v>924.66921387000002</v>
      </c>
      <c r="L263">
        <v>924.66921387000002</v>
      </c>
      <c r="M263" s="38">
        <f>IF(OR(Beazley_data[[#This Row],[total_RC]]&lt;0.6,Beazley_data[[#This Row],[total_RC]]&gt;2),1,Beazley_data[[#This Row],[total_RC]])</f>
        <v>1</v>
      </c>
      <c r="P263" s="39" t="str">
        <f>Beazley_data[[#This Row],[key]]</f>
        <v>AG1995</v>
      </c>
      <c r="Q263" s="40">
        <f>Beazley_data[[#This Row],[WEP]]</f>
        <v>3816.8809000000001</v>
      </c>
      <c r="R263" s="40">
        <f t="shared" si="35"/>
        <v>0</v>
      </c>
      <c r="S263" s="41" t="str">
        <f t="shared" si="36"/>
        <v>no values</v>
      </c>
      <c r="U263" s="42">
        <f>Beazley_data[[#This Row],[Acq_costs]]</f>
        <v>1272.29363333333</v>
      </c>
      <c r="V263" s="40">
        <f t="shared" si="37"/>
        <v>0</v>
      </c>
      <c r="W263" s="43" t="str">
        <f t="shared" si="38"/>
        <v>no values</v>
      </c>
      <c r="Y263" s="44">
        <f>Beazley_data[[#This Row],[total_RC]]</f>
        <v>1</v>
      </c>
      <c r="Z263" s="45">
        <f t="shared" si="39"/>
        <v>0</v>
      </c>
      <c r="AA263" s="43" t="str">
        <f t="shared" si="40"/>
        <v>no values</v>
      </c>
      <c r="AD263" s="42">
        <f>Beazley_data[[#This Row],[Cat_incurred]]+Beazley_data[[#This Row],[incurred_exc_cat]]</f>
        <v>924.66921387000002</v>
      </c>
      <c r="AE263" s="40">
        <f t="shared" si="41"/>
        <v>0</v>
      </c>
      <c r="AF263" s="43" t="str">
        <f t="shared" si="42"/>
        <v>no values</v>
      </c>
    </row>
    <row r="264" spans="1:32" x14ac:dyDescent="0.25">
      <c r="A264" s="48" t="s">
        <v>512</v>
      </c>
      <c r="B264" s="48" t="s">
        <v>125</v>
      </c>
      <c r="C264" s="49">
        <v>1996</v>
      </c>
      <c r="D264" s="85">
        <v>18048.0317</v>
      </c>
      <c r="E264" s="49">
        <v>4837.2512972222203</v>
      </c>
      <c r="F264" s="49">
        <v>0</v>
      </c>
      <c r="G264" s="49">
        <v>0</v>
      </c>
      <c r="H264" s="49">
        <v>0</v>
      </c>
      <c r="I264" s="49">
        <v>0</v>
      </c>
      <c r="J264" s="49">
        <v>1</v>
      </c>
      <c r="K264" s="49">
        <v>0</v>
      </c>
      <c r="L264" s="49">
        <v>0</v>
      </c>
      <c r="M264" s="38">
        <f>IF(OR(Beazley_data[[#This Row],[total_RC]]&lt;0.6,Beazley_data[[#This Row],[total_RC]]&gt;2),1,Beazley_data[[#This Row],[total_RC]])</f>
        <v>1</v>
      </c>
      <c r="P264" s="39" t="str">
        <f>Beazley_data[[#This Row],[key]]</f>
        <v>AG1996</v>
      </c>
      <c r="Q264" s="40">
        <f>Beazley_data[[#This Row],[WEP]]</f>
        <v>18048.0317</v>
      </c>
      <c r="R264" s="40">
        <f t="shared" si="35"/>
        <v>0</v>
      </c>
      <c r="S264" s="41" t="str">
        <f t="shared" si="36"/>
        <v>no values</v>
      </c>
      <c r="U264" s="42">
        <f>Beazley_data[[#This Row],[Acq_costs]]</f>
        <v>4837.2512972222203</v>
      </c>
      <c r="V264" s="40">
        <f t="shared" si="37"/>
        <v>0</v>
      </c>
      <c r="W264" s="43" t="str">
        <f t="shared" si="38"/>
        <v>no values</v>
      </c>
      <c r="Y264" s="44">
        <f>Beazley_data[[#This Row],[total_RC]]</f>
        <v>1</v>
      </c>
      <c r="Z264" s="45">
        <f t="shared" si="39"/>
        <v>0</v>
      </c>
      <c r="AA264" s="43" t="str">
        <f t="shared" si="40"/>
        <v>no values</v>
      </c>
      <c r="AD264" s="42">
        <f>Beazley_data[[#This Row],[Cat_incurred]]+Beazley_data[[#This Row],[incurred_exc_cat]]</f>
        <v>0</v>
      </c>
      <c r="AE264" s="40">
        <f t="shared" si="41"/>
        <v>0</v>
      </c>
      <c r="AF264" s="43" t="str">
        <f t="shared" si="42"/>
        <v>no values</v>
      </c>
    </row>
    <row r="265" spans="1:32" x14ac:dyDescent="0.25">
      <c r="A265" s="46" t="s">
        <v>513</v>
      </c>
      <c r="B265" s="46" t="s">
        <v>125</v>
      </c>
      <c r="C265">
        <v>1997</v>
      </c>
      <c r="D265" s="84">
        <v>18220.022000000001</v>
      </c>
      <c r="E265">
        <v>7681.74707936508</v>
      </c>
      <c r="F265">
        <v>0</v>
      </c>
      <c r="G265">
        <v>0</v>
      </c>
      <c r="H265">
        <v>21742.46809242</v>
      </c>
      <c r="I265">
        <v>21742.46809242</v>
      </c>
      <c r="J265">
        <v>0.99869742811264905</v>
      </c>
      <c r="K265">
        <v>21742.46809242</v>
      </c>
      <c r="L265">
        <v>21742.46809242</v>
      </c>
      <c r="M265" s="38">
        <f>IF(OR(Beazley_data[[#This Row],[total_RC]]&lt;0.6,Beazley_data[[#This Row],[total_RC]]&gt;2),1,Beazley_data[[#This Row],[total_RC]])</f>
        <v>0.99869742811264905</v>
      </c>
      <c r="P265" s="39" t="str">
        <f>Beazley_data[[#This Row],[key]]</f>
        <v>AG1997</v>
      </c>
      <c r="Q265" s="40">
        <f>Beazley_data[[#This Row],[WEP]]</f>
        <v>18220.022000000001</v>
      </c>
      <c r="R265" s="40">
        <f t="shared" si="35"/>
        <v>0</v>
      </c>
      <c r="S265" s="41" t="str">
        <f t="shared" si="36"/>
        <v>no values</v>
      </c>
      <c r="U265" s="42">
        <f>Beazley_data[[#This Row],[Acq_costs]]</f>
        <v>7681.74707936508</v>
      </c>
      <c r="V265" s="40">
        <f t="shared" si="37"/>
        <v>0</v>
      </c>
      <c r="W265" s="43" t="str">
        <f t="shared" si="38"/>
        <v>no values</v>
      </c>
      <c r="Y265" s="44">
        <f>Beazley_data[[#This Row],[total_RC]]</f>
        <v>0.99869742811264905</v>
      </c>
      <c r="Z265" s="45">
        <f t="shared" si="39"/>
        <v>0</v>
      </c>
      <c r="AA265" s="43" t="str">
        <f t="shared" si="40"/>
        <v>no values</v>
      </c>
      <c r="AD265" s="42">
        <f>Beazley_data[[#This Row],[Cat_incurred]]+Beazley_data[[#This Row],[incurred_exc_cat]]</f>
        <v>21742.46809242</v>
      </c>
      <c r="AE265" s="40">
        <f t="shared" si="41"/>
        <v>0</v>
      </c>
      <c r="AF265" s="43" t="str">
        <f t="shared" si="42"/>
        <v>no values</v>
      </c>
    </row>
    <row r="266" spans="1:32" x14ac:dyDescent="0.25">
      <c r="A266" s="48" t="s">
        <v>514</v>
      </c>
      <c r="B266" s="48" t="s">
        <v>125</v>
      </c>
      <c r="C266" s="49">
        <v>1998</v>
      </c>
      <c r="D266" s="85">
        <v>397.83260000000001</v>
      </c>
      <c r="E266" s="49">
        <v>44.203622222222201</v>
      </c>
      <c r="F266" s="49">
        <v>0</v>
      </c>
      <c r="G266" s="49">
        <v>0</v>
      </c>
      <c r="H266" s="49">
        <v>0</v>
      </c>
      <c r="I266" s="49">
        <v>0</v>
      </c>
      <c r="J266" s="49">
        <v>0.84</v>
      </c>
      <c r="K266" s="49">
        <v>0</v>
      </c>
      <c r="L266" s="49">
        <v>0</v>
      </c>
      <c r="M266" s="38">
        <f>IF(OR(Beazley_data[[#This Row],[total_RC]]&lt;0.6,Beazley_data[[#This Row],[total_RC]]&gt;2),1,Beazley_data[[#This Row],[total_RC]])</f>
        <v>0.84</v>
      </c>
      <c r="P266" s="39" t="str">
        <f>Beazley_data[[#This Row],[key]]</f>
        <v>AG1998</v>
      </c>
      <c r="Q266" s="40">
        <f>Beazley_data[[#This Row],[WEP]]</f>
        <v>397.83260000000001</v>
      </c>
      <c r="R266" s="40">
        <f t="shared" si="35"/>
        <v>0</v>
      </c>
      <c r="S266" s="41" t="str">
        <f t="shared" si="36"/>
        <v>no values</v>
      </c>
      <c r="U266" s="42">
        <f>Beazley_data[[#This Row],[Acq_costs]]</f>
        <v>44.203622222222201</v>
      </c>
      <c r="V266" s="40">
        <f t="shared" si="37"/>
        <v>0</v>
      </c>
      <c r="W266" s="43" t="str">
        <f t="shared" si="38"/>
        <v>no values</v>
      </c>
      <c r="Y266" s="44">
        <f>Beazley_data[[#This Row],[total_RC]]</f>
        <v>0.84</v>
      </c>
      <c r="Z266" s="45">
        <f t="shared" si="39"/>
        <v>0</v>
      </c>
      <c r="AA266" s="43" t="str">
        <f t="shared" si="40"/>
        <v>no values</v>
      </c>
      <c r="AD266" s="42">
        <f>Beazley_data[[#This Row],[Cat_incurred]]+Beazley_data[[#This Row],[incurred_exc_cat]]</f>
        <v>0</v>
      </c>
      <c r="AE266" s="40">
        <f t="shared" si="41"/>
        <v>0</v>
      </c>
      <c r="AF266" s="43" t="str">
        <f t="shared" si="42"/>
        <v>no values</v>
      </c>
    </row>
    <row r="267" spans="1:32" x14ac:dyDescent="0.25">
      <c r="A267" s="46" t="s">
        <v>515</v>
      </c>
      <c r="B267" s="46" t="s">
        <v>125</v>
      </c>
      <c r="C267">
        <v>1999</v>
      </c>
      <c r="D267" s="84">
        <v>7474.9844999999996</v>
      </c>
      <c r="E267">
        <v>3154.5351043165501</v>
      </c>
      <c r="F267">
        <v>0</v>
      </c>
      <c r="G267">
        <v>0</v>
      </c>
      <c r="H267">
        <v>10470.0579</v>
      </c>
      <c r="I267">
        <v>10470.0579</v>
      </c>
      <c r="J267">
        <v>0.99101574032608897</v>
      </c>
      <c r="K267">
        <v>10470.0579</v>
      </c>
      <c r="L267">
        <v>10470.0579</v>
      </c>
      <c r="M267" s="38">
        <f>IF(OR(Beazley_data[[#This Row],[total_RC]]&lt;0.6,Beazley_data[[#This Row],[total_RC]]&gt;2),1,Beazley_data[[#This Row],[total_RC]])</f>
        <v>0.99101574032608897</v>
      </c>
      <c r="P267" s="39" t="str">
        <f>Beazley_data[[#This Row],[key]]</f>
        <v>AG1999</v>
      </c>
      <c r="Q267" s="40">
        <f>Beazley_data[[#This Row],[WEP]]</f>
        <v>7474.9844999999996</v>
      </c>
      <c r="R267" s="40">
        <f t="shared" si="35"/>
        <v>0</v>
      </c>
      <c r="S267" s="41" t="str">
        <f t="shared" si="36"/>
        <v>no values</v>
      </c>
      <c r="U267" s="42">
        <f>Beazley_data[[#This Row],[Acq_costs]]</f>
        <v>3154.5351043165501</v>
      </c>
      <c r="V267" s="40">
        <f t="shared" si="37"/>
        <v>0</v>
      </c>
      <c r="W267" s="43" t="str">
        <f t="shared" si="38"/>
        <v>no values</v>
      </c>
      <c r="Y267" s="44">
        <f>Beazley_data[[#This Row],[total_RC]]</f>
        <v>0.99101574032608897</v>
      </c>
      <c r="Z267" s="45">
        <f t="shared" si="39"/>
        <v>0</v>
      </c>
      <c r="AA267" s="43" t="str">
        <f t="shared" si="40"/>
        <v>no values</v>
      </c>
      <c r="AD267" s="42">
        <f>Beazley_data[[#This Row],[Cat_incurred]]+Beazley_data[[#This Row],[incurred_exc_cat]]</f>
        <v>10470.0579</v>
      </c>
      <c r="AE267" s="40">
        <f t="shared" si="41"/>
        <v>0</v>
      </c>
      <c r="AF267" s="43" t="str">
        <f t="shared" si="42"/>
        <v>no values</v>
      </c>
    </row>
    <row r="268" spans="1:32" x14ac:dyDescent="0.25">
      <c r="A268" s="48" t="s">
        <v>516</v>
      </c>
      <c r="B268" s="48" t="s">
        <v>125</v>
      </c>
      <c r="C268" s="49">
        <v>2000</v>
      </c>
      <c r="D268" s="85">
        <v>13650.3524</v>
      </c>
      <c r="E268" s="49">
        <v>5865.9735648281403</v>
      </c>
      <c r="F268" s="49">
        <v>4317.8040000000001</v>
      </c>
      <c r="G268" s="49">
        <v>4317.8040000000001</v>
      </c>
      <c r="H268" s="49">
        <v>0</v>
      </c>
      <c r="I268" s="49">
        <v>0</v>
      </c>
      <c r="J268" s="49">
        <v>1</v>
      </c>
      <c r="K268" s="49">
        <v>4317.8040000000001</v>
      </c>
      <c r="L268" s="49">
        <v>4317.8040000000001</v>
      </c>
      <c r="M268" s="38">
        <f>IF(OR(Beazley_data[[#This Row],[total_RC]]&lt;0.6,Beazley_data[[#This Row],[total_RC]]&gt;2),1,Beazley_data[[#This Row],[total_RC]])</f>
        <v>1</v>
      </c>
      <c r="P268" s="39" t="str">
        <f>Beazley_data[[#This Row],[key]]</f>
        <v>AG2000</v>
      </c>
      <c r="Q268" s="40">
        <f>Beazley_data[[#This Row],[WEP]]</f>
        <v>13650.3524</v>
      </c>
      <c r="R268" s="40">
        <f t="shared" si="35"/>
        <v>13665.304456</v>
      </c>
      <c r="S268" s="41">
        <f t="shared" si="36"/>
        <v>1.0941619374923706E-3</v>
      </c>
      <c r="U268" s="42">
        <f>Beazley_data[[#This Row],[Acq_costs]]</f>
        <v>5865.9735648281403</v>
      </c>
      <c r="V268" s="40">
        <f t="shared" si="37"/>
        <v>5867.6349760000003</v>
      </c>
      <c r="W268" s="43">
        <f t="shared" si="38"/>
        <v>2.831483517048252E-4</v>
      </c>
      <c r="Y268" s="44">
        <f>Beazley_data[[#This Row],[total_RC]]</f>
        <v>1</v>
      </c>
      <c r="Z268" s="45">
        <f t="shared" si="39"/>
        <v>1</v>
      </c>
      <c r="AA268" s="43">
        <f t="shared" si="40"/>
        <v>0</v>
      </c>
      <c r="AD268" s="42">
        <f>Beazley_data[[#This Row],[Cat_incurred]]+Beazley_data[[#This Row],[incurred_exc_cat]]</f>
        <v>4317.8040000000001</v>
      </c>
      <c r="AE268" s="40">
        <f t="shared" si="41"/>
        <v>4317.8040000000001</v>
      </c>
      <c r="AF268" s="43">
        <f t="shared" si="42"/>
        <v>0</v>
      </c>
    </row>
    <row r="269" spans="1:32" x14ac:dyDescent="0.25">
      <c r="A269" s="46" t="s">
        <v>517</v>
      </c>
      <c r="B269" s="46" t="s">
        <v>125</v>
      </c>
      <c r="C269">
        <v>2001</v>
      </c>
      <c r="D269" s="84">
        <v>30142.477599999998</v>
      </c>
      <c r="E269">
        <v>3349.16417777778</v>
      </c>
      <c r="F269">
        <v>0</v>
      </c>
      <c r="G269">
        <v>0</v>
      </c>
      <c r="H269">
        <v>0</v>
      </c>
      <c r="I269">
        <v>0</v>
      </c>
      <c r="J269">
        <v>1</v>
      </c>
      <c r="K269">
        <v>0</v>
      </c>
      <c r="L269">
        <v>0</v>
      </c>
      <c r="M269" s="38">
        <f>IF(OR(Beazley_data[[#This Row],[total_RC]]&lt;0.6,Beazley_data[[#This Row],[total_RC]]&gt;2),1,Beazley_data[[#This Row],[total_RC]])</f>
        <v>1</v>
      </c>
      <c r="P269" s="39" t="str">
        <f>Beazley_data[[#This Row],[key]]</f>
        <v>AG2001</v>
      </c>
      <c r="Q269" s="40">
        <f>Beazley_data[[#This Row],[WEP]]</f>
        <v>30142.477599999998</v>
      </c>
      <c r="R269" s="40">
        <f t="shared" si="35"/>
        <v>31329.189276000001</v>
      </c>
      <c r="S269" s="41">
        <f t="shared" si="36"/>
        <v>3.7878786633942473E-2</v>
      </c>
      <c r="U269" s="42">
        <f>Beazley_data[[#This Row],[Acq_costs]]</f>
        <v>3349.16417777778</v>
      </c>
      <c r="V269" s="40">
        <f t="shared" si="37"/>
        <v>3481.0211039999999</v>
      </c>
      <c r="W269" s="43">
        <f t="shared" si="38"/>
        <v>3.7878806902579457E-2</v>
      </c>
      <c r="Y269" s="44">
        <f>Beazley_data[[#This Row],[total_RC]]</f>
        <v>1</v>
      </c>
      <c r="Z269" s="45">
        <f t="shared" si="39"/>
        <v>1</v>
      </c>
      <c r="AA269" s="43">
        <f t="shared" si="40"/>
        <v>0</v>
      </c>
      <c r="AD269" s="42">
        <f>Beazley_data[[#This Row],[Cat_incurred]]+Beazley_data[[#This Row],[incurred_exc_cat]]</f>
        <v>0</v>
      </c>
      <c r="AE269" s="40">
        <f t="shared" si="41"/>
        <v>0</v>
      </c>
      <c r="AF269" s="43" t="str">
        <f t="shared" si="42"/>
        <v>no values</v>
      </c>
    </row>
    <row r="270" spans="1:32" x14ac:dyDescent="0.25">
      <c r="A270" s="48" t="s">
        <v>518</v>
      </c>
      <c r="B270" s="48" t="s">
        <v>125</v>
      </c>
      <c r="C270" s="49">
        <v>2002</v>
      </c>
      <c r="D270" s="85">
        <v>61315.955900000001</v>
      </c>
      <c r="E270" s="49">
        <v>6812.8839888888897</v>
      </c>
      <c r="F270" s="49">
        <v>0</v>
      </c>
      <c r="G270" s="49">
        <v>0</v>
      </c>
      <c r="H270" s="49">
        <v>0</v>
      </c>
      <c r="I270" s="49">
        <v>0</v>
      </c>
      <c r="J270" s="49">
        <v>1.00491630616216</v>
      </c>
      <c r="K270" s="49">
        <v>0</v>
      </c>
      <c r="L270" s="49">
        <v>0</v>
      </c>
      <c r="M270" s="38">
        <f>IF(OR(Beazley_data[[#This Row],[total_RC]]&lt;0.6,Beazley_data[[#This Row],[total_RC]]&gt;2),1,Beazley_data[[#This Row],[total_RC]])</f>
        <v>1.00491630616216</v>
      </c>
      <c r="P270" s="39" t="str">
        <f>Beazley_data[[#This Row],[key]]</f>
        <v>AG2002</v>
      </c>
      <c r="Q270" s="40">
        <f>Beazley_data[[#This Row],[WEP]]</f>
        <v>61315.955900000001</v>
      </c>
      <c r="R270" s="40">
        <f t="shared" si="35"/>
        <v>63729.969863999999</v>
      </c>
      <c r="S270" s="41">
        <f t="shared" si="36"/>
        <v>3.787878715699243E-2</v>
      </c>
      <c r="U270" s="42">
        <f>Beazley_data[[#This Row],[Acq_costs]]</f>
        <v>6812.8839888888897</v>
      </c>
      <c r="V270" s="40">
        <f t="shared" si="37"/>
        <v>7081.1077919999998</v>
      </c>
      <c r="W270" s="43">
        <f t="shared" si="38"/>
        <v>3.7878791142558293E-2</v>
      </c>
      <c r="Y270" s="44">
        <f>Beazley_data[[#This Row],[total_RC]]</f>
        <v>1.00491630616216</v>
      </c>
      <c r="Z270" s="45">
        <f t="shared" si="39"/>
        <v>1.00491630803542</v>
      </c>
      <c r="AA270" s="43">
        <f t="shared" si="40"/>
        <v>1.8640955237671113E-9</v>
      </c>
      <c r="AD270" s="42">
        <f>Beazley_data[[#This Row],[Cat_incurred]]+Beazley_data[[#This Row],[incurred_exc_cat]]</f>
        <v>0</v>
      </c>
      <c r="AE270" s="40">
        <f t="shared" si="41"/>
        <v>0</v>
      </c>
      <c r="AF270" s="43" t="str">
        <f t="shared" si="42"/>
        <v>no values</v>
      </c>
    </row>
    <row r="271" spans="1:32" x14ac:dyDescent="0.25">
      <c r="A271" s="46" t="s">
        <v>519</v>
      </c>
      <c r="B271" s="46" t="s">
        <v>125</v>
      </c>
      <c r="C271">
        <v>2003</v>
      </c>
      <c r="D271" s="84">
        <v>18629.215800000002</v>
      </c>
      <c r="E271">
        <v>2069.9128666666702</v>
      </c>
      <c r="F271">
        <v>0</v>
      </c>
      <c r="G271">
        <v>0</v>
      </c>
      <c r="H271">
        <v>0</v>
      </c>
      <c r="I271">
        <v>0</v>
      </c>
      <c r="J271">
        <v>0.961042233963046</v>
      </c>
      <c r="K271">
        <v>0</v>
      </c>
      <c r="L271">
        <v>0</v>
      </c>
      <c r="M271" s="38">
        <f>IF(OR(Beazley_data[[#This Row],[total_RC]]&lt;0.6,Beazley_data[[#This Row],[total_RC]]&gt;2),1,Beazley_data[[#This Row],[total_RC]])</f>
        <v>0.961042233963046</v>
      </c>
      <c r="P271" s="39" t="str">
        <f>Beazley_data[[#This Row],[key]]</f>
        <v>AG2003</v>
      </c>
      <c r="Q271" s="40">
        <f>Beazley_data[[#This Row],[WEP]]</f>
        <v>18629.215800000002</v>
      </c>
      <c r="R271" s="40">
        <f t="shared" si="35"/>
        <v>18674.032383999998</v>
      </c>
      <c r="S271" s="41">
        <f t="shared" si="36"/>
        <v>2.3999414308821473E-3</v>
      </c>
      <c r="U271" s="42">
        <f>Beazley_data[[#This Row],[Acq_costs]]</f>
        <v>2069.9128666666702</v>
      </c>
      <c r="V271" s="40">
        <f t="shared" si="37"/>
        <v>2074.8925680000002</v>
      </c>
      <c r="W271" s="43">
        <f t="shared" si="38"/>
        <v>2.3999803219354019E-3</v>
      </c>
      <c r="Y271" s="44">
        <f>Beazley_data[[#This Row],[total_RC]]</f>
        <v>0.961042233963046</v>
      </c>
      <c r="Z271" s="45">
        <f t="shared" si="39"/>
        <v>0.96145433509143097</v>
      </c>
      <c r="AA271" s="43">
        <f t="shared" si="40"/>
        <v>4.2862267436318544E-4</v>
      </c>
      <c r="AD271" s="42">
        <f>Beazley_data[[#This Row],[Cat_incurred]]+Beazley_data[[#This Row],[incurred_exc_cat]]</f>
        <v>0</v>
      </c>
      <c r="AE271" s="40">
        <f t="shared" si="41"/>
        <v>0</v>
      </c>
      <c r="AF271" s="43" t="str">
        <f t="shared" si="42"/>
        <v>no values</v>
      </c>
    </row>
    <row r="272" spans="1:32" x14ac:dyDescent="0.25">
      <c r="A272" s="48" t="s">
        <v>520</v>
      </c>
      <c r="B272" s="48" t="s">
        <v>125</v>
      </c>
      <c r="C272" s="49">
        <v>2004</v>
      </c>
      <c r="D272" s="85">
        <v>99869.430399999997</v>
      </c>
      <c r="E272" s="49">
        <v>16874.3104169935</v>
      </c>
      <c r="F272" s="49">
        <v>0</v>
      </c>
      <c r="G272" s="49">
        <v>0</v>
      </c>
      <c r="H272" s="49">
        <v>0</v>
      </c>
      <c r="I272" s="49">
        <v>0</v>
      </c>
      <c r="J272" s="49">
        <v>1.01</v>
      </c>
      <c r="K272" s="49">
        <v>0</v>
      </c>
      <c r="L272" s="49">
        <v>0</v>
      </c>
      <c r="M272" s="38">
        <f>IF(OR(Beazley_data[[#This Row],[total_RC]]&lt;0.6,Beazley_data[[#This Row],[total_RC]]&gt;2),1,Beazley_data[[#This Row],[total_RC]])</f>
        <v>1.01</v>
      </c>
      <c r="P272" s="39" t="str">
        <f>Beazley_data[[#This Row],[key]]</f>
        <v>AG2004</v>
      </c>
      <c r="Q272" s="40">
        <f>Beazley_data[[#This Row],[WEP]]</f>
        <v>99869.430399999997</v>
      </c>
      <c r="R272" s="40">
        <f t="shared" si="35"/>
        <v>100302.03216810001</v>
      </c>
      <c r="S272" s="41">
        <f t="shared" si="36"/>
        <v>4.3129910605898261E-3</v>
      </c>
      <c r="U272" s="42">
        <f>Beazley_data[[#This Row],[Acq_costs]]</f>
        <v>16874.3104169935</v>
      </c>
      <c r="V272" s="40">
        <f t="shared" si="37"/>
        <v>16922.3773889</v>
      </c>
      <c r="W272" s="43">
        <f t="shared" si="38"/>
        <v>2.8404384798810661E-3</v>
      </c>
      <c r="Y272" s="44">
        <f>Beazley_data[[#This Row],[total_RC]]</f>
        <v>1.01</v>
      </c>
      <c r="Z272" s="45">
        <f t="shared" si="39"/>
        <v>1.01000001154783</v>
      </c>
      <c r="AA272" s="43">
        <f t="shared" si="40"/>
        <v>1.1433494944076115E-8</v>
      </c>
      <c r="AD272" s="42">
        <f>Beazley_data[[#This Row],[Cat_incurred]]+Beazley_data[[#This Row],[incurred_exc_cat]]</f>
        <v>0</v>
      </c>
      <c r="AE272" s="40">
        <f t="shared" si="41"/>
        <v>0</v>
      </c>
      <c r="AF272" s="43" t="str">
        <f t="shared" si="42"/>
        <v>no values</v>
      </c>
    </row>
    <row r="273" spans="1:32" x14ac:dyDescent="0.25">
      <c r="A273" s="46" t="s">
        <v>521</v>
      </c>
      <c r="B273" s="46" t="s">
        <v>125</v>
      </c>
      <c r="C273">
        <v>2005</v>
      </c>
      <c r="D273" s="84">
        <v>81273.708700000003</v>
      </c>
      <c r="E273">
        <v>14342.4191823529</v>
      </c>
      <c r="F273">
        <v>0</v>
      </c>
      <c r="G273">
        <v>0</v>
      </c>
      <c r="H273">
        <v>0</v>
      </c>
      <c r="I273">
        <v>0</v>
      </c>
      <c r="J273">
        <v>1</v>
      </c>
      <c r="K273">
        <v>0</v>
      </c>
      <c r="L273">
        <v>0</v>
      </c>
      <c r="M273" s="38">
        <f>IF(OR(Beazley_data[[#This Row],[total_RC]]&lt;0.6,Beazley_data[[#This Row],[total_RC]]&gt;2),1,Beazley_data[[#This Row],[total_RC]])</f>
        <v>1</v>
      </c>
      <c r="P273" s="39" t="str">
        <f>Beazley_data[[#This Row],[key]]</f>
        <v>AG2005</v>
      </c>
      <c r="Q273" s="40">
        <f>Beazley_data[[#This Row],[WEP]]</f>
        <v>81273.708700000003</v>
      </c>
      <c r="R273" s="40">
        <f t="shared" si="35"/>
        <v>81273.708700000003</v>
      </c>
      <c r="S273" s="41">
        <f t="shared" si="36"/>
        <v>0</v>
      </c>
      <c r="U273" s="42">
        <f>Beazley_data[[#This Row],[Acq_costs]]</f>
        <v>14342.4191823529</v>
      </c>
      <c r="V273" s="40">
        <f t="shared" si="37"/>
        <v>14342.4193</v>
      </c>
      <c r="W273" s="43">
        <f t="shared" si="38"/>
        <v>8.2027374289817201E-9</v>
      </c>
      <c r="Y273" s="44">
        <f>Beazley_data[[#This Row],[total_RC]]</f>
        <v>1</v>
      </c>
      <c r="Z273" s="45">
        <f t="shared" si="39"/>
        <v>1</v>
      </c>
      <c r="AA273" s="43">
        <f t="shared" si="40"/>
        <v>0</v>
      </c>
      <c r="AD273" s="42">
        <f>Beazley_data[[#This Row],[Cat_incurred]]+Beazley_data[[#This Row],[incurred_exc_cat]]</f>
        <v>0</v>
      </c>
      <c r="AE273" s="40">
        <f t="shared" si="41"/>
        <v>0</v>
      </c>
      <c r="AF273" s="43" t="str">
        <f t="shared" si="42"/>
        <v>no values</v>
      </c>
    </row>
    <row r="274" spans="1:32" x14ac:dyDescent="0.25">
      <c r="A274" s="48" t="s">
        <v>522</v>
      </c>
      <c r="B274" s="48" t="s">
        <v>125</v>
      </c>
      <c r="C274" s="49">
        <v>2006</v>
      </c>
      <c r="D274" s="85">
        <v>111650.519</v>
      </c>
      <c r="E274" s="49">
        <v>19703.032764705898</v>
      </c>
      <c r="F274" s="49">
        <v>0</v>
      </c>
      <c r="G274" s="49">
        <v>0</v>
      </c>
      <c r="H274" s="49">
        <v>0</v>
      </c>
      <c r="I274" s="49">
        <v>0</v>
      </c>
      <c r="J274" s="49">
        <v>1.0114316213791099</v>
      </c>
      <c r="K274" s="49">
        <v>0</v>
      </c>
      <c r="L274" s="49">
        <v>0</v>
      </c>
      <c r="M274" s="38">
        <f>IF(OR(Beazley_data[[#This Row],[total_RC]]&lt;0.6,Beazley_data[[#This Row],[total_RC]]&gt;2),1,Beazley_data[[#This Row],[total_RC]])</f>
        <v>1.0114316213791099</v>
      </c>
      <c r="P274" s="39" t="str">
        <f>Beazley_data[[#This Row],[key]]</f>
        <v>AG2006</v>
      </c>
      <c r="Q274" s="40">
        <f>Beazley_data[[#This Row],[WEP]]</f>
        <v>111650.519</v>
      </c>
      <c r="R274" s="40">
        <f t="shared" si="35"/>
        <v>111650.519</v>
      </c>
      <c r="S274" s="41">
        <f t="shared" si="36"/>
        <v>0</v>
      </c>
      <c r="U274" s="42">
        <f>Beazley_data[[#This Row],[Acq_costs]]</f>
        <v>19703.032764705898</v>
      </c>
      <c r="V274" s="40">
        <f t="shared" si="37"/>
        <v>19703.0327</v>
      </c>
      <c r="W274" s="43">
        <f t="shared" si="38"/>
        <v>-3.2840578239627234E-9</v>
      </c>
      <c r="Y274" s="44">
        <f>Beazley_data[[#This Row],[total_RC]]</f>
        <v>1.0114316213791099</v>
      </c>
      <c r="Z274" s="45">
        <f t="shared" si="39"/>
        <v>1.0114316217384201</v>
      </c>
      <c r="AA274" s="43">
        <f t="shared" si="40"/>
        <v>3.552490642733311E-10</v>
      </c>
      <c r="AD274" s="42">
        <f>Beazley_data[[#This Row],[Cat_incurred]]+Beazley_data[[#This Row],[incurred_exc_cat]]</f>
        <v>0</v>
      </c>
      <c r="AE274" s="40">
        <f t="shared" si="41"/>
        <v>0</v>
      </c>
      <c r="AF274" s="43" t="str">
        <f t="shared" si="42"/>
        <v>no values</v>
      </c>
    </row>
    <row r="275" spans="1:32" x14ac:dyDescent="0.25">
      <c r="A275" s="46" t="s">
        <v>523</v>
      </c>
      <c r="B275" s="46" t="s">
        <v>125</v>
      </c>
      <c r="C275">
        <v>2007</v>
      </c>
      <c r="D275" s="84">
        <v>137258.75889999999</v>
      </c>
      <c r="E275">
        <v>24222.1339235294</v>
      </c>
      <c r="F275">
        <v>0</v>
      </c>
      <c r="G275">
        <v>0</v>
      </c>
      <c r="H275">
        <v>0</v>
      </c>
      <c r="I275">
        <v>0</v>
      </c>
      <c r="J275">
        <v>0.92840862158476101</v>
      </c>
      <c r="K275">
        <v>0</v>
      </c>
      <c r="L275">
        <v>0</v>
      </c>
      <c r="M275" s="38">
        <f>IF(OR(Beazley_data[[#This Row],[total_RC]]&lt;0.6,Beazley_data[[#This Row],[total_RC]]&gt;2),1,Beazley_data[[#This Row],[total_RC]])</f>
        <v>0.92840862158476101</v>
      </c>
      <c r="P275" s="39" t="str">
        <f>Beazley_data[[#This Row],[key]]</f>
        <v>AG2007</v>
      </c>
      <c r="Q275" s="40">
        <f>Beazley_data[[#This Row],[WEP]]</f>
        <v>137258.75889999999</v>
      </c>
      <c r="R275" s="40">
        <f t="shared" si="35"/>
        <v>137258.75889999999</v>
      </c>
      <c r="S275" s="41">
        <f t="shared" si="36"/>
        <v>0</v>
      </c>
      <c r="U275" s="42">
        <f>Beazley_data[[#This Row],[Acq_costs]]</f>
        <v>24222.1339235294</v>
      </c>
      <c r="V275" s="40">
        <f t="shared" si="37"/>
        <v>24222.133999999998</v>
      </c>
      <c r="W275" s="43">
        <f t="shared" si="38"/>
        <v>3.1570545471928594E-9</v>
      </c>
      <c r="Y275" s="44">
        <f>Beazley_data[[#This Row],[total_RC]]</f>
        <v>0.92840862158476101</v>
      </c>
      <c r="Z275" s="45">
        <f t="shared" si="39"/>
        <v>0.928408622083432</v>
      </c>
      <c r="AA275" s="43">
        <f t="shared" si="40"/>
        <v>5.3712447463956596E-10</v>
      </c>
      <c r="AD275" s="42">
        <f>Beazley_data[[#This Row],[Cat_incurred]]+Beazley_data[[#This Row],[incurred_exc_cat]]</f>
        <v>0</v>
      </c>
      <c r="AE275" s="40">
        <f t="shared" si="41"/>
        <v>0</v>
      </c>
      <c r="AF275" s="43" t="str">
        <f t="shared" si="42"/>
        <v>no values</v>
      </c>
    </row>
    <row r="276" spans="1:32" x14ac:dyDescent="0.25">
      <c r="A276" s="48" t="s">
        <v>524</v>
      </c>
      <c r="B276" s="48" t="s">
        <v>125</v>
      </c>
      <c r="C276" s="49">
        <v>2008</v>
      </c>
      <c r="D276" s="85">
        <v>324022.8075</v>
      </c>
      <c r="E276" s="49">
        <v>57180.495441176499</v>
      </c>
      <c r="F276" s="49">
        <v>0</v>
      </c>
      <c r="G276" s="49">
        <v>0</v>
      </c>
      <c r="H276" s="49">
        <v>0</v>
      </c>
      <c r="I276" s="49">
        <v>0</v>
      </c>
      <c r="J276" s="49">
        <v>0.95383056672601796</v>
      </c>
      <c r="K276" s="49">
        <v>0</v>
      </c>
      <c r="L276" s="49">
        <v>0</v>
      </c>
      <c r="M276" s="38">
        <f>IF(OR(Beazley_data[[#This Row],[total_RC]]&lt;0.6,Beazley_data[[#This Row],[total_RC]]&gt;2),1,Beazley_data[[#This Row],[total_RC]])</f>
        <v>0.95383056672601796</v>
      </c>
      <c r="P276" s="39" t="str">
        <f>Beazley_data[[#This Row],[key]]</f>
        <v>AG2008</v>
      </c>
      <c r="Q276" s="40">
        <f>Beazley_data[[#This Row],[WEP]]</f>
        <v>324022.8075</v>
      </c>
      <c r="R276" s="40">
        <f t="shared" si="35"/>
        <v>324022.8075</v>
      </c>
      <c r="S276" s="41">
        <f t="shared" si="36"/>
        <v>0</v>
      </c>
      <c r="U276" s="42">
        <f>Beazley_data[[#This Row],[Acq_costs]]</f>
        <v>57180.495441176499</v>
      </c>
      <c r="V276" s="40">
        <f t="shared" si="37"/>
        <v>57180.495199999998</v>
      </c>
      <c r="W276" s="43">
        <f t="shared" si="38"/>
        <v>-4.2178106518284978E-9</v>
      </c>
      <c r="Y276" s="44">
        <f>Beazley_data[[#This Row],[total_RC]]</f>
        <v>0.95383056672601796</v>
      </c>
      <c r="Z276" s="45">
        <f t="shared" si="39"/>
        <v>0.95383056646690501</v>
      </c>
      <c r="AA276" s="43">
        <f t="shared" si="40"/>
        <v>-2.7165511614458349E-10</v>
      </c>
      <c r="AD276" s="42">
        <f>Beazley_data[[#This Row],[Cat_incurred]]+Beazley_data[[#This Row],[incurred_exc_cat]]</f>
        <v>0</v>
      </c>
      <c r="AE276" s="40">
        <f t="shared" si="41"/>
        <v>0</v>
      </c>
      <c r="AF276" s="43" t="str">
        <f t="shared" si="42"/>
        <v>no values</v>
      </c>
    </row>
    <row r="277" spans="1:32" x14ac:dyDescent="0.25">
      <c r="A277" s="46" t="s">
        <v>525</v>
      </c>
      <c r="B277" s="46" t="s">
        <v>125</v>
      </c>
      <c r="C277">
        <v>2009</v>
      </c>
      <c r="D277" s="84">
        <v>12620089.1655</v>
      </c>
      <c r="E277">
        <v>293536.32332352898</v>
      </c>
      <c r="F277">
        <v>0</v>
      </c>
      <c r="G277">
        <v>0</v>
      </c>
      <c r="H277">
        <v>0</v>
      </c>
      <c r="I277">
        <v>0</v>
      </c>
      <c r="J277">
        <v>1.0769090737015199</v>
      </c>
      <c r="K277">
        <v>0</v>
      </c>
      <c r="L277">
        <v>0</v>
      </c>
      <c r="M277" s="38">
        <f>IF(OR(Beazley_data[[#This Row],[total_RC]]&lt;0.6,Beazley_data[[#This Row],[total_RC]]&gt;2),1,Beazley_data[[#This Row],[total_RC]])</f>
        <v>1.0769090737015199</v>
      </c>
      <c r="P277" s="39" t="str">
        <f>Beazley_data[[#This Row],[key]]</f>
        <v>AG2009</v>
      </c>
      <c r="Q277" s="40">
        <f>Beazley_data[[#This Row],[WEP]]</f>
        <v>12620089.1655</v>
      </c>
      <c r="R277" s="40">
        <f t="shared" si="35"/>
        <v>351581.6655</v>
      </c>
      <c r="S277" s="41">
        <f t="shared" si="36"/>
        <v>-34.895185681973508</v>
      </c>
      <c r="U277" s="42">
        <f>Beazley_data[[#This Row],[Acq_costs]]</f>
        <v>293536.32332352898</v>
      </c>
      <c r="V277" s="40">
        <f t="shared" si="37"/>
        <v>62043.823299999996</v>
      </c>
      <c r="W277" s="43">
        <f t="shared" si="38"/>
        <v>-3.7311127475848029</v>
      </c>
      <c r="Y277" s="44">
        <f>Beazley_data[[#This Row],[total_RC]]</f>
        <v>1.0769090737015199</v>
      </c>
      <c r="Z277" s="45">
        <f t="shared" si="39"/>
        <v>1.0769090730622</v>
      </c>
      <c r="AA277" s="43">
        <f t="shared" si="40"/>
        <v>-5.9366194075330848E-10</v>
      </c>
      <c r="AD277" s="42">
        <f>Beazley_data[[#This Row],[Cat_incurred]]+Beazley_data[[#This Row],[incurred_exc_cat]]</f>
        <v>0</v>
      </c>
      <c r="AE277" s="40">
        <f t="shared" si="41"/>
        <v>0</v>
      </c>
      <c r="AF277" s="43" t="str">
        <f t="shared" si="42"/>
        <v>no values</v>
      </c>
    </row>
    <row r="278" spans="1:32" x14ac:dyDescent="0.25">
      <c r="A278" s="48" t="s">
        <v>526</v>
      </c>
      <c r="B278" s="48" t="s">
        <v>125</v>
      </c>
      <c r="C278" s="49">
        <v>2010</v>
      </c>
      <c r="D278" s="85">
        <v>337320.35769999999</v>
      </c>
      <c r="E278" s="49">
        <v>59527.121947058797</v>
      </c>
      <c r="F278" s="49">
        <v>0</v>
      </c>
      <c r="G278" s="49">
        <v>0</v>
      </c>
      <c r="H278" s="49">
        <v>0</v>
      </c>
      <c r="I278" s="49">
        <v>0</v>
      </c>
      <c r="J278" s="49">
        <v>0.97183760163764799</v>
      </c>
      <c r="K278" s="49">
        <v>0</v>
      </c>
      <c r="L278" s="49">
        <v>0</v>
      </c>
      <c r="M278" s="38">
        <f>IF(OR(Beazley_data[[#This Row],[total_RC]]&lt;0.6,Beazley_data[[#This Row],[total_RC]]&gt;2),1,Beazley_data[[#This Row],[total_RC]])</f>
        <v>0.97183760163764799</v>
      </c>
      <c r="P278" s="39" t="str">
        <f>Beazley_data[[#This Row],[key]]</f>
        <v>AG2010</v>
      </c>
      <c r="Q278" s="40">
        <f>Beazley_data[[#This Row],[WEP]]</f>
        <v>337320.35769999999</v>
      </c>
      <c r="R278" s="40">
        <f t="shared" si="35"/>
        <v>337320.35769999999</v>
      </c>
      <c r="S278" s="41">
        <f t="shared" si="36"/>
        <v>0</v>
      </c>
      <c r="U278" s="42">
        <f>Beazley_data[[#This Row],[Acq_costs]]</f>
        <v>59527.121947058797</v>
      </c>
      <c r="V278" s="40">
        <f t="shared" si="37"/>
        <v>59527.122199999998</v>
      </c>
      <c r="W278" s="43">
        <f t="shared" si="38"/>
        <v>4.2491757030474197E-9</v>
      </c>
      <c r="Y278" s="44">
        <f>Beazley_data[[#This Row],[total_RC]]</f>
        <v>0.97183760163764799</v>
      </c>
      <c r="Z278" s="45">
        <f t="shared" si="39"/>
        <v>0.97183760227245597</v>
      </c>
      <c r="AA278" s="43">
        <f t="shared" si="40"/>
        <v>6.5320376827620029E-10</v>
      </c>
      <c r="AD278" s="42">
        <f>Beazley_data[[#This Row],[Cat_incurred]]+Beazley_data[[#This Row],[incurred_exc_cat]]</f>
        <v>0</v>
      </c>
      <c r="AE278" s="40">
        <f t="shared" si="41"/>
        <v>0</v>
      </c>
      <c r="AF278" s="43" t="str">
        <f t="shared" si="42"/>
        <v>no values</v>
      </c>
    </row>
    <row r="279" spans="1:32" x14ac:dyDescent="0.25">
      <c r="A279" s="46" t="s">
        <v>527</v>
      </c>
      <c r="B279" s="46" t="s">
        <v>125</v>
      </c>
      <c r="C279">
        <v>2011</v>
      </c>
      <c r="D279" s="84">
        <v>414546.39510000002</v>
      </c>
      <c r="E279">
        <v>73155.246194117601</v>
      </c>
      <c r="F279">
        <v>0</v>
      </c>
      <c r="G279">
        <v>0</v>
      </c>
      <c r="H279">
        <v>413652.26089999999</v>
      </c>
      <c r="I279">
        <v>413652.26089999999</v>
      </c>
      <c r="J279">
        <v>0.92670926572731405</v>
      </c>
      <c r="K279">
        <v>413652.26089999999</v>
      </c>
      <c r="L279">
        <v>413652.26089999999</v>
      </c>
      <c r="M279" s="38">
        <f>IF(OR(Beazley_data[[#This Row],[total_RC]]&lt;0.6,Beazley_data[[#This Row],[total_RC]]&gt;2),1,Beazley_data[[#This Row],[total_RC]])</f>
        <v>0.92670926572731405</v>
      </c>
      <c r="P279" s="39" t="str">
        <f>Beazley_data[[#This Row],[key]]</f>
        <v>AG2011</v>
      </c>
      <c r="Q279" s="40">
        <f>Beazley_data[[#This Row],[WEP]]</f>
        <v>414546.39510000002</v>
      </c>
      <c r="R279" s="40">
        <f t="shared" si="35"/>
        <v>414546.39510000002</v>
      </c>
      <c r="S279" s="41">
        <f t="shared" si="36"/>
        <v>0</v>
      </c>
      <c r="U279" s="42">
        <f>Beazley_data[[#This Row],[Acq_costs]]</f>
        <v>73155.246194117601</v>
      </c>
      <c r="V279" s="40">
        <f t="shared" si="37"/>
        <v>73151.767999999996</v>
      </c>
      <c r="W279" s="43">
        <f t="shared" si="38"/>
        <v>-4.7547642561479709E-5</v>
      </c>
      <c r="Y279" s="44">
        <f>Beazley_data[[#This Row],[total_RC]]</f>
        <v>0.92670926572731405</v>
      </c>
      <c r="Z279" s="45">
        <f t="shared" si="39"/>
        <v>0.92670926620293204</v>
      </c>
      <c r="AA279" s="43">
        <f t="shared" si="40"/>
        <v>5.1323322943123683E-10</v>
      </c>
      <c r="AD279" s="42">
        <f>Beazley_data[[#This Row],[Cat_incurred]]+Beazley_data[[#This Row],[incurred_exc_cat]]</f>
        <v>413652.26089999999</v>
      </c>
      <c r="AE279" s="40">
        <f t="shared" si="41"/>
        <v>413652.26089999999</v>
      </c>
      <c r="AF279" s="43">
        <f t="shared" si="42"/>
        <v>0</v>
      </c>
    </row>
    <row r="280" spans="1:32" x14ac:dyDescent="0.25">
      <c r="A280" s="48" t="s">
        <v>528</v>
      </c>
      <c r="B280" s="48" t="s">
        <v>125</v>
      </c>
      <c r="C280" s="49">
        <v>2012</v>
      </c>
      <c r="D280" s="85">
        <v>272413.36670000001</v>
      </c>
      <c r="E280" s="49">
        <v>48072.947064705899</v>
      </c>
      <c r="F280" s="49">
        <v>2297918.9963000002</v>
      </c>
      <c r="G280" s="49">
        <v>2297918.9963000002</v>
      </c>
      <c r="H280" s="49">
        <v>281139.02120000002</v>
      </c>
      <c r="I280" s="49">
        <v>281139.02120000002</v>
      </c>
      <c r="J280" s="49">
        <v>0.95752912180540195</v>
      </c>
      <c r="K280" s="49">
        <v>2579058.0175000001</v>
      </c>
      <c r="L280" s="49">
        <v>2579058.0175000001</v>
      </c>
      <c r="M280" s="38">
        <f>IF(OR(Beazley_data[[#This Row],[total_RC]]&lt;0.6,Beazley_data[[#This Row],[total_RC]]&gt;2),1,Beazley_data[[#This Row],[total_RC]])</f>
        <v>0.95752912180540195</v>
      </c>
      <c r="P280" s="39" t="str">
        <f>Beazley_data[[#This Row],[key]]</f>
        <v>AG2012</v>
      </c>
      <c r="Q280" s="40">
        <f>Beazley_data[[#This Row],[WEP]]</f>
        <v>272413.36670000001</v>
      </c>
      <c r="R280" s="40">
        <f t="shared" si="35"/>
        <v>272413.36670000001</v>
      </c>
      <c r="S280" s="41">
        <f t="shared" si="36"/>
        <v>0</v>
      </c>
      <c r="U280" s="42">
        <f>Beazley_data[[#This Row],[Acq_costs]]</f>
        <v>48072.947064705899</v>
      </c>
      <c r="V280" s="40">
        <f t="shared" si="37"/>
        <v>48072.947099999998</v>
      </c>
      <c r="W280" s="43">
        <f t="shared" si="38"/>
        <v>7.3417797136799915E-10</v>
      </c>
      <c r="Y280" s="44">
        <f>Beazley_data[[#This Row],[total_RC]]</f>
        <v>0.95752912180540195</v>
      </c>
      <c r="Z280" s="45">
        <f t="shared" si="39"/>
        <v>0.95752912225422204</v>
      </c>
      <c r="AA280" s="43">
        <f t="shared" si="40"/>
        <v>4.6872735436597454E-10</v>
      </c>
      <c r="AD280" s="42">
        <f>Beazley_data[[#This Row],[Cat_incurred]]+Beazley_data[[#This Row],[incurred_exc_cat]]</f>
        <v>2579058.0175000001</v>
      </c>
      <c r="AE280" s="40">
        <f t="shared" si="41"/>
        <v>2579058.0175000001</v>
      </c>
      <c r="AF280" s="43">
        <f t="shared" si="42"/>
        <v>0</v>
      </c>
    </row>
    <row r="281" spans="1:32" x14ac:dyDescent="0.25">
      <c r="A281" s="46" t="s">
        <v>529</v>
      </c>
      <c r="B281" s="46" t="s">
        <v>125</v>
      </c>
      <c r="C281">
        <v>2013</v>
      </c>
      <c r="D281" s="84">
        <v>879921.73219999997</v>
      </c>
      <c r="E281">
        <v>127956.909891503</v>
      </c>
      <c r="F281">
        <v>0</v>
      </c>
      <c r="G281">
        <v>0</v>
      </c>
      <c r="H281">
        <v>0</v>
      </c>
      <c r="I281">
        <v>0</v>
      </c>
      <c r="J281">
        <v>1.1284077672191899</v>
      </c>
      <c r="K281">
        <v>0</v>
      </c>
      <c r="L281">
        <v>0</v>
      </c>
      <c r="M281" s="38">
        <f>IF(OR(Beazley_data[[#This Row],[total_RC]]&lt;0.6,Beazley_data[[#This Row],[total_RC]]&gt;2),1,Beazley_data[[#This Row],[total_RC]])</f>
        <v>1.1284077672191899</v>
      </c>
      <c r="P281" s="39" t="str">
        <f>Beazley_data[[#This Row],[key]]</f>
        <v>AG2013</v>
      </c>
      <c r="Q281" s="40">
        <f>Beazley_data[[#This Row],[WEP]]</f>
        <v>879921.73219999997</v>
      </c>
      <c r="R281" s="40">
        <f t="shared" si="35"/>
        <v>879921.73219999997</v>
      </c>
      <c r="S281" s="41">
        <f t="shared" si="36"/>
        <v>0</v>
      </c>
      <c r="U281" s="42">
        <f>Beazley_data[[#This Row],[Acq_costs]]</f>
        <v>127956.909891503</v>
      </c>
      <c r="V281" s="40">
        <f t="shared" si="37"/>
        <v>127956.91</v>
      </c>
      <c r="W281" s="43">
        <f t="shared" si="38"/>
        <v>8.4791824856372025E-10</v>
      </c>
      <c r="Y281" s="44">
        <f>Beazley_data[[#This Row],[total_RC]]</f>
        <v>1.1284077672191899</v>
      </c>
      <c r="Z281" s="45">
        <f t="shared" si="39"/>
        <v>1.1284077669994099</v>
      </c>
      <c r="AA281" s="43">
        <f t="shared" si="40"/>
        <v>-1.9476999221994529E-10</v>
      </c>
      <c r="AD281" s="42">
        <f>Beazley_data[[#This Row],[Cat_incurred]]+Beazley_data[[#This Row],[incurred_exc_cat]]</f>
        <v>0</v>
      </c>
      <c r="AE281" s="40">
        <f t="shared" si="41"/>
        <v>7.2759576100000003E-12</v>
      </c>
      <c r="AF281" s="43">
        <f t="shared" si="42"/>
        <v>1</v>
      </c>
    </row>
    <row r="282" spans="1:32" x14ac:dyDescent="0.25">
      <c r="A282" s="48" t="s">
        <v>530</v>
      </c>
      <c r="B282" s="48" t="s">
        <v>125</v>
      </c>
      <c r="C282" s="49">
        <v>2014</v>
      </c>
      <c r="D282" s="85">
        <v>1696960.5347</v>
      </c>
      <c r="E282" s="49">
        <v>225346.29897249801</v>
      </c>
      <c r="F282" s="49">
        <v>80440.479500000001</v>
      </c>
      <c r="G282" s="49">
        <v>80440.479500000001</v>
      </c>
      <c r="H282" s="49">
        <v>291407.0001</v>
      </c>
      <c r="I282" s="49">
        <v>295051.0502</v>
      </c>
      <c r="J282" s="49">
        <v>0.92375605769953795</v>
      </c>
      <c r="K282" s="49">
        <v>371847.47960000002</v>
      </c>
      <c r="L282" s="49">
        <v>375491.52970000001</v>
      </c>
      <c r="M282" s="38">
        <f>IF(OR(Beazley_data[[#This Row],[total_RC]]&lt;0.6,Beazley_data[[#This Row],[total_RC]]&gt;2),1,Beazley_data[[#This Row],[total_RC]])</f>
        <v>0.92375605769953795</v>
      </c>
      <c r="P282" s="39" t="str">
        <f>Beazley_data[[#This Row],[key]]</f>
        <v>AG2014</v>
      </c>
      <c r="Q282" s="40">
        <f>Beazley_data[[#This Row],[WEP]]</f>
        <v>1696960.5347</v>
      </c>
      <c r="R282" s="40">
        <f t="shared" si="35"/>
        <v>1617812.1009</v>
      </c>
      <c r="S282" s="41">
        <f t="shared" si="36"/>
        <v>-4.8923131280801509E-2</v>
      </c>
      <c r="U282" s="42">
        <f>Beazley_data[[#This Row],[Acq_costs]]</f>
        <v>225346.29897249801</v>
      </c>
      <c r="V282" s="40">
        <f t="shared" si="37"/>
        <v>191384.26689999999</v>
      </c>
      <c r="W282" s="43">
        <f t="shared" si="38"/>
        <v>-0.17745467076582369</v>
      </c>
      <c r="Y282" s="44">
        <f>Beazley_data[[#This Row],[total_RC]]</f>
        <v>0.92375605769953795</v>
      </c>
      <c r="Z282" s="45">
        <f t="shared" si="39"/>
        <v>0.91524624141839594</v>
      </c>
      <c r="AA282" s="43">
        <f t="shared" si="40"/>
        <v>-9.2978434611804342E-3</v>
      </c>
      <c r="AD282" s="42">
        <f>Beazley_data[[#This Row],[Cat_incurred]]+Beazley_data[[#This Row],[incurred_exc_cat]]</f>
        <v>375491.52970000001</v>
      </c>
      <c r="AE282" s="40">
        <f t="shared" si="41"/>
        <v>375535.02439999999</v>
      </c>
      <c r="AF282" s="43">
        <f t="shared" si="42"/>
        <v>1.1582062171024784E-4</v>
      </c>
    </row>
    <row r="283" spans="1:32" x14ac:dyDescent="0.25">
      <c r="A283" s="46" t="s">
        <v>531</v>
      </c>
      <c r="B283" s="46" t="s">
        <v>125</v>
      </c>
      <c r="C283">
        <v>2015</v>
      </c>
      <c r="D283" s="84">
        <v>2202557.3722000001</v>
      </c>
      <c r="E283">
        <v>302405.62772002199</v>
      </c>
      <c r="F283">
        <v>1838.5773999999999</v>
      </c>
      <c r="G283">
        <v>1838.5773999999999</v>
      </c>
      <c r="H283">
        <v>122447.0279</v>
      </c>
      <c r="I283">
        <v>122494.7179</v>
      </c>
      <c r="J283">
        <v>0.818749625523431</v>
      </c>
      <c r="K283">
        <v>124285.6053</v>
      </c>
      <c r="L283">
        <v>124333.2953</v>
      </c>
      <c r="M283" s="38">
        <f>IF(OR(Beazley_data[[#This Row],[total_RC]]&lt;0.6,Beazley_data[[#This Row],[total_RC]]&gt;2),1,Beazley_data[[#This Row],[total_RC]])</f>
        <v>0.818749625523431</v>
      </c>
      <c r="P283" s="39" t="str">
        <f>Beazley_data[[#This Row],[key]]</f>
        <v>AG2015</v>
      </c>
      <c r="Q283" s="40">
        <f>Beazley_data[[#This Row],[WEP]]</f>
        <v>2202557.3722000001</v>
      </c>
      <c r="R283" s="40">
        <f t="shared" si="35"/>
        <v>1920470.34261757</v>
      </c>
      <c r="S283" s="41">
        <f t="shared" si="36"/>
        <v>-0.14688434563272146</v>
      </c>
      <c r="U283" s="42">
        <f>Beazley_data[[#This Row],[Acq_costs]]</f>
        <v>302405.62772002199</v>
      </c>
      <c r="V283" s="40">
        <f t="shared" si="37"/>
        <v>258046.737662687</v>
      </c>
      <c r="W283" s="43">
        <f t="shared" si="38"/>
        <v>-0.17190254160593171</v>
      </c>
      <c r="Y283" s="44">
        <f>Beazley_data[[#This Row],[total_RC]]</f>
        <v>0.818749625523431</v>
      </c>
      <c r="Z283" s="45">
        <f t="shared" si="39"/>
        <v>0.91651416924661899</v>
      </c>
      <c r="AA283" s="43">
        <f t="shared" si="40"/>
        <v>0.10666997522095172</v>
      </c>
      <c r="AD283" s="42">
        <f>Beazley_data[[#This Row],[Cat_incurred]]+Beazley_data[[#This Row],[incurred_exc_cat]]</f>
        <v>124333.2953</v>
      </c>
      <c r="AE283" s="40">
        <f t="shared" si="41"/>
        <v>129212.4477</v>
      </c>
      <c r="AF283" s="43">
        <f t="shared" si="42"/>
        <v>3.7760699428341579E-2</v>
      </c>
    </row>
    <row r="284" spans="1:32" x14ac:dyDescent="0.25">
      <c r="A284" s="48" t="s">
        <v>532</v>
      </c>
      <c r="B284" s="48" t="s">
        <v>125</v>
      </c>
      <c r="C284" s="49">
        <v>2016</v>
      </c>
      <c r="D284" s="85">
        <v>5491575.7912999997</v>
      </c>
      <c r="E284" s="49">
        <v>692407.17010422703</v>
      </c>
      <c r="F284" s="49">
        <v>1430831.4563157</v>
      </c>
      <c r="G284" s="49">
        <v>1430831.4563157</v>
      </c>
      <c r="H284" s="49">
        <v>2059815.0586045899</v>
      </c>
      <c r="I284" s="49">
        <v>2059868.62860459</v>
      </c>
      <c r="J284" s="49">
        <v>0.94761506112268201</v>
      </c>
      <c r="K284" s="49">
        <v>3490646.5149202901</v>
      </c>
      <c r="L284" s="49">
        <v>3490700.0849202899</v>
      </c>
      <c r="M284" s="38">
        <f>IF(OR(Beazley_data[[#This Row],[total_RC]]&lt;0.6,Beazley_data[[#This Row],[total_RC]]&gt;2),1,Beazley_data[[#This Row],[total_RC]])</f>
        <v>0.94761506112268201</v>
      </c>
      <c r="P284" s="39" t="str">
        <f>Beazley_data[[#This Row],[key]]</f>
        <v>AG2016</v>
      </c>
      <c r="Q284" s="40">
        <f>Beazley_data[[#This Row],[WEP]]</f>
        <v>5491575.7912999997</v>
      </c>
      <c r="R284" s="40">
        <f t="shared" si="35"/>
        <v>5594167.2610176504</v>
      </c>
      <c r="S284" s="41">
        <f t="shared" si="36"/>
        <v>1.8339006492091903E-2</v>
      </c>
      <c r="U284" s="42">
        <f>Beazley_data[[#This Row],[Acq_costs]]</f>
        <v>692407.17010422703</v>
      </c>
      <c r="V284" s="40">
        <f t="shared" si="37"/>
        <v>707974.50348665705</v>
      </c>
      <c r="W284" s="43">
        <f t="shared" si="38"/>
        <v>2.1988550866964114E-2</v>
      </c>
      <c r="Y284" s="44">
        <f>Beazley_data[[#This Row],[total_RC]]</f>
        <v>0.94761506112268201</v>
      </c>
      <c r="Z284" s="45">
        <f t="shared" si="39"/>
        <v>0.91818040399599898</v>
      </c>
      <c r="AA284" s="43">
        <f t="shared" si="40"/>
        <v>-3.20575967408811E-2</v>
      </c>
      <c r="AD284" s="42">
        <f>Beazley_data[[#This Row],[Cat_incurred]]+Beazley_data[[#This Row],[incurred_exc_cat]]</f>
        <v>3490700.0849202899</v>
      </c>
      <c r="AE284" s="40">
        <f t="shared" si="41"/>
        <v>3491785.3574074302</v>
      </c>
      <c r="AF284" s="43">
        <f t="shared" si="42"/>
        <v>3.1080733093687363E-4</v>
      </c>
    </row>
    <row r="285" spans="1:32" x14ac:dyDescent="0.25">
      <c r="A285" s="46" t="s">
        <v>533</v>
      </c>
      <c r="B285" s="46" t="s">
        <v>125</v>
      </c>
      <c r="C285">
        <v>2017</v>
      </c>
      <c r="D285" s="84">
        <v>4261254.2600999996</v>
      </c>
      <c r="E285">
        <v>801015.05578483199</v>
      </c>
      <c r="F285">
        <v>1579076.4642190801</v>
      </c>
      <c r="G285">
        <v>1579076.4642190801</v>
      </c>
      <c r="H285">
        <v>2247152.8646911201</v>
      </c>
      <c r="I285">
        <v>2577461.8248149399</v>
      </c>
      <c r="J285">
        <v>0.98734214805148701</v>
      </c>
      <c r="K285">
        <v>3826229.3289101999</v>
      </c>
      <c r="L285">
        <v>4156538.2890340202</v>
      </c>
      <c r="M285" s="38">
        <f>IF(OR(Beazley_data[[#This Row],[total_RC]]&lt;0.6,Beazley_data[[#This Row],[total_RC]]&gt;2),1,Beazley_data[[#This Row],[total_RC]])</f>
        <v>0.98734214805148701</v>
      </c>
      <c r="P285" s="39" t="str">
        <f>Beazley_data[[#This Row],[key]]</f>
        <v>AG2017</v>
      </c>
      <c r="Q285" s="40">
        <f>Beazley_data[[#This Row],[WEP]]</f>
        <v>4261254.2600999996</v>
      </c>
      <c r="R285" s="40">
        <f t="shared" si="35"/>
        <v>4690242.37235625</v>
      </c>
      <c r="S285" s="41">
        <f t="shared" si="36"/>
        <v>9.1463953927979721E-2</v>
      </c>
      <c r="U285" s="42">
        <f>Beazley_data[[#This Row],[Acq_costs]]</f>
        <v>801015.05578483199</v>
      </c>
      <c r="V285" s="40">
        <f t="shared" si="37"/>
        <v>816337.01690729102</v>
      </c>
      <c r="W285" s="43">
        <f t="shared" si="38"/>
        <v>1.8769161271782808E-2</v>
      </c>
      <c r="Y285" s="44">
        <f>Beazley_data[[#This Row],[total_RC]]</f>
        <v>0.98734214805148701</v>
      </c>
      <c r="Z285" s="45">
        <f t="shared" si="39"/>
        <v>1.03299485444371</v>
      </c>
      <c r="AA285" s="43">
        <f t="shared" si="40"/>
        <v>4.4194514808893151E-2</v>
      </c>
      <c r="AD285" s="42">
        <f>Beazley_data[[#This Row],[Cat_incurred]]+Beazley_data[[#This Row],[incurred_exc_cat]]</f>
        <v>4156538.2890340202</v>
      </c>
      <c r="AE285" s="40">
        <f t="shared" si="41"/>
        <v>4143642.8300926001</v>
      </c>
      <c r="AF285" s="43">
        <f t="shared" si="42"/>
        <v>-3.1121067790323745E-3</v>
      </c>
    </row>
    <row r="286" spans="1:32" x14ac:dyDescent="0.25">
      <c r="A286" s="48" t="s">
        <v>534</v>
      </c>
      <c r="B286" s="48" t="s">
        <v>125</v>
      </c>
      <c r="C286" s="49">
        <v>2018</v>
      </c>
      <c r="D286" s="85">
        <v>3824957.3997999998</v>
      </c>
      <c r="E286" s="49">
        <v>581614.76163072197</v>
      </c>
      <c r="F286" s="49">
        <v>1107372.0604999999</v>
      </c>
      <c r="G286" s="49">
        <v>1161368.5530999999</v>
      </c>
      <c r="H286" s="49">
        <v>1381967.8718000001</v>
      </c>
      <c r="I286" s="49">
        <v>1383838.2017999999</v>
      </c>
      <c r="J286" s="49">
        <v>0.92092856954716396</v>
      </c>
      <c r="K286" s="49">
        <v>2489339.9323</v>
      </c>
      <c r="L286" s="49">
        <v>2545206.7549000001</v>
      </c>
      <c r="M286" s="38">
        <f>IF(OR(Beazley_data[[#This Row],[total_RC]]&lt;0.6,Beazley_data[[#This Row],[total_RC]]&gt;2),1,Beazley_data[[#This Row],[total_RC]])</f>
        <v>0.92092856954716396</v>
      </c>
      <c r="P286" s="39" t="str">
        <f>Beazley_data[[#This Row],[key]]</f>
        <v>AG2018</v>
      </c>
      <c r="Q286" s="40">
        <f>Beazley_data[[#This Row],[WEP]]</f>
        <v>3824957.3997999998</v>
      </c>
      <c r="R286" s="40">
        <f t="shared" si="35"/>
        <v>3905655.9909111601</v>
      </c>
      <c r="S286" s="41">
        <f t="shared" si="36"/>
        <v>2.0661981316059015E-2</v>
      </c>
      <c r="U286" s="42">
        <f>Beazley_data[[#This Row],[Acq_costs]]</f>
        <v>581614.76163072197</v>
      </c>
      <c r="V286" s="40">
        <f t="shared" si="37"/>
        <v>549237.00850563298</v>
      </c>
      <c r="W286" s="43">
        <f t="shared" si="38"/>
        <v>-5.8950421445893735E-2</v>
      </c>
      <c r="Y286" s="44">
        <f>Beazley_data[[#This Row],[total_RC]]</f>
        <v>0.92092856954716396</v>
      </c>
      <c r="Z286" s="45">
        <f t="shared" si="39"/>
        <v>1.0112027188697099</v>
      </c>
      <c r="AA286" s="43">
        <f t="shared" si="40"/>
        <v>8.9274037379420343E-2</v>
      </c>
      <c r="AD286" s="42">
        <f>Beazley_data[[#This Row],[Cat_incurred]]+Beazley_data[[#This Row],[incurred_exc_cat]]</f>
        <v>2545206.7549000001</v>
      </c>
      <c r="AE286" s="40">
        <f t="shared" si="41"/>
        <v>2345172.9131999998</v>
      </c>
      <c r="AF286" s="43">
        <f t="shared" si="42"/>
        <v>-8.5295988442512363E-2</v>
      </c>
    </row>
    <row r="287" spans="1:32" x14ac:dyDescent="0.25">
      <c r="A287" s="46" t="s">
        <v>535</v>
      </c>
      <c r="B287" s="46" t="s">
        <v>125</v>
      </c>
      <c r="C287">
        <v>2019</v>
      </c>
      <c r="D287" s="84">
        <v>2865371.2425000002</v>
      </c>
      <c r="E287">
        <v>298024.64541548502</v>
      </c>
      <c r="F287">
        <v>1164467.7189</v>
      </c>
      <c r="G287">
        <v>1275184.1895999999</v>
      </c>
      <c r="H287">
        <v>1519774.4048339699</v>
      </c>
      <c r="I287">
        <v>1496907.3948339699</v>
      </c>
      <c r="J287">
        <v>1.07849023015458</v>
      </c>
      <c r="K287">
        <v>2684242.1237339699</v>
      </c>
      <c r="L287">
        <v>2772091.58443397</v>
      </c>
      <c r="M287" s="38">
        <f>IF(OR(Beazley_data[[#This Row],[total_RC]]&lt;0.6,Beazley_data[[#This Row],[total_RC]]&gt;2),1,Beazley_data[[#This Row],[total_RC]])</f>
        <v>1.07849023015458</v>
      </c>
      <c r="P287" s="39" t="str">
        <f>Beazley_data[[#This Row],[key]]</f>
        <v>AG2019</v>
      </c>
      <c r="Q287" s="40">
        <f>Beazley_data[[#This Row],[WEP]]</f>
        <v>2865371.2425000002</v>
      </c>
      <c r="R287" s="40">
        <f t="shared" si="35"/>
        <v>2794884.4004615</v>
      </c>
      <c r="S287" s="41">
        <f t="shared" si="36"/>
        <v>-2.5219948999272067E-2</v>
      </c>
      <c r="U287" s="42">
        <f>Beazley_data[[#This Row],[Acq_costs]]</f>
        <v>298024.64541548502</v>
      </c>
      <c r="V287" s="40">
        <f t="shared" si="37"/>
        <v>284425.57783758902</v>
      </c>
      <c r="W287" s="43">
        <f t="shared" si="38"/>
        <v>-4.7812393249882949E-2</v>
      </c>
      <c r="Y287" s="44">
        <f>Beazley_data[[#This Row],[total_RC]]</f>
        <v>1.07849023015458</v>
      </c>
      <c r="Z287" s="45">
        <f t="shared" si="39"/>
        <v>0.99620305183042501</v>
      </c>
      <c r="AA287" s="43">
        <f t="shared" si="40"/>
        <v>-8.2600809315892393E-2</v>
      </c>
      <c r="AD287" s="42">
        <f>Beazley_data[[#This Row],[Cat_incurred]]+Beazley_data[[#This Row],[incurred_exc_cat]]</f>
        <v>2772091.58443397</v>
      </c>
      <c r="AE287" s="40">
        <f t="shared" si="41"/>
        <v>2244548.5016822</v>
      </c>
      <c r="AF287" s="43">
        <f t="shared" si="42"/>
        <v>-0.23503305112649489</v>
      </c>
    </row>
    <row r="288" spans="1:32" x14ac:dyDescent="0.25">
      <c r="A288" s="48" t="s">
        <v>536</v>
      </c>
      <c r="B288" s="48" t="s">
        <v>125</v>
      </c>
      <c r="C288" s="49">
        <v>2020</v>
      </c>
      <c r="D288" s="85">
        <v>858677.05870000005</v>
      </c>
      <c r="E288" s="49">
        <v>86600.684150510206</v>
      </c>
      <c r="F288" s="49">
        <v>0</v>
      </c>
      <c r="G288" s="49">
        <v>0</v>
      </c>
      <c r="H288" s="49">
        <v>0</v>
      </c>
      <c r="I288" s="49">
        <v>0</v>
      </c>
      <c r="J288" s="49">
        <v>1.0064776728439699</v>
      </c>
      <c r="K288" s="49">
        <v>0</v>
      </c>
      <c r="L288" s="49">
        <v>0</v>
      </c>
      <c r="M288" s="38">
        <f>IF(OR(Beazley_data[[#This Row],[total_RC]]&lt;0.6,Beazley_data[[#This Row],[total_RC]]&gt;2),1,Beazley_data[[#This Row],[total_RC]])</f>
        <v>1.0064776728439699</v>
      </c>
      <c r="P288" s="39" t="str">
        <f>Beazley_data[[#This Row],[key]]</f>
        <v>AG2020</v>
      </c>
      <c r="Q288" s="40">
        <f>Beazley_data[[#This Row],[WEP]]</f>
        <v>858677.05870000005</v>
      </c>
      <c r="R288" s="40">
        <f t="shared" si="35"/>
        <v>948740.518506094</v>
      </c>
      <c r="S288" s="41">
        <f t="shared" si="36"/>
        <v>9.4929496579222408E-2</v>
      </c>
      <c r="U288" s="42">
        <f>Beazley_data[[#This Row],[Acq_costs]]</f>
        <v>86600.684150510206</v>
      </c>
      <c r="V288" s="40">
        <f t="shared" si="37"/>
        <v>100339.424504428</v>
      </c>
      <c r="W288" s="43">
        <f t="shared" si="38"/>
        <v>0.13692265449769944</v>
      </c>
      <c r="Y288" s="44">
        <f>Beazley_data[[#This Row],[total_RC]]</f>
        <v>1.0064776728439699</v>
      </c>
      <c r="Z288" s="45">
        <f t="shared" si="39"/>
        <v>1.0457279950599401</v>
      </c>
      <c r="AA288" s="43">
        <f t="shared" si="40"/>
        <v>3.7533969064030219E-2</v>
      </c>
      <c r="AD288" s="42">
        <f>Beazley_data[[#This Row],[Cat_incurred]]+Beazley_data[[#This Row],[incurred_exc_cat]]</f>
        <v>0</v>
      </c>
      <c r="AE288" s="40">
        <f t="shared" si="41"/>
        <v>56631.352500000001</v>
      </c>
      <c r="AF288" s="43">
        <f t="shared" si="42"/>
        <v>1</v>
      </c>
    </row>
    <row r="289" spans="1:32" x14ac:dyDescent="0.25">
      <c r="A289" s="46" t="s">
        <v>537</v>
      </c>
      <c r="B289" s="46" t="s">
        <v>125</v>
      </c>
      <c r="C289">
        <v>2021</v>
      </c>
      <c r="D289" s="84">
        <v>1104392.9447999999</v>
      </c>
      <c r="E289">
        <v>141812.517326806</v>
      </c>
      <c r="F289">
        <v>4053.3924485399998</v>
      </c>
      <c r="G289">
        <v>4101.87117588</v>
      </c>
      <c r="H289">
        <v>493423.085325022</v>
      </c>
      <c r="I289">
        <v>495306.02999768202</v>
      </c>
      <c r="J289">
        <v>1.0352716175008301</v>
      </c>
      <c r="K289">
        <v>497476.47777356202</v>
      </c>
      <c r="L289">
        <v>499407.90117356199</v>
      </c>
      <c r="M289" s="38">
        <f>IF(OR(Beazley_data[[#This Row],[total_RC]]&lt;0.6,Beazley_data[[#This Row],[total_RC]]&gt;2),1,Beazley_data[[#This Row],[total_RC]])</f>
        <v>1.0352716175008301</v>
      </c>
      <c r="P289" s="39" t="str">
        <f>Beazley_data[[#This Row],[key]]</f>
        <v>AG2021</v>
      </c>
      <c r="Q289" s="40">
        <f>Beazley_data[[#This Row],[WEP]]</f>
        <v>1104392.9447999999</v>
      </c>
      <c r="R289" s="40">
        <f t="shared" si="35"/>
        <v>1099142.39410997</v>
      </c>
      <c r="S289" s="41">
        <f t="shared" si="36"/>
        <v>-4.7769522112570423E-3</v>
      </c>
      <c r="U289" s="42">
        <f>Beazley_data[[#This Row],[Acq_costs]]</f>
        <v>141812.517326806</v>
      </c>
      <c r="V289" s="40">
        <f t="shared" si="37"/>
        <v>117219.165488189</v>
      </c>
      <c r="W289" s="43">
        <f t="shared" si="38"/>
        <v>-0.20980657673335024</v>
      </c>
      <c r="Y289" s="44">
        <f>Beazley_data[[#This Row],[total_RC]]</f>
        <v>1.0352716175008301</v>
      </c>
      <c r="Z289" s="45">
        <f t="shared" si="39"/>
        <v>1.01138197059201</v>
      </c>
      <c r="AA289" s="43">
        <f t="shared" si="40"/>
        <v>-2.3620795706726282E-2</v>
      </c>
      <c r="AD289" s="42">
        <f>Beazley_data[[#This Row],[Cat_incurred]]+Beazley_data[[#This Row],[incurred_exc_cat]]</f>
        <v>499407.90117356204</v>
      </c>
      <c r="AE289" s="40">
        <f t="shared" si="41"/>
        <v>369541.90130595898</v>
      </c>
      <c r="AF289" s="43">
        <f t="shared" si="42"/>
        <v>-0.35142428885238008</v>
      </c>
    </row>
    <row r="290" spans="1:32" x14ac:dyDescent="0.25">
      <c r="A290" s="48" t="s">
        <v>538</v>
      </c>
      <c r="B290" s="48" t="s">
        <v>125</v>
      </c>
      <c r="C290" s="49">
        <v>2022</v>
      </c>
      <c r="D290" s="85">
        <v>473581.70789999998</v>
      </c>
      <c r="E290" s="49">
        <v>96672.380162981804</v>
      </c>
      <c r="F290" s="49">
        <v>0</v>
      </c>
      <c r="G290" s="49">
        <v>0</v>
      </c>
      <c r="H290" s="49">
        <v>131435.55131652</v>
      </c>
      <c r="I290" s="49">
        <v>131435.55131652</v>
      </c>
      <c r="J290" s="49">
        <v>1.0929218707458099</v>
      </c>
      <c r="K290" s="49">
        <v>131435.55131652</v>
      </c>
      <c r="L290" s="49">
        <v>131435.55131652</v>
      </c>
      <c r="M290" s="38">
        <f>IF(OR(Beazley_data[[#This Row],[total_RC]]&lt;0.6,Beazley_data[[#This Row],[total_RC]]&gt;2),1,Beazley_data[[#This Row],[total_RC]])</f>
        <v>1.0929218707458099</v>
      </c>
      <c r="P290" s="39" t="str">
        <f>Beazley_data[[#This Row],[key]]</f>
        <v>AG2022</v>
      </c>
      <c r="Q290" s="40">
        <f>Beazley_data[[#This Row],[WEP]]</f>
        <v>473581.70789999998</v>
      </c>
      <c r="R290" s="40">
        <f t="shared" si="35"/>
        <v>254888.764096278</v>
      </c>
      <c r="S290" s="41">
        <f t="shared" si="36"/>
        <v>-0.85799366079987771</v>
      </c>
      <c r="U290" s="42">
        <f>Beazley_data[[#This Row],[Acq_costs]]</f>
        <v>96672.380162981804</v>
      </c>
      <c r="V290" s="40">
        <f t="shared" si="37"/>
        <v>35871.666963046402</v>
      </c>
      <c r="W290" s="43">
        <f t="shared" si="38"/>
        <v>-1.6949508720230353</v>
      </c>
      <c r="Y290" s="44">
        <f>Beazley_data[[#This Row],[total_RC]]</f>
        <v>1.0929218707458099</v>
      </c>
      <c r="Z290" s="45">
        <f t="shared" si="39"/>
        <v>1.1534108015861599</v>
      </c>
      <c r="AA290" s="43">
        <f t="shared" si="40"/>
        <v>5.2443527282011043E-2</v>
      </c>
      <c r="AD290" s="42">
        <f>Beazley_data[[#This Row],[Cat_incurred]]+Beazley_data[[#This Row],[incurred_exc_cat]]</f>
        <v>131435.55131652</v>
      </c>
      <c r="AE290" s="40">
        <f t="shared" si="41"/>
        <v>0</v>
      </c>
      <c r="AF290" s="43" t="str">
        <f t="shared" si="42"/>
        <v>no values</v>
      </c>
    </row>
    <row r="291" spans="1:32" x14ac:dyDescent="0.25">
      <c r="A291" s="46" t="s">
        <v>539</v>
      </c>
      <c r="B291" s="46" t="s">
        <v>125</v>
      </c>
      <c r="C291">
        <v>2023</v>
      </c>
      <c r="D291" s="84">
        <v>2.27</v>
      </c>
      <c r="E291">
        <v>0</v>
      </c>
      <c r="F291">
        <v>0</v>
      </c>
      <c r="G291">
        <v>0</v>
      </c>
      <c r="H291">
        <v>0</v>
      </c>
      <c r="I291">
        <v>0</v>
      </c>
      <c r="J291">
        <v>1</v>
      </c>
      <c r="K291">
        <v>0</v>
      </c>
      <c r="L291">
        <v>0</v>
      </c>
      <c r="M291" s="38">
        <f>IF(OR(Beazley_data[[#This Row],[total_RC]]&lt;0.6,Beazley_data[[#This Row],[total_RC]]&gt;2),1,Beazley_data[[#This Row],[total_RC]])</f>
        <v>1</v>
      </c>
      <c r="P291" s="39" t="str">
        <f>Beazley_data[[#This Row],[key]]</f>
        <v>AG2023</v>
      </c>
      <c r="Q291" s="40">
        <f>Beazley_data[[#This Row],[WEP]]</f>
        <v>2.27</v>
      </c>
      <c r="R291" s="40">
        <f t="shared" si="35"/>
        <v>0</v>
      </c>
      <c r="S291" s="41" t="str">
        <f t="shared" si="36"/>
        <v>no values</v>
      </c>
      <c r="U291" s="42">
        <f>Beazley_data[[#This Row],[Acq_costs]]</f>
        <v>0</v>
      </c>
      <c r="V291" s="40">
        <f t="shared" si="37"/>
        <v>0</v>
      </c>
      <c r="W291" s="43" t="str">
        <f t="shared" si="38"/>
        <v>no values</v>
      </c>
      <c r="Y291" s="44">
        <f>Beazley_data[[#This Row],[total_RC]]</f>
        <v>1</v>
      </c>
      <c r="Z291" s="45">
        <f t="shared" si="39"/>
        <v>0</v>
      </c>
      <c r="AA291" s="43" t="str">
        <f t="shared" si="40"/>
        <v>no values</v>
      </c>
      <c r="AD291" s="42">
        <f>Beazley_data[[#This Row],[Cat_incurred]]+Beazley_data[[#This Row],[incurred_exc_cat]]</f>
        <v>0</v>
      </c>
      <c r="AE291" s="40">
        <f t="shared" si="41"/>
        <v>0</v>
      </c>
      <c r="AF291" s="43" t="str">
        <f t="shared" si="42"/>
        <v>no values</v>
      </c>
    </row>
    <row r="292" spans="1:32" x14ac:dyDescent="0.25">
      <c r="A292" s="48" t="s">
        <v>540</v>
      </c>
      <c r="B292" s="48" t="s">
        <v>125</v>
      </c>
      <c r="C292" s="49">
        <v>2024</v>
      </c>
      <c r="D292" s="85">
        <v>1</v>
      </c>
      <c r="E292" s="49">
        <v>0</v>
      </c>
      <c r="F292" s="49">
        <v>0</v>
      </c>
      <c r="G292" s="49">
        <v>0</v>
      </c>
      <c r="H292" s="49">
        <v>0</v>
      </c>
      <c r="I292" s="49">
        <v>0</v>
      </c>
      <c r="J292" s="49">
        <v>1</v>
      </c>
      <c r="K292" s="49">
        <v>0</v>
      </c>
      <c r="L292" s="49">
        <v>0</v>
      </c>
      <c r="M292" s="38">
        <f>IF(OR(Beazley_data[[#This Row],[total_RC]]&lt;0.6,Beazley_data[[#This Row],[total_RC]]&gt;2),1,Beazley_data[[#This Row],[total_RC]])</f>
        <v>1</v>
      </c>
      <c r="P292" s="39" t="str">
        <f>Beazley_data[[#This Row],[key]]</f>
        <v>AG2024</v>
      </c>
      <c r="Q292" s="40">
        <f>Beazley_data[[#This Row],[WEP]]</f>
        <v>1</v>
      </c>
      <c r="R292" s="40">
        <f t="shared" si="35"/>
        <v>0</v>
      </c>
      <c r="S292" s="41" t="str">
        <f t="shared" si="36"/>
        <v>no values</v>
      </c>
      <c r="U292" s="42">
        <f>Beazley_data[[#This Row],[Acq_costs]]</f>
        <v>0</v>
      </c>
      <c r="V292" s="40">
        <f t="shared" si="37"/>
        <v>0</v>
      </c>
      <c r="W292" s="43" t="str">
        <f t="shared" si="38"/>
        <v>no values</v>
      </c>
      <c r="Y292" s="44">
        <f>Beazley_data[[#This Row],[total_RC]]</f>
        <v>1</v>
      </c>
      <c r="Z292" s="45">
        <f t="shared" si="39"/>
        <v>0</v>
      </c>
      <c r="AA292" s="43" t="str">
        <f t="shared" si="40"/>
        <v>no values</v>
      </c>
      <c r="AD292" s="42">
        <f>Beazley_data[[#This Row],[Cat_incurred]]+Beazley_data[[#This Row],[incurred_exc_cat]]</f>
        <v>0</v>
      </c>
      <c r="AE292" s="40">
        <f t="shared" si="41"/>
        <v>0</v>
      </c>
      <c r="AF292" s="43" t="str">
        <f t="shared" si="42"/>
        <v>no values</v>
      </c>
    </row>
    <row r="293" spans="1:32" x14ac:dyDescent="0.25">
      <c r="A293" s="46" t="s">
        <v>541</v>
      </c>
      <c r="B293" s="46" t="s">
        <v>44</v>
      </c>
      <c r="C293">
        <v>2008</v>
      </c>
      <c r="D293" s="84">
        <v>20067.419399999999</v>
      </c>
      <c r="E293">
        <v>6689.1397999999999</v>
      </c>
      <c r="F293">
        <v>0</v>
      </c>
      <c r="G293">
        <v>0</v>
      </c>
      <c r="H293">
        <v>0</v>
      </c>
      <c r="I293">
        <v>0</v>
      </c>
      <c r="K293">
        <v>0</v>
      </c>
      <c r="L293">
        <v>0</v>
      </c>
      <c r="M293" s="38">
        <f>IF(OR(Beazley_data[[#This Row],[total_RC]]&lt;0.6,Beazley_data[[#This Row],[total_RC]]&gt;2),1,Beazley_data[[#This Row],[total_RC]])</f>
        <v>1</v>
      </c>
      <c r="P293" s="39" t="str">
        <f>Beazley_data[[#This Row],[key]]</f>
        <v>AO2008</v>
      </c>
      <c r="Q293" s="40">
        <f>Beazley_data[[#This Row],[WEP]]</f>
        <v>20067.419399999999</v>
      </c>
      <c r="R293" s="40">
        <f t="shared" si="35"/>
        <v>20680.717400860402</v>
      </c>
      <c r="S293" s="41">
        <f t="shared" si="36"/>
        <v>2.9655547676256482E-2</v>
      </c>
      <c r="U293" s="42">
        <f>Beazley_data[[#This Row],[Acq_costs]]</f>
        <v>6689.1397999999999</v>
      </c>
      <c r="V293" s="40">
        <f t="shared" si="37"/>
        <v>6893.5725042415997</v>
      </c>
      <c r="W293" s="43">
        <f t="shared" si="38"/>
        <v>2.9655552924962032E-2</v>
      </c>
      <c r="Y293" s="44">
        <f>Beazley_data[[#This Row],[total_RC]]</f>
        <v>0</v>
      </c>
      <c r="Z293" s="45">
        <f t="shared" si="39"/>
        <v>0</v>
      </c>
      <c r="AA293" s="43" t="str">
        <f t="shared" si="40"/>
        <v>no values</v>
      </c>
      <c r="AD293" s="42">
        <f>Beazley_data[[#This Row],[Cat_incurred]]+Beazley_data[[#This Row],[incurred_exc_cat]]</f>
        <v>0</v>
      </c>
      <c r="AE293" s="40">
        <f t="shared" si="41"/>
        <v>0</v>
      </c>
      <c r="AF293" s="43" t="str">
        <f t="shared" si="42"/>
        <v>no values</v>
      </c>
    </row>
    <row r="294" spans="1:32" x14ac:dyDescent="0.25">
      <c r="A294" s="48" t="s">
        <v>542</v>
      </c>
      <c r="B294" s="48" t="s">
        <v>44</v>
      </c>
      <c r="C294" s="49">
        <v>2010</v>
      </c>
      <c r="D294" s="85">
        <v>4286.9925000000003</v>
      </c>
      <c r="E294" s="49">
        <v>1428.9974999999999</v>
      </c>
      <c r="F294" s="49">
        <v>0</v>
      </c>
      <c r="G294" s="49">
        <v>0</v>
      </c>
      <c r="H294" s="49">
        <v>0</v>
      </c>
      <c r="I294" s="49">
        <v>0</v>
      </c>
      <c r="J294" s="49"/>
      <c r="K294" s="49">
        <v>0</v>
      </c>
      <c r="L294" s="49">
        <v>0</v>
      </c>
      <c r="M294" s="38">
        <f>IF(OR(Beazley_data[[#This Row],[total_RC]]&lt;0.6,Beazley_data[[#This Row],[total_RC]]&gt;2),1,Beazley_data[[#This Row],[total_RC]])</f>
        <v>1</v>
      </c>
      <c r="P294" s="39" t="str">
        <f>Beazley_data[[#This Row],[key]]</f>
        <v>AO2010</v>
      </c>
      <c r="Q294" s="40">
        <f>Beazley_data[[#This Row],[WEP]]</f>
        <v>4286.9925000000003</v>
      </c>
      <c r="R294" s="40">
        <f t="shared" si="35"/>
        <v>4286.9925000000003</v>
      </c>
      <c r="S294" s="41">
        <f t="shared" si="36"/>
        <v>0</v>
      </c>
      <c r="U294" s="42">
        <f>Beazley_data[[#This Row],[Acq_costs]]</f>
        <v>1428.9974999999999</v>
      </c>
      <c r="V294" s="40">
        <f t="shared" si="37"/>
        <v>1428.9974999999999</v>
      </c>
      <c r="W294" s="43">
        <f t="shared" si="38"/>
        <v>0</v>
      </c>
      <c r="Y294" s="44">
        <f>Beazley_data[[#This Row],[total_RC]]</f>
        <v>0</v>
      </c>
      <c r="Z294" s="45">
        <f t="shared" si="39"/>
        <v>0</v>
      </c>
      <c r="AA294" s="43" t="str">
        <f t="shared" si="40"/>
        <v>no values</v>
      </c>
      <c r="AD294" s="42">
        <f>Beazley_data[[#This Row],[Cat_incurred]]+Beazley_data[[#This Row],[incurred_exc_cat]]</f>
        <v>0</v>
      </c>
      <c r="AE294" s="40">
        <f t="shared" si="41"/>
        <v>0</v>
      </c>
      <c r="AF294" s="43" t="str">
        <f t="shared" si="42"/>
        <v>no values</v>
      </c>
    </row>
    <row r="295" spans="1:32" x14ac:dyDescent="0.25">
      <c r="A295" s="46" t="s">
        <v>543</v>
      </c>
      <c r="B295" s="46" t="s">
        <v>44</v>
      </c>
      <c r="C295">
        <v>2012</v>
      </c>
      <c r="D295" s="84">
        <v>411044.375</v>
      </c>
      <c r="E295">
        <v>83643.125</v>
      </c>
      <c r="F295">
        <v>0</v>
      </c>
      <c r="G295">
        <v>0</v>
      </c>
      <c r="H295">
        <v>0</v>
      </c>
      <c r="I295">
        <v>0</v>
      </c>
      <c r="J295">
        <v>1</v>
      </c>
      <c r="K295">
        <v>0</v>
      </c>
      <c r="L295">
        <v>0</v>
      </c>
      <c r="M295" s="38">
        <f>IF(OR(Beazley_data[[#This Row],[total_RC]]&lt;0.6,Beazley_data[[#This Row],[total_RC]]&gt;2),1,Beazley_data[[#This Row],[total_RC]])</f>
        <v>1</v>
      </c>
      <c r="P295" s="39" t="str">
        <f>Beazley_data[[#This Row],[key]]</f>
        <v>AO2012</v>
      </c>
      <c r="Q295" s="40">
        <f>Beazley_data[[#This Row],[WEP]]</f>
        <v>411044.375</v>
      </c>
      <c r="R295" s="40">
        <f t="shared" si="35"/>
        <v>411044.375</v>
      </c>
      <c r="S295" s="41">
        <f t="shared" si="36"/>
        <v>0</v>
      </c>
      <c r="U295" s="42">
        <f>Beazley_data[[#This Row],[Acq_costs]]</f>
        <v>83643.125</v>
      </c>
      <c r="V295" s="40">
        <f t="shared" si="37"/>
        <v>83643.125</v>
      </c>
      <c r="W295" s="43">
        <f t="shared" si="38"/>
        <v>0</v>
      </c>
      <c r="Y295" s="44">
        <f>Beazley_data[[#This Row],[total_RC]]</f>
        <v>1</v>
      </c>
      <c r="Z295" s="45">
        <f t="shared" si="39"/>
        <v>1</v>
      </c>
      <c r="AA295" s="43">
        <f t="shared" si="40"/>
        <v>0</v>
      </c>
      <c r="AD295" s="42">
        <f>Beazley_data[[#This Row],[Cat_incurred]]+Beazley_data[[#This Row],[incurred_exc_cat]]</f>
        <v>0</v>
      </c>
      <c r="AE295" s="40">
        <f t="shared" si="41"/>
        <v>0</v>
      </c>
      <c r="AF295" s="43" t="str">
        <f t="shared" si="42"/>
        <v>no values</v>
      </c>
    </row>
    <row r="296" spans="1:32" x14ac:dyDescent="0.25">
      <c r="A296" s="48" t="s">
        <v>544</v>
      </c>
      <c r="B296" s="48" t="s">
        <v>44</v>
      </c>
      <c r="C296" s="49">
        <v>2013</v>
      </c>
      <c r="D296" s="85">
        <v>274174.10220000002</v>
      </c>
      <c r="E296" s="49">
        <v>113655.897900069</v>
      </c>
      <c r="F296" s="49">
        <v>0</v>
      </c>
      <c r="G296" s="49">
        <v>0</v>
      </c>
      <c r="H296" s="49">
        <v>0</v>
      </c>
      <c r="I296" s="49">
        <v>0</v>
      </c>
      <c r="J296" s="49">
        <v>0.96499999999999997</v>
      </c>
      <c r="K296" s="49">
        <v>0</v>
      </c>
      <c r="L296" s="49">
        <v>0</v>
      </c>
      <c r="M296" s="38">
        <f>IF(OR(Beazley_data[[#This Row],[total_RC]]&lt;0.6,Beazley_data[[#This Row],[total_RC]]&gt;2),1,Beazley_data[[#This Row],[total_RC]])</f>
        <v>0.96499999999999997</v>
      </c>
      <c r="P296" s="39" t="str">
        <f>Beazley_data[[#This Row],[key]]</f>
        <v>AO2013</v>
      </c>
      <c r="Q296" s="40">
        <f>Beazley_data[[#This Row],[WEP]]</f>
        <v>274174.10220000002</v>
      </c>
      <c r="R296" s="40">
        <f t="shared" si="35"/>
        <v>274174.10220000002</v>
      </c>
      <c r="S296" s="41">
        <f t="shared" si="36"/>
        <v>0</v>
      </c>
      <c r="U296" s="42">
        <f>Beazley_data[[#This Row],[Acq_costs]]</f>
        <v>113655.897900069</v>
      </c>
      <c r="V296" s="40">
        <f t="shared" si="37"/>
        <v>113655.898</v>
      </c>
      <c r="W296" s="43">
        <f t="shared" si="38"/>
        <v>8.7924165244580812E-10</v>
      </c>
      <c r="Y296" s="44">
        <f>Beazley_data[[#This Row],[total_RC]]</f>
        <v>0.96499999999999997</v>
      </c>
      <c r="Z296" s="45">
        <f t="shared" si="39"/>
        <v>0.96500000027514798</v>
      </c>
      <c r="AA296" s="43">
        <f t="shared" si="40"/>
        <v>2.8512747710293501E-10</v>
      </c>
      <c r="AD296" s="42">
        <f>Beazley_data[[#This Row],[Cat_incurred]]+Beazley_data[[#This Row],[incurred_exc_cat]]</f>
        <v>0</v>
      </c>
      <c r="AE296" s="40">
        <f t="shared" si="41"/>
        <v>0</v>
      </c>
      <c r="AF296" s="43" t="str">
        <f t="shared" si="42"/>
        <v>no values</v>
      </c>
    </row>
    <row r="297" spans="1:32" x14ac:dyDescent="0.25">
      <c r="A297" s="46" t="s">
        <v>545</v>
      </c>
      <c r="B297" s="46" t="s">
        <v>44</v>
      </c>
      <c r="C297">
        <v>2014</v>
      </c>
      <c r="D297" s="84">
        <v>257598.16260000001</v>
      </c>
      <c r="E297">
        <v>94456.294115919198</v>
      </c>
      <c r="F297">
        <v>0</v>
      </c>
      <c r="G297">
        <v>0</v>
      </c>
      <c r="H297">
        <v>0</v>
      </c>
      <c r="I297">
        <v>0</v>
      </c>
      <c r="J297">
        <v>0.95</v>
      </c>
      <c r="K297">
        <v>0</v>
      </c>
      <c r="L297">
        <v>0</v>
      </c>
      <c r="M297" s="38">
        <f>IF(OR(Beazley_data[[#This Row],[total_RC]]&lt;0.6,Beazley_data[[#This Row],[total_RC]]&gt;2),1,Beazley_data[[#This Row],[total_RC]])</f>
        <v>0.95</v>
      </c>
      <c r="P297" s="39" t="str">
        <f>Beazley_data[[#This Row],[key]]</f>
        <v>AO2014</v>
      </c>
      <c r="Q297" s="40">
        <f>Beazley_data[[#This Row],[WEP]]</f>
        <v>257598.16260000001</v>
      </c>
      <c r="R297" s="40">
        <f t="shared" si="35"/>
        <v>257598.16260000001</v>
      </c>
      <c r="S297" s="41">
        <f t="shared" si="36"/>
        <v>0</v>
      </c>
      <c r="U297" s="42">
        <f>Beazley_data[[#This Row],[Acq_costs]]</f>
        <v>94456.294115919198</v>
      </c>
      <c r="V297" s="40">
        <f t="shared" si="37"/>
        <v>94456.294099999999</v>
      </c>
      <c r="W297" s="43">
        <f t="shared" si="38"/>
        <v>-1.68535075221726E-10</v>
      </c>
      <c r="Y297" s="44">
        <f>Beazley_data[[#This Row],[total_RC]]</f>
        <v>0.95</v>
      </c>
      <c r="Z297" s="45">
        <f t="shared" si="39"/>
        <v>0.95000000020419195</v>
      </c>
      <c r="AA297" s="43">
        <f t="shared" si="40"/>
        <v>2.1493894379006848E-10</v>
      </c>
      <c r="AD297" s="42">
        <f>Beazley_data[[#This Row],[Cat_incurred]]+Beazley_data[[#This Row],[incurred_exc_cat]]</f>
        <v>0</v>
      </c>
      <c r="AE297" s="40">
        <f t="shared" si="41"/>
        <v>0</v>
      </c>
      <c r="AF297" s="43" t="str">
        <f t="shared" si="42"/>
        <v>no values</v>
      </c>
    </row>
    <row r="298" spans="1:32" x14ac:dyDescent="0.25">
      <c r="A298" s="48" t="s">
        <v>546</v>
      </c>
      <c r="B298" s="48" t="s">
        <v>44</v>
      </c>
      <c r="C298" s="49">
        <v>2015</v>
      </c>
      <c r="D298" s="85">
        <v>106308.2822</v>
      </c>
      <c r="E298" s="49">
        <v>55365.969983540897</v>
      </c>
      <c r="F298" s="49">
        <v>0</v>
      </c>
      <c r="G298" s="49">
        <v>0</v>
      </c>
      <c r="H298" s="49">
        <v>0</v>
      </c>
      <c r="I298" s="49">
        <v>0</v>
      </c>
      <c r="J298" s="49">
        <v>0.99361099243200002</v>
      </c>
      <c r="K298" s="49">
        <v>0</v>
      </c>
      <c r="L298" s="49">
        <v>0</v>
      </c>
      <c r="M298" s="38">
        <f>IF(OR(Beazley_data[[#This Row],[total_RC]]&lt;0.6,Beazley_data[[#This Row],[total_RC]]&gt;2),1,Beazley_data[[#This Row],[total_RC]])</f>
        <v>0.99361099243200002</v>
      </c>
      <c r="P298" s="39" t="str">
        <f>Beazley_data[[#This Row],[key]]</f>
        <v>AO2015</v>
      </c>
      <c r="Q298" s="40">
        <f>Beazley_data[[#This Row],[WEP]]</f>
        <v>106308.2822</v>
      </c>
      <c r="R298" s="40">
        <f t="shared" si="35"/>
        <v>82929.931563999999</v>
      </c>
      <c r="S298" s="41">
        <f t="shared" si="36"/>
        <v>-0.28190485865719173</v>
      </c>
      <c r="U298" s="42">
        <f>Beazley_data[[#This Row],[Acq_costs]]</f>
        <v>55365.969983540897</v>
      </c>
      <c r="V298" s="40">
        <f t="shared" si="37"/>
        <v>48480.237236000001</v>
      </c>
      <c r="W298" s="43">
        <f t="shared" si="38"/>
        <v>-0.14203174613237562</v>
      </c>
      <c r="Y298" s="44">
        <f>Beazley_data[[#This Row],[total_RC]]</f>
        <v>0.99361099243200002</v>
      </c>
      <c r="Z298" s="45">
        <f t="shared" si="39"/>
        <v>0.99361099112408402</v>
      </c>
      <c r="AA298" s="43">
        <f t="shared" si="40"/>
        <v>-1.3163260163299911E-9</v>
      </c>
      <c r="AD298" s="42">
        <f>Beazley_data[[#This Row],[Cat_incurred]]+Beazley_data[[#This Row],[incurred_exc_cat]]</f>
        <v>0</v>
      </c>
      <c r="AE298" s="40">
        <f t="shared" si="41"/>
        <v>5430.2093442400001</v>
      </c>
      <c r="AF298" s="43">
        <f t="shared" si="42"/>
        <v>1</v>
      </c>
    </row>
    <row r="299" spans="1:32" x14ac:dyDescent="0.25">
      <c r="A299" s="46" t="s">
        <v>547</v>
      </c>
      <c r="B299" s="46" t="s">
        <v>44</v>
      </c>
      <c r="C299">
        <v>2016</v>
      </c>
      <c r="D299" s="84">
        <v>316014.68199999997</v>
      </c>
      <c r="E299">
        <v>112857.394971405</v>
      </c>
      <c r="F299">
        <v>0</v>
      </c>
      <c r="G299">
        <v>0</v>
      </c>
      <c r="H299">
        <v>2185.8898130500002</v>
      </c>
      <c r="I299">
        <v>2185.8898130500002</v>
      </c>
      <c r="J299">
        <v>0.95415332302668798</v>
      </c>
      <c r="K299">
        <v>2185.8898130500002</v>
      </c>
      <c r="L299">
        <v>2185.8898130500002</v>
      </c>
      <c r="M299" s="38">
        <f>IF(OR(Beazley_data[[#This Row],[total_RC]]&lt;0.6,Beazley_data[[#This Row],[total_RC]]&gt;2),1,Beazley_data[[#This Row],[total_RC]])</f>
        <v>0.95415332302668798</v>
      </c>
      <c r="P299" s="39" t="str">
        <f>Beazley_data[[#This Row],[key]]</f>
        <v>AO2016</v>
      </c>
      <c r="Q299" s="40">
        <f>Beazley_data[[#This Row],[WEP]]</f>
        <v>316014.68199999997</v>
      </c>
      <c r="R299" s="40">
        <f t="shared" si="35"/>
        <v>316277.50241711998</v>
      </c>
      <c r="S299" s="41">
        <f t="shared" si="36"/>
        <v>8.3098043683608731E-4</v>
      </c>
      <c r="U299" s="42">
        <f>Beazley_data[[#This Row],[Acq_costs]]</f>
        <v>112857.394971405</v>
      </c>
      <c r="V299" s="40">
        <f t="shared" si="37"/>
        <v>112931.22449488001</v>
      </c>
      <c r="W299" s="43">
        <f t="shared" si="38"/>
        <v>6.5375651247240709E-4</v>
      </c>
      <c r="Y299" s="44">
        <f>Beazley_data[[#This Row],[total_RC]]</f>
        <v>0.95415332302668798</v>
      </c>
      <c r="Z299" s="45">
        <f t="shared" si="39"/>
        <v>0.95419305985702996</v>
      </c>
      <c r="AA299" s="43">
        <f t="shared" si="40"/>
        <v>4.164443445850276E-5</v>
      </c>
      <c r="AD299" s="42">
        <f>Beazley_data[[#This Row],[Cat_incurred]]+Beazley_data[[#This Row],[incurred_exc_cat]]</f>
        <v>2185.8898130500002</v>
      </c>
      <c r="AE299" s="40">
        <f t="shared" si="41"/>
        <v>2203.1004600000001</v>
      </c>
      <c r="AF299" s="43">
        <f t="shared" si="42"/>
        <v>7.8120118725770469E-3</v>
      </c>
    </row>
    <row r="300" spans="1:32" x14ac:dyDescent="0.25">
      <c r="A300" s="48" t="s">
        <v>548</v>
      </c>
      <c r="B300" s="48" t="s">
        <v>44</v>
      </c>
      <c r="C300" s="49">
        <v>2017</v>
      </c>
      <c r="D300" s="85">
        <v>300185.8333</v>
      </c>
      <c r="E300" s="49">
        <v>113995.612181794</v>
      </c>
      <c r="F300" s="49">
        <v>0</v>
      </c>
      <c r="G300" s="49">
        <v>0</v>
      </c>
      <c r="H300" s="49">
        <v>10908.17593428</v>
      </c>
      <c r="I300" s="49">
        <v>10908.17593428</v>
      </c>
      <c r="J300" s="49">
        <v>0.95</v>
      </c>
      <c r="K300" s="49">
        <v>10908.17593428</v>
      </c>
      <c r="L300" s="49">
        <v>10908.17593428</v>
      </c>
      <c r="M300" s="38">
        <f>IF(OR(Beazley_data[[#This Row],[total_RC]]&lt;0.6,Beazley_data[[#This Row],[total_RC]]&gt;2),1,Beazley_data[[#This Row],[total_RC]])</f>
        <v>0.95</v>
      </c>
      <c r="P300" s="39" t="str">
        <f>Beazley_data[[#This Row],[key]]</f>
        <v>AO2017</v>
      </c>
      <c r="Q300" s="40">
        <f>Beazley_data[[#This Row],[WEP]]</f>
        <v>300185.8333</v>
      </c>
      <c r="R300" s="40">
        <f t="shared" si="35"/>
        <v>290206.4302</v>
      </c>
      <c r="S300" s="41">
        <f t="shared" si="36"/>
        <v>-3.4387257005720186E-2</v>
      </c>
      <c r="U300" s="42">
        <f>Beazley_data[[#This Row],[Acq_costs]]</f>
        <v>113995.612181794</v>
      </c>
      <c r="V300" s="40">
        <f t="shared" si="37"/>
        <v>109800.71219999999</v>
      </c>
      <c r="W300" s="43">
        <f t="shared" si="38"/>
        <v>-3.8204670058542715E-2</v>
      </c>
      <c r="Y300" s="44">
        <f>Beazley_data[[#This Row],[total_RC]]</f>
        <v>0.95</v>
      </c>
      <c r="Z300" s="45">
        <f t="shared" si="39"/>
        <v>0.950000000371233</v>
      </c>
      <c r="AA300" s="43">
        <f t="shared" si="40"/>
        <v>3.9077162543159858E-10</v>
      </c>
      <c r="AD300" s="42">
        <f>Beazley_data[[#This Row],[Cat_incurred]]+Beazley_data[[#This Row],[incurred_exc_cat]]</f>
        <v>10908.17593428</v>
      </c>
      <c r="AE300" s="40">
        <f t="shared" si="41"/>
        <v>5951.3280000000004</v>
      </c>
      <c r="AF300" s="43">
        <f t="shared" si="42"/>
        <v>-0.83289778924636637</v>
      </c>
    </row>
    <row r="301" spans="1:32" x14ac:dyDescent="0.25">
      <c r="A301" s="46" t="s">
        <v>549</v>
      </c>
      <c r="B301" s="46" t="s">
        <v>44</v>
      </c>
      <c r="C301">
        <v>2018</v>
      </c>
      <c r="D301" s="84">
        <v>550089.54350000003</v>
      </c>
      <c r="E301">
        <v>209940.33575251501</v>
      </c>
      <c r="F301">
        <v>32534.109258289998</v>
      </c>
      <c r="G301">
        <v>32534.109258289998</v>
      </c>
      <c r="H301">
        <v>577498.77144579997</v>
      </c>
      <c r="I301">
        <v>677779.07198683999</v>
      </c>
      <c r="J301">
        <v>0.98348576655158804</v>
      </c>
      <c r="K301">
        <v>610032.88070409</v>
      </c>
      <c r="L301">
        <v>710313.18124513002</v>
      </c>
      <c r="M301" s="38">
        <f>IF(OR(Beazley_data[[#This Row],[total_RC]]&lt;0.6,Beazley_data[[#This Row],[total_RC]]&gt;2),1,Beazley_data[[#This Row],[total_RC]])</f>
        <v>0.98348576655158804</v>
      </c>
      <c r="P301" s="39" t="str">
        <f>Beazley_data[[#This Row],[key]]</f>
        <v>AO2018</v>
      </c>
      <c r="Q301" s="40">
        <f>Beazley_data[[#This Row],[WEP]]</f>
        <v>550089.54350000003</v>
      </c>
      <c r="R301" s="40">
        <f t="shared" si="35"/>
        <v>453477.32592895703</v>
      </c>
      <c r="S301" s="41">
        <f t="shared" si="36"/>
        <v>-0.21304751538157066</v>
      </c>
      <c r="U301" s="42">
        <f>Beazley_data[[#This Row],[Acq_costs]]</f>
        <v>209940.33575251501</v>
      </c>
      <c r="V301" s="40">
        <f t="shared" si="37"/>
        <v>189140.32303997199</v>
      </c>
      <c r="W301" s="43">
        <f t="shared" si="38"/>
        <v>-0.10997132910758137</v>
      </c>
      <c r="Y301" s="44">
        <f>Beazley_data[[#This Row],[total_RC]]</f>
        <v>0.98348576655158804</v>
      </c>
      <c r="Z301" s="45">
        <f t="shared" si="39"/>
        <v>0.97380115065886597</v>
      </c>
      <c r="AA301" s="43">
        <f t="shared" si="40"/>
        <v>-9.9451678468130151E-3</v>
      </c>
      <c r="AD301" s="42">
        <f>Beazley_data[[#This Row],[Cat_incurred]]+Beazley_data[[#This Row],[incurred_exc_cat]]</f>
        <v>710313.18124513002</v>
      </c>
      <c r="AE301" s="40">
        <f t="shared" si="41"/>
        <v>480105.702988</v>
      </c>
      <c r="AF301" s="43">
        <f t="shared" si="42"/>
        <v>-0.47949332162564196</v>
      </c>
    </row>
    <row r="302" spans="1:32" x14ac:dyDescent="0.25">
      <c r="A302" s="48" t="s">
        <v>550</v>
      </c>
      <c r="B302" s="48" t="s">
        <v>44</v>
      </c>
      <c r="C302" s="49">
        <v>2019</v>
      </c>
      <c r="D302" s="85">
        <v>638359.54350000003</v>
      </c>
      <c r="E302" s="49">
        <v>133386.40117075</v>
      </c>
      <c r="F302" s="49">
        <v>48572.470999999998</v>
      </c>
      <c r="G302" s="49">
        <v>48572.470999999998</v>
      </c>
      <c r="H302" s="49">
        <v>81509.813324980001</v>
      </c>
      <c r="I302" s="49">
        <v>350030.89781855</v>
      </c>
      <c r="J302" s="49">
        <v>1.3604130766532301</v>
      </c>
      <c r="K302" s="49">
        <v>130082.28432498001</v>
      </c>
      <c r="L302" s="49">
        <v>398603.36881855002</v>
      </c>
      <c r="M302" s="38">
        <f>IF(OR(Beazley_data[[#This Row],[total_RC]]&lt;0.6,Beazley_data[[#This Row],[total_RC]]&gt;2),1,Beazley_data[[#This Row],[total_RC]])</f>
        <v>1.3604130766532301</v>
      </c>
      <c r="P302" s="39" t="str">
        <f>Beazley_data[[#This Row],[key]]</f>
        <v>AO2019</v>
      </c>
      <c r="Q302" s="40">
        <f>Beazley_data[[#This Row],[WEP]]</f>
        <v>638359.54350000003</v>
      </c>
      <c r="R302" s="40">
        <f t="shared" si="35"/>
        <v>428075.540182486</v>
      </c>
      <c r="S302" s="41">
        <f t="shared" si="36"/>
        <v>-0.49123106456367777</v>
      </c>
      <c r="U302" s="42">
        <f>Beazley_data[[#This Row],[Acq_costs]]</f>
        <v>133386.40117075</v>
      </c>
      <c r="V302" s="40">
        <f t="shared" si="37"/>
        <v>110080.103563107</v>
      </c>
      <c r="W302" s="43">
        <f t="shared" si="38"/>
        <v>-0.21172125437074932</v>
      </c>
      <c r="Y302" s="44">
        <f>Beazley_data[[#This Row],[total_RC]]</f>
        <v>1.3604130766532301</v>
      </c>
      <c r="Z302" s="45">
        <f t="shared" si="39"/>
        <v>1.1593852780750999</v>
      </c>
      <c r="AA302" s="43">
        <f t="shared" si="40"/>
        <v>-0.17339171229765127</v>
      </c>
      <c r="AD302" s="42">
        <f>Beazley_data[[#This Row],[Cat_incurred]]+Beazley_data[[#This Row],[incurred_exc_cat]]</f>
        <v>398603.36881855002</v>
      </c>
      <c r="AE302" s="40">
        <f t="shared" si="41"/>
        <v>22343.2804</v>
      </c>
      <c r="AF302" s="43">
        <f t="shared" si="42"/>
        <v>-16.839966275433309</v>
      </c>
    </row>
    <row r="303" spans="1:32" x14ac:dyDescent="0.25">
      <c r="A303" s="46" t="s">
        <v>551</v>
      </c>
      <c r="B303" s="46" t="s">
        <v>44</v>
      </c>
      <c r="C303">
        <v>2020</v>
      </c>
      <c r="D303" s="84">
        <v>704706.18920000002</v>
      </c>
      <c r="E303">
        <v>148752.643755005</v>
      </c>
      <c r="F303">
        <v>30571.0782</v>
      </c>
      <c r="G303">
        <v>47072.158199999998</v>
      </c>
      <c r="H303">
        <v>5344.6450363640997</v>
      </c>
      <c r="I303">
        <v>32518.528836364101</v>
      </c>
      <c r="J303">
        <v>1.4203497587743099</v>
      </c>
      <c r="K303">
        <v>35915.723236364101</v>
      </c>
      <c r="L303">
        <v>79590.687036364106</v>
      </c>
      <c r="M303" s="38">
        <f>IF(OR(Beazley_data[[#This Row],[total_RC]]&lt;0.6,Beazley_data[[#This Row],[total_RC]]&gt;2),1,Beazley_data[[#This Row],[total_RC]])</f>
        <v>1.4203497587743099</v>
      </c>
      <c r="P303" s="39" t="str">
        <f>Beazley_data[[#This Row],[key]]</f>
        <v>AO2020</v>
      </c>
      <c r="Q303" s="40">
        <f>Beazley_data[[#This Row],[WEP]]</f>
        <v>704706.18920000002</v>
      </c>
      <c r="R303" s="40">
        <f t="shared" si="35"/>
        <v>642015.58823651704</v>
      </c>
      <c r="S303" s="41">
        <f t="shared" si="36"/>
        <v>-9.7646540227599443E-2</v>
      </c>
      <c r="U303" s="42">
        <f>Beazley_data[[#This Row],[Acq_costs]]</f>
        <v>148752.643755005</v>
      </c>
      <c r="V303" s="40">
        <f t="shared" si="37"/>
        <v>130247.50356673601</v>
      </c>
      <c r="W303" s="43">
        <f t="shared" si="38"/>
        <v>-0.14207673607185387</v>
      </c>
      <c r="Y303" s="44">
        <f>Beazley_data[[#This Row],[total_RC]]</f>
        <v>1.4203497587743099</v>
      </c>
      <c r="Z303" s="45">
        <f t="shared" si="39"/>
        <v>1.4143259322096999</v>
      </c>
      <c r="AA303" s="43">
        <f t="shared" si="40"/>
        <v>-4.2591501912140834E-3</v>
      </c>
      <c r="AD303" s="42">
        <f>Beazley_data[[#This Row],[Cat_incurred]]+Beazley_data[[#This Row],[incurred_exc_cat]]</f>
        <v>79590.687036364106</v>
      </c>
      <c r="AE303" s="40">
        <f t="shared" si="41"/>
        <v>56088.858200000002</v>
      </c>
      <c r="AF303" s="43">
        <f t="shared" si="42"/>
        <v>-0.41901064829242868</v>
      </c>
    </row>
    <row r="304" spans="1:32" x14ac:dyDescent="0.25">
      <c r="A304" s="48" t="s">
        <v>552</v>
      </c>
      <c r="B304" s="48" t="s">
        <v>44</v>
      </c>
      <c r="C304" s="49">
        <v>2021</v>
      </c>
      <c r="D304" s="85">
        <v>762526.63500000001</v>
      </c>
      <c r="E304" s="49">
        <v>129593.548765548</v>
      </c>
      <c r="F304" s="49">
        <v>44418.955335430001</v>
      </c>
      <c r="G304" s="49">
        <v>69413.649435429994</v>
      </c>
      <c r="H304" s="49">
        <v>79410.150052559999</v>
      </c>
      <c r="I304" s="49">
        <v>115101.60161456</v>
      </c>
      <c r="J304" s="49">
        <v>1.0942445038095101</v>
      </c>
      <c r="K304" s="49">
        <v>123829.10538799</v>
      </c>
      <c r="L304" s="49">
        <v>184515.25104999001</v>
      </c>
      <c r="M304" s="38">
        <f>IF(OR(Beazley_data[[#This Row],[total_RC]]&lt;0.6,Beazley_data[[#This Row],[total_RC]]&gt;2),1,Beazley_data[[#This Row],[total_RC]])</f>
        <v>1.0942445038095101</v>
      </c>
      <c r="P304" s="39" t="str">
        <f>Beazley_data[[#This Row],[key]]</f>
        <v>AO2021</v>
      </c>
      <c r="Q304" s="40">
        <f>Beazley_data[[#This Row],[WEP]]</f>
        <v>762526.63500000001</v>
      </c>
      <c r="R304" s="40">
        <f t="shared" si="35"/>
        <v>839237.38972753799</v>
      </c>
      <c r="S304" s="41">
        <f t="shared" si="36"/>
        <v>9.140531113901211E-2</v>
      </c>
      <c r="U304" s="42">
        <f>Beazley_data[[#This Row],[Acq_costs]]</f>
        <v>129593.548765548</v>
      </c>
      <c r="V304" s="40">
        <f t="shared" si="37"/>
        <v>138427.46142451599</v>
      </c>
      <c r="W304" s="43">
        <f t="shared" si="38"/>
        <v>6.3816186239788089E-2</v>
      </c>
      <c r="Y304" s="44">
        <f>Beazley_data[[#This Row],[total_RC]]</f>
        <v>1.0942445038095101</v>
      </c>
      <c r="Z304" s="45">
        <f t="shared" si="39"/>
        <v>1.0992130373669</v>
      </c>
      <c r="AA304" s="43">
        <f t="shared" si="40"/>
        <v>4.5200824485231161E-3</v>
      </c>
      <c r="AD304" s="42">
        <f>Beazley_data[[#This Row],[Cat_incurred]]+Beazley_data[[#This Row],[incurred_exc_cat]]</f>
        <v>184515.25104999001</v>
      </c>
      <c r="AE304" s="40">
        <f t="shared" si="41"/>
        <v>18996.245056</v>
      </c>
      <c r="AF304" s="43">
        <f t="shared" si="42"/>
        <v>-8.7132486186637443</v>
      </c>
    </row>
    <row r="305" spans="1:32" x14ac:dyDescent="0.25">
      <c r="A305" s="46" t="s">
        <v>553</v>
      </c>
      <c r="B305" s="46" t="s">
        <v>44</v>
      </c>
      <c r="C305">
        <v>2022</v>
      </c>
      <c r="D305" s="84">
        <v>952748.45449999999</v>
      </c>
      <c r="E305">
        <v>226603.882217387</v>
      </c>
      <c r="F305">
        <v>16816.0425</v>
      </c>
      <c r="G305">
        <v>35215.718999999997</v>
      </c>
      <c r="H305">
        <v>11922.3920055</v>
      </c>
      <c r="I305">
        <v>279694.33200549998</v>
      </c>
      <c r="J305">
        <v>1.05796278464347</v>
      </c>
      <c r="K305">
        <v>28738.434505500001</v>
      </c>
      <c r="L305">
        <v>314910.05100550002</v>
      </c>
      <c r="M305" s="38">
        <f>IF(OR(Beazley_data[[#This Row],[total_RC]]&lt;0.6,Beazley_data[[#This Row],[total_RC]]&gt;2),1,Beazley_data[[#This Row],[total_RC]])</f>
        <v>1.05796278464347</v>
      </c>
      <c r="P305" s="39" t="str">
        <f>Beazley_data[[#This Row],[key]]</f>
        <v>AO2022</v>
      </c>
      <c r="Q305" s="40">
        <f>Beazley_data[[#This Row],[WEP]]</f>
        <v>952748.45449999999</v>
      </c>
      <c r="R305" s="40">
        <f t="shared" si="35"/>
        <v>121576.918933307</v>
      </c>
      <c r="S305" s="41">
        <f t="shared" si="36"/>
        <v>-6.8365898960035798</v>
      </c>
      <c r="U305" s="42">
        <f>Beazley_data[[#This Row],[Acq_costs]]</f>
        <v>226603.882217387</v>
      </c>
      <c r="V305" s="40">
        <f t="shared" si="37"/>
        <v>43719.645441692803</v>
      </c>
      <c r="W305" s="43">
        <f t="shared" si="38"/>
        <v>-4.183113447697095</v>
      </c>
      <c r="Y305" s="44">
        <f>Beazley_data[[#This Row],[total_RC]]</f>
        <v>1.05796278464347</v>
      </c>
      <c r="Z305" s="45">
        <f t="shared" si="39"/>
        <v>1.07181177036897</v>
      </c>
      <c r="AA305" s="43">
        <f t="shared" si="40"/>
        <v>1.2921098749207126E-2</v>
      </c>
      <c r="AD305" s="42">
        <f>Beazley_data[[#This Row],[Cat_incurred]]+Beazley_data[[#This Row],[incurred_exc_cat]]</f>
        <v>314910.05100549996</v>
      </c>
      <c r="AE305" s="40">
        <f t="shared" si="41"/>
        <v>0</v>
      </c>
      <c r="AF305" s="43" t="str">
        <f t="shared" si="42"/>
        <v>no values</v>
      </c>
    </row>
    <row r="306" spans="1:32" x14ac:dyDescent="0.25">
      <c r="A306" s="48" t="s">
        <v>554</v>
      </c>
      <c r="B306" s="48" t="s">
        <v>44</v>
      </c>
      <c r="C306" s="49">
        <v>2023</v>
      </c>
      <c r="D306" s="85">
        <v>1184419.1202</v>
      </c>
      <c r="E306" s="49">
        <v>180052.046096915</v>
      </c>
      <c r="F306" s="49">
        <v>9500</v>
      </c>
      <c r="G306" s="49">
        <v>9500</v>
      </c>
      <c r="H306" s="49">
        <v>0</v>
      </c>
      <c r="I306" s="49">
        <v>4740</v>
      </c>
      <c r="J306" s="49">
        <v>1.10585190011719</v>
      </c>
      <c r="K306" s="49">
        <v>9500</v>
      </c>
      <c r="L306" s="49">
        <v>14240</v>
      </c>
      <c r="M306" s="38">
        <f>IF(OR(Beazley_data[[#This Row],[total_RC]]&lt;0.6,Beazley_data[[#This Row],[total_RC]]&gt;2),1,Beazley_data[[#This Row],[total_RC]])</f>
        <v>1.10585190011719</v>
      </c>
      <c r="P306" s="39" t="str">
        <f>Beazley_data[[#This Row],[key]]</f>
        <v>AO2023</v>
      </c>
      <c r="Q306" s="40">
        <f>Beazley_data[[#This Row],[WEP]]</f>
        <v>1184419.1202</v>
      </c>
      <c r="R306" s="40">
        <f t="shared" si="35"/>
        <v>0</v>
      </c>
      <c r="S306" s="41" t="str">
        <f t="shared" si="36"/>
        <v>no values</v>
      </c>
      <c r="U306" s="42">
        <f>Beazley_data[[#This Row],[Acq_costs]]</f>
        <v>180052.046096915</v>
      </c>
      <c r="V306" s="40">
        <f t="shared" si="37"/>
        <v>0</v>
      </c>
      <c r="W306" s="43" t="str">
        <f t="shared" si="38"/>
        <v>no values</v>
      </c>
      <c r="Y306" s="44">
        <f>Beazley_data[[#This Row],[total_RC]]</f>
        <v>1.10585190011719</v>
      </c>
      <c r="Z306" s="45">
        <f t="shared" si="39"/>
        <v>0</v>
      </c>
      <c r="AA306" s="43" t="str">
        <f t="shared" si="40"/>
        <v>no values</v>
      </c>
      <c r="AD306" s="42">
        <f>Beazley_data[[#This Row],[Cat_incurred]]+Beazley_data[[#This Row],[incurred_exc_cat]]</f>
        <v>14240</v>
      </c>
      <c r="AE306" s="40">
        <f t="shared" si="41"/>
        <v>0</v>
      </c>
      <c r="AF306" s="43" t="str">
        <f t="shared" si="42"/>
        <v>no values</v>
      </c>
    </row>
    <row r="307" spans="1:32" x14ac:dyDescent="0.25">
      <c r="A307" s="46" t="s">
        <v>555</v>
      </c>
      <c r="B307" s="46" t="s">
        <v>44</v>
      </c>
      <c r="C307">
        <v>2024</v>
      </c>
      <c r="D307" s="84">
        <v>67516.333700000003</v>
      </c>
      <c r="E307">
        <v>24576.079133024301</v>
      </c>
      <c r="F307">
        <v>0</v>
      </c>
      <c r="G307">
        <v>0</v>
      </c>
      <c r="H307">
        <v>0</v>
      </c>
      <c r="I307">
        <v>0</v>
      </c>
      <c r="J307">
        <v>1.1929662450285701</v>
      </c>
      <c r="K307">
        <v>0</v>
      </c>
      <c r="L307">
        <v>0</v>
      </c>
      <c r="M307" s="38">
        <f>IF(OR(Beazley_data[[#This Row],[total_RC]]&lt;0.6,Beazley_data[[#This Row],[total_RC]]&gt;2),1,Beazley_data[[#This Row],[total_RC]])</f>
        <v>1.1929662450285701</v>
      </c>
      <c r="P307" s="39" t="str">
        <f>Beazley_data[[#This Row],[key]]</f>
        <v>AO2024</v>
      </c>
      <c r="Q307" s="40">
        <f>Beazley_data[[#This Row],[WEP]]</f>
        <v>67516.333700000003</v>
      </c>
      <c r="R307" s="40">
        <f t="shared" si="35"/>
        <v>0</v>
      </c>
      <c r="S307" s="41" t="str">
        <f t="shared" si="36"/>
        <v>no values</v>
      </c>
      <c r="U307" s="42">
        <f>Beazley_data[[#This Row],[Acq_costs]]</f>
        <v>24576.079133024301</v>
      </c>
      <c r="V307" s="40">
        <f t="shared" si="37"/>
        <v>0</v>
      </c>
      <c r="W307" s="43" t="str">
        <f t="shared" si="38"/>
        <v>no values</v>
      </c>
      <c r="Y307" s="44">
        <f>Beazley_data[[#This Row],[total_RC]]</f>
        <v>1.1929662450285701</v>
      </c>
      <c r="Z307" s="45">
        <f t="shared" si="39"/>
        <v>0</v>
      </c>
      <c r="AA307" s="43" t="str">
        <f t="shared" si="40"/>
        <v>no values</v>
      </c>
      <c r="AD307" s="42">
        <f>Beazley_data[[#This Row],[Cat_incurred]]+Beazley_data[[#This Row],[incurred_exc_cat]]</f>
        <v>0</v>
      </c>
      <c r="AE307" s="40">
        <f t="shared" si="41"/>
        <v>0</v>
      </c>
      <c r="AF307" s="43" t="str">
        <f t="shared" si="42"/>
        <v>no values</v>
      </c>
    </row>
    <row r="308" spans="1:32" x14ac:dyDescent="0.25">
      <c r="A308" s="48" t="s">
        <v>556</v>
      </c>
      <c r="B308" s="48" t="s">
        <v>45</v>
      </c>
      <c r="C308" s="49">
        <v>2013</v>
      </c>
      <c r="D308" s="85">
        <v>23377.332299999998</v>
      </c>
      <c r="E308" s="49">
        <v>7149.3893250000001</v>
      </c>
      <c r="F308" s="49">
        <v>0</v>
      </c>
      <c r="G308" s="49">
        <v>0</v>
      </c>
      <c r="H308" s="49">
        <v>9872.8933714600007</v>
      </c>
      <c r="I308" s="49">
        <v>9872.8933714600007</v>
      </c>
      <c r="J308" s="49">
        <v>1</v>
      </c>
      <c r="K308" s="49">
        <v>9872.8933714600007</v>
      </c>
      <c r="L308" s="49">
        <v>9872.8933714600007</v>
      </c>
      <c r="M308" s="38">
        <f>IF(OR(Beazley_data[[#This Row],[total_RC]]&lt;0.6,Beazley_data[[#This Row],[total_RC]]&gt;2),1,Beazley_data[[#This Row],[total_RC]])</f>
        <v>1</v>
      </c>
      <c r="P308" s="39" t="str">
        <f>Beazley_data[[#This Row],[key]]</f>
        <v>AP2013</v>
      </c>
      <c r="Q308" s="40">
        <f>Beazley_data[[#This Row],[WEP]]</f>
        <v>23377.332299999998</v>
      </c>
      <c r="R308" s="40">
        <f t="shared" si="35"/>
        <v>23377.332299999998</v>
      </c>
      <c r="S308" s="41">
        <f t="shared" si="36"/>
        <v>0</v>
      </c>
      <c r="U308" s="42">
        <f>Beazley_data[[#This Row],[Acq_costs]]</f>
        <v>7149.3893250000001</v>
      </c>
      <c r="V308" s="40">
        <f t="shared" si="37"/>
        <v>7149.3892999999998</v>
      </c>
      <c r="W308" s="43">
        <f t="shared" si="38"/>
        <v>-3.4968022063005549E-9</v>
      </c>
      <c r="Y308" s="44">
        <f>Beazley_data[[#This Row],[total_RC]]</f>
        <v>1</v>
      </c>
      <c r="Z308" s="45">
        <f t="shared" si="39"/>
        <v>1</v>
      </c>
      <c r="AA308" s="43">
        <f t="shared" si="40"/>
        <v>0</v>
      </c>
      <c r="AD308" s="42">
        <f>Beazley_data[[#This Row],[Cat_incurred]]+Beazley_data[[#This Row],[incurred_exc_cat]]</f>
        <v>9872.8933714600007</v>
      </c>
      <c r="AE308" s="40">
        <f t="shared" si="41"/>
        <v>9890.2732319999996</v>
      </c>
      <c r="AF308" s="43">
        <f t="shared" si="42"/>
        <v>1.7572679876796801E-3</v>
      </c>
    </row>
    <row r="309" spans="1:32" x14ac:dyDescent="0.25">
      <c r="A309" s="46" t="s">
        <v>557</v>
      </c>
      <c r="B309" s="46" t="s">
        <v>45</v>
      </c>
      <c r="C309">
        <v>2014</v>
      </c>
      <c r="D309" s="84">
        <v>21042.385999999999</v>
      </c>
      <c r="E309">
        <v>7147.4678506032296</v>
      </c>
      <c r="F309">
        <v>0</v>
      </c>
      <c r="G309">
        <v>0</v>
      </c>
      <c r="H309">
        <v>1774.98760285</v>
      </c>
      <c r="I309">
        <v>1774.98760285</v>
      </c>
      <c r="J309">
        <v>1.0904281416714301</v>
      </c>
      <c r="K309">
        <v>1774.98760285</v>
      </c>
      <c r="L309">
        <v>1774.98760285</v>
      </c>
      <c r="M309" s="38">
        <f>IF(OR(Beazley_data[[#This Row],[total_RC]]&lt;0.6,Beazley_data[[#This Row],[total_RC]]&gt;2),1,Beazley_data[[#This Row],[total_RC]])</f>
        <v>1.0904281416714301</v>
      </c>
      <c r="P309" s="39" t="str">
        <f>Beazley_data[[#This Row],[key]]</f>
        <v>AP2014</v>
      </c>
      <c r="Q309" s="40">
        <f>Beazley_data[[#This Row],[WEP]]</f>
        <v>21042.385999999999</v>
      </c>
      <c r="R309" s="40">
        <f t="shared" si="35"/>
        <v>21042.385999999999</v>
      </c>
      <c r="S309" s="41">
        <f t="shared" si="36"/>
        <v>0</v>
      </c>
      <c r="U309" s="42">
        <f>Beazley_data[[#This Row],[Acq_costs]]</f>
        <v>7147.4678506032296</v>
      </c>
      <c r="V309" s="40">
        <f t="shared" si="37"/>
        <v>7147.4678000000004</v>
      </c>
      <c r="W309" s="43">
        <f t="shared" si="38"/>
        <v>-7.0798820924099818E-9</v>
      </c>
      <c r="Y309" s="44">
        <f>Beazley_data[[#This Row],[total_RC]]</f>
        <v>1.0904281416714301</v>
      </c>
      <c r="Z309" s="45">
        <f t="shared" si="39"/>
        <v>1.0904281300225001</v>
      </c>
      <c r="AA309" s="43">
        <f t="shared" si="40"/>
        <v>-1.0682895756325914E-8</v>
      </c>
      <c r="AD309" s="42">
        <f>Beazley_data[[#This Row],[Cat_incurred]]+Beazley_data[[#This Row],[incurred_exc_cat]]</f>
        <v>1774.98760285</v>
      </c>
      <c r="AE309" s="40">
        <f t="shared" si="41"/>
        <v>1871.2432200000001</v>
      </c>
      <c r="AF309" s="43">
        <f t="shared" si="42"/>
        <v>5.1439393939393958E-2</v>
      </c>
    </row>
    <row r="310" spans="1:32" x14ac:dyDescent="0.25">
      <c r="A310" s="48" t="s">
        <v>558</v>
      </c>
      <c r="B310" s="48" t="s">
        <v>45</v>
      </c>
      <c r="C310" s="49">
        <v>2015</v>
      </c>
      <c r="D310" s="85">
        <v>143777.19070000001</v>
      </c>
      <c r="E310" s="49">
        <v>65316.0756475456</v>
      </c>
      <c r="F310" s="49">
        <v>26698.855503956998</v>
      </c>
      <c r="G310" s="49">
        <v>26698.855503956998</v>
      </c>
      <c r="H310" s="49">
        <v>3955.9312730749002</v>
      </c>
      <c r="I310" s="49">
        <v>3955.9312730749002</v>
      </c>
      <c r="J310" s="49">
        <v>0.99906596292726302</v>
      </c>
      <c r="K310" s="49">
        <v>30654.786777031899</v>
      </c>
      <c r="L310" s="49">
        <v>30654.786777031899</v>
      </c>
      <c r="M310" s="38">
        <f>IF(OR(Beazley_data[[#This Row],[total_RC]]&lt;0.6,Beazley_data[[#This Row],[total_RC]]&gt;2),1,Beazley_data[[#This Row],[total_RC]])</f>
        <v>0.99906596292726302</v>
      </c>
      <c r="P310" s="39" t="str">
        <f>Beazley_data[[#This Row],[key]]</f>
        <v>AP2015</v>
      </c>
      <c r="Q310" s="40">
        <f>Beazley_data[[#This Row],[WEP]]</f>
        <v>143777.19070000001</v>
      </c>
      <c r="R310" s="40">
        <f t="shared" si="35"/>
        <v>133997.73740000001</v>
      </c>
      <c r="S310" s="41">
        <f t="shared" si="36"/>
        <v>-7.2982227086470133E-2</v>
      </c>
      <c r="U310" s="42">
        <f>Beazley_data[[#This Row],[Acq_costs]]</f>
        <v>65316.0756475456</v>
      </c>
      <c r="V310" s="40">
        <f t="shared" si="37"/>
        <v>62303.702799999999</v>
      </c>
      <c r="W310" s="43">
        <f t="shared" si="38"/>
        <v>-4.8349820510918351E-2</v>
      </c>
      <c r="Y310" s="44">
        <f>Beazley_data[[#This Row],[total_RC]]</f>
        <v>0.99906596292726302</v>
      </c>
      <c r="Z310" s="45">
        <f t="shared" si="39"/>
        <v>0.99906596533689396</v>
      </c>
      <c r="AA310" s="43">
        <f t="shared" si="40"/>
        <v>2.4118837222262443E-9</v>
      </c>
      <c r="AD310" s="42">
        <f>Beazley_data[[#This Row],[Cat_incurred]]+Beazley_data[[#This Row],[incurred_exc_cat]]</f>
        <v>30654.786777031899</v>
      </c>
      <c r="AE310" s="40">
        <f t="shared" si="41"/>
        <v>40237.635790497203</v>
      </c>
      <c r="AF310" s="43">
        <f t="shared" si="42"/>
        <v>0.23815636344440633</v>
      </c>
    </row>
    <row r="311" spans="1:32" x14ac:dyDescent="0.25">
      <c r="A311" s="46" t="s">
        <v>559</v>
      </c>
      <c r="B311" s="46" t="s">
        <v>45</v>
      </c>
      <c r="C311">
        <v>2016</v>
      </c>
      <c r="D311" s="84">
        <v>242433.16320000001</v>
      </c>
      <c r="E311">
        <v>112865.5096892</v>
      </c>
      <c r="F311">
        <v>19710.3763826184</v>
      </c>
      <c r="G311">
        <v>19710.3763826184</v>
      </c>
      <c r="H311">
        <v>3193.6424991108001</v>
      </c>
      <c r="I311">
        <v>3193.6424991108001</v>
      </c>
      <c r="J311">
        <v>0.97784000774476498</v>
      </c>
      <c r="K311">
        <v>22904.0188817292</v>
      </c>
      <c r="L311">
        <v>22904.0188817292</v>
      </c>
      <c r="M311" s="38">
        <f>IF(OR(Beazley_data[[#This Row],[total_RC]]&lt;0.6,Beazley_data[[#This Row],[total_RC]]&gt;2),1,Beazley_data[[#This Row],[total_RC]])</f>
        <v>0.97784000774476498</v>
      </c>
      <c r="P311" s="39" t="str">
        <f>Beazley_data[[#This Row],[key]]</f>
        <v>AP2016</v>
      </c>
      <c r="Q311" s="40">
        <f>Beazley_data[[#This Row],[WEP]]</f>
        <v>242433.16320000001</v>
      </c>
      <c r="R311" s="40">
        <f t="shared" si="35"/>
        <v>247969.3597384</v>
      </c>
      <c r="S311" s="41">
        <f t="shared" si="36"/>
        <v>2.2326131519799494E-2</v>
      </c>
      <c r="U311" s="42">
        <f>Beazley_data[[#This Row],[Acq_costs]]</f>
        <v>112865.5096892</v>
      </c>
      <c r="V311" s="40">
        <f t="shared" si="37"/>
        <v>115592.29318160001</v>
      </c>
      <c r="W311" s="43">
        <f t="shared" si="38"/>
        <v>2.3589665170117544E-2</v>
      </c>
      <c r="Y311" s="44">
        <f>Beazley_data[[#This Row],[total_RC]]</f>
        <v>0.97784000774476498</v>
      </c>
      <c r="Z311" s="45">
        <f t="shared" si="39"/>
        <v>0.97832864436391798</v>
      </c>
      <c r="AA311" s="43">
        <f t="shared" si="40"/>
        <v>4.9946060760665072E-4</v>
      </c>
      <c r="AD311" s="42">
        <f>Beazley_data[[#This Row],[Cat_incurred]]+Beazley_data[[#This Row],[incurred_exc_cat]]</f>
        <v>22904.0188817292</v>
      </c>
      <c r="AE311" s="40">
        <f t="shared" si="41"/>
        <v>24313.654878738402</v>
      </c>
      <c r="AF311" s="43">
        <f t="shared" si="42"/>
        <v>5.7977132769203209E-2</v>
      </c>
    </row>
    <row r="312" spans="1:32" x14ac:dyDescent="0.25">
      <c r="A312" s="48" t="s">
        <v>560</v>
      </c>
      <c r="B312" s="48" t="s">
        <v>45</v>
      </c>
      <c r="C312" s="49">
        <v>2017</v>
      </c>
      <c r="D312" s="85">
        <v>255183.42509999999</v>
      </c>
      <c r="E312" s="49">
        <v>106172.251230355</v>
      </c>
      <c r="F312" s="49">
        <v>2885.7901782333001</v>
      </c>
      <c r="G312" s="49">
        <v>6660.5962615832996</v>
      </c>
      <c r="H312" s="49">
        <v>2708.2200694175999</v>
      </c>
      <c r="I312" s="49">
        <v>2708.2200694175999</v>
      </c>
      <c r="J312" s="49">
        <v>0.94237126996307397</v>
      </c>
      <c r="K312" s="49">
        <v>5594.0102476509001</v>
      </c>
      <c r="L312" s="49">
        <v>9368.8163310009004</v>
      </c>
      <c r="M312" s="38">
        <f>IF(OR(Beazley_data[[#This Row],[total_RC]]&lt;0.6,Beazley_data[[#This Row],[total_RC]]&gt;2),1,Beazley_data[[#This Row],[total_RC]])</f>
        <v>0.94237126996307397</v>
      </c>
      <c r="P312" s="39" t="str">
        <f>Beazley_data[[#This Row],[key]]</f>
        <v>AP2017</v>
      </c>
      <c r="Q312" s="40">
        <f>Beazley_data[[#This Row],[WEP]]</f>
        <v>255183.42509999999</v>
      </c>
      <c r="R312" s="40">
        <f t="shared" si="35"/>
        <v>267531.26051540702</v>
      </c>
      <c r="S312" s="41">
        <f t="shared" si="36"/>
        <v>4.6154738670982035E-2</v>
      </c>
      <c r="U312" s="42">
        <f>Beazley_data[[#This Row],[Acq_costs]]</f>
        <v>106172.251230355</v>
      </c>
      <c r="V312" s="40">
        <f t="shared" si="37"/>
        <v>106284.758724086</v>
      </c>
      <c r="W312" s="43">
        <f t="shared" si="38"/>
        <v>1.0585477643418884E-3</v>
      </c>
      <c r="Y312" s="44">
        <f>Beazley_data[[#This Row],[total_RC]]</f>
        <v>0.94237126996307397</v>
      </c>
      <c r="Z312" s="45">
        <f t="shared" si="39"/>
        <v>0.94290893055597502</v>
      </c>
      <c r="AA312" s="43">
        <f t="shared" si="40"/>
        <v>5.7021476356580031E-4</v>
      </c>
      <c r="AD312" s="42">
        <f>Beazley_data[[#This Row],[Cat_incurred]]+Beazley_data[[#This Row],[incurred_exc_cat]]</f>
        <v>9368.8163310009004</v>
      </c>
      <c r="AE312" s="40">
        <f t="shared" si="41"/>
        <v>35298.664325341997</v>
      </c>
      <c r="AF312" s="43">
        <f t="shared" si="42"/>
        <v>0.73458439547031984</v>
      </c>
    </row>
    <row r="313" spans="1:32" x14ac:dyDescent="0.25">
      <c r="A313" s="46" t="s">
        <v>561</v>
      </c>
      <c r="B313" s="46" t="s">
        <v>45</v>
      </c>
      <c r="C313">
        <v>2018</v>
      </c>
      <c r="D313" s="84">
        <v>342433.8076</v>
      </c>
      <c r="E313">
        <v>129303.59465014</v>
      </c>
      <c r="F313">
        <v>251695.46960000001</v>
      </c>
      <c r="G313">
        <v>275599.96960000001</v>
      </c>
      <c r="H313">
        <v>30471.116127789999</v>
      </c>
      <c r="I313">
        <v>48615.385627789998</v>
      </c>
      <c r="J313">
        <v>1.0236566315573801</v>
      </c>
      <c r="K313">
        <v>282166.58572779002</v>
      </c>
      <c r="L313">
        <v>324215.35522779002</v>
      </c>
      <c r="M313" s="38">
        <f>IF(OR(Beazley_data[[#This Row],[total_RC]]&lt;0.6,Beazley_data[[#This Row],[total_RC]]&gt;2),1,Beazley_data[[#This Row],[total_RC]])</f>
        <v>1.0236566315573801</v>
      </c>
      <c r="P313" s="39" t="str">
        <f>Beazley_data[[#This Row],[key]]</f>
        <v>AP2018</v>
      </c>
      <c r="Q313" s="40">
        <f>Beazley_data[[#This Row],[WEP]]</f>
        <v>342433.8076</v>
      </c>
      <c r="R313" s="40">
        <f t="shared" si="35"/>
        <v>469705.566950357</v>
      </c>
      <c r="S313" s="41">
        <f t="shared" si="36"/>
        <v>0.27096072157860607</v>
      </c>
      <c r="U313" s="42">
        <f>Beazley_data[[#This Row],[Acq_costs]]</f>
        <v>129303.59465014</v>
      </c>
      <c r="V313" s="40">
        <f t="shared" si="37"/>
        <v>123507.456895029</v>
      </c>
      <c r="W313" s="43">
        <f t="shared" si="38"/>
        <v>-4.6929455927808776E-2</v>
      </c>
      <c r="Y313" s="44">
        <f>Beazley_data[[#This Row],[total_RC]]</f>
        <v>1.0236566315573801</v>
      </c>
      <c r="Z313" s="45">
        <f t="shared" si="39"/>
        <v>1.0053354636473599</v>
      </c>
      <c r="AA313" s="43">
        <f t="shared" si="40"/>
        <v>-1.8223934768550682E-2</v>
      </c>
      <c r="AD313" s="42">
        <f>Beazley_data[[#This Row],[Cat_incurred]]+Beazley_data[[#This Row],[incurred_exc_cat]]</f>
        <v>324215.35522779002</v>
      </c>
      <c r="AE313" s="40">
        <f t="shared" si="41"/>
        <v>281388.04190880002</v>
      </c>
      <c r="AF313" s="43">
        <f t="shared" si="42"/>
        <v>-0.15220018956196671</v>
      </c>
    </row>
    <row r="314" spans="1:32" x14ac:dyDescent="0.25">
      <c r="A314" s="48" t="s">
        <v>562</v>
      </c>
      <c r="B314" s="48" t="s">
        <v>45</v>
      </c>
      <c r="C314" s="49">
        <v>2019</v>
      </c>
      <c r="D314" s="85">
        <v>1651697.9668000001</v>
      </c>
      <c r="E314" s="49">
        <v>555002.98351874796</v>
      </c>
      <c r="F314" s="49">
        <v>0</v>
      </c>
      <c r="G314" s="49">
        <v>0</v>
      </c>
      <c r="H314" s="49">
        <v>610890.17720280297</v>
      </c>
      <c r="I314" s="49">
        <v>667457.19420280296</v>
      </c>
      <c r="J314" s="49">
        <v>1.1218099926506</v>
      </c>
      <c r="K314" s="49">
        <v>610890.17720280297</v>
      </c>
      <c r="L314" s="49">
        <v>667457.19420280296</v>
      </c>
      <c r="M314" s="38">
        <f>IF(OR(Beazley_data[[#This Row],[total_RC]]&lt;0.6,Beazley_data[[#This Row],[total_RC]]&gt;2),1,Beazley_data[[#This Row],[total_RC]])</f>
        <v>1.1218099926506</v>
      </c>
      <c r="P314" s="39" t="str">
        <f>Beazley_data[[#This Row],[key]]</f>
        <v>AP2019</v>
      </c>
      <c r="Q314" s="40">
        <f>Beazley_data[[#This Row],[WEP]]</f>
        <v>1651697.9668000001</v>
      </c>
      <c r="R314" s="40">
        <f t="shared" si="35"/>
        <v>1908354.3100643801</v>
      </c>
      <c r="S314" s="41">
        <f t="shared" si="36"/>
        <v>0.1344909286031489</v>
      </c>
      <c r="U314" s="42">
        <f>Beazley_data[[#This Row],[Acq_costs]]</f>
        <v>555002.98351874796</v>
      </c>
      <c r="V314" s="40">
        <f t="shared" si="37"/>
        <v>503289.47585075401</v>
      </c>
      <c r="W314" s="43">
        <f t="shared" si="38"/>
        <v>-0.10275102132938128</v>
      </c>
      <c r="Y314" s="44">
        <f>Beazley_data[[#This Row],[total_RC]]</f>
        <v>1.1218099926506</v>
      </c>
      <c r="Z314" s="45">
        <f t="shared" si="39"/>
        <v>1.17681966469243</v>
      </c>
      <c r="AA314" s="43">
        <f t="shared" si="40"/>
        <v>4.6744351485838914E-2</v>
      </c>
      <c r="AD314" s="42">
        <f>Beazley_data[[#This Row],[Cat_incurred]]+Beazley_data[[#This Row],[incurred_exc_cat]]</f>
        <v>667457.19420280296</v>
      </c>
      <c r="AE314" s="40">
        <f t="shared" si="41"/>
        <v>379734.34159017401</v>
      </c>
      <c r="AF314" s="43">
        <f t="shared" si="42"/>
        <v>-0.75769510707870635</v>
      </c>
    </row>
    <row r="315" spans="1:32" x14ac:dyDescent="0.25">
      <c r="A315" s="46" t="s">
        <v>563</v>
      </c>
      <c r="B315" s="46" t="s">
        <v>45</v>
      </c>
      <c r="C315">
        <v>2020</v>
      </c>
      <c r="D315" s="84">
        <v>2010772.2253</v>
      </c>
      <c r="E315">
        <v>664018.87947662605</v>
      </c>
      <c r="F315">
        <v>0</v>
      </c>
      <c r="G315">
        <v>0</v>
      </c>
      <c r="H315">
        <v>929541.46860209503</v>
      </c>
      <c r="I315">
        <v>1063622.14546061</v>
      </c>
      <c r="J315">
        <v>1.19372989483239</v>
      </c>
      <c r="K315">
        <v>929541.46860209503</v>
      </c>
      <c r="L315">
        <v>1063622.14546061</v>
      </c>
      <c r="M315" s="38">
        <f>IF(OR(Beazley_data[[#This Row],[total_RC]]&lt;0.6,Beazley_data[[#This Row],[total_RC]]&gt;2),1,Beazley_data[[#This Row],[total_RC]])</f>
        <v>1.19372989483239</v>
      </c>
      <c r="P315" s="39" t="str">
        <f>Beazley_data[[#This Row],[key]]</f>
        <v>AP2020</v>
      </c>
      <c r="Q315" s="40">
        <f>Beazley_data[[#This Row],[WEP]]</f>
        <v>2010772.2253</v>
      </c>
      <c r="R315" s="40">
        <f t="shared" si="35"/>
        <v>1897574.85728324</v>
      </c>
      <c r="S315" s="41">
        <f t="shared" si="36"/>
        <v>-5.9653703558670092E-2</v>
      </c>
      <c r="U315" s="42">
        <f>Beazley_data[[#This Row],[Acq_costs]]</f>
        <v>664018.87947662605</v>
      </c>
      <c r="V315" s="40">
        <f t="shared" si="37"/>
        <v>631442.04205509601</v>
      </c>
      <c r="W315" s="43">
        <f t="shared" si="38"/>
        <v>-5.1591175835402445E-2</v>
      </c>
      <c r="Y315" s="44">
        <f>Beazley_data[[#This Row],[total_RC]]</f>
        <v>1.19372989483239</v>
      </c>
      <c r="Z315" s="45">
        <f t="shared" si="39"/>
        <v>1.20185848405628</v>
      </c>
      <c r="AA315" s="43">
        <f t="shared" si="40"/>
        <v>6.7633497052464915E-3</v>
      </c>
      <c r="AD315" s="42">
        <f>Beazley_data[[#This Row],[Cat_incurred]]+Beazley_data[[#This Row],[incurred_exc_cat]]</f>
        <v>1063622.14546061</v>
      </c>
      <c r="AE315" s="40">
        <f t="shared" si="41"/>
        <v>575020.30403839995</v>
      </c>
      <c r="AF315" s="43">
        <f t="shared" si="42"/>
        <v>-0.84971232840080924</v>
      </c>
    </row>
    <row r="316" spans="1:32" x14ac:dyDescent="0.25">
      <c r="A316" s="48" t="s">
        <v>564</v>
      </c>
      <c r="B316" s="48" t="s">
        <v>45</v>
      </c>
      <c r="C316" s="49">
        <v>2021</v>
      </c>
      <c r="D316" s="85">
        <v>1633352.1714999999</v>
      </c>
      <c r="E316" s="49">
        <v>536928.46506978502</v>
      </c>
      <c r="F316" s="49">
        <v>392.38669032839999</v>
      </c>
      <c r="G316" s="49">
        <v>392.38669032839999</v>
      </c>
      <c r="H316" s="49">
        <v>106801.35381936</v>
      </c>
      <c r="I316" s="49">
        <v>199065.17881936001</v>
      </c>
      <c r="J316" s="49">
        <v>1.1369735436607999</v>
      </c>
      <c r="K316" s="49">
        <v>107193.740509688</v>
      </c>
      <c r="L316" s="49">
        <v>199457.56550968799</v>
      </c>
      <c r="M316" s="38">
        <f>IF(OR(Beazley_data[[#This Row],[total_RC]]&lt;0.6,Beazley_data[[#This Row],[total_RC]]&gt;2),1,Beazley_data[[#This Row],[total_RC]])</f>
        <v>1.1369735436607999</v>
      </c>
      <c r="P316" s="39" t="str">
        <f>Beazley_data[[#This Row],[key]]</f>
        <v>AP2021</v>
      </c>
      <c r="Q316" s="40">
        <f>Beazley_data[[#This Row],[WEP]]</f>
        <v>1633352.1714999999</v>
      </c>
      <c r="R316" s="40">
        <f t="shared" si="35"/>
        <v>1996954.5095319999</v>
      </c>
      <c r="S316" s="41">
        <f t="shared" si="36"/>
        <v>0.18207842807456476</v>
      </c>
      <c r="U316" s="42">
        <f>Beazley_data[[#This Row],[Acq_costs]]</f>
        <v>536928.46506978502</v>
      </c>
      <c r="V316" s="40">
        <f t="shared" si="37"/>
        <v>684448.33768400003</v>
      </c>
      <c r="W316" s="43">
        <f t="shared" si="38"/>
        <v>0.21553105543858128</v>
      </c>
      <c r="Y316" s="44">
        <f>Beazley_data[[#This Row],[total_RC]]</f>
        <v>1.1369735436607999</v>
      </c>
      <c r="Z316" s="45">
        <f t="shared" si="39"/>
        <v>1.1441241565859299</v>
      </c>
      <c r="AA316" s="43">
        <f t="shared" si="40"/>
        <v>6.2498574861555448E-3</v>
      </c>
      <c r="AD316" s="42">
        <f>Beazley_data[[#This Row],[Cat_incurred]]+Beazley_data[[#This Row],[incurred_exc_cat]]</f>
        <v>199457.5655096884</v>
      </c>
      <c r="AE316" s="40">
        <f t="shared" si="41"/>
        <v>79397.522364000004</v>
      </c>
      <c r="AF316" s="43">
        <f t="shared" si="42"/>
        <v>-1.5121384089955605</v>
      </c>
    </row>
    <row r="317" spans="1:32" x14ac:dyDescent="0.25">
      <c r="A317" s="46" t="s">
        <v>565</v>
      </c>
      <c r="B317" s="46" t="s">
        <v>45</v>
      </c>
      <c r="C317">
        <v>2022</v>
      </c>
      <c r="D317" s="84">
        <v>2744169.8898</v>
      </c>
      <c r="E317">
        <v>755506.38542143104</v>
      </c>
      <c r="F317">
        <v>7609.8156239760001</v>
      </c>
      <c r="G317">
        <v>12063.000495376</v>
      </c>
      <c r="H317">
        <v>46183.522943190001</v>
      </c>
      <c r="I317">
        <v>179977.78425393999</v>
      </c>
      <c r="J317">
        <v>1.1014908594849699</v>
      </c>
      <c r="K317">
        <v>53793.338567166</v>
      </c>
      <c r="L317">
        <v>192040.78474931599</v>
      </c>
      <c r="M317" s="38">
        <f>IF(OR(Beazley_data[[#This Row],[total_RC]]&lt;0.6,Beazley_data[[#This Row],[total_RC]]&gt;2),1,Beazley_data[[#This Row],[total_RC]])</f>
        <v>1.1014908594849699</v>
      </c>
      <c r="P317" s="39" t="str">
        <f>Beazley_data[[#This Row],[key]]</f>
        <v>AP2022</v>
      </c>
      <c r="Q317" s="40">
        <f>Beazley_data[[#This Row],[WEP]]</f>
        <v>2744169.8898</v>
      </c>
      <c r="R317" s="40">
        <f t="shared" si="35"/>
        <v>562204.86069372704</v>
      </c>
      <c r="S317" s="41">
        <f t="shared" si="36"/>
        <v>-3.8810853154379688</v>
      </c>
      <c r="U317" s="42">
        <f>Beazley_data[[#This Row],[Acq_costs]]</f>
        <v>755506.38542143104</v>
      </c>
      <c r="V317" s="40">
        <f t="shared" si="37"/>
        <v>170647.468594273</v>
      </c>
      <c r="W317" s="43">
        <f t="shared" si="38"/>
        <v>-3.4272932475646827</v>
      </c>
      <c r="Y317" s="44">
        <f>Beazley_data[[#This Row],[total_RC]]</f>
        <v>1.1014908594849699</v>
      </c>
      <c r="Z317" s="45">
        <f t="shared" si="39"/>
        <v>1.0466912892578999</v>
      </c>
      <c r="AA317" s="43">
        <f t="shared" si="40"/>
        <v>-5.2355045646670789E-2</v>
      </c>
      <c r="AD317" s="42">
        <f>Beazley_data[[#This Row],[Cat_incurred]]+Beazley_data[[#This Row],[incurred_exc_cat]]</f>
        <v>192040.78474931599</v>
      </c>
      <c r="AE317" s="40">
        <f t="shared" si="41"/>
        <v>0</v>
      </c>
      <c r="AF317" s="43" t="str">
        <f t="shared" si="42"/>
        <v>no values</v>
      </c>
    </row>
    <row r="318" spans="1:32" x14ac:dyDescent="0.25">
      <c r="A318" s="48" t="s">
        <v>566</v>
      </c>
      <c r="B318" s="48" t="s">
        <v>45</v>
      </c>
      <c r="C318" s="49">
        <v>2023</v>
      </c>
      <c r="D318" s="85">
        <v>3016075.4964999999</v>
      </c>
      <c r="E318" s="49">
        <v>872235.90750615904</v>
      </c>
      <c r="F318" s="49">
        <v>18250</v>
      </c>
      <c r="G318" s="49">
        <v>18730</v>
      </c>
      <c r="H318" s="49">
        <v>5079.8100999999997</v>
      </c>
      <c r="I318" s="49">
        <v>35722.902499999997</v>
      </c>
      <c r="J318" s="49">
        <v>1.05814881543123</v>
      </c>
      <c r="K318" s="49">
        <v>23329.810099999999</v>
      </c>
      <c r="L318" s="49">
        <v>54452.902499999997</v>
      </c>
      <c r="M318" s="38">
        <f>IF(OR(Beazley_data[[#This Row],[total_RC]]&lt;0.6,Beazley_data[[#This Row],[total_RC]]&gt;2),1,Beazley_data[[#This Row],[total_RC]])</f>
        <v>1.05814881543123</v>
      </c>
      <c r="P318" s="39" t="str">
        <f>Beazley_data[[#This Row],[key]]</f>
        <v>AP2023</v>
      </c>
      <c r="Q318" s="40">
        <f>Beazley_data[[#This Row],[WEP]]</f>
        <v>3016075.4964999999</v>
      </c>
      <c r="R318" s="40">
        <f t="shared" si="35"/>
        <v>0</v>
      </c>
      <c r="S318" s="41" t="str">
        <f t="shared" si="36"/>
        <v>no values</v>
      </c>
      <c r="U318" s="42">
        <f>Beazley_data[[#This Row],[Acq_costs]]</f>
        <v>872235.90750615904</v>
      </c>
      <c r="V318" s="40">
        <f t="shared" si="37"/>
        <v>0</v>
      </c>
      <c r="W318" s="43" t="str">
        <f t="shared" si="38"/>
        <v>no values</v>
      </c>
      <c r="Y318" s="44">
        <f>Beazley_data[[#This Row],[total_RC]]</f>
        <v>1.05814881543123</v>
      </c>
      <c r="Z318" s="45">
        <f t="shared" si="39"/>
        <v>0</v>
      </c>
      <c r="AA318" s="43" t="str">
        <f t="shared" si="40"/>
        <v>no values</v>
      </c>
      <c r="AD318" s="42">
        <f>Beazley_data[[#This Row],[Cat_incurred]]+Beazley_data[[#This Row],[incurred_exc_cat]]</f>
        <v>54452.902499999997</v>
      </c>
      <c r="AE318" s="40">
        <f t="shared" si="41"/>
        <v>0</v>
      </c>
      <c r="AF318" s="43" t="str">
        <f t="shared" si="42"/>
        <v>no values</v>
      </c>
    </row>
    <row r="319" spans="1:32" x14ac:dyDescent="0.25">
      <c r="A319" s="46" t="s">
        <v>567</v>
      </c>
      <c r="B319" s="46" t="s">
        <v>45</v>
      </c>
      <c r="C319">
        <v>2024</v>
      </c>
      <c r="D319" s="84">
        <v>405815.08319999999</v>
      </c>
      <c r="E319">
        <v>133686.347930863</v>
      </c>
      <c r="F319">
        <v>0</v>
      </c>
      <c r="G319">
        <v>0</v>
      </c>
      <c r="H319">
        <v>0</v>
      </c>
      <c r="I319">
        <v>0</v>
      </c>
      <c r="J319">
        <v>1.02864006635775</v>
      </c>
      <c r="K319">
        <v>0</v>
      </c>
      <c r="L319">
        <v>0</v>
      </c>
      <c r="M319" s="38">
        <f>IF(OR(Beazley_data[[#This Row],[total_RC]]&lt;0.6,Beazley_data[[#This Row],[total_RC]]&gt;2),1,Beazley_data[[#This Row],[total_RC]])</f>
        <v>1.02864006635775</v>
      </c>
      <c r="P319" s="39" t="str">
        <f>Beazley_data[[#This Row],[key]]</f>
        <v>AP2024</v>
      </c>
      <c r="Q319" s="40">
        <f>Beazley_data[[#This Row],[WEP]]</f>
        <v>405815.08319999999</v>
      </c>
      <c r="R319" s="40">
        <f t="shared" si="35"/>
        <v>0</v>
      </c>
      <c r="S319" s="41" t="str">
        <f t="shared" si="36"/>
        <v>no values</v>
      </c>
      <c r="U319" s="42">
        <f>Beazley_data[[#This Row],[Acq_costs]]</f>
        <v>133686.347930863</v>
      </c>
      <c r="V319" s="40">
        <f t="shared" si="37"/>
        <v>0</v>
      </c>
      <c r="W319" s="43" t="str">
        <f t="shared" si="38"/>
        <v>no values</v>
      </c>
      <c r="Y319" s="44">
        <f>Beazley_data[[#This Row],[total_RC]]</f>
        <v>1.02864006635775</v>
      </c>
      <c r="Z319" s="45">
        <f t="shared" si="39"/>
        <v>0</v>
      </c>
      <c r="AA319" s="43" t="str">
        <f t="shared" si="40"/>
        <v>no values</v>
      </c>
      <c r="AD319" s="42">
        <f>Beazley_data[[#This Row],[Cat_incurred]]+Beazley_data[[#This Row],[incurred_exc_cat]]</f>
        <v>0</v>
      </c>
      <c r="AE319" s="40">
        <f t="shared" si="41"/>
        <v>0</v>
      </c>
      <c r="AF319" s="43" t="str">
        <f t="shared" si="42"/>
        <v>no values</v>
      </c>
    </row>
    <row r="320" spans="1:32" x14ac:dyDescent="0.25">
      <c r="A320" s="48" t="s">
        <v>568</v>
      </c>
      <c r="B320" s="48" t="s">
        <v>569</v>
      </c>
      <c r="C320" s="49">
        <v>1996</v>
      </c>
      <c r="D320" s="85">
        <v>10272.492200000001</v>
      </c>
      <c r="E320" s="49">
        <v>3735.5431793103498</v>
      </c>
      <c r="F320" s="49">
        <v>0</v>
      </c>
      <c r="G320" s="49">
        <v>0</v>
      </c>
      <c r="H320" s="49">
        <v>0</v>
      </c>
      <c r="I320" s="49">
        <v>0</v>
      </c>
      <c r="J320" s="49">
        <v>0.75</v>
      </c>
      <c r="K320" s="49">
        <v>0</v>
      </c>
      <c r="L320" s="49">
        <v>0</v>
      </c>
      <c r="M320" s="38">
        <f>IF(OR(Beazley_data[[#This Row],[total_RC]]&lt;0.6,Beazley_data[[#This Row],[total_RC]]&gt;2),1,Beazley_data[[#This Row],[total_RC]])</f>
        <v>0.75</v>
      </c>
      <c r="P320" s="39" t="str">
        <f>Beazley_data[[#This Row],[key]]</f>
        <v>AR1996</v>
      </c>
      <c r="Q320" s="40">
        <f>Beazley_data[[#This Row],[WEP]]</f>
        <v>10272.492200000001</v>
      </c>
      <c r="R320" s="40">
        <f t="shared" si="35"/>
        <v>0</v>
      </c>
      <c r="S320" s="41" t="str">
        <f t="shared" si="36"/>
        <v>no values</v>
      </c>
      <c r="U320" s="42">
        <f>Beazley_data[[#This Row],[Acq_costs]]</f>
        <v>3735.5431793103498</v>
      </c>
      <c r="V320" s="40">
        <f t="shared" si="37"/>
        <v>0</v>
      </c>
      <c r="W320" s="43" t="str">
        <f t="shared" si="38"/>
        <v>no values</v>
      </c>
      <c r="Y320" s="44">
        <f>Beazley_data[[#This Row],[total_RC]]</f>
        <v>0.75</v>
      </c>
      <c r="Z320" s="45">
        <f t="shared" si="39"/>
        <v>0</v>
      </c>
      <c r="AA320" s="43" t="str">
        <f t="shared" si="40"/>
        <v>no values</v>
      </c>
      <c r="AD320" s="42">
        <f>Beazley_data[[#This Row],[Cat_incurred]]+Beazley_data[[#This Row],[incurred_exc_cat]]</f>
        <v>0</v>
      </c>
      <c r="AE320" s="40">
        <f t="shared" si="41"/>
        <v>0</v>
      </c>
      <c r="AF320" s="43" t="str">
        <f t="shared" si="42"/>
        <v>no values</v>
      </c>
    </row>
    <row r="321" spans="1:32" x14ac:dyDescent="0.25">
      <c r="A321" s="46" t="s">
        <v>570</v>
      </c>
      <c r="B321" s="46" t="s">
        <v>569</v>
      </c>
      <c r="C321">
        <v>1997</v>
      </c>
      <c r="D321" s="84">
        <v>16767.760600000001</v>
      </c>
      <c r="E321">
        <v>4794.33925</v>
      </c>
      <c r="F321">
        <v>0</v>
      </c>
      <c r="G321">
        <v>0</v>
      </c>
      <c r="H321">
        <v>0</v>
      </c>
      <c r="I321">
        <v>0</v>
      </c>
      <c r="K321">
        <v>0</v>
      </c>
      <c r="L321">
        <v>0</v>
      </c>
      <c r="M321" s="38">
        <f>IF(OR(Beazley_data[[#This Row],[total_RC]]&lt;0.6,Beazley_data[[#This Row],[total_RC]]&gt;2),1,Beazley_data[[#This Row],[total_RC]])</f>
        <v>1</v>
      </c>
      <c r="P321" s="39" t="str">
        <f>Beazley_data[[#This Row],[key]]</f>
        <v>AR1997</v>
      </c>
      <c r="Q321" s="40">
        <f>Beazley_data[[#This Row],[WEP]]</f>
        <v>16767.760600000001</v>
      </c>
      <c r="R321" s="40">
        <f t="shared" si="35"/>
        <v>0</v>
      </c>
      <c r="S321" s="41" t="str">
        <f t="shared" si="36"/>
        <v>no values</v>
      </c>
      <c r="U321" s="42">
        <f>Beazley_data[[#This Row],[Acq_costs]]</f>
        <v>4794.33925</v>
      </c>
      <c r="V321" s="40">
        <f t="shared" si="37"/>
        <v>0</v>
      </c>
      <c r="W321" s="43" t="str">
        <f t="shared" si="38"/>
        <v>no values</v>
      </c>
      <c r="Y321" s="44">
        <f>Beazley_data[[#This Row],[total_RC]]</f>
        <v>0</v>
      </c>
      <c r="Z321" s="45">
        <f t="shared" si="39"/>
        <v>0</v>
      </c>
      <c r="AA321" s="43" t="str">
        <f t="shared" si="40"/>
        <v>no values</v>
      </c>
      <c r="AD321" s="42">
        <f>Beazley_data[[#This Row],[Cat_incurred]]+Beazley_data[[#This Row],[incurred_exc_cat]]</f>
        <v>0</v>
      </c>
      <c r="AE321" s="40">
        <f t="shared" si="41"/>
        <v>0</v>
      </c>
      <c r="AF321" s="43" t="str">
        <f t="shared" si="42"/>
        <v>no values</v>
      </c>
    </row>
    <row r="322" spans="1:32" x14ac:dyDescent="0.25">
      <c r="A322" s="48" t="s">
        <v>571</v>
      </c>
      <c r="B322" s="48" t="s">
        <v>569</v>
      </c>
      <c r="C322" s="49">
        <v>1998</v>
      </c>
      <c r="D322" s="85">
        <v>0</v>
      </c>
      <c r="E322" s="49">
        <v>0</v>
      </c>
      <c r="F322" s="49">
        <v>0</v>
      </c>
      <c r="G322" s="49">
        <v>0</v>
      </c>
      <c r="H322" s="49">
        <v>0</v>
      </c>
      <c r="I322" s="49">
        <v>0</v>
      </c>
      <c r="J322" s="49"/>
      <c r="K322" s="49">
        <v>0</v>
      </c>
      <c r="L322" s="49">
        <v>0</v>
      </c>
      <c r="M322" s="38">
        <f>IF(OR(Beazley_data[[#This Row],[total_RC]]&lt;0.6,Beazley_data[[#This Row],[total_RC]]&gt;2),1,Beazley_data[[#This Row],[total_RC]])</f>
        <v>1</v>
      </c>
      <c r="P322" s="39" t="str">
        <f>Beazley_data[[#This Row],[key]]</f>
        <v>AR1998</v>
      </c>
      <c r="Q322" s="40">
        <f>Beazley_data[[#This Row],[WEP]]</f>
        <v>0</v>
      </c>
      <c r="R322" s="40">
        <f t="shared" ref="R322:R385" si="43">IFERROR(INDEX($AJ$4:$CZ$182,MATCH($B322,$AI$4:$AI$182,0),MATCH($C322&amp;"WEP",$AJ$1:$FQ$1,0)),0)</f>
        <v>0</v>
      </c>
      <c r="S322" s="41" t="str">
        <f t="shared" ref="S322:S385" si="44">IFERROR((R322-Q322)/R322,"no values")</f>
        <v>no values</v>
      </c>
      <c r="U322" s="42">
        <f>Beazley_data[[#This Row],[Acq_costs]]</f>
        <v>0</v>
      </c>
      <c r="V322" s="40">
        <f t="shared" ref="V322:V385" si="45">IFERROR(INDEX($AJ$4:$FQ$182,MATCH($B322,$AI$4:$AI$182,0),MATCH($C322&amp;"Acquisition Cost",$AJ$1:$FQ$1,0)),0)</f>
        <v>0</v>
      </c>
      <c r="W322" s="43" t="str">
        <f t="shared" ref="W322:W385" si="46">IFERROR((V322-U322)/V322,"no values")</f>
        <v>no values</v>
      </c>
      <c r="Y322" s="44">
        <f>Beazley_data[[#This Row],[total_RC]]</f>
        <v>0</v>
      </c>
      <c r="Z322" s="45">
        <f t="shared" ref="Z322:Z385" si="47">IFERROR(INDEX($AJ$4:$FQ$182,MATCH($B322,$AI$4:$AI$182,0),MATCH($C322&amp;"RC",$AJ$1:$FQ$1,0)),0)</f>
        <v>0</v>
      </c>
      <c r="AA322" s="43" t="str">
        <f t="shared" ref="AA322:AA385" si="48">IFERROR((Z322-Y322)/Z322,"no values")</f>
        <v>no values</v>
      </c>
      <c r="AD322" s="42">
        <f>Beazley_data[[#This Row],[Cat_incurred]]+Beazley_data[[#This Row],[incurred_exc_cat]]</f>
        <v>0</v>
      </c>
      <c r="AE322" s="40">
        <f t="shared" ref="AE322:AE385" si="49">IFERROR(INDEX($AJ$4:$FQ$182,MATCH($B322,$AI$4:$AI$182,0),MATCH($C322&amp;"Total Incurred (Cat)",$AJ$1:$FQ$1,0)),0)+IFERROR(INDEX($AJ$4:$FQ$182,MATCH($B322,$AI$4:$AI$182,0),MATCH($C322&amp;"Total Incurred (Non Cat)",$AJ$1:$FQ$1,0)),0)</f>
        <v>0</v>
      </c>
      <c r="AF322" s="43" t="str">
        <f t="shared" ref="AF322:AF385" si="50">IFERROR((AE322-AD322)/AE322,"no values")</f>
        <v>no values</v>
      </c>
    </row>
    <row r="323" spans="1:32" x14ac:dyDescent="0.25">
      <c r="A323" s="46" t="s">
        <v>572</v>
      </c>
      <c r="B323" s="46" t="s">
        <v>569</v>
      </c>
      <c r="C323">
        <v>1999</v>
      </c>
      <c r="D323" s="84">
        <v>15077.349899999999</v>
      </c>
      <c r="E323">
        <v>0</v>
      </c>
      <c r="F323">
        <v>0</v>
      </c>
      <c r="G323">
        <v>0</v>
      </c>
      <c r="H323">
        <v>2370.0355</v>
      </c>
      <c r="I323">
        <v>2370.0355</v>
      </c>
      <c r="K323">
        <v>2370.0355</v>
      </c>
      <c r="L323">
        <v>2370.0355</v>
      </c>
      <c r="M323" s="38">
        <f>IF(OR(Beazley_data[[#This Row],[total_RC]]&lt;0.6,Beazley_data[[#This Row],[total_RC]]&gt;2),1,Beazley_data[[#This Row],[total_RC]])</f>
        <v>1</v>
      </c>
      <c r="P323" s="39" t="str">
        <f>Beazley_data[[#This Row],[key]]</f>
        <v>AR1999</v>
      </c>
      <c r="Q323" s="40">
        <f>Beazley_data[[#This Row],[WEP]]</f>
        <v>15077.349899999999</v>
      </c>
      <c r="R323" s="40">
        <f t="shared" si="43"/>
        <v>0</v>
      </c>
      <c r="S323" s="41" t="str">
        <f t="shared" si="44"/>
        <v>no values</v>
      </c>
      <c r="U323" s="42">
        <f>Beazley_data[[#This Row],[Acq_costs]]</f>
        <v>0</v>
      </c>
      <c r="V323" s="40">
        <f t="shared" si="45"/>
        <v>0</v>
      </c>
      <c r="W323" s="43" t="str">
        <f t="shared" si="46"/>
        <v>no values</v>
      </c>
      <c r="Y323" s="44">
        <f>Beazley_data[[#This Row],[total_RC]]</f>
        <v>0</v>
      </c>
      <c r="Z323" s="45">
        <f t="shared" si="47"/>
        <v>0</v>
      </c>
      <c r="AA323" s="43" t="str">
        <f t="shared" si="48"/>
        <v>no values</v>
      </c>
      <c r="AD323" s="42">
        <f>Beazley_data[[#This Row],[Cat_incurred]]+Beazley_data[[#This Row],[incurred_exc_cat]]</f>
        <v>2370.0355</v>
      </c>
      <c r="AE323" s="40">
        <f t="shared" si="49"/>
        <v>0</v>
      </c>
      <c r="AF323" s="43" t="str">
        <f t="shared" si="50"/>
        <v>no values</v>
      </c>
    </row>
    <row r="324" spans="1:32" x14ac:dyDescent="0.25">
      <c r="A324" s="48" t="s">
        <v>573</v>
      </c>
      <c r="B324" s="48" t="s">
        <v>569</v>
      </c>
      <c r="C324" s="49">
        <v>2001</v>
      </c>
      <c r="D324" s="85">
        <v>42545.649899999997</v>
      </c>
      <c r="E324" s="49">
        <v>16138.005134482801</v>
      </c>
      <c r="F324" s="49">
        <v>9794.1990000000005</v>
      </c>
      <c r="G324" s="49">
        <v>9794.1990000000005</v>
      </c>
      <c r="H324" s="49">
        <v>26836.188300000002</v>
      </c>
      <c r="I324" s="49">
        <v>26836.188300000002</v>
      </c>
      <c r="J324" s="49"/>
      <c r="K324" s="49">
        <v>36630.387300000002</v>
      </c>
      <c r="L324" s="49">
        <v>36630.387300000002</v>
      </c>
      <c r="M324" s="38">
        <f>IF(OR(Beazley_data[[#This Row],[total_RC]]&lt;0.6,Beazley_data[[#This Row],[total_RC]]&gt;2),1,Beazley_data[[#This Row],[total_RC]])</f>
        <v>1</v>
      </c>
      <c r="P324" s="39" t="str">
        <f>Beazley_data[[#This Row],[key]]</f>
        <v>AR2001</v>
      </c>
      <c r="Q324" s="40">
        <f>Beazley_data[[#This Row],[WEP]]</f>
        <v>42545.649899999997</v>
      </c>
      <c r="R324" s="40">
        <f t="shared" si="43"/>
        <v>0</v>
      </c>
      <c r="S324" s="41" t="str">
        <f t="shared" si="44"/>
        <v>no values</v>
      </c>
      <c r="U324" s="42">
        <f>Beazley_data[[#This Row],[Acq_costs]]</f>
        <v>16138.005134482801</v>
      </c>
      <c r="V324" s="40">
        <f t="shared" si="45"/>
        <v>0</v>
      </c>
      <c r="W324" s="43" t="str">
        <f t="shared" si="46"/>
        <v>no values</v>
      </c>
      <c r="Y324" s="44">
        <f>Beazley_data[[#This Row],[total_RC]]</f>
        <v>0</v>
      </c>
      <c r="Z324" s="45">
        <f t="shared" si="47"/>
        <v>0</v>
      </c>
      <c r="AA324" s="43" t="str">
        <f t="shared" si="48"/>
        <v>no values</v>
      </c>
      <c r="AD324" s="42">
        <f>Beazley_data[[#This Row],[Cat_incurred]]+Beazley_data[[#This Row],[incurred_exc_cat]]</f>
        <v>36630.387300000002</v>
      </c>
      <c r="AE324" s="40">
        <f t="shared" si="49"/>
        <v>0</v>
      </c>
      <c r="AF324" s="43" t="str">
        <f t="shared" si="50"/>
        <v>no values</v>
      </c>
    </row>
    <row r="325" spans="1:32" x14ac:dyDescent="0.25">
      <c r="A325" s="46" t="s">
        <v>574</v>
      </c>
      <c r="B325" s="46" t="s">
        <v>569</v>
      </c>
      <c r="C325">
        <v>2003</v>
      </c>
      <c r="D325" s="84">
        <v>9015.3924000000006</v>
      </c>
      <c r="E325">
        <v>3419.6316000000002</v>
      </c>
      <c r="F325">
        <v>0</v>
      </c>
      <c r="G325">
        <v>0</v>
      </c>
      <c r="H325">
        <v>0</v>
      </c>
      <c r="I325">
        <v>0</v>
      </c>
      <c r="K325">
        <v>0</v>
      </c>
      <c r="L325">
        <v>0</v>
      </c>
      <c r="M325" s="38">
        <f>IF(OR(Beazley_data[[#This Row],[total_RC]]&lt;0.6,Beazley_data[[#This Row],[total_RC]]&gt;2),1,Beazley_data[[#This Row],[total_RC]])</f>
        <v>1</v>
      </c>
      <c r="P325" s="39" t="str">
        <f>Beazley_data[[#This Row],[key]]</f>
        <v>AR2003</v>
      </c>
      <c r="Q325" s="40">
        <f>Beazley_data[[#This Row],[WEP]]</f>
        <v>9015.3924000000006</v>
      </c>
      <c r="R325" s="40">
        <f t="shared" si="43"/>
        <v>0</v>
      </c>
      <c r="S325" s="41" t="str">
        <f t="shared" si="44"/>
        <v>no values</v>
      </c>
      <c r="U325" s="42">
        <f>Beazley_data[[#This Row],[Acq_costs]]</f>
        <v>3419.6316000000002</v>
      </c>
      <c r="V325" s="40">
        <f t="shared" si="45"/>
        <v>0</v>
      </c>
      <c r="W325" s="43" t="str">
        <f t="shared" si="46"/>
        <v>no values</v>
      </c>
      <c r="Y325" s="44">
        <f>Beazley_data[[#This Row],[total_RC]]</f>
        <v>0</v>
      </c>
      <c r="Z325" s="45">
        <f t="shared" si="47"/>
        <v>0</v>
      </c>
      <c r="AA325" s="43" t="str">
        <f t="shared" si="48"/>
        <v>no values</v>
      </c>
      <c r="AD325" s="42">
        <f>Beazley_data[[#This Row],[Cat_incurred]]+Beazley_data[[#This Row],[incurred_exc_cat]]</f>
        <v>0</v>
      </c>
      <c r="AE325" s="40">
        <f t="shared" si="49"/>
        <v>0</v>
      </c>
      <c r="AF325" s="43" t="str">
        <f t="shared" si="50"/>
        <v>no values</v>
      </c>
    </row>
    <row r="326" spans="1:32" x14ac:dyDescent="0.25">
      <c r="A326" s="48" t="s">
        <v>575</v>
      </c>
      <c r="B326" s="48" t="s">
        <v>39</v>
      </c>
      <c r="C326" s="49">
        <v>1993</v>
      </c>
      <c r="D326" s="85">
        <v>99718.129499999995</v>
      </c>
      <c r="E326" s="49">
        <v>5527.3405089526304</v>
      </c>
      <c r="F326" s="49">
        <v>786.76084108999999</v>
      </c>
      <c r="G326" s="49">
        <v>786.76084108999999</v>
      </c>
      <c r="H326" s="49">
        <v>4520.8447051838002</v>
      </c>
      <c r="I326" s="49">
        <v>4520.8447051838002</v>
      </c>
      <c r="J326" s="49"/>
      <c r="K326" s="49">
        <v>5307.6055462738004</v>
      </c>
      <c r="L326" s="49">
        <v>5307.6055462738004</v>
      </c>
      <c r="M326" s="38">
        <f>IF(OR(Beazley_data[[#This Row],[total_RC]]&lt;0.6,Beazley_data[[#This Row],[total_RC]]&gt;2),1,Beazley_data[[#This Row],[total_RC]])</f>
        <v>1</v>
      </c>
      <c r="P326" s="39" t="str">
        <f>Beazley_data[[#This Row],[key]]</f>
        <v>AW1993</v>
      </c>
      <c r="Q326" s="40">
        <f>Beazley_data[[#This Row],[WEP]]</f>
        <v>99718.129499999995</v>
      </c>
      <c r="R326" s="40">
        <f t="shared" si="43"/>
        <v>0</v>
      </c>
      <c r="S326" s="41" t="str">
        <f t="shared" si="44"/>
        <v>no values</v>
      </c>
      <c r="U326" s="42">
        <f>Beazley_data[[#This Row],[Acq_costs]]</f>
        <v>5527.3405089526304</v>
      </c>
      <c r="V326" s="40">
        <f t="shared" si="45"/>
        <v>0</v>
      </c>
      <c r="W326" s="43" t="str">
        <f t="shared" si="46"/>
        <v>no values</v>
      </c>
      <c r="Y326" s="44">
        <f>Beazley_data[[#This Row],[total_RC]]</f>
        <v>0</v>
      </c>
      <c r="Z326" s="45">
        <f t="shared" si="47"/>
        <v>0</v>
      </c>
      <c r="AA326" s="43" t="str">
        <f t="shared" si="48"/>
        <v>no values</v>
      </c>
      <c r="AD326" s="42">
        <f>Beazley_data[[#This Row],[Cat_incurred]]+Beazley_data[[#This Row],[incurred_exc_cat]]</f>
        <v>5307.6055462738004</v>
      </c>
      <c r="AE326" s="40">
        <f t="shared" si="49"/>
        <v>0</v>
      </c>
      <c r="AF326" s="43" t="str">
        <f t="shared" si="50"/>
        <v>no values</v>
      </c>
    </row>
    <row r="327" spans="1:32" x14ac:dyDescent="0.25">
      <c r="A327" s="46" t="s">
        <v>576</v>
      </c>
      <c r="B327" s="46" t="s">
        <v>39</v>
      </c>
      <c r="C327">
        <v>1994</v>
      </c>
      <c r="D327" s="84">
        <v>75114.841700000004</v>
      </c>
      <c r="E327">
        <v>6257.2538420526398</v>
      </c>
      <c r="F327">
        <v>11.79885589</v>
      </c>
      <c r="G327">
        <v>11.79885589</v>
      </c>
      <c r="H327">
        <v>481.75936653000002</v>
      </c>
      <c r="I327">
        <v>481.75936653000002</v>
      </c>
      <c r="K327">
        <v>493.55822241999999</v>
      </c>
      <c r="L327">
        <v>493.55822241999999</v>
      </c>
      <c r="M327" s="38">
        <f>IF(OR(Beazley_data[[#This Row],[total_RC]]&lt;0.6,Beazley_data[[#This Row],[total_RC]]&gt;2),1,Beazley_data[[#This Row],[total_RC]])</f>
        <v>1</v>
      </c>
      <c r="P327" s="39" t="str">
        <f>Beazley_data[[#This Row],[key]]</f>
        <v>AW1994</v>
      </c>
      <c r="Q327" s="40">
        <f>Beazley_data[[#This Row],[WEP]]</f>
        <v>75114.841700000004</v>
      </c>
      <c r="R327" s="40">
        <f t="shared" si="43"/>
        <v>0</v>
      </c>
      <c r="S327" s="41" t="str">
        <f t="shared" si="44"/>
        <v>no values</v>
      </c>
      <c r="U327" s="42">
        <f>Beazley_data[[#This Row],[Acq_costs]]</f>
        <v>6257.2538420526398</v>
      </c>
      <c r="V327" s="40">
        <f t="shared" si="45"/>
        <v>0</v>
      </c>
      <c r="W327" s="43" t="str">
        <f t="shared" si="46"/>
        <v>no values</v>
      </c>
      <c r="Y327" s="44">
        <f>Beazley_data[[#This Row],[total_RC]]</f>
        <v>0</v>
      </c>
      <c r="Z327" s="45">
        <f t="shared" si="47"/>
        <v>0</v>
      </c>
      <c r="AA327" s="43" t="str">
        <f t="shared" si="48"/>
        <v>no values</v>
      </c>
      <c r="AD327" s="42">
        <f>Beazley_data[[#This Row],[Cat_incurred]]+Beazley_data[[#This Row],[incurred_exc_cat]]</f>
        <v>493.55822242000005</v>
      </c>
      <c r="AE327" s="40">
        <f t="shared" si="49"/>
        <v>0</v>
      </c>
      <c r="AF327" s="43" t="str">
        <f t="shared" si="50"/>
        <v>no values</v>
      </c>
    </row>
    <row r="328" spans="1:32" x14ac:dyDescent="0.25">
      <c r="A328" s="48" t="s">
        <v>577</v>
      </c>
      <c r="B328" s="48" t="s">
        <v>39</v>
      </c>
      <c r="C328" s="49">
        <v>1995</v>
      </c>
      <c r="D328" s="85">
        <v>86144.447199999995</v>
      </c>
      <c r="E328" s="49">
        <v>7139.6696701158799</v>
      </c>
      <c r="F328" s="49">
        <v>20758.751589529998</v>
      </c>
      <c r="G328" s="49">
        <v>20758.751589529998</v>
      </c>
      <c r="H328" s="49">
        <v>6873.5406813700001</v>
      </c>
      <c r="I328" s="49">
        <v>6873.5406813700001</v>
      </c>
      <c r="J328" s="49">
        <v>1</v>
      </c>
      <c r="K328" s="49">
        <v>27632.292270900001</v>
      </c>
      <c r="L328" s="49">
        <v>27632.292270900001</v>
      </c>
      <c r="M328" s="38">
        <f>IF(OR(Beazley_data[[#This Row],[total_RC]]&lt;0.6,Beazley_data[[#This Row],[total_RC]]&gt;2),1,Beazley_data[[#This Row],[total_RC]])</f>
        <v>1</v>
      </c>
      <c r="P328" s="39" t="str">
        <f>Beazley_data[[#This Row],[key]]</f>
        <v>AW1995</v>
      </c>
      <c r="Q328" s="40">
        <f>Beazley_data[[#This Row],[WEP]]</f>
        <v>86144.447199999995</v>
      </c>
      <c r="R328" s="40">
        <f t="shared" si="43"/>
        <v>0</v>
      </c>
      <c r="S328" s="41" t="str">
        <f t="shared" si="44"/>
        <v>no values</v>
      </c>
      <c r="U328" s="42">
        <f>Beazley_data[[#This Row],[Acq_costs]]</f>
        <v>7139.6696701158799</v>
      </c>
      <c r="V328" s="40">
        <f t="shared" si="45"/>
        <v>0</v>
      </c>
      <c r="W328" s="43" t="str">
        <f t="shared" si="46"/>
        <v>no values</v>
      </c>
      <c r="Y328" s="44">
        <f>Beazley_data[[#This Row],[total_RC]]</f>
        <v>1</v>
      </c>
      <c r="Z328" s="45">
        <f t="shared" si="47"/>
        <v>0</v>
      </c>
      <c r="AA328" s="43" t="str">
        <f t="shared" si="48"/>
        <v>no values</v>
      </c>
      <c r="AD328" s="42">
        <f>Beazley_data[[#This Row],[Cat_incurred]]+Beazley_data[[#This Row],[incurred_exc_cat]]</f>
        <v>27632.292270899998</v>
      </c>
      <c r="AE328" s="40">
        <f t="shared" si="49"/>
        <v>0</v>
      </c>
      <c r="AF328" s="43" t="str">
        <f t="shared" si="50"/>
        <v>no values</v>
      </c>
    </row>
    <row r="329" spans="1:32" x14ac:dyDescent="0.25">
      <c r="A329" s="46" t="s">
        <v>578</v>
      </c>
      <c r="B329" s="46" t="s">
        <v>39</v>
      </c>
      <c r="C329">
        <v>1996</v>
      </c>
      <c r="D329" s="84">
        <v>28145.1247</v>
      </c>
      <c r="E329">
        <v>2330.3335043466</v>
      </c>
      <c r="F329">
        <v>709.78338446999999</v>
      </c>
      <c r="G329">
        <v>709.78338446999999</v>
      </c>
      <c r="H329">
        <v>3970.81127754</v>
      </c>
      <c r="I329">
        <v>3970.81127754</v>
      </c>
      <c r="J329">
        <v>0.91548726870199004</v>
      </c>
      <c r="K329">
        <v>4680.5946620100003</v>
      </c>
      <c r="L329">
        <v>4680.5946620100003</v>
      </c>
      <c r="M329" s="38">
        <f>IF(OR(Beazley_data[[#This Row],[total_RC]]&lt;0.6,Beazley_data[[#This Row],[total_RC]]&gt;2),1,Beazley_data[[#This Row],[total_RC]])</f>
        <v>0.91548726870199004</v>
      </c>
      <c r="P329" s="39" t="str">
        <f>Beazley_data[[#This Row],[key]]</f>
        <v>AW1996</v>
      </c>
      <c r="Q329" s="40">
        <f>Beazley_data[[#This Row],[WEP]]</f>
        <v>28145.1247</v>
      </c>
      <c r="R329" s="40">
        <f t="shared" si="43"/>
        <v>0</v>
      </c>
      <c r="S329" s="41" t="str">
        <f t="shared" si="44"/>
        <v>no values</v>
      </c>
      <c r="U329" s="42">
        <f>Beazley_data[[#This Row],[Acq_costs]]</f>
        <v>2330.3335043466</v>
      </c>
      <c r="V329" s="40">
        <f t="shared" si="45"/>
        <v>0</v>
      </c>
      <c r="W329" s="43" t="str">
        <f t="shared" si="46"/>
        <v>no values</v>
      </c>
      <c r="Y329" s="44">
        <f>Beazley_data[[#This Row],[total_RC]]</f>
        <v>0.91548726870199004</v>
      </c>
      <c r="Z329" s="45">
        <f t="shared" si="47"/>
        <v>0</v>
      </c>
      <c r="AA329" s="43" t="str">
        <f t="shared" si="48"/>
        <v>no values</v>
      </c>
      <c r="AD329" s="42">
        <f>Beazley_data[[#This Row],[Cat_incurred]]+Beazley_data[[#This Row],[incurred_exc_cat]]</f>
        <v>4680.5946620100003</v>
      </c>
      <c r="AE329" s="40">
        <f t="shared" si="49"/>
        <v>0</v>
      </c>
      <c r="AF329" s="43" t="str">
        <f t="shared" si="50"/>
        <v>no values</v>
      </c>
    </row>
    <row r="330" spans="1:32" x14ac:dyDescent="0.25">
      <c r="A330" s="48" t="s">
        <v>579</v>
      </c>
      <c r="B330" s="48" t="s">
        <v>39</v>
      </c>
      <c r="C330" s="49">
        <v>1997</v>
      </c>
      <c r="D330" s="85">
        <v>19231.097600000001</v>
      </c>
      <c r="E330" s="49">
        <v>1561.2845117182101</v>
      </c>
      <c r="F330" s="49">
        <v>2109.2055</v>
      </c>
      <c r="G330" s="49">
        <v>2109.2055</v>
      </c>
      <c r="H330" s="49">
        <v>7049.3557434300001</v>
      </c>
      <c r="I330" s="49">
        <v>7049.3557434300001</v>
      </c>
      <c r="J330" s="49">
        <v>1</v>
      </c>
      <c r="K330" s="49">
        <v>9158.5612434300001</v>
      </c>
      <c r="L330" s="49">
        <v>9158.5612434300001</v>
      </c>
      <c r="M330" s="38">
        <f>IF(OR(Beazley_data[[#This Row],[total_RC]]&lt;0.6,Beazley_data[[#This Row],[total_RC]]&gt;2),1,Beazley_data[[#This Row],[total_RC]])</f>
        <v>1</v>
      </c>
      <c r="P330" s="39" t="str">
        <f>Beazley_data[[#This Row],[key]]</f>
        <v>AW1997</v>
      </c>
      <c r="Q330" s="40">
        <f>Beazley_data[[#This Row],[WEP]]</f>
        <v>19231.097600000001</v>
      </c>
      <c r="R330" s="40">
        <f t="shared" si="43"/>
        <v>0</v>
      </c>
      <c r="S330" s="41" t="str">
        <f t="shared" si="44"/>
        <v>no values</v>
      </c>
      <c r="U330" s="42">
        <f>Beazley_data[[#This Row],[Acq_costs]]</f>
        <v>1561.2845117182101</v>
      </c>
      <c r="V330" s="40">
        <f t="shared" si="45"/>
        <v>0</v>
      </c>
      <c r="W330" s="43" t="str">
        <f t="shared" si="46"/>
        <v>no values</v>
      </c>
      <c r="Y330" s="44">
        <f>Beazley_data[[#This Row],[total_RC]]</f>
        <v>1</v>
      </c>
      <c r="Z330" s="45">
        <f t="shared" si="47"/>
        <v>0</v>
      </c>
      <c r="AA330" s="43" t="str">
        <f t="shared" si="48"/>
        <v>no values</v>
      </c>
      <c r="AD330" s="42">
        <f>Beazley_data[[#This Row],[Cat_incurred]]+Beazley_data[[#This Row],[incurred_exc_cat]]</f>
        <v>9158.5612434300001</v>
      </c>
      <c r="AE330" s="40">
        <f t="shared" si="49"/>
        <v>0</v>
      </c>
      <c r="AF330" s="43" t="str">
        <f t="shared" si="50"/>
        <v>no values</v>
      </c>
    </row>
    <row r="331" spans="1:32" x14ac:dyDescent="0.25">
      <c r="A331" s="46" t="s">
        <v>580</v>
      </c>
      <c r="B331" s="46" t="s">
        <v>39</v>
      </c>
      <c r="C331">
        <v>1998</v>
      </c>
      <c r="D331" s="84">
        <v>10687.713</v>
      </c>
      <c r="E331">
        <v>988.46902674369198</v>
      </c>
      <c r="F331">
        <v>811.73546694000004</v>
      </c>
      <c r="G331">
        <v>811.73546694000004</v>
      </c>
      <c r="H331">
        <v>263.61784992999998</v>
      </c>
      <c r="I331">
        <v>263.61784992999998</v>
      </c>
      <c r="J331">
        <v>0.95944472850076501</v>
      </c>
      <c r="K331">
        <v>1075.3533168700001</v>
      </c>
      <c r="L331">
        <v>1075.3533168700001</v>
      </c>
      <c r="M331" s="38">
        <f>IF(OR(Beazley_data[[#This Row],[total_RC]]&lt;0.6,Beazley_data[[#This Row],[total_RC]]&gt;2),1,Beazley_data[[#This Row],[total_RC]])</f>
        <v>0.95944472850076501</v>
      </c>
      <c r="P331" s="39" t="str">
        <f>Beazley_data[[#This Row],[key]]</f>
        <v>AW1998</v>
      </c>
      <c r="Q331" s="40">
        <f>Beazley_data[[#This Row],[WEP]]</f>
        <v>10687.713</v>
      </c>
      <c r="R331" s="40">
        <f t="shared" si="43"/>
        <v>0</v>
      </c>
      <c r="S331" s="41" t="str">
        <f t="shared" si="44"/>
        <v>no values</v>
      </c>
      <c r="U331" s="42">
        <f>Beazley_data[[#This Row],[Acq_costs]]</f>
        <v>988.46902674369198</v>
      </c>
      <c r="V331" s="40">
        <f t="shared" si="45"/>
        <v>0</v>
      </c>
      <c r="W331" s="43" t="str">
        <f t="shared" si="46"/>
        <v>no values</v>
      </c>
      <c r="Y331" s="44">
        <f>Beazley_data[[#This Row],[total_RC]]</f>
        <v>0.95944472850076501</v>
      </c>
      <c r="Z331" s="45">
        <f t="shared" si="47"/>
        <v>0</v>
      </c>
      <c r="AA331" s="43" t="str">
        <f t="shared" si="48"/>
        <v>no values</v>
      </c>
      <c r="AD331" s="42">
        <f>Beazley_data[[#This Row],[Cat_incurred]]+Beazley_data[[#This Row],[incurred_exc_cat]]</f>
        <v>1075.3533168700001</v>
      </c>
      <c r="AE331" s="40">
        <f t="shared" si="49"/>
        <v>0</v>
      </c>
      <c r="AF331" s="43" t="str">
        <f t="shared" si="50"/>
        <v>no values</v>
      </c>
    </row>
    <row r="332" spans="1:32" x14ac:dyDescent="0.25">
      <c r="A332" s="48" t="s">
        <v>581</v>
      </c>
      <c r="B332" s="48" t="s">
        <v>39</v>
      </c>
      <c r="C332" s="49">
        <v>1999</v>
      </c>
      <c r="D332" s="85">
        <v>222373.27069999999</v>
      </c>
      <c r="E332" s="49">
        <v>51254.564568463698</v>
      </c>
      <c r="F332" s="49">
        <v>7394.7358360400003</v>
      </c>
      <c r="G332" s="49">
        <v>7394.7358360400003</v>
      </c>
      <c r="H332" s="49">
        <v>3345.3420827800001</v>
      </c>
      <c r="I332" s="49">
        <v>3345.3420827800001</v>
      </c>
      <c r="J332" s="49">
        <v>0.99978003819536598</v>
      </c>
      <c r="K332" s="49">
        <v>10740.077918819999</v>
      </c>
      <c r="L332" s="49">
        <v>10740.077918819999</v>
      </c>
      <c r="M332" s="38">
        <f>IF(OR(Beazley_data[[#This Row],[total_RC]]&lt;0.6,Beazley_data[[#This Row],[total_RC]]&gt;2),1,Beazley_data[[#This Row],[total_RC]])</f>
        <v>0.99978003819536598</v>
      </c>
      <c r="P332" s="39" t="str">
        <f>Beazley_data[[#This Row],[key]]</f>
        <v>AW1999</v>
      </c>
      <c r="Q332" s="40">
        <f>Beazley_data[[#This Row],[WEP]]</f>
        <v>222373.27069999999</v>
      </c>
      <c r="R332" s="40">
        <f t="shared" si="43"/>
        <v>0</v>
      </c>
      <c r="S332" s="41" t="str">
        <f t="shared" si="44"/>
        <v>no values</v>
      </c>
      <c r="U332" s="42">
        <f>Beazley_data[[#This Row],[Acq_costs]]</f>
        <v>51254.564568463698</v>
      </c>
      <c r="V332" s="40">
        <f t="shared" si="45"/>
        <v>0</v>
      </c>
      <c r="W332" s="43" t="str">
        <f t="shared" si="46"/>
        <v>no values</v>
      </c>
      <c r="Y332" s="44">
        <f>Beazley_data[[#This Row],[total_RC]]</f>
        <v>0.99978003819536598</v>
      </c>
      <c r="Z332" s="45">
        <f t="shared" si="47"/>
        <v>0</v>
      </c>
      <c r="AA332" s="43" t="str">
        <f t="shared" si="48"/>
        <v>no values</v>
      </c>
      <c r="AD332" s="42">
        <f>Beazley_data[[#This Row],[Cat_incurred]]+Beazley_data[[#This Row],[incurred_exc_cat]]</f>
        <v>10740.077918819999</v>
      </c>
      <c r="AE332" s="40">
        <f t="shared" si="49"/>
        <v>0</v>
      </c>
      <c r="AF332" s="43" t="str">
        <f t="shared" si="50"/>
        <v>no values</v>
      </c>
    </row>
    <row r="333" spans="1:32" x14ac:dyDescent="0.25">
      <c r="A333" s="46" t="s">
        <v>582</v>
      </c>
      <c r="B333" s="46" t="s">
        <v>39</v>
      </c>
      <c r="C333">
        <v>2000</v>
      </c>
      <c r="D333" s="84">
        <v>391941.60550000001</v>
      </c>
      <c r="E333">
        <v>79475.524887998195</v>
      </c>
      <c r="F333">
        <v>173491.75543481999</v>
      </c>
      <c r="G333">
        <v>173491.75543481999</v>
      </c>
      <c r="H333">
        <v>8124.7000527399996</v>
      </c>
      <c r="I333">
        <v>8124.7000527399996</v>
      </c>
      <c r="J333">
        <v>0.99808646691484904</v>
      </c>
      <c r="K333">
        <v>181616.45548755999</v>
      </c>
      <c r="L333">
        <v>181616.45548755999</v>
      </c>
      <c r="M333" s="38">
        <f>IF(OR(Beazley_data[[#This Row],[total_RC]]&lt;0.6,Beazley_data[[#This Row],[total_RC]]&gt;2),1,Beazley_data[[#This Row],[total_RC]])</f>
        <v>0.99808646691484904</v>
      </c>
      <c r="P333" s="39" t="str">
        <f>Beazley_data[[#This Row],[key]]</f>
        <v>AW2000</v>
      </c>
      <c r="Q333" s="40">
        <f>Beazley_data[[#This Row],[WEP]]</f>
        <v>391941.60550000001</v>
      </c>
      <c r="R333" s="40">
        <f t="shared" si="43"/>
        <v>391941.60550000001</v>
      </c>
      <c r="S333" s="41">
        <f t="shared" si="44"/>
        <v>0</v>
      </c>
      <c r="U333" s="42">
        <f>Beazley_data[[#This Row],[Acq_costs]]</f>
        <v>79475.524887998195</v>
      </c>
      <c r="V333" s="40">
        <f t="shared" si="45"/>
        <v>79475.525099999999</v>
      </c>
      <c r="W333" s="43">
        <f t="shared" si="46"/>
        <v>2.6675105723521971E-9</v>
      </c>
      <c r="Y333" s="44">
        <f>Beazley_data[[#This Row],[total_RC]]</f>
        <v>0.99808646691484904</v>
      </c>
      <c r="Z333" s="45">
        <f t="shared" si="47"/>
        <v>0.99808646741637597</v>
      </c>
      <c r="AA333" s="43">
        <f t="shared" si="48"/>
        <v>5.0248845913540307E-10</v>
      </c>
      <c r="AD333" s="42">
        <f>Beazley_data[[#This Row],[Cat_incurred]]+Beazley_data[[#This Row],[incurred_exc_cat]]</f>
        <v>181616.45548755999</v>
      </c>
      <c r="AE333" s="40">
        <f t="shared" si="49"/>
        <v>182076.32885200001</v>
      </c>
      <c r="AF333" s="43">
        <f t="shared" si="50"/>
        <v>2.5257174688194978E-3</v>
      </c>
    </row>
    <row r="334" spans="1:32" x14ac:dyDescent="0.25">
      <c r="A334" s="48" t="s">
        <v>583</v>
      </c>
      <c r="B334" s="48" t="s">
        <v>39</v>
      </c>
      <c r="C334" s="49">
        <v>2001</v>
      </c>
      <c r="D334" s="85">
        <v>8343842.6393999998</v>
      </c>
      <c r="E334" s="49">
        <v>955361.87279021495</v>
      </c>
      <c r="F334" s="49">
        <v>1426554.41324882</v>
      </c>
      <c r="G334" s="49">
        <v>1426554.41324882</v>
      </c>
      <c r="H334" s="49">
        <v>42970.053415499999</v>
      </c>
      <c r="I334" s="49">
        <v>42970.053415499999</v>
      </c>
      <c r="J334" s="49">
        <v>1.0547062194658601</v>
      </c>
      <c r="K334" s="49">
        <v>1469524.4666643201</v>
      </c>
      <c r="L334" s="49">
        <v>1469524.4666643201</v>
      </c>
      <c r="M334" s="38">
        <f>IF(OR(Beazley_data[[#This Row],[total_RC]]&lt;0.6,Beazley_data[[#This Row],[total_RC]]&gt;2),1,Beazley_data[[#This Row],[total_RC]])</f>
        <v>1.0547062194658601</v>
      </c>
      <c r="P334" s="39" t="str">
        <f>Beazley_data[[#This Row],[key]]</f>
        <v>AW2001</v>
      </c>
      <c r="Q334" s="40">
        <f>Beazley_data[[#This Row],[WEP]]</f>
        <v>8343842.6393999998</v>
      </c>
      <c r="R334" s="40">
        <f t="shared" si="43"/>
        <v>8344061.6849962398</v>
      </c>
      <c r="S334" s="41">
        <f t="shared" si="44"/>
        <v>2.6251675084564893E-5</v>
      </c>
      <c r="U334" s="42">
        <f>Beazley_data[[#This Row],[Acq_costs]]</f>
        <v>955361.87279021495</v>
      </c>
      <c r="V334" s="40">
        <f t="shared" si="45"/>
        <v>955416.63469906</v>
      </c>
      <c r="W334" s="43">
        <f t="shared" si="46"/>
        <v>5.7317307294208607E-5</v>
      </c>
      <c r="Y334" s="44">
        <f>Beazley_data[[#This Row],[total_RC]]</f>
        <v>1.0547062194658601</v>
      </c>
      <c r="Z334" s="45">
        <f t="shared" si="47"/>
        <v>1.0547062197649799</v>
      </c>
      <c r="AA334" s="43">
        <f t="shared" si="48"/>
        <v>2.8360488864362754E-10</v>
      </c>
      <c r="AD334" s="42">
        <f>Beazley_data[[#This Row],[Cat_incurred]]+Beazley_data[[#This Row],[incurred_exc_cat]]</f>
        <v>1469524.4666643201</v>
      </c>
      <c r="AE334" s="40">
        <f t="shared" si="49"/>
        <v>1472815.950344</v>
      </c>
      <c r="AF334" s="43">
        <f t="shared" si="50"/>
        <v>2.2348234882377132E-3</v>
      </c>
    </row>
    <row r="335" spans="1:32" x14ac:dyDescent="0.25">
      <c r="A335" s="46" t="s">
        <v>584</v>
      </c>
      <c r="B335" s="46" t="s">
        <v>39</v>
      </c>
      <c r="C335">
        <v>2002</v>
      </c>
      <c r="D335" s="84">
        <v>6983519.034</v>
      </c>
      <c r="E335">
        <v>1120498.91843831</v>
      </c>
      <c r="F335">
        <v>80265.91112407</v>
      </c>
      <c r="G335">
        <v>80265.91112407</v>
      </c>
      <c r="H335">
        <v>544869.45904022001</v>
      </c>
      <c r="I335">
        <v>544869.45904022001</v>
      </c>
      <c r="J335">
        <v>0.98856959395730304</v>
      </c>
      <c r="K335">
        <v>625135.37016428995</v>
      </c>
      <c r="L335">
        <v>625135.37016428995</v>
      </c>
      <c r="M335" s="38">
        <f>IF(OR(Beazley_data[[#This Row],[total_RC]]&lt;0.6,Beazley_data[[#This Row],[total_RC]]&gt;2),1,Beazley_data[[#This Row],[total_RC]])</f>
        <v>0.98856959395730304</v>
      </c>
      <c r="P335" s="39" t="str">
        <f>Beazley_data[[#This Row],[key]]</f>
        <v>AW2002</v>
      </c>
      <c r="Q335" s="40">
        <f>Beazley_data[[#This Row],[WEP]]</f>
        <v>6983519.034</v>
      </c>
      <c r="R335" s="40">
        <f t="shared" si="43"/>
        <v>6983519.034</v>
      </c>
      <c r="S335" s="41">
        <f t="shared" si="44"/>
        <v>0</v>
      </c>
      <c r="U335" s="42">
        <f>Beazley_data[[#This Row],[Acq_costs]]</f>
        <v>1120498.91843831</v>
      </c>
      <c r="V335" s="40">
        <f t="shared" si="45"/>
        <v>1120498.9184000001</v>
      </c>
      <c r="W335" s="43">
        <f t="shared" si="46"/>
        <v>-3.4190085753506877E-11</v>
      </c>
      <c r="Y335" s="44">
        <f>Beazley_data[[#This Row],[total_RC]]</f>
        <v>0.98856959395730304</v>
      </c>
      <c r="Z335" s="45">
        <f t="shared" si="47"/>
        <v>0.98856959390478105</v>
      </c>
      <c r="AA335" s="43">
        <f t="shared" si="48"/>
        <v>-5.3129275959519316E-11</v>
      </c>
      <c r="AD335" s="42">
        <f>Beazley_data[[#This Row],[Cat_incurred]]+Beazley_data[[#This Row],[incurred_exc_cat]]</f>
        <v>625135.37016429007</v>
      </c>
      <c r="AE335" s="40">
        <f t="shared" si="49"/>
        <v>632009.735568</v>
      </c>
      <c r="AF335" s="43">
        <f t="shared" si="50"/>
        <v>1.0876992895579056E-2</v>
      </c>
    </row>
    <row r="336" spans="1:32" x14ac:dyDescent="0.25">
      <c r="A336" s="48" t="s">
        <v>585</v>
      </c>
      <c r="B336" s="48" t="s">
        <v>39</v>
      </c>
      <c r="C336" s="49">
        <v>2003</v>
      </c>
      <c r="D336" s="85">
        <v>3120356.0973999999</v>
      </c>
      <c r="E336" s="49">
        <v>520021.120528851</v>
      </c>
      <c r="F336" s="49">
        <v>1768999.93990988</v>
      </c>
      <c r="G336" s="49">
        <v>1768999.93990988</v>
      </c>
      <c r="H336" s="49">
        <v>211470.38538061999</v>
      </c>
      <c r="I336" s="49">
        <v>211470.38538061999</v>
      </c>
      <c r="J336" s="49">
        <v>0.92206035576546697</v>
      </c>
      <c r="K336" s="49">
        <v>1980470.3252905</v>
      </c>
      <c r="L336" s="49">
        <v>1980470.3252905</v>
      </c>
      <c r="M336" s="38">
        <f>IF(OR(Beazley_data[[#This Row],[total_RC]]&lt;0.6,Beazley_data[[#This Row],[total_RC]]&gt;2),1,Beazley_data[[#This Row],[total_RC]])</f>
        <v>0.92206035576546697</v>
      </c>
      <c r="P336" s="39" t="str">
        <f>Beazley_data[[#This Row],[key]]</f>
        <v>AW2003</v>
      </c>
      <c r="Q336" s="40">
        <f>Beazley_data[[#This Row],[WEP]]</f>
        <v>3120356.0973999999</v>
      </c>
      <c r="R336" s="40">
        <f t="shared" si="43"/>
        <v>3123839.661688</v>
      </c>
      <c r="S336" s="41">
        <f t="shared" si="44"/>
        <v>1.1151546382882308E-3</v>
      </c>
      <c r="U336" s="42">
        <f>Beazley_data[[#This Row],[Acq_costs]]</f>
        <v>520021.120528851</v>
      </c>
      <c r="V336" s="40">
        <f t="shared" si="45"/>
        <v>520210.48565599998</v>
      </c>
      <c r="W336" s="43">
        <f t="shared" si="46"/>
        <v>3.6401635947454057E-4</v>
      </c>
      <c r="Y336" s="44">
        <f>Beazley_data[[#This Row],[total_RC]]</f>
        <v>0.92206035576546697</v>
      </c>
      <c r="Z336" s="45">
        <f t="shared" si="47"/>
        <v>0.922061272465037</v>
      </c>
      <c r="AA336" s="43">
        <f t="shared" si="48"/>
        <v>9.9418509095364672E-7</v>
      </c>
      <c r="AD336" s="42">
        <f>Beazley_data[[#This Row],[Cat_incurred]]+Beazley_data[[#This Row],[incurred_exc_cat]]</f>
        <v>1980470.3252905</v>
      </c>
      <c r="AE336" s="40">
        <f t="shared" si="49"/>
        <v>2076853.9886</v>
      </c>
      <c r="AF336" s="43">
        <f t="shared" si="50"/>
        <v>4.6408492767694265E-2</v>
      </c>
    </row>
    <row r="337" spans="1:32" x14ac:dyDescent="0.25">
      <c r="A337" s="46" t="s">
        <v>586</v>
      </c>
      <c r="B337" s="46" t="s">
        <v>39</v>
      </c>
      <c r="C337">
        <v>2004</v>
      </c>
      <c r="D337" s="84">
        <v>1920472.4841</v>
      </c>
      <c r="E337">
        <v>391871.10599324602</v>
      </c>
      <c r="F337">
        <v>2118.0411334999999</v>
      </c>
      <c r="G337">
        <v>2118.0411334999999</v>
      </c>
      <c r="H337">
        <v>406849.3026</v>
      </c>
      <c r="I337">
        <v>406849.3026</v>
      </c>
      <c r="J337">
        <v>1.0015948825319001</v>
      </c>
      <c r="K337">
        <v>408967.34373349999</v>
      </c>
      <c r="L337">
        <v>408967.34373349999</v>
      </c>
      <c r="M337" s="38">
        <f>IF(OR(Beazley_data[[#This Row],[total_RC]]&lt;0.6,Beazley_data[[#This Row],[total_RC]]&gt;2),1,Beazley_data[[#This Row],[total_RC]])</f>
        <v>1.0015948825319001</v>
      </c>
      <c r="P337" s="39" t="str">
        <f>Beazley_data[[#This Row],[key]]</f>
        <v>AW2004</v>
      </c>
      <c r="Q337" s="40">
        <f>Beazley_data[[#This Row],[WEP]]</f>
        <v>1920472.4841</v>
      </c>
      <c r="R337" s="40">
        <f t="shared" si="43"/>
        <v>1951470.0636509999</v>
      </c>
      <c r="S337" s="41">
        <f t="shared" si="44"/>
        <v>1.5884219865000968E-2</v>
      </c>
      <c r="U337" s="42">
        <f>Beazley_data[[#This Row],[Acq_costs]]</f>
        <v>391871.10599324602</v>
      </c>
      <c r="V337" s="40">
        <f t="shared" si="45"/>
        <v>394519.93693299999</v>
      </c>
      <c r="W337" s="43">
        <f t="shared" si="46"/>
        <v>6.7140610442807929E-3</v>
      </c>
      <c r="Y337" s="44">
        <f>Beazley_data[[#This Row],[total_RC]]</f>
        <v>1.0015948825319001</v>
      </c>
      <c r="Z337" s="45">
        <f t="shared" si="47"/>
        <v>1.0015879421704099</v>
      </c>
      <c r="AA337" s="43">
        <f t="shared" si="48"/>
        <v>-6.9293580702882756E-6</v>
      </c>
      <c r="AD337" s="42">
        <f>Beazley_data[[#This Row],[Cat_incurred]]+Beazley_data[[#This Row],[incurred_exc_cat]]</f>
        <v>408967.34373349999</v>
      </c>
      <c r="AE337" s="40">
        <f t="shared" si="49"/>
        <v>409063.36680000002</v>
      </c>
      <c r="AF337" s="43">
        <f t="shared" si="50"/>
        <v>2.3473885537879261E-4</v>
      </c>
    </row>
    <row r="338" spans="1:32" x14ac:dyDescent="0.25">
      <c r="A338" s="48" t="s">
        <v>587</v>
      </c>
      <c r="B338" s="48" t="s">
        <v>39</v>
      </c>
      <c r="C338" s="49">
        <v>2005</v>
      </c>
      <c r="D338" s="85">
        <v>4343674.4073000001</v>
      </c>
      <c r="E338" s="49">
        <v>372560.54505792999</v>
      </c>
      <c r="F338" s="49">
        <v>14935.890585965</v>
      </c>
      <c r="G338" s="49">
        <v>14935.890585965</v>
      </c>
      <c r="H338" s="49">
        <v>35441.497149646602</v>
      </c>
      <c r="I338" s="49">
        <v>35441.497149646602</v>
      </c>
      <c r="J338" s="49">
        <v>0.97386369322676003</v>
      </c>
      <c r="K338" s="49">
        <v>50377.387735611599</v>
      </c>
      <c r="L338" s="49">
        <v>50377.387735611599</v>
      </c>
      <c r="M338" s="38">
        <f>IF(OR(Beazley_data[[#This Row],[total_RC]]&lt;0.6,Beazley_data[[#This Row],[total_RC]]&gt;2),1,Beazley_data[[#This Row],[total_RC]])</f>
        <v>0.97386369322676003</v>
      </c>
      <c r="P338" s="39" t="str">
        <f>Beazley_data[[#This Row],[key]]</f>
        <v>AW2005</v>
      </c>
      <c r="Q338" s="40">
        <f>Beazley_data[[#This Row],[WEP]]</f>
        <v>4343674.4073000001</v>
      </c>
      <c r="R338" s="40">
        <f t="shared" si="43"/>
        <v>4374905.7458879603</v>
      </c>
      <c r="S338" s="41">
        <f t="shared" si="44"/>
        <v>7.1387454729316246E-3</v>
      </c>
      <c r="U338" s="42">
        <f>Beazley_data[[#This Row],[Acq_costs]]</f>
        <v>372560.54505792999</v>
      </c>
      <c r="V338" s="40">
        <f t="shared" si="45"/>
        <v>374544.93498084001</v>
      </c>
      <c r="W338" s="43">
        <f t="shared" si="46"/>
        <v>5.2981357844594347E-3</v>
      </c>
      <c r="Y338" s="44">
        <f>Beazley_data[[#This Row],[total_RC]]</f>
        <v>0.97386369322676003</v>
      </c>
      <c r="Z338" s="45">
        <f t="shared" si="47"/>
        <v>0.97404068046185299</v>
      </c>
      <c r="AA338" s="43">
        <f t="shared" si="48"/>
        <v>1.8170415121578068E-4</v>
      </c>
      <c r="AD338" s="42">
        <f>Beazley_data[[#This Row],[Cat_incurred]]+Beazley_data[[#This Row],[incurred_exc_cat]]</f>
        <v>50377.387735611599</v>
      </c>
      <c r="AE338" s="40">
        <f t="shared" si="49"/>
        <v>52384.3123894042</v>
      </c>
      <c r="AF338" s="43">
        <f t="shared" si="50"/>
        <v>3.8311558599336368E-2</v>
      </c>
    </row>
    <row r="339" spans="1:32" x14ac:dyDescent="0.25">
      <c r="A339" s="46" t="s">
        <v>588</v>
      </c>
      <c r="B339" s="46" t="s">
        <v>39</v>
      </c>
      <c r="C339">
        <v>2006</v>
      </c>
      <c r="D339" s="84">
        <v>4111175.977</v>
      </c>
      <c r="E339">
        <v>499841.4483315</v>
      </c>
      <c r="F339">
        <v>2981952.1481474</v>
      </c>
      <c r="G339">
        <v>2981952.1481474</v>
      </c>
      <c r="H339">
        <v>2536.7583667600002</v>
      </c>
      <c r="I339">
        <v>2536.7583667600002</v>
      </c>
      <c r="J339">
        <v>0.99924004221675</v>
      </c>
      <c r="K339">
        <v>2984488.9065141599</v>
      </c>
      <c r="L339">
        <v>2984488.9065141599</v>
      </c>
      <c r="M339" s="38">
        <f>IF(OR(Beazley_data[[#This Row],[total_RC]]&lt;0.6,Beazley_data[[#This Row],[total_RC]]&gt;2),1,Beazley_data[[#This Row],[total_RC]])</f>
        <v>0.99924004221675</v>
      </c>
      <c r="P339" s="39" t="str">
        <f>Beazley_data[[#This Row],[key]]</f>
        <v>AW2006</v>
      </c>
      <c r="Q339" s="40">
        <f>Beazley_data[[#This Row],[WEP]]</f>
        <v>4111175.977</v>
      </c>
      <c r="R339" s="40">
        <f t="shared" si="43"/>
        <v>4103140.3243453</v>
      </c>
      <c r="S339" s="41">
        <f t="shared" si="44"/>
        <v>-1.9584152672093066E-3</v>
      </c>
      <c r="U339" s="42">
        <f>Beazley_data[[#This Row],[Acq_costs]]</f>
        <v>499841.4483315</v>
      </c>
      <c r="V339" s="40">
        <f t="shared" si="45"/>
        <v>504840.30481669999</v>
      </c>
      <c r="W339" s="43">
        <f t="shared" si="46"/>
        <v>9.9018569585386188E-3</v>
      </c>
      <c r="Y339" s="44">
        <f>Beazley_data[[#This Row],[total_RC]]</f>
        <v>0.99924004221675</v>
      </c>
      <c r="Z339" s="45">
        <f t="shared" si="47"/>
        <v>0.99923841584380002</v>
      </c>
      <c r="AA339" s="43">
        <f t="shared" si="48"/>
        <v>-1.6276125138840323E-6</v>
      </c>
      <c r="AD339" s="42">
        <f>Beazley_data[[#This Row],[Cat_incurred]]+Beazley_data[[#This Row],[incurred_exc_cat]]</f>
        <v>2984488.9065141599</v>
      </c>
      <c r="AE339" s="40">
        <f t="shared" si="49"/>
        <v>3016572.3025639001</v>
      </c>
      <c r="AF339" s="43">
        <f t="shared" si="50"/>
        <v>1.0635712600845454E-2</v>
      </c>
    </row>
    <row r="340" spans="1:32" x14ac:dyDescent="0.25">
      <c r="A340" s="48" t="s">
        <v>589</v>
      </c>
      <c r="B340" s="48" t="s">
        <v>39</v>
      </c>
      <c r="C340" s="49">
        <v>2007</v>
      </c>
      <c r="D340" s="85">
        <v>6524223.9267999995</v>
      </c>
      <c r="E340" s="49">
        <v>789758.86767750501</v>
      </c>
      <c r="F340" s="49">
        <v>41210.124180842497</v>
      </c>
      <c r="G340" s="49">
        <v>41210.124180842497</v>
      </c>
      <c r="H340" s="49">
        <v>60947.107047073703</v>
      </c>
      <c r="I340" s="49">
        <v>60947.107047073703</v>
      </c>
      <c r="J340" s="49">
        <v>0.92409853124291097</v>
      </c>
      <c r="K340" s="49">
        <v>102157.231227916</v>
      </c>
      <c r="L340" s="49">
        <v>102157.231227916</v>
      </c>
      <c r="M340" s="38">
        <f>IF(OR(Beazley_data[[#This Row],[total_RC]]&lt;0.6,Beazley_data[[#This Row],[total_RC]]&gt;2),1,Beazley_data[[#This Row],[total_RC]])</f>
        <v>0.92409853124291097</v>
      </c>
      <c r="P340" s="39" t="str">
        <f>Beazley_data[[#This Row],[key]]</f>
        <v>AW2007</v>
      </c>
      <c r="Q340" s="40">
        <f>Beazley_data[[#This Row],[WEP]]</f>
        <v>6524223.9267999995</v>
      </c>
      <c r="R340" s="40">
        <f t="shared" si="43"/>
        <v>6586121.7797465697</v>
      </c>
      <c r="S340" s="41">
        <f t="shared" si="44"/>
        <v>9.3982247848675426E-3</v>
      </c>
      <c r="U340" s="42">
        <f>Beazley_data[[#This Row],[Acq_costs]]</f>
        <v>789758.86767750501</v>
      </c>
      <c r="V340" s="40">
        <f t="shared" si="45"/>
        <v>794223.11375829403</v>
      </c>
      <c r="W340" s="43">
        <f t="shared" si="46"/>
        <v>5.6208967020161807E-3</v>
      </c>
      <c r="Y340" s="44">
        <f>Beazley_data[[#This Row],[total_RC]]</f>
        <v>0.92409853124291097</v>
      </c>
      <c r="Z340" s="45">
        <f t="shared" si="47"/>
        <v>0.92492928591663204</v>
      </c>
      <c r="AA340" s="43">
        <f t="shared" si="48"/>
        <v>8.9818182467621378E-4</v>
      </c>
      <c r="AD340" s="42">
        <f>Beazley_data[[#This Row],[Cat_incurred]]+Beazley_data[[#This Row],[incurred_exc_cat]]</f>
        <v>102157.2312279162</v>
      </c>
      <c r="AE340" s="40">
        <f t="shared" si="49"/>
        <v>103244.478668686</v>
      </c>
      <c r="AF340" s="43">
        <f t="shared" si="50"/>
        <v>1.0530804695704898E-2</v>
      </c>
    </row>
    <row r="341" spans="1:32" x14ac:dyDescent="0.25">
      <c r="A341" s="46" t="s">
        <v>590</v>
      </c>
      <c r="B341" s="46" t="s">
        <v>39</v>
      </c>
      <c r="C341">
        <v>2008</v>
      </c>
      <c r="D341" s="84">
        <v>5379698.5472999997</v>
      </c>
      <c r="E341">
        <v>647056.209276004</v>
      </c>
      <c r="F341">
        <v>18632.865492131699</v>
      </c>
      <c r="G341">
        <v>18632.865492131699</v>
      </c>
      <c r="H341">
        <v>348602.839813495</v>
      </c>
      <c r="I341">
        <v>348602.839813495</v>
      </c>
      <c r="J341">
        <v>0.90734404409993796</v>
      </c>
      <c r="K341">
        <v>367235.70530562702</v>
      </c>
      <c r="L341">
        <v>367235.70530562702</v>
      </c>
      <c r="M341" s="38">
        <f>IF(OR(Beazley_data[[#This Row],[total_RC]]&lt;0.6,Beazley_data[[#This Row],[total_RC]]&gt;2),1,Beazley_data[[#This Row],[total_RC]])</f>
        <v>0.90734404409993796</v>
      </c>
      <c r="P341" s="39" t="str">
        <f>Beazley_data[[#This Row],[key]]</f>
        <v>AW2008</v>
      </c>
      <c r="Q341" s="40">
        <f>Beazley_data[[#This Row],[WEP]]</f>
        <v>5379698.5472999997</v>
      </c>
      <c r="R341" s="40">
        <f t="shared" si="43"/>
        <v>5394230.9142893096</v>
      </c>
      <c r="S341" s="41">
        <f t="shared" si="44"/>
        <v>2.6940572660346597E-3</v>
      </c>
      <c r="U341" s="42">
        <f>Beazley_data[[#This Row],[Acq_costs]]</f>
        <v>647056.209276004</v>
      </c>
      <c r="V341" s="40">
        <f t="shared" si="45"/>
        <v>652253.36596760701</v>
      </c>
      <c r="W341" s="43">
        <f t="shared" si="46"/>
        <v>7.96800286939588E-3</v>
      </c>
      <c r="Y341" s="44">
        <f>Beazley_data[[#This Row],[total_RC]]</f>
        <v>0.90734404409993796</v>
      </c>
      <c r="Z341" s="45">
        <f t="shared" si="47"/>
        <v>0.90747739062933896</v>
      </c>
      <c r="AA341" s="43">
        <f t="shared" si="48"/>
        <v>1.4694198530778311E-4</v>
      </c>
      <c r="AD341" s="42">
        <f>Beazley_data[[#This Row],[Cat_incurred]]+Beazley_data[[#This Row],[incurred_exc_cat]]</f>
        <v>367235.70530562667</v>
      </c>
      <c r="AE341" s="40">
        <f t="shared" si="49"/>
        <v>368288.84652779403</v>
      </c>
      <c r="AF341" s="43">
        <f t="shared" si="50"/>
        <v>2.8595523109002821E-3</v>
      </c>
    </row>
    <row r="342" spans="1:32" x14ac:dyDescent="0.25">
      <c r="A342" s="48" t="s">
        <v>591</v>
      </c>
      <c r="B342" s="48" t="s">
        <v>39</v>
      </c>
      <c r="C342" s="49">
        <v>2009</v>
      </c>
      <c r="D342" s="85">
        <v>7550563.0503000002</v>
      </c>
      <c r="E342" s="49">
        <v>1008235.99222717</v>
      </c>
      <c r="F342" s="49">
        <v>1675198.6461750099</v>
      </c>
      <c r="G342" s="49">
        <v>1675198.6461750099</v>
      </c>
      <c r="H342" s="49">
        <v>10352.394105228001</v>
      </c>
      <c r="I342" s="49">
        <v>10352.394105228001</v>
      </c>
      <c r="J342" s="49">
        <v>1.0013210437929501</v>
      </c>
      <c r="K342" s="49">
        <v>1685551.0402802399</v>
      </c>
      <c r="L342" s="49">
        <v>1685551.0402802399</v>
      </c>
      <c r="M342" s="38">
        <f>IF(OR(Beazley_data[[#This Row],[total_RC]]&lt;0.6,Beazley_data[[#This Row],[total_RC]]&gt;2),1,Beazley_data[[#This Row],[total_RC]])</f>
        <v>1.0013210437929501</v>
      </c>
      <c r="P342" s="39" t="str">
        <f>Beazley_data[[#This Row],[key]]</f>
        <v>AW2009</v>
      </c>
      <c r="Q342" s="40">
        <f>Beazley_data[[#This Row],[WEP]]</f>
        <v>7550563.0503000002</v>
      </c>
      <c r="R342" s="40">
        <f t="shared" si="43"/>
        <v>7555582.6769077899</v>
      </c>
      <c r="S342" s="41">
        <f t="shared" si="44"/>
        <v>6.6435996036827145E-4</v>
      </c>
      <c r="U342" s="42">
        <f>Beazley_data[[#This Row],[Acq_costs]]</f>
        <v>1008235.99222717</v>
      </c>
      <c r="V342" s="40">
        <f t="shared" si="45"/>
        <v>1008718.49001991</v>
      </c>
      <c r="W342" s="43">
        <f t="shared" si="46"/>
        <v>4.7832749921187596E-4</v>
      </c>
      <c r="Y342" s="44">
        <f>Beazley_data[[#This Row],[total_RC]]</f>
        <v>1.0013210437929501</v>
      </c>
      <c r="Z342" s="45">
        <f t="shared" si="47"/>
        <v>1.0013200377061</v>
      </c>
      <c r="AA342" s="43">
        <f t="shared" si="48"/>
        <v>-1.0047605282698504E-6</v>
      </c>
      <c r="AD342" s="42">
        <f>Beazley_data[[#This Row],[Cat_incurred]]+Beazley_data[[#This Row],[incurred_exc_cat]]</f>
        <v>1685551.0402802378</v>
      </c>
      <c r="AE342" s="40">
        <f t="shared" si="49"/>
        <v>1743473.0323230601</v>
      </c>
      <c r="AF342" s="43">
        <f t="shared" si="50"/>
        <v>3.3222189829713145E-2</v>
      </c>
    </row>
    <row r="343" spans="1:32" x14ac:dyDescent="0.25">
      <c r="A343" s="46" t="s">
        <v>592</v>
      </c>
      <c r="B343" s="46" t="s">
        <v>39</v>
      </c>
      <c r="C343">
        <v>2010</v>
      </c>
      <c r="D343" s="84">
        <v>6408373.6464</v>
      </c>
      <c r="E343">
        <v>730750.75634636905</v>
      </c>
      <c r="F343">
        <v>932676.54541519005</v>
      </c>
      <c r="G343">
        <v>932676.54541519005</v>
      </c>
      <c r="H343">
        <v>427573.91328694997</v>
      </c>
      <c r="I343">
        <v>427573.91328694997</v>
      </c>
      <c r="J343">
        <v>0.99723710478058503</v>
      </c>
      <c r="K343">
        <v>1360250.45870214</v>
      </c>
      <c r="L343">
        <v>1360250.45870214</v>
      </c>
      <c r="M343" s="38">
        <f>IF(OR(Beazley_data[[#This Row],[total_RC]]&lt;0.6,Beazley_data[[#This Row],[total_RC]]&gt;2),1,Beazley_data[[#This Row],[total_RC]])</f>
        <v>0.99723710478058503</v>
      </c>
      <c r="P343" s="39" t="str">
        <f>Beazley_data[[#This Row],[key]]</f>
        <v>AW2010</v>
      </c>
      <c r="Q343" s="40">
        <f>Beazley_data[[#This Row],[WEP]]</f>
        <v>6408373.6464</v>
      </c>
      <c r="R343" s="40">
        <f t="shared" si="43"/>
        <v>6411479.572892</v>
      </c>
      <c r="S343" s="41">
        <f t="shared" si="44"/>
        <v>4.844320966305475E-4</v>
      </c>
      <c r="U343" s="42">
        <f>Beazley_data[[#This Row],[Acq_costs]]</f>
        <v>730750.75634636905</v>
      </c>
      <c r="V343" s="40">
        <f t="shared" si="45"/>
        <v>730914.22621600004</v>
      </c>
      <c r="W343" s="43">
        <f t="shared" si="46"/>
        <v>2.2365123535396158E-4</v>
      </c>
      <c r="Y343" s="44">
        <f>Beazley_data[[#This Row],[total_RC]]</f>
        <v>0.99723710478058503</v>
      </c>
      <c r="Z343" s="45">
        <f t="shared" si="47"/>
        <v>0.99723847195872795</v>
      </c>
      <c r="AA343" s="43">
        <f t="shared" si="48"/>
        <v>1.3709640987213973E-6</v>
      </c>
      <c r="AD343" s="42">
        <f>Beazley_data[[#This Row],[Cat_incurred]]+Beazley_data[[#This Row],[incurred_exc_cat]]</f>
        <v>1360250.45870214</v>
      </c>
      <c r="AE343" s="40">
        <f t="shared" si="49"/>
        <v>1363657.8472879999</v>
      </c>
      <c r="AF343" s="43">
        <f t="shared" si="50"/>
        <v>2.4987122632238118E-3</v>
      </c>
    </row>
    <row r="344" spans="1:32" x14ac:dyDescent="0.25">
      <c r="A344" s="48" t="s">
        <v>593</v>
      </c>
      <c r="B344" s="48" t="s">
        <v>39</v>
      </c>
      <c r="C344" s="49">
        <v>2011</v>
      </c>
      <c r="D344" s="85">
        <v>5926923.5207000002</v>
      </c>
      <c r="E344" s="49">
        <v>665063.50143588404</v>
      </c>
      <c r="F344" s="49">
        <v>981260.519405809</v>
      </c>
      <c r="G344" s="49">
        <v>981260.519405809</v>
      </c>
      <c r="H344" s="49">
        <v>243599.87457675199</v>
      </c>
      <c r="I344" s="49">
        <v>243599.87457675199</v>
      </c>
      <c r="J344" s="49">
        <v>0.93239093195906197</v>
      </c>
      <c r="K344" s="49">
        <v>1224860.3939825599</v>
      </c>
      <c r="L344" s="49">
        <v>1224860.3939825599</v>
      </c>
      <c r="M344" s="38">
        <f>IF(OR(Beazley_data[[#This Row],[total_RC]]&lt;0.6,Beazley_data[[#This Row],[total_RC]]&gt;2),1,Beazley_data[[#This Row],[total_RC]])</f>
        <v>0.93239093195906197</v>
      </c>
      <c r="P344" s="39" t="str">
        <f>Beazley_data[[#This Row],[key]]</f>
        <v>AW2011</v>
      </c>
      <c r="Q344" s="40">
        <f>Beazley_data[[#This Row],[WEP]]</f>
        <v>5926923.5207000002</v>
      </c>
      <c r="R344" s="40">
        <f t="shared" si="43"/>
        <v>5929191.8522800002</v>
      </c>
      <c r="S344" s="41">
        <f t="shared" si="44"/>
        <v>3.825701101454051E-4</v>
      </c>
      <c r="U344" s="42">
        <f>Beazley_data[[#This Row],[Acq_costs]]</f>
        <v>665063.50143588404</v>
      </c>
      <c r="V344" s="40">
        <f t="shared" si="45"/>
        <v>665182.88746799994</v>
      </c>
      <c r="W344" s="43">
        <f t="shared" si="46"/>
        <v>1.7947850788877098E-4</v>
      </c>
      <c r="Y344" s="44">
        <f>Beazley_data[[#This Row],[total_RC]]</f>
        <v>0.93239093195906197</v>
      </c>
      <c r="Z344" s="45">
        <f t="shared" si="47"/>
        <v>0.93231268059692896</v>
      </c>
      <c r="AA344" s="43">
        <f t="shared" si="48"/>
        <v>-8.3932530106656564E-5</v>
      </c>
      <c r="AD344" s="42">
        <f>Beazley_data[[#This Row],[Cat_incurred]]+Beazley_data[[#This Row],[incurred_exc_cat]]</f>
        <v>1224860.3939825611</v>
      </c>
      <c r="AE344" s="40">
        <f t="shared" si="49"/>
        <v>1235737.13674918</v>
      </c>
      <c r="AF344" s="43">
        <f t="shared" si="50"/>
        <v>8.8018256012213983E-3</v>
      </c>
    </row>
    <row r="345" spans="1:32" x14ac:dyDescent="0.25">
      <c r="A345" s="46" t="s">
        <v>594</v>
      </c>
      <c r="B345" s="46" t="s">
        <v>39</v>
      </c>
      <c r="C345">
        <v>2012</v>
      </c>
      <c r="D345" s="84">
        <v>4527903.4912</v>
      </c>
      <c r="E345">
        <v>466507.43583510298</v>
      </c>
      <c r="F345">
        <v>58794.08429975</v>
      </c>
      <c r="G345">
        <v>71578.672299750004</v>
      </c>
      <c r="H345">
        <v>701626.63735508895</v>
      </c>
      <c r="I345">
        <v>701626.63735508895</v>
      </c>
      <c r="J345">
        <v>0.91964991114416905</v>
      </c>
      <c r="K345">
        <v>760420.721654839</v>
      </c>
      <c r="L345">
        <v>773205.30965483899</v>
      </c>
      <c r="M345" s="38">
        <f>IF(OR(Beazley_data[[#This Row],[total_RC]]&lt;0.6,Beazley_data[[#This Row],[total_RC]]&gt;2),1,Beazley_data[[#This Row],[total_RC]])</f>
        <v>0.91964991114416905</v>
      </c>
      <c r="P345" s="39" t="str">
        <f>Beazley_data[[#This Row],[key]]</f>
        <v>AW2012</v>
      </c>
      <c r="Q345" s="40">
        <f>Beazley_data[[#This Row],[WEP]]</f>
        <v>4527903.4912</v>
      </c>
      <c r="R345" s="40">
        <f t="shared" si="43"/>
        <v>4529650.2124319999</v>
      </c>
      <c r="S345" s="41">
        <f t="shared" si="44"/>
        <v>3.8561945185210686E-4</v>
      </c>
      <c r="U345" s="42">
        <f>Beazley_data[[#This Row],[Acq_costs]]</f>
        <v>466507.43583510298</v>
      </c>
      <c r="V345" s="40">
        <f t="shared" si="45"/>
        <v>466599.368648</v>
      </c>
      <c r="W345" s="43">
        <f t="shared" si="46"/>
        <v>1.9702729809387381E-4</v>
      </c>
      <c r="Y345" s="44">
        <f>Beazley_data[[#This Row],[total_RC]]</f>
        <v>0.91964991114416905</v>
      </c>
      <c r="Z345" s="45">
        <f t="shared" si="47"/>
        <v>0.91967846806462406</v>
      </c>
      <c r="AA345" s="43">
        <f t="shared" si="48"/>
        <v>3.1050982975711322E-5</v>
      </c>
      <c r="AD345" s="42">
        <f>Beazley_data[[#This Row],[Cat_incurred]]+Beazley_data[[#This Row],[incurred_exc_cat]]</f>
        <v>773205.30965483899</v>
      </c>
      <c r="AE345" s="40">
        <f t="shared" si="49"/>
        <v>778254.86551552301</v>
      </c>
      <c r="AF345" s="43">
        <f t="shared" si="50"/>
        <v>6.4883061891802618E-3</v>
      </c>
    </row>
    <row r="346" spans="1:32" x14ac:dyDescent="0.25">
      <c r="A346" s="48" t="s">
        <v>595</v>
      </c>
      <c r="B346" s="48" t="s">
        <v>39</v>
      </c>
      <c r="C346" s="49">
        <v>2013</v>
      </c>
      <c r="D346" s="85">
        <v>4643205.1913999999</v>
      </c>
      <c r="E346" s="49">
        <v>612661.19479703496</v>
      </c>
      <c r="F346" s="49">
        <v>19925096.7906917</v>
      </c>
      <c r="G346" s="49">
        <v>19925096.7906917</v>
      </c>
      <c r="H346" s="49">
        <v>539020.07615328103</v>
      </c>
      <c r="I346" s="49">
        <v>548530.76635328098</v>
      </c>
      <c r="J346" s="49">
        <v>0.87243072112369602</v>
      </c>
      <c r="K346" s="49">
        <v>20464116.866845001</v>
      </c>
      <c r="L346" s="49">
        <v>20473627.557045002</v>
      </c>
      <c r="M346" s="38">
        <f>IF(OR(Beazley_data[[#This Row],[total_RC]]&lt;0.6,Beazley_data[[#This Row],[total_RC]]&gt;2),1,Beazley_data[[#This Row],[total_RC]])</f>
        <v>0.87243072112369602</v>
      </c>
      <c r="P346" s="39" t="str">
        <f>Beazley_data[[#This Row],[key]]</f>
        <v>AW2013</v>
      </c>
      <c r="Q346" s="40">
        <f>Beazley_data[[#This Row],[WEP]]</f>
        <v>4643205.1913999999</v>
      </c>
      <c r="R346" s="40">
        <f t="shared" si="43"/>
        <v>4645787.8264560001</v>
      </c>
      <c r="S346" s="41">
        <f t="shared" si="44"/>
        <v>5.5590895505237576E-4</v>
      </c>
      <c r="U346" s="42">
        <f>Beazley_data[[#This Row],[Acq_costs]]</f>
        <v>612661.19479703496</v>
      </c>
      <c r="V346" s="40">
        <f t="shared" si="45"/>
        <v>613158.77295200003</v>
      </c>
      <c r="W346" s="43">
        <f t="shared" si="46"/>
        <v>8.1149969129451396E-4</v>
      </c>
      <c r="Y346" s="44">
        <f>Beazley_data[[#This Row],[total_RC]]</f>
        <v>0.87243072112369602</v>
      </c>
      <c r="Z346" s="45">
        <f t="shared" si="47"/>
        <v>0.87247099416936402</v>
      </c>
      <c r="AA346" s="43">
        <f t="shared" si="48"/>
        <v>4.6159753088807775E-5</v>
      </c>
      <c r="AD346" s="42">
        <f>Beazley_data[[#This Row],[Cat_incurred]]+Beazley_data[[#This Row],[incurred_exc_cat]]</f>
        <v>20473627.557044979</v>
      </c>
      <c r="AE346" s="40">
        <f t="shared" si="49"/>
        <v>20916078.0463055</v>
      </c>
      <c r="AF346" s="43">
        <f t="shared" si="50"/>
        <v>2.1153606726891747E-2</v>
      </c>
    </row>
    <row r="347" spans="1:32" x14ac:dyDescent="0.25">
      <c r="A347" s="46" t="s">
        <v>596</v>
      </c>
      <c r="B347" s="46" t="s">
        <v>39</v>
      </c>
      <c r="C347">
        <v>2014</v>
      </c>
      <c r="D347" s="84">
        <v>4484550.4652000004</v>
      </c>
      <c r="E347">
        <v>650747.86564152699</v>
      </c>
      <c r="F347">
        <v>426996.76323544298</v>
      </c>
      <c r="G347">
        <v>427607.02323544299</v>
      </c>
      <c r="H347">
        <v>125752.58683376999</v>
      </c>
      <c r="I347">
        <v>202025.81931376999</v>
      </c>
      <c r="J347">
        <v>0.95573446537744899</v>
      </c>
      <c r="K347">
        <v>552749.35006921296</v>
      </c>
      <c r="L347">
        <v>629632.84254921298</v>
      </c>
      <c r="M347" s="38">
        <f>IF(OR(Beazley_data[[#This Row],[total_RC]]&lt;0.6,Beazley_data[[#This Row],[total_RC]]&gt;2),1,Beazley_data[[#This Row],[total_RC]])</f>
        <v>0.95573446537744899</v>
      </c>
      <c r="P347" s="39" t="str">
        <f>Beazley_data[[#This Row],[key]]</f>
        <v>AW2014</v>
      </c>
      <c r="Q347" s="40">
        <f>Beazley_data[[#This Row],[WEP]]</f>
        <v>4484550.4652000004</v>
      </c>
      <c r="R347" s="40">
        <f t="shared" si="43"/>
        <v>4481952.4273079997</v>
      </c>
      <c r="S347" s="41">
        <f t="shared" si="44"/>
        <v>-5.7966654803634585E-4</v>
      </c>
      <c r="U347" s="42">
        <f>Beazley_data[[#This Row],[Acq_costs]]</f>
        <v>650747.86564152699</v>
      </c>
      <c r="V347" s="40">
        <f t="shared" si="45"/>
        <v>649654.89687199995</v>
      </c>
      <c r="W347" s="43">
        <f t="shared" si="46"/>
        <v>-1.6823836390513433E-3</v>
      </c>
      <c r="Y347" s="44">
        <f>Beazley_data[[#This Row],[total_RC]]</f>
        <v>0.95573446537744899</v>
      </c>
      <c r="Z347" s="45">
        <f t="shared" si="47"/>
        <v>0.95569366245314202</v>
      </c>
      <c r="AA347" s="43">
        <f t="shared" si="48"/>
        <v>-4.2694564074260908E-5</v>
      </c>
      <c r="AD347" s="42">
        <f>Beazley_data[[#This Row],[Cat_incurred]]+Beazley_data[[#This Row],[incurred_exc_cat]]</f>
        <v>629632.84254921298</v>
      </c>
      <c r="AE347" s="40">
        <f t="shared" si="49"/>
        <v>851855.70177684003</v>
      </c>
      <c r="AF347" s="43">
        <f t="shared" si="50"/>
        <v>0.26086913401425188</v>
      </c>
    </row>
    <row r="348" spans="1:32" x14ac:dyDescent="0.25">
      <c r="A348" s="48" t="s">
        <v>597</v>
      </c>
      <c r="B348" s="48" t="s">
        <v>39</v>
      </c>
      <c r="C348" s="49">
        <v>2015</v>
      </c>
      <c r="D348" s="85">
        <v>6037714.6816999996</v>
      </c>
      <c r="E348" s="49">
        <v>802358.172842236</v>
      </c>
      <c r="F348" s="49">
        <v>2019556.8481157401</v>
      </c>
      <c r="G348" s="49">
        <v>2019621.0481157401</v>
      </c>
      <c r="H348" s="49">
        <v>349723.16295793001</v>
      </c>
      <c r="I348" s="49">
        <v>351999.48075793002</v>
      </c>
      <c r="J348" s="49">
        <v>1.0959609155791501</v>
      </c>
      <c r="K348" s="49">
        <v>2369280.0110736699</v>
      </c>
      <c r="L348" s="49">
        <v>2371620.5288736699</v>
      </c>
      <c r="M348" s="38">
        <f>IF(OR(Beazley_data[[#This Row],[total_RC]]&lt;0.6,Beazley_data[[#This Row],[total_RC]]&gt;2),1,Beazley_data[[#This Row],[total_RC]])</f>
        <v>1.0959609155791501</v>
      </c>
      <c r="P348" s="39" t="str">
        <f>Beazley_data[[#This Row],[key]]</f>
        <v>AW2015</v>
      </c>
      <c r="Q348" s="40">
        <f>Beazley_data[[#This Row],[WEP]]</f>
        <v>6037714.6816999996</v>
      </c>
      <c r="R348" s="40">
        <f t="shared" si="43"/>
        <v>6008215.876224</v>
      </c>
      <c r="S348" s="41">
        <f t="shared" si="44"/>
        <v>-4.9097446036740601E-3</v>
      </c>
      <c r="U348" s="42">
        <f>Beazley_data[[#This Row],[Acq_costs]]</f>
        <v>802358.172842236</v>
      </c>
      <c r="V348" s="40">
        <f t="shared" si="45"/>
        <v>813899.16165599995</v>
      </c>
      <c r="W348" s="43">
        <f t="shared" si="46"/>
        <v>1.4179875539227829E-2</v>
      </c>
      <c r="Y348" s="44">
        <f>Beazley_data[[#This Row],[total_RC]]</f>
        <v>1.0959609155791501</v>
      </c>
      <c r="Z348" s="45">
        <f t="shared" si="47"/>
        <v>1.09392345803022</v>
      </c>
      <c r="AA348" s="43">
        <f t="shared" si="48"/>
        <v>-1.8625229525646195E-3</v>
      </c>
      <c r="AD348" s="42">
        <f>Beazley_data[[#This Row],[Cat_incurred]]+Beazley_data[[#This Row],[incurred_exc_cat]]</f>
        <v>2371620.5288736699</v>
      </c>
      <c r="AE348" s="40">
        <f t="shared" si="49"/>
        <v>2378727.2984301299</v>
      </c>
      <c r="AF348" s="43">
        <f t="shared" si="50"/>
        <v>2.9876352624153973E-3</v>
      </c>
    </row>
    <row r="349" spans="1:32" x14ac:dyDescent="0.25">
      <c r="A349" s="46" t="s">
        <v>598</v>
      </c>
      <c r="B349" s="46" t="s">
        <v>39</v>
      </c>
      <c r="C349">
        <v>2016</v>
      </c>
      <c r="D349" s="84">
        <v>5253504.8069000002</v>
      </c>
      <c r="E349">
        <v>680402.04016034305</v>
      </c>
      <c r="F349">
        <v>61278.178985138999</v>
      </c>
      <c r="G349">
        <v>61278.178985138999</v>
      </c>
      <c r="H349">
        <v>872121.03423073795</v>
      </c>
      <c r="I349">
        <v>872121.03423073795</v>
      </c>
      <c r="J349">
        <v>0.98678553265575397</v>
      </c>
      <c r="K349">
        <v>933399.21321587695</v>
      </c>
      <c r="L349">
        <v>933399.21321587695</v>
      </c>
      <c r="M349" s="38">
        <f>IF(OR(Beazley_data[[#This Row],[total_RC]]&lt;0.6,Beazley_data[[#This Row],[total_RC]]&gt;2),1,Beazley_data[[#This Row],[total_RC]])</f>
        <v>0.98678553265575397</v>
      </c>
      <c r="P349" s="39" t="str">
        <f>Beazley_data[[#This Row],[key]]</f>
        <v>AW2016</v>
      </c>
      <c r="Q349" s="40">
        <f>Beazley_data[[#This Row],[WEP]]</f>
        <v>5253504.8069000002</v>
      </c>
      <c r="R349" s="40">
        <f t="shared" si="43"/>
        <v>5254355.7728040004</v>
      </c>
      <c r="S349" s="41">
        <f t="shared" si="44"/>
        <v>1.6195437476935353E-4</v>
      </c>
      <c r="U349" s="42">
        <f>Beazley_data[[#This Row],[Acq_costs]]</f>
        <v>680402.04016034305</v>
      </c>
      <c r="V349" s="40">
        <f t="shared" si="45"/>
        <v>680897.58735599997</v>
      </c>
      <c r="W349" s="43">
        <f t="shared" si="46"/>
        <v>7.2778521301740504E-4</v>
      </c>
      <c r="Y349" s="44">
        <f>Beazley_data[[#This Row],[total_RC]]</f>
        <v>0.98678553265575397</v>
      </c>
      <c r="Z349" s="45">
        <f t="shared" si="47"/>
        <v>0.98673776433306903</v>
      </c>
      <c r="AA349" s="43">
        <f t="shared" si="48"/>
        <v>-4.8410352184325566E-5</v>
      </c>
      <c r="AD349" s="42">
        <f>Beazley_data[[#This Row],[Cat_incurred]]+Beazley_data[[#This Row],[incurred_exc_cat]]</f>
        <v>933399.21321587695</v>
      </c>
      <c r="AE349" s="40">
        <f t="shared" si="49"/>
        <v>937587.93901583704</v>
      </c>
      <c r="AF349" s="43">
        <f t="shared" si="50"/>
        <v>4.4675551227300195E-3</v>
      </c>
    </row>
    <row r="350" spans="1:32" x14ac:dyDescent="0.25">
      <c r="A350" s="48" t="s">
        <v>599</v>
      </c>
      <c r="B350" s="48" t="s">
        <v>39</v>
      </c>
      <c r="C350" s="49">
        <v>2017</v>
      </c>
      <c r="D350" s="85">
        <v>5172486.0214</v>
      </c>
      <c r="E350" s="49">
        <v>754117.06722517195</v>
      </c>
      <c r="F350" s="49">
        <v>1263059.6272893001</v>
      </c>
      <c r="G350" s="49">
        <v>1317050.2053693</v>
      </c>
      <c r="H350" s="49">
        <v>820780.65556850005</v>
      </c>
      <c r="I350" s="49">
        <v>820780.65556850005</v>
      </c>
      <c r="J350" s="49">
        <v>0.93871827629263804</v>
      </c>
      <c r="K350" s="49">
        <v>2083840.2828577999</v>
      </c>
      <c r="L350" s="49">
        <v>2137830.8609377998</v>
      </c>
      <c r="M350" s="38">
        <f>IF(OR(Beazley_data[[#This Row],[total_RC]]&lt;0.6,Beazley_data[[#This Row],[total_RC]]&gt;2),1,Beazley_data[[#This Row],[total_RC]])</f>
        <v>0.93871827629263804</v>
      </c>
      <c r="P350" s="39" t="str">
        <f>Beazley_data[[#This Row],[key]]</f>
        <v>AW2017</v>
      </c>
      <c r="Q350" s="40">
        <f>Beazley_data[[#This Row],[WEP]]</f>
        <v>5172486.0214</v>
      </c>
      <c r="R350" s="40">
        <f t="shared" si="43"/>
        <v>5229827.8052642103</v>
      </c>
      <c r="S350" s="41">
        <f t="shared" si="44"/>
        <v>1.0964373206798815E-2</v>
      </c>
      <c r="U350" s="42">
        <f>Beazley_data[[#This Row],[Acq_costs]]</f>
        <v>754117.06722517195</v>
      </c>
      <c r="V350" s="40">
        <f t="shared" si="45"/>
        <v>765496.47601751401</v>
      </c>
      <c r="W350" s="43">
        <f t="shared" si="46"/>
        <v>1.4865396705081248E-2</v>
      </c>
      <c r="Y350" s="44">
        <f>Beazley_data[[#This Row],[total_RC]]</f>
        <v>0.93871827629263804</v>
      </c>
      <c r="Z350" s="45">
        <f t="shared" si="47"/>
        <v>0.93886979870948195</v>
      </c>
      <c r="AA350" s="43">
        <f t="shared" si="48"/>
        <v>1.6138810413561289E-4</v>
      </c>
      <c r="AD350" s="42">
        <f>Beazley_data[[#This Row],[Cat_incurred]]+Beazley_data[[#This Row],[incurred_exc_cat]]</f>
        <v>2137830.8609378003</v>
      </c>
      <c r="AE350" s="40">
        <f t="shared" si="49"/>
        <v>2126798.9106000001</v>
      </c>
      <c r="AF350" s="43">
        <f t="shared" si="50"/>
        <v>-5.1871149090855643E-3</v>
      </c>
    </row>
    <row r="351" spans="1:32" x14ac:dyDescent="0.25">
      <c r="A351" s="46" t="s">
        <v>600</v>
      </c>
      <c r="B351" s="46" t="s">
        <v>39</v>
      </c>
      <c r="C351">
        <v>2018</v>
      </c>
      <c r="D351" s="84">
        <v>3752459.6187</v>
      </c>
      <c r="E351">
        <v>1760836.5240861699</v>
      </c>
      <c r="F351">
        <v>10170.84306324</v>
      </c>
      <c r="G351">
        <v>10170.84306324</v>
      </c>
      <c r="H351">
        <v>224908.10104549999</v>
      </c>
      <c r="I351">
        <v>228464.1398455</v>
      </c>
      <c r="J351">
        <v>0.98050273045639202</v>
      </c>
      <c r="K351">
        <v>235078.94410873999</v>
      </c>
      <c r="L351">
        <v>238634.98290874</v>
      </c>
      <c r="M351" s="38">
        <f>IF(OR(Beazley_data[[#This Row],[total_RC]]&lt;0.6,Beazley_data[[#This Row],[total_RC]]&gt;2),1,Beazley_data[[#This Row],[total_RC]])</f>
        <v>0.98050273045639202</v>
      </c>
      <c r="P351" s="39" t="str">
        <f>Beazley_data[[#This Row],[key]]</f>
        <v>AW2018</v>
      </c>
      <c r="Q351" s="40">
        <f>Beazley_data[[#This Row],[WEP]]</f>
        <v>3752459.6187</v>
      </c>
      <c r="R351" s="40">
        <f t="shared" si="43"/>
        <v>3924137.7439483702</v>
      </c>
      <c r="S351" s="41">
        <f t="shared" si="44"/>
        <v>4.3749260716733136E-2</v>
      </c>
      <c r="U351" s="42">
        <f>Beazley_data[[#This Row],[Acq_costs]]</f>
        <v>1760836.5240861699</v>
      </c>
      <c r="V351" s="40">
        <f t="shared" si="45"/>
        <v>1786676.45526917</v>
      </c>
      <c r="W351" s="43">
        <f t="shared" si="46"/>
        <v>1.4462568814176938E-2</v>
      </c>
      <c r="Y351" s="44">
        <f>Beazley_data[[#This Row],[total_RC]]</f>
        <v>0.98050273045639202</v>
      </c>
      <c r="Z351" s="45">
        <f t="shared" si="47"/>
        <v>0.98047728488560304</v>
      </c>
      <c r="AA351" s="43">
        <f t="shared" si="48"/>
        <v>-2.5952228757602801E-5</v>
      </c>
      <c r="AD351" s="42">
        <f>Beazley_data[[#This Row],[Cat_incurred]]+Beazley_data[[#This Row],[incurred_exc_cat]]</f>
        <v>238634.98290874</v>
      </c>
      <c r="AE351" s="40">
        <f t="shared" si="49"/>
        <v>227976.92124</v>
      </c>
      <c r="AF351" s="43">
        <f t="shared" si="50"/>
        <v>-4.6750616732471162E-2</v>
      </c>
    </row>
    <row r="352" spans="1:32" x14ac:dyDescent="0.25">
      <c r="A352" s="48" t="s">
        <v>601</v>
      </c>
      <c r="B352" s="48" t="s">
        <v>39</v>
      </c>
      <c r="C352" s="49">
        <v>2019</v>
      </c>
      <c r="D352" s="85">
        <v>5476230.1816999996</v>
      </c>
      <c r="E352" s="49">
        <v>2663724.6669148002</v>
      </c>
      <c r="F352" s="49">
        <v>1851228.6058120199</v>
      </c>
      <c r="G352" s="49">
        <v>1922317.6226395201</v>
      </c>
      <c r="H352" s="49">
        <v>15552.282338762199</v>
      </c>
      <c r="I352" s="49">
        <v>48348.773338762199</v>
      </c>
      <c r="J352" s="49">
        <v>1.10001106729572</v>
      </c>
      <c r="K352" s="49">
        <v>1866780.88815078</v>
      </c>
      <c r="L352" s="49">
        <v>1970666.3959782801</v>
      </c>
      <c r="M352" s="38">
        <f>IF(OR(Beazley_data[[#This Row],[total_RC]]&lt;0.6,Beazley_data[[#This Row],[total_RC]]&gt;2),1,Beazley_data[[#This Row],[total_RC]])</f>
        <v>1.10001106729572</v>
      </c>
      <c r="P352" s="39" t="str">
        <f>Beazley_data[[#This Row],[key]]</f>
        <v>AW2019</v>
      </c>
      <c r="Q352" s="40">
        <f>Beazley_data[[#This Row],[WEP]]</f>
        <v>5476230.1816999996</v>
      </c>
      <c r="R352" s="40">
        <f t="shared" si="43"/>
        <v>4855447.1620800002</v>
      </c>
      <c r="S352" s="41">
        <f t="shared" si="44"/>
        <v>-0.127852903944292</v>
      </c>
      <c r="U352" s="42">
        <f>Beazley_data[[#This Row],[Acq_costs]]</f>
        <v>2663724.6669148002</v>
      </c>
      <c r="V352" s="40">
        <f t="shared" si="45"/>
        <v>2288199.5434480002</v>
      </c>
      <c r="W352" s="43">
        <f t="shared" si="46"/>
        <v>-0.16411380053897553</v>
      </c>
      <c r="Y352" s="44">
        <f>Beazley_data[[#This Row],[total_RC]]</f>
        <v>1.10001106729572</v>
      </c>
      <c r="Z352" s="45">
        <f t="shared" si="47"/>
        <v>1.1000000000065</v>
      </c>
      <c r="AA352" s="43">
        <f t="shared" si="48"/>
        <v>-1.0061172018083304E-5</v>
      </c>
      <c r="AD352" s="42">
        <f>Beazley_data[[#This Row],[Cat_incurred]]+Beazley_data[[#This Row],[incurred_exc_cat]]</f>
        <v>1970666.3959782822</v>
      </c>
      <c r="AE352" s="40">
        <f t="shared" si="49"/>
        <v>1961663.49665867</v>
      </c>
      <c r="AF352" s="43">
        <f t="shared" si="50"/>
        <v>-4.5894208333625815E-3</v>
      </c>
    </row>
    <row r="353" spans="1:32" x14ac:dyDescent="0.25">
      <c r="A353" s="46" t="s">
        <v>602</v>
      </c>
      <c r="B353" s="46" t="s">
        <v>39</v>
      </c>
      <c r="C353">
        <v>2020</v>
      </c>
      <c r="D353" s="84">
        <v>6076020.0998</v>
      </c>
      <c r="E353">
        <v>2681238.2984720599</v>
      </c>
      <c r="F353">
        <v>12729.116619455201</v>
      </c>
      <c r="G353">
        <v>39675.9599319552</v>
      </c>
      <c r="H353">
        <v>50325.538671179696</v>
      </c>
      <c r="I353">
        <v>134346.05882117999</v>
      </c>
      <c r="J353">
        <v>1.1924357236396399</v>
      </c>
      <c r="K353">
        <v>63054.655290634902</v>
      </c>
      <c r="L353">
        <v>174022.01875313499</v>
      </c>
      <c r="M353" s="38">
        <f>IF(OR(Beazley_data[[#This Row],[total_RC]]&lt;0.6,Beazley_data[[#This Row],[total_RC]]&gt;2),1,Beazley_data[[#This Row],[total_RC]])</f>
        <v>1.1924357236396399</v>
      </c>
      <c r="P353" s="39" t="str">
        <f>Beazley_data[[#This Row],[key]]</f>
        <v>AW2020</v>
      </c>
      <c r="Q353" s="40">
        <f>Beazley_data[[#This Row],[WEP]]</f>
        <v>6076020.0998</v>
      </c>
      <c r="R353" s="40">
        <f t="shared" si="43"/>
        <v>5484757.9210480005</v>
      </c>
      <c r="S353" s="41">
        <f t="shared" si="44"/>
        <v>-0.10780096173123792</v>
      </c>
      <c r="U353" s="42">
        <f>Beazley_data[[#This Row],[Acq_costs]]</f>
        <v>2681238.2984720599</v>
      </c>
      <c r="V353" s="40">
        <f t="shared" si="45"/>
        <v>2822295.8169120001</v>
      </c>
      <c r="W353" s="43">
        <f t="shared" si="46"/>
        <v>4.9979707157089402E-2</v>
      </c>
      <c r="Y353" s="44">
        <f>Beazley_data[[#This Row],[total_RC]]</f>
        <v>1.1924357236396399</v>
      </c>
      <c r="Z353" s="45">
        <f t="shared" si="47"/>
        <v>1.1942307608082301</v>
      </c>
      <c r="AA353" s="43">
        <f t="shared" si="48"/>
        <v>1.503090715378453E-3</v>
      </c>
      <c r="AD353" s="42">
        <f>Beazley_data[[#This Row],[Cat_incurred]]+Beazley_data[[#This Row],[incurred_exc_cat]]</f>
        <v>174022.0187531352</v>
      </c>
      <c r="AE353" s="40">
        <f t="shared" si="49"/>
        <v>117002.449775398</v>
      </c>
      <c r="AF353" s="43">
        <f t="shared" si="50"/>
        <v>-0.48733653942455024</v>
      </c>
    </row>
    <row r="354" spans="1:32" x14ac:dyDescent="0.25">
      <c r="A354" s="48" t="s">
        <v>603</v>
      </c>
      <c r="B354" s="48" t="s">
        <v>39</v>
      </c>
      <c r="C354" s="49">
        <v>2021</v>
      </c>
      <c r="D354" s="85">
        <v>7188111.4463999998</v>
      </c>
      <c r="E354" s="49">
        <v>2512417.3432319001</v>
      </c>
      <c r="F354" s="49">
        <v>7004607.2874469999</v>
      </c>
      <c r="G354" s="49">
        <v>7015383.8040354997</v>
      </c>
      <c r="H354" s="49">
        <v>758226.68822686397</v>
      </c>
      <c r="I354" s="49">
        <v>758226.68822686397</v>
      </c>
      <c r="J354" s="49">
        <v>1.24897226261717</v>
      </c>
      <c r="K354" s="49">
        <v>7762833.9756738599</v>
      </c>
      <c r="L354" s="49">
        <v>7773610.4922623597</v>
      </c>
      <c r="M354" s="38">
        <f>IF(OR(Beazley_data[[#This Row],[total_RC]]&lt;0.6,Beazley_data[[#This Row],[total_RC]]&gt;2),1,Beazley_data[[#This Row],[total_RC]])</f>
        <v>1.24897226261717</v>
      </c>
      <c r="P354" s="39" t="str">
        <f>Beazley_data[[#This Row],[key]]</f>
        <v>AW2021</v>
      </c>
      <c r="Q354" s="40">
        <f>Beazley_data[[#This Row],[WEP]]</f>
        <v>7188111.4463999998</v>
      </c>
      <c r="R354" s="40">
        <f t="shared" si="43"/>
        <v>5923419.833412</v>
      </c>
      <c r="S354" s="41">
        <f t="shared" si="44"/>
        <v>-0.21350700246744353</v>
      </c>
      <c r="U354" s="42">
        <f>Beazley_data[[#This Row],[Acq_costs]]</f>
        <v>2512417.3432319001</v>
      </c>
      <c r="V354" s="40">
        <f t="shared" si="45"/>
        <v>2638574.3231159998</v>
      </c>
      <c r="W354" s="43">
        <f t="shared" si="46"/>
        <v>4.7812554976702636E-2</v>
      </c>
      <c r="Y354" s="44">
        <f>Beazley_data[[#This Row],[total_RC]]</f>
        <v>1.24897226261717</v>
      </c>
      <c r="Z354" s="45">
        <f t="shared" si="47"/>
        <v>1.24870484624295</v>
      </c>
      <c r="AA354" s="43">
        <f t="shared" si="48"/>
        <v>-2.1415499028821713E-4</v>
      </c>
      <c r="AD354" s="42">
        <f>Beazley_data[[#This Row],[Cat_incurred]]+Beazley_data[[#This Row],[incurred_exc_cat]]</f>
        <v>7773610.4922623634</v>
      </c>
      <c r="AE354" s="40">
        <f t="shared" si="49"/>
        <v>0</v>
      </c>
      <c r="AF354" s="43" t="str">
        <f t="shared" si="50"/>
        <v>no values</v>
      </c>
    </row>
    <row r="355" spans="1:32" x14ac:dyDescent="0.25">
      <c r="A355" s="46" t="s">
        <v>604</v>
      </c>
      <c r="B355" s="46" t="s">
        <v>39</v>
      </c>
      <c r="C355">
        <v>2022</v>
      </c>
      <c r="D355" s="84">
        <v>19328880.6371</v>
      </c>
      <c r="E355">
        <v>5768011.7921987101</v>
      </c>
      <c r="F355">
        <v>3783635.1445804401</v>
      </c>
      <c r="G355">
        <v>3788065.8530929401</v>
      </c>
      <c r="H355">
        <v>596719.51189425006</v>
      </c>
      <c r="I355">
        <v>597747.47985140001</v>
      </c>
      <c r="J355">
        <v>1</v>
      </c>
      <c r="K355">
        <v>4380354.65647469</v>
      </c>
      <c r="L355">
        <v>4385813.3329443401</v>
      </c>
      <c r="M355" s="38">
        <f>IF(OR(Beazley_data[[#This Row],[total_RC]]&lt;0.6,Beazley_data[[#This Row],[total_RC]]&gt;2),1,Beazley_data[[#This Row],[total_RC]])</f>
        <v>1</v>
      </c>
      <c r="P355" s="39" t="str">
        <f>Beazley_data[[#This Row],[key]]</f>
        <v>AW2022</v>
      </c>
      <c r="Q355" s="40">
        <f>Beazley_data[[#This Row],[WEP]]</f>
        <v>19328880.6371</v>
      </c>
      <c r="R355" s="40">
        <f t="shared" si="43"/>
        <v>5713719.8770000003</v>
      </c>
      <c r="S355" s="41">
        <f t="shared" si="44"/>
        <v>-2.38288909032913</v>
      </c>
      <c r="U355" s="42">
        <f>Beazley_data[[#This Row],[Acq_costs]]</f>
        <v>5768011.7921987101</v>
      </c>
      <c r="V355" s="40">
        <f t="shared" si="45"/>
        <v>2328659.4963000002</v>
      </c>
      <c r="W355" s="43">
        <f t="shared" si="46"/>
        <v>-1.4769665987506915</v>
      </c>
      <c r="Y355" s="44">
        <f>Beazley_data[[#This Row],[total_RC]]</f>
        <v>1</v>
      </c>
      <c r="Z355" s="45">
        <f t="shared" si="47"/>
        <v>1</v>
      </c>
      <c r="AA355" s="43">
        <f t="shared" si="48"/>
        <v>0</v>
      </c>
      <c r="AD355" s="42">
        <f>Beazley_data[[#This Row],[Cat_incurred]]+Beazley_data[[#This Row],[incurred_exc_cat]]</f>
        <v>4385813.3329443401</v>
      </c>
      <c r="AE355" s="40">
        <f t="shared" si="49"/>
        <v>0</v>
      </c>
      <c r="AF355" s="43" t="str">
        <f t="shared" si="50"/>
        <v>no values</v>
      </c>
    </row>
    <row r="356" spans="1:32" x14ac:dyDescent="0.25">
      <c r="A356" s="48" t="s">
        <v>605</v>
      </c>
      <c r="B356" s="48" t="s">
        <v>39</v>
      </c>
      <c r="C356" s="49">
        <v>2023</v>
      </c>
      <c r="D356" s="85">
        <v>18152403.5077</v>
      </c>
      <c r="E356" s="49">
        <v>6442464.8335356498</v>
      </c>
      <c r="F356" s="49">
        <v>0</v>
      </c>
      <c r="G356" s="49">
        <v>0</v>
      </c>
      <c r="H356" s="49">
        <v>0</v>
      </c>
      <c r="I356" s="49">
        <v>0</v>
      </c>
      <c r="J356" s="49">
        <v>2</v>
      </c>
      <c r="K356" s="49">
        <v>0</v>
      </c>
      <c r="L356" s="49">
        <v>0</v>
      </c>
      <c r="M356" s="38">
        <f>IF(OR(Beazley_data[[#This Row],[total_RC]]&lt;0.6,Beazley_data[[#This Row],[total_RC]]&gt;2),1,Beazley_data[[#This Row],[total_RC]])</f>
        <v>2</v>
      </c>
      <c r="P356" s="39" t="str">
        <f>Beazley_data[[#This Row],[key]]</f>
        <v>AW2023</v>
      </c>
      <c r="Q356" s="40">
        <f>Beazley_data[[#This Row],[WEP]]</f>
        <v>18152403.5077</v>
      </c>
      <c r="R356" s="40">
        <f t="shared" si="43"/>
        <v>0</v>
      </c>
      <c r="S356" s="41" t="str">
        <f t="shared" si="44"/>
        <v>no values</v>
      </c>
      <c r="U356" s="42">
        <f>Beazley_data[[#This Row],[Acq_costs]]</f>
        <v>6442464.8335356498</v>
      </c>
      <c r="V356" s="40">
        <f t="shared" si="45"/>
        <v>0</v>
      </c>
      <c r="W356" s="43" t="str">
        <f t="shared" si="46"/>
        <v>no values</v>
      </c>
      <c r="Y356" s="44">
        <f>Beazley_data[[#This Row],[total_RC]]</f>
        <v>2</v>
      </c>
      <c r="Z356" s="45">
        <f t="shared" si="47"/>
        <v>0</v>
      </c>
      <c r="AA356" s="43" t="str">
        <f t="shared" si="48"/>
        <v>no values</v>
      </c>
      <c r="AD356" s="42">
        <f>Beazley_data[[#This Row],[Cat_incurred]]+Beazley_data[[#This Row],[incurred_exc_cat]]</f>
        <v>0</v>
      </c>
      <c r="AE356" s="40">
        <f t="shared" si="49"/>
        <v>0</v>
      </c>
      <c r="AF356" s="43" t="str">
        <f t="shared" si="50"/>
        <v>no values</v>
      </c>
    </row>
    <row r="357" spans="1:32" x14ac:dyDescent="0.25">
      <c r="A357" s="46" t="s">
        <v>606</v>
      </c>
      <c r="B357" s="46" t="s">
        <v>39</v>
      </c>
      <c r="C357">
        <v>2024</v>
      </c>
      <c r="D357" s="84">
        <v>13804175.7816</v>
      </c>
      <c r="E357">
        <v>4951195.8711935803</v>
      </c>
      <c r="F357">
        <v>0</v>
      </c>
      <c r="G357">
        <v>0</v>
      </c>
      <c r="H357">
        <v>0</v>
      </c>
      <c r="I357">
        <v>0</v>
      </c>
      <c r="J357">
        <v>1</v>
      </c>
      <c r="K357">
        <v>0</v>
      </c>
      <c r="L357">
        <v>0</v>
      </c>
      <c r="M357" s="38">
        <f>IF(OR(Beazley_data[[#This Row],[total_RC]]&lt;0.6,Beazley_data[[#This Row],[total_RC]]&gt;2),1,Beazley_data[[#This Row],[total_RC]])</f>
        <v>1</v>
      </c>
      <c r="P357" s="39" t="str">
        <f>Beazley_data[[#This Row],[key]]</f>
        <v>AW2024</v>
      </c>
      <c r="Q357" s="40">
        <f>Beazley_data[[#This Row],[WEP]]</f>
        <v>13804175.7816</v>
      </c>
      <c r="R357" s="40">
        <f t="shared" si="43"/>
        <v>0</v>
      </c>
      <c r="S357" s="41" t="str">
        <f t="shared" si="44"/>
        <v>no values</v>
      </c>
      <c r="U357" s="42">
        <f>Beazley_data[[#This Row],[Acq_costs]]</f>
        <v>4951195.8711935803</v>
      </c>
      <c r="V357" s="40">
        <f t="shared" si="45"/>
        <v>0</v>
      </c>
      <c r="W357" s="43" t="str">
        <f t="shared" si="46"/>
        <v>no values</v>
      </c>
      <c r="Y357" s="44">
        <f>Beazley_data[[#This Row],[total_RC]]</f>
        <v>1</v>
      </c>
      <c r="Z357" s="45">
        <f t="shared" si="47"/>
        <v>0</v>
      </c>
      <c r="AA357" s="43" t="str">
        <f t="shared" si="48"/>
        <v>no values</v>
      </c>
      <c r="AD357" s="42">
        <f>Beazley_data[[#This Row],[Cat_incurred]]+Beazley_data[[#This Row],[incurred_exc_cat]]</f>
        <v>0</v>
      </c>
      <c r="AE357" s="40">
        <f t="shared" si="49"/>
        <v>0</v>
      </c>
      <c r="AF357" s="43" t="str">
        <f t="shared" si="50"/>
        <v>no values</v>
      </c>
    </row>
    <row r="358" spans="1:32" x14ac:dyDescent="0.25">
      <c r="A358" s="48" t="s">
        <v>607</v>
      </c>
      <c r="B358" s="48" t="s">
        <v>608</v>
      </c>
      <c r="C358" s="49">
        <v>2004</v>
      </c>
      <c r="D358" s="85">
        <v>578022.22069999995</v>
      </c>
      <c r="E358" s="49">
        <v>64224.691188888901</v>
      </c>
      <c r="F358" s="49">
        <v>0</v>
      </c>
      <c r="G358" s="49">
        <v>0</v>
      </c>
      <c r="H358" s="49">
        <v>0</v>
      </c>
      <c r="I358" s="49">
        <v>0</v>
      </c>
      <c r="J358" s="49"/>
      <c r="K358" s="49">
        <v>0</v>
      </c>
      <c r="L358" s="49">
        <v>0</v>
      </c>
      <c r="M358" s="38">
        <f>IF(OR(Beazley_data[[#This Row],[total_RC]]&lt;0.6,Beazley_data[[#This Row],[total_RC]]&gt;2),1,Beazley_data[[#This Row],[total_RC]])</f>
        <v>1</v>
      </c>
      <c r="P358" s="39" t="str">
        <f>Beazley_data[[#This Row],[key]]</f>
        <v>AX2004</v>
      </c>
      <c r="Q358" s="40">
        <f>Beazley_data[[#This Row],[WEP]]</f>
        <v>578022.22069999995</v>
      </c>
      <c r="R358" s="40">
        <f t="shared" si="43"/>
        <v>0</v>
      </c>
      <c r="S358" s="41" t="str">
        <f t="shared" si="44"/>
        <v>no values</v>
      </c>
      <c r="U358" s="42">
        <f>Beazley_data[[#This Row],[Acq_costs]]</f>
        <v>64224.691188888901</v>
      </c>
      <c r="V358" s="40">
        <f t="shared" si="45"/>
        <v>0</v>
      </c>
      <c r="W358" s="43" t="str">
        <f t="shared" si="46"/>
        <v>no values</v>
      </c>
      <c r="Y358" s="44">
        <f>Beazley_data[[#This Row],[total_RC]]</f>
        <v>0</v>
      </c>
      <c r="Z358" s="45">
        <f t="shared" si="47"/>
        <v>0</v>
      </c>
      <c r="AA358" s="43" t="str">
        <f t="shared" si="48"/>
        <v>no values</v>
      </c>
      <c r="AD358" s="42">
        <f>Beazley_data[[#This Row],[Cat_incurred]]+Beazley_data[[#This Row],[incurred_exc_cat]]</f>
        <v>0</v>
      </c>
      <c r="AE358" s="40">
        <f t="shared" si="49"/>
        <v>0</v>
      </c>
      <c r="AF358" s="43" t="str">
        <f t="shared" si="50"/>
        <v>no values</v>
      </c>
    </row>
    <row r="359" spans="1:32" x14ac:dyDescent="0.25">
      <c r="A359" s="46" t="s">
        <v>609</v>
      </c>
      <c r="B359" s="46" t="s">
        <v>32</v>
      </c>
      <c r="C359">
        <v>1993</v>
      </c>
      <c r="D359" s="84">
        <v>190473.9056</v>
      </c>
      <c r="E359">
        <v>63491.301866666698</v>
      </c>
      <c r="F359">
        <v>24180.154999999999</v>
      </c>
      <c r="G359">
        <v>24180.154999999999</v>
      </c>
      <c r="H359">
        <v>190992.527785324</v>
      </c>
      <c r="I359">
        <v>190992.527785324</v>
      </c>
      <c r="K359">
        <v>215172.682785324</v>
      </c>
      <c r="L359">
        <v>215172.682785324</v>
      </c>
      <c r="M359" s="38">
        <f>IF(OR(Beazley_data[[#This Row],[total_RC]]&lt;0.6,Beazley_data[[#This Row],[total_RC]]&gt;2),1,Beazley_data[[#This Row],[total_RC]])</f>
        <v>1</v>
      </c>
      <c r="P359" s="39" t="str">
        <f>Beazley_data[[#This Row],[key]]</f>
        <v>B1993</v>
      </c>
      <c r="Q359" s="40">
        <f>Beazley_data[[#This Row],[WEP]]</f>
        <v>190473.9056</v>
      </c>
      <c r="R359" s="40">
        <f t="shared" si="43"/>
        <v>0</v>
      </c>
      <c r="S359" s="41" t="str">
        <f t="shared" si="44"/>
        <v>no values</v>
      </c>
      <c r="U359" s="42">
        <f>Beazley_data[[#This Row],[Acq_costs]]</f>
        <v>63491.301866666698</v>
      </c>
      <c r="V359" s="40">
        <f t="shared" si="45"/>
        <v>0</v>
      </c>
      <c r="W359" s="43" t="str">
        <f t="shared" si="46"/>
        <v>no values</v>
      </c>
      <c r="Y359" s="44">
        <f>Beazley_data[[#This Row],[total_RC]]</f>
        <v>0</v>
      </c>
      <c r="Z359" s="45">
        <f t="shared" si="47"/>
        <v>0</v>
      </c>
      <c r="AA359" s="43" t="str">
        <f t="shared" si="48"/>
        <v>no values</v>
      </c>
      <c r="AD359" s="42">
        <f>Beazley_data[[#This Row],[Cat_incurred]]+Beazley_data[[#This Row],[incurred_exc_cat]]</f>
        <v>215172.682785324</v>
      </c>
      <c r="AE359" s="40">
        <f t="shared" si="49"/>
        <v>0</v>
      </c>
      <c r="AF359" s="43" t="str">
        <f t="shared" si="50"/>
        <v>no values</v>
      </c>
    </row>
    <row r="360" spans="1:32" x14ac:dyDescent="0.25">
      <c r="A360" s="48" t="s">
        <v>610</v>
      </c>
      <c r="B360" s="48" t="s">
        <v>32</v>
      </c>
      <c r="C360" s="49">
        <v>1994</v>
      </c>
      <c r="D360" s="85">
        <v>4705.9768999999997</v>
      </c>
      <c r="E360" s="49">
        <v>1334.9336646551701</v>
      </c>
      <c r="F360" s="49">
        <v>0</v>
      </c>
      <c r="G360" s="49">
        <v>0</v>
      </c>
      <c r="H360" s="49">
        <v>0</v>
      </c>
      <c r="I360" s="49">
        <v>0</v>
      </c>
      <c r="J360" s="49"/>
      <c r="K360" s="49">
        <v>0</v>
      </c>
      <c r="L360" s="49">
        <v>0</v>
      </c>
      <c r="M360" s="38">
        <f>IF(OR(Beazley_data[[#This Row],[total_RC]]&lt;0.6,Beazley_data[[#This Row],[total_RC]]&gt;2),1,Beazley_data[[#This Row],[total_RC]])</f>
        <v>1</v>
      </c>
      <c r="P360" s="39" t="str">
        <f>Beazley_data[[#This Row],[key]]</f>
        <v>B1994</v>
      </c>
      <c r="Q360" s="40">
        <f>Beazley_data[[#This Row],[WEP]]</f>
        <v>4705.9768999999997</v>
      </c>
      <c r="R360" s="40">
        <f t="shared" si="43"/>
        <v>0</v>
      </c>
      <c r="S360" s="41" t="str">
        <f t="shared" si="44"/>
        <v>no values</v>
      </c>
      <c r="U360" s="42">
        <f>Beazley_data[[#This Row],[Acq_costs]]</f>
        <v>1334.9336646551701</v>
      </c>
      <c r="V360" s="40">
        <f t="shared" si="45"/>
        <v>0</v>
      </c>
      <c r="W360" s="43" t="str">
        <f t="shared" si="46"/>
        <v>no values</v>
      </c>
      <c r="Y360" s="44">
        <f>Beazley_data[[#This Row],[total_RC]]</f>
        <v>0</v>
      </c>
      <c r="Z360" s="45">
        <f t="shared" si="47"/>
        <v>0</v>
      </c>
      <c r="AA360" s="43" t="str">
        <f t="shared" si="48"/>
        <v>no values</v>
      </c>
      <c r="AD360" s="42">
        <f>Beazley_data[[#This Row],[Cat_incurred]]+Beazley_data[[#This Row],[incurred_exc_cat]]</f>
        <v>0</v>
      </c>
      <c r="AE360" s="40">
        <f t="shared" si="49"/>
        <v>0</v>
      </c>
      <c r="AF360" s="43" t="str">
        <f t="shared" si="50"/>
        <v>no values</v>
      </c>
    </row>
    <row r="361" spans="1:32" x14ac:dyDescent="0.25">
      <c r="A361" s="46" t="s">
        <v>611</v>
      </c>
      <c r="B361" s="46" t="s">
        <v>32</v>
      </c>
      <c r="C361">
        <v>1999</v>
      </c>
      <c r="D361" s="84">
        <v>57887.6423</v>
      </c>
      <c r="E361">
        <v>14921.3943177622</v>
      </c>
      <c r="F361">
        <v>0</v>
      </c>
      <c r="G361">
        <v>0</v>
      </c>
      <c r="H361">
        <v>5403.3219811700001</v>
      </c>
      <c r="I361">
        <v>5403.3219811700001</v>
      </c>
      <c r="K361">
        <v>5403.3219811700001</v>
      </c>
      <c r="L361">
        <v>5403.3219811700001</v>
      </c>
      <c r="M361" s="38">
        <f>IF(OR(Beazley_data[[#This Row],[total_RC]]&lt;0.6,Beazley_data[[#This Row],[total_RC]]&gt;2),1,Beazley_data[[#This Row],[total_RC]])</f>
        <v>1</v>
      </c>
      <c r="P361" s="39" t="str">
        <f>Beazley_data[[#This Row],[key]]</f>
        <v>B1999</v>
      </c>
      <c r="Q361" s="40">
        <f>Beazley_data[[#This Row],[WEP]]</f>
        <v>57887.6423</v>
      </c>
      <c r="R361" s="40">
        <f t="shared" si="43"/>
        <v>0</v>
      </c>
      <c r="S361" s="41" t="str">
        <f t="shared" si="44"/>
        <v>no values</v>
      </c>
      <c r="U361" s="42">
        <f>Beazley_data[[#This Row],[Acq_costs]]</f>
        <v>14921.3943177622</v>
      </c>
      <c r="V361" s="40">
        <f t="shared" si="45"/>
        <v>0</v>
      </c>
      <c r="W361" s="43" t="str">
        <f t="shared" si="46"/>
        <v>no values</v>
      </c>
      <c r="Y361" s="44">
        <f>Beazley_data[[#This Row],[total_RC]]</f>
        <v>0</v>
      </c>
      <c r="Z361" s="45">
        <f t="shared" si="47"/>
        <v>0</v>
      </c>
      <c r="AA361" s="43" t="str">
        <f t="shared" si="48"/>
        <v>no values</v>
      </c>
      <c r="AD361" s="42">
        <f>Beazley_data[[#This Row],[Cat_incurred]]+Beazley_data[[#This Row],[incurred_exc_cat]]</f>
        <v>5403.3219811700001</v>
      </c>
      <c r="AE361" s="40">
        <f t="shared" si="49"/>
        <v>0</v>
      </c>
      <c r="AF361" s="43" t="str">
        <f t="shared" si="50"/>
        <v>no values</v>
      </c>
    </row>
    <row r="362" spans="1:32" x14ac:dyDescent="0.25">
      <c r="A362" s="48" t="s">
        <v>612</v>
      </c>
      <c r="B362" s="48" t="s">
        <v>32</v>
      </c>
      <c r="C362" s="49">
        <v>2000</v>
      </c>
      <c r="D362" s="85">
        <v>152829.80220000001</v>
      </c>
      <c r="E362" s="49">
        <v>25799.487206115398</v>
      </c>
      <c r="F362" s="49">
        <v>0</v>
      </c>
      <c r="G362" s="49">
        <v>0</v>
      </c>
      <c r="H362" s="49">
        <v>10286.279076180001</v>
      </c>
      <c r="I362" s="49">
        <v>10286.279076180001</v>
      </c>
      <c r="J362" s="49">
        <v>0.99330194148865703</v>
      </c>
      <c r="K362" s="49">
        <v>10286.279076180001</v>
      </c>
      <c r="L362" s="49">
        <v>10286.279076180001</v>
      </c>
      <c r="M362" s="38">
        <f>IF(OR(Beazley_data[[#This Row],[total_RC]]&lt;0.6,Beazley_data[[#This Row],[total_RC]]&gt;2),1,Beazley_data[[#This Row],[total_RC]])</f>
        <v>0.99330194148865703</v>
      </c>
      <c r="P362" s="39" t="str">
        <f>Beazley_data[[#This Row],[key]]</f>
        <v>B2000</v>
      </c>
      <c r="Q362" s="40">
        <f>Beazley_data[[#This Row],[WEP]]</f>
        <v>152829.80220000001</v>
      </c>
      <c r="R362" s="40">
        <f t="shared" si="43"/>
        <v>153289.13234800001</v>
      </c>
      <c r="S362" s="41">
        <f t="shared" si="44"/>
        <v>2.9964951915653604E-3</v>
      </c>
      <c r="U362" s="42">
        <f>Beazley_data[[#This Row],[Acq_costs]]</f>
        <v>25799.487206115398</v>
      </c>
      <c r="V362" s="40">
        <f t="shared" si="45"/>
        <v>25908.927360000001</v>
      </c>
      <c r="W362" s="43">
        <f t="shared" si="46"/>
        <v>4.2240326032780698E-3</v>
      </c>
      <c r="Y362" s="44">
        <f>Beazley_data[[#This Row],[total_RC]]</f>
        <v>0.99330194148865703</v>
      </c>
      <c r="Z362" s="45">
        <f t="shared" si="47"/>
        <v>0.993272557139951</v>
      </c>
      <c r="AA362" s="43">
        <f t="shared" si="48"/>
        <v>-2.958336913146938E-5</v>
      </c>
      <c r="AD362" s="42">
        <f>Beazley_data[[#This Row],[Cat_incurred]]+Beazley_data[[#This Row],[incurred_exc_cat]]</f>
        <v>10286.279076180001</v>
      </c>
      <c r="AE362" s="40">
        <f t="shared" si="49"/>
        <v>10774.639356</v>
      </c>
      <c r="AF362" s="43">
        <f t="shared" si="50"/>
        <v>4.5324976891040834E-2</v>
      </c>
    </row>
    <row r="363" spans="1:32" x14ac:dyDescent="0.25">
      <c r="A363" s="46" t="s">
        <v>613</v>
      </c>
      <c r="B363" s="46" t="s">
        <v>32</v>
      </c>
      <c r="C363">
        <v>2001</v>
      </c>
      <c r="D363" s="84">
        <v>335433.6531</v>
      </c>
      <c r="E363">
        <v>46066.127363641397</v>
      </c>
      <c r="F363">
        <v>84819.50778</v>
      </c>
      <c r="G363">
        <v>84819.50778</v>
      </c>
      <c r="H363">
        <v>22179.33403722</v>
      </c>
      <c r="I363">
        <v>22179.33403722</v>
      </c>
      <c r="J363">
        <v>1.1548576484145301</v>
      </c>
      <c r="K363">
        <v>106998.84181722</v>
      </c>
      <c r="L363">
        <v>106998.84181722</v>
      </c>
      <c r="M363" s="38">
        <f>IF(OR(Beazley_data[[#This Row],[total_RC]]&lt;0.6,Beazley_data[[#This Row],[total_RC]]&gt;2),1,Beazley_data[[#This Row],[total_RC]])</f>
        <v>1.1548576484145301</v>
      </c>
      <c r="P363" s="39" t="str">
        <f>Beazley_data[[#This Row],[key]]</f>
        <v>B2001</v>
      </c>
      <c r="Q363" s="40">
        <f>Beazley_data[[#This Row],[WEP]]</f>
        <v>335433.6531</v>
      </c>
      <c r="R363" s="40">
        <f t="shared" si="43"/>
        <v>341935.09183599998</v>
      </c>
      <c r="S363" s="41">
        <f t="shared" si="44"/>
        <v>1.9013663385910162E-2</v>
      </c>
      <c r="U363" s="42">
        <f>Beazley_data[[#This Row],[Acq_costs]]</f>
        <v>46066.127363641397</v>
      </c>
      <c r="V363" s="40">
        <f t="shared" si="45"/>
        <v>46178.155432</v>
      </c>
      <c r="W363" s="43">
        <f t="shared" si="46"/>
        <v>2.4259970393050944E-3</v>
      </c>
      <c r="Y363" s="44">
        <f>Beazley_data[[#This Row],[total_RC]]</f>
        <v>1.1548576484145301</v>
      </c>
      <c r="Z363" s="45">
        <f t="shared" si="47"/>
        <v>1.1547525144373301</v>
      </c>
      <c r="AA363" s="43">
        <f t="shared" si="48"/>
        <v>-9.1044596903303265E-5</v>
      </c>
      <c r="AD363" s="42">
        <f>Beazley_data[[#This Row],[Cat_incurred]]+Beazley_data[[#This Row],[incurred_exc_cat]]</f>
        <v>106998.84181722</v>
      </c>
      <c r="AE363" s="40">
        <f t="shared" si="49"/>
        <v>112801.27082400001</v>
      </c>
      <c r="AF363" s="43">
        <f t="shared" si="50"/>
        <v>5.1439393939393965E-2</v>
      </c>
    </row>
    <row r="364" spans="1:32" x14ac:dyDescent="0.25">
      <c r="A364" s="48" t="s">
        <v>614</v>
      </c>
      <c r="B364" s="48" t="s">
        <v>32</v>
      </c>
      <c r="C364" s="49">
        <v>2002</v>
      </c>
      <c r="D364" s="85">
        <v>2573472.4679</v>
      </c>
      <c r="E364" s="49">
        <v>669154.71872035705</v>
      </c>
      <c r="F364" s="49">
        <v>1058180.9924663999</v>
      </c>
      <c r="G364" s="49">
        <v>1058180.9924663999</v>
      </c>
      <c r="H364" s="49">
        <v>208827.96104354001</v>
      </c>
      <c r="I364" s="49">
        <v>208827.96104354001</v>
      </c>
      <c r="J364" s="49">
        <v>1.0742146692280701</v>
      </c>
      <c r="K364" s="49">
        <v>1267008.9535099401</v>
      </c>
      <c r="L364" s="49">
        <v>1267008.9535099401</v>
      </c>
      <c r="M364" s="38">
        <f>IF(OR(Beazley_data[[#This Row],[total_RC]]&lt;0.6,Beazley_data[[#This Row],[total_RC]]&gt;2),1,Beazley_data[[#This Row],[total_RC]])</f>
        <v>1.0742146692280701</v>
      </c>
      <c r="P364" s="39" t="str">
        <f>Beazley_data[[#This Row],[key]]</f>
        <v>B2002</v>
      </c>
      <c r="Q364" s="40">
        <f>Beazley_data[[#This Row],[WEP]]</f>
        <v>2573472.4679</v>
      </c>
      <c r="R364" s="40">
        <f t="shared" si="43"/>
        <v>2584142.4526217198</v>
      </c>
      <c r="S364" s="41">
        <f t="shared" si="44"/>
        <v>4.1290234255060556E-3</v>
      </c>
      <c r="U364" s="42">
        <f>Beazley_data[[#This Row],[Acq_costs]]</f>
        <v>669154.71872035705</v>
      </c>
      <c r="V364" s="40">
        <f t="shared" si="45"/>
        <v>672106.10850161896</v>
      </c>
      <c r="W364" s="43">
        <f t="shared" si="46"/>
        <v>4.3912557019332634E-3</v>
      </c>
      <c r="Y364" s="44">
        <f>Beazley_data[[#This Row],[total_RC]]</f>
        <v>1.0742146692280701</v>
      </c>
      <c r="Z364" s="45">
        <f t="shared" si="47"/>
        <v>1.07415926529953</v>
      </c>
      <c r="AA364" s="43">
        <f t="shared" si="48"/>
        <v>-5.1578876922537325E-5</v>
      </c>
      <c r="AD364" s="42">
        <f>Beazley_data[[#This Row],[Cat_incurred]]+Beazley_data[[#This Row],[incurred_exc_cat]]</f>
        <v>1267008.9535099398</v>
      </c>
      <c r="AE364" s="40">
        <f t="shared" si="49"/>
        <v>1335636.1062479999</v>
      </c>
      <c r="AF364" s="43">
        <f t="shared" si="50"/>
        <v>5.1381624393820831E-2</v>
      </c>
    </row>
    <row r="365" spans="1:32" x14ac:dyDescent="0.25">
      <c r="A365" s="46" t="s">
        <v>615</v>
      </c>
      <c r="B365" s="46" t="s">
        <v>32</v>
      </c>
      <c r="C365">
        <v>2003</v>
      </c>
      <c r="D365" s="84">
        <v>3832414.9147999999</v>
      </c>
      <c r="E365">
        <v>1062594.0163767701</v>
      </c>
      <c r="F365">
        <v>0</v>
      </c>
      <c r="G365">
        <v>0</v>
      </c>
      <c r="H365">
        <v>343707.60347615997</v>
      </c>
      <c r="I365">
        <v>343707.60347615997</v>
      </c>
      <c r="J365">
        <v>1.11977804657111</v>
      </c>
      <c r="K365">
        <v>343707.60347615997</v>
      </c>
      <c r="L365">
        <v>343707.60347615997</v>
      </c>
      <c r="M365" s="38">
        <f>IF(OR(Beazley_data[[#This Row],[total_RC]]&lt;0.6,Beazley_data[[#This Row],[total_RC]]&gt;2),1,Beazley_data[[#This Row],[total_RC]])</f>
        <v>1.11977804657111</v>
      </c>
      <c r="P365" s="39" t="str">
        <f>Beazley_data[[#This Row],[key]]</f>
        <v>B2003</v>
      </c>
      <c r="Q365" s="40">
        <f>Beazley_data[[#This Row],[WEP]]</f>
        <v>3832414.9147999999</v>
      </c>
      <c r="R365" s="40">
        <f t="shared" si="43"/>
        <v>3841438.18337435</v>
      </c>
      <c r="S365" s="41">
        <f t="shared" si="44"/>
        <v>2.3489297871309065E-3</v>
      </c>
      <c r="U365" s="42">
        <f>Beazley_data[[#This Row],[Acq_costs]]</f>
        <v>1062594.0163767701</v>
      </c>
      <c r="V365" s="40">
        <f t="shared" si="45"/>
        <v>1064707.05047542</v>
      </c>
      <c r="W365" s="43">
        <f t="shared" si="46"/>
        <v>1.9846154843309598E-3</v>
      </c>
      <c r="Y365" s="44">
        <f>Beazley_data[[#This Row],[total_RC]]</f>
        <v>1.11977804657111</v>
      </c>
      <c r="Z365" s="45">
        <f t="shared" si="47"/>
        <v>1.1201206991508199</v>
      </c>
      <c r="AA365" s="43">
        <f t="shared" si="48"/>
        <v>3.0590683662007145E-4</v>
      </c>
      <c r="AD365" s="42">
        <f>Beazley_data[[#This Row],[Cat_incurred]]+Beazley_data[[#This Row],[incurred_exc_cat]]</f>
        <v>343707.60347615997</v>
      </c>
      <c r="AE365" s="40">
        <f t="shared" si="49"/>
        <v>360239.03787200002</v>
      </c>
      <c r="AF365" s="43">
        <f t="shared" si="50"/>
        <v>4.5890180291104331E-2</v>
      </c>
    </row>
    <row r="366" spans="1:32" x14ac:dyDescent="0.25">
      <c r="A366" s="48" t="s">
        <v>616</v>
      </c>
      <c r="B366" s="48" t="s">
        <v>32</v>
      </c>
      <c r="C366" s="49">
        <v>2004</v>
      </c>
      <c r="D366" s="85">
        <v>8700409.0974000003</v>
      </c>
      <c r="E366" s="49">
        <v>2438694.1817750898</v>
      </c>
      <c r="F366" s="49">
        <v>5185896.2974299202</v>
      </c>
      <c r="G366" s="49">
        <v>5185896.2974299202</v>
      </c>
      <c r="H366" s="49">
        <v>1321556.4504477901</v>
      </c>
      <c r="I366" s="49">
        <v>1321556.4504477901</v>
      </c>
      <c r="J366" s="49">
        <v>1.02877110139671</v>
      </c>
      <c r="K366" s="49">
        <v>6507452.7478777096</v>
      </c>
      <c r="L366" s="49">
        <v>6507452.7478777096</v>
      </c>
      <c r="M366" s="38">
        <f>IF(OR(Beazley_data[[#This Row],[total_RC]]&lt;0.6,Beazley_data[[#This Row],[total_RC]]&gt;2),1,Beazley_data[[#This Row],[total_RC]])</f>
        <v>1.02877110139671</v>
      </c>
      <c r="P366" s="39" t="str">
        <f>Beazley_data[[#This Row],[key]]</f>
        <v>B2004</v>
      </c>
      <c r="Q366" s="40">
        <f>Beazley_data[[#This Row],[WEP]]</f>
        <v>8700409.0974000003</v>
      </c>
      <c r="R366" s="40">
        <f t="shared" si="43"/>
        <v>8739556.9668085091</v>
      </c>
      <c r="S366" s="41">
        <f t="shared" si="44"/>
        <v>4.479388321076954E-3</v>
      </c>
      <c r="U366" s="42">
        <f>Beazley_data[[#This Row],[Acq_costs]]</f>
        <v>2438694.1817750898</v>
      </c>
      <c r="V366" s="40">
        <f t="shared" si="45"/>
        <v>2450160.1086882101</v>
      </c>
      <c r="W366" s="43">
        <f t="shared" si="46"/>
        <v>4.6796643502856859E-3</v>
      </c>
      <c r="Y366" s="44">
        <f>Beazley_data[[#This Row],[total_RC]]</f>
        <v>1.02877110139671</v>
      </c>
      <c r="Z366" s="45">
        <f t="shared" si="47"/>
        <v>1.02881793732044</v>
      </c>
      <c r="AA366" s="43">
        <f t="shared" si="48"/>
        <v>4.5524015504617419E-5</v>
      </c>
      <c r="AD366" s="42">
        <f>Beazley_data[[#This Row],[Cat_incurred]]+Beazley_data[[#This Row],[incurred_exc_cat]]</f>
        <v>6507452.7478777105</v>
      </c>
      <c r="AE366" s="40">
        <f t="shared" si="49"/>
        <v>6664436.6179208802</v>
      </c>
      <c r="AF366" s="43">
        <f t="shared" si="50"/>
        <v>2.3555459980073204E-2</v>
      </c>
    </row>
    <row r="367" spans="1:32" x14ac:dyDescent="0.25">
      <c r="A367" s="46" t="s">
        <v>617</v>
      </c>
      <c r="B367" s="46" t="s">
        <v>32</v>
      </c>
      <c r="C367">
        <v>2005</v>
      </c>
      <c r="D367" s="84">
        <v>8194337.4961000001</v>
      </c>
      <c r="E367">
        <v>2452235.2969952999</v>
      </c>
      <c r="F367">
        <v>645937.5</v>
      </c>
      <c r="G367">
        <v>645937.5</v>
      </c>
      <c r="H367">
        <v>606727.7672759</v>
      </c>
      <c r="I367">
        <v>606727.7672759</v>
      </c>
      <c r="J367">
        <v>0.99928063643565301</v>
      </c>
      <c r="K367">
        <v>1252665.2672759001</v>
      </c>
      <c r="L367">
        <v>1252665.2672759001</v>
      </c>
      <c r="M367" s="38">
        <f>IF(OR(Beazley_data[[#This Row],[total_RC]]&lt;0.6,Beazley_data[[#This Row],[total_RC]]&gt;2),1,Beazley_data[[#This Row],[total_RC]])</f>
        <v>0.99928063643565301</v>
      </c>
      <c r="P367" s="39" t="str">
        <f>Beazley_data[[#This Row],[key]]</f>
        <v>B2005</v>
      </c>
      <c r="Q367" s="40">
        <f>Beazley_data[[#This Row],[WEP]]</f>
        <v>8194337.4961000001</v>
      </c>
      <c r="R367" s="40">
        <f t="shared" si="43"/>
        <v>8238583.1605518898</v>
      </c>
      <c r="S367" s="41">
        <f t="shared" si="44"/>
        <v>5.3705429185624369E-3</v>
      </c>
      <c r="U367" s="42">
        <f>Beazley_data[[#This Row],[Acq_costs]]</f>
        <v>2452235.2969952999</v>
      </c>
      <c r="V367" s="40">
        <f t="shared" si="45"/>
        <v>2465129.8661538898</v>
      </c>
      <c r="W367" s="43">
        <f t="shared" si="46"/>
        <v>5.2307869600022802E-3</v>
      </c>
      <c r="Y367" s="44">
        <f>Beazley_data[[#This Row],[total_RC]]</f>
        <v>0.99928063643565301</v>
      </c>
      <c r="Z367" s="45">
        <f t="shared" si="47"/>
        <v>0.99930477527490102</v>
      </c>
      <c r="AA367" s="43">
        <f t="shared" si="48"/>
        <v>2.4155632841212927E-5</v>
      </c>
      <c r="AD367" s="42">
        <f>Beazley_data[[#This Row],[Cat_incurred]]+Beazley_data[[#This Row],[incurred_exc_cat]]</f>
        <v>1252665.2672759001</v>
      </c>
      <c r="AE367" s="40">
        <f t="shared" si="49"/>
        <v>1253014.0843292</v>
      </c>
      <c r="AF367" s="43">
        <f t="shared" si="50"/>
        <v>2.783823882447433E-4</v>
      </c>
    </row>
    <row r="368" spans="1:32" x14ac:dyDescent="0.25">
      <c r="A368" s="48" t="s">
        <v>618</v>
      </c>
      <c r="B368" s="48" t="s">
        <v>32</v>
      </c>
      <c r="C368" s="49">
        <v>2006</v>
      </c>
      <c r="D368" s="85">
        <v>8673346.3394000009</v>
      </c>
      <c r="E368" s="49">
        <v>2329000.0355984098</v>
      </c>
      <c r="F368" s="49">
        <v>242362.53966991999</v>
      </c>
      <c r="G368" s="49">
        <v>242362.53966991999</v>
      </c>
      <c r="H368" s="49">
        <v>105032.138849237</v>
      </c>
      <c r="I368" s="49">
        <v>105032.138849237</v>
      </c>
      <c r="J368" s="49">
        <v>0.99587983936523905</v>
      </c>
      <c r="K368" s="49">
        <v>347394.67851915699</v>
      </c>
      <c r="L368" s="49">
        <v>347394.67851915699</v>
      </c>
      <c r="M368" s="38">
        <f>IF(OR(Beazley_data[[#This Row],[total_RC]]&lt;0.6,Beazley_data[[#This Row],[total_RC]]&gt;2),1,Beazley_data[[#This Row],[total_RC]])</f>
        <v>0.99587983936523905</v>
      </c>
      <c r="P368" s="39" t="str">
        <f>Beazley_data[[#This Row],[key]]</f>
        <v>B2006</v>
      </c>
      <c r="Q368" s="40">
        <f>Beazley_data[[#This Row],[WEP]]</f>
        <v>8673346.3394000009</v>
      </c>
      <c r="R368" s="40">
        <f t="shared" si="43"/>
        <v>8769801.4597060699</v>
      </c>
      <c r="S368" s="41">
        <f t="shared" si="44"/>
        <v>1.0998552333167853E-2</v>
      </c>
      <c r="U368" s="42">
        <f>Beazley_data[[#This Row],[Acq_costs]]</f>
        <v>2329000.0355984098</v>
      </c>
      <c r="V368" s="40">
        <f t="shared" si="45"/>
        <v>2347515.6787234698</v>
      </c>
      <c r="W368" s="43">
        <f t="shared" si="46"/>
        <v>7.8873352339561102E-3</v>
      </c>
      <c r="Y368" s="44">
        <f>Beazley_data[[#This Row],[total_RC]]</f>
        <v>0.99587983936523905</v>
      </c>
      <c r="Z368" s="45">
        <f t="shared" si="47"/>
        <v>0.995899573647825</v>
      </c>
      <c r="AA368" s="43">
        <f t="shared" si="48"/>
        <v>1.9815534726724013E-5</v>
      </c>
      <c r="AD368" s="42">
        <f>Beazley_data[[#This Row],[Cat_incurred]]+Beazley_data[[#This Row],[incurred_exc_cat]]</f>
        <v>347394.67851915699</v>
      </c>
      <c r="AE368" s="40">
        <f t="shared" si="49"/>
        <v>349919.59521831502</v>
      </c>
      <c r="AF368" s="43">
        <f t="shared" si="50"/>
        <v>7.2157053610636774E-3</v>
      </c>
    </row>
    <row r="369" spans="1:32" x14ac:dyDescent="0.25">
      <c r="A369" s="46" t="s">
        <v>619</v>
      </c>
      <c r="B369" s="46" t="s">
        <v>32</v>
      </c>
      <c r="C369">
        <v>2007</v>
      </c>
      <c r="D369" s="84">
        <v>12950624.3484</v>
      </c>
      <c r="E369">
        <v>3857091.7768593798</v>
      </c>
      <c r="F369">
        <v>1805302.4</v>
      </c>
      <c r="G369">
        <v>1805302.4</v>
      </c>
      <c r="H369">
        <v>828053.37510321999</v>
      </c>
      <c r="I369">
        <v>828053.37510321999</v>
      </c>
      <c r="J369">
        <v>0.94895637931027998</v>
      </c>
      <c r="K369">
        <v>2633355.7751032198</v>
      </c>
      <c r="L369">
        <v>2633355.7751032198</v>
      </c>
      <c r="M369" s="38">
        <f>IF(OR(Beazley_data[[#This Row],[total_RC]]&lt;0.6,Beazley_data[[#This Row],[total_RC]]&gt;2),1,Beazley_data[[#This Row],[total_RC]])</f>
        <v>0.94895637931027998</v>
      </c>
      <c r="P369" s="39" t="str">
        <f>Beazley_data[[#This Row],[key]]</f>
        <v>B2007</v>
      </c>
      <c r="Q369" s="40">
        <f>Beazley_data[[#This Row],[WEP]]</f>
        <v>12950624.3484</v>
      </c>
      <c r="R369" s="40">
        <f t="shared" si="43"/>
        <v>13011459.2136847</v>
      </c>
      <c r="S369" s="41">
        <f t="shared" si="44"/>
        <v>4.6754836860048218E-3</v>
      </c>
      <c r="U369" s="42">
        <f>Beazley_data[[#This Row],[Acq_costs]]</f>
        <v>3857091.7768593798</v>
      </c>
      <c r="V369" s="40">
        <f t="shared" si="45"/>
        <v>3875304.0076818401</v>
      </c>
      <c r="W369" s="43">
        <f t="shared" si="46"/>
        <v>4.6995618373059187E-3</v>
      </c>
      <c r="Y369" s="44">
        <f>Beazley_data[[#This Row],[total_RC]]</f>
        <v>0.94895637931027998</v>
      </c>
      <c r="Z369" s="45">
        <f t="shared" si="47"/>
        <v>0.94907569643847101</v>
      </c>
      <c r="AA369" s="43">
        <f t="shared" si="48"/>
        <v>1.2571929577248048E-4</v>
      </c>
      <c r="AD369" s="42">
        <f>Beazley_data[[#This Row],[Cat_incurred]]+Beazley_data[[#This Row],[incurred_exc_cat]]</f>
        <v>2633355.7751032198</v>
      </c>
      <c r="AE369" s="40">
        <f t="shared" si="49"/>
        <v>2663651.4344893601</v>
      </c>
      <c r="AF369" s="43">
        <f t="shared" si="50"/>
        <v>1.1373732686592372E-2</v>
      </c>
    </row>
    <row r="370" spans="1:32" x14ac:dyDescent="0.25">
      <c r="A370" s="48" t="s">
        <v>620</v>
      </c>
      <c r="B370" s="48" t="s">
        <v>32</v>
      </c>
      <c r="C370" s="49">
        <v>2008</v>
      </c>
      <c r="D370" s="85">
        <v>12068109.501399999</v>
      </c>
      <c r="E370" s="49">
        <v>3630279.9395730598</v>
      </c>
      <c r="F370" s="49">
        <v>3539429.936586</v>
      </c>
      <c r="G370" s="49">
        <v>3539429.936586</v>
      </c>
      <c r="H370" s="49">
        <v>423179.74267499999</v>
      </c>
      <c r="I370" s="49">
        <v>423179.74267499999</v>
      </c>
      <c r="J370" s="49">
        <v>0.96489798584419695</v>
      </c>
      <c r="K370" s="49">
        <v>3962609.6792609999</v>
      </c>
      <c r="L370" s="49">
        <v>3962609.6792609999</v>
      </c>
      <c r="M370" s="38">
        <f>IF(OR(Beazley_data[[#This Row],[total_RC]]&lt;0.6,Beazley_data[[#This Row],[total_RC]]&gt;2),1,Beazley_data[[#This Row],[total_RC]])</f>
        <v>0.96489798584419695</v>
      </c>
      <c r="P370" s="39" t="str">
        <f>Beazley_data[[#This Row],[key]]</f>
        <v>B2008</v>
      </c>
      <c r="Q370" s="40">
        <f>Beazley_data[[#This Row],[WEP]]</f>
        <v>12068109.501399999</v>
      </c>
      <c r="R370" s="40">
        <f t="shared" si="43"/>
        <v>12133492.1539088</v>
      </c>
      <c r="S370" s="41">
        <f t="shared" si="44"/>
        <v>5.3886096170374046E-3</v>
      </c>
      <c r="U370" s="42">
        <f>Beazley_data[[#This Row],[Acq_costs]]</f>
        <v>3630279.9395730598</v>
      </c>
      <c r="V370" s="40">
        <f t="shared" si="45"/>
        <v>3648967.1093449998</v>
      </c>
      <c r="W370" s="43">
        <f t="shared" si="46"/>
        <v>5.1212217627509349E-3</v>
      </c>
      <c r="Y370" s="44">
        <f>Beazley_data[[#This Row],[total_RC]]</f>
        <v>0.96489798584419695</v>
      </c>
      <c r="Z370" s="45">
        <f t="shared" si="47"/>
        <v>0.96491412391209197</v>
      </c>
      <c r="AA370" s="43">
        <f t="shared" si="48"/>
        <v>1.6724874779107351E-5</v>
      </c>
      <c r="AD370" s="42">
        <f>Beazley_data[[#This Row],[Cat_incurred]]+Beazley_data[[#This Row],[incurred_exc_cat]]</f>
        <v>3962609.6792609999</v>
      </c>
      <c r="AE370" s="40">
        <f t="shared" si="49"/>
        <v>4015245.9911000002</v>
      </c>
      <c r="AF370" s="43">
        <f t="shared" si="50"/>
        <v>1.3109112606219251E-2</v>
      </c>
    </row>
    <row r="371" spans="1:32" x14ac:dyDescent="0.25">
      <c r="A371" s="46" t="s">
        <v>621</v>
      </c>
      <c r="B371" s="46" t="s">
        <v>32</v>
      </c>
      <c r="C371">
        <v>2009</v>
      </c>
      <c r="D371" s="84">
        <v>8830847.2718000002</v>
      </c>
      <c r="E371">
        <v>2646195.2293640198</v>
      </c>
      <c r="F371">
        <v>4810008.6210725801</v>
      </c>
      <c r="G371">
        <v>4810008.6210725801</v>
      </c>
      <c r="H371">
        <v>116378.4966</v>
      </c>
      <c r="I371">
        <v>116378.4966</v>
      </c>
      <c r="J371">
        <v>1.00455202534994</v>
      </c>
      <c r="K371">
        <v>4926387.1176725803</v>
      </c>
      <c r="L371">
        <v>4926387.1176725803</v>
      </c>
      <c r="M371" s="38">
        <f>IF(OR(Beazley_data[[#This Row],[total_RC]]&lt;0.6,Beazley_data[[#This Row],[total_RC]]&gt;2),1,Beazley_data[[#This Row],[total_RC]])</f>
        <v>1.00455202534994</v>
      </c>
      <c r="P371" s="39" t="str">
        <f>Beazley_data[[#This Row],[key]]</f>
        <v>B2009</v>
      </c>
      <c r="Q371" s="40">
        <f>Beazley_data[[#This Row],[WEP]]</f>
        <v>8830847.2718000002</v>
      </c>
      <c r="R371" s="40">
        <f t="shared" si="43"/>
        <v>8895700.9316775091</v>
      </c>
      <c r="S371" s="41">
        <f t="shared" si="44"/>
        <v>7.2904496650247758E-3</v>
      </c>
      <c r="U371" s="42">
        <f>Beazley_data[[#This Row],[Acq_costs]]</f>
        <v>2646195.2293640198</v>
      </c>
      <c r="V371" s="40">
        <f t="shared" si="45"/>
        <v>2664019.3714100001</v>
      </c>
      <c r="W371" s="43">
        <f t="shared" si="46"/>
        <v>6.6906953595260226E-3</v>
      </c>
      <c r="Y371" s="44">
        <f>Beazley_data[[#This Row],[total_RC]]</f>
        <v>1.00455202534994</v>
      </c>
      <c r="Z371" s="45">
        <f t="shared" si="47"/>
        <v>1.0047261358166699</v>
      </c>
      <c r="AA371" s="43">
        <f t="shared" si="48"/>
        <v>1.732914677175787E-4</v>
      </c>
      <c r="AD371" s="42">
        <f>Beazley_data[[#This Row],[Cat_incurred]]+Beazley_data[[#This Row],[incurred_exc_cat]]</f>
        <v>4926387.1176725803</v>
      </c>
      <c r="AE371" s="40">
        <f t="shared" si="49"/>
        <v>4954052.7438359996</v>
      </c>
      <c r="AF371" s="43">
        <f t="shared" si="50"/>
        <v>5.584443201143114E-3</v>
      </c>
    </row>
    <row r="372" spans="1:32" x14ac:dyDescent="0.25">
      <c r="A372" s="48" t="s">
        <v>622</v>
      </c>
      <c r="B372" s="48" t="s">
        <v>32</v>
      </c>
      <c r="C372" s="49">
        <v>2010</v>
      </c>
      <c r="D372" s="85">
        <v>7639469.7346999999</v>
      </c>
      <c r="E372" s="49">
        <v>2276128.1423135102</v>
      </c>
      <c r="F372" s="49">
        <v>2500000</v>
      </c>
      <c r="G372" s="49">
        <v>2500000</v>
      </c>
      <c r="H372" s="49">
        <v>9741.83</v>
      </c>
      <c r="I372" s="49">
        <v>9741.83</v>
      </c>
      <c r="J372" s="49">
        <v>0.993516157278171</v>
      </c>
      <c r="K372" s="49">
        <v>2509741.83</v>
      </c>
      <c r="L372" s="49">
        <v>2509741.83</v>
      </c>
      <c r="M372" s="38">
        <f>IF(OR(Beazley_data[[#This Row],[total_RC]]&lt;0.6,Beazley_data[[#This Row],[total_RC]]&gt;2),1,Beazley_data[[#This Row],[total_RC]])</f>
        <v>0.993516157278171</v>
      </c>
      <c r="P372" s="39" t="str">
        <f>Beazley_data[[#This Row],[key]]</f>
        <v>B2010</v>
      </c>
      <c r="Q372" s="40">
        <f>Beazley_data[[#This Row],[WEP]]</f>
        <v>7639469.7346999999</v>
      </c>
      <c r="R372" s="40">
        <f t="shared" si="43"/>
        <v>7694409.4733143896</v>
      </c>
      <c r="S372" s="41">
        <f t="shared" si="44"/>
        <v>7.1402150879714254E-3</v>
      </c>
      <c r="U372" s="42">
        <f>Beazley_data[[#This Row],[Acq_costs]]</f>
        <v>2276128.1423135102</v>
      </c>
      <c r="V372" s="40">
        <f t="shared" si="45"/>
        <v>2292330.0860758</v>
      </c>
      <c r="W372" s="43">
        <f t="shared" si="46"/>
        <v>7.0678929970446145E-3</v>
      </c>
      <c r="Y372" s="44">
        <f>Beazley_data[[#This Row],[total_RC]]</f>
        <v>0.993516157278171</v>
      </c>
      <c r="Z372" s="45">
        <f t="shared" si="47"/>
        <v>0.99340216919189495</v>
      </c>
      <c r="AA372" s="43">
        <f t="shared" si="48"/>
        <v>-1.1474515539741302E-4</v>
      </c>
      <c r="AD372" s="42">
        <f>Beazley_data[[#This Row],[Cat_incurred]]+Beazley_data[[#This Row],[incurred_exc_cat]]</f>
        <v>2509741.83</v>
      </c>
      <c r="AE372" s="40">
        <f t="shared" si="49"/>
        <v>2509741.83</v>
      </c>
      <c r="AF372" s="43">
        <f t="shared" si="50"/>
        <v>0</v>
      </c>
    </row>
    <row r="373" spans="1:32" x14ac:dyDescent="0.25">
      <c r="A373" s="46" t="s">
        <v>623</v>
      </c>
      <c r="B373" s="46" t="s">
        <v>32</v>
      </c>
      <c r="C373">
        <v>2011</v>
      </c>
      <c r="D373" s="84">
        <v>7093456.5750000002</v>
      </c>
      <c r="E373">
        <v>2089732.77636254</v>
      </c>
      <c r="F373">
        <v>0</v>
      </c>
      <c r="G373">
        <v>0</v>
      </c>
      <c r="H373">
        <v>650739.37360699999</v>
      </c>
      <c r="I373">
        <v>650739.37360699999</v>
      </c>
      <c r="J373">
        <v>0.98727592126333297</v>
      </c>
      <c r="K373">
        <v>650739.37360699999</v>
      </c>
      <c r="L373">
        <v>650739.37360699999</v>
      </c>
      <c r="M373" s="38">
        <f>IF(OR(Beazley_data[[#This Row],[total_RC]]&lt;0.6,Beazley_data[[#This Row],[total_RC]]&gt;2),1,Beazley_data[[#This Row],[total_RC]])</f>
        <v>0.98727592126333297</v>
      </c>
      <c r="P373" s="39" t="str">
        <f>Beazley_data[[#This Row],[key]]</f>
        <v>B2011</v>
      </c>
      <c r="Q373" s="40">
        <f>Beazley_data[[#This Row],[WEP]]</f>
        <v>7093456.5750000002</v>
      </c>
      <c r="R373" s="40">
        <f t="shared" si="43"/>
        <v>7155870.2310034996</v>
      </c>
      <c r="S373" s="41">
        <f t="shared" si="44"/>
        <v>8.7220217791382244E-3</v>
      </c>
      <c r="U373" s="42">
        <f>Beazley_data[[#This Row],[Acq_costs]]</f>
        <v>2089732.77636254</v>
      </c>
      <c r="V373" s="40">
        <f t="shared" si="45"/>
        <v>2108172.14968595</v>
      </c>
      <c r="W373" s="43">
        <f t="shared" si="46"/>
        <v>8.746616506700805E-3</v>
      </c>
      <c r="Y373" s="44">
        <f>Beazley_data[[#This Row],[total_RC]]</f>
        <v>0.98727592126333297</v>
      </c>
      <c r="Z373" s="45">
        <f t="shared" si="47"/>
        <v>0.98731286816670405</v>
      </c>
      <c r="AA373" s="43">
        <f t="shared" si="48"/>
        <v>3.7421677122154109E-5</v>
      </c>
      <c r="AD373" s="42">
        <f>Beazley_data[[#This Row],[Cat_incurred]]+Beazley_data[[#This Row],[incurred_exc_cat]]</f>
        <v>650739.37360699999</v>
      </c>
      <c r="AE373" s="40">
        <f t="shared" si="49"/>
        <v>661705.06539999996</v>
      </c>
      <c r="AF373" s="43">
        <f t="shared" si="50"/>
        <v>1.657187222281762E-2</v>
      </c>
    </row>
    <row r="374" spans="1:32" x14ac:dyDescent="0.25">
      <c r="A374" s="48" t="s">
        <v>624</v>
      </c>
      <c r="B374" s="48" t="s">
        <v>32</v>
      </c>
      <c r="C374" s="49">
        <v>2012</v>
      </c>
      <c r="D374" s="85">
        <v>5882957.0508000003</v>
      </c>
      <c r="E374" s="49">
        <v>1768829.3941351799</v>
      </c>
      <c r="F374" s="49">
        <v>6350666.5</v>
      </c>
      <c r="G374" s="49">
        <v>6350666.5</v>
      </c>
      <c r="H374" s="49">
        <v>42564.600851050003</v>
      </c>
      <c r="I374" s="49">
        <v>42564.600851050003</v>
      </c>
      <c r="J374" s="49">
        <v>1.0066155363651801</v>
      </c>
      <c r="K374" s="49">
        <v>6393231.1008510496</v>
      </c>
      <c r="L374" s="49">
        <v>6393231.1008510496</v>
      </c>
      <c r="M374" s="38">
        <f>IF(OR(Beazley_data[[#This Row],[total_RC]]&lt;0.6,Beazley_data[[#This Row],[total_RC]]&gt;2),1,Beazley_data[[#This Row],[total_RC]])</f>
        <v>1.0066155363651801</v>
      </c>
      <c r="P374" s="39" t="str">
        <f>Beazley_data[[#This Row],[key]]</f>
        <v>B2012</v>
      </c>
      <c r="Q374" s="40">
        <f>Beazley_data[[#This Row],[WEP]]</f>
        <v>5882957.0508000003</v>
      </c>
      <c r="R374" s="40">
        <f t="shared" si="43"/>
        <v>5813494.4700756501</v>
      </c>
      <c r="S374" s="41">
        <f t="shared" si="44"/>
        <v>-1.1948507232939068E-2</v>
      </c>
      <c r="U374" s="42">
        <f>Beazley_data[[#This Row],[Acq_costs]]</f>
        <v>1768829.3941351799</v>
      </c>
      <c r="V374" s="40">
        <f t="shared" si="45"/>
        <v>1748995.8820923499</v>
      </c>
      <c r="W374" s="43">
        <f t="shared" si="46"/>
        <v>-1.1339942103867547E-2</v>
      </c>
      <c r="Y374" s="44">
        <f>Beazley_data[[#This Row],[total_RC]]</f>
        <v>1.0066155363651801</v>
      </c>
      <c r="Z374" s="45">
        <f t="shared" si="47"/>
        <v>1.00723659452679</v>
      </c>
      <c r="AA374" s="43">
        <f t="shared" si="48"/>
        <v>6.1659610560688052E-4</v>
      </c>
      <c r="AD374" s="42">
        <f>Beazley_data[[#This Row],[Cat_incurred]]+Beazley_data[[#This Row],[incurred_exc_cat]]</f>
        <v>6393231.1008510496</v>
      </c>
      <c r="AE374" s="40">
        <f t="shared" si="49"/>
        <v>6393281.1601600004</v>
      </c>
      <c r="AF374" s="43">
        <f t="shared" si="50"/>
        <v>7.8299870906250705E-6</v>
      </c>
    </row>
    <row r="375" spans="1:32" x14ac:dyDescent="0.25">
      <c r="A375" s="46" t="s">
        <v>625</v>
      </c>
      <c r="B375" s="46" t="s">
        <v>32</v>
      </c>
      <c r="C375">
        <v>2013</v>
      </c>
      <c r="D375" s="84">
        <v>4906238.7052999996</v>
      </c>
      <c r="E375">
        <v>1421641.35192118</v>
      </c>
      <c r="F375">
        <v>6567985.7327318201</v>
      </c>
      <c r="G375">
        <v>6567985.7327318201</v>
      </c>
      <c r="H375">
        <v>80696.325299999997</v>
      </c>
      <c r="I375">
        <v>80696.325299999997</v>
      </c>
      <c r="J375">
        <v>0.979282577918833</v>
      </c>
      <c r="K375">
        <v>6648682.0580318198</v>
      </c>
      <c r="L375">
        <v>6648682.0580318198</v>
      </c>
      <c r="M375" s="38">
        <f>IF(OR(Beazley_data[[#This Row],[total_RC]]&lt;0.6,Beazley_data[[#This Row],[total_RC]]&gt;2),1,Beazley_data[[#This Row],[total_RC]])</f>
        <v>0.979282577918833</v>
      </c>
      <c r="P375" s="39" t="str">
        <f>Beazley_data[[#This Row],[key]]</f>
        <v>B2013</v>
      </c>
      <c r="Q375" s="40">
        <f>Beazley_data[[#This Row],[WEP]]</f>
        <v>4906238.7052999996</v>
      </c>
      <c r="R375" s="40">
        <f t="shared" si="43"/>
        <v>5062586.9804314701</v>
      </c>
      <c r="S375" s="41">
        <f t="shared" si="44"/>
        <v>3.0883079290451105E-2</v>
      </c>
      <c r="U375" s="42">
        <f>Beazley_data[[#This Row],[Acq_costs]]</f>
        <v>1421641.35192118</v>
      </c>
      <c r="V375" s="40">
        <f t="shared" si="45"/>
        <v>1466695.9313419401</v>
      </c>
      <c r="W375" s="43">
        <f t="shared" si="46"/>
        <v>3.0718418492875866E-2</v>
      </c>
      <c r="Y375" s="44">
        <f>Beazley_data[[#This Row],[total_RC]]</f>
        <v>0.979282577918833</v>
      </c>
      <c r="Z375" s="45">
        <f t="shared" si="47"/>
        <v>0.97933760827397898</v>
      </c>
      <c r="AA375" s="43">
        <f t="shared" si="48"/>
        <v>5.6191403945945864E-5</v>
      </c>
      <c r="AD375" s="42">
        <f>Beazley_data[[#This Row],[Cat_incurred]]+Beazley_data[[#This Row],[incurred_exc_cat]]</f>
        <v>6648682.0580318198</v>
      </c>
      <c r="AE375" s="40">
        <f t="shared" si="49"/>
        <v>6649129.7997439997</v>
      </c>
      <c r="AF375" s="43">
        <f t="shared" si="50"/>
        <v>6.7338392491180559E-5</v>
      </c>
    </row>
    <row r="376" spans="1:32" x14ac:dyDescent="0.25">
      <c r="A376" s="48" t="s">
        <v>626</v>
      </c>
      <c r="B376" s="48" t="s">
        <v>32</v>
      </c>
      <c r="C376" s="49">
        <v>2014</v>
      </c>
      <c r="D376" s="85">
        <v>5141159.6513999999</v>
      </c>
      <c r="E376" s="49">
        <v>1442909.1632528801</v>
      </c>
      <c r="F376" s="49">
        <v>9970.4851999999992</v>
      </c>
      <c r="G376" s="49">
        <v>9970.4851999999992</v>
      </c>
      <c r="H376" s="49">
        <v>1535.9224999999999</v>
      </c>
      <c r="I376" s="49">
        <v>1535.9224999999999</v>
      </c>
      <c r="J376" s="49">
        <v>0.97907381469598598</v>
      </c>
      <c r="K376" s="49">
        <v>11506.4077</v>
      </c>
      <c r="L376" s="49">
        <v>11506.4077</v>
      </c>
      <c r="M376" s="38">
        <f>IF(OR(Beazley_data[[#This Row],[total_RC]]&lt;0.6,Beazley_data[[#This Row],[total_RC]]&gt;2),1,Beazley_data[[#This Row],[total_RC]])</f>
        <v>0.97907381469598598</v>
      </c>
      <c r="P376" s="39" t="str">
        <f>Beazley_data[[#This Row],[key]]</f>
        <v>B2014</v>
      </c>
      <c r="Q376" s="40">
        <f>Beazley_data[[#This Row],[WEP]]</f>
        <v>5141159.6513999999</v>
      </c>
      <c r="R376" s="40">
        <f t="shared" si="43"/>
        <v>5160010.1964676296</v>
      </c>
      <c r="S376" s="41">
        <f t="shared" si="44"/>
        <v>3.6531991895159877E-3</v>
      </c>
      <c r="U376" s="42">
        <f>Beazley_data[[#This Row],[Acq_costs]]</f>
        <v>1442909.1632528801</v>
      </c>
      <c r="V376" s="40">
        <f t="shared" si="45"/>
        <v>1447917.5179707999</v>
      </c>
      <c r="W376" s="43">
        <f t="shared" si="46"/>
        <v>3.4590055412402564E-3</v>
      </c>
      <c r="Y376" s="44">
        <f>Beazley_data[[#This Row],[total_RC]]</f>
        <v>0.97907381469598598</v>
      </c>
      <c r="Z376" s="45">
        <f t="shared" si="47"/>
        <v>0.97865719239679805</v>
      </c>
      <c r="AA376" s="43">
        <f t="shared" si="48"/>
        <v>-4.2570810537609545E-4</v>
      </c>
      <c r="AD376" s="42">
        <f>Beazley_data[[#This Row],[Cat_incurred]]+Beazley_data[[#This Row],[incurred_exc_cat]]</f>
        <v>11506.4077</v>
      </c>
      <c r="AE376" s="40">
        <f t="shared" si="49"/>
        <v>38068.4427</v>
      </c>
      <c r="AF376" s="43">
        <f t="shared" si="50"/>
        <v>0.69774419745307836</v>
      </c>
    </row>
    <row r="377" spans="1:32" x14ac:dyDescent="0.25">
      <c r="A377" s="46" t="s">
        <v>627</v>
      </c>
      <c r="B377" s="46" t="s">
        <v>32</v>
      </c>
      <c r="C377">
        <v>2015</v>
      </c>
      <c r="D377" s="84">
        <v>3401146.1442</v>
      </c>
      <c r="E377">
        <v>909846.81161558896</v>
      </c>
      <c r="F377">
        <v>3013445.6609999998</v>
      </c>
      <c r="G377">
        <v>3013445.6609999998</v>
      </c>
      <c r="H377">
        <v>126245.54963285</v>
      </c>
      <c r="I377">
        <v>126245.54963285</v>
      </c>
      <c r="J377">
        <v>0.91793865136351604</v>
      </c>
      <c r="K377">
        <v>3139691.21063285</v>
      </c>
      <c r="L377">
        <v>3139691.21063285</v>
      </c>
      <c r="M377" s="38">
        <f>IF(OR(Beazley_data[[#This Row],[total_RC]]&lt;0.6,Beazley_data[[#This Row],[total_RC]]&gt;2),1,Beazley_data[[#This Row],[total_RC]])</f>
        <v>0.91793865136351604</v>
      </c>
      <c r="P377" s="39" t="str">
        <f>Beazley_data[[#This Row],[key]]</f>
        <v>B2015</v>
      </c>
      <c r="Q377" s="40">
        <f>Beazley_data[[#This Row],[WEP]]</f>
        <v>3401146.1442</v>
      </c>
      <c r="R377" s="40">
        <f t="shared" si="43"/>
        <v>3399022.0580713199</v>
      </c>
      <c r="S377" s="41">
        <f t="shared" si="44"/>
        <v>-6.2491095744323852E-4</v>
      </c>
      <c r="U377" s="42">
        <f>Beazley_data[[#This Row],[Acq_costs]]</f>
        <v>909846.81161558896</v>
      </c>
      <c r="V377" s="40">
        <f t="shared" si="45"/>
        <v>909088.24700615695</v>
      </c>
      <c r="W377" s="43">
        <f t="shared" si="46"/>
        <v>-8.3442351381193629E-4</v>
      </c>
      <c r="Y377" s="44">
        <f>Beazley_data[[#This Row],[total_RC]]</f>
        <v>0.91793865136351604</v>
      </c>
      <c r="Z377" s="45">
        <f t="shared" si="47"/>
        <v>0.91784752031873795</v>
      </c>
      <c r="AA377" s="43">
        <f t="shared" si="48"/>
        <v>-9.9287782295740597E-5</v>
      </c>
      <c r="AD377" s="42">
        <f>Beazley_data[[#This Row],[Cat_incurred]]+Beazley_data[[#This Row],[incurred_exc_cat]]</f>
        <v>3139691.21063285</v>
      </c>
      <c r="AE377" s="40">
        <f t="shared" si="49"/>
        <v>3226386.1680657999</v>
      </c>
      <c r="AF377" s="43">
        <f t="shared" si="50"/>
        <v>2.6870607830842223E-2</v>
      </c>
    </row>
    <row r="378" spans="1:32" x14ac:dyDescent="0.25">
      <c r="A378" s="48" t="s">
        <v>628</v>
      </c>
      <c r="B378" s="48" t="s">
        <v>32</v>
      </c>
      <c r="C378" s="49">
        <v>2016</v>
      </c>
      <c r="D378" s="85">
        <v>2346045.6719</v>
      </c>
      <c r="E378" s="49">
        <v>623525.69109352306</v>
      </c>
      <c r="F378" s="49">
        <v>6431.6</v>
      </c>
      <c r="G378" s="49">
        <v>11471.6</v>
      </c>
      <c r="H378" s="49">
        <v>370</v>
      </c>
      <c r="I378" s="49">
        <v>370</v>
      </c>
      <c r="J378" s="49">
        <v>0.91974303237784505</v>
      </c>
      <c r="K378" s="49">
        <v>6801.6</v>
      </c>
      <c r="L378" s="49">
        <v>11841.6</v>
      </c>
      <c r="M378" s="38">
        <f>IF(OR(Beazley_data[[#This Row],[total_RC]]&lt;0.6,Beazley_data[[#This Row],[total_RC]]&gt;2),1,Beazley_data[[#This Row],[total_RC]])</f>
        <v>0.91974303237784505</v>
      </c>
      <c r="P378" s="39" t="str">
        <f>Beazley_data[[#This Row],[key]]</f>
        <v>B2016</v>
      </c>
      <c r="Q378" s="40">
        <f>Beazley_data[[#This Row],[WEP]]</f>
        <v>2346045.6719</v>
      </c>
      <c r="R378" s="40">
        <f t="shared" si="43"/>
        <v>2299355.83132547</v>
      </c>
      <c r="S378" s="41">
        <f t="shared" si="44"/>
        <v>-2.030561774669537E-2</v>
      </c>
      <c r="U378" s="42">
        <f>Beazley_data[[#This Row],[Acq_costs]]</f>
        <v>623525.69109352306</v>
      </c>
      <c r="V378" s="40">
        <f t="shared" si="45"/>
        <v>608095.31417436805</v>
      </c>
      <c r="W378" s="43">
        <f t="shared" si="46"/>
        <v>-2.5374931461370268E-2</v>
      </c>
      <c r="Y378" s="44">
        <f>Beazley_data[[#This Row],[total_RC]]</f>
        <v>0.91974303237784505</v>
      </c>
      <c r="Z378" s="45">
        <f t="shared" si="47"/>
        <v>0.92011292467592298</v>
      </c>
      <c r="AA378" s="43">
        <f t="shared" si="48"/>
        <v>4.0200750164249178E-4</v>
      </c>
      <c r="AD378" s="42">
        <f>Beazley_data[[#This Row],[Cat_incurred]]+Beazley_data[[#This Row],[incurred_exc_cat]]</f>
        <v>11841.6</v>
      </c>
      <c r="AE378" s="40">
        <f t="shared" si="49"/>
        <v>11841.6</v>
      </c>
      <c r="AF378" s="43">
        <f t="shared" si="50"/>
        <v>0</v>
      </c>
    </row>
    <row r="379" spans="1:32" x14ac:dyDescent="0.25">
      <c r="A379" s="46" t="s">
        <v>629</v>
      </c>
      <c r="B379" s="46" t="s">
        <v>32</v>
      </c>
      <c r="C379">
        <v>2017</v>
      </c>
      <c r="D379" s="84">
        <v>2974313.2787000001</v>
      </c>
      <c r="E379">
        <v>815907.44124813296</v>
      </c>
      <c r="F379">
        <v>0</v>
      </c>
      <c r="G379">
        <v>0</v>
      </c>
      <c r="H379">
        <v>80507.861174250007</v>
      </c>
      <c r="I379">
        <v>80507.861174250007</v>
      </c>
      <c r="J379">
        <v>0.92015607607629801</v>
      </c>
      <c r="K379">
        <v>80507.861174250007</v>
      </c>
      <c r="L379">
        <v>80507.861174250007</v>
      </c>
      <c r="M379" s="38">
        <f>IF(OR(Beazley_data[[#This Row],[total_RC]]&lt;0.6,Beazley_data[[#This Row],[total_RC]]&gt;2),1,Beazley_data[[#This Row],[total_RC]])</f>
        <v>0.92015607607629801</v>
      </c>
      <c r="P379" s="39" t="str">
        <f>Beazley_data[[#This Row],[key]]</f>
        <v>B2017</v>
      </c>
      <c r="Q379" s="40">
        <f>Beazley_data[[#This Row],[WEP]]</f>
        <v>2974313.2787000001</v>
      </c>
      <c r="R379" s="40">
        <f t="shared" si="43"/>
        <v>2771674.9620568301</v>
      </c>
      <c r="S379" s="41">
        <f t="shared" si="44"/>
        <v>-7.3110418579815858E-2</v>
      </c>
      <c r="U379" s="42">
        <f>Beazley_data[[#This Row],[Acq_costs]]</f>
        <v>815907.44124813296</v>
      </c>
      <c r="V379" s="40">
        <f t="shared" si="45"/>
        <v>752766.76819251501</v>
      </c>
      <c r="W379" s="43">
        <f t="shared" si="46"/>
        <v>-8.3878135597333051E-2</v>
      </c>
      <c r="Y379" s="44">
        <f>Beazley_data[[#This Row],[total_RC]]</f>
        <v>0.92015607607629801</v>
      </c>
      <c r="Z379" s="45">
        <f t="shared" si="47"/>
        <v>0.91815533489202295</v>
      </c>
      <c r="AA379" s="43">
        <f t="shared" si="48"/>
        <v>-2.1790879040204667E-3</v>
      </c>
      <c r="AD379" s="42">
        <f>Beazley_data[[#This Row],[Cat_incurred]]+Beazley_data[[#This Row],[incurred_exc_cat]]</f>
        <v>80507.861174250007</v>
      </c>
      <c r="AE379" s="40">
        <f t="shared" si="49"/>
        <v>81918.646208999999</v>
      </c>
      <c r="AF379" s="43">
        <f t="shared" si="50"/>
        <v>1.7221781609410871E-2</v>
      </c>
    </row>
    <row r="380" spans="1:32" x14ac:dyDescent="0.25">
      <c r="A380" s="48" t="s">
        <v>630</v>
      </c>
      <c r="B380" s="48" t="s">
        <v>32</v>
      </c>
      <c r="C380" s="49">
        <v>2018</v>
      </c>
      <c r="D380" s="85">
        <v>2885935.8306999998</v>
      </c>
      <c r="E380" s="49">
        <v>788790.19307146897</v>
      </c>
      <c r="F380" s="49">
        <v>1732730.21118088</v>
      </c>
      <c r="G380" s="49">
        <v>1732730.21118088</v>
      </c>
      <c r="H380" s="49">
        <v>1118270.3479731099</v>
      </c>
      <c r="I380" s="49">
        <v>1142616.7181098899</v>
      </c>
      <c r="J380" s="49">
        <v>1.0059694753116799</v>
      </c>
      <c r="K380" s="49">
        <v>2851000.5591539899</v>
      </c>
      <c r="L380" s="49">
        <v>2875346.9292907701</v>
      </c>
      <c r="M380" s="38">
        <f>IF(OR(Beazley_data[[#This Row],[total_RC]]&lt;0.6,Beazley_data[[#This Row],[total_RC]]&gt;2),1,Beazley_data[[#This Row],[total_RC]])</f>
        <v>1.0059694753116799</v>
      </c>
      <c r="P380" s="39" t="str">
        <f>Beazley_data[[#This Row],[key]]</f>
        <v>B2018</v>
      </c>
      <c r="Q380" s="40">
        <f>Beazley_data[[#This Row],[WEP]]</f>
        <v>2885935.8306999998</v>
      </c>
      <c r="R380" s="40">
        <f t="shared" si="43"/>
        <v>2692925.6686154702</v>
      </c>
      <c r="S380" s="41">
        <f t="shared" si="44"/>
        <v>-7.1673037371196027E-2</v>
      </c>
      <c r="U380" s="42">
        <f>Beazley_data[[#This Row],[Acq_costs]]</f>
        <v>788790.19307146897</v>
      </c>
      <c r="V380" s="40">
        <f t="shared" si="45"/>
        <v>704919.78860923403</v>
      </c>
      <c r="W380" s="43">
        <f t="shared" si="46"/>
        <v>-0.1189786495108988</v>
      </c>
      <c r="Y380" s="44">
        <f>Beazley_data[[#This Row],[total_RC]]</f>
        <v>1.0059694753116799</v>
      </c>
      <c r="Z380" s="45">
        <f t="shared" si="47"/>
        <v>1.00405192554385</v>
      </c>
      <c r="AA380" s="43">
        <f t="shared" si="48"/>
        <v>-1.9098113544189685E-3</v>
      </c>
      <c r="AD380" s="42">
        <f>Beazley_data[[#This Row],[Cat_incurred]]+Beazley_data[[#This Row],[incurred_exc_cat]]</f>
        <v>2875346.9292907696</v>
      </c>
      <c r="AE380" s="40">
        <f t="shared" si="49"/>
        <v>2799970.1709372499</v>
      </c>
      <c r="AF380" s="43">
        <f t="shared" si="50"/>
        <v>-2.6920557631615206E-2</v>
      </c>
    </row>
    <row r="381" spans="1:32" x14ac:dyDescent="0.25">
      <c r="A381" s="46" t="s">
        <v>631</v>
      </c>
      <c r="B381" s="46" t="s">
        <v>32</v>
      </c>
      <c r="C381">
        <v>2019</v>
      </c>
      <c r="D381" s="84">
        <v>4092356.5440000002</v>
      </c>
      <c r="E381">
        <v>1231834.77890636</v>
      </c>
      <c r="F381">
        <v>1061.0146999999999</v>
      </c>
      <c r="G381">
        <v>1061.0146999999999</v>
      </c>
      <c r="H381">
        <v>1713620.5920231401</v>
      </c>
      <c r="I381">
        <v>1805608.3009118601</v>
      </c>
      <c r="J381">
        <v>1.0775462150254</v>
      </c>
      <c r="K381">
        <v>1714681.60672314</v>
      </c>
      <c r="L381">
        <v>1806669.31561186</v>
      </c>
      <c r="M381" s="38">
        <f>IF(OR(Beazley_data[[#This Row],[total_RC]]&lt;0.6,Beazley_data[[#This Row],[total_RC]]&gt;2),1,Beazley_data[[#This Row],[total_RC]])</f>
        <v>1.0775462150254</v>
      </c>
      <c r="P381" s="39" t="str">
        <f>Beazley_data[[#This Row],[key]]</f>
        <v>B2019</v>
      </c>
      <c r="Q381" s="40">
        <f>Beazley_data[[#This Row],[WEP]]</f>
        <v>4092356.5440000002</v>
      </c>
      <c r="R381" s="40">
        <f t="shared" si="43"/>
        <v>3827449.57388609</v>
      </c>
      <c r="S381" s="41">
        <f t="shared" si="44"/>
        <v>-6.921239979784885E-2</v>
      </c>
      <c r="U381" s="42">
        <f>Beazley_data[[#This Row],[Acq_costs]]</f>
        <v>1231834.77890636</v>
      </c>
      <c r="V381" s="40">
        <f t="shared" si="45"/>
        <v>1181788.93797134</v>
      </c>
      <c r="W381" s="43">
        <f t="shared" si="46"/>
        <v>-4.2347528672022218E-2</v>
      </c>
      <c r="Y381" s="44">
        <f>Beazley_data[[#This Row],[total_RC]]</f>
        <v>1.0775462150254</v>
      </c>
      <c r="Z381" s="45">
        <f t="shared" si="47"/>
        <v>1.0841973647373</v>
      </c>
      <c r="AA381" s="43">
        <f t="shared" si="48"/>
        <v>6.1346300297561761E-3</v>
      </c>
      <c r="AD381" s="42">
        <f>Beazley_data[[#This Row],[Cat_incurred]]+Beazley_data[[#This Row],[incurred_exc_cat]]</f>
        <v>1806669.31561186</v>
      </c>
      <c r="AE381" s="40">
        <f t="shared" si="49"/>
        <v>1880507.77719714</v>
      </c>
      <c r="AF381" s="43">
        <f t="shared" si="50"/>
        <v>3.9265172141608899E-2</v>
      </c>
    </row>
    <row r="382" spans="1:32" x14ac:dyDescent="0.25">
      <c r="A382" s="48" t="s">
        <v>632</v>
      </c>
      <c r="B382" s="48" t="s">
        <v>32</v>
      </c>
      <c r="C382" s="49">
        <v>2020</v>
      </c>
      <c r="D382" s="85">
        <v>3498837.1954999999</v>
      </c>
      <c r="E382" s="49">
        <v>930419.55286222696</v>
      </c>
      <c r="F382" s="49">
        <v>0</v>
      </c>
      <c r="G382" s="49">
        <v>0</v>
      </c>
      <c r="H382" s="49">
        <v>308432.58175975201</v>
      </c>
      <c r="I382" s="49">
        <v>347005.96266724903</v>
      </c>
      <c r="J382" s="49">
        <v>1.15841834187896</v>
      </c>
      <c r="K382" s="49">
        <v>308432.58175975201</v>
      </c>
      <c r="L382" s="49">
        <v>347005.96266724903</v>
      </c>
      <c r="M382" s="38">
        <f>IF(OR(Beazley_data[[#This Row],[total_RC]]&lt;0.6,Beazley_data[[#This Row],[total_RC]]&gt;2),1,Beazley_data[[#This Row],[total_RC]])</f>
        <v>1.15841834187896</v>
      </c>
      <c r="P382" s="39" t="str">
        <f>Beazley_data[[#This Row],[key]]</f>
        <v>B2020</v>
      </c>
      <c r="Q382" s="40">
        <f>Beazley_data[[#This Row],[WEP]]</f>
        <v>3498837.1954999999</v>
      </c>
      <c r="R382" s="40">
        <f t="shared" si="43"/>
        <v>3399771.5992156998</v>
      </c>
      <c r="S382" s="41">
        <f t="shared" si="44"/>
        <v>-2.9138897538632809E-2</v>
      </c>
      <c r="U382" s="42">
        <f>Beazley_data[[#This Row],[Acq_costs]]</f>
        <v>930419.55286222696</v>
      </c>
      <c r="V382" s="40">
        <f t="shared" si="45"/>
        <v>882536.28441550396</v>
      </c>
      <c r="W382" s="43">
        <f t="shared" si="46"/>
        <v>-5.4256430349983474E-2</v>
      </c>
      <c r="Y382" s="44">
        <f>Beazley_data[[#This Row],[total_RC]]</f>
        <v>1.15841834187896</v>
      </c>
      <c r="Z382" s="45">
        <f t="shared" si="47"/>
        <v>1.15920165225354</v>
      </c>
      <c r="AA382" s="43">
        <f t="shared" si="48"/>
        <v>6.7573262430848388E-4</v>
      </c>
      <c r="AD382" s="42">
        <f>Beazley_data[[#This Row],[Cat_incurred]]+Beazley_data[[#This Row],[incurred_exc_cat]]</f>
        <v>347005.96266724903</v>
      </c>
      <c r="AE382" s="40">
        <f t="shared" si="49"/>
        <v>41853.618663397603</v>
      </c>
      <c r="AF382" s="43">
        <f t="shared" si="50"/>
        <v>-7.2909429040771903</v>
      </c>
    </row>
    <row r="383" spans="1:32" x14ac:dyDescent="0.25">
      <c r="A383" s="46" t="s">
        <v>633</v>
      </c>
      <c r="B383" s="46" t="s">
        <v>32</v>
      </c>
      <c r="C383">
        <v>2021</v>
      </c>
      <c r="D383" s="84">
        <v>3924027.9185000001</v>
      </c>
      <c r="E383">
        <v>944088.85987114406</v>
      </c>
      <c r="F383">
        <v>0</v>
      </c>
      <c r="G383">
        <v>0</v>
      </c>
      <c r="H383">
        <v>647480.88049999997</v>
      </c>
      <c r="I383">
        <v>763140.87118000002</v>
      </c>
      <c r="J383">
        <v>1.0435385291705599</v>
      </c>
      <c r="K383">
        <v>647480.88049999997</v>
      </c>
      <c r="L383">
        <v>763140.87118000002</v>
      </c>
      <c r="M383" s="38">
        <f>IF(OR(Beazley_data[[#This Row],[total_RC]]&lt;0.6,Beazley_data[[#This Row],[total_RC]]&gt;2),1,Beazley_data[[#This Row],[total_RC]])</f>
        <v>1.0435385291705599</v>
      </c>
      <c r="P383" s="39" t="str">
        <f>Beazley_data[[#This Row],[key]]</f>
        <v>B2021</v>
      </c>
      <c r="Q383" s="40">
        <f>Beazley_data[[#This Row],[WEP]]</f>
        <v>3924027.9185000001</v>
      </c>
      <c r="R383" s="40">
        <f t="shared" si="43"/>
        <v>5272935.6015049601</v>
      </c>
      <c r="S383" s="41">
        <f t="shared" si="44"/>
        <v>0.25581721169133287</v>
      </c>
      <c r="U383" s="42">
        <f>Beazley_data[[#This Row],[Acq_costs]]</f>
        <v>944088.85987114406</v>
      </c>
      <c r="V383" s="40">
        <f t="shared" si="45"/>
        <v>1087205.9698872301</v>
      </c>
      <c r="W383" s="43">
        <f t="shared" si="46"/>
        <v>0.13163753141544171</v>
      </c>
      <c r="Y383" s="44">
        <f>Beazley_data[[#This Row],[total_RC]]</f>
        <v>1.0435385291705599</v>
      </c>
      <c r="Z383" s="45">
        <f t="shared" si="47"/>
        <v>1.0315752145558601</v>
      </c>
      <c r="AA383" s="43">
        <f t="shared" si="48"/>
        <v>-1.1597132662644035E-2</v>
      </c>
      <c r="AD383" s="42">
        <f>Beazley_data[[#This Row],[Cat_incurred]]+Beazley_data[[#This Row],[incurred_exc_cat]]</f>
        <v>763140.87118000002</v>
      </c>
      <c r="AE383" s="40">
        <f t="shared" si="49"/>
        <v>39010.636400000003</v>
      </c>
      <c r="AF383" s="43">
        <f t="shared" si="50"/>
        <v>-18.562379433010225</v>
      </c>
    </row>
    <row r="384" spans="1:32" x14ac:dyDescent="0.25">
      <c r="A384" s="48" t="s">
        <v>634</v>
      </c>
      <c r="B384" s="48" t="s">
        <v>32</v>
      </c>
      <c r="C384" s="49">
        <v>2022</v>
      </c>
      <c r="D384" s="85">
        <v>12117506.8071</v>
      </c>
      <c r="E384" s="49">
        <v>2389223.4270214499</v>
      </c>
      <c r="F384" s="49">
        <v>781991.72361937002</v>
      </c>
      <c r="G384" s="49">
        <v>851027.64861936995</v>
      </c>
      <c r="H384" s="49">
        <v>1023321.60605892</v>
      </c>
      <c r="I384" s="49">
        <v>2063166.6981732701</v>
      </c>
      <c r="J384" s="49">
        <v>1.0534857733127201</v>
      </c>
      <c r="K384" s="49">
        <v>1805313.3296782901</v>
      </c>
      <c r="L384" s="49">
        <v>2914194.3467926402</v>
      </c>
      <c r="M384" s="38">
        <f>IF(OR(Beazley_data[[#This Row],[total_RC]]&lt;0.6,Beazley_data[[#This Row],[total_RC]]&gt;2),1,Beazley_data[[#This Row],[total_RC]])</f>
        <v>1.0534857733127201</v>
      </c>
      <c r="P384" s="39" t="str">
        <f>Beazley_data[[#This Row],[key]]</f>
        <v>B2022</v>
      </c>
      <c r="Q384" s="40">
        <f>Beazley_data[[#This Row],[WEP]]</f>
        <v>12117506.8071</v>
      </c>
      <c r="R384" s="40">
        <f t="shared" si="43"/>
        <v>8309913.1732155299</v>
      </c>
      <c r="S384" s="41">
        <f t="shared" si="44"/>
        <v>-0.45819896724758646</v>
      </c>
      <c r="U384" s="42">
        <f>Beazley_data[[#This Row],[Acq_costs]]</f>
        <v>2389223.4270214499</v>
      </c>
      <c r="V384" s="40">
        <f t="shared" si="45"/>
        <v>1477908.63994071</v>
      </c>
      <c r="W384" s="43">
        <f t="shared" si="46"/>
        <v>-0.61662457505986268</v>
      </c>
      <c r="Y384" s="44">
        <f>Beazley_data[[#This Row],[total_RC]]</f>
        <v>1.0534857733127201</v>
      </c>
      <c r="Z384" s="45">
        <f t="shared" si="47"/>
        <v>1.0460634501750501</v>
      </c>
      <c r="AA384" s="43">
        <f t="shared" si="48"/>
        <v>-7.0954808108704406E-3</v>
      </c>
      <c r="AD384" s="42">
        <f>Beazley_data[[#This Row],[Cat_incurred]]+Beazley_data[[#This Row],[incurred_exc_cat]]</f>
        <v>2914194.3467926402</v>
      </c>
      <c r="AE384" s="40">
        <f t="shared" si="49"/>
        <v>2149.3712</v>
      </c>
      <c r="AF384" s="43">
        <f t="shared" si="50"/>
        <v>-1354.8357657312242</v>
      </c>
    </row>
    <row r="385" spans="1:32" x14ac:dyDescent="0.25">
      <c r="A385" s="46" t="s">
        <v>635</v>
      </c>
      <c r="B385" s="46" t="s">
        <v>32</v>
      </c>
      <c r="C385">
        <v>2023</v>
      </c>
      <c r="D385" s="84">
        <v>13900822.338300001</v>
      </c>
      <c r="E385">
        <v>2479277.0930238301</v>
      </c>
      <c r="F385">
        <v>0</v>
      </c>
      <c r="G385">
        <v>6780.0080427299999</v>
      </c>
      <c r="H385">
        <v>1010785.42599509</v>
      </c>
      <c r="I385">
        <v>2358006.1498000799</v>
      </c>
      <c r="J385">
        <v>1.00442429407036</v>
      </c>
      <c r="K385">
        <v>1010785.42599509</v>
      </c>
      <c r="L385">
        <v>2364786.1578428098</v>
      </c>
      <c r="M385" s="38">
        <f>IF(OR(Beazley_data[[#This Row],[total_RC]]&lt;0.6,Beazley_data[[#This Row],[total_RC]]&gt;2),1,Beazley_data[[#This Row],[total_RC]])</f>
        <v>1.00442429407036</v>
      </c>
      <c r="P385" s="39" t="str">
        <f>Beazley_data[[#This Row],[key]]</f>
        <v>B2023</v>
      </c>
      <c r="Q385" s="40">
        <f>Beazley_data[[#This Row],[WEP]]</f>
        <v>13900822.338300001</v>
      </c>
      <c r="R385" s="40">
        <f t="shared" si="43"/>
        <v>0</v>
      </c>
      <c r="S385" s="41" t="str">
        <f t="shared" si="44"/>
        <v>no values</v>
      </c>
      <c r="U385" s="42">
        <f>Beazley_data[[#This Row],[Acq_costs]]</f>
        <v>2479277.0930238301</v>
      </c>
      <c r="V385" s="40">
        <f t="shared" si="45"/>
        <v>0</v>
      </c>
      <c r="W385" s="43" t="str">
        <f t="shared" si="46"/>
        <v>no values</v>
      </c>
      <c r="Y385" s="44">
        <f>Beazley_data[[#This Row],[total_RC]]</f>
        <v>1.00442429407036</v>
      </c>
      <c r="Z385" s="45">
        <f t="shared" si="47"/>
        <v>0</v>
      </c>
      <c r="AA385" s="43" t="str">
        <f t="shared" si="48"/>
        <v>no values</v>
      </c>
      <c r="AD385" s="42">
        <f>Beazley_data[[#This Row],[Cat_incurred]]+Beazley_data[[#This Row],[incurred_exc_cat]]</f>
        <v>2364786.1578428098</v>
      </c>
      <c r="AE385" s="40">
        <f t="shared" si="49"/>
        <v>0</v>
      </c>
      <c r="AF385" s="43" t="str">
        <f t="shared" si="50"/>
        <v>no values</v>
      </c>
    </row>
    <row r="386" spans="1:32" x14ac:dyDescent="0.25">
      <c r="A386" s="48" t="s">
        <v>636</v>
      </c>
      <c r="B386" s="48" t="s">
        <v>32</v>
      </c>
      <c r="C386" s="49">
        <v>2024</v>
      </c>
      <c r="D386" s="85">
        <v>3516766.2875000001</v>
      </c>
      <c r="E386" s="49">
        <v>952439.69720801699</v>
      </c>
      <c r="F386" s="49">
        <v>0</v>
      </c>
      <c r="G386" s="49">
        <v>0</v>
      </c>
      <c r="H386" s="49">
        <v>0</v>
      </c>
      <c r="I386" s="49">
        <v>0</v>
      </c>
      <c r="J386" s="49">
        <v>1.01041288696411</v>
      </c>
      <c r="K386" s="49">
        <v>0</v>
      </c>
      <c r="L386" s="49">
        <v>0</v>
      </c>
      <c r="M386" s="38">
        <f>IF(OR(Beazley_data[[#This Row],[total_RC]]&lt;0.6,Beazley_data[[#This Row],[total_RC]]&gt;2),1,Beazley_data[[#This Row],[total_RC]])</f>
        <v>1.01041288696411</v>
      </c>
      <c r="P386" s="39" t="str">
        <f>Beazley_data[[#This Row],[key]]</f>
        <v>B2024</v>
      </c>
      <c r="Q386" s="40">
        <f>Beazley_data[[#This Row],[WEP]]</f>
        <v>3516766.2875000001</v>
      </c>
      <c r="R386" s="40">
        <f t="shared" ref="R386:R449" si="51">IFERROR(INDEX($AJ$4:$CZ$182,MATCH($B386,$AI$4:$AI$182,0),MATCH($C386&amp;"WEP",$AJ$1:$FQ$1,0)),0)</f>
        <v>0</v>
      </c>
      <c r="S386" s="41" t="str">
        <f t="shared" ref="S386:S449" si="52">IFERROR((R386-Q386)/R386,"no values")</f>
        <v>no values</v>
      </c>
      <c r="U386" s="42">
        <f>Beazley_data[[#This Row],[Acq_costs]]</f>
        <v>952439.69720801699</v>
      </c>
      <c r="V386" s="40">
        <f t="shared" ref="V386:V449" si="53">IFERROR(INDEX($AJ$4:$FQ$182,MATCH($B386,$AI$4:$AI$182,0),MATCH($C386&amp;"Acquisition Cost",$AJ$1:$FQ$1,0)),0)</f>
        <v>0</v>
      </c>
      <c r="W386" s="43" t="str">
        <f t="shared" ref="W386:W449" si="54">IFERROR((V386-U386)/V386,"no values")</f>
        <v>no values</v>
      </c>
      <c r="Y386" s="44">
        <f>Beazley_data[[#This Row],[total_RC]]</f>
        <v>1.01041288696411</v>
      </c>
      <c r="Z386" s="45">
        <f t="shared" ref="Z386:Z449" si="55">IFERROR(INDEX($AJ$4:$FQ$182,MATCH($B386,$AI$4:$AI$182,0),MATCH($C386&amp;"RC",$AJ$1:$FQ$1,0)),0)</f>
        <v>0</v>
      </c>
      <c r="AA386" s="43" t="str">
        <f t="shared" ref="AA386:AA449" si="56">IFERROR((Z386-Y386)/Z386,"no values")</f>
        <v>no values</v>
      </c>
      <c r="AD386" s="42">
        <f>Beazley_data[[#This Row],[Cat_incurred]]+Beazley_data[[#This Row],[incurred_exc_cat]]</f>
        <v>0</v>
      </c>
      <c r="AE386" s="40">
        <f t="shared" ref="AE386:AE449" si="57">IFERROR(INDEX($AJ$4:$FQ$182,MATCH($B386,$AI$4:$AI$182,0),MATCH($C386&amp;"Total Incurred (Cat)",$AJ$1:$FQ$1,0)),0)+IFERROR(INDEX($AJ$4:$FQ$182,MATCH($B386,$AI$4:$AI$182,0),MATCH($C386&amp;"Total Incurred (Non Cat)",$AJ$1:$FQ$1,0)),0)</f>
        <v>0</v>
      </c>
      <c r="AF386" s="43" t="str">
        <f t="shared" ref="AF386:AF449" si="58">IFERROR((AE386-AD386)/AE386,"no values")</f>
        <v>no values</v>
      </c>
    </row>
    <row r="387" spans="1:32" x14ac:dyDescent="0.25">
      <c r="A387" s="46" t="s">
        <v>637</v>
      </c>
      <c r="B387" s="46" t="s">
        <v>110</v>
      </c>
      <c r="C387">
        <v>2004</v>
      </c>
      <c r="D387" s="84">
        <v>11432117.2258</v>
      </c>
      <c r="E387">
        <v>4306953.0943579003</v>
      </c>
      <c r="F387">
        <v>6967424.8172849901</v>
      </c>
      <c r="G387">
        <v>6967424.8172849901</v>
      </c>
      <c r="H387">
        <v>1147709.4918</v>
      </c>
      <c r="I387">
        <v>1147709.4918</v>
      </c>
      <c r="J387">
        <v>1.03035320799583</v>
      </c>
      <c r="K387">
        <v>8115134.3090849901</v>
      </c>
      <c r="L387">
        <v>8115134.3090849901</v>
      </c>
      <c r="M387" s="38">
        <f>IF(OR(Beazley_data[[#This Row],[total_RC]]&lt;0.6,Beazley_data[[#This Row],[total_RC]]&gt;2),1,Beazley_data[[#This Row],[total_RC]])</f>
        <v>1.03035320799583</v>
      </c>
      <c r="P387" s="39" t="str">
        <f>Beazley_data[[#This Row],[key]]</f>
        <v>B22004</v>
      </c>
      <c r="Q387" s="40">
        <f>Beazley_data[[#This Row],[WEP]]</f>
        <v>11432117.2258</v>
      </c>
      <c r="R387" s="40">
        <f t="shared" si="51"/>
        <v>11493640.161245599</v>
      </c>
      <c r="S387" s="41">
        <f t="shared" si="52"/>
        <v>5.3527807189442961E-3</v>
      </c>
      <c r="U387" s="42">
        <f>Beazley_data[[#This Row],[Acq_costs]]</f>
        <v>4306953.0943579003</v>
      </c>
      <c r="V387" s="40">
        <f t="shared" si="53"/>
        <v>4325330.0756266201</v>
      </c>
      <c r="W387" s="43">
        <f t="shared" si="54"/>
        <v>4.2486887584082134E-3</v>
      </c>
      <c r="Y387" s="44">
        <f>Beazley_data[[#This Row],[total_RC]]</f>
        <v>1.03035320799583</v>
      </c>
      <c r="Z387" s="45">
        <f t="shared" si="55"/>
        <v>1.03006841717766</v>
      </c>
      <c r="AA387" s="43">
        <f t="shared" si="56"/>
        <v>-2.764775751015886E-4</v>
      </c>
      <c r="AD387" s="42">
        <f>Beazley_data[[#This Row],[Cat_incurred]]+Beazley_data[[#This Row],[incurred_exc_cat]]</f>
        <v>8115134.3090849901</v>
      </c>
      <c r="AE387" s="40">
        <f t="shared" si="57"/>
        <v>8144529.9115828797</v>
      </c>
      <c r="AF387" s="43">
        <f t="shared" si="58"/>
        <v>3.6092448326679005E-3</v>
      </c>
    </row>
    <row r="388" spans="1:32" x14ac:dyDescent="0.25">
      <c r="A388" s="48" t="s">
        <v>638</v>
      </c>
      <c r="B388" s="48" t="s">
        <v>110</v>
      </c>
      <c r="C388" s="49">
        <v>2005</v>
      </c>
      <c r="D388" s="85">
        <v>7551424.1344999997</v>
      </c>
      <c r="E388" s="49">
        <v>3050303.9389993702</v>
      </c>
      <c r="F388" s="49">
        <v>4023714.0312584499</v>
      </c>
      <c r="G388" s="49">
        <v>4023714.0312584499</v>
      </c>
      <c r="H388" s="49">
        <v>626942.47730000003</v>
      </c>
      <c r="I388" s="49">
        <v>626942.47730000003</v>
      </c>
      <c r="J388" s="49">
        <v>1.0217053695737299</v>
      </c>
      <c r="K388" s="49">
        <v>4650656.5085584503</v>
      </c>
      <c r="L388" s="49">
        <v>4650656.5085584503</v>
      </c>
      <c r="M388" s="38">
        <f>IF(OR(Beazley_data[[#This Row],[total_RC]]&lt;0.6,Beazley_data[[#This Row],[total_RC]]&gt;2),1,Beazley_data[[#This Row],[total_RC]])</f>
        <v>1.0217053695737299</v>
      </c>
      <c r="P388" s="39" t="str">
        <f>Beazley_data[[#This Row],[key]]</f>
        <v>B22005</v>
      </c>
      <c r="Q388" s="40">
        <f>Beazley_data[[#This Row],[WEP]]</f>
        <v>7551424.1344999997</v>
      </c>
      <c r="R388" s="40">
        <f t="shared" si="51"/>
        <v>7551424.1344999997</v>
      </c>
      <c r="S388" s="41">
        <f t="shared" si="52"/>
        <v>0</v>
      </c>
      <c r="U388" s="42">
        <f>Beazley_data[[#This Row],[Acq_costs]]</f>
        <v>3050303.9389993702</v>
      </c>
      <c r="V388" s="40">
        <f t="shared" si="53"/>
        <v>3050303.9389</v>
      </c>
      <c r="W388" s="43">
        <f t="shared" si="54"/>
        <v>-3.2577165442128765E-11</v>
      </c>
      <c r="Y388" s="44">
        <f>Beazley_data[[#This Row],[total_RC]]</f>
        <v>1.0217053695737299</v>
      </c>
      <c r="Z388" s="45">
        <f t="shared" si="55"/>
        <v>1.02170536954332</v>
      </c>
      <c r="AA388" s="43">
        <f t="shared" si="56"/>
        <v>-2.9763861216169683E-11</v>
      </c>
      <c r="AD388" s="42">
        <f>Beazley_data[[#This Row],[Cat_incurred]]+Beazley_data[[#This Row],[incurred_exc_cat]]</f>
        <v>4650656.5085584503</v>
      </c>
      <c r="AE388" s="40">
        <f t="shared" si="57"/>
        <v>4653378.1374896299</v>
      </c>
      <c r="AF388" s="43">
        <f t="shared" si="58"/>
        <v>5.8487164609577307E-4</v>
      </c>
    </row>
    <row r="389" spans="1:32" x14ac:dyDescent="0.25">
      <c r="A389" s="46" t="s">
        <v>639</v>
      </c>
      <c r="B389" s="46" t="s">
        <v>110</v>
      </c>
      <c r="C389">
        <v>2006</v>
      </c>
      <c r="D389" s="84">
        <v>17237416.489399999</v>
      </c>
      <c r="E389">
        <v>6980985.7022233801</v>
      </c>
      <c r="F389">
        <v>4639258.3715621196</v>
      </c>
      <c r="G389">
        <v>4639429.5459621204</v>
      </c>
      <c r="H389">
        <v>1437323.3795</v>
      </c>
      <c r="I389">
        <v>1437323.3795</v>
      </c>
      <c r="J389">
        <v>1.16340515465824</v>
      </c>
      <c r="K389">
        <v>6076581.7510621203</v>
      </c>
      <c r="L389">
        <v>6076752.9254621202</v>
      </c>
      <c r="M389" s="38">
        <f>IF(OR(Beazley_data[[#This Row],[total_RC]]&lt;0.6,Beazley_data[[#This Row],[total_RC]]&gt;2),1,Beazley_data[[#This Row],[total_RC]])</f>
        <v>1.16340515465824</v>
      </c>
      <c r="P389" s="39" t="str">
        <f>Beazley_data[[#This Row],[key]]</f>
        <v>B22006</v>
      </c>
      <c r="Q389" s="40">
        <f>Beazley_data[[#This Row],[WEP]]</f>
        <v>17237416.489399999</v>
      </c>
      <c r="R389" s="40">
        <f t="shared" si="51"/>
        <v>17237416.489399999</v>
      </c>
      <c r="S389" s="41">
        <f t="shared" si="52"/>
        <v>0</v>
      </c>
      <c r="U389" s="42">
        <f>Beazley_data[[#This Row],[Acq_costs]]</f>
        <v>6980985.7022233801</v>
      </c>
      <c r="V389" s="40">
        <f t="shared" si="53"/>
        <v>6980985.7023999998</v>
      </c>
      <c r="W389" s="43">
        <f t="shared" si="54"/>
        <v>2.5300114606975563E-11</v>
      </c>
      <c r="Y389" s="44">
        <f>Beazley_data[[#This Row],[total_RC]]</f>
        <v>1.16340515465824</v>
      </c>
      <c r="Z389" s="45">
        <f t="shared" si="55"/>
        <v>1.16340515467443</v>
      </c>
      <c r="AA389" s="43">
        <f t="shared" si="56"/>
        <v>1.3915993249513698E-11</v>
      </c>
      <c r="AD389" s="42">
        <f>Beazley_data[[#This Row],[Cat_incurred]]+Beazley_data[[#This Row],[incurred_exc_cat]]</f>
        <v>6076752.9254621202</v>
      </c>
      <c r="AE389" s="40">
        <f t="shared" si="57"/>
        <v>6169029.3406987404</v>
      </c>
      <c r="AF389" s="43">
        <f t="shared" si="58"/>
        <v>1.4958012053508642E-2</v>
      </c>
    </row>
    <row r="390" spans="1:32" x14ac:dyDescent="0.25">
      <c r="A390" s="48" t="s">
        <v>640</v>
      </c>
      <c r="B390" s="48" t="s">
        <v>110</v>
      </c>
      <c r="C390" s="49">
        <v>2007</v>
      </c>
      <c r="D390" s="85">
        <v>19501489.7522</v>
      </c>
      <c r="E390" s="49">
        <v>8843428.3443172406</v>
      </c>
      <c r="F390" s="49">
        <v>7356402.1156879403</v>
      </c>
      <c r="G390" s="49">
        <v>7356402.1156879403</v>
      </c>
      <c r="H390" s="49">
        <v>1462825.7485</v>
      </c>
      <c r="I390" s="49">
        <v>1462825.7485</v>
      </c>
      <c r="J390" s="49">
        <v>1.00747935463063</v>
      </c>
      <c r="K390" s="49">
        <v>8819227.8641879391</v>
      </c>
      <c r="L390" s="49">
        <v>8819227.8641879391</v>
      </c>
      <c r="M390" s="38">
        <f>IF(OR(Beazley_data[[#This Row],[total_RC]]&lt;0.6,Beazley_data[[#This Row],[total_RC]]&gt;2),1,Beazley_data[[#This Row],[total_RC]])</f>
        <v>1.00747935463063</v>
      </c>
      <c r="P390" s="39" t="str">
        <f>Beazley_data[[#This Row],[key]]</f>
        <v>B22007</v>
      </c>
      <c r="Q390" s="40">
        <f>Beazley_data[[#This Row],[WEP]]</f>
        <v>19501489.7522</v>
      </c>
      <c r="R390" s="40">
        <f t="shared" si="51"/>
        <v>19501489.7522</v>
      </c>
      <c r="S390" s="41">
        <f t="shared" si="52"/>
        <v>0</v>
      </c>
      <c r="U390" s="42">
        <f>Beazley_data[[#This Row],[Acq_costs]]</f>
        <v>8843428.3443172406</v>
      </c>
      <c r="V390" s="40">
        <f t="shared" si="53"/>
        <v>8843428.3444999997</v>
      </c>
      <c r="W390" s="43">
        <f t="shared" si="54"/>
        <v>2.0666082160987543E-11</v>
      </c>
      <c r="Y390" s="44">
        <f>Beazley_data[[#This Row],[total_RC]]</f>
        <v>1.00747935463063</v>
      </c>
      <c r="Z390" s="45">
        <f t="shared" si="55"/>
        <v>1.00747935463139</v>
      </c>
      <c r="AA390" s="43">
        <f t="shared" si="56"/>
        <v>7.5441613683137707E-13</v>
      </c>
      <c r="AD390" s="42">
        <f>Beazley_data[[#This Row],[Cat_incurred]]+Beazley_data[[#This Row],[incurred_exc_cat]]</f>
        <v>8819227.864187941</v>
      </c>
      <c r="AE390" s="40">
        <f t="shared" si="57"/>
        <v>8923612.0751072597</v>
      </c>
      <c r="AF390" s="43">
        <f t="shared" si="58"/>
        <v>1.1697528987225057E-2</v>
      </c>
    </row>
    <row r="391" spans="1:32" x14ac:dyDescent="0.25">
      <c r="A391" s="46" t="s">
        <v>641</v>
      </c>
      <c r="B391" s="46" t="s">
        <v>110</v>
      </c>
      <c r="C391">
        <v>2008</v>
      </c>
      <c r="D391" s="84">
        <v>22346198.510299999</v>
      </c>
      <c r="E391">
        <v>11347093.2603059</v>
      </c>
      <c r="F391">
        <v>16557575.0482418</v>
      </c>
      <c r="G391">
        <v>16557575.0482418</v>
      </c>
      <c r="H391">
        <v>1593232.8846</v>
      </c>
      <c r="I391">
        <v>1593232.8846</v>
      </c>
      <c r="J391">
        <v>0.91353933402992404</v>
      </c>
      <c r="K391">
        <v>18150807.9328418</v>
      </c>
      <c r="L391">
        <v>18150807.9328418</v>
      </c>
      <c r="M391" s="38">
        <f>IF(OR(Beazley_data[[#This Row],[total_RC]]&lt;0.6,Beazley_data[[#This Row],[total_RC]]&gt;2),1,Beazley_data[[#This Row],[total_RC]])</f>
        <v>0.91353933402992404</v>
      </c>
      <c r="P391" s="39" t="str">
        <f>Beazley_data[[#This Row],[key]]</f>
        <v>B22008</v>
      </c>
      <c r="Q391" s="40">
        <f>Beazley_data[[#This Row],[WEP]]</f>
        <v>22346198.510299999</v>
      </c>
      <c r="R391" s="40">
        <f t="shared" si="51"/>
        <v>22346198.510299999</v>
      </c>
      <c r="S391" s="41">
        <f t="shared" si="52"/>
        <v>0</v>
      </c>
      <c r="U391" s="42">
        <f>Beazley_data[[#This Row],[Acq_costs]]</f>
        <v>11347093.2603059</v>
      </c>
      <c r="V391" s="40">
        <f t="shared" si="53"/>
        <v>11347093.260399999</v>
      </c>
      <c r="W391" s="43">
        <f t="shared" si="54"/>
        <v>8.2927819605037426E-12</v>
      </c>
      <c r="Y391" s="44">
        <f>Beazley_data[[#This Row],[total_RC]]</f>
        <v>0.91353933402992404</v>
      </c>
      <c r="Z391" s="45">
        <f t="shared" si="55"/>
        <v>0.913539334027617</v>
      </c>
      <c r="AA391" s="43">
        <f t="shared" si="56"/>
        <v>-2.5253903791966679E-12</v>
      </c>
      <c r="AD391" s="42">
        <f>Beazley_data[[#This Row],[Cat_incurred]]+Beazley_data[[#This Row],[incurred_exc_cat]]</f>
        <v>18150807.9328418</v>
      </c>
      <c r="AE391" s="40">
        <f t="shared" si="57"/>
        <v>18171309.501513898</v>
      </c>
      <c r="AF391" s="43">
        <f t="shared" si="58"/>
        <v>1.1282383732658442E-3</v>
      </c>
    </row>
    <row r="392" spans="1:32" x14ac:dyDescent="0.25">
      <c r="A392" s="48" t="s">
        <v>642</v>
      </c>
      <c r="B392" s="48" t="s">
        <v>110</v>
      </c>
      <c r="C392" s="49">
        <v>2009</v>
      </c>
      <c r="D392" s="85">
        <v>17597504.339499999</v>
      </c>
      <c r="E392" s="49">
        <v>8530046.8717003893</v>
      </c>
      <c r="F392" s="49">
        <v>5899520.4094913397</v>
      </c>
      <c r="G392" s="49">
        <v>5899520.4094913397</v>
      </c>
      <c r="H392" s="49">
        <v>1656424.7249</v>
      </c>
      <c r="I392" s="49">
        <v>1656424.7249</v>
      </c>
      <c r="J392" s="49">
        <v>1.0217865013310701</v>
      </c>
      <c r="K392" s="49">
        <v>7555945.1343913404</v>
      </c>
      <c r="L392" s="49">
        <v>7555945.1343913404</v>
      </c>
      <c r="M392" s="38">
        <f>IF(OR(Beazley_data[[#This Row],[total_RC]]&lt;0.6,Beazley_data[[#This Row],[total_RC]]&gt;2),1,Beazley_data[[#This Row],[total_RC]])</f>
        <v>1.0217865013310701</v>
      </c>
      <c r="P392" s="39" t="str">
        <f>Beazley_data[[#This Row],[key]]</f>
        <v>B22009</v>
      </c>
      <c r="Q392" s="40">
        <f>Beazley_data[[#This Row],[WEP]]</f>
        <v>17597504.339499999</v>
      </c>
      <c r="R392" s="40">
        <f t="shared" si="51"/>
        <v>17597504.339499999</v>
      </c>
      <c r="S392" s="41">
        <f t="shared" si="52"/>
        <v>0</v>
      </c>
      <c r="U392" s="42">
        <f>Beazley_data[[#This Row],[Acq_costs]]</f>
        <v>8530046.8717003893</v>
      </c>
      <c r="V392" s="40">
        <f t="shared" si="53"/>
        <v>8530046.8717999998</v>
      </c>
      <c r="W392" s="43">
        <f t="shared" si="54"/>
        <v>1.1677607261442097E-11</v>
      </c>
      <c r="Y392" s="44">
        <f>Beazley_data[[#This Row],[total_RC]]</f>
        <v>1.0217865013310701</v>
      </c>
      <c r="Z392" s="45">
        <f t="shared" si="55"/>
        <v>1.0217865013085701</v>
      </c>
      <c r="AA392" s="43">
        <f t="shared" si="56"/>
        <v>-2.202025749297265E-11</v>
      </c>
      <c r="AD392" s="42">
        <f>Beazley_data[[#This Row],[Cat_incurred]]+Beazley_data[[#This Row],[incurred_exc_cat]]</f>
        <v>7555945.1343913395</v>
      </c>
      <c r="AE392" s="40">
        <f t="shared" si="57"/>
        <v>8347375.1438279096</v>
      </c>
      <c r="AF392" s="43">
        <f t="shared" si="58"/>
        <v>9.481184154299778E-2</v>
      </c>
    </row>
    <row r="393" spans="1:32" x14ac:dyDescent="0.25">
      <c r="A393" s="46" t="s">
        <v>643</v>
      </c>
      <c r="B393" s="46" t="s">
        <v>110</v>
      </c>
      <c r="C393">
        <v>2010</v>
      </c>
      <c r="D393" s="84">
        <v>10645864.1998</v>
      </c>
      <c r="E393">
        <v>4047687.02435491</v>
      </c>
      <c r="F393">
        <v>8805487.0864084493</v>
      </c>
      <c r="G393">
        <v>8808028.0864084493</v>
      </c>
      <c r="H393">
        <v>2212531.9051999999</v>
      </c>
      <c r="I393">
        <v>2212531.9051999999</v>
      </c>
      <c r="J393">
        <v>0.97844054263138003</v>
      </c>
      <c r="K393">
        <v>11018018.9916084</v>
      </c>
      <c r="L393">
        <v>11020559.9916084</v>
      </c>
      <c r="M393" s="38">
        <f>IF(OR(Beazley_data[[#This Row],[total_RC]]&lt;0.6,Beazley_data[[#This Row],[total_RC]]&gt;2),1,Beazley_data[[#This Row],[total_RC]])</f>
        <v>0.97844054263138003</v>
      </c>
      <c r="P393" s="39" t="str">
        <f>Beazley_data[[#This Row],[key]]</f>
        <v>B22010</v>
      </c>
      <c r="Q393" s="40">
        <f>Beazley_data[[#This Row],[WEP]]</f>
        <v>10645864.1998</v>
      </c>
      <c r="R393" s="40">
        <f t="shared" si="51"/>
        <v>19998989.1998</v>
      </c>
      <c r="S393" s="41">
        <f t="shared" si="52"/>
        <v>0.46767988654614284</v>
      </c>
      <c r="U393" s="42">
        <f>Beazley_data[[#This Row],[Acq_costs]]</f>
        <v>4047687.02435491</v>
      </c>
      <c r="V393" s="40">
        <f t="shared" si="53"/>
        <v>9659562.0249000005</v>
      </c>
      <c r="W393" s="43">
        <f t="shared" si="54"/>
        <v>0.58096578147943367</v>
      </c>
      <c r="Y393" s="44">
        <f>Beazley_data[[#This Row],[total_RC]]</f>
        <v>0.97844054263138003</v>
      </c>
      <c r="Z393" s="45">
        <f t="shared" si="55"/>
        <v>0.98849705420901701</v>
      </c>
      <c r="AA393" s="43">
        <f t="shared" si="56"/>
        <v>1.017353722483683E-2</v>
      </c>
      <c r="AD393" s="42">
        <f>Beazley_data[[#This Row],[Cat_incurred]]+Beazley_data[[#This Row],[incurred_exc_cat]]</f>
        <v>11020559.991608448</v>
      </c>
      <c r="AE393" s="40">
        <f t="shared" si="57"/>
        <v>12905134.7224441</v>
      </c>
      <c r="AF393" s="43">
        <f t="shared" si="58"/>
        <v>0.14603293738251907</v>
      </c>
    </row>
    <row r="394" spans="1:32" x14ac:dyDescent="0.25">
      <c r="A394" s="48" t="s">
        <v>644</v>
      </c>
      <c r="B394" s="48" t="s">
        <v>110</v>
      </c>
      <c r="C394" s="49">
        <v>2011</v>
      </c>
      <c r="D394" s="85">
        <v>8415492.8914000001</v>
      </c>
      <c r="E394" s="49">
        <v>3389009.2165011498</v>
      </c>
      <c r="F394" s="49">
        <v>9459326.1175516397</v>
      </c>
      <c r="G394" s="49">
        <v>9459326.1175516397</v>
      </c>
      <c r="H394" s="49">
        <v>1353045.1939178</v>
      </c>
      <c r="I394" s="49">
        <v>1353045.1939178</v>
      </c>
      <c r="J394" s="49">
        <v>1.0268790946708899</v>
      </c>
      <c r="K394" s="49">
        <v>10812371.3114694</v>
      </c>
      <c r="L394" s="49">
        <v>10812371.3114694</v>
      </c>
      <c r="M394" s="38">
        <f>IF(OR(Beazley_data[[#This Row],[total_RC]]&lt;0.6,Beazley_data[[#This Row],[total_RC]]&gt;2),1,Beazley_data[[#This Row],[total_RC]])</f>
        <v>1.0268790946708899</v>
      </c>
      <c r="P394" s="39" t="str">
        <f>Beazley_data[[#This Row],[key]]</f>
        <v>B22011</v>
      </c>
      <c r="Q394" s="40">
        <f>Beazley_data[[#This Row],[WEP]]</f>
        <v>8415492.8914000001</v>
      </c>
      <c r="R394" s="40">
        <f t="shared" si="51"/>
        <v>19528545.2914</v>
      </c>
      <c r="S394" s="41">
        <f t="shared" si="52"/>
        <v>0.56906708790510763</v>
      </c>
      <c r="U394" s="42">
        <f>Beazley_data[[#This Row],[Acq_costs]]</f>
        <v>3389009.2165011498</v>
      </c>
      <c r="V394" s="40">
        <f t="shared" si="53"/>
        <v>9652991.8167000003</v>
      </c>
      <c r="W394" s="43">
        <f t="shared" si="54"/>
        <v>0.64891618258309813</v>
      </c>
      <c r="Y394" s="44">
        <f>Beazley_data[[#This Row],[total_RC]]</f>
        <v>1.0268790946708899</v>
      </c>
      <c r="Z394" s="45">
        <f t="shared" si="55"/>
        <v>1.0335811252637801</v>
      </c>
      <c r="AA394" s="43">
        <f t="shared" si="56"/>
        <v>6.4842811358225821E-3</v>
      </c>
      <c r="AD394" s="42">
        <f>Beazley_data[[#This Row],[Cat_incurred]]+Beazley_data[[#This Row],[incurred_exc_cat]]</f>
        <v>10812371.311469439</v>
      </c>
      <c r="AE394" s="40">
        <f t="shared" si="57"/>
        <v>10829527.972147999</v>
      </c>
      <c r="AF394" s="43">
        <f t="shared" si="58"/>
        <v>1.5842482444926869E-3</v>
      </c>
    </row>
    <row r="395" spans="1:32" x14ac:dyDescent="0.25">
      <c r="A395" s="46" t="s">
        <v>645</v>
      </c>
      <c r="B395" s="46" t="s">
        <v>110</v>
      </c>
      <c r="C395">
        <v>2012</v>
      </c>
      <c r="D395" s="84">
        <v>11050526.6939</v>
      </c>
      <c r="E395">
        <v>4441881.27682974</v>
      </c>
      <c r="F395">
        <v>16947786.582574598</v>
      </c>
      <c r="G395">
        <v>16947786.582574598</v>
      </c>
      <c r="H395">
        <v>2226153.4757543001</v>
      </c>
      <c r="I395">
        <v>2226153.4757543001</v>
      </c>
      <c r="J395">
        <v>1.0796591982805901</v>
      </c>
      <c r="K395">
        <v>19173940.0583289</v>
      </c>
      <c r="L395">
        <v>19173940.0583289</v>
      </c>
      <c r="M395" s="38">
        <f>IF(OR(Beazley_data[[#This Row],[total_RC]]&lt;0.6,Beazley_data[[#This Row],[total_RC]]&gt;2),1,Beazley_data[[#This Row],[total_RC]])</f>
        <v>1.0796591982805901</v>
      </c>
      <c r="P395" s="39" t="str">
        <f>Beazley_data[[#This Row],[key]]</f>
        <v>B22012</v>
      </c>
      <c r="Q395" s="40">
        <f>Beazley_data[[#This Row],[WEP]]</f>
        <v>11050526.6939</v>
      </c>
      <c r="R395" s="40">
        <f t="shared" si="51"/>
        <v>26048349.013900001</v>
      </c>
      <c r="S395" s="41">
        <f t="shared" si="52"/>
        <v>0.57576863362805897</v>
      </c>
      <c r="U395" s="42">
        <f>Beazley_data[[#This Row],[Acq_costs]]</f>
        <v>4441881.27682974</v>
      </c>
      <c r="V395" s="40">
        <f t="shared" si="53"/>
        <v>12891046.9572</v>
      </c>
      <c r="W395" s="43">
        <f t="shared" si="54"/>
        <v>0.65542897395553834</v>
      </c>
      <c r="Y395" s="44">
        <f>Beazley_data[[#This Row],[total_RC]]</f>
        <v>1.0796591982805901</v>
      </c>
      <c r="Z395" s="45">
        <f t="shared" si="55"/>
        <v>1.03231193497734</v>
      </c>
      <c r="AA395" s="43">
        <f t="shared" si="56"/>
        <v>-4.5865267753868823E-2</v>
      </c>
      <c r="AD395" s="42">
        <f>Beazley_data[[#This Row],[Cat_incurred]]+Beazley_data[[#This Row],[incurred_exc_cat]]</f>
        <v>19173940.058328897</v>
      </c>
      <c r="AE395" s="40">
        <f t="shared" si="57"/>
        <v>19199161.384012599</v>
      </c>
      <c r="AF395" s="43">
        <f t="shared" si="58"/>
        <v>1.3136680909773446E-3</v>
      </c>
    </row>
    <row r="396" spans="1:32" x14ac:dyDescent="0.25">
      <c r="A396" s="48" t="s">
        <v>646</v>
      </c>
      <c r="B396" s="48" t="s">
        <v>110</v>
      </c>
      <c r="C396" s="49">
        <v>2013</v>
      </c>
      <c r="D396" s="85">
        <v>14710786.299699999</v>
      </c>
      <c r="E396" s="49">
        <v>5901543.7460930999</v>
      </c>
      <c r="F396" s="49">
        <v>10442627.364700001</v>
      </c>
      <c r="G396" s="49">
        <v>10444633.364700001</v>
      </c>
      <c r="H396" s="49">
        <v>2880705.1323000002</v>
      </c>
      <c r="I396" s="49">
        <v>2915919.1209</v>
      </c>
      <c r="J396" s="49">
        <v>1.0646378178833</v>
      </c>
      <c r="K396" s="49">
        <v>13323332.497</v>
      </c>
      <c r="L396" s="49">
        <v>13360552.4856</v>
      </c>
      <c r="M396" s="38">
        <f>IF(OR(Beazley_data[[#This Row],[total_RC]]&lt;0.6,Beazley_data[[#This Row],[total_RC]]&gt;2),1,Beazley_data[[#This Row],[total_RC]])</f>
        <v>1.0646378178833</v>
      </c>
      <c r="P396" s="39" t="str">
        <f>Beazley_data[[#This Row],[key]]</f>
        <v>B22013</v>
      </c>
      <c r="Q396" s="40">
        <f>Beazley_data[[#This Row],[WEP]]</f>
        <v>14710786.299699999</v>
      </c>
      <c r="R396" s="40">
        <f t="shared" si="51"/>
        <v>28314393.579700001</v>
      </c>
      <c r="S396" s="41">
        <f t="shared" si="52"/>
        <v>0.48044847726327805</v>
      </c>
      <c r="U396" s="42">
        <f>Beazley_data[[#This Row],[Acq_costs]]</f>
        <v>5901543.7460930999</v>
      </c>
      <c r="V396" s="40">
        <f t="shared" si="53"/>
        <v>13553338.4663</v>
      </c>
      <c r="W396" s="43">
        <f t="shared" si="54"/>
        <v>0.56456899820165163</v>
      </c>
      <c r="Y396" s="44">
        <f>Beazley_data[[#This Row],[total_RC]]</f>
        <v>1.0646378178833</v>
      </c>
      <c r="Z396" s="45">
        <f t="shared" si="55"/>
        <v>1.0571794675378701</v>
      </c>
      <c r="AA396" s="43">
        <f t="shared" si="56"/>
        <v>-7.054951949454877E-3</v>
      </c>
      <c r="AD396" s="42">
        <f>Beazley_data[[#This Row],[Cat_incurred]]+Beazley_data[[#This Row],[incurred_exc_cat]]</f>
        <v>13360552.4856</v>
      </c>
      <c r="AE396" s="40">
        <f t="shared" si="57"/>
        <v>13355941.032299999</v>
      </c>
      <c r="AF396" s="43">
        <f t="shared" si="58"/>
        <v>-3.4527355944809608E-4</v>
      </c>
    </row>
    <row r="397" spans="1:32" x14ac:dyDescent="0.25">
      <c r="A397" s="46" t="s">
        <v>647</v>
      </c>
      <c r="B397" s="46" t="s">
        <v>110</v>
      </c>
      <c r="C397">
        <v>2014</v>
      </c>
      <c r="D397" s="84">
        <v>14380498.136499999</v>
      </c>
      <c r="E397">
        <v>5790387.6155689703</v>
      </c>
      <c r="F397">
        <v>12227763.003711799</v>
      </c>
      <c r="G397">
        <v>12263022.441311801</v>
      </c>
      <c r="H397">
        <v>2668721.0126999998</v>
      </c>
      <c r="I397">
        <v>2668721.0126999998</v>
      </c>
      <c r="J397">
        <v>1.0112374115115299</v>
      </c>
      <c r="K397">
        <v>14896484.0164118</v>
      </c>
      <c r="L397">
        <v>14931743.4540118</v>
      </c>
      <c r="M397" s="38">
        <f>IF(OR(Beazley_data[[#This Row],[total_RC]]&lt;0.6,Beazley_data[[#This Row],[total_RC]]&gt;2),1,Beazley_data[[#This Row],[total_RC]])</f>
        <v>1.0112374115115299</v>
      </c>
      <c r="P397" s="39" t="str">
        <f>Beazley_data[[#This Row],[key]]</f>
        <v>B22014</v>
      </c>
      <c r="Q397" s="40">
        <f>Beazley_data[[#This Row],[WEP]]</f>
        <v>14380498.136499999</v>
      </c>
      <c r="R397" s="40">
        <f t="shared" si="51"/>
        <v>29005498.136500001</v>
      </c>
      <c r="S397" s="41">
        <f t="shared" si="52"/>
        <v>0.50421475029233032</v>
      </c>
      <c r="U397" s="42">
        <f>Beazley_data[[#This Row],[Acq_costs]]</f>
        <v>5790387.6155689703</v>
      </c>
      <c r="V397" s="40">
        <f t="shared" si="53"/>
        <v>13665387.615599999</v>
      </c>
      <c r="W397" s="43">
        <f t="shared" si="54"/>
        <v>0.57627344511187983</v>
      </c>
      <c r="Y397" s="44">
        <f>Beazley_data[[#This Row],[total_RC]]</f>
        <v>1.0112374115115299</v>
      </c>
      <c r="Z397" s="45">
        <f t="shared" si="55"/>
        <v>1.00552020494892</v>
      </c>
      <c r="AA397" s="43">
        <f t="shared" si="56"/>
        <v>-5.6858196727138958E-3</v>
      </c>
      <c r="AD397" s="42">
        <f>Beazley_data[[#This Row],[Cat_incurred]]+Beazley_data[[#This Row],[incurred_exc_cat]]</f>
        <v>14931743.454011802</v>
      </c>
      <c r="AE397" s="40">
        <f t="shared" si="57"/>
        <v>14897770.718792001</v>
      </c>
      <c r="AF397" s="43">
        <f t="shared" si="58"/>
        <v>-2.2803905269496291E-3</v>
      </c>
    </row>
    <row r="398" spans="1:32" x14ac:dyDescent="0.25">
      <c r="A398" s="48" t="s">
        <v>648</v>
      </c>
      <c r="B398" s="48" t="s">
        <v>110</v>
      </c>
      <c r="C398" s="49">
        <v>2015</v>
      </c>
      <c r="D398" s="85">
        <v>13522558.215399999</v>
      </c>
      <c r="E398" s="49">
        <v>5486003.72313793</v>
      </c>
      <c r="F398" s="49">
        <v>9314429.6756999996</v>
      </c>
      <c r="G398" s="49">
        <v>9341033.4471000005</v>
      </c>
      <c r="H398" s="49">
        <v>9637086.5260840207</v>
      </c>
      <c r="I398" s="49">
        <v>9642187.5671840198</v>
      </c>
      <c r="J398" s="49">
        <v>0.97457950932628501</v>
      </c>
      <c r="K398" s="49">
        <v>18951516.201784</v>
      </c>
      <c r="L398" s="49">
        <v>18983221.014284</v>
      </c>
      <c r="M398" s="38">
        <f>IF(OR(Beazley_data[[#This Row],[total_RC]]&lt;0.6,Beazley_data[[#This Row],[total_RC]]&gt;2),1,Beazley_data[[#This Row],[total_RC]])</f>
        <v>0.97457950932628501</v>
      </c>
      <c r="P398" s="39" t="str">
        <f>Beazley_data[[#This Row],[key]]</f>
        <v>B22015</v>
      </c>
      <c r="Q398" s="40">
        <f>Beazley_data[[#This Row],[WEP]]</f>
        <v>13522558.215399999</v>
      </c>
      <c r="R398" s="40">
        <f t="shared" si="51"/>
        <v>30253808.215399999</v>
      </c>
      <c r="S398" s="41">
        <f t="shared" si="52"/>
        <v>0.55302955187913649</v>
      </c>
      <c r="U398" s="42">
        <f>Beazley_data[[#This Row],[Acq_costs]]</f>
        <v>5486003.72313793</v>
      </c>
      <c r="V398" s="40">
        <f t="shared" si="53"/>
        <v>14379753.723300001</v>
      </c>
      <c r="W398" s="43">
        <f t="shared" si="54"/>
        <v>0.61849112100934156</v>
      </c>
      <c r="Y398" s="44">
        <f>Beazley_data[[#This Row],[total_RC]]</f>
        <v>0.97457950932628501</v>
      </c>
      <c r="Z398" s="45">
        <f t="shared" si="55"/>
        <v>0.97849755970600305</v>
      </c>
      <c r="AA398" s="43">
        <f t="shared" si="56"/>
        <v>4.0041493623093434E-3</v>
      </c>
      <c r="AD398" s="42">
        <f>Beazley_data[[#This Row],[Cat_incurred]]+Beazley_data[[#This Row],[incurred_exc_cat]]</f>
        <v>18983221.014284022</v>
      </c>
      <c r="AE398" s="40">
        <f t="shared" si="57"/>
        <v>18542294.232799999</v>
      </c>
      <c r="AF398" s="43">
        <f t="shared" si="58"/>
        <v>-2.3779515951378585E-2</v>
      </c>
    </row>
    <row r="399" spans="1:32" x14ac:dyDescent="0.25">
      <c r="A399" s="46" t="s">
        <v>649</v>
      </c>
      <c r="B399" s="46" t="s">
        <v>110</v>
      </c>
      <c r="C399">
        <v>2016</v>
      </c>
      <c r="D399" s="84">
        <v>15754581.1175</v>
      </c>
      <c r="E399">
        <v>6429356.2665339997</v>
      </c>
      <c r="F399">
        <v>24719866.886799999</v>
      </c>
      <c r="G399">
        <v>24752567.4879</v>
      </c>
      <c r="H399">
        <v>16417061.493598601</v>
      </c>
      <c r="I399">
        <v>16425760.028598599</v>
      </c>
      <c r="J399">
        <v>0.97784623777073598</v>
      </c>
      <c r="K399">
        <v>41136928.380398601</v>
      </c>
      <c r="L399">
        <v>41178327.516498603</v>
      </c>
      <c r="M399" s="38">
        <f>IF(OR(Beazley_data[[#This Row],[total_RC]]&lt;0.6,Beazley_data[[#This Row],[total_RC]]&gt;2),1,Beazley_data[[#This Row],[total_RC]])</f>
        <v>0.97784623777073598</v>
      </c>
      <c r="P399" s="39" t="str">
        <f>Beazley_data[[#This Row],[key]]</f>
        <v>B22016</v>
      </c>
      <c r="Q399" s="40">
        <f>Beazley_data[[#This Row],[WEP]]</f>
        <v>15754581.1175</v>
      </c>
      <c r="R399" s="40">
        <f t="shared" si="51"/>
        <v>36534581.1175</v>
      </c>
      <c r="S399" s="41">
        <f t="shared" si="52"/>
        <v>0.56877619407127722</v>
      </c>
      <c r="U399" s="42">
        <f>Beazley_data[[#This Row],[Acq_costs]]</f>
        <v>6429356.2665339997</v>
      </c>
      <c r="V399" s="40">
        <f t="shared" si="53"/>
        <v>11624356.266799999</v>
      </c>
      <c r="W399" s="43">
        <f t="shared" si="54"/>
        <v>0.44690646785347543</v>
      </c>
      <c r="Y399" s="44">
        <f>Beazley_data[[#This Row],[total_RC]]</f>
        <v>0.97784623777073598</v>
      </c>
      <c r="Z399" s="45">
        <f t="shared" si="55"/>
        <v>0.96457103093495</v>
      </c>
      <c r="AA399" s="43">
        <f t="shared" si="56"/>
        <v>-1.3762808968996759E-2</v>
      </c>
      <c r="AD399" s="42">
        <f>Beazley_data[[#This Row],[Cat_incurred]]+Beazley_data[[#This Row],[incurred_exc_cat]]</f>
        <v>41178327.516498595</v>
      </c>
      <c r="AE399" s="40">
        <f t="shared" si="57"/>
        <v>40494405.500260003</v>
      </c>
      <c r="AF399" s="43">
        <f t="shared" si="58"/>
        <v>-1.6889296380316072E-2</v>
      </c>
    </row>
    <row r="400" spans="1:32" x14ac:dyDescent="0.25">
      <c r="A400" s="48" t="s">
        <v>650</v>
      </c>
      <c r="B400" s="48" t="s">
        <v>110</v>
      </c>
      <c r="C400" s="49">
        <v>2017</v>
      </c>
      <c r="D400" s="85">
        <v>15480132.6427</v>
      </c>
      <c r="E400" s="49">
        <v>6347630.9825735604</v>
      </c>
      <c r="F400" s="49">
        <v>30444838.613200001</v>
      </c>
      <c r="G400" s="49">
        <v>30617085.433400001</v>
      </c>
      <c r="H400" s="49">
        <v>16414504.557368901</v>
      </c>
      <c r="I400" s="49">
        <v>17076374.731068902</v>
      </c>
      <c r="J400" s="49">
        <v>0.99265554394600297</v>
      </c>
      <c r="K400" s="49">
        <v>46859343.170568898</v>
      </c>
      <c r="L400" s="49">
        <v>47693460.164468899</v>
      </c>
      <c r="M400" s="38">
        <f>IF(OR(Beazley_data[[#This Row],[total_RC]]&lt;0.6,Beazley_data[[#This Row],[total_RC]]&gt;2),1,Beazley_data[[#This Row],[total_RC]])</f>
        <v>0.99265554394600297</v>
      </c>
      <c r="P400" s="39" t="str">
        <f>Beazley_data[[#This Row],[key]]</f>
        <v>B22017</v>
      </c>
      <c r="Q400" s="40">
        <f>Beazley_data[[#This Row],[WEP]]</f>
        <v>15480132.6427</v>
      </c>
      <c r="R400" s="40">
        <f t="shared" si="51"/>
        <v>39580131.982699998</v>
      </c>
      <c r="S400" s="41">
        <f t="shared" si="52"/>
        <v>0.60889133342288548</v>
      </c>
      <c r="U400" s="42">
        <f>Beazley_data[[#This Row],[Acq_costs]]</f>
        <v>6347630.9825735604</v>
      </c>
      <c r="V400" s="40">
        <f t="shared" si="53"/>
        <v>12727377.6427</v>
      </c>
      <c r="W400" s="43">
        <f t="shared" si="54"/>
        <v>0.50126167693198365</v>
      </c>
      <c r="Y400" s="44">
        <f>Beazley_data[[#This Row],[total_RC]]</f>
        <v>0.99265554394600297</v>
      </c>
      <c r="Z400" s="45">
        <f t="shared" si="55"/>
        <v>0.97894008448667902</v>
      </c>
      <c r="AA400" s="43">
        <f t="shared" si="56"/>
        <v>-1.4010519823096064E-2</v>
      </c>
      <c r="AD400" s="42">
        <f>Beazley_data[[#This Row],[Cat_incurred]]+Beazley_data[[#This Row],[incurred_exc_cat]]</f>
        <v>47693460.164468899</v>
      </c>
      <c r="AE400" s="40">
        <f t="shared" si="57"/>
        <v>46023657.045500003</v>
      </c>
      <c r="AF400" s="43">
        <f t="shared" si="58"/>
        <v>-3.6281408870183704E-2</v>
      </c>
    </row>
    <row r="401" spans="1:32" x14ac:dyDescent="0.25">
      <c r="A401" s="46" t="s">
        <v>651</v>
      </c>
      <c r="B401" s="46" t="s">
        <v>110</v>
      </c>
      <c r="C401">
        <v>2018</v>
      </c>
      <c r="D401" s="84">
        <v>18762608.1446</v>
      </c>
      <c r="E401">
        <v>7772636.0414689695</v>
      </c>
      <c r="F401">
        <v>23557856.549350102</v>
      </c>
      <c r="G401">
        <v>23688433.721650101</v>
      </c>
      <c r="H401">
        <v>19840849.577693399</v>
      </c>
      <c r="I401">
        <v>20046328.835593399</v>
      </c>
      <c r="J401">
        <v>1.03960673057477</v>
      </c>
      <c r="K401">
        <v>43398706.127043501</v>
      </c>
      <c r="L401">
        <v>43734762.557243504</v>
      </c>
      <c r="M401" s="38">
        <f>IF(OR(Beazley_data[[#This Row],[total_RC]]&lt;0.6,Beazley_data[[#This Row],[total_RC]]&gt;2),1,Beazley_data[[#This Row],[total_RC]])</f>
        <v>1.03960673057477</v>
      </c>
      <c r="P401" s="39" t="str">
        <f>Beazley_data[[#This Row],[key]]</f>
        <v>B22018</v>
      </c>
      <c r="Q401" s="40">
        <f>Beazley_data[[#This Row],[WEP]]</f>
        <v>18762608.1446</v>
      </c>
      <c r="R401" s="40">
        <f t="shared" si="51"/>
        <v>50662765.399599999</v>
      </c>
      <c r="S401" s="41">
        <f t="shared" si="52"/>
        <v>0.62965684962889656</v>
      </c>
      <c r="U401" s="42">
        <f>Beazley_data[[#This Row],[Acq_costs]]</f>
        <v>7772636.0414689695</v>
      </c>
      <c r="V401" s="40">
        <f t="shared" si="53"/>
        <v>16509621.786599999</v>
      </c>
      <c r="W401" s="43">
        <f t="shared" si="54"/>
        <v>0.5292056873296993</v>
      </c>
      <c r="Y401" s="44">
        <f>Beazley_data[[#This Row],[total_RC]]</f>
        <v>1.03960673057477</v>
      </c>
      <c r="Z401" s="45">
        <f t="shared" si="55"/>
        <v>1.0143111798807201</v>
      </c>
      <c r="AA401" s="43">
        <f t="shared" si="56"/>
        <v>-2.4938649199375544E-2</v>
      </c>
      <c r="AD401" s="42">
        <f>Beazley_data[[#This Row],[Cat_incurred]]+Beazley_data[[#This Row],[incurred_exc_cat]]</f>
        <v>43734762.557243496</v>
      </c>
      <c r="AE401" s="40">
        <f t="shared" si="57"/>
        <v>42621037.147391997</v>
      </c>
      <c r="AF401" s="43">
        <f t="shared" si="58"/>
        <v>-2.6130884755338441E-2</v>
      </c>
    </row>
    <row r="402" spans="1:32" x14ac:dyDescent="0.25">
      <c r="A402" s="48" t="s">
        <v>652</v>
      </c>
      <c r="B402" s="48" t="s">
        <v>110</v>
      </c>
      <c r="C402" s="49">
        <v>2019</v>
      </c>
      <c r="D402" s="85">
        <v>9153678.8066000007</v>
      </c>
      <c r="E402" s="49">
        <v>3706425.7750059101</v>
      </c>
      <c r="F402" s="49">
        <v>12388159.282099999</v>
      </c>
      <c r="G402" s="49">
        <v>12715230.235300001</v>
      </c>
      <c r="H402" s="49">
        <v>16588430.102231801</v>
      </c>
      <c r="I402" s="49">
        <v>16789282.630231801</v>
      </c>
      <c r="J402" s="49">
        <v>1.0552580241827001</v>
      </c>
      <c r="K402" s="49">
        <v>28976589.3843318</v>
      </c>
      <c r="L402" s="49">
        <v>29504512.865531798</v>
      </c>
      <c r="M402" s="38">
        <f>IF(OR(Beazley_data[[#This Row],[total_RC]]&lt;0.6,Beazley_data[[#This Row],[total_RC]]&gt;2),1,Beazley_data[[#This Row],[total_RC]])</f>
        <v>1.0552580241827001</v>
      </c>
      <c r="P402" s="39" t="str">
        <f>Beazley_data[[#This Row],[key]]</f>
        <v>B22019</v>
      </c>
      <c r="Q402" s="40">
        <f>Beazley_data[[#This Row],[WEP]]</f>
        <v>9153678.8066000007</v>
      </c>
      <c r="R402" s="40">
        <f t="shared" si="51"/>
        <v>44353678.546599999</v>
      </c>
      <c r="S402" s="41">
        <f t="shared" si="52"/>
        <v>0.79362075240314667</v>
      </c>
      <c r="U402" s="42">
        <f>Beazley_data[[#This Row],[Acq_costs]]</f>
        <v>3706425.7750059101</v>
      </c>
      <c r="V402" s="40">
        <f t="shared" si="53"/>
        <v>13347190.0353</v>
      </c>
      <c r="W402" s="43">
        <f t="shared" si="54"/>
        <v>0.72230666041291569</v>
      </c>
      <c r="Y402" s="44">
        <f>Beazley_data[[#This Row],[total_RC]]</f>
        <v>1.0552580241827001</v>
      </c>
      <c r="Z402" s="45">
        <f t="shared" si="55"/>
        <v>1.0470465116538701</v>
      </c>
      <c r="AA402" s="43">
        <f t="shared" si="56"/>
        <v>-7.8425480028193363E-3</v>
      </c>
      <c r="AD402" s="42">
        <f>Beazley_data[[#This Row],[Cat_incurred]]+Beazley_data[[#This Row],[incurred_exc_cat]]</f>
        <v>29504512.865531802</v>
      </c>
      <c r="AE402" s="40">
        <f t="shared" si="57"/>
        <v>27943078.863899998</v>
      </c>
      <c r="AF402" s="43">
        <f t="shared" si="58"/>
        <v>-5.5879096546123247E-2</v>
      </c>
    </row>
    <row r="403" spans="1:32" x14ac:dyDescent="0.25">
      <c r="A403" s="46" t="s">
        <v>653</v>
      </c>
      <c r="B403" s="46" t="s">
        <v>110</v>
      </c>
      <c r="C403">
        <v>2020</v>
      </c>
      <c r="D403" s="84">
        <v>6061080.3234000001</v>
      </c>
      <c r="E403">
        <v>2455460.5163457398</v>
      </c>
      <c r="F403">
        <v>36208919.540100001</v>
      </c>
      <c r="G403">
        <v>37291173.431999996</v>
      </c>
      <c r="H403">
        <v>24522054.147011101</v>
      </c>
      <c r="I403">
        <v>25366880.175711099</v>
      </c>
      <c r="J403">
        <v>1.0928993786249099</v>
      </c>
      <c r="K403">
        <v>60730973.687111102</v>
      </c>
      <c r="L403">
        <v>62658053.607711099</v>
      </c>
      <c r="M403" s="38">
        <f>IF(OR(Beazley_data[[#This Row],[total_RC]]&lt;0.6,Beazley_data[[#This Row],[total_RC]]&gt;2),1,Beazley_data[[#This Row],[total_RC]])</f>
        <v>1.0928993786249099</v>
      </c>
      <c r="P403" s="39" t="str">
        <f>Beazley_data[[#This Row],[key]]</f>
        <v>B22020</v>
      </c>
      <c r="Q403" s="40">
        <f>Beazley_data[[#This Row],[WEP]]</f>
        <v>6061080.3234000001</v>
      </c>
      <c r="R403" s="40">
        <f t="shared" si="51"/>
        <v>51653110.044799998</v>
      </c>
      <c r="S403" s="41">
        <f t="shared" si="52"/>
        <v>0.88265797900372167</v>
      </c>
      <c r="U403" s="42">
        <f>Beazley_data[[#This Row],[Acq_costs]]</f>
        <v>2455460.5163457398</v>
      </c>
      <c r="V403" s="40">
        <f t="shared" si="53"/>
        <v>2455099.0561000002</v>
      </c>
      <c r="W403" s="43">
        <f t="shared" si="54"/>
        <v>-1.472283755075281E-4</v>
      </c>
      <c r="Y403" s="44">
        <f>Beazley_data[[#This Row],[total_RC]]</f>
        <v>1.0928993786249099</v>
      </c>
      <c r="Z403" s="45">
        <f t="shared" si="55"/>
        <v>1.08590750899568</v>
      </c>
      <c r="AA403" s="43">
        <f t="shared" si="56"/>
        <v>-6.4387340278146514E-3</v>
      </c>
      <c r="AD403" s="42">
        <f>Beazley_data[[#This Row],[Cat_incurred]]+Beazley_data[[#This Row],[incurred_exc_cat]]</f>
        <v>62658053.607711092</v>
      </c>
      <c r="AE403" s="40">
        <f t="shared" si="57"/>
        <v>50902820.871200003</v>
      </c>
      <c r="AF403" s="43">
        <f t="shared" si="58"/>
        <v>-0.23093479959107749</v>
      </c>
    </row>
    <row r="404" spans="1:32" x14ac:dyDescent="0.25">
      <c r="A404" s="48" t="s">
        <v>654</v>
      </c>
      <c r="B404" s="48" t="s">
        <v>110</v>
      </c>
      <c r="C404" s="49">
        <v>2021</v>
      </c>
      <c r="D404" s="85">
        <v>11554192.748299999</v>
      </c>
      <c r="E404" s="49">
        <v>4356702.0394716104</v>
      </c>
      <c r="F404" s="49">
        <v>41012092.8957</v>
      </c>
      <c r="G404" s="49">
        <v>42022189.599100001</v>
      </c>
      <c r="H404" s="49">
        <v>14280400.5604</v>
      </c>
      <c r="I404" s="49">
        <v>22463348.069800001</v>
      </c>
      <c r="J404" s="49">
        <v>1.1361551800825</v>
      </c>
      <c r="K404" s="49">
        <v>55292493.456100002</v>
      </c>
      <c r="L404" s="49">
        <v>64485537.668899998</v>
      </c>
      <c r="M404" s="38">
        <f>IF(OR(Beazley_data[[#This Row],[total_RC]]&lt;0.6,Beazley_data[[#This Row],[total_RC]]&gt;2),1,Beazley_data[[#This Row],[total_RC]])</f>
        <v>1.1361551800825</v>
      </c>
      <c r="P404" s="39" t="str">
        <f>Beazley_data[[#This Row],[key]]</f>
        <v>B22021</v>
      </c>
      <c r="Q404" s="40">
        <f>Beazley_data[[#This Row],[WEP]]</f>
        <v>11554192.748299999</v>
      </c>
      <c r="R404" s="40">
        <f t="shared" si="51"/>
        <v>46042949.014799997</v>
      </c>
      <c r="S404" s="41">
        <f t="shared" si="52"/>
        <v>0.74905619653975608</v>
      </c>
      <c r="U404" s="42">
        <f>Beazley_data[[#This Row],[Acq_costs]]</f>
        <v>4356702.0394716104</v>
      </c>
      <c r="V404" s="40">
        <f t="shared" si="53"/>
        <v>13747842.620200001</v>
      </c>
      <c r="W404" s="43">
        <f t="shared" si="54"/>
        <v>0.68309922074098994</v>
      </c>
      <c r="Y404" s="44">
        <f>Beazley_data[[#This Row],[total_RC]]</f>
        <v>1.1361551800825</v>
      </c>
      <c r="Z404" s="45">
        <f t="shared" si="55"/>
        <v>1.1104723595036099</v>
      </c>
      <c r="AA404" s="43">
        <f t="shared" si="56"/>
        <v>-2.3127834168128761E-2</v>
      </c>
      <c r="AD404" s="42">
        <f>Beazley_data[[#This Row],[Cat_incurred]]+Beazley_data[[#This Row],[incurred_exc_cat]]</f>
        <v>64485537.668899998</v>
      </c>
      <c r="AE404" s="40">
        <f t="shared" si="57"/>
        <v>28679080.704700001</v>
      </c>
      <c r="AF404" s="43">
        <f t="shared" si="58"/>
        <v>-1.2485217825804278</v>
      </c>
    </row>
    <row r="405" spans="1:32" x14ac:dyDescent="0.25">
      <c r="A405" s="46" t="s">
        <v>655</v>
      </c>
      <c r="B405" s="46" t="s">
        <v>110</v>
      </c>
      <c r="C405">
        <v>2022</v>
      </c>
      <c r="D405" s="84">
        <v>12901309.8103</v>
      </c>
      <c r="E405">
        <v>4832037.21935423</v>
      </c>
      <c r="F405">
        <v>23897149.632800002</v>
      </c>
      <c r="G405">
        <v>25228584.4507</v>
      </c>
      <c r="H405">
        <v>16685865.3499</v>
      </c>
      <c r="I405">
        <v>19417321.0251</v>
      </c>
      <c r="J405">
        <v>1.1669955928887299</v>
      </c>
      <c r="K405">
        <v>40583014.982699998</v>
      </c>
      <c r="L405">
        <v>44645905.4758</v>
      </c>
      <c r="M405" s="38">
        <f>IF(OR(Beazley_data[[#This Row],[total_RC]]&lt;0.6,Beazley_data[[#This Row],[total_RC]]&gt;2),1,Beazley_data[[#This Row],[total_RC]])</f>
        <v>1.1669955928887299</v>
      </c>
      <c r="P405" s="39" t="str">
        <f>Beazley_data[[#This Row],[key]]</f>
        <v>B22022</v>
      </c>
      <c r="Q405" s="40">
        <f>Beazley_data[[#This Row],[WEP]]</f>
        <v>12901309.8103</v>
      </c>
      <c r="R405" s="40">
        <f t="shared" si="51"/>
        <v>47668922.219899997</v>
      </c>
      <c r="S405" s="41">
        <f t="shared" si="52"/>
        <v>0.72935595751912796</v>
      </c>
      <c r="U405" s="42">
        <f>Beazley_data[[#This Row],[Acq_costs]]</f>
        <v>4832037.21935423</v>
      </c>
      <c r="V405" s="40">
        <f t="shared" si="53"/>
        <v>13635507.989600001</v>
      </c>
      <c r="W405" s="43">
        <f t="shared" si="54"/>
        <v>0.64562836800508694</v>
      </c>
      <c r="Y405" s="44">
        <f>Beazley_data[[#This Row],[total_RC]]</f>
        <v>1.1669955928887299</v>
      </c>
      <c r="Z405" s="45">
        <f t="shared" si="55"/>
        <v>1.07594501816296</v>
      </c>
      <c r="AA405" s="43">
        <f t="shared" si="56"/>
        <v>-8.4623817377980221E-2</v>
      </c>
      <c r="AD405" s="42">
        <f>Beazley_data[[#This Row],[Cat_incurred]]+Beazley_data[[#This Row],[incurred_exc_cat]]</f>
        <v>44645905.4758</v>
      </c>
      <c r="AE405" s="40">
        <f t="shared" si="57"/>
        <v>2198.3600999999999</v>
      </c>
      <c r="AF405" s="43">
        <f t="shared" si="58"/>
        <v>-20307.73171133337</v>
      </c>
    </row>
    <row r="406" spans="1:32" x14ac:dyDescent="0.25">
      <c r="A406" s="48" t="s">
        <v>656</v>
      </c>
      <c r="B406" s="48" t="s">
        <v>110</v>
      </c>
      <c r="C406" s="49">
        <v>2023</v>
      </c>
      <c r="D406" s="85">
        <v>23756285.593600001</v>
      </c>
      <c r="E406" s="49">
        <v>8058108.6375887301</v>
      </c>
      <c r="F406" s="49">
        <v>5216750.9963999996</v>
      </c>
      <c r="G406" s="49">
        <v>9664629.8807999995</v>
      </c>
      <c r="H406" s="49">
        <v>9225240.2290000003</v>
      </c>
      <c r="I406" s="49">
        <v>16610777.361300001</v>
      </c>
      <c r="J406" s="49">
        <v>1.2677410507617899</v>
      </c>
      <c r="K406" s="49">
        <v>14441991.225400001</v>
      </c>
      <c r="L406" s="49">
        <v>26275407.2421</v>
      </c>
      <c r="M406" s="38">
        <f>IF(OR(Beazley_data[[#This Row],[total_RC]]&lt;0.6,Beazley_data[[#This Row],[total_RC]]&gt;2),1,Beazley_data[[#This Row],[total_RC]])</f>
        <v>1.2677410507617899</v>
      </c>
      <c r="P406" s="39" t="str">
        <f>Beazley_data[[#This Row],[key]]</f>
        <v>B22023</v>
      </c>
      <c r="Q406" s="40">
        <f>Beazley_data[[#This Row],[WEP]]</f>
        <v>23756285.593600001</v>
      </c>
      <c r="R406" s="40">
        <f t="shared" si="51"/>
        <v>0</v>
      </c>
      <c r="S406" s="41" t="str">
        <f t="shared" si="52"/>
        <v>no values</v>
      </c>
      <c r="U406" s="42">
        <f>Beazley_data[[#This Row],[Acq_costs]]</f>
        <v>8058108.6375887301</v>
      </c>
      <c r="V406" s="40">
        <f t="shared" si="53"/>
        <v>0</v>
      </c>
      <c r="W406" s="43" t="str">
        <f t="shared" si="54"/>
        <v>no values</v>
      </c>
      <c r="Y406" s="44">
        <f>Beazley_data[[#This Row],[total_RC]]</f>
        <v>1.2677410507617899</v>
      </c>
      <c r="Z406" s="45">
        <f t="shared" si="55"/>
        <v>0</v>
      </c>
      <c r="AA406" s="43" t="str">
        <f t="shared" si="56"/>
        <v>no values</v>
      </c>
      <c r="AD406" s="42">
        <f>Beazley_data[[#This Row],[Cat_incurred]]+Beazley_data[[#This Row],[incurred_exc_cat]]</f>
        <v>26275407.2421</v>
      </c>
      <c r="AE406" s="40">
        <f t="shared" si="57"/>
        <v>0</v>
      </c>
      <c r="AF406" s="43" t="str">
        <f t="shared" si="58"/>
        <v>no values</v>
      </c>
    </row>
    <row r="407" spans="1:32" x14ac:dyDescent="0.25">
      <c r="A407" s="46" t="s">
        <v>657</v>
      </c>
      <c r="B407" s="46" t="s">
        <v>110</v>
      </c>
      <c r="C407">
        <v>2024</v>
      </c>
      <c r="D407" s="84">
        <v>10069310.4449</v>
      </c>
      <c r="E407">
        <v>3910777.0020645</v>
      </c>
      <c r="F407">
        <v>448416.15</v>
      </c>
      <c r="G407">
        <v>702881.6</v>
      </c>
      <c r="H407">
        <v>0</v>
      </c>
      <c r="I407">
        <v>8000</v>
      </c>
      <c r="J407">
        <v>1.07754760886168</v>
      </c>
      <c r="K407">
        <v>448416.15</v>
      </c>
      <c r="L407">
        <v>710881.6</v>
      </c>
      <c r="M407" s="38">
        <f>IF(OR(Beazley_data[[#This Row],[total_RC]]&lt;0.6,Beazley_data[[#This Row],[total_RC]]&gt;2),1,Beazley_data[[#This Row],[total_RC]])</f>
        <v>1.07754760886168</v>
      </c>
      <c r="P407" s="39" t="str">
        <f>Beazley_data[[#This Row],[key]]</f>
        <v>B22024</v>
      </c>
      <c r="Q407" s="40">
        <f>Beazley_data[[#This Row],[WEP]]</f>
        <v>10069310.4449</v>
      </c>
      <c r="R407" s="40">
        <f t="shared" si="51"/>
        <v>0</v>
      </c>
      <c r="S407" s="41" t="str">
        <f t="shared" si="52"/>
        <v>no values</v>
      </c>
      <c r="U407" s="42">
        <f>Beazley_data[[#This Row],[Acq_costs]]</f>
        <v>3910777.0020645</v>
      </c>
      <c r="V407" s="40">
        <f t="shared" si="53"/>
        <v>0</v>
      </c>
      <c r="W407" s="43" t="str">
        <f t="shared" si="54"/>
        <v>no values</v>
      </c>
      <c r="Y407" s="44">
        <f>Beazley_data[[#This Row],[total_RC]]</f>
        <v>1.07754760886168</v>
      </c>
      <c r="Z407" s="45">
        <f t="shared" si="55"/>
        <v>0</v>
      </c>
      <c r="AA407" s="43" t="str">
        <f t="shared" si="56"/>
        <v>no values</v>
      </c>
      <c r="AD407" s="42">
        <f>Beazley_data[[#This Row],[Cat_incurred]]+Beazley_data[[#This Row],[incurred_exc_cat]]</f>
        <v>710881.6</v>
      </c>
      <c r="AE407" s="40">
        <f t="shared" si="57"/>
        <v>0</v>
      </c>
      <c r="AF407" s="43" t="str">
        <f t="shared" si="58"/>
        <v>no values</v>
      </c>
    </row>
    <row r="408" spans="1:32" x14ac:dyDescent="0.25">
      <c r="A408" s="48" t="s">
        <v>658</v>
      </c>
      <c r="B408" s="48" t="s">
        <v>126</v>
      </c>
      <c r="C408" s="49">
        <v>2003</v>
      </c>
      <c r="D408" s="85">
        <v>0</v>
      </c>
      <c r="E408" s="49">
        <v>0</v>
      </c>
      <c r="F408" s="49">
        <v>0</v>
      </c>
      <c r="G408" s="49">
        <v>0</v>
      </c>
      <c r="H408" s="49">
        <v>0</v>
      </c>
      <c r="I408" s="49">
        <v>0</v>
      </c>
      <c r="J408" s="49"/>
      <c r="K408" s="49">
        <v>0</v>
      </c>
      <c r="L408" s="49">
        <v>0</v>
      </c>
      <c r="M408" s="38">
        <f>IF(OR(Beazley_data[[#This Row],[total_RC]]&lt;0.6,Beazley_data[[#This Row],[total_RC]]&gt;2),1,Beazley_data[[#This Row],[total_RC]])</f>
        <v>1</v>
      </c>
      <c r="P408" s="39" t="str">
        <f>Beazley_data[[#This Row],[key]]</f>
        <v>B32003</v>
      </c>
      <c r="Q408" s="40">
        <f>Beazley_data[[#This Row],[WEP]]</f>
        <v>0</v>
      </c>
      <c r="R408" s="40">
        <f t="shared" si="51"/>
        <v>0</v>
      </c>
      <c r="S408" s="41" t="str">
        <f t="shared" si="52"/>
        <v>no values</v>
      </c>
      <c r="U408" s="42">
        <f>Beazley_data[[#This Row],[Acq_costs]]</f>
        <v>0</v>
      </c>
      <c r="V408" s="40">
        <f t="shared" si="53"/>
        <v>0</v>
      </c>
      <c r="W408" s="43" t="str">
        <f t="shared" si="54"/>
        <v>no values</v>
      </c>
      <c r="Y408" s="44">
        <f>Beazley_data[[#This Row],[total_RC]]</f>
        <v>0</v>
      </c>
      <c r="Z408" s="45">
        <f t="shared" si="55"/>
        <v>0</v>
      </c>
      <c r="AA408" s="43" t="str">
        <f t="shared" si="56"/>
        <v>no values</v>
      </c>
      <c r="AD408" s="42">
        <f>Beazley_data[[#This Row],[Cat_incurred]]+Beazley_data[[#This Row],[incurred_exc_cat]]</f>
        <v>0</v>
      </c>
      <c r="AE408" s="40">
        <f t="shared" si="57"/>
        <v>0</v>
      </c>
      <c r="AF408" s="43" t="str">
        <f t="shared" si="58"/>
        <v>no values</v>
      </c>
    </row>
    <row r="409" spans="1:32" x14ac:dyDescent="0.25">
      <c r="A409" s="46" t="s">
        <v>659</v>
      </c>
      <c r="B409" s="46" t="s">
        <v>126</v>
      </c>
      <c r="C409">
        <v>2004</v>
      </c>
      <c r="D409" s="84">
        <v>18275476.032000002</v>
      </c>
      <c r="E409">
        <v>5628832.5581139298</v>
      </c>
      <c r="F409">
        <v>23153261.706464801</v>
      </c>
      <c r="G409">
        <v>23153261.706464801</v>
      </c>
      <c r="H409">
        <v>3077694.6772514698</v>
      </c>
      <c r="I409">
        <v>3077694.6772514698</v>
      </c>
      <c r="J409">
        <v>1.0311997705070099</v>
      </c>
      <c r="K409">
        <v>26230956.3837162</v>
      </c>
      <c r="L409">
        <v>26230956.3837162</v>
      </c>
      <c r="M409" s="38">
        <f>IF(OR(Beazley_data[[#This Row],[total_RC]]&lt;0.6,Beazley_data[[#This Row],[total_RC]]&gt;2),1,Beazley_data[[#This Row],[total_RC]])</f>
        <v>1.0311997705070099</v>
      </c>
      <c r="P409" s="39" t="str">
        <f>Beazley_data[[#This Row],[key]]</f>
        <v>B32004</v>
      </c>
      <c r="Q409" s="40">
        <f>Beazley_data[[#This Row],[WEP]]</f>
        <v>18275476.032000002</v>
      </c>
      <c r="R409" s="40">
        <f t="shared" si="51"/>
        <v>18275476.032000002</v>
      </c>
      <c r="S409" s="41">
        <f t="shared" si="52"/>
        <v>0</v>
      </c>
      <c r="U409" s="42">
        <f>Beazley_data[[#This Row],[Acq_costs]]</f>
        <v>5628832.5581139298</v>
      </c>
      <c r="V409" s="40">
        <f t="shared" si="53"/>
        <v>5628832.5584000004</v>
      </c>
      <c r="W409" s="43">
        <f t="shared" si="54"/>
        <v>5.0822373376061812E-11</v>
      </c>
      <c r="Y409" s="44">
        <f>Beazley_data[[#This Row],[total_RC]]</f>
        <v>1.0311997705070099</v>
      </c>
      <c r="Z409" s="45">
        <f t="shared" si="55"/>
        <v>1.0311997704990301</v>
      </c>
      <c r="AA409" s="43">
        <f t="shared" si="56"/>
        <v>-7.7384026258404609E-12</v>
      </c>
      <c r="AD409" s="42">
        <f>Beazley_data[[#This Row],[Cat_incurred]]+Beazley_data[[#This Row],[incurred_exc_cat]]</f>
        <v>26230956.38371627</v>
      </c>
      <c r="AE409" s="40">
        <f t="shared" si="57"/>
        <v>26295094.552056801</v>
      </c>
      <c r="AF409" s="43">
        <f t="shared" si="58"/>
        <v>2.4391685762359568E-3</v>
      </c>
    </row>
    <row r="410" spans="1:32" x14ac:dyDescent="0.25">
      <c r="A410" s="48" t="s">
        <v>660</v>
      </c>
      <c r="B410" s="48" t="s">
        <v>126</v>
      </c>
      <c r="C410" s="49">
        <v>2005</v>
      </c>
      <c r="D410" s="85">
        <v>31054260.696800001</v>
      </c>
      <c r="E410" s="49">
        <v>10830010.784015199</v>
      </c>
      <c r="F410" s="49">
        <v>24318290.080182999</v>
      </c>
      <c r="G410" s="49">
        <v>24318296.628382999</v>
      </c>
      <c r="H410" s="49">
        <v>9146755.1754283104</v>
      </c>
      <c r="I410" s="49">
        <v>9146755.1754283104</v>
      </c>
      <c r="J410" s="49">
        <v>1.02864437524006</v>
      </c>
      <c r="K410" s="49">
        <v>33465045.2556113</v>
      </c>
      <c r="L410" s="49">
        <v>33465051.803811301</v>
      </c>
      <c r="M410" s="38">
        <f>IF(OR(Beazley_data[[#This Row],[total_RC]]&lt;0.6,Beazley_data[[#This Row],[total_RC]]&gt;2),1,Beazley_data[[#This Row],[total_RC]])</f>
        <v>1.02864437524006</v>
      </c>
      <c r="P410" s="39" t="str">
        <f>Beazley_data[[#This Row],[key]]</f>
        <v>B32005</v>
      </c>
      <c r="Q410" s="40">
        <f>Beazley_data[[#This Row],[WEP]]</f>
        <v>31054260.696800001</v>
      </c>
      <c r="R410" s="40">
        <f t="shared" si="51"/>
        <v>31054260.696800001</v>
      </c>
      <c r="S410" s="41">
        <f t="shared" si="52"/>
        <v>0</v>
      </c>
      <c r="U410" s="42">
        <f>Beazley_data[[#This Row],[Acq_costs]]</f>
        <v>10830010.784015199</v>
      </c>
      <c r="V410" s="40">
        <f t="shared" si="53"/>
        <v>10830010.7842</v>
      </c>
      <c r="W410" s="43">
        <f t="shared" si="54"/>
        <v>1.706373885660458E-11</v>
      </c>
      <c r="Y410" s="44">
        <f>Beazley_data[[#This Row],[total_RC]]</f>
        <v>1.02864437524006</v>
      </c>
      <c r="Z410" s="45">
        <f t="shared" si="55"/>
        <v>1.0286443752261301</v>
      </c>
      <c r="AA410" s="43">
        <f t="shared" si="56"/>
        <v>-1.3542064318302009E-11</v>
      </c>
      <c r="AD410" s="42">
        <f>Beazley_data[[#This Row],[Cat_incurred]]+Beazley_data[[#This Row],[incurred_exc_cat]]</f>
        <v>33465051.803811312</v>
      </c>
      <c r="AE410" s="40">
        <f t="shared" si="57"/>
        <v>33663775.316524498</v>
      </c>
      <c r="AF410" s="43">
        <f t="shared" si="58"/>
        <v>5.9031855709790002E-3</v>
      </c>
    </row>
    <row r="411" spans="1:32" x14ac:dyDescent="0.25">
      <c r="A411" s="46" t="s">
        <v>661</v>
      </c>
      <c r="B411" s="46" t="s">
        <v>126</v>
      </c>
      <c r="C411">
        <v>2006</v>
      </c>
      <c r="D411" s="84">
        <v>33915995.674000002</v>
      </c>
      <c r="E411">
        <v>11813900.286034601</v>
      </c>
      <c r="F411">
        <v>7376808.7898640698</v>
      </c>
      <c r="G411">
        <v>7376808.7898640698</v>
      </c>
      <c r="H411">
        <v>8857439.1975557003</v>
      </c>
      <c r="I411">
        <v>8857439.1975557003</v>
      </c>
      <c r="J411">
        <v>1.0772430235641099</v>
      </c>
      <c r="K411">
        <v>16234247.987419801</v>
      </c>
      <c r="L411">
        <v>16234247.987419801</v>
      </c>
      <c r="M411" s="38">
        <f>IF(OR(Beazley_data[[#This Row],[total_RC]]&lt;0.6,Beazley_data[[#This Row],[total_RC]]&gt;2),1,Beazley_data[[#This Row],[total_RC]])</f>
        <v>1.0772430235641099</v>
      </c>
      <c r="P411" s="39" t="str">
        <f>Beazley_data[[#This Row],[key]]</f>
        <v>B32006</v>
      </c>
      <c r="Q411" s="40">
        <f>Beazley_data[[#This Row],[WEP]]</f>
        <v>33915995.674000002</v>
      </c>
      <c r="R411" s="40">
        <f t="shared" si="51"/>
        <v>33920753.980406202</v>
      </c>
      <c r="S411" s="41">
        <f t="shared" si="52"/>
        <v>1.4027714150895626E-4</v>
      </c>
      <c r="U411" s="42">
        <f>Beazley_data[[#This Row],[Acq_costs]]</f>
        <v>11813900.286034601</v>
      </c>
      <c r="V411" s="40">
        <f t="shared" si="53"/>
        <v>11815638.817254201</v>
      </c>
      <c r="W411" s="43">
        <f t="shared" si="54"/>
        <v>1.4713814855791101E-4</v>
      </c>
      <c r="Y411" s="44">
        <f>Beazley_data[[#This Row],[total_RC]]</f>
        <v>1.0772430235641099</v>
      </c>
      <c r="Z411" s="45">
        <f t="shared" si="55"/>
        <v>1.07723118612539</v>
      </c>
      <c r="AA411" s="43">
        <f t="shared" si="56"/>
        <v>-1.0988763482131863E-5</v>
      </c>
      <c r="AD411" s="42">
        <f>Beazley_data[[#This Row],[Cat_incurred]]+Beazley_data[[#This Row],[incurred_exc_cat]]</f>
        <v>16234247.987419769</v>
      </c>
      <c r="AE411" s="40">
        <f t="shared" si="57"/>
        <v>16310541.003841899</v>
      </c>
      <c r="AF411" s="43">
        <f t="shared" si="58"/>
        <v>4.6775282563686618E-3</v>
      </c>
    </row>
    <row r="412" spans="1:32" x14ac:dyDescent="0.25">
      <c r="A412" s="48" t="s">
        <v>662</v>
      </c>
      <c r="B412" s="48" t="s">
        <v>126</v>
      </c>
      <c r="C412" s="49">
        <v>2007</v>
      </c>
      <c r="D412" s="85">
        <v>42487079.397799999</v>
      </c>
      <c r="E412" s="49">
        <v>15266643.3542118</v>
      </c>
      <c r="F412" s="49">
        <v>14073991.295632901</v>
      </c>
      <c r="G412" s="49">
        <v>14073991.295632901</v>
      </c>
      <c r="H412" s="49">
        <v>13159384.222793801</v>
      </c>
      <c r="I412" s="49">
        <v>13159384.222793801</v>
      </c>
      <c r="J412" s="49">
        <v>0.98260034409798003</v>
      </c>
      <c r="K412" s="49">
        <v>27233375.518426701</v>
      </c>
      <c r="L412" s="49">
        <v>27233375.518426701</v>
      </c>
      <c r="M412" s="38">
        <f>IF(OR(Beazley_data[[#This Row],[total_RC]]&lt;0.6,Beazley_data[[#This Row],[total_RC]]&gt;2),1,Beazley_data[[#This Row],[total_RC]])</f>
        <v>0.98260034409798003</v>
      </c>
      <c r="P412" s="39" t="str">
        <f>Beazley_data[[#This Row],[key]]</f>
        <v>B32007</v>
      </c>
      <c r="Q412" s="40">
        <f>Beazley_data[[#This Row],[WEP]]</f>
        <v>42487079.397799999</v>
      </c>
      <c r="R412" s="40">
        <f t="shared" si="51"/>
        <v>42488806.933133699</v>
      </c>
      <c r="S412" s="41">
        <f t="shared" si="52"/>
        <v>4.0658598308471407E-5</v>
      </c>
      <c r="U412" s="42">
        <f>Beazley_data[[#This Row],[Acq_costs]]</f>
        <v>15266643.3542118</v>
      </c>
      <c r="V412" s="40">
        <f t="shared" si="53"/>
        <v>15267383.726471599</v>
      </c>
      <c r="W412" s="43">
        <f t="shared" si="54"/>
        <v>4.8493721849388292E-5</v>
      </c>
      <c r="Y412" s="44">
        <f>Beazley_data[[#This Row],[total_RC]]</f>
        <v>0.98260034409798003</v>
      </c>
      <c r="Z412" s="45">
        <f t="shared" si="55"/>
        <v>0.98260110457591399</v>
      </c>
      <c r="AA412" s="43">
        <f t="shared" si="56"/>
        <v>7.7394369944957876E-7</v>
      </c>
      <c r="AD412" s="42">
        <f>Beazley_data[[#This Row],[Cat_incurred]]+Beazley_data[[#This Row],[incurred_exc_cat]]</f>
        <v>27233375.518426701</v>
      </c>
      <c r="AE412" s="40">
        <f t="shared" si="57"/>
        <v>27501739.489631299</v>
      </c>
      <c r="AF412" s="43">
        <f t="shared" si="58"/>
        <v>9.7580726232162889E-3</v>
      </c>
    </row>
    <row r="413" spans="1:32" x14ac:dyDescent="0.25">
      <c r="A413" s="46" t="s">
        <v>663</v>
      </c>
      <c r="B413" s="46" t="s">
        <v>126</v>
      </c>
      <c r="C413">
        <v>2008</v>
      </c>
      <c r="D413" s="84">
        <v>38247970.045900002</v>
      </c>
      <c r="E413">
        <v>14702727.659009101</v>
      </c>
      <c r="F413">
        <v>11425340.8445134</v>
      </c>
      <c r="G413">
        <v>11425340.8445134</v>
      </c>
      <c r="H413">
        <v>9304192.2423671205</v>
      </c>
      <c r="I413">
        <v>9304192.2423671205</v>
      </c>
      <c r="J413">
        <v>0.89738343328244996</v>
      </c>
      <c r="K413">
        <v>20729533.086880501</v>
      </c>
      <c r="L413">
        <v>20729533.086880501</v>
      </c>
      <c r="M413" s="38">
        <f>IF(OR(Beazley_data[[#This Row],[total_RC]]&lt;0.6,Beazley_data[[#This Row],[total_RC]]&gt;2),1,Beazley_data[[#This Row],[total_RC]])</f>
        <v>0.89738343328244996</v>
      </c>
      <c r="P413" s="39" t="str">
        <f>Beazley_data[[#This Row],[key]]</f>
        <v>B32008</v>
      </c>
      <c r="Q413" s="40">
        <f>Beazley_data[[#This Row],[WEP]]</f>
        <v>38247970.045900002</v>
      </c>
      <c r="R413" s="40">
        <f t="shared" si="51"/>
        <v>38247970.045900002</v>
      </c>
      <c r="S413" s="41">
        <f t="shared" si="52"/>
        <v>0</v>
      </c>
      <c r="U413" s="42">
        <f>Beazley_data[[#This Row],[Acq_costs]]</f>
        <v>14702727.659009101</v>
      </c>
      <c r="V413" s="40">
        <f t="shared" si="53"/>
        <v>14702727.659299999</v>
      </c>
      <c r="W413" s="43">
        <f t="shared" si="54"/>
        <v>1.978534955703549E-11</v>
      </c>
      <c r="Y413" s="44">
        <f>Beazley_data[[#This Row],[total_RC]]</f>
        <v>0.89738343328244996</v>
      </c>
      <c r="Z413" s="45">
        <f t="shared" si="55"/>
        <v>0.89738343328093295</v>
      </c>
      <c r="AA413" s="43">
        <f t="shared" si="56"/>
        <v>-1.6904799939324291E-12</v>
      </c>
      <c r="AD413" s="42">
        <f>Beazley_data[[#This Row],[Cat_incurred]]+Beazley_data[[#This Row],[incurred_exc_cat]]</f>
        <v>20729533.08688052</v>
      </c>
      <c r="AE413" s="40">
        <f t="shared" si="57"/>
        <v>20855340.344788201</v>
      </c>
      <c r="AF413" s="43">
        <f t="shared" si="58"/>
        <v>6.0323761601483858E-3</v>
      </c>
    </row>
    <row r="414" spans="1:32" x14ac:dyDescent="0.25">
      <c r="A414" s="48" t="s">
        <v>664</v>
      </c>
      <c r="B414" s="48" t="s">
        <v>126</v>
      </c>
      <c r="C414" s="49">
        <v>2009</v>
      </c>
      <c r="D414" s="85">
        <v>38284309.9877</v>
      </c>
      <c r="E414" s="49">
        <v>14708754.3067938</v>
      </c>
      <c r="F414" s="49">
        <v>8397576.1182331294</v>
      </c>
      <c r="G414" s="49">
        <v>8397744.9540331308</v>
      </c>
      <c r="H414" s="49">
        <v>6124448.6792554101</v>
      </c>
      <c r="I414" s="49">
        <v>6124448.6792554101</v>
      </c>
      <c r="J414" s="49">
        <v>1.04952846116197</v>
      </c>
      <c r="K414" s="49">
        <v>14522024.797488499</v>
      </c>
      <c r="L414" s="49">
        <v>14522193.633288501</v>
      </c>
      <c r="M414" s="38">
        <f>IF(OR(Beazley_data[[#This Row],[total_RC]]&lt;0.6,Beazley_data[[#This Row],[total_RC]]&gt;2),1,Beazley_data[[#This Row],[total_RC]])</f>
        <v>1.04952846116197</v>
      </c>
      <c r="P414" s="39" t="str">
        <f>Beazley_data[[#This Row],[key]]</f>
        <v>B32009</v>
      </c>
      <c r="Q414" s="40">
        <f>Beazley_data[[#This Row],[WEP]]</f>
        <v>38284309.9877</v>
      </c>
      <c r="R414" s="40">
        <f t="shared" si="51"/>
        <v>82059309.9877</v>
      </c>
      <c r="S414" s="41">
        <f t="shared" si="52"/>
        <v>0.53345561894880067</v>
      </c>
      <c r="U414" s="42">
        <f>Beazley_data[[#This Row],[Acq_costs]]</f>
        <v>14708754.3067938</v>
      </c>
      <c r="V414" s="40">
        <f t="shared" si="53"/>
        <v>22433754.3072</v>
      </c>
      <c r="W414" s="43">
        <f t="shared" si="54"/>
        <v>0.34434717856952285</v>
      </c>
      <c r="Y414" s="44">
        <f>Beazley_data[[#This Row],[total_RC]]</f>
        <v>1.04952846116197</v>
      </c>
      <c r="Z414" s="45">
        <f t="shared" si="55"/>
        <v>1.0495284611767399</v>
      </c>
      <c r="AA414" s="43">
        <f t="shared" si="56"/>
        <v>1.4072951403188275E-11</v>
      </c>
      <c r="AD414" s="42">
        <f>Beazley_data[[#This Row],[Cat_incurred]]+Beazley_data[[#This Row],[incurred_exc_cat]]</f>
        <v>14522193.63328854</v>
      </c>
      <c r="AE414" s="40">
        <f t="shared" si="57"/>
        <v>20301761.640897501</v>
      </c>
      <c r="AF414" s="43">
        <f t="shared" si="58"/>
        <v>0.28468307873175569</v>
      </c>
    </row>
    <row r="415" spans="1:32" x14ac:dyDescent="0.25">
      <c r="A415" s="46" t="s">
        <v>665</v>
      </c>
      <c r="B415" s="46" t="s">
        <v>126</v>
      </c>
      <c r="C415">
        <v>2010</v>
      </c>
      <c r="D415" s="84">
        <v>33037912.3671</v>
      </c>
      <c r="E415">
        <v>11961836.398817301</v>
      </c>
      <c r="F415">
        <v>7703387.9744288698</v>
      </c>
      <c r="G415">
        <v>7703387.9744288698</v>
      </c>
      <c r="H415">
        <v>6152460.9737584097</v>
      </c>
      <c r="I415">
        <v>6152460.9737584097</v>
      </c>
      <c r="J415">
        <v>0.98524950255452404</v>
      </c>
      <c r="K415">
        <v>13855848.948187299</v>
      </c>
      <c r="L415">
        <v>13855848.948187299</v>
      </c>
      <c r="M415" s="38">
        <f>IF(OR(Beazley_data[[#This Row],[total_RC]]&lt;0.6,Beazley_data[[#This Row],[total_RC]]&gt;2),1,Beazley_data[[#This Row],[total_RC]])</f>
        <v>0.98524950255452404</v>
      </c>
      <c r="P415" s="39" t="str">
        <f>Beazley_data[[#This Row],[key]]</f>
        <v>B32010</v>
      </c>
      <c r="Q415" s="40">
        <f>Beazley_data[[#This Row],[WEP]]</f>
        <v>33037912.3671</v>
      </c>
      <c r="R415" s="40">
        <f t="shared" si="51"/>
        <v>117478412.3671</v>
      </c>
      <c r="S415" s="41">
        <f t="shared" si="52"/>
        <v>0.71877460972265983</v>
      </c>
      <c r="U415" s="42">
        <f>Beazley_data[[#This Row],[Acq_costs]]</f>
        <v>11961836.398817301</v>
      </c>
      <c r="V415" s="40">
        <f t="shared" si="53"/>
        <v>30495336.3994</v>
      </c>
      <c r="W415" s="43">
        <f t="shared" si="54"/>
        <v>0.60774866549586082</v>
      </c>
      <c r="Y415" s="44">
        <f>Beazley_data[[#This Row],[total_RC]]</f>
        <v>0.98524950255452404</v>
      </c>
      <c r="Z415" s="45">
        <f t="shared" si="55"/>
        <v>0.99588149093042799</v>
      </c>
      <c r="AA415" s="43">
        <f t="shared" si="56"/>
        <v>1.0675957403295794E-2</v>
      </c>
      <c r="AD415" s="42">
        <f>Beazley_data[[#This Row],[Cat_incurred]]+Beazley_data[[#This Row],[incurred_exc_cat]]</f>
        <v>13855848.94818728</v>
      </c>
      <c r="AE415" s="40">
        <f t="shared" si="57"/>
        <v>35694141.564158797</v>
      </c>
      <c r="AF415" s="43">
        <f t="shared" si="58"/>
        <v>0.61181728034327587</v>
      </c>
    </row>
    <row r="416" spans="1:32" x14ac:dyDescent="0.25">
      <c r="A416" s="48" t="s">
        <v>666</v>
      </c>
      <c r="B416" s="48" t="s">
        <v>126</v>
      </c>
      <c r="C416" s="49">
        <v>2011</v>
      </c>
      <c r="D416" s="85">
        <v>106512741.81720001</v>
      </c>
      <c r="E416" s="49">
        <v>27501774.957173999</v>
      </c>
      <c r="F416" s="49">
        <v>17486838.877498101</v>
      </c>
      <c r="G416" s="49">
        <v>17486838.877498101</v>
      </c>
      <c r="H416" s="49">
        <v>5111021.9337375397</v>
      </c>
      <c r="I416" s="49">
        <v>5111021.9337375397</v>
      </c>
      <c r="J416" s="49">
        <v>1.0079172583446401</v>
      </c>
      <c r="K416" s="49">
        <v>22597860.811235599</v>
      </c>
      <c r="L416" s="49">
        <v>22597860.811235599</v>
      </c>
      <c r="M416" s="38">
        <f>IF(OR(Beazley_data[[#This Row],[total_RC]]&lt;0.6,Beazley_data[[#This Row],[total_RC]]&gt;2),1,Beazley_data[[#This Row],[total_RC]])</f>
        <v>1.0079172583446401</v>
      </c>
      <c r="P416" s="39" t="str">
        <f>Beazley_data[[#This Row],[key]]</f>
        <v>B32011</v>
      </c>
      <c r="Q416" s="40">
        <f>Beazley_data[[#This Row],[WEP]]</f>
        <v>106512741.81720001</v>
      </c>
      <c r="R416" s="40">
        <f t="shared" si="51"/>
        <v>110248589.438319</v>
      </c>
      <c r="S416" s="41">
        <f t="shared" si="52"/>
        <v>3.3885672734244775E-2</v>
      </c>
      <c r="U416" s="42">
        <f>Beazley_data[[#This Row],[Acq_costs]]</f>
        <v>27501774.957173999</v>
      </c>
      <c r="V416" s="40">
        <f t="shared" si="53"/>
        <v>28160838.627005599</v>
      </c>
      <c r="W416" s="43">
        <f t="shared" si="54"/>
        <v>2.3403552662653059E-2</v>
      </c>
      <c r="Y416" s="44">
        <f>Beazley_data[[#This Row],[total_RC]]</f>
        <v>1.0079172583446401</v>
      </c>
      <c r="Z416" s="45">
        <f t="shared" si="55"/>
        <v>1.0076439312085901</v>
      </c>
      <c r="AA416" s="43">
        <f t="shared" si="56"/>
        <v>-2.7125369149215233E-4</v>
      </c>
      <c r="AD416" s="42">
        <f>Beazley_data[[#This Row],[Cat_incurred]]+Beazley_data[[#This Row],[incurred_exc_cat]]</f>
        <v>22597860.81123564</v>
      </c>
      <c r="AE416" s="40">
        <f t="shared" si="57"/>
        <v>46362953.016086102</v>
      </c>
      <c r="AF416" s="43">
        <f t="shared" si="58"/>
        <v>0.51258797507149556</v>
      </c>
    </row>
    <row r="417" spans="1:32" x14ac:dyDescent="0.25">
      <c r="A417" s="46" t="s">
        <v>667</v>
      </c>
      <c r="B417" s="46" t="s">
        <v>126</v>
      </c>
      <c r="C417">
        <v>2012</v>
      </c>
      <c r="D417" s="84">
        <v>30454055.511799999</v>
      </c>
      <c r="E417">
        <v>11400468.2865985</v>
      </c>
      <c r="F417">
        <v>16162542.1776975</v>
      </c>
      <c r="G417">
        <v>16162542.1776975</v>
      </c>
      <c r="H417">
        <v>5276367.9646234801</v>
      </c>
      <c r="I417">
        <v>5276742.9646234801</v>
      </c>
      <c r="J417">
        <v>1.0747286310642199</v>
      </c>
      <c r="K417">
        <v>21438910.142321002</v>
      </c>
      <c r="L417">
        <v>21439285.142321002</v>
      </c>
      <c r="M417" s="38">
        <f>IF(OR(Beazley_data[[#This Row],[total_RC]]&lt;0.6,Beazley_data[[#This Row],[total_RC]]&gt;2),1,Beazley_data[[#This Row],[total_RC]])</f>
        <v>1.0747286310642199</v>
      </c>
      <c r="P417" s="39" t="str">
        <f>Beazley_data[[#This Row],[key]]</f>
        <v>B32012</v>
      </c>
      <c r="Q417" s="40">
        <f>Beazley_data[[#This Row],[WEP]]</f>
        <v>30454055.511799999</v>
      </c>
      <c r="R417" s="40">
        <f t="shared" si="51"/>
        <v>116785680.58</v>
      </c>
      <c r="S417" s="41">
        <f t="shared" si="52"/>
        <v>0.73923125369005738</v>
      </c>
      <c r="U417" s="42">
        <f>Beazley_data[[#This Row],[Acq_costs]]</f>
        <v>11400468.2865985</v>
      </c>
      <c r="V417" s="40">
        <f t="shared" si="53"/>
        <v>29059011.718899999</v>
      </c>
      <c r="W417" s="43">
        <f t="shared" si="54"/>
        <v>0.60767873330036104</v>
      </c>
      <c r="Y417" s="44">
        <f>Beazley_data[[#This Row],[total_RC]]</f>
        <v>1.0747286310642199</v>
      </c>
      <c r="Z417" s="45">
        <f t="shared" si="55"/>
        <v>1.01808079721842</v>
      </c>
      <c r="AA417" s="43">
        <f t="shared" si="56"/>
        <v>-5.5641785996329497E-2</v>
      </c>
      <c r="AD417" s="42">
        <f>Beazley_data[[#This Row],[Cat_incurred]]+Beazley_data[[#This Row],[incurred_exc_cat]]</f>
        <v>21439285.142320979</v>
      </c>
      <c r="AE417" s="40">
        <f t="shared" si="57"/>
        <v>47607481.574619003</v>
      </c>
      <c r="AF417" s="43">
        <f t="shared" si="58"/>
        <v>0.54966563167771276</v>
      </c>
    </row>
    <row r="418" spans="1:32" x14ac:dyDescent="0.25">
      <c r="A418" s="48" t="s">
        <v>668</v>
      </c>
      <c r="B418" s="48" t="s">
        <v>126</v>
      </c>
      <c r="C418" s="49">
        <v>2013</v>
      </c>
      <c r="D418" s="85">
        <v>37785592.197400004</v>
      </c>
      <c r="E418" s="49">
        <v>13296517.3689365</v>
      </c>
      <c r="F418" s="49">
        <v>24173811.486173902</v>
      </c>
      <c r="G418" s="49">
        <v>24194674.9761739</v>
      </c>
      <c r="H418" s="49">
        <v>8409386.9425955005</v>
      </c>
      <c r="I418" s="49">
        <v>8409386.9425955005</v>
      </c>
      <c r="J418" s="49">
        <v>1.0367269020857901</v>
      </c>
      <c r="K418" s="49">
        <v>32583198.428769398</v>
      </c>
      <c r="L418" s="49">
        <v>32604061.918769401</v>
      </c>
      <c r="M418" s="38">
        <f>IF(OR(Beazley_data[[#This Row],[total_RC]]&lt;0.6,Beazley_data[[#This Row],[total_RC]]&gt;2),1,Beazley_data[[#This Row],[total_RC]])</f>
        <v>1.0367269020857901</v>
      </c>
      <c r="P418" s="39" t="str">
        <f>Beazley_data[[#This Row],[key]]</f>
        <v>B32013</v>
      </c>
      <c r="Q418" s="40">
        <f>Beazley_data[[#This Row],[WEP]]</f>
        <v>37785592.197400004</v>
      </c>
      <c r="R418" s="40">
        <f t="shared" si="51"/>
        <v>122241209.92030001</v>
      </c>
      <c r="S418" s="41">
        <f t="shared" si="52"/>
        <v>0.69089317569716613</v>
      </c>
      <c r="U418" s="42">
        <f>Beazley_data[[#This Row],[Acq_costs]]</f>
        <v>13296517.3689365</v>
      </c>
      <c r="V418" s="40">
        <f t="shared" si="53"/>
        <v>30225643.146000002</v>
      </c>
      <c r="W418" s="43">
        <f t="shared" si="54"/>
        <v>0.56009149897291333</v>
      </c>
      <c r="Y418" s="44">
        <f>Beazley_data[[#This Row],[total_RC]]</f>
        <v>1.0367269020857901</v>
      </c>
      <c r="Z418" s="45">
        <f t="shared" si="55"/>
        <v>1.0291784931146799</v>
      </c>
      <c r="AA418" s="43">
        <f t="shared" si="56"/>
        <v>-7.3344021679523086E-3</v>
      </c>
      <c r="AD418" s="42">
        <f>Beazley_data[[#This Row],[Cat_incurred]]+Beazley_data[[#This Row],[incurred_exc_cat]]</f>
        <v>32604061.918769401</v>
      </c>
      <c r="AE418" s="40">
        <f t="shared" si="57"/>
        <v>70117708.771620393</v>
      </c>
      <c r="AF418" s="43">
        <f t="shared" si="58"/>
        <v>0.53500959329741182</v>
      </c>
    </row>
    <row r="419" spans="1:32" x14ac:dyDescent="0.25">
      <c r="A419" s="46" t="s">
        <v>669</v>
      </c>
      <c r="B419" s="46" t="s">
        <v>126</v>
      </c>
      <c r="C419">
        <v>2014</v>
      </c>
      <c r="D419" s="84">
        <v>107362889.78380001</v>
      </c>
      <c r="E419">
        <v>27425411.7041618</v>
      </c>
      <c r="F419">
        <v>31523605.084568098</v>
      </c>
      <c r="G419">
        <v>31524865.690368101</v>
      </c>
      <c r="H419">
        <v>20802343.028706599</v>
      </c>
      <c r="I419">
        <v>20802343.028706599</v>
      </c>
      <c r="J419">
        <v>0.97546950327403004</v>
      </c>
      <c r="K419">
        <v>52325948.113274701</v>
      </c>
      <c r="L419">
        <v>52327208.719074696</v>
      </c>
      <c r="M419" s="38">
        <f>IF(OR(Beazley_data[[#This Row],[total_RC]]&lt;0.6,Beazley_data[[#This Row],[total_RC]]&gt;2),1,Beazley_data[[#This Row],[total_RC]])</f>
        <v>0.97546950327403004</v>
      </c>
      <c r="P419" s="39" t="str">
        <f>Beazley_data[[#This Row],[key]]</f>
        <v>B32014</v>
      </c>
      <c r="Q419" s="40">
        <f>Beazley_data[[#This Row],[WEP]]</f>
        <v>107362889.78380001</v>
      </c>
      <c r="R419" s="40">
        <f t="shared" si="51"/>
        <v>121984001.8778</v>
      </c>
      <c r="S419" s="41">
        <f t="shared" si="52"/>
        <v>0.1198608987156119</v>
      </c>
      <c r="U419" s="42">
        <f>Beazley_data[[#This Row],[Acq_costs]]</f>
        <v>27425411.7041618</v>
      </c>
      <c r="V419" s="40">
        <f t="shared" si="53"/>
        <v>30189481.874400001</v>
      </c>
      <c r="W419" s="43">
        <f t="shared" si="54"/>
        <v>9.1557390144614226E-2</v>
      </c>
      <c r="Y419" s="44">
        <f>Beazley_data[[#This Row],[total_RC]]</f>
        <v>0.97546950327403004</v>
      </c>
      <c r="Z419" s="45">
        <f t="shared" si="55"/>
        <v>1.00058223499499</v>
      </c>
      <c r="AA419" s="43">
        <f t="shared" si="56"/>
        <v>2.5098118717933961E-2</v>
      </c>
      <c r="AD419" s="42">
        <f>Beazley_data[[#This Row],[Cat_incurred]]+Beazley_data[[#This Row],[incurred_exc_cat]]</f>
        <v>52327208.719074696</v>
      </c>
      <c r="AE419" s="40">
        <f t="shared" si="57"/>
        <v>51905940.458420001</v>
      </c>
      <c r="AF419" s="43">
        <f t="shared" si="58"/>
        <v>-8.1159932164635053E-3</v>
      </c>
    </row>
    <row r="420" spans="1:32" x14ac:dyDescent="0.25">
      <c r="A420" s="48" t="s">
        <v>670</v>
      </c>
      <c r="B420" s="48" t="s">
        <v>126</v>
      </c>
      <c r="C420" s="49">
        <v>2015</v>
      </c>
      <c r="D420" s="85">
        <v>25673207.119199999</v>
      </c>
      <c r="E420" s="49">
        <v>10515762.698911799</v>
      </c>
      <c r="F420" s="49">
        <v>23403548.555535499</v>
      </c>
      <c r="G420" s="49">
        <v>23805478.840835501</v>
      </c>
      <c r="H420" s="49">
        <v>3181792.7861032598</v>
      </c>
      <c r="I420" s="49">
        <v>3181792.7861032598</v>
      </c>
      <c r="J420" s="49">
        <v>0.98083193855776096</v>
      </c>
      <c r="K420" s="49">
        <v>26585341.341638699</v>
      </c>
      <c r="L420" s="49">
        <v>26987271.626938701</v>
      </c>
      <c r="M420" s="38">
        <f>IF(OR(Beazley_data[[#This Row],[total_RC]]&lt;0.6,Beazley_data[[#This Row],[total_RC]]&gt;2),1,Beazley_data[[#This Row],[total_RC]])</f>
        <v>0.98083193855776096</v>
      </c>
      <c r="P420" s="39" t="str">
        <f>Beazley_data[[#This Row],[key]]</f>
        <v>B32015</v>
      </c>
      <c r="Q420" s="40">
        <f>Beazley_data[[#This Row],[WEP]]</f>
        <v>25673207.119199999</v>
      </c>
      <c r="R420" s="40">
        <f t="shared" si="51"/>
        <v>43039285.484899998</v>
      </c>
      <c r="S420" s="41">
        <f t="shared" si="52"/>
        <v>0.40349364934956355</v>
      </c>
      <c r="U420" s="42">
        <f>Beazley_data[[#This Row],[Acq_costs]]</f>
        <v>10515762.698911799</v>
      </c>
      <c r="V420" s="40">
        <f t="shared" si="53"/>
        <v>13587122.1546</v>
      </c>
      <c r="W420" s="43">
        <f t="shared" si="54"/>
        <v>0.22604930026689826</v>
      </c>
      <c r="Y420" s="44">
        <f>Beazley_data[[#This Row],[total_RC]]</f>
        <v>0.98083193855776096</v>
      </c>
      <c r="Z420" s="45">
        <f t="shared" si="55"/>
        <v>0.99410019004359895</v>
      </c>
      <c r="AA420" s="43">
        <f t="shared" si="56"/>
        <v>1.3346996227066484E-2</v>
      </c>
      <c r="AD420" s="42">
        <f>Beazley_data[[#This Row],[Cat_incurred]]+Beazley_data[[#This Row],[incurred_exc_cat]]</f>
        <v>26987271.62693876</v>
      </c>
      <c r="AE420" s="40">
        <f t="shared" si="57"/>
        <v>26100506.977804702</v>
      </c>
      <c r="AF420" s="43">
        <f t="shared" si="58"/>
        <v>-3.3974997109755135E-2</v>
      </c>
    </row>
    <row r="421" spans="1:32" x14ac:dyDescent="0.25">
      <c r="A421" s="46" t="s">
        <v>671</v>
      </c>
      <c r="B421" s="46" t="s">
        <v>126</v>
      </c>
      <c r="C421">
        <v>2016</v>
      </c>
      <c r="D421" s="84">
        <v>30018394.592599999</v>
      </c>
      <c r="E421">
        <v>12176760.176426399</v>
      </c>
      <c r="F421">
        <v>39786144.063983202</v>
      </c>
      <c r="G421">
        <v>40028465.707683198</v>
      </c>
      <c r="H421">
        <v>5518215.7990600904</v>
      </c>
      <c r="I421">
        <v>5776298.9430600898</v>
      </c>
      <c r="J421">
        <v>0.95762716662465497</v>
      </c>
      <c r="K421">
        <v>45304359.863043301</v>
      </c>
      <c r="L421">
        <v>45804764.650743298</v>
      </c>
      <c r="M421" s="38">
        <f>IF(OR(Beazley_data[[#This Row],[total_RC]]&lt;0.6,Beazley_data[[#This Row],[total_RC]]&gt;2),1,Beazley_data[[#This Row],[total_RC]])</f>
        <v>0.95762716662465497</v>
      </c>
      <c r="P421" s="39" t="str">
        <f>Beazley_data[[#This Row],[key]]</f>
        <v>B32016</v>
      </c>
      <c r="Q421" s="40">
        <f>Beazley_data[[#This Row],[WEP]]</f>
        <v>30018394.592599999</v>
      </c>
      <c r="R421" s="40">
        <f t="shared" si="51"/>
        <v>43345315.726899996</v>
      </c>
      <c r="S421" s="41">
        <f t="shared" si="52"/>
        <v>0.30745931621001765</v>
      </c>
      <c r="U421" s="42">
        <f>Beazley_data[[#This Row],[Acq_costs]]</f>
        <v>12176760.176426399</v>
      </c>
      <c r="V421" s="40">
        <f t="shared" si="53"/>
        <v>14528871.222100001</v>
      </c>
      <c r="W421" s="43">
        <f t="shared" si="54"/>
        <v>0.16189220826018358</v>
      </c>
      <c r="Y421" s="44">
        <f>Beazley_data[[#This Row],[total_RC]]</f>
        <v>0.95762716662465497</v>
      </c>
      <c r="Z421" s="45">
        <f t="shared" si="55"/>
        <v>0.97130388260701195</v>
      </c>
      <c r="AA421" s="43">
        <f t="shared" si="56"/>
        <v>1.4080779689306109E-2</v>
      </c>
      <c r="AD421" s="42">
        <f>Beazley_data[[#This Row],[Cat_incurred]]+Beazley_data[[#This Row],[incurred_exc_cat]]</f>
        <v>45804764.650743291</v>
      </c>
      <c r="AE421" s="40">
        <f t="shared" si="57"/>
        <v>45238093.611395396</v>
      </c>
      <c r="AF421" s="43">
        <f t="shared" si="58"/>
        <v>-1.2526412899175554E-2</v>
      </c>
    </row>
    <row r="422" spans="1:32" x14ac:dyDescent="0.25">
      <c r="A422" s="48" t="s">
        <v>672</v>
      </c>
      <c r="B422" s="48" t="s">
        <v>126</v>
      </c>
      <c r="C422" s="49">
        <v>2017</v>
      </c>
      <c r="D422" s="85">
        <v>28684986.016199999</v>
      </c>
      <c r="E422" s="49">
        <v>11958168.935380001</v>
      </c>
      <c r="F422" s="49">
        <v>46118657.444399998</v>
      </c>
      <c r="G422" s="49">
        <v>47353541.262900002</v>
      </c>
      <c r="H422" s="49">
        <v>3597057.9825301198</v>
      </c>
      <c r="I422" s="49">
        <v>3685788.5355301201</v>
      </c>
      <c r="J422" s="49">
        <v>1.0006361384931499</v>
      </c>
      <c r="K422" s="49">
        <v>49715715.4269301</v>
      </c>
      <c r="L422" s="49">
        <v>51039329.7984301</v>
      </c>
      <c r="M422" s="38">
        <f>IF(OR(Beazley_data[[#This Row],[total_RC]]&lt;0.6,Beazley_data[[#This Row],[total_RC]]&gt;2),1,Beazley_data[[#This Row],[total_RC]])</f>
        <v>1.0006361384931499</v>
      </c>
      <c r="P422" s="39" t="str">
        <f>Beazley_data[[#This Row],[key]]</f>
        <v>B32017</v>
      </c>
      <c r="Q422" s="40">
        <f>Beazley_data[[#This Row],[WEP]]</f>
        <v>28684986.016199999</v>
      </c>
      <c r="R422" s="40">
        <f t="shared" si="51"/>
        <v>33808986.016199999</v>
      </c>
      <c r="S422" s="41">
        <f t="shared" si="52"/>
        <v>0.15155734033386187</v>
      </c>
      <c r="U422" s="42">
        <f>Beazley_data[[#This Row],[Acq_costs]]</f>
        <v>11958168.935380001</v>
      </c>
      <c r="V422" s="40">
        <f t="shared" si="53"/>
        <v>12934168.935799999</v>
      </c>
      <c r="W422" s="43">
        <f t="shared" si="54"/>
        <v>7.5459042267382551E-2</v>
      </c>
      <c r="Y422" s="44">
        <f>Beazley_data[[#This Row],[total_RC]]</f>
        <v>1.0006361384931499</v>
      </c>
      <c r="Z422" s="45">
        <f t="shared" si="55"/>
        <v>1.0005370182042299</v>
      </c>
      <c r="AA422" s="43">
        <f t="shared" si="56"/>
        <v>-9.9067088090262602E-5</v>
      </c>
      <c r="AD422" s="42">
        <f>Beazley_data[[#This Row],[Cat_incurred]]+Beazley_data[[#This Row],[incurred_exc_cat]]</f>
        <v>51039329.798430122</v>
      </c>
      <c r="AE422" s="40">
        <f t="shared" si="57"/>
        <v>51109591.062799603</v>
      </c>
      <c r="AF422" s="43">
        <f t="shared" si="58"/>
        <v>1.3747177957880465E-3</v>
      </c>
    </row>
    <row r="423" spans="1:32" x14ac:dyDescent="0.25">
      <c r="A423" s="46" t="s">
        <v>673</v>
      </c>
      <c r="B423" s="46" t="s">
        <v>126</v>
      </c>
      <c r="C423">
        <v>2018</v>
      </c>
      <c r="D423" s="84">
        <v>26131805.671700001</v>
      </c>
      <c r="E423">
        <v>10889860.7652844</v>
      </c>
      <c r="F423">
        <v>24874634.570557699</v>
      </c>
      <c r="G423">
        <v>24996572.251057699</v>
      </c>
      <c r="H423">
        <v>3638694.1740405601</v>
      </c>
      <c r="I423">
        <v>3721004.04804056</v>
      </c>
      <c r="J423">
        <v>1.0389744263309</v>
      </c>
      <c r="K423">
        <v>28513328.744598299</v>
      </c>
      <c r="L423">
        <v>28717576.299098302</v>
      </c>
      <c r="M423" s="38">
        <f>IF(OR(Beazley_data[[#This Row],[total_RC]]&lt;0.6,Beazley_data[[#This Row],[total_RC]]&gt;2),1,Beazley_data[[#This Row],[total_RC]])</f>
        <v>1.0389744263309</v>
      </c>
      <c r="P423" s="39" t="str">
        <f>Beazley_data[[#This Row],[key]]</f>
        <v>B32018</v>
      </c>
      <c r="Q423" s="40">
        <f>Beazley_data[[#This Row],[WEP]]</f>
        <v>26131805.671700001</v>
      </c>
      <c r="R423" s="40">
        <f t="shared" si="51"/>
        <v>30966027.812695999</v>
      </c>
      <c r="S423" s="41">
        <f t="shared" si="52"/>
        <v>0.15611373115843996</v>
      </c>
      <c r="U423" s="42">
        <f>Beazley_data[[#This Row],[Acq_costs]]</f>
        <v>10889860.7652844</v>
      </c>
      <c r="V423" s="40">
        <f t="shared" si="53"/>
        <v>11811086.548668001</v>
      </c>
      <c r="W423" s="43">
        <f t="shared" si="54"/>
        <v>7.7996700776652245E-2</v>
      </c>
      <c r="Y423" s="44">
        <f>Beazley_data[[#This Row],[total_RC]]</f>
        <v>1.0389744263309</v>
      </c>
      <c r="Z423" s="45">
        <f t="shared" si="55"/>
        <v>1.05473634226171</v>
      </c>
      <c r="AA423" s="43">
        <f t="shared" si="56"/>
        <v>1.4943939351716224E-2</v>
      </c>
      <c r="AD423" s="42">
        <f>Beazley_data[[#This Row],[Cat_incurred]]+Beazley_data[[#This Row],[incurred_exc_cat]]</f>
        <v>28717576.299098261</v>
      </c>
      <c r="AE423" s="40">
        <f t="shared" si="57"/>
        <v>28866128.549199998</v>
      </c>
      <c r="AF423" s="43">
        <f t="shared" si="58"/>
        <v>5.1462477847883997E-3</v>
      </c>
    </row>
    <row r="424" spans="1:32" x14ac:dyDescent="0.25">
      <c r="A424" s="48" t="s">
        <v>674</v>
      </c>
      <c r="B424" s="48" t="s">
        <v>126</v>
      </c>
      <c r="C424" s="49">
        <v>2019</v>
      </c>
      <c r="D424" s="85">
        <v>24563424.995000001</v>
      </c>
      <c r="E424" s="49">
        <v>9856971.8129459694</v>
      </c>
      <c r="F424" s="49">
        <v>24834862.043835901</v>
      </c>
      <c r="G424" s="49">
        <v>26889833.532735899</v>
      </c>
      <c r="H424" s="49">
        <v>3532542.9721542099</v>
      </c>
      <c r="I424" s="49">
        <v>3592739.21985421</v>
      </c>
      <c r="J424" s="49">
        <v>1.07173267506527</v>
      </c>
      <c r="K424" s="49">
        <v>28367405.015990101</v>
      </c>
      <c r="L424" s="49">
        <v>30482572.752590101</v>
      </c>
      <c r="M424" s="38">
        <f>IF(OR(Beazley_data[[#This Row],[total_RC]]&lt;0.6,Beazley_data[[#This Row],[total_RC]]&gt;2),1,Beazley_data[[#This Row],[total_RC]])</f>
        <v>1.07173267506527</v>
      </c>
      <c r="P424" s="39" t="str">
        <f>Beazley_data[[#This Row],[key]]</f>
        <v>B32019</v>
      </c>
      <c r="Q424" s="40">
        <f>Beazley_data[[#This Row],[WEP]]</f>
        <v>24563424.995000001</v>
      </c>
      <c r="R424" s="40">
        <f t="shared" si="51"/>
        <v>24524926.7685</v>
      </c>
      <c r="S424" s="41">
        <f t="shared" si="52"/>
        <v>-1.5697590807670918E-3</v>
      </c>
      <c r="U424" s="42">
        <f>Beazley_data[[#This Row],[Acq_costs]]</f>
        <v>9856971.8129459694</v>
      </c>
      <c r="V424" s="40">
        <f t="shared" si="53"/>
        <v>9842193.9500999991</v>
      </c>
      <c r="W424" s="43">
        <f t="shared" si="54"/>
        <v>-1.5014805561538616E-3</v>
      </c>
      <c r="Y424" s="44">
        <f>Beazley_data[[#This Row],[total_RC]]</f>
        <v>1.07173267506527</v>
      </c>
      <c r="Z424" s="45">
        <f t="shared" si="55"/>
        <v>1.0716790556367899</v>
      </c>
      <c r="AA424" s="43">
        <f t="shared" si="56"/>
        <v>-5.0033102912778702E-5</v>
      </c>
      <c r="AD424" s="42">
        <f>Beazley_data[[#This Row],[Cat_incurred]]+Beazley_data[[#This Row],[incurred_exc_cat]]</f>
        <v>30482572.752590109</v>
      </c>
      <c r="AE424" s="40">
        <f t="shared" si="57"/>
        <v>30812322.572009701</v>
      </c>
      <c r="AF424" s="43">
        <f t="shared" si="58"/>
        <v>1.0701881321959853E-2</v>
      </c>
    </row>
    <row r="425" spans="1:32" x14ac:dyDescent="0.25">
      <c r="A425" s="46" t="s">
        <v>675</v>
      </c>
      <c r="B425" s="46" t="s">
        <v>126</v>
      </c>
      <c r="C425">
        <v>2020</v>
      </c>
      <c r="D425" s="84">
        <v>26821379.600699998</v>
      </c>
      <c r="E425">
        <v>10092862.606868699</v>
      </c>
      <c r="F425">
        <v>35884867.5723316</v>
      </c>
      <c r="G425">
        <v>37610042.289631598</v>
      </c>
      <c r="H425">
        <v>1894999.7742000001</v>
      </c>
      <c r="I425">
        <v>1928335.5160999999</v>
      </c>
      <c r="J425">
        <v>1.0863288092066401</v>
      </c>
      <c r="K425">
        <v>37779867.3465316</v>
      </c>
      <c r="L425">
        <v>39538377.805731602</v>
      </c>
      <c r="M425" s="38">
        <f>IF(OR(Beazley_data[[#This Row],[total_RC]]&lt;0.6,Beazley_data[[#This Row],[total_RC]]&gt;2),1,Beazley_data[[#This Row],[total_RC]])</f>
        <v>1.0863288092066401</v>
      </c>
      <c r="P425" s="39" t="str">
        <f>Beazley_data[[#This Row],[key]]</f>
        <v>B32020</v>
      </c>
      <c r="Q425" s="40">
        <f>Beazley_data[[#This Row],[WEP]]</f>
        <v>26821379.600699998</v>
      </c>
      <c r="R425" s="40">
        <f t="shared" si="51"/>
        <v>26984504.600699998</v>
      </c>
      <c r="S425" s="41">
        <f t="shared" si="52"/>
        <v>6.0451359924453985E-3</v>
      </c>
      <c r="U425" s="42">
        <f>Beazley_data[[#This Row],[Acq_costs]]</f>
        <v>10092862.606868699</v>
      </c>
      <c r="V425" s="40">
        <f t="shared" si="53"/>
        <v>10154737.607000001</v>
      </c>
      <c r="W425" s="43">
        <f t="shared" si="54"/>
        <v>6.0932150613767777E-3</v>
      </c>
      <c r="Y425" s="44">
        <f>Beazley_data[[#This Row],[total_RC]]</f>
        <v>1.0863288092066401</v>
      </c>
      <c r="Z425" s="45">
        <f t="shared" si="55"/>
        <v>1.08567159398104</v>
      </c>
      <c r="AA425" s="43">
        <f t="shared" si="56"/>
        <v>-6.0535361636404389E-4</v>
      </c>
      <c r="AD425" s="42">
        <f>Beazley_data[[#This Row],[Cat_incurred]]+Beazley_data[[#This Row],[incurred_exc_cat]]</f>
        <v>39538377.805731595</v>
      </c>
      <c r="AE425" s="40">
        <f t="shared" si="57"/>
        <v>40261795.242852598</v>
      </c>
      <c r="AF425" s="43">
        <f t="shared" si="58"/>
        <v>1.7967838561531287E-2</v>
      </c>
    </row>
    <row r="426" spans="1:32" x14ac:dyDescent="0.25">
      <c r="A426" s="48" t="s">
        <v>676</v>
      </c>
      <c r="B426" s="48" t="s">
        <v>126</v>
      </c>
      <c r="C426" s="49">
        <v>2021</v>
      </c>
      <c r="D426" s="85">
        <v>58650292.207400002</v>
      </c>
      <c r="E426" s="49">
        <v>22603330.0339856</v>
      </c>
      <c r="F426" s="49">
        <v>58732973.924800202</v>
      </c>
      <c r="G426" s="49">
        <v>64116130.823168598</v>
      </c>
      <c r="H426" s="49">
        <v>3522773.71304355</v>
      </c>
      <c r="I426" s="49">
        <v>3995853.5725859501</v>
      </c>
      <c r="J426" s="49">
        <v>1.0618186748687699</v>
      </c>
      <c r="K426" s="49">
        <v>62255747.637843803</v>
      </c>
      <c r="L426" s="49">
        <v>68111984.395754501</v>
      </c>
      <c r="M426" s="38">
        <f>IF(OR(Beazley_data[[#This Row],[total_RC]]&lt;0.6,Beazley_data[[#This Row],[total_RC]]&gt;2),1,Beazley_data[[#This Row],[total_RC]])</f>
        <v>1.0618186748687699</v>
      </c>
      <c r="P426" s="39" t="str">
        <f>Beazley_data[[#This Row],[key]]</f>
        <v>B32021</v>
      </c>
      <c r="Q426" s="40">
        <f>Beazley_data[[#This Row],[WEP]]</f>
        <v>58650292.207400002</v>
      </c>
      <c r="R426" s="40">
        <f t="shared" si="51"/>
        <v>54766354.675999999</v>
      </c>
      <c r="S426" s="41">
        <f t="shared" si="52"/>
        <v>-7.0918313887742501E-2</v>
      </c>
      <c r="U426" s="42">
        <f>Beazley_data[[#This Row],[Acq_costs]]</f>
        <v>22603330.0339856</v>
      </c>
      <c r="V426" s="40">
        <f t="shared" si="53"/>
        <v>20858061.360100001</v>
      </c>
      <c r="W426" s="43">
        <f t="shared" si="54"/>
        <v>-8.3673580384808655E-2</v>
      </c>
      <c r="Y426" s="44">
        <f>Beazley_data[[#This Row],[total_RC]]</f>
        <v>1.0618186748687699</v>
      </c>
      <c r="Z426" s="45">
        <f t="shared" si="55"/>
        <v>1.06771059891967</v>
      </c>
      <c r="AA426" s="43">
        <f t="shared" si="56"/>
        <v>5.5182781334770599E-3</v>
      </c>
      <c r="AD426" s="42">
        <f>Beazley_data[[#This Row],[Cat_incurred]]+Beazley_data[[#This Row],[incurred_exc_cat]]</f>
        <v>68111984.395754546</v>
      </c>
      <c r="AE426" s="40">
        <f t="shared" si="57"/>
        <v>30914096.221978098</v>
      </c>
      <c r="AF426" s="43">
        <f t="shared" si="58"/>
        <v>-1.2032662351400376</v>
      </c>
    </row>
    <row r="427" spans="1:32" x14ac:dyDescent="0.25">
      <c r="A427" s="46" t="s">
        <v>677</v>
      </c>
      <c r="B427" s="46" t="s">
        <v>126</v>
      </c>
      <c r="C427">
        <v>2022</v>
      </c>
      <c r="D427" s="84">
        <v>73164691.158199996</v>
      </c>
      <c r="E427">
        <v>22857578.526004001</v>
      </c>
      <c r="F427">
        <v>36075531.058495902</v>
      </c>
      <c r="G427">
        <v>44830206.342348799</v>
      </c>
      <c r="H427">
        <v>3519622.0912406398</v>
      </c>
      <c r="I427">
        <v>7010141.8455670197</v>
      </c>
      <c r="J427">
        <v>1.06934819108301</v>
      </c>
      <c r="K427">
        <v>39595153.149736501</v>
      </c>
      <c r="L427">
        <v>51840348.187915899</v>
      </c>
      <c r="M427" s="38">
        <f>IF(OR(Beazley_data[[#This Row],[total_RC]]&lt;0.6,Beazley_data[[#This Row],[total_RC]]&gt;2),1,Beazley_data[[#This Row],[total_RC]])</f>
        <v>1.06934819108301</v>
      </c>
      <c r="P427" s="39" t="str">
        <f>Beazley_data[[#This Row],[key]]</f>
        <v>B32022</v>
      </c>
      <c r="Q427" s="40">
        <f>Beazley_data[[#This Row],[WEP]]</f>
        <v>73164691.158199996</v>
      </c>
      <c r="R427" s="40">
        <f t="shared" si="51"/>
        <v>60307205.234800003</v>
      </c>
      <c r="S427" s="41">
        <f t="shared" si="52"/>
        <v>-0.21319983032443091</v>
      </c>
      <c r="U427" s="42">
        <f>Beazley_data[[#This Row],[Acq_costs]]</f>
        <v>22857578.526004001</v>
      </c>
      <c r="V427" s="40">
        <f t="shared" si="53"/>
        <v>19942621.6732</v>
      </c>
      <c r="W427" s="43">
        <f t="shared" si="54"/>
        <v>-0.14616718406293</v>
      </c>
      <c r="Y427" s="44">
        <f>Beazley_data[[#This Row],[total_RC]]</f>
        <v>1.06934819108301</v>
      </c>
      <c r="Z427" s="45">
        <f t="shared" si="55"/>
        <v>1.0561860441483799</v>
      </c>
      <c r="AA427" s="43">
        <f t="shared" si="56"/>
        <v>-1.2461958769056631E-2</v>
      </c>
      <c r="AD427" s="42">
        <f>Beazley_data[[#This Row],[Cat_incurred]]+Beazley_data[[#This Row],[incurred_exc_cat]]</f>
        <v>51840348.187915817</v>
      </c>
      <c r="AE427" s="40">
        <f t="shared" si="57"/>
        <v>112122.55989999999</v>
      </c>
      <c r="AF427" s="43">
        <f t="shared" si="58"/>
        <v>-461.35430438041419</v>
      </c>
    </row>
    <row r="428" spans="1:32" x14ac:dyDescent="0.25">
      <c r="A428" s="48" t="s">
        <v>678</v>
      </c>
      <c r="B428" s="48" t="s">
        <v>126</v>
      </c>
      <c r="C428" s="49">
        <v>2023</v>
      </c>
      <c r="D428" s="85">
        <v>129822198.81999999</v>
      </c>
      <c r="E428" s="49">
        <v>41037143.062168799</v>
      </c>
      <c r="F428" s="49">
        <v>17225226.363605</v>
      </c>
      <c r="G428" s="49">
        <v>24266712.357505001</v>
      </c>
      <c r="H428" s="49">
        <v>3104357.16788329</v>
      </c>
      <c r="I428" s="49">
        <v>8902387.8289812095</v>
      </c>
      <c r="J428" s="49">
        <v>1.1550603529488299</v>
      </c>
      <c r="K428" s="49">
        <v>20329583.531488299</v>
      </c>
      <c r="L428" s="49">
        <v>33169100.186486199</v>
      </c>
      <c r="M428" s="38">
        <f>IF(OR(Beazley_data[[#This Row],[total_RC]]&lt;0.6,Beazley_data[[#This Row],[total_RC]]&gt;2),1,Beazley_data[[#This Row],[total_RC]])</f>
        <v>1.1550603529488299</v>
      </c>
      <c r="P428" s="39" t="str">
        <f>Beazley_data[[#This Row],[key]]</f>
        <v>B32023</v>
      </c>
      <c r="Q428" s="40">
        <f>Beazley_data[[#This Row],[WEP]]</f>
        <v>129822198.81999999</v>
      </c>
      <c r="R428" s="40">
        <f t="shared" si="51"/>
        <v>0</v>
      </c>
      <c r="S428" s="41" t="str">
        <f t="shared" si="52"/>
        <v>no values</v>
      </c>
      <c r="U428" s="42">
        <f>Beazley_data[[#This Row],[Acq_costs]]</f>
        <v>41037143.062168799</v>
      </c>
      <c r="V428" s="40">
        <f t="shared" si="53"/>
        <v>0</v>
      </c>
      <c r="W428" s="43" t="str">
        <f t="shared" si="54"/>
        <v>no values</v>
      </c>
      <c r="Y428" s="44">
        <f>Beazley_data[[#This Row],[total_RC]]</f>
        <v>1.1550603529488299</v>
      </c>
      <c r="Z428" s="45">
        <f t="shared" si="55"/>
        <v>0</v>
      </c>
      <c r="AA428" s="43" t="str">
        <f t="shared" si="56"/>
        <v>no values</v>
      </c>
      <c r="AD428" s="42">
        <f>Beazley_data[[#This Row],[Cat_incurred]]+Beazley_data[[#This Row],[incurred_exc_cat]]</f>
        <v>33169100.186486211</v>
      </c>
      <c r="AE428" s="40">
        <f t="shared" si="57"/>
        <v>0</v>
      </c>
      <c r="AF428" s="43" t="str">
        <f t="shared" si="58"/>
        <v>no values</v>
      </c>
    </row>
    <row r="429" spans="1:32" x14ac:dyDescent="0.25">
      <c r="A429" s="46" t="s">
        <v>679</v>
      </c>
      <c r="B429" s="46" t="s">
        <v>126</v>
      </c>
      <c r="C429">
        <v>2024</v>
      </c>
      <c r="D429" s="84">
        <v>66275196.296700001</v>
      </c>
      <c r="E429">
        <v>24297249.520081799</v>
      </c>
      <c r="F429">
        <v>273962.75439999998</v>
      </c>
      <c r="G429">
        <v>310818.44709999999</v>
      </c>
      <c r="H429">
        <v>0</v>
      </c>
      <c r="I429">
        <v>0</v>
      </c>
      <c r="J429">
        <v>1.0909962149182899</v>
      </c>
      <c r="K429">
        <v>273962.75439999998</v>
      </c>
      <c r="L429">
        <v>310818.44709999999</v>
      </c>
      <c r="M429" s="38">
        <f>IF(OR(Beazley_data[[#This Row],[total_RC]]&lt;0.6,Beazley_data[[#This Row],[total_RC]]&gt;2),1,Beazley_data[[#This Row],[total_RC]])</f>
        <v>1.0909962149182899</v>
      </c>
      <c r="P429" s="39" t="str">
        <f>Beazley_data[[#This Row],[key]]</f>
        <v>B32024</v>
      </c>
      <c r="Q429" s="40">
        <f>Beazley_data[[#This Row],[WEP]]</f>
        <v>66275196.296700001</v>
      </c>
      <c r="R429" s="40">
        <f t="shared" si="51"/>
        <v>0</v>
      </c>
      <c r="S429" s="41" t="str">
        <f t="shared" si="52"/>
        <v>no values</v>
      </c>
      <c r="U429" s="42">
        <f>Beazley_data[[#This Row],[Acq_costs]]</f>
        <v>24297249.520081799</v>
      </c>
      <c r="V429" s="40">
        <f t="shared" si="53"/>
        <v>0</v>
      </c>
      <c r="W429" s="43" t="str">
        <f t="shared" si="54"/>
        <v>no values</v>
      </c>
      <c r="Y429" s="44">
        <f>Beazley_data[[#This Row],[total_RC]]</f>
        <v>1.0909962149182899</v>
      </c>
      <c r="Z429" s="45">
        <f t="shared" si="55"/>
        <v>0</v>
      </c>
      <c r="AA429" s="43" t="str">
        <f t="shared" si="56"/>
        <v>no values</v>
      </c>
      <c r="AD429" s="42">
        <f>Beazley_data[[#This Row],[Cat_incurred]]+Beazley_data[[#This Row],[incurred_exc_cat]]</f>
        <v>310818.44709999999</v>
      </c>
      <c r="AE429" s="40">
        <f t="shared" si="57"/>
        <v>0</v>
      </c>
      <c r="AF429" s="43" t="str">
        <f t="shared" si="58"/>
        <v>no values</v>
      </c>
    </row>
    <row r="430" spans="1:32" x14ac:dyDescent="0.25">
      <c r="A430" s="48" t="s">
        <v>680</v>
      </c>
      <c r="B430" s="48" t="s">
        <v>127</v>
      </c>
      <c r="C430" s="49">
        <v>2004</v>
      </c>
      <c r="D430" s="85">
        <v>8799275.7455000002</v>
      </c>
      <c r="E430" s="49">
        <v>3753360.77030501</v>
      </c>
      <c r="F430" s="49">
        <v>5911378.2918702597</v>
      </c>
      <c r="G430" s="49">
        <v>5911378.2918702597</v>
      </c>
      <c r="H430" s="49">
        <v>554972.71827637404</v>
      </c>
      <c r="I430" s="49">
        <v>554972.71827637404</v>
      </c>
      <c r="J430" s="49">
        <v>1.01157301271357</v>
      </c>
      <c r="K430" s="49">
        <v>6466351.0101466402</v>
      </c>
      <c r="L430" s="49">
        <v>6466351.0101466402</v>
      </c>
      <c r="M430" s="38">
        <f>IF(OR(Beazley_data[[#This Row],[total_RC]]&lt;0.6,Beazley_data[[#This Row],[total_RC]]&gt;2),1,Beazley_data[[#This Row],[total_RC]])</f>
        <v>1.01157301271357</v>
      </c>
      <c r="P430" s="39" t="str">
        <f>Beazley_data[[#This Row],[key]]</f>
        <v>B42004</v>
      </c>
      <c r="Q430" s="40">
        <f>Beazley_data[[#This Row],[WEP]]</f>
        <v>8799275.7455000002</v>
      </c>
      <c r="R430" s="40">
        <f t="shared" si="51"/>
        <v>9088736.1921092495</v>
      </c>
      <c r="S430" s="41">
        <f t="shared" si="52"/>
        <v>3.184826146241939E-2</v>
      </c>
      <c r="U430" s="42">
        <f>Beazley_data[[#This Row],[Acq_costs]]</f>
        <v>3753360.77030501</v>
      </c>
      <c r="V430" s="40">
        <f t="shared" si="53"/>
        <v>3875325.2363993698</v>
      </c>
      <c r="W430" s="43">
        <f t="shared" si="54"/>
        <v>3.1472059415503149E-2</v>
      </c>
      <c r="Y430" s="44">
        <f>Beazley_data[[#This Row],[total_RC]]</f>
        <v>1.01157301271357</v>
      </c>
      <c r="Z430" s="45">
        <f t="shared" si="55"/>
        <v>1.0116082340953301</v>
      </c>
      <c r="AA430" s="43">
        <f t="shared" si="56"/>
        <v>3.4817215373439781E-5</v>
      </c>
      <c r="AD430" s="42">
        <f>Beazley_data[[#This Row],[Cat_incurred]]+Beazley_data[[#This Row],[incurred_exc_cat]]</f>
        <v>6466351.0101466337</v>
      </c>
      <c r="AE430" s="40">
        <f t="shared" si="57"/>
        <v>6753600.2335607996</v>
      </c>
      <c r="AF430" s="43">
        <f t="shared" si="58"/>
        <v>4.2532754898155306E-2</v>
      </c>
    </row>
    <row r="431" spans="1:32" x14ac:dyDescent="0.25">
      <c r="A431" s="46" t="s">
        <v>681</v>
      </c>
      <c r="B431" s="46" t="s">
        <v>127</v>
      </c>
      <c r="C431">
        <v>2005</v>
      </c>
      <c r="D431" s="84">
        <v>8055692.4813000001</v>
      </c>
      <c r="E431">
        <v>4162417.5480505899</v>
      </c>
      <c r="F431">
        <v>2512023.1497021699</v>
      </c>
      <c r="G431">
        <v>2512023.1497021699</v>
      </c>
      <c r="H431">
        <v>379214.80517792801</v>
      </c>
      <c r="I431">
        <v>379214.80517792801</v>
      </c>
      <c r="J431">
        <v>1</v>
      </c>
      <c r="K431">
        <v>2891237.95488009</v>
      </c>
      <c r="L431">
        <v>2891237.95488009</v>
      </c>
      <c r="M431" s="38">
        <f>IF(OR(Beazley_data[[#This Row],[total_RC]]&lt;0.6,Beazley_data[[#This Row],[total_RC]]&gt;2),1,Beazley_data[[#This Row],[total_RC]])</f>
        <v>1</v>
      </c>
      <c r="P431" s="39" t="str">
        <f>Beazley_data[[#This Row],[key]]</f>
        <v>B42005</v>
      </c>
      <c r="Q431" s="40">
        <f>Beazley_data[[#This Row],[WEP]]</f>
        <v>8055692.4813000001</v>
      </c>
      <c r="R431" s="40">
        <f t="shared" si="51"/>
        <v>8015792.4092784803</v>
      </c>
      <c r="S431" s="41">
        <f t="shared" si="52"/>
        <v>-4.9776828021811581E-3</v>
      </c>
      <c r="U431" s="42">
        <f>Beazley_data[[#This Row],[Acq_costs]]</f>
        <v>4162417.5480505899</v>
      </c>
      <c r="V431" s="40">
        <f t="shared" si="53"/>
        <v>4127688.4136515199</v>
      </c>
      <c r="W431" s="43">
        <f t="shared" si="54"/>
        <v>-8.4137005797749014E-3</v>
      </c>
      <c r="Y431" s="44">
        <f>Beazley_data[[#This Row],[total_RC]]</f>
        <v>1</v>
      </c>
      <c r="Z431" s="45">
        <f t="shared" si="55"/>
        <v>1</v>
      </c>
      <c r="AA431" s="43">
        <f t="shared" si="56"/>
        <v>0</v>
      </c>
      <c r="AD431" s="42">
        <f>Beazley_data[[#This Row],[Cat_incurred]]+Beazley_data[[#This Row],[incurred_exc_cat]]</f>
        <v>2891237.9548800979</v>
      </c>
      <c r="AE431" s="40">
        <f t="shared" si="57"/>
        <v>3049982.6891552</v>
      </c>
      <c r="AF431" s="43">
        <f t="shared" si="58"/>
        <v>5.2047749267413741E-2</v>
      </c>
    </row>
    <row r="432" spans="1:32" x14ac:dyDescent="0.25">
      <c r="A432" s="48" t="s">
        <v>682</v>
      </c>
      <c r="B432" s="48" t="s">
        <v>127</v>
      </c>
      <c r="C432" s="49">
        <v>2006</v>
      </c>
      <c r="D432" s="85">
        <v>9557636.6104000006</v>
      </c>
      <c r="E432" s="49">
        <v>5007478.1768148001</v>
      </c>
      <c r="F432" s="49">
        <v>4203747.39447207</v>
      </c>
      <c r="G432" s="49">
        <v>4203747.39447207</v>
      </c>
      <c r="H432" s="49">
        <v>1644679.6721292799</v>
      </c>
      <c r="I432" s="49">
        <v>1644679.6721292799</v>
      </c>
      <c r="J432" s="49">
        <v>1.00689999789158</v>
      </c>
      <c r="K432" s="49">
        <v>5848427.06660135</v>
      </c>
      <c r="L432" s="49">
        <v>5848427.06660135</v>
      </c>
      <c r="M432" s="38">
        <f>IF(OR(Beazley_data[[#This Row],[total_RC]]&lt;0.6,Beazley_data[[#This Row],[total_RC]]&gt;2),1,Beazley_data[[#This Row],[total_RC]])</f>
        <v>1.00689999789158</v>
      </c>
      <c r="P432" s="39" t="str">
        <f>Beazley_data[[#This Row],[key]]</f>
        <v>B42006</v>
      </c>
      <c r="Q432" s="40">
        <f>Beazley_data[[#This Row],[WEP]]</f>
        <v>9557636.6104000006</v>
      </c>
      <c r="R432" s="40">
        <f t="shared" si="51"/>
        <v>9671265.6133867092</v>
      </c>
      <c r="S432" s="41">
        <f t="shared" si="52"/>
        <v>1.1749134759511351E-2</v>
      </c>
      <c r="U432" s="42">
        <f>Beazley_data[[#This Row],[Acq_costs]]</f>
        <v>5007478.1768148001</v>
      </c>
      <c r="V432" s="40">
        <f t="shared" si="53"/>
        <v>5054490.1899186298</v>
      </c>
      <c r="W432" s="43">
        <f t="shared" si="54"/>
        <v>9.3010395385862889E-3</v>
      </c>
      <c r="Y432" s="44">
        <f>Beazley_data[[#This Row],[total_RC]]</f>
        <v>1.00689999789158</v>
      </c>
      <c r="Z432" s="45">
        <f t="shared" si="55"/>
        <v>1.0072638986704701</v>
      </c>
      <c r="AA432" s="43">
        <f t="shared" si="56"/>
        <v>3.6127650298036499E-4</v>
      </c>
      <c r="AD432" s="42">
        <f>Beazley_data[[#This Row],[Cat_incurred]]+Beazley_data[[#This Row],[incurred_exc_cat]]</f>
        <v>5848427.06660135</v>
      </c>
      <c r="AE432" s="40">
        <f t="shared" si="57"/>
        <v>6198693.3530254504</v>
      </c>
      <c r="AF432" s="43">
        <f t="shared" si="58"/>
        <v>5.65064710376652E-2</v>
      </c>
    </row>
    <row r="433" spans="1:32" x14ac:dyDescent="0.25">
      <c r="A433" s="46" t="s">
        <v>683</v>
      </c>
      <c r="B433" s="46" t="s">
        <v>127</v>
      </c>
      <c r="C433">
        <v>2007</v>
      </c>
      <c r="D433" s="84">
        <v>9396789.9875000007</v>
      </c>
      <c r="E433">
        <v>4550492.3388754996</v>
      </c>
      <c r="F433">
        <v>7059241.5422580699</v>
      </c>
      <c r="G433">
        <v>7059241.5422580699</v>
      </c>
      <c r="H433">
        <v>1539710.5407479999</v>
      </c>
      <c r="I433">
        <v>1539710.5407479999</v>
      </c>
      <c r="J433">
        <v>1.00950432244886</v>
      </c>
      <c r="K433">
        <v>8598952.0830060598</v>
      </c>
      <c r="L433">
        <v>8598952.0830060598</v>
      </c>
      <c r="M433" s="38">
        <f>IF(OR(Beazley_data[[#This Row],[total_RC]]&lt;0.6,Beazley_data[[#This Row],[total_RC]]&gt;2),1,Beazley_data[[#This Row],[total_RC]])</f>
        <v>1.00950432244886</v>
      </c>
      <c r="P433" s="39" t="str">
        <f>Beazley_data[[#This Row],[key]]</f>
        <v>B42007</v>
      </c>
      <c r="Q433" s="40">
        <f>Beazley_data[[#This Row],[WEP]]</f>
        <v>9396789.9875000007</v>
      </c>
      <c r="R433" s="40">
        <f t="shared" si="51"/>
        <v>9764562.1429555994</v>
      </c>
      <c r="S433" s="41">
        <f t="shared" si="52"/>
        <v>3.7663967935410055E-2</v>
      </c>
      <c r="U433" s="42">
        <f>Beazley_data[[#This Row],[Acq_costs]]</f>
        <v>4550492.3388754996</v>
      </c>
      <c r="V433" s="40">
        <f t="shared" si="53"/>
        <v>4726438.1291183997</v>
      </c>
      <c r="W433" s="43">
        <f t="shared" si="54"/>
        <v>3.7225873995671767E-2</v>
      </c>
      <c r="Y433" s="44">
        <f>Beazley_data[[#This Row],[total_RC]]</f>
        <v>1.00950432244886</v>
      </c>
      <c r="Z433" s="45">
        <f t="shared" si="55"/>
        <v>1.0095056274369401</v>
      </c>
      <c r="AA433" s="43">
        <f t="shared" si="56"/>
        <v>1.2927001539904716E-6</v>
      </c>
      <c r="AD433" s="42">
        <f>Beazley_data[[#This Row],[Cat_incurred]]+Beazley_data[[#This Row],[incurred_exc_cat]]</f>
        <v>8598952.0830060691</v>
      </c>
      <c r="AE433" s="40">
        <f t="shared" si="57"/>
        <v>9057527.1345989294</v>
      </c>
      <c r="AF433" s="43">
        <f t="shared" si="58"/>
        <v>5.0629166744766946E-2</v>
      </c>
    </row>
    <row r="434" spans="1:32" x14ac:dyDescent="0.25">
      <c r="A434" s="48" t="s">
        <v>684</v>
      </c>
      <c r="B434" s="48" t="s">
        <v>127</v>
      </c>
      <c r="C434" s="49">
        <v>2008</v>
      </c>
      <c r="D434" s="85">
        <v>12343472.9739</v>
      </c>
      <c r="E434" s="49">
        <v>6725504.3431027699</v>
      </c>
      <c r="F434" s="49">
        <v>10343092.3627101</v>
      </c>
      <c r="G434" s="49">
        <v>10343873.333266901</v>
      </c>
      <c r="H434" s="49">
        <v>577241.73061033397</v>
      </c>
      <c r="I434" s="49">
        <v>577241.73061033397</v>
      </c>
      <c r="J434" s="49">
        <v>1.03220752502004</v>
      </c>
      <c r="K434" s="49">
        <v>10920334.0933204</v>
      </c>
      <c r="L434" s="49">
        <v>10921115.063877201</v>
      </c>
      <c r="M434" s="38">
        <f>IF(OR(Beazley_data[[#This Row],[total_RC]]&lt;0.6,Beazley_data[[#This Row],[total_RC]]&gt;2),1,Beazley_data[[#This Row],[total_RC]])</f>
        <v>1.03220752502004</v>
      </c>
      <c r="P434" s="39" t="str">
        <f>Beazley_data[[#This Row],[key]]</f>
        <v>B42008</v>
      </c>
      <c r="Q434" s="40">
        <f>Beazley_data[[#This Row],[WEP]]</f>
        <v>12343472.9739</v>
      </c>
      <c r="R434" s="40">
        <f t="shared" si="51"/>
        <v>12813032.0724307</v>
      </c>
      <c r="S434" s="41">
        <f t="shared" si="52"/>
        <v>3.6646993145442314E-2</v>
      </c>
      <c r="U434" s="42">
        <f>Beazley_data[[#This Row],[Acq_costs]]</f>
        <v>6725504.3431027699</v>
      </c>
      <c r="V434" s="40">
        <f t="shared" si="53"/>
        <v>6975411.0422859201</v>
      </c>
      <c r="W434" s="43">
        <f t="shared" si="54"/>
        <v>3.5826806143491867E-2</v>
      </c>
      <c r="Y434" s="44">
        <f>Beazley_data[[#This Row],[total_RC]]</f>
        <v>1.03220752502004</v>
      </c>
      <c r="Z434" s="45">
        <f t="shared" si="55"/>
        <v>1.0316873927026</v>
      </c>
      <c r="AA434" s="43">
        <f t="shared" si="56"/>
        <v>-5.0415689977313302E-4</v>
      </c>
      <c r="AD434" s="42">
        <f>Beazley_data[[#This Row],[Cat_incurred]]+Beazley_data[[#This Row],[incurred_exc_cat]]</f>
        <v>10921115.063877234</v>
      </c>
      <c r="AE434" s="40">
        <f t="shared" si="57"/>
        <v>11465203.6519679</v>
      </c>
      <c r="AF434" s="43">
        <f t="shared" si="58"/>
        <v>4.74556409643258E-2</v>
      </c>
    </row>
    <row r="435" spans="1:32" x14ac:dyDescent="0.25">
      <c r="A435" s="46" t="s">
        <v>685</v>
      </c>
      <c r="B435" s="46" t="s">
        <v>127</v>
      </c>
      <c r="C435">
        <v>2009</v>
      </c>
      <c r="D435" s="84">
        <v>7017027.3631999996</v>
      </c>
      <c r="E435">
        <v>3825669.2163676899</v>
      </c>
      <c r="F435">
        <v>4434575.66991923</v>
      </c>
      <c r="G435">
        <v>4434575.66991923</v>
      </c>
      <c r="H435">
        <v>151744.85604178</v>
      </c>
      <c r="I435">
        <v>151744.85604178</v>
      </c>
      <c r="J435">
        <v>1.0303373149541299</v>
      </c>
      <c r="K435">
        <v>4586320.5259610098</v>
      </c>
      <c r="L435">
        <v>4586320.5259610098</v>
      </c>
      <c r="M435" s="38">
        <f>IF(OR(Beazley_data[[#This Row],[total_RC]]&lt;0.6,Beazley_data[[#This Row],[total_RC]]&gt;2),1,Beazley_data[[#This Row],[total_RC]])</f>
        <v>1.0303373149541299</v>
      </c>
      <c r="P435" s="39" t="str">
        <f>Beazley_data[[#This Row],[key]]</f>
        <v>B42009</v>
      </c>
      <c r="Q435" s="40">
        <f>Beazley_data[[#This Row],[WEP]]</f>
        <v>7017027.3631999996</v>
      </c>
      <c r="R435" s="40">
        <f t="shared" si="51"/>
        <v>7281472.0783299999</v>
      </c>
      <c r="S435" s="41">
        <f t="shared" si="52"/>
        <v>3.6317479801508838E-2</v>
      </c>
      <c r="U435" s="42">
        <f>Beazley_data[[#This Row],[Acq_costs]]</f>
        <v>3825669.2163676899</v>
      </c>
      <c r="V435" s="40">
        <f t="shared" si="53"/>
        <v>3968030.6699979999</v>
      </c>
      <c r="W435" s="43">
        <f t="shared" si="54"/>
        <v>3.5877105161181068E-2</v>
      </c>
      <c r="Y435" s="44">
        <f>Beazley_data[[#This Row],[total_RC]]</f>
        <v>1.0303373149541299</v>
      </c>
      <c r="Z435" s="45">
        <f t="shared" si="55"/>
        <v>1.03045201569015</v>
      </c>
      <c r="AA435" s="43">
        <f t="shared" si="56"/>
        <v>1.1131108899158635E-4</v>
      </c>
      <c r="AD435" s="42">
        <f>Beazley_data[[#This Row],[Cat_incurred]]+Beazley_data[[#This Row],[incurred_exc_cat]]</f>
        <v>4586320.5259610098</v>
      </c>
      <c r="AE435" s="40">
        <f t="shared" si="57"/>
        <v>4828234.9775857599</v>
      </c>
      <c r="AF435" s="43">
        <f t="shared" si="58"/>
        <v>5.0104117290851805E-2</v>
      </c>
    </row>
    <row r="436" spans="1:32" x14ac:dyDescent="0.25">
      <c r="A436" s="48" t="s">
        <v>686</v>
      </c>
      <c r="B436" s="48" t="s">
        <v>127</v>
      </c>
      <c r="C436" s="49">
        <v>2010</v>
      </c>
      <c r="D436" s="85">
        <v>9648045.9637000002</v>
      </c>
      <c r="E436" s="49">
        <v>5001142.5750260996</v>
      </c>
      <c r="F436" s="49">
        <v>13129804.178403599</v>
      </c>
      <c r="G436" s="49">
        <v>13131806.5128536</v>
      </c>
      <c r="H436" s="49">
        <v>2084983.8507339</v>
      </c>
      <c r="I436" s="49">
        <v>2093013.14082446</v>
      </c>
      <c r="J436" s="49">
        <v>1.0044850733073301</v>
      </c>
      <c r="K436" s="49">
        <v>15214788.0291375</v>
      </c>
      <c r="L436" s="49">
        <v>15224819.653678101</v>
      </c>
      <c r="M436" s="38">
        <f>IF(OR(Beazley_data[[#This Row],[total_RC]]&lt;0.6,Beazley_data[[#This Row],[total_RC]]&gt;2),1,Beazley_data[[#This Row],[total_RC]])</f>
        <v>1.0044850733073301</v>
      </c>
      <c r="P436" s="39" t="str">
        <f>Beazley_data[[#This Row],[key]]</f>
        <v>B42010</v>
      </c>
      <c r="Q436" s="40">
        <f>Beazley_data[[#This Row],[WEP]]</f>
        <v>9648045.9637000002</v>
      </c>
      <c r="R436" s="40">
        <f t="shared" si="51"/>
        <v>10066348.096556799</v>
      </c>
      <c r="S436" s="41">
        <f t="shared" si="52"/>
        <v>4.155450704112644E-2</v>
      </c>
      <c r="U436" s="42">
        <f>Beazley_data[[#This Row],[Acq_costs]]</f>
        <v>5001142.5750260996</v>
      </c>
      <c r="V436" s="40">
        <f t="shared" si="53"/>
        <v>5211547.4297487503</v>
      </c>
      <c r="W436" s="43">
        <f t="shared" si="54"/>
        <v>4.0372817778000031E-2</v>
      </c>
      <c r="Y436" s="44">
        <f>Beazley_data[[#This Row],[total_RC]]</f>
        <v>1.0044850733073301</v>
      </c>
      <c r="Z436" s="45">
        <f t="shared" si="55"/>
        <v>1.00449085845311</v>
      </c>
      <c r="AA436" s="43">
        <f t="shared" si="56"/>
        <v>5.7592816612473187E-6</v>
      </c>
      <c r="AD436" s="42">
        <f>Beazley_data[[#This Row],[Cat_incurred]]+Beazley_data[[#This Row],[incurred_exc_cat]]</f>
        <v>15224819.65367806</v>
      </c>
      <c r="AE436" s="40">
        <f t="shared" si="57"/>
        <v>16099404.5455625</v>
      </c>
      <c r="AF436" s="43">
        <f t="shared" si="58"/>
        <v>5.4324052135549541E-2</v>
      </c>
    </row>
    <row r="437" spans="1:32" x14ac:dyDescent="0.25">
      <c r="A437" s="46" t="s">
        <v>687</v>
      </c>
      <c r="B437" s="46" t="s">
        <v>127</v>
      </c>
      <c r="C437">
        <v>2011</v>
      </c>
      <c r="D437" s="84">
        <v>9859684.1733999997</v>
      </c>
      <c r="E437">
        <v>4975937.6273196898</v>
      </c>
      <c r="F437">
        <v>6461059.4772534696</v>
      </c>
      <c r="G437">
        <v>8125484.8139336398</v>
      </c>
      <c r="H437">
        <v>786498.86705223995</v>
      </c>
      <c r="I437">
        <v>787072.68780330697</v>
      </c>
      <c r="J437">
        <v>1.01028352009885</v>
      </c>
      <c r="K437">
        <v>7247558.3443057099</v>
      </c>
      <c r="L437">
        <v>8912557.5017369501</v>
      </c>
      <c r="M437" s="38">
        <f>IF(OR(Beazley_data[[#This Row],[total_RC]]&lt;0.6,Beazley_data[[#This Row],[total_RC]]&gt;2),1,Beazley_data[[#This Row],[total_RC]])</f>
        <v>1.01028352009885</v>
      </c>
      <c r="P437" s="39" t="str">
        <f>Beazley_data[[#This Row],[key]]</f>
        <v>B42011</v>
      </c>
      <c r="Q437" s="40">
        <f>Beazley_data[[#This Row],[WEP]]</f>
        <v>9859684.1733999997</v>
      </c>
      <c r="R437" s="40">
        <f t="shared" si="51"/>
        <v>10292741.940883599</v>
      </c>
      <c r="S437" s="41">
        <f t="shared" si="52"/>
        <v>4.2074091624065613E-2</v>
      </c>
      <c r="U437" s="42">
        <f>Beazley_data[[#This Row],[Acq_costs]]</f>
        <v>4975937.6273196898</v>
      </c>
      <c r="V437" s="40">
        <f t="shared" si="53"/>
        <v>5188243.45870429</v>
      </c>
      <c r="W437" s="43">
        <f t="shared" si="54"/>
        <v>4.092056070121685E-2</v>
      </c>
      <c r="Y437" s="44">
        <f>Beazley_data[[#This Row],[total_RC]]</f>
        <v>1.01028352009885</v>
      </c>
      <c r="Z437" s="45">
        <f t="shared" si="55"/>
        <v>1.01021247107384</v>
      </c>
      <c r="AA437" s="43">
        <f t="shared" si="56"/>
        <v>-7.0330774014757289E-5</v>
      </c>
      <c r="AD437" s="42">
        <f>Beazley_data[[#This Row],[Cat_incurred]]+Beazley_data[[#This Row],[incurred_exc_cat]]</f>
        <v>8912557.5017369464</v>
      </c>
      <c r="AE437" s="40">
        <f t="shared" si="57"/>
        <v>9417124.3012219407</v>
      </c>
      <c r="AF437" s="43">
        <f t="shared" si="58"/>
        <v>5.3579711103475931E-2</v>
      </c>
    </row>
    <row r="438" spans="1:32" x14ac:dyDescent="0.25">
      <c r="A438" s="48" t="s">
        <v>688</v>
      </c>
      <c r="B438" s="48" t="s">
        <v>127</v>
      </c>
      <c r="C438" s="49">
        <v>2012</v>
      </c>
      <c r="D438" s="85">
        <v>8821718.5843000002</v>
      </c>
      <c r="E438" s="49">
        <v>4387743.6484397799</v>
      </c>
      <c r="F438" s="49">
        <v>4688338.5407303497</v>
      </c>
      <c r="G438" s="49">
        <v>4703251.8020503102</v>
      </c>
      <c r="H438" s="49">
        <v>785851.48978623596</v>
      </c>
      <c r="I438" s="49">
        <v>785853.20877034205</v>
      </c>
      <c r="J438" s="49">
        <v>1.0082666345243501</v>
      </c>
      <c r="K438" s="49">
        <v>5474190.03051659</v>
      </c>
      <c r="L438" s="49">
        <v>5489105.0108206496</v>
      </c>
      <c r="M438" s="38">
        <f>IF(OR(Beazley_data[[#This Row],[total_RC]]&lt;0.6,Beazley_data[[#This Row],[total_RC]]&gt;2),1,Beazley_data[[#This Row],[total_RC]])</f>
        <v>1.0082666345243501</v>
      </c>
      <c r="P438" s="39" t="str">
        <f>Beazley_data[[#This Row],[key]]</f>
        <v>B42012</v>
      </c>
      <c r="Q438" s="40">
        <f>Beazley_data[[#This Row],[WEP]]</f>
        <v>8821718.5843000002</v>
      </c>
      <c r="R438" s="40">
        <f t="shared" si="51"/>
        <v>9205993.1913201194</v>
      </c>
      <c r="S438" s="41">
        <f t="shared" si="52"/>
        <v>4.1741787011360484E-2</v>
      </c>
      <c r="U438" s="42">
        <f>Beazley_data[[#This Row],[Acq_costs]]</f>
        <v>4387743.6484397799</v>
      </c>
      <c r="V438" s="40">
        <f t="shared" si="53"/>
        <v>4574099.7424675096</v>
      </c>
      <c r="W438" s="43">
        <f t="shared" si="54"/>
        <v>4.0741589497390242E-2</v>
      </c>
      <c r="Y438" s="44">
        <f>Beazley_data[[#This Row],[total_RC]]</f>
        <v>1.0082666345243501</v>
      </c>
      <c r="Z438" s="45">
        <f t="shared" si="55"/>
        <v>1.00826206469282</v>
      </c>
      <c r="AA438" s="43">
        <f t="shared" si="56"/>
        <v>-4.5323846746818726E-6</v>
      </c>
      <c r="AD438" s="42">
        <f>Beazley_data[[#This Row],[Cat_incurred]]+Beazley_data[[#This Row],[incurred_exc_cat]]</f>
        <v>5489105.0108206524</v>
      </c>
      <c r="AE438" s="40">
        <f t="shared" si="57"/>
        <v>5912309.8527520504</v>
      </c>
      <c r="AF438" s="43">
        <f t="shared" si="58"/>
        <v>7.1580287987512273E-2</v>
      </c>
    </row>
    <row r="439" spans="1:32" x14ac:dyDescent="0.25">
      <c r="A439" s="46" t="s">
        <v>689</v>
      </c>
      <c r="B439" s="46" t="s">
        <v>127</v>
      </c>
      <c r="C439">
        <v>2013</v>
      </c>
      <c r="D439" s="84">
        <v>7417424.4719000002</v>
      </c>
      <c r="E439">
        <v>3656471.3442858998</v>
      </c>
      <c r="F439">
        <v>4533684.2404162902</v>
      </c>
      <c r="G439">
        <v>4561167.4100408498</v>
      </c>
      <c r="H439">
        <v>878591.05163946503</v>
      </c>
      <c r="I439">
        <v>883692.93009235803</v>
      </c>
      <c r="J439">
        <v>1.00428811021738</v>
      </c>
      <c r="K439">
        <v>5412275.2920557503</v>
      </c>
      <c r="L439">
        <v>5444860.3401332097</v>
      </c>
      <c r="M439" s="38">
        <f>IF(OR(Beazley_data[[#This Row],[total_RC]]&lt;0.6,Beazley_data[[#This Row],[total_RC]]&gt;2),1,Beazley_data[[#This Row],[total_RC]])</f>
        <v>1.00428811021738</v>
      </c>
      <c r="P439" s="39" t="str">
        <f>Beazley_data[[#This Row],[key]]</f>
        <v>B42013</v>
      </c>
      <c r="Q439" s="40">
        <f>Beazley_data[[#This Row],[WEP]]</f>
        <v>7417424.4719000002</v>
      </c>
      <c r="R439" s="40">
        <f t="shared" si="51"/>
        <v>7761505.4800384399</v>
      </c>
      <c r="S439" s="41">
        <f t="shared" si="52"/>
        <v>4.4331735514890794E-2</v>
      </c>
      <c r="U439" s="42">
        <f>Beazley_data[[#This Row],[Acq_costs]]</f>
        <v>3656471.3442858998</v>
      </c>
      <c r="V439" s="40">
        <f t="shared" si="53"/>
        <v>3822122.3198482301</v>
      </c>
      <c r="W439" s="43">
        <f t="shared" si="54"/>
        <v>4.3340050814728519E-2</v>
      </c>
      <c r="Y439" s="44">
        <f>Beazley_data[[#This Row],[total_RC]]</f>
        <v>1.00428811021738</v>
      </c>
      <c r="Z439" s="45">
        <f t="shared" si="55"/>
        <v>1.00429187260617</v>
      </c>
      <c r="AA439" s="43">
        <f t="shared" si="56"/>
        <v>3.7463101043628234E-6</v>
      </c>
      <c r="AD439" s="42">
        <f>Beazley_data[[#This Row],[Cat_incurred]]+Beazley_data[[#This Row],[incurred_exc_cat]]</f>
        <v>5444860.3401332079</v>
      </c>
      <c r="AE439" s="40">
        <f t="shared" si="57"/>
        <v>5885152.2955644503</v>
      </c>
      <c r="AF439" s="43">
        <f t="shared" si="58"/>
        <v>7.4814029156574896E-2</v>
      </c>
    </row>
    <row r="440" spans="1:32" x14ac:dyDescent="0.25">
      <c r="A440" s="48" t="s">
        <v>690</v>
      </c>
      <c r="B440" s="48" t="s">
        <v>127</v>
      </c>
      <c r="C440" s="49">
        <v>2014</v>
      </c>
      <c r="D440" s="85">
        <v>7604748.5203</v>
      </c>
      <c r="E440" s="49">
        <v>3944796.3119038199</v>
      </c>
      <c r="F440" s="49">
        <v>4557847.6582423802</v>
      </c>
      <c r="G440" s="49">
        <v>4563593.7256596899</v>
      </c>
      <c r="H440" s="49">
        <v>454879.230947798</v>
      </c>
      <c r="I440" s="49">
        <v>454879.230947798</v>
      </c>
      <c r="J440" s="49">
        <v>1.0005727971874101</v>
      </c>
      <c r="K440" s="49">
        <v>5012726.88919017</v>
      </c>
      <c r="L440" s="49">
        <v>5018472.9566074796</v>
      </c>
      <c r="M440" s="38">
        <f>IF(OR(Beazley_data[[#This Row],[total_RC]]&lt;0.6,Beazley_data[[#This Row],[total_RC]]&gt;2),1,Beazley_data[[#This Row],[total_RC]])</f>
        <v>1.0005727971874101</v>
      </c>
      <c r="P440" s="39" t="str">
        <f>Beazley_data[[#This Row],[key]]</f>
        <v>B42014</v>
      </c>
      <c r="Q440" s="40">
        <f>Beazley_data[[#This Row],[WEP]]</f>
        <v>7604748.5203</v>
      </c>
      <c r="R440" s="40">
        <f t="shared" si="51"/>
        <v>7930191.0697443103</v>
      </c>
      <c r="S440" s="41">
        <f t="shared" si="52"/>
        <v>4.1038424746908837E-2</v>
      </c>
      <c r="U440" s="42">
        <f>Beazley_data[[#This Row],[Acq_costs]]</f>
        <v>3944796.3119038199</v>
      </c>
      <c r="V440" s="40">
        <f t="shared" si="53"/>
        <v>4111209.0233495599</v>
      </c>
      <c r="W440" s="43">
        <f t="shared" si="54"/>
        <v>4.0477803609741334E-2</v>
      </c>
      <c r="Y440" s="44">
        <f>Beazley_data[[#This Row],[total_RC]]</f>
        <v>1.0005727971874101</v>
      </c>
      <c r="Z440" s="45">
        <f t="shared" si="55"/>
        <v>1.0005660370159599</v>
      </c>
      <c r="AA440" s="43">
        <f t="shared" si="56"/>
        <v>-6.7563471076263384E-6</v>
      </c>
      <c r="AD440" s="42">
        <f>Beazley_data[[#This Row],[Cat_incurred]]+Beazley_data[[#This Row],[incurred_exc_cat]]</f>
        <v>5018472.956607488</v>
      </c>
      <c r="AE440" s="40">
        <f t="shared" si="57"/>
        <v>5466523.5760789895</v>
      </c>
      <c r="AF440" s="43">
        <f t="shared" si="58"/>
        <v>8.1962624552124927E-2</v>
      </c>
    </row>
    <row r="441" spans="1:32" x14ac:dyDescent="0.25">
      <c r="A441" s="46" t="s">
        <v>691</v>
      </c>
      <c r="B441" s="46" t="s">
        <v>127</v>
      </c>
      <c r="C441">
        <v>2015</v>
      </c>
      <c r="D441" s="84">
        <v>6770172.8914000001</v>
      </c>
      <c r="E441">
        <v>3626359.7803373202</v>
      </c>
      <c r="F441">
        <v>3990319.8813118301</v>
      </c>
      <c r="G441">
        <v>4000611.6995267598</v>
      </c>
      <c r="H441">
        <v>316099.79425198899</v>
      </c>
      <c r="I441">
        <v>316099.79425198899</v>
      </c>
      <c r="J441">
        <v>1</v>
      </c>
      <c r="K441">
        <v>4306419.6755638197</v>
      </c>
      <c r="L441">
        <v>4316711.4937787503</v>
      </c>
      <c r="M441" s="38">
        <f>IF(OR(Beazley_data[[#This Row],[total_RC]]&lt;0.6,Beazley_data[[#This Row],[total_RC]]&gt;2),1,Beazley_data[[#This Row],[total_RC]])</f>
        <v>1</v>
      </c>
      <c r="P441" s="39" t="str">
        <f>Beazley_data[[#This Row],[key]]</f>
        <v>B42015</v>
      </c>
      <c r="Q441" s="40">
        <f>Beazley_data[[#This Row],[WEP]]</f>
        <v>6770172.8914000001</v>
      </c>
      <c r="R441" s="40">
        <f t="shared" si="51"/>
        <v>7056441.4018412102</v>
      </c>
      <c r="S441" s="41">
        <f t="shared" si="52"/>
        <v>4.0568396184302642E-2</v>
      </c>
      <c r="U441" s="42">
        <f>Beazley_data[[#This Row],[Acq_costs]]</f>
        <v>3626359.7803373202</v>
      </c>
      <c r="V441" s="40">
        <f t="shared" si="53"/>
        <v>3777582.1219619499</v>
      </c>
      <c r="W441" s="43">
        <f t="shared" si="54"/>
        <v>4.0031516653326882E-2</v>
      </c>
      <c r="Y441" s="44">
        <f>Beazley_data[[#This Row],[total_RC]]</f>
        <v>1</v>
      </c>
      <c r="Z441" s="45">
        <f t="shared" si="55"/>
        <v>1</v>
      </c>
      <c r="AA441" s="43">
        <f t="shared" si="56"/>
        <v>0</v>
      </c>
      <c r="AD441" s="42">
        <f>Beazley_data[[#This Row],[Cat_incurred]]+Beazley_data[[#This Row],[incurred_exc_cat]]</f>
        <v>4316711.4937787484</v>
      </c>
      <c r="AE441" s="40">
        <f t="shared" si="57"/>
        <v>4567375.3521692799</v>
      </c>
      <c r="AF441" s="43">
        <f t="shared" si="58"/>
        <v>5.4881379142942222E-2</v>
      </c>
    </row>
    <row r="442" spans="1:32" x14ac:dyDescent="0.25">
      <c r="A442" s="48" t="s">
        <v>692</v>
      </c>
      <c r="B442" s="48" t="s">
        <v>127</v>
      </c>
      <c r="C442" s="49">
        <v>2016</v>
      </c>
      <c r="D442" s="85">
        <v>8044543.3832999999</v>
      </c>
      <c r="E442" s="49">
        <v>4327879.4595184196</v>
      </c>
      <c r="F442" s="49">
        <v>4722785.1608923199</v>
      </c>
      <c r="G442" s="49">
        <v>4763015.8848674903</v>
      </c>
      <c r="H442" s="49">
        <v>1902872.9008427099</v>
      </c>
      <c r="I442" s="49">
        <v>1903201.4030229601</v>
      </c>
      <c r="J442" s="49">
        <v>1</v>
      </c>
      <c r="K442" s="49">
        <v>6625658.0617350303</v>
      </c>
      <c r="L442" s="49">
        <v>6666217.2878904501</v>
      </c>
      <c r="M442" s="38">
        <f>IF(OR(Beazley_data[[#This Row],[total_RC]]&lt;0.6,Beazley_data[[#This Row],[total_RC]]&gt;2),1,Beazley_data[[#This Row],[total_RC]])</f>
        <v>1</v>
      </c>
      <c r="P442" s="39" t="str">
        <f>Beazley_data[[#This Row],[key]]</f>
        <v>B42016</v>
      </c>
      <c r="Q442" s="40">
        <f>Beazley_data[[#This Row],[WEP]]</f>
        <v>8044543.3832999999</v>
      </c>
      <c r="R442" s="40">
        <f t="shared" si="51"/>
        <v>8385393.24171336</v>
      </c>
      <c r="S442" s="41">
        <f t="shared" si="52"/>
        <v>4.0648046977426591E-2</v>
      </c>
      <c r="U442" s="42">
        <f>Beazley_data[[#This Row],[Acq_costs]]</f>
        <v>4327879.4595184196</v>
      </c>
      <c r="V442" s="40">
        <f t="shared" si="53"/>
        <v>4509705.6917314399</v>
      </c>
      <c r="W442" s="43">
        <f t="shared" si="54"/>
        <v>4.0318868822504163E-2</v>
      </c>
      <c r="Y442" s="44">
        <f>Beazley_data[[#This Row],[total_RC]]</f>
        <v>1</v>
      </c>
      <c r="Z442" s="45">
        <f t="shared" si="55"/>
        <v>1</v>
      </c>
      <c r="AA442" s="43">
        <f t="shared" si="56"/>
        <v>0</v>
      </c>
      <c r="AD442" s="42">
        <f>Beazley_data[[#This Row],[Cat_incurred]]+Beazley_data[[#This Row],[incurred_exc_cat]]</f>
        <v>6666217.2878904501</v>
      </c>
      <c r="AE442" s="40">
        <f t="shared" si="57"/>
        <v>7092788.6350545203</v>
      </c>
      <c r="AF442" s="43">
        <f t="shared" si="58"/>
        <v>6.014155632043465E-2</v>
      </c>
    </row>
    <row r="443" spans="1:32" x14ac:dyDescent="0.25">
      <c r="A443" s="46" t="s">
        <v>693</v>
      </c>
      <c r="B443" s="46" t="s">
        <v>127</v>
      </c>
      <c r="C443">
        <v>2017</v>
      </c>
      <c r="D443" s="84">
        <v>8232229.6416999996</v>
      </c>
      <c r="E443">
        <v>4480674.8027289398</v>
      </c>
      <c r="F443">
        <v>4609927.7134331102</v>
      </c>
      <c r="G443">
        <v>4610024.3453672202</v>
      </c>
      <c r="H443">
        <v>1057761.0639938801</v>
      </c>
      <c r="I443">
        <v>1057707.7996598801</v>
      </c>
      <c r="J443">
        <v>1.00155207155771</v>
      </c>
      <c r="K443">
        <v>5667688.7774269897</v>
      </c>
      <c r="L443">
        <v>5667732.1450271104</v>
      </c>
      <c r="M443" s="38">
        <f>IF(OR(Beazley_data[[#This Row],[total_RC]]&lt;0.6,Beazley_data[[#This Row],[total_RC]]&gt;2),1,Beazley_data[[#This Row],[total_RC]])</f>
        <v>1.00155207155771</v>
      </c>
      <c r="P443" s="39" t="str">
        <f>Beazley_data[[#This Row],[key]]</f>
        <v>B42017</v>
      </c>
      <c r="Q443" s="40">
        <f>Beazley_data[[#This Row],[WEP]]</f>
        <v>8232229.6416999996</v>
      </c>
      <c r="R443" s="40">
        <f t="shared" si="51"/>
        <v>8789845.0600890107</v>
      </c>
      <c r="S443" s="41">
        <f t="shared" si="52"/>
        <v>6.3438594716635932E-2</v>
      </c>
      <c r="U443" s="42">
        <f>Beazley_data[[#This Row],[Acq_costs]]</f>
        <v>4480674.8027289398</v>
      </c>
      <c r="V443" s="40">
        <f t="shared" si="53"/>
        <v>4751936.1549676703</v>
      </c>
      <c r="W443" s="43">
        <f t="shared" si="54"/>
        <v>5.7084384847038427E-2</v>
      </c>
      <c r="Y443" s="44">
        <f>Beazley_data[[#This Row],[total_RC]]</f>
        <v>1.00155207155771</v>
      </c>
      <c r="Z443" s="45">
        <f t="shared" si="55"/>
        <v>1.00151077677022</v>
      </c>
      <c r="AA443" s="43">
        <f t="shared" si="56"/>
        <v>-4.123249439522112E-5</v>
      </c>
      <c r="AD443" s="42">
        <f>Beazley_data[[#This Row],[Cat_incurred]]+Beazley_data[[#This Row],[incurred_exc_cat]]</f>
        <v>5667732.1450271001</v>
      </c>
      <c r="AE443" s="40">
        <f t="shared" si="57"/>
        <v>6126491.3892862201</v>
      </c>
      <c r="AF443" s="43">
        <f t="shared" si="58"/>
        <v>7.4881235459072229E-2</v>
      </c>
    </row>
    <row r="444" spans="1:32" x14ac:dyDescent="0.25">
      <c r="A444" s="48" t="s">
        <v>694</v>
      </c>
      <c r="B444" s="48" t="s">
        <v>127</v>
      </c>
      <c r="C444" s="49">
        <v>2018</v>
      </c>
      <c r="D444" s="85">
        <v>11572928.831700001</v>
      </c>
      <c r="E444" s="49">
        <v>6286761.9330629399</v>
      </c>
      <c r="F444" s="49">
        <v>7243942.4437486101</v>
      </c>
      <c r="G444" s="49">
        <v>7285838.6984838396</v>
      </c>
      <c r="H444" s="49">
        <v>1158829.7771638499</v>
      </c>
      <c r="I444" s="49">
        <v>1158866.57176617</v>
      </c>
      <c r="J444" s="49">
        <v>1.0207981635878201</v>
      </c>
      <c r="K444" s="49">
        <v>8402772.2209124602</v>
      </c>
      <c r="L444" s="49">
        <v>8444705.2702500205</v>
      </c>
      <c r="M444" s="38">
        <f>IF(OR(Beazley_data[[#This Row],[total_RC]]&lt;0.6,Beazley_data[[#This Row],[total_RC]]&gt;2),1,Beazley_data[[#This Row],[total_RC]])</f>
        <v>1.0207981635878201</v>
      </c>
      <c r="P444" s="39" t="str">
        <f>Beazley_data[[#This Row],[key]]</f>
        <v>B42018</v>
      </c>
      <c r="Q444" s="40">
        <f>Beazley_data[[#This Row],[WEP]]</f>
        <v>11572928.831700001</v>
      </c>
      <c r="R444" s="40">
        <f t="shared" si="51"/>
        <v>12084337.2876775</v>
      </c>
      <c r="S444" s="41">
        <f t="shared" si="52"/>
        <v>4.2319942236219023E-2</v>
      </c>
      <c r="U444" s="42">
        <f>Beazley_data[[#This Row],[Acq_costs]]</f>
        <v>6286761.9330629399</v>
      </c>
      <c r="V444" s="40">
        <f t="shared" si="53"/>
        <v>6571310.41874904</v>
      </c>
      <c r="W444" s="43">
        <f t="shared" si="54"/>
        <v>4.3301635070264827E-2</v>
      </c>
      <c r="Y444" s="44">
        <f>Beazley_data[[#This Row],[total_RC]]</f>
        <v>1.0207981635878201</v>
      </c>
      <c r="Z444" s="45">
        <f t="shared" si="55"/>
        <v>1.0208155087709401</v>
      </c>
      <c r="AA444" s="43">
        <f t="shared" si="56"/>
        <v>1.6991496476091609E-5</v>
      </c>
      <c r="AD444" s="42">
        <f>Beazley_data[[#This Row],[Cat_incurred]]+Beazley_data[[#This Row],[incurred_exc_cat]]</f>
        <v>8444705.2702500094</v>
      </c>
      <c r="AE444" s="40">
        <f t="shared" si="57"/>
        <v>9106418.1540856808</v>
      </c>
      <c r="AF444" s="43">
        <f t="shared" si="58"/>
        <v>7.2664451888670156E-2</v>
      </c>
    </row>
    <row r="445" spans="1:32" x14ac:dyDescent="0.25">
      <c r="A445" s="46" t="s">
        <v>695</v>
      </c>
      <c r="B445" s="46" t="s">
        <v>127</v>
      </c>
      <c r="C445">
        <v>2019</v>
      </c>
      <c r="D445" s="84">
        <v>8058393.5252</v>
      </c>
      <c r="E445">
        <v>4369520.5224840799</v>
      </c>
      <c r="F445">
        <v>4279824.3837546799</v>
      </c>
      <c r="G445">
        <v>4342798.9330899101</v>
      </c>
      <c r="H445">
        <v>76950.410349551195</v>
      </c>
      <c r="I445">
        <v>130649.081549551</v>
      </c>
      <c r="J445">
        <v>1.0172267428900099</v>
      </c>
      <c r="K445">
        <v>4356774.7941042297</v>
      </c>
      <c r="L445">
        <v>4473448.0146394596</v>
      </c>
      <c r="M445" s="38">
        <f>IF(OR(Beazley_data[[#This Row],[total_RC]]&lt;0.6,Beazley_data[[#This Row],[total_RC]]&gt;2),1,Beazley_data[[#This Row],[total_RC]])</f>
        <v>1.0172267428900099</v>
      </c>
      <c r="P445" s="39" t="str">
        <f>Beazley_data[[#This Row],[key]]</f>
        <v>B42019</v>
      </c>
      <c r="Q445" s="40">
        <f>Beazley_data[[#This Row],[WEP]]</f>
        <v>8058393.5252</v>
      </c>
      <c r="R445" s="40">
        <f t="shared" si="51"/>
        <v>8480596.9267386608</v>
      </c>
      <c r="S445" s="41">
        <f t="shared" si="52"/>
        <v>4.9784632518907523E-2</v>
      </c>
      <c r="U445" s="42">
        <f>Beazley_data[[#This Row],[Acq_costs]]</f>
        <v>4369520.5224840799</v>
      </c>
      <c r="V445" s="40">
        <f t="shared" si="53"/>
        <v>4543542.2860966399</v>
      </c>
      <c r="W445" s="43">
        <f t="shared" si="54"/>
        <v>3.8300901071190913E-2</v>
      </c>
      <c r="Y445" s="44">
        <f>Beazley_data[[#This Row],[total_RC]]</f>
        <v>1.0172267428900099</v>
      </c>
      <c r="Z445" s="45">
        <f t="shared" si="55"/>
        <v>1.01708554585872</v>
      </c>
      <c r="AA445" s="43">
        <f t="shared" si="56"/>
        <v>-1.3882512819576547E-4</v>
      </c>
      <c r="AD445" s="42">
        <f>Beazley_data[[#This Row],[Cat_incurred]]+Beazley_data[[#This Row],[incurred_exc_cat]]</f>
        <v>4473448.0146394614</v>
      </c>
      <c r="AE445" s="40">
        <f t="shared" si="57"/>
        <v>5012084.7579794498</v>
      </c>
      <c r="AF445" s="43">
        <f t="shared" si="58"/>
        <v>0.10746760466938554</v>
      </c>
    </row>
    <row r="446" spans="1:32" x14ac:dyDescent="0.25">
      <c r="A446" s="48" t="s">
        <v>696</v>
      </c>
      <c r="B446" s="48" t="s">
        <v>127</v>
      </c>
      <c r="C446" s="49">
        <v>2020</v>
      </c>
      <c r="D446" s="85">
        <v>10057550.478700001</v>
      </c>
      <c r="E446" s="49">
        <v>5209619.3963144301</v>
      </c>
      <c r="F446" s="49">
        <v>3893483.0763610802</v>
      </c>
      <c r="G446" s="49">
        <v>4212975.5973956902</v>
      </c>
      <c r="H446" s="49">
        <v>515198.11796762299</v>
      </c>
      <c r="I446" s="49">
        <v>681510.97375802998</v>
      </c>
      <c r="J446" s="49">
        <v>1.02287756401955</v>
      </c>
      <c r="K446" s="49">
        <v>4408681.1943287002</v>
      </c>
      <c r="L446" s="49">
        <v>4894486.5711537199</v>
      </c>
      <c r="M446" s="38">
        <f>IF(OR(Beazley_data[[#This Row],[total_RC]]&lt;0.6,Beazley_data[[#This Row],[total_RC]]&gt;2),1,Beazley_data[[#This Row],[total_RC]])</f>
        <v>1.02287756401955</v>
      </c>
      <c r="P446" s="39" t="str">
        <f>Beazley_data[[#This Row],[key]]</f>
        <v>B42020</v>
      </c>
      <c r="Q446" s="40">
        <f>Beazley_data[[#This Row],[WEP]]</f>
        <v>10057550.478700001</v>
      </c>
      <c r="R446" s="40">
        <f t="shared" si="51"/>
        <v>11346594.834594</v>
      </c>
      <c r="S446" s="41">
        <f t="shared" si="52"/>
        <v>0.11360627348426189</v>
      </c>
      <c r="U446" s="42">
        <f>Beazley_data[[#This Row],[Acq_costs]]</f>
        <v>5209619.3963144301</v>
      </c>
      <c r="V446" s="40">
        <f t="shared" si="53"/>
        <v>5761693.4269899996</v>
      </c>
      <c r="W446" s="43">
        <f t="shared" si="54"/>
        <v>9.5818015601010872E-2</v>
      </c>
      <c r="Y446" s="44">
        <f>Beazley_data[[#This Row],[total_RC]]</f>
        <v>1.02287756401955</v>
      </c>
      <c r="Z446" s="45">
        <f t="shared" si="55"/>
        <v>1.0223041309671099</v>
      </c>
      <c r="AA446" s="43">
        <f t="shared" si="56"/>
        <v>-5.6092217087843612E-4</v>
      </c>
      <c r="AD446" s="42">
        <f>Beazley_data[[#This Row],[Cat_incurred]]+Beazley_data[[#This Row],[incurred_exc_cat]]</f>
        <v>4894486.5711537199</v>
      </c>
      <c r="AE446" s="40">
        <f t="shared" si="57"/>
        <v>4115393.0795751</v>
      </c>
      <c r="AF446" s="43">
        <f t="shared" si="58"/>
        <v>-0.18931204784429939</v>
      </c>
    </row>
    <row r="447" spans="1:32" x14ac:dyDescent="0.25">
      <c r="A447" s="46" t="s">
        <v>697</v>
      </c>
      <c r="B447" s="46" t="s">
        <v>127</v>
      </c>
      <c r="C447">
        <v>2021</v>
      </c>
      <c r="D447" s="84">
        <v>10733468.009099999</v>
      </c>
      <c r="E447">
        <v>5577570.9793256698</v>
      </c>
      <c r="F447">
        <v>5135265.3024275098</v>
      </c>
      <c r="G447">
        <v>5401839.8255492495</v>
      </c>
      <c r="H447">
        <v>178253.06151036601</v>
      </c>
      <c r="I447">
        <v>536672.07238475396</v>
      </c>
      <c r="J447">
        <v>1.01179678362189</v>
      </c>
      <c r="K447">
        <v>5313518.3639378697</v>
      </c>
      <c r="L447">
        <v>5938511.897934</v>
      </c>
      <c r="M447" s="38">
        <f>IF(OR(Beazley_data[[#This Row],[total_RC]]&lt;0.6,Beazley_data[[#This Row],[total_RC]]&gt;2),1,Beazley_data[[#This Row],[total_RC]])</f>
        <v>1.01179678362189</v>
      </c>
      <c r="P447" s="39" t="str">
        <f>Beazley_data[[#This Row],[key]]</f>
        <v>B42021</v>
      </c>
      <c r="Q447" s="40">
        <f>Beazley_data[[#This Row],[WEP]]</f>
        <v>10733468.009099999</v>
      </c>
      <c r="R447" s="40">
        <f t="shared" si="51"/>
        <v>12396807.8039099</v>
      </c>
      <c r="S447" s="41">
        <f t="shared" si="52"/>
        <v>0.13417484735750199</v>
      </c>
      <c r="U447" s="42">
        <f>Beazley_data[[#This Row],[Acq_costs]]</f>
        <v>5577570.9793256698</v>
      </c>
      <c r="V447" s="40">
        <f t="shared" si="53"/>
        <v>6440285.4357799804</v>
      </c>
      <c r="W447" s="43">
        <f t="shared" si="54"/>
        <v>0.13395593488160787</v>
      </c>
      <c r="Y447" s="44">
        <f>Beazley_data[[#This Row],[total_RC]]</f>
        <v>1.01179678362189</v>
      </c>
      <c r="Z447" s="45">
        <f t="shared" si="55"/>
        <v>1.0106879903174799</v>
      </c>
      <c r="AA447" s="43">
        <f t="shared" si="56"/>
        <v>-1.0970678538109002E-3</v>
      </c>
      <c r="AD447" s="42">
        <f>Beazley_data[[#This Row],[Cat_incurred]]+Beazley_data[[#This Row],[incurred_exc_cat]]</f>
        <v>5938511.8979340037</v>
      </c>
      <c r="AE447" s="40">
        <f t="shared" si="57"/>
        <v>3641491.8808570402</v>
      </c>
      <c r="AF447" s="43">
        <f t="shared" si="58"/>
        <v>-0.6307909209278123</v>
      </c>
    </row>
    <row r="448" spans="1:32" x14ac:dyDescent="0.25">
      <c r="A448" s="48" t="s">
        <v>698</v>
      </c>
      <c r="B448" s="48" t="s">
        <v>127</v>
      </c>
      <c r="C448" s="49">
        <v>2022</v>
      </c>
      <c r="D448" s="85">
        <v>14746671.137700001</v>
      </c>
      <c r="E448" s="49">
        <v>7424236.0238636099</v>
      </c>
      <c r="F448" s="49">
        <v>4479176.9328768002</v>
      </c>
      <c r="G448" s="49">
        <v>5386458.4977561804</v>
      </c>
      <c r="H448" s="49">
        <v>215939.064733512</v>
      </c>
      <c r="I448" s="49">
        <v>779846.62063420098</v>
      </c>
      <c r="J448" s="49">
        <v>1.01838797603735</v>
      </c>
      <c r="K448" s="49">
        <v>4695115.9976103101</v>
      </c>
      <c r="L448" s="49">
        <v>6166305.1183903804</v>
      </c>
      <c r="M448" s="38">
        <f>IF(OR(Beazley_data[[#This Row],[total_RC]]&lt;0.6,Beazley_data[[#This Row],[total_RC]]&gt;2),1,Beazley_data[[#This Row],[total_RC]])</f>
        <v>1.01838797603735</v>
      </c>
      <c r="P448" s="39" t="str">
        <f>Beazley_data[[#This Row],[key]]</f>
        <v>B42022</v>
      </c>
      <c r="Q448" s="40">
        <f>Beazley_data[[#This Row],[WEP]]</f>
        <v>14746671.137700001</v>
      </c>
      <c r="R448" s="40">
        <f t="shared" si="51"/>
        <v>12704465.068944</v>
      </c>
      <c r="S448" s="41">
        <f t="shared" si="52"/>
        <v>-0.16074711195421865</v>
      </c>
      <c r="U448" s="42">
        <f>Beazley_data[[#This Row],[Acq_costs]]</f>
        <v>7424236.0238636099</v>
      </c>
      <c r="V448" s="40">
        <f t="shared" si="53"/>
        <v>6270446.7930079997</v>
      </c>
      <c r="W448" s="43">
        <f t="shared" si="54"/>
        <v>-0.1840043092530772</v>
      </c>
      <c r="Y448" s="44">
        <f>Beazley_data[[#This Row],[total_RC]]</f>
        <v>1.01838797603735</v>
      </c>
      <c r="Z448" s="45">
        <f t="shared" si="55"/>
        <v>1.00977733760517</v>
      </c>
      <c r="AA448" s="43">
        <f t="shared" si="56"/>
        <v>-8.5272644884280789E-3</v>
      </c>
      <c r="AD448" s="42">
        <f>Beazley_data[[#This Row],[Cat_incurred]]+Beazley_data[[#This Row],[incurred_exc_cat]]</f>
        <v>6166305.1183903813</v>
      </c>
      <c r="AE448" s="40">
        <f t="shared" si="57"/>
        <v>5609.8284000000003</v>
      </c>
      <c r="AF448" s="43">
        <f t="shared" si="58"/>
        <v>-1098.1967451964094</v>
      </c>
    </row>
    <row r="449" spans="1:32" x14ac:dyDescent="0.25">
      <c r="A449" s="46" t="s">
        <v>699</v>
      </c>
      <c r="B449" s="46" t="s">
        <v>127</v>
      </c>
      <c r="C449">
        <v>2023</v>
      </c>
      <c r="D449" s="84">
        <v>16481523.977299999</v>
      </c>
      <c r="E449">
        <v>8481658.8835289609</v>
      </c>
      <c r="F449">
        <v>1476664.7005769699</v>
      </c>
      <c r="G449">
        <v>2487566.6782398201</v>
      </c>
      <c r="H449">
        <v>237333.978313962</v>
      </c>
      <c r="I449">
        <v>399846.525003282</v>
      </c>
      <c r="J449">
        <v>1.00541508439198</v>
      </c>
      <c r="K449">
        <v>1713998.67889093</v>
      </c>
      <c r="L449">
        <v>2887413.2032431001</v>
      </c>
      <c r="M449" s="38">
        <f>IF(OR(Beazley_data[[#This Row],[total_RC]]&lt;0.6,Beazley_data[[#This Row],[total_RC]]&gt;2),1,Beazley_data[[#This Row],[total_RC]])</f>
        <v>1.00541508439198</v>
      </c>
      <c r="P449" s="39" t="str">
        <f>Beazley_data[[#This Row],[key]]</f>
        <v>B42023</v>
      </c>
      <c r="Q449" s="40">
        <f>Beazley_data[[#This Row],[WEP]]</f>
        <v>16481523.977299999</v>
      </c>
      <c r="R449" s="40">
        <f t="shared" si="51"/>
        <v>0</v>
      </c>
      <c r="S449" s="41" t="str">
        <f t="shared" si="52"/>
        <v>no values</v>
      </c>
      <c r="U449" s="42">
        <f>Beazley_data[[#This Row],[Acq_costs]]</f>
        <v>8481658.8835289609</v>
      </c>
      <c r="V449" s="40">
        <f t="shared" si="53"/>
        <v>0</v>
      </c>
      <c r="W449" s="43" t="str">
        <f t="shared" si="54"/>
        <v>no values</v>
      </c>
      <c r="Y449" s="44">
        <f>Beazley_data[[#This Row],[total_RC]]</f>
        <v>1.00541508439198</v>
      </c>
      <c r="Z449" s="45">
        <f t="shared" si="55"/>
        <v>0</v>
      </c>
      <c r="AA449" s="43" t="str">
        <f t="shared" si="56"/>
        <v>no values</v>
      </c>
      <c r="AD449" s="42">
        <f>Beazley_data[[#This Row],[Cat_incurred]]+Beazley_data[[#This Row],[incurred_exc_cat]]</f>
        <v>2887413.2032431019</v>
      </c>
      <c r="AE449" s="40">
        <f t="shared" si="57"/>
        <v>0</v>
      </c>
      <c r="AF449" s="43" t="str">
        <f t="shared" si="58"/>
        <v>no values</v>
      </c>
    </row>
    <row r="450" spans="1:32" x14ac:dyDescent="0.25">
      <c r="A450" s="48" t="s">
        <v>700</v>
      </c>
      <c r="B450" s="48" t="s">
        <v>127</v>
      </c>
      <c r="C450" s="49">
        <v>2024</v>
      </c>
      <c r="D450" s="85">
        <v>14204903.964199999</v>
      </c>
      <c r="E450" s="49">
        <v>7132251.9502486903</v>
      </c>
      <c r="F450" s="49">
        <v>28319.5681264216</v>
      </c>
      <c r="G450" s="49">
        <v>63193.6223960016</v>
      </c>
      <c r="H450" s="49">
        <v>0</v>
      </c>
      <c r="I450" s="49">
        <v>0</v>
      </c>
      <c r="J450" s="49">
        <v>1.0093917432966899</v>
      </c>
      <c r="K450" s="49">
        <v>28319.5681264216</v>
      </c>
      <c r="L450" s="49">
        <v>63193.6223960016</v>
      </c>
      <c r="M450" s="38">
        <f>IF(OR(Beazley_data[[#This Row],[total_RC]]&lt;0.6,Beazley_data[[#This Row],[total_RC]]&gt;2),1,Beazley_data[[#This Row],[total_RC]])</f>
        <v>1.0093917432966899</v>
      </c>
      <c r="P450" s="39" t="str">
        <f>Beazley_data[[#This Row],[key]]</f>
        <v>B42024</v>
      </c>
      <c r="Q450" s="40">
        <f>Beazley_data[[#This Row],[WEP]]</f>
        <v>14204903.964199999</v>
      </c>
      <c r="R450" s="40">
        <f t="shared" ref="R450:R513" si="59">IFERROR(INDEX($AJ$4:$CZ$182,MATCH($B450,$AI$4:$AI$182,0),MATCH($C450&amp;"WEP",$AJ$1:$FQ$1,0)),0)</f>
        <v>0</v>
      </c>
      <c r="S450" s="41" t="str">
        <f t="shared" ref="S450:S513" si="60">IFERROR((R450-Q450)/R450,"no values")</f>
        <v>no values</v>
      </c>
      <c r="U450" s="42">
        <f>Beazley_data[[#This Row],[Acq_costs]]</f>
        <v>7132251.9502486903</v>
      </c>
      <c r="V450" s="40">
        <f t="shared" ref="V450:V513" si="61">IFERROR(INDEX($AJ$4:$FQ$182,MATCH($B450,$AI$4:$AI$182,0),MATCH($C450&amp;"Acquisition Cost",$AJ$1:$FQ$1,0)),0)</f>
        <v>0</v>
      </c>
      <c r="W450" s="43" t="str">
        <f t="shared" ref="W450:W513" si="62">IFERROR((V450-U450)/V450,"no values")</f>
        <v>no values</v>
      </c>
      <c r="Y450" s="44">
        <f>Beazley_data[[#This Row],[total_RC]]</f>
        <v>1.0093917432966899</v>
      </c>
      <c r="Z450" s="45">
        <f t="shared" ref="Z450:Z513" si="63">IFERROR(INDEX($AJ$4:$FQ$182,MATCH($B450,$AI$4:$AI$182,0),MATCH($C450&amp;"RC",$AJ$1:$FQ$1,0)),0)</f>
        <v>0</v>
      </c>
      <c r="AA450" s="43" t="str">
        <f t="shared" ref="AA450:AA513" si="64">IFERROR((Z450-Y450)/Z450,"no values")</f>
        <v>no values</v>
      </c>
      <c r="AD450" s="42">
        <f>Beazley_data[[#This Row],[Cat_incurred]]+Beazley_data[[#This Row],[incurred_exc_cat]]</f>
        <v>63193.6223960016</v>
      </c>
      <c r="AE450" s="40">
        <f t="shared" ref="AE450:AE513" si="65">IFERROR(INDEX($AJ$4:$FQ$182,MATCH($B450,$AI$4:$AI$182,0),MATCH($C450&amp;"Total Incurred (Cat)",$AJ$1:$FQ$1,0)),0)+IFERROR(INDEX($AJ$4:$FQ$182,MATCH($B450,$AI$4:$AI$182,0),MATCH($C450&amp;"Total Incurred (Non Cat)",$AJ$1:$FQ$1,0)),0)</f>
        <v>0</v>
      </c>
      <c r="AF450" s="43" t="str">
        <f t="shared" ref="AF450:AF513" si="66">IFERROR((AE450-AD450)/AE450,"no values")</f>
        <v>no values</v>
      </c>
    </row>
    <row r="451" spans="1:32" x14ac:dyDescent="0.25">
      <c r="A451" s="46" t="s">
        <v>701</v>
      </c>
      <c r="B451" s="46" t="s">
        <v>128</v>
      </c>
      <c r="C451">
        <v>2003</v>
      </c>
      <c r="D451" s="84">
        <v>0</v>
      </c>
      <c r="E451">
        <v>0</v>
      </c>
      <c r="F451">
        <v>0</v>
      </c>
      <c r="G451">
        <v>0</v>
      </c>
      <c r="H451">
        <v>0</v>
      </c>
      <c r="I451">
        <v>0</v>
      </c>
      <c r="K451">
        <v>0</v>
      </c>
      <c r="L451">
        <v>0</v>
      </c>
      <c r="M451" s="38">
        <f>IF(OR(Beazley_data[[#This Row],[total_RC]]&lt;0.6,Beazley_data[[#This Row],[total_RC]]&gt;2),1,Beazley_data[[#This Row],[total_RC]])</f>
        <v>1</v>
      </c>
      <c r="P451" s="39" t="str">
        <f>Beazley_data[[#This Row],[key]]</f>
        <v>B52003</v>
      </c>
      <c r="Q451" s="40">
        <f>Beazley_data[[#This Row],[WEP]]</f>
        <v>0</v>
      </c>
      <c r="R451" s="40">
        <f t="shared" si="59"/>
        <v>0</v>
      </c>
      <c r="S451" s="41" t="str">
        <f t="shared" si="60"/>
        <v>no values</v>
      </c>
      <c r="U451" s="42">
        <f>Beazley_data[[#This Row],[Acq_costs]]</f>
        <v>0</v>
      </c>
      <c r="V451" s="40">
        <f t="shared" si="61"/>
        <v>0</v>
      </c>
      <c r="W451" s="43" t="str">
        <f t="shared" si="62"/>
        <v>no values</v>
      </c>
      <c r="Y451" s="44">
        <f>Beazley_data[[#This Row],[total_RC]]</f>
        <v>0</v>
      </c>
      <c r="Z451" s="45">
        <f t="shared" si="63"/>
        <v>0</v>
      </c>
      <c r="AA451" s="43" t="str">
        <f t="shared" si="64"/>
        <v>no values</v>
      </c>
      <c r="AD451" s="42">
        <f>Beazley_data[[#This Row],[Cat_incurred]]+Beazley_data[[#This Row],[incurred_exc_cat]]</f>
        <v>0</v>
      </c>
      <c r="AE451" s="40">
        <f t="shared" si="65"/>
        <v>0</v>
      </c>
      <c r="AF451" s="43" t="str">
        <f t="shared" si="66"/>
        <v>no values</v>
      </c>
    </row>
    <row r="452" spans="1:32" x14ac:dyDescent="0.25">
      <c r="A452" s="48" t="s">
        <v>702</v>
      </c>
      <c r="B452" s="48" t="s">
        <v>128</v>
      </c>
      <c r="C452" s="49">
        <v>2004</v>
      </c>
      <c r="D452" s="85">
        <v>6970452.2202000003</v>
      </c>
      <c r="E452" s="49">
        <v>2167762.1919803699</v>
      </c>
      <c r="F452" s="49">
        <v>6635882.4649866102</v>
      </c>
      <c r="G452" s="49">
        <v>6635882.4649866102</v>
      </c>
      <c r="H452" s="49">
        <v>977014.72789297404</v>
      </c>
      <c r="I452" s="49">
        <v>977014.72789297404</v>
      </c>
      <c r="J452" s="49">
        <v>1.01014448134057</v>
      </c>
      <c r="K452" s="49">
        <v>7612897.1928795902</v>
      </c>
      <c r="L452" s="49">
        <v>7612897.1928795902</v>
      </c>
      <c r="M452" s="38">
        <f>IF(OR(Beazley_data[[#This Row],[total_RC]]&lt;0.6,Beazley_data[[#This Row],[total_RC]]&gt;2),1,Beazley_data[[#This Row],[total_RC]])</f>
        <v>1.01014448134057</v>
      </c>
      <c r="P452" s="39" t="str">
        <f>Beazley_data[[#This Row],[key]]</f>
        <v>B52004</v>
      </c>
      <c r="Q452" s="40">
        <f>Beazley_data[[#This Row],[WEP]]</f>
        <v>6970452.2202000003</v>
      </c>
      <c r="R452" s="40">
        <f t="shared" si="59"/>
        <v>7271399.7484827302</v>
      </c>
      <c r="S452" s="41">
        <f t="shared" si="60"/>
        <v>4.1387839850989684E-2</v>
      </c>
      <c r="U452" s="42">
        <f>Beazley_data[[#This Row],[Acq_costs]]</f>
        <v>2167762.1919803699</v>
      </c>
      <c r="V452" s="40">
        <f t="shared" si="61"/>
        <v>2263982.5608492801</v>
      </c>
      <c r="W452" s="43">
        <f t="shared" si="62"/>
        <v>4.2500490300956831E-2</v>
      </c>
      <c r="Y452" s="44">
        <f>Beazley_data[[#This Row],[total_RC]]</f>
        <v>1.01014448134057</v>
      </c>
      <c r="Z452" s="45">
        <f t="shared" si="63"/>
        <v>1.01041811092039</v>
      </c>
      <c r="AA452" s="43">
        <f t="shared" si="64"/>
        <v>2.7080826923299461E-4</v>
      </c>
      <c r="AD452" s="42">
        <f>Beazley_data[[#This Row],[Cat_incurred]]+Beazley_data[[#This Row],[incurred_exc_cat]]</f>
        <v>7612897.1928795846</v>
      </c>
      <c r="AE452" s="40">
        <f t="shared" si="65"/>
        <v>8051437.9121247204</v>
      </c>
      <c r="AF452" s="43">
        <f t="shared" si="66"/>
        <v>5.4467378874614933E-2</v>
      </c>
    </row>
    <row r="453" spans="1:32" x14ac:dyDescent="0.25">
      <c r="A453" s="46" t="s">
        <v>703</v>
      </c>
      <c r="B453" s="46" t="s">
        <v>128</v>
      </c>
      <c r="C453">
        <v>2005</v>
      </c>
      <c r="D453" s="84">
        <v>8967386.9953000005</v>
      </c>
      <c r="E453">
        <v>2907615.1358131701</v>
      </c>
      <c r="F453">
        <v>4534931.0090413</v>
      </c>
      <c r="G453">
        <v>4535612.2104631104</v>
      </c>
      <c r="H453">
        <v>1748328.67691739</v>
      </c>
      <c r="I453">
        <v>1748660.8345550201</v>
      </c>
      <c r="J453">
        <v>0.95091015904170795</v>
      </c>
      <c r="K453">
        <v>6283259.68595869</v>
      </c>
      <c r="L453">
        <v>6284273.04501813</v>
      </c>
      <c r="M453" s="38">
        <f>IF(OR(Beazley_data[[#This Row],[total_RC]]&lt;0.6,Beazley_data[[#This Row],[total_RC]]&gt;2),1,Beazley_data[[#This Row],[total_RC]])</f>
        <v>0.95091015904170795</v>
      </c>
      <c r="P453" s="39" t="str">
        <f>Beazley_data[[#This Row],[key]]</f>
        <v>B52005</v>
      </c>
      <c r="Q453" s="40">
        <f>Beazley_data[[#This Row],[WEP]]</f>
        <v>8967386.9953000005</v>
      </c>
      <c r="R453" s="40">
        <f t="shared" si="59"/>
        <v>9617545.4642341007</v>
      </c>
      <c r="S453" s="41">
        <f t="shared" si="60"/>
        <v>6.7601288847754445E-2</v>
      </c>
      <c r="U453" s="42">
        <f>Beazley_data[[#This Row],[Acq_costs]]</f>
        <v>2907615.1358131701</v>
      </c>
      <c r="V453" s="40">
        <f t="shared" si="61"/>
        <v>3081110.0665521701</v>
      </c>
      <c r="W453" s="43">
        <f t="shared" si="62"/>
        <v>5.6309228489569867E-2</v>
      </c>
      <c r="Y453" s="44">
        <f>Beazley_data[[#This Row],[total_RC]]</f>
        <v>0.95091015904170795</v>
      </c>
      <c r="Z453" s="45">
        <f t="shared" si="63"/>
        <v>0.95114557922970899</v>
      </c>
      <c r="AA453" s="43">
        <f t="shared" si="64"/>
        <v>2.4751225589641265E-4</v>
      </c>
      <c r="AD453" s="42">
        <f>Beazley_data[[#This Row],[Cat_incurred]]+Beazley_data[[#This Row],[incurred_exc_cat]]</f>
        <v>6284273.0450181309</v>
      </c>
      <c r="AE453" s="40">
        <f t="shared" si="65"/>
        <v>6680162.6094476003</v>
      </c>
      <c r="AF453" s="43">
        <f t="shared" si="66"/>
        <v>5.9263462220151934E-2</v>
      </c>
    </row>
    <row r="454" spans="1:32" x14ac:dyDescent="0.25">
      <c r="A454" s="48" t="s">
        <v>704</v>
      </c>
      <c r="B454" s="48" t="s">
        <v>128</v>
      </c>
      <c r="C454" s="49">
        <v>2006</v>
      </c>
      <c r="D454" s="85">
        <v>5686094.7960000001</v>
      </c>
      <c r="E454" s="49">
        <v>2270003.2335828901</v>
      </c>
      <c r="F454" s="49">
        <v>5158520.8427601997</v>
      </c>
      <c r="G454" s="49">
        <v>5158520.8427601997</v>
      </c>
      <c r="H454" s="49">
        <v>1185179.97971492</v>
      </c>
      <c r="I454" s="49">
        <v>1185179.97971492</v>
      </c>
      <c r="J454" s="49">
        <v>0.99826333680198698</v>
      </c>
      <c r="K454" s="49">
        <v>6343700.8224751102</v>
      </c>
      <c r="L454" s="49">
        <v>6343700.8224751102</v>
      </c>
      <c r="M454" s="38">
        <f>IF(OR(Beazley_data[[#This Row],[total_RC]]&lt;0.6,Beazley_data[[#This Row],[total_RC]]&gt;2),1,Beazley_data[[#This Row],[total_RC]])</f>
        <v>0.99826333680198698</v>
      </c>
      <c r="P454" s="39" t="str">
        <f>Beazley_data[[#This Row],[key]]</f>
        <v>B52006</v>
      </c>
      <c r="Q454" s="40">
        <f>Beazley_data[[#This Row],[WEP]]</f>
        <v>5686094.7960000001</v>
      </c>
      <c r="R454" s="40">
        <f t="shared" si="59"/>
        <v>12974857.325104799</v>
      </c>
      <c r="S454" s="41">
        <f t="shared" si="60"/>
        <v>0.56176051469960397</v>
      </c>
      <c r="U454" s="42">
        <f>Beazley_data[[#This Row],[Acq_costs]]</f>
        <v>2270003.2335828901</v>
      </c>
      <c r="V454" s="40">
        <f t="shared" si="61"/>
        <v>4824498.3175317198</v>
      </c>
      <c r="W454" s="43">
        <f t="shared" si="62"/>
        <v>0.52948408639009426</v>
      </c>
      <c r="Y454" s="44">
        <f>Beazley_data[[#This Row],[total_RC]]</f>
        <v>0.99826333680198698</v>
      </c>
      <c r="Z454" s="45">
        <f t="shared" si="63"/>
        <v>0.99803676541758501</v>
      </c>
      <c r="AA454" s="43">
        <f t="shared" si="64"/>
        <v>-2.2701707216884391E-4</v>
      </c>
      <c r="AD454" s="42">
        <f>Beazley_data[[#This Row],[Cat_incurred]]+Beazley_data[[#This Row],[incurred_exc_cat]]</f>
        <v>6343700.8224751195</v>
      </c>
      <c r="AE454" s="40">
        <f t="shared" si="65"/>
        <v>6909039.4781924002</v>
      </c>
      <c r="AF454" s="43">
        <f t="shared" si="66"/>
        <v>8.1825940856425569E-2</v>
      </c>
    </row>
    <row r="455" spans="1:32" x14ac:dyDescent="0.25">
      <c r="A455" s="46" t="s">
        <v>705</v>
      </c>
      <c r="B455" s="46" t="s">
        <v>128</v>
      </c>
      <c r="C455">
        <v>2007</v>
      </c>
      <c r="D455" s="84">
        <v>6334889.2139999997</v>
      </c>
      <c r="E455">
        <v>2906749.3663331801</v>
      </c>
      <c r="F455">
        <v>4725721.4982472695</v>
      </c>
      <c r="G455">
        <v>4725721.56959718</v>
      </c>
      <c r="H455">
        <v>1585029.73231273</v>
      </c>
      <c r="I455">
        <v>1585638.6801271299</v>
      </c>
      <c r="J455">
        <v>0.98092594238025199</v>
      </c>
      <c r="K455">
        <v>6310751.2305600001</v>
      </c>
      <c r="L455">
        <v>6311360.2497243201</v>
      </c>
      <c r="M455" s="38">
        <f>IF(OR(Beazley_data[[#This Row],[total_RC]]&lt;0.6,Beazley_data[[#This Row],[total_RC]]&gt;2),1,Beazley_data[[#This Row],[total_RC]])</f>
        <v>0.98092594238025199</v>
      </c>
      <c r="P455" s="39" t="str">
        <f>Beazley_data[[#This Row],[key]]</f>
        <v>B52007</v>
      </c>
      <c r="Q455" s="40">
        <f>Beazley_data[[#This Row],[WEP]]</f>
        <v>6334889.2139999997</v>
      </c>
      <c r="R455" s="40">
        <f t="shared" si="59"/>
        <v>6641773.9487918699</v>
      </c>
      <c r="S455" s="41">
        <f t="shared" si="60"/>
        <v>4.6205236305534331E-2</v>
      </c>
      <c r="U455" s="42">
        <f>Beazley_data[[#This Row],[Acq_costs]]</f>
        <v>2906749.3663331801</v>
      </c>
      <c r="V455" s="40">
        <f t="shared" si="61"/>
        <v>3043999.1893831599</v>
      </c>
      <c r="W455" s="43">
        <f t="shared" si="62"/>
        <v>4.5088652956504972E-2</v>
      </c>
      <c r="Y455" s="44">
        <f>Beazley_data[[#This Row],[total_RC]]</f>
        <v>0.98092594238025199</v>
      </c>
      <c r="Z455" s="45">
        <f t="shared" si="63"/>
        <v>0.98098204844331405</v>
      </c>
      <c r="AA455" s="43">
        <f t="shared" si="64"/>
        <v>5.7193771436580854E-5</v>
      </c>
      <c r="AD455" s="42">
        <f>Beazley_data[[#This Row],[Cat_incurred]]+Beazley_data[[#This Row],[incurred_exc_cat]]</f>
        <v>6311360.2497243099</v>
      </c>
      <c r="AE455" s="40">
        <f t="shared" si="65"/>
        <v>6682460.3616490699</v>
      </c>
      <c r="AF455" s="43">
        <f t="shared" si="66"/>
        <v>5.5533455021225371E-2</v>
      </c>
    </row>
    <row r="456" spans="1:32" x14ac:dyDescent="0.25">
      <c r="A456" s="48" t="s">
        <v>706</v>
      </c>
      <c r="B456" s="48" t="s">
        <v>128</v>
      </c>
      <c r="C456" s="49">
        <v>2008</v>
      </c>
      <c r="D456" s="85">
        <v>6679025.7921000002</v>
      </c>
      <c r="E456" s="49">
        <v>2531116.44780123</v>
      </c>
      <c r="F456" s="49">
        <v>3308833.84492727</v>
      </c>
      <c r="G456" s="49">
        <v>3310523.1056100102</v>
      </c>
      <c r="H456" s="49">
        <v>2810602.0009413799</v>
      </c>
      <c r="I456" s="49">
        <v>2825477.8921762202</v>
      </c>
      <c r="J456" s="49">
        <v>0.94257102294818695</v>
      </c>
      <c r="K456" s="49">
        <v>6119435.8458686499</v>
      </c>
      <c r="L456" s="49">
        <v>6136000.9977862304</v>
      </c>
      <c r="M456" s="38">
        <f>IF(OR(Beazley_data[[#This Row],[total_RC]]&lt;0.6,Beazley_data[[#This Row],[total_RC]]&gt;2),1,Beazley_data[[#This Row],[total_RC]])</f>
        <v>0.94257102294818695</v>
      </c>
      <c r="P456" s="39" t="str">
        <f>Beazley_data[[#This Row],[key]]</f>
        <v>B52008</v>
      </c>
      <c r="Q456" s="40">
        <f>Beazley_data[[#This Row],[WEP]]</f>
        <v>6679025.7921000002</v>
      </c>
      <c r="R456" s="40">
        <f t="shared" si="59"/>
        <v>7029647.9721889598</v>
      </c>
      <c r="S456" s="41">
        <f t="shared" si="60"/>
        <v>4.9877629929138474E-2</v>
      </c>
      <c r="U456" s="42">
        <f>Beazley_data[[#This Row],[Acq_costs]]</f>
        <v>2531116.44780123</v>
      </c>
      <c r="V456" s="40">
        <f t="shared" si="61"/>
        <v>2669212.1598035102</v>
      </c>
      <c r="W456" s="43">
        <f t="shared" si="62"/>
        <v>5.1736506405113132E-2</v>
      </c>
      <c r="Y456" s="44">
        <f>Beazley_data[[#This Row],[total_RC]]</f>
        <v>0.94257102294818695</v>
      </c>
      <c r="Z456" s="45">
        <f t="shared" si="63"/>
        <v>0.942539866690009</v>
      </c>
      <c r="AA456" s="43">
        <f t="shared" si="64"/>
        <v>-3.3055639638214466E-5</v>
      </c>
      <c r="AD456" s="42">
        <f>Beazley_data[[#This Row],[Cat_incurred]]+Beazley_data[[#This Row],[incurred_exc_cat]]</f>
        <v>6136000.9977862304</v>
      </c>
      <c r="AE456" s="40">
        <f t="shared" si="65"/>
        <v>6604499.9437872898</v>
      </c>
      <c r="AF456" s="43">
        <f t="shared" si="66"/>
        <v>7.0936323716947899E-2</v>
      </c>
    </row>
    <row r="457" spans="1:32" x14ac:dyDescent="0.25">
      <c r="A457" s="46" t="s">
        <v>707</v>
      </c>
      <c r="B457" s="46" t="s">
        <v>128</v>
      </c>
      <c r="C457">
        <v>2009</v>
      </c>
      <c r="D457" s="84">
        <v>9659095.4279999994</v>
      </c>
      <c r="E457">
        <v>3721813.13071384</v>
      </c>
      <c r="F457">
        <v>4480700.0085834097</v>
      </c>
      <c r="G457">
        <v>4483487.61288004</v>
      </c>
      <c r="H457">
        <v>2782918.8485834398</v>
      </c>
      <c r="I457">
        <v>2784422.2036598101</v>
      </c>
      <c r="J457">
        <v>1.0338112411798801</v>
      </c>
      <c r="K457">
        <v>7263618.85716685</v>
      </c>
      <c r="L457">
        <v>7267909.8165398501</v>
      </c>
      <c r="M457" s="38">
        <f>IF(OR(Beazley_data[[#This Row],[total_RC]]&lt;0.6,Beazley_data[[#This Row],[total_RC]]&gt;2),1,Beazley_data[[#This Row],[total_RC]])</f>
        <v>1.0338112411798801</v>
      </c>
      <c r="P457" s="39" t="str">
        <f>Beazley_data[[#This Row],[key]]</f>
        <v>B52009</v>
      </c>
      <c r="Q457" s="40">
        <f>Beazley_data[[#This Row],[WEP]]</f>
        <v>9659095.4279999994</v>
      </c>
      <c r="R457" s="40">
        <f t="shared" si="59"/>
        <v>11166981.802929601</v>
      </c>
      <c r="S457" s="41">
        <f t="shared" si="60"/>
        <v>0.13503079001472135</v>
      </c>
      <c r="U457" s="42">
        <f>Beazley_data[[#This Row],[Acq_costs]]</f>
        <v>3721813.13071384</v>
      </c>
      <c r="V457" s="40">
        <f t="shared" si="61"/>
        <v>4303875.8816363402</v>
      </c>
      <c r="W457" s="43">
        <f t="shared" si="62"/>
        <v>0.13524152808542403</v>
      </c>
      <c r="Y457" s="44">
        <f>Beazley_data[[#This Row],[total_RC]]</f>
        <v>1.0338112411798801</v>
      </c>
      <c r="Z457" s="45">
        <f t="shared" si="63"/>
        <v>1.0304053676765701</v>
      </c>
      <c r="AA457" s="43">
        <f t="shared" si="64"/>
        <v>-3.3053724389943829E-3</v>
      </c>
      <c r="AD457" s="42">
        <f>Beazley_data[[#This Row],[Cat_incurred]]+Beazley_data[[#This Row],[incurred_exc_cat]]</f>
        <v>7267909.8165398501</v>
      </c>
      <c r="AE457" s="40">
        <f t="shared" si="65"/>
        <v>7757520.7811884005</v>
      </c>
      <c r="AF457" s="43">
        <f t="shared" si="66"/>
        <v>6.31143606905743E-2</v>
      </c>
    </row>
    <row r="458" spans="1:32" x14ac:dyDescent="0.25">
      <c r="A458" s="48" t="s">
        <v>708</v>
      </c>
      <c r="B458" s="48" t="s">
        <v>128</v>
      </c>
      <c r="C458" s="49">
        <v>2010</v>
      </c>
      <c r="D458" s="85">
        <v>8091928.4293</v>
      </c>
      <c r="E458" s="49">
        <v>3313731.0407420299</v>
      </c>
      <c r="F458" s="49">
        <v>9609449.5970498901</v>
      </c>
      <c r="G458" s="49">
        <v>9609761.4766757805</v>
      </c>
      <c r="H458" s="49">
        <v>1197947.5539624901</v>
      </c>
      <c r="I458" s="49">
        <v>1198784.91429637</v>
      </c>
      <c r="J458" s="49">
        <v>1.0088199871763399</v>
      </c>
      <c r="K458" s="49">
        <v>10807397.1510124</v>
      </c>
      <c r="L458" s="49">
        <v>10808546.390972201</v>
      </c>
      <c r="M458" s="38">
        <f>IF(OR(Beazley_data[[#This Row],[total_RC]]&lt;0.6,Beazley_data[[#This Row],[total_RC]]&gt;2),1,Beazley_data[[#This Row],[total_RC]])</f>
        <v>1.0088199871763399</v>
      </c>
      <c r="P458" s="39" t="str">
        <f>Beazley_data[[#This Row],[key]]</f>
        <v>B52010</v>
      </c>
      <c r="Q458" s="40">
        <f>Beazley_data[[#This Row],[WEP]]</f>
        <v>8091928.4293</v>
      </c>
      <c r="R458" s="40">
        <f t="shared" si="59"/>
        <v>9795775.7983563095</v>
      </c>
      <c r="S458" s="41">
        <f t="shared" si="60"/>
        <v>0.17393695038857546</v>
      </c>
      <c r="U458" s="42">
        <f>Beazley_data[[#This Row],[Acq_costs]]</f>
        <v>3313731.0407420299</v>
      </c>
      <c r="V458" s="40">
        <f t="shared" si="61"/>
        <v>4039996.6340571898</v>
      </c>
      <c r="W458" s="43">
        <f t="shared" si="62"/>
        <v>0.17976886099179828</v>
      </c>
      <c r="Y458" s="44">
        <f>Beazley_data[[#This Row],[total_RC]]</f>
        <v>1.0088199871763399</v>
      </c>
      <c r="Z458" s="45">
        <f t="shared" si="63"/>
        <v>0.99895207400793196</v>
      </c>
      <c r="AA458" s="43">
        <f t="shared" si="64"/>
        <v>-9.8782648589101438E-3</v>
      </c>
      <c r="AD458" s="42">
        <f>Beazley_data[[#This Row],[Cat_incurred]]+Beazley_data[[#This Row],[incurred_exc_cat]]</f>
        <v>10808546.39097215</v>
      </c>
      <c r="AE458" s="40">
        <f t="shared" si="65"/>
        <v>11235330.311755599</v>
      </c>
      <c r="AF458" s="43">
        <f t="shared" si="66"/>
        <v>3.7985881050324098E-2</v>
      </c>
    </row>
    <row r="459" spans="1:32" x14ac:dyDescent="0.25">
      <c r="A459" s="46" t="s">
        <v>709</v>
      </c>
      <c r="B459" s="46" t="s">
        <v>128</v>
      </c>
      <c r="C459">
        <v>2011</v>
      </c>
      <c r="D459" s="84">
        <v>6525043.7785</v>
      </c>
      <c r="E459">
        <v>2707018.75731437</v>
      </c>
      <c r="F459">
        <v>4451393.1757428097</v>
      </c>
      <c r="G459">
        <v>4452048.1858971603</v>
      </c>
      <c r="H459">
        <v>1434524.51777252</v>
      </c>
      <c r="I459">
        <v>1435280.5222988599</v>
      </c>
      <c r="J459">
        <v>1.0448518122010799</v>
      </c>
      <c r="K459">
        <v>5885917.6935153296</v>
      </c>
      <c r="L459">
        <v>5887328.7081960104</v>
      </c>
      <c r="M459" s="38">
        <f>IF(OR(Beazley_data[[#This Row],[total_RC]]&lt;0.6,Beazley_data[[#This Row],[total_RC]]&gt;2),1,Beazley_data[[#This Row],[total_RC]])</f>
        <v>1.0448518122010799</v>
      </c>
      <c r="P459" s="39" t="str">
        <f>Beazley_data[[#This Row],[key]]</f>
        <v>B52011</v>
      </c>
      <c r="Q459" s="40">
        <f>Beazley_data[[#This Row],[WEP]]</f>
        <v>6525043.7785</v>
      </c>
      <c r="R459" s="40">
        <f t="shared" si="59"/>
        <v>8288188.2305383496</v>
      </c>
      <c r="S459" s="41">
        <f t="shared" si="60"/>
        <v>0.21272977917440788</v>
      </c>
      <c r="U459" s="42">
        <f>Beazley_data[[#This Row],[Acq_costs]]</f>
        <v>2707018.75731437</v>
      </c>
      <c r="V459" s="40">
        <f t="shared" si="61"/>
        <v>3206533.91085272</v>
      </c>
      <c r="W459" s="43">
        <f t="shared" si="62"/>
        <v>0.15578040570464852</v>
      </c>
      <c r="Y459" s="44">
        <f>Beazley_data[[#This Row],[total_RC]]</f>
        <v>1.0448518122010799</v>
      </c>
      <c r="Z459" s="45">
        <f t="shared" si="63"/>
        <v>1.03647309904581</v>
      </c>
      <c r="AA459" s="43">
        <f t="shared" si="64"/>
        <v>-8.0838693864640505E-3</v>
      </c>
      <c r="AD459" s="42">
        <f>Beazley_data[[#This Row],[Cat_incurred]]+Beazley_data[[#This Row],[incurred_exc_cat]]</f>
        <v>5887328.7081960198</v>
      </c>
      <c r="AE459" s="40">
        <f t="shared" si="65"/>
        <v>6176997.2218149304</v>
      </c>
      <c r="AF459" s="43">
        <f t="shared" si="66"/>
        <v>4.6894713275231169E-2</v>
      </c>
    </row>
    <row r="460" spans="1:32" x14ac:dyDescent="0.25">
      <c r="A460" s="48" t="s">
        <v>710</v>
      </c>
      <c r="B460" s="48" t="s">
        <v>128</v>
      </c>
      <c r="C460" s="49">
        <v>2012</v>
      </c>
      <c r="D460" s="85">
        <v>6259820.4265000001</v>
      </c>
      <c r="E460" s="49">
        <v>2681838.5349157602</v>
      </c>
      <c r="F460" s="49">
        <v>2801435.43724943</v>
      </c>
      <c r="G460" s="49">
        <v>2802280.9119347199</v>
      </c>
      <c r="H460" s="49">
        <v>1712807.47033785</v>
      </c>
      <c r="I460" s="49">
        <v>1712967.4521417699</v>
      </c>
      <c r="J460" s="49">
        <v>1.04396414858936</v>
      </c>
      <c r="K460" s="49">
        <v>4514242.9075872703</v>
      </c>
      <c r="L460" s="49">
        <v>4515248.3640764896</v>
      </c>
      <c r="M460" s="38">
        <f>IF(OR(Beazley_data[[#This Row],[total_RC]]&lt;0.6,Beazley_data[[#This Row],[total_RC]]&gt;2),1,Beazley_data[[#This Row],[total_RC]])</f>
        <v>1.04396414858936</v>
      </c>
      <c r="P460" s="39" t="str">
        <f>Beazley_data[[#This Row],[key]]</f>
        <v>B52012</v>
      </c>
      <c r="Q460" s="40">
        <f>Beazley_data[[#This Row],[WEP]]</f>
        <v>6259820.4265000001</v>
      </c>
      <c r="R460" s="40">
        <f t="shared" si="59"/>
        <v>8154604.0102051897</v>
      </c>
      <c r="S460" s="41">
        <f t="shared" si="60"/>
        <v>0.23235752236821519</v>
      </c>
      <c r="U460" s="42">
        <f>Beazley_data[[#This Row],[Acq_costs]]</f>
        <v>2681838.5349157602</v>
      </c>
      <c r="V460" s="40">
        <f t="shared" si="61"/>
        <v>3223380.3352711801</v>
      </c>
      <c r="W460" s="43">
        <f t="shared" si="62"/>
        <v>0.16800431349341857</v>
      </c>
      <c r="Y460" s="44">
        <f>Beazley_data[[#This Row],[total_RC]]</f>
        <v>1.04396414858936</v>
      </c>
      <c r="Z460" s="45">
        <f t="shared" si="63"/>
        <v>1.0353568548560499</v>
      </c>
      <c r="AA460" s="43">
        <f t="shared" si="64"/>
        <v>-8.3133594885087814E-3</v>
      </c>
      <c r="AD460" s="42">
        <f>Beazley_data[[#This Row],[Cat_incurred]]+Beazley_data[[#This Row],[incurred_exc_cat]]</f>
        <v>4515248.3640764896</v>
      </c>
      <c r="AE460" s="40">
        <f t="shared" si="65"/>
        <v>4971147.7259930596</v>
      </c>
      <c r="AF460" s="43">
        <f t="shared" si="66"/>
        <v>9.170907545812218E-2</v>
      </c>
    </row>
    <row r="461" spans="1:32" x14ac:dyDescent="0.25">
      <c r="A461" s="46" t="s">
        <v>711</v>
      </c>
      <c r="B461" s="46" t="s">
        <v>128</v>
      </c>
      <c r="C461">
        <v>2013</v>
      </c>
      <c r="D461" s="84">
        <v>7073171.2921000002</v>
      </c>
      <c r="E461">
        <v>2515542.7119712899</v>
      </c>
      <c r="F461">
        <v>2810172.6184722101</v>
      </c>
      <c r="G461">
        <v>2819871.6170270601</v>
      </c>
      <c r="H461">
        <v>780913.30212883605</v>
      </c>
      <c r="I461">
        <v>781944.99385841505</v>
      </c>
      <c r="J461">
        <v>1.0224826976914501</v>
      </c>
      <c r="K461">
        <v>3591085.9206010499</v>
      </c>
      <c r="L461">
        <v>3601816.61088548</v>
      </c>
      <c r="M461" s="38">
        <f>IF(OR(Beazley_data[[#This Row],[total_RC]]&lt;0.6,Beazley_data[[#This Row],[total_RC]]&gt;2),1,Beazley_data[[#This Row],[total_RC]])</f>
        <v>1.0224826976914501</v>
      </c>
      <c r="P461" s="39" t="str">
        <f>Beazley_data[[#This Row],[key]]</f>
        <v>B52013</v>
      </c>
      <c r="Q461" s="40">
        <f>Beazley_data[[#This Row],[WEP]]</f>
        <v>7073171.2921000002</v>
      </c>
      <c r="R461" s="40">
        <f t="shared" si="59"/>
        <v>7816612.6243620003</v>
      </c>
      <c r="S461" s="41">
        <f t="shared" si="60"/>
        <v>9.5110422888927612E-2</v>
      </c>
      <c r="U461" s="42">
        <f>Beazley_data[[#This Row],[Acq_costs]]</f>
        <v>2515542.7119712899</v>
      </c>
      <c r="V461" s="40">
        <f t="shared" si="61"/>
        <v>3023712.2832079302</v>
      </c>
      <c r="W461" s="43">
        <f t="shared" si="62"/>
        <v>0.16806148324982517</v>
      </c>
      <c r="Y461" s="44">
        <f>Beazley_data[[#This Row],[total_RC]]</f>
        <v>1.0224826976914501</v>
      </c>
      <c r="Z461" s="45">
        <f t="shared" si="63"/>
        <v>1.0175559945199599</v>
      </c>
      <c r="AA461" s="43">
        <f t="shared" si="64"/>
        <v>-4.8417022729194802E-3</v>
      </c>
      <c r="AD461" s="42">
        <f>Beazley_data[[#This Row],[Cat_incurred]]+Beazley_data[[#This Row],[incurred_exc_cat]]</f>
        <v>3601816.6108854753</v>
      </c>
      <c r="AE461" s="40">
        <f t="shared" si="65"/>
        <v>3953057.6825434999</v>
      </c>
      <c r="AF461" s="43">
        <f t="shared" si="66"/>
        <v>8.8853009458750659E-2</v>
      </c>
    </row>
    <row r="462" spans="1:32" x14ac:dyDescent="0.25">
      <c r="A462" s="48" t="s">
        <v>712</v>
      </c>
      <c r="B462" s="48" t="s">
        <v>128</v>
      </c>
      <c r="C462" s="49">
        <v>2014</v>
      </c>
      <c r="D462" s="85">
        <v>7833585.4720000001</v>
      </c>
      <c r="E462" s="49">
        <v>2809070.21420888</v>
      </c>
      <c r="F462" s="49">
        <v>3441049.36762361</v>
      </c>
      <c r="G462" s="49">
        <v>3456061.6148394402</v>
      </c>
      <c r="H462" s="49">
        <v>1335596.77537149</v>
      </c>
      <c r="I462" s="49">
        <v>1384941.7191417599</v>
      </c>
      <c r="J462" s="49">
        <v>0.83766180393220402</v>
      </c>
      <c r="K462" s="49">
        <v>4776646.1429951098</v>
      </c>
      <c r="L462" s="49">
        <v>4841003.3339812104</v>
      </c>
      <c r="M462" s="38">
        <f>IF(OR(Beazley_data[[#This Row],[total_RC]]&lt;0.6,Beazley_data[[#This Row],[total_RC]]&gt;2),1,Beazley_data[[#This Row],[total_RC]])</f>
        <v>0.83766180393220402</v>
      </c>
      <c r="P462" s="39" t="str">
        <f>Beazley_data[[#This Row],[key]]</f>
        <v>B52014</v>
      </c>
      <c r="Q462" s="40">
        <f>Beazley_data[[#This Row],[WEP]]</f>
        <v>7833585.4720000001</v>
      </c>
      <c r="R462" s="40">
        <f t="shared" si="59"/>
        <v>8133103.4672860401</v>
      </c>
      <c r="S462" s="41">
        <f t="shared" si="60"/>
        <v>3.6827023840382431E-2</v>
      </c>
      <c r="U462" s="42">
        <f>Beazley_data[[#This Row],[Acq_costs]]</f>
        <v>2809070.21420888</v>
      </c>
      <c r="V462" s="40">
        <f t="shared" si="61"/>
        <v>3211704.53271958</v>
      </c>
      <c r="W462" s="43">
        <f t="shared" si="62"/>
        <v>0.1253646823388703</v>
      </c>
      <c r="Y462" s="44">
        <f>Beazley_data[[#This Row],[total_RC]]</f>
        <v>0.83766180393220402</v>
      </c>
      <c r="Z462" s="45">
        <f t="shared" si="63"/>
        <v>1.0078016089044299</v>
      </c>
      <c r="AA462" s="43">
        <f t="shared" si="64"/>
        <v>0.16882271616651121</v>
      </c>
      <c r="AD462" s="42">
        <f>Beazley_data[[#This Row],[Cat_incurred]]+Beazley_data[[#This Row],[incurred_exc_cat]]</f>
        <v>4841003.3339812001</v>
      </c>
      <c r="AE462" s="40">
        <f t="shared" si="65"/>
        <v>5290391.03250656</v>
      </c>
      <c r="AF462" s="43">
        <f t="shared" si="66"/>
        <v>8.4944136598621572E-2</v>
      </c>
    </row>
    <row r="463" spans="1:32" x14ac:dyDescent="0.25">
      <c r="A463" s="46" t="s">
        <v>713</v>
      </c>
      <c r="B463" s="46" t="s">
        <v>128</v>
      </c>
      <c r="C463">
        <v>2015</v>
      </c>
      <c r="D463" s="84">
        <v>8790744.6146000009</v>
      </c>
      <c r="E463">
        <v>3093044.8256369601</v>
      </c>
      <c r="F463">
        <v>4900323.2118673902</v>
      </c>
      <c r="G463">
        <v>4903928.5493260799</v>
      </c>
      <c r="H463">
        <v>1995869.12064033</v>
      </c>
      <c r="I463">
        <v>2098909.13596447</v>
      </c>
      <c r="J463">
        <v>0.96353853539009204</v>
      </c>
      <c r="K463">
        <v>6896192.3325077202</v>
      </c>
      <c r="L463">
        <v>7002837.6852905499</v>
      </c>
      <c r="M463" s="38">
        <f>IF(OR(Beazley_data[[#This Row],[total_RC]]&lt;0.6,Beazley_data[[#This Row],[total_RC]]&gt;2),1,Beazley_data[[#This Row],[total_RC]])</f>
        <v>0.96353853539009204</v>
      </c>
      <c r="P463" s="39" t="str">
        <f>Beazley_data[[#This Row],[key]]</f>
        <v>B52015</v>
      </c>
      <c r="Q463" s="40">
        <f>Beazley_data[[#This Row],[WEP]]</f>
        <v>8790744.6146000009</v>
      </c>
      <c r="R463" s="40">
        <f t="shared" si="59"/>
        <v>9151391.0966139399</v>
      </c>
      <c r="S463" s="41">
        <f t="shared" si="60"/>
        <v>3.9408924633040757E-2</v>
      </c>
      <c r="U463" s="42">
        <f>Beazley_data[[#This Row],[Acq_costs]]</f>
        <v>3093044.8256369601</v>
      </c>
      <c r="V463" s="40">
        <f t="shared" si="61"/>
        <v>3415937.4530980801</v>
      </c>
      <c r="W463" s="43">
        <f t="shared" si="62"/>
        <v>9.4525333643996609E-2</v>
      </c>
      <c r="Y463" s="44">
        <f>Beazley_data[[#This Row],[total_RC]]</f>
        <v>0.96353853539009204</v>
      </c>
      <c r="Z463" s="45">
        <f t="shared" si="63"/>
        <v>0.98214346939955699</v>
      </c>
      <c r="AA463" s="43">
        <f t="shared" si="64"/>
        <v>1.8943193727937992E-2</v>
      </c>
      <c r="AD463" s="42">
        <f>Beazley_data[[#This Row],[Cat_incurred]]+Beazley_data[[#This Row],[incurred_exc_cat]]</f>
        <v>7002837.6852905499</v>
      </c>
      <c r="AE463" s="40">
        <f t="shared" si="65"/>
        <v>7605660.1053919904</v>
      </c>
      <c r="AF463" s="43">
        <f t="shared" si="66"/>
        <v>7.9259710761209662E-2</v>
      </c>
    </row>
    <row r="464" spans="1:32" x14ac:dyDescent="0.25">
      <c r="A464" s="48" t="s">
        <v>714</v>
      </c>
      <c r="B464" s="48" t="s">
        <v>128</v>
      </c>
      <c r="C464" s="49">
        <v>2016</v>
      </c>
      <c r="D464" s="85">
        <v>13532273.252599999</v>
      </c>
      <c r="E464" s="49">
        <v>4807075.5343765803</v>
      </c>
      <c r="F464" s="49">
        <v>8146145.3385431198</v>
      </c>
      <c r="G464" s="49">
        <v>8171624.68055542</v>
      </c>
      <c r="H464" s="49">
        <v>4302748.1532242903</v>
      </c>
      <c r="I464" s="49">
        <v>4328032.4974477598</v>
      </c>
      <c r="J464" s="49">
        <v>0.976299442628904</v>
      </c>
      <c r="K464" s="49">
        <v>12448893.491767401</v>
      </c>
      <c r="L464" s="49">
        <v>12499657.178003199</v>
      </c>
      <c r="M464" s="38">
        <f>IF(OR(Beazley_data[[#This Row],[total_RC]]&lt;0.6,Beazley_data[[#This Row],[total_RC]]&gt;2),1,Beazley_data[[#This Row],[total_RC]])</f>
        <v>0.976299442628904</v>
      </c>
      <c r="P464" s="39" t="str">
        <f>Beazley_data[[#This Row],[key]]</f>
        <v>B52016</v>
      </c>
      <c r="Q464" s="40">
        <f>Beazley_data[[#This Row],[WEP]]</f>
        <v>13532273.252599999</v>
      </c>
      <c r="R464" s="40">
        <f t="shared" si="59"/>
        <v>14089377.245556399</v>
      </c>
      <c r="S464" s="41">
        <f t="shared" si="60"/>
        <v>3.9540710937532961E-2</v>
      </c>
      <c r="U464" s="42">
        <f>Beazley_data[[#This Row],[Acq_costs]]</f>
        <v>4807075.5343765803</v>
      </c>
      <c r="V464" s="40">
        <f t="shared" si="61"/>
        <v>5180680.4445914403</v>
      </c>
      <c r="W464" s="43">
        <f t="shared" si="62"/>
        <v>7.2115027014433675E-2</v>
      </c>
      <c r="Y464" s="44">
        <f>Beazley_data[[#This Row],[total_RC]]</f>
        <v>0.976299442628904</v>
      </c>
      <c r="Z464" s="45">
        <f t="shared" si="63"/>
        <v>0.97695360773047801</v>
      </c>
      <c r="AA464" s="43">
        <f t="shared" si="64"/>
        <v>6.6959689426161816E-4</v>
      </c>
      <c r="AD464" s="42">
        <f>Beazley_data[[#This Row],[Cat_incurred]]+Beazley_data[[#This Row],[incurred_exc_cat]]</f>
        <v>12499657.178003181</v>
      </c>
      <c r="AE464" s="40">
        <f t="shared" si="65"/>
        <v>13693282.318031101</v>
      </c>
      <c r="AF464" s="43">
        <f t="shared" si="66"/>
        <v>8.7168665065509743E-2</v>
      </c>
    </row>
    <row r="465" spans="1:32" x14ac:dyDescent="0.25">
      <c r="A465" s="46" t="s">
        <v>715</v>
      </c>
      <c r="B465" s="46" t="s">
        <v>128</v>
      </c>
      <c r="C465">
        <v>2017</v>
      </c>
      <c r="D465" s="84">
        <v>18257471.505100001</v>
      </c>
      <c r="E465">
        <v>6244827.7746186499</v>
      </c>
      <c r="F465">
        <v>9707265.1527641099</v>
      </c>
      <c r="G465">
        <v>9833355.6281009391</v>
      </c>
      <c r="H465">
        <v>4058730.62651768</v>
      </c>
      <c r="I465">
        <v>4311740.7705488903</v>
      </c>
      <c r="J465">
        <v>1.00557172065148</v>
      </c>
      <c r="K465">
        <v>13765995.779281801</v>
      </c>
      <c r="L465">
        <v>14145096.398649801</v>
      </c>
      <c r="M465" s="38">
        <f>IF(OR(Beazley_data[[#This Row],[total_RC]]&lt;0.6,Beazley_data[[#This Row],[total_RC]]&gt;2),1,Beazley_data[[#This Row],[total_RC]])</f>
        <v>1.00557172065148</v>
      </c>
      <c r="P465" s="39" t="str">
        <f>Beazley_data[[#This Row],[key]]</f>
        <v>B52017</v>
      </c>
      <c r="Q465" s="40">
        <f>Beazley_data[[#This Row],[WEP]]</f>
        <v>18257471.505100001</v>
      </c>
      <c r="R465" s="40">
        <f t="shared" si="59"/>
        <v>18090357.1303607</v>
      </c>
      <c r="S465" s="41">
        <f t="shared" si="60"/>
        <v>-9.2377598482473074E-3</v>
      </c>
      <c r="U465" s="42">
        <f>Beazley_data[[#This Row],[Acq_costs]]</f>
        <v>6244827.7746186499</v>
      </c>
      <c r="V465" s="40">
        <f t="shared" si="61"/>
        <v>6750183.3633691901</v>
      </c>
      <c r="W465" s="43">
        <f t="shared" si="62"/>
        <v>7.4865460913687579E-2</v>
      </c>
      <c r="Y465" s="44">
        <f>Beazley_data[[#This Row],[total_RC]]</f>
        <v>1.00557172065148</v>
      </c>
      <c r="Z465" s="45">
        <f t="shared" si="63"/>
        <v>1.0032142137506099</v>
      </c>
      <c r="AA465" s="43">
        <f t="shared" si="64"/>
        <v>-2.3499536475428818E-3</v>
      </c>
      <c r="AD465" s="42">
        <f>Beazley_data[[#This Row],[Cat_incurred]]+Beazley_data[[#This Row],[incurred_exc_cat]]</f>
        <v>14145096.39864983</v>
      </c>
      <c r="AE465" s="40">
        <f t="shared" si="65"/>
        <v>15607638.4093467</v>
      </c>
      <c r="AF465" s="43">
        <f t="shared" si="66"/>
        <v>9.370681023857011E-2</v>
      </c>
    </row>
    <row r="466" spans="1:32" x14ac:dyDescent="0.25">
      <c r="A466" s="48" t="s">
        <v>716</v>
      </c>
      <c r="B466" s="48" t="s">
        <v>128</v>
      </c>
      <c r="C466" s="49">
        <v>2018</v>
      </c>
      <c r="D466" s="85">
        <v>18509782.423700001</v>
      </c>
      <c r="E466" s="49">
        <v>6334442.0399694601</v>
      </c>
      <c r="F466" s="49">
        <v>6313798.0518692397</v>
      </c>
      <c r="G466" s="49">
        <v>6543093.6299891602</v>
      </c>
      <c r="H466" s="49">
        <v>5758497.0637083501</v>
      </c>
      <c r="I466" s="49">
        <v>6053225.0677739801</v>
      </c>
      <c r="J466" s="49">
        <v>1.03758958225822</v>
      </c>
      <c r="K466" s="49">
        <v>12072295.115577601</v>
      </c>
      <c r="L466" s="49">
        <v>12596318.6977631</v>
      </c>
      <c r="M466" s="38">
        <f>IF(OR(Beazley_data[[#This Row],[total_RC]]&lt;0.6,Beazley_data[[#This Row],[total_RC]]&gt;2),1,Beazley_data[[#This Row],[total_RC]])</f>
        <v>1.03758958225822</v>
      </c>
      <c r="P466" s="39" t="str">
        <f>Beazley_data[[#This Row],[key]]</f>
        <v>B52018</v>
      </c>
      <c r="Q466" s="40">
        <f>Beazley_data[[#This Row],[WEP]]</f>
        <v>18509782.423700001</v>
      </c>
      <c r="R466" s="40">
        <f t="shared" si="59"/>
        <v>18302497.203323901</v>
      </c>
      <c r="S466" s="41">
        <f t="shared" si="60"/>
        <v>-1.1325515751940971E-2</v>
      </c>
      <c r="U466" s="42">
        <f>Beazley_data[[#This Row],[Acq_costs]]</f>
        <v>6334442.0399694601</v>
      </c>
      <c r="V466" s="40">
        <f t="shared" si="61"/>
        <v>6841551.0986039797</v>
      </c>
      <c r="W466" s="43">
        <f t="shared" si="62"/>
        <v>7.4121942718222963E-2</v>
      </c>
      <c r="Y466" s="44">
        <f>Beazley_data[[#This Row],[total_RC]]</f>
        <v>1.03758958225822</v>
      </c>
      <c r="Z466" s="45">
        <f t="shared" si="63"/>
        <v>1.05112306606326</v>
      </c>
      <c r="AA466" s="43">
        <f t="shared" si="64"/>
        <v>1.2875260987018963E-2</v>
      </c>
      <c r="AD466" s="42">
        <f>Beazley_data[[#This Row],[Cat_incurred]]+Beazley_data[[#This Row],[incurred_exc_cat]]</f>
        <v>12596318.697763141</v>
      </c>
      <c r="AE466" s="40">
        <f t="shared" si="65"/>
        <v>13180108.6213389</v>
      </c>
      <c r="AF466" s="43">
        <f t="shared" si="66"/>
        <v>4.4293255871244455E-2</v>
      </c>
    </row>
    <row r="467" spans="1:32" x14ac:dyDescent="0.25">
      <c r="A467" s="46" t="s">
        <v>717</v>
      </c>
      <c r="B467" s="46" t="s">
        <v>128</v>
      </c>
      <c r="C467">
        <v>2019</v>
      </c>
      <c r="D467" s="84">
        <v>13036575.9253</v>
      </c>
      <c r="E467">
        <v>4178433.5923686498</v>
      </c>
      <c r="F467">
        <v>5343158.5984192304</v>
      </c>
      <c r="G467">
        <v>5407781.48925588</v>
      </c>
      <c r="H467">
        <v>968165.78305730701</v>
      </c>
      <c r="I467">
        <v>995585.28373750695</v>
      </c>
      <c r="J467">
        <v>1.08714382961832</v>
      </c>
      <c r="K467">
        <v>6311324.3814765299</v>
      </c>
      <c r="L467">
        <v>6403366.7729933904</v>
      </c>
      <c r="M467" s="38">
        <f>IF(OR(Beazley_data[[#This Row],[total_RC]]&lt;0.6,Beazley_data[[#This Row],[total_RC]]&gt;2),1,Beazley_data[[#This Row],[total_RC]])</f>
        <v>1.08714382961832</v>
      </c>
      <c r="P467" s="39" t="str">
        <f>Beazley_data[[#This Row],[key]]</f>
        <v>B52019</v>
      </c>
      <c r="Q467" s="40">
        <f>Beazley_data[[#This Row],[WEP]]</f>
        <v>13036575.9253</v>
      </c>
      <c r="R467" s="40">
        <f t="shared" si="59"/>
        <v>15130108.4428945</v>
      </c>
      <c r="S467" s="41">
        <f t="shared" si="60"/>
        <v>0.13836863929271292</v>
      </c>
      <c r="U467" s="42">
        <f>Beazley_data[[#This Row],[Acq_costs]]</f>
        <v>4178433.5923686498</v>
      </c>
      <c r="V467" s="40">
        <f t="shared" si="61"/>
        <v>4862522.8329314301</v>
      </c>
      <c r="W467" s="43">
        <f t="shared" si="62"/>
        <v>0.14068607265549207</v>
      </c>
      <c r="Y467" s="44">
        <f>Beazley_data[[#This Row],[total_RC]]</f>
        <v>1.08714382961832</v>
      </c>
      <c r="Z467" s="45">
        <f t="shared" si="63"/>
        <v>1.04617794416728</v>
      </c>
      <c r="AA467" s="43">
        <f t="shared" si="64"/>
        <v>-3.9157664983701539E-2</v>
      </c>
      <c r="AD467" s="42">
        <f>Beazley_data[[#This Row],[Cat_incurred]]+Beazley_data[[#This Row],[incurred_exc_cat]]</f>
        <v>6403366.7729933867</v>
      </c>
      <c r="AE467" s="40">
        <f t="shared" si="65"/>
        <v>6663801.6157769999</v>
      </c>
      <c r="AF467" s="43">
        <f t="shared" si="66"/>
        <v>3.9082022214919493E-2</v>
      </c>
    </row>
    <row r="468" spans="1:32" x14ac:dyDescent="0.25">
      <c r="A468" s="48" t="s">
        <v>718</v>
      </c>
      <c r="B468" s="48" t="s">
        <v>128</v>
      </c>
      <c r="C468" s="49">
        <v>2020</v>
      </c>
      <c r="D468" s="85">
        <v>18759899.629000001</v>
      </c>
      <c r="E468" s="49">
        <v>6029072.7131132502</v>
      </c>
      <c r="F468" s="49">
        <v>3764674.28197821</v>
      </c>
      <c r="G468" s="49">
        <v>4002338.2659454402</v>
      </c>
      <c r="H468" s="49">
        <v>2864163.8554031402</v>
      </c>
      <c r="I468" s="49">
        <v>3854378.0966575998</v>
      </c>
      <c r="J468" s="49">
        <v>1.14652248582841</v>
      </c>
      <c r="K468" s="49">
        <v>6628838.1373813497</v>
      </c>
      <c r="L468" s="49">
        <v>7856716.3626030404</v>
      </c>
      <c r="M468" s="38">
        <f>IF(OR(Beazley_data[[#This Row],[total_RC]]&lt;0.6,Beazley_data[[#This Row],[total_RC]]&gt;2),1,Beazley_data[[#This Row],[total_RC]])</f>
        <v>1.14652248582841</v>
      </c>
      <c r="P468" s="39" t="str">
        <f>Beazley_data[[#This Row],[key]]</f>
        <v>B52020</v>
      </c>
      <c r="Q468" s="40">
        <f>Beazley_data[[#This Row],[WEP]]</f>
        <v>18759899.629000001</v>
      </c>
      <c r="R468" s="40">
        <f t="shared" si="59"/>
        <v>20588410.280808099</v>
      </c>
      <c r="S468" s="41">
        <f t="shared" si="60"/>
        <v>8.8812619666540304E-2</v>
      </c>
      <c r="U468" s="42">
        <f>Beazley_data[[#This Row],[Acq_costs]]</f>
        <v>6029072.7131132502</v>
      </c>
      <c r="V468" s="40">
        <f t="shared" si="61"/>
        <v>6774043.7991948202</v>
      </c>
      <c r="W468" s="43">
        <f t="shared" si="62"/>
        <v>0.10997435330579337</v>
      </c>
      <c r="Y468" s="44">
        <f>Beazley_data[[#This Row],[total_RC]]</f>
        <v>1.14652248582841</v>
      </c>
      <c r="Z468" s="45">
        <f t="shared" si="63"/>
        <v>1.1351214472064799</v>
      </c>
      <c r="AA468" s="43">
        <f t="shared" si="64"/>
        <v>-1.0043893232735503E-2</v>
      </c>
      <c r="AD468" s="42">
        <f>Beazley_data[[#This Row],[Cat_incurred]]+Beazley_data[[#This Row],[incurred_exc_cat]]</f>
        <v>7856716.3626030404</v>
      </c>
      <c r="AE468" s="40">
        <f t="shared" si="65"/>
        <v>8254620.5722026099</v>
      </c>
      <c r="AF468" s="43">
        <f t="shared" si="66"/>
        <v>4.8203815804630644E-2</v>
      </c>
    </row>
    <row r="469" spans="1:32" x14ac:dyDescent="0.25">
      <c r="A469" s="46" t="s">
        <v>719</v>
      </c>
      <c r="B469" s="46" t="s">
        <v>128</v>
      </c>
      <c r="C469">
        <v>2021</v>
      </c>
      <c r="D469" s="84">
        <v>20272558.016600002</v>
      </c>
      <c r="E469">
        <v>7546607.3136598701</v>
      </c>
      <c r="F469">
        <v>5853323.8801094601</v>
      </c>
      <c r="G469">
        <v>6585840.70268152</v>
      </c>
      <c r="H469">
        <v>4157771.9115708601</v>
      </c>
      <c r="I469">
        <v>4874209.1496266704</v>
      </c>
      <c r="J469">
        <v>1.1053741047130199</v>
      </c>
      <c r="K469">
        <v>10011095.791680301</v>
      </c>
      <c r="L469">
        <v>11460049.852308201</v>
      </c>
      <c r="M469" s="38">
        <f>IF(OR(Beazley_data[[#This Row],[total_RC]]&lt;0.6,Beazley_data[[#This Row],[total_RC]]&gt;2),1,Beazley_data[[#This Row],[total_RC]])</f>
        <v>1.1053741047130199</v>
      </c>
      <c r="P469" s="39" t="str">
        <f>Beazley_data[[#This Row],[key]]</f>
        <v>B52021</v>
      </c>
      <c r="Q469" s="40">
        <f>Beazley_data[[#This Row],[WEP]]</f>
        <v>20272558.016600002</v>
      </c>
      <c r="R469" s="40">
        <f t="shared" si="59"/>
        <v>28443878.2683472</v>
      </c>
      <c r="S469" s="41">
        <f t="shared" si="60"/>
        <v>0.28727869577617948</v>
      </c>
      <c r="U469" s="42">
        <f>Beazley_data[[#This Row],[Acq_costs]]</f>
        <v>7546607.3136598701</v>
      </c>
      <c r="V469" s="40">
        <f t="shared" si="61"/>
        <v>8939718.18576991</v>
      </c>
      <c r="W469" s="43">
        <f t="shared" si="62"/>
        <v>0.1558338689386842</v>
      </c>
      <c r="Y469" s="44">
        <f>Beazley_data[[#This Row],[total_RC]]</f>
        <v>1.1053741047130199</v>
      </c>
      <c r="Z469" s="45">
        <f t="shared" si="63"/>
        <v>1.10169470755257</v>
      </c>
      <c r="AA469" s="43">
        <f t="shared" si="64"/>
        <v>-3.3397611291277603E-3</v>
      </c>
      <c r="AD469" s="42">
        <f>Beazley_data[[#This Row],[Cat_incurred]]+Beazley_data[[#This Row],[incurred_exc_cat]]</f>
        <v>11460049.852308191</v>
      </c>
      <c r="AE469" s="40">
        <f t="shared" si="65"/>
        <v>5780423.6810009098</v>
      </c>
      <c r="AF469" s="43">
        <f t="shared" si="66"/>
        <v>-0.98256226268933722</v>
      </c>
    </row>
    <row r="470" spans="1:32" x14ac:dyDescent="0.25">
      <c r="A470" s="48" t="s">
        <v>720</v>
      </c>
      <c r="B470" s="48" t="s">
        <v>128</v>
      </c>
      <c r="C470" s="49">
        <v>2022</v>
      </c>
      <c r="D470" s="85">
        <v>28409871.359000001</v>
      </c>
      <c r="E470" s="49">
        <v>8563302.4148124792</v>
      </c>
      <c r="F470" s="49">
        <v>5029898.6622353699</v>
      </c>
      <c r="G470" s="49">
        <v>7741371.0797990598</v>
      </c>
      <c r="H470" s="49">
        <v>2210491.4379473198</v>
      </c>
      <c r="I470" s="49">
        <v>3265310.86198179</v>
      </c>
      <c r="J470" s="49">
        <v>1.0557235897706101</v>
      </c>
      <c r="K470" s="49">
        <v>7240390.1001826897</v>
      </c>
      <c r="L470" s="49">
        <v>11006681.9417808</v>
      </c>
      <c r="M470" s="38">
        <f>IF(OR(Beazley_data[[#This Row],[total_RC]]&lt;0.6,Beazley_data[[#This Row],[total_RC]]&gt;2),1,Beazley_data[[#This Row],[total_RC]])</f>
        <v>1.0557235897706101</v>
      </c>
      <c r="P470" s="39" t="str">
        <f>Beazley_data[[#This Row],[key]]</f>
        <v>B52022</v>
      </c>
      <c r="Q470" s="40">
        <f>Beazley_data[[#This Row],[WEP]]</f>
        <v>28409871.359000001</v>
      </c>
      <c r="R470" s="40">
        <f t="shared" si="59"/>
        <v>26250780.19788</v>
      </c>
      <c r="S470" s="41">
        <f t="shared" si="60"/>
        <v>-8.224864727237205E-2</v>
      </c>
      <c r="U470" s="42">
        <f>Beazley_data[[#This Row],[Acq_costs]]</f>
        <v>8563302.4148124792</v>
      </c>
      <c r="V470" s="40">
        <f t="shared" si="61"/>
        <v>8427044.2751255799</v>
      </c>
      <c r="W470" s="43">
        <f t="shared" si="62"/>
        <v>-1.6169149613832871E-2</v>
      </c>
      <c r="Y470" s="44">
        <f>Beazley_data[[#This Row],[total_RC]]</f>
        <v>1.0557235897706101</v>
      </c>
      <c r="Z470" s="45">
        <f t="shared" si="63"/>
        <v>1.04824053982961</v>
      </c>
      <c r="AA470" s="43">
        <f t="shared" si="64"/>
        <v>-7.1386763406579273E-3</v>
      </c>
      <c r="AD470" s="42">
        <f>Beazley_data[[#This Row],[Cat_incurred]]+Beazley_data[[#This Row],[incurred_exc_cat]]</f>
        <v>11006681.94178085</v>
      </c>
      <c r="AE470" s="40">
        <f t="shared" si="65"/>
        <v>95489.708962241595</v>
      </c>
      <c r="AF470" s="43">
        <f t="shared" si="66"/>
        <v>-114.26563502390711</v>
      </c>
    </row>
    <row r="471" spans="1:32" x14ac:dyDescent="0.25">
      <c r="A471" s="46" t="s">
        <v>721</v>
      </c>
      <c r="B471" s="46" t="s">
        <v>128</v>
      </c>
      <c r="C471">
        <v>2023</v>
      </c>
      <c r="D471" s="84">
        <v>68229887.186499998</v>
      </c>
      <c r="E471">
        <v>25770056.679951102</v>
      </c>
      <c r="F471">
        <v>2008169.7459283799</v>
      </c>
      <c r="G471">
        <v>5389981.1315082004</v>
      </c>
      <c r="H471">
        <v>1041429.36125719</v>
      </c>
      <c r="I471">
        <v>3869195.70330643</v>
      </c>
      <c r="J471">
        <v>1.05959801112203</v>
      </c>
      <c r="K471">
        <v>3049599.1071855701</v>
      </c>
      <c r="L471">
        <v>9259176.8348146193</v>
      </c>
      <c r="M471" s="38">
        <f>IF(OR(Beazley_data[[#This Row],[total_RC]]&lt;0.6,Beazley_data[[#This Row],[total_RC]]&gt;2),1,Beazley_data[[#This Row],[total_RC]])</f>
        <v>1.05959801112203</v>
      </c>
      <c r="P471" s="39" t="str">
        <f>Beazley_data[[#This Row],[key]]</f>
        <v>B52023</v>
      </c>
      <c r="Q471" s="40">
        <f>Beazley_data[[#This Row],[WEP]]</f>
        <v>68229887.186499998</v>
      </c>
      <c r="R471" s="40">
        <f t="shared" si="59"/>
        <v>0</v>
      </c>
      <c r="S471" s="41" t="str">
        <f t="shared" si="60"/>
        <v>no values</v>
      </c>
      <c r="U471" s="42">
        <f>Beazley_data[[#This Row],[Acq_costs]]</f>
        <v>25770056.679951102</v>
      </c>
      <c r="V471" s="40">
        <f t="shared" si="61"/>
        <v>0</v>
      </c>
      <c r="W471" s="43" t="str">
        <f t="shared" si="62"/>
        <v>no values</v>
      </c>
      <c r="Y471" s="44">
        <f>Beazley_data[[#This Row],[total_RC]]</f>
        <v>1.05959801112203</v>
      </c>
      <c r="Z471" s="45">
        <f t="shared" si="63"/>
        <v>0</v>
      </c>
      <c r="AA471" s="43" t="str">
        <f t="shared" si="64"/>
        <v>no values</v>
      </c>
      <c r="AD471" s="42">
        <f>Beazley_data[[#This Row],[Cat_incurred]]+Beazley_data[[#This Row],[incurred_exc_cat]]</f>
        <v>9259176.8348146304</v>
      </c>
      <c r="AE471" s="40">
        <f t="shared" si="65"/>
        <v>0</v>
      </c>
      <c r="AF471" s="43" t="str">
        <f t="shared" si="66"/>
        <v>no values</v>
      </c>
    </row>
    <row r="472" spans="1:32" x14ac:dyDescent="0.25">
      <c r="A472" s="48" t="s">
        <v>722</v>
      </c>
      <c r="B472" s="48" t="s">
        <v>128</v>
      </c>
      <c r="C472" s="49">
        <v>2024</v>
      </c>
      <c r="D472" s="85">
        <v>33469834.2654</v>
      </c>
      <c r="E472" s="49">
        <v>14106986.326091999</v>
      </c>
      <c r="F472" s="49">
        <v>136163.015098537</v>
      </c>
      <c r="G472" s="49">
        <v>142813.60456130299</v>
      </c>
      <c r="H472" s="49">
        <v>0</v>
      </c>
      <c r="I472" s="49">
        <v>0</v>
      </c>
      <c r="J472" s="49">
        <v>1.0400263253834701</v>
      </c>
      <c r="K472" s="49">
        <v>136163.015098537</v>
      </c>
      <c r="L472" s="49">
        <v>142813.60456130299</v>
      </c>
      <c r="M472" s="38">
        <f>IF(OR(Beazley_data[[#This Row],[total_RC]]&lt;0.6,Beazley_data[[#This Row],[total_RC]]&gt;2),1,Beazley_data[[#This Row],[total_RC]])</f>
        <v>1.0400263253834701</v>
      </c>
      <c r="P472" s="39" t="str">
        <f>Beazley_data[[#This Row],[key]]</f>
        <v>B52024</v>
      </c>
      <c r="Q472" s="40">
        <f>Beazley_data[[#This Row],[WEP]]</f>
        <v>33469834.2654</v>
      </c>
      <c r="R472" s="40">
        <f t="shared" si="59"/>
        <v>0</v>
      </c>
      <c r="S472" s="41" t="str">
        <f t="shared" si="60"/>
        <v>no values</v>
      </c>
      <c r="U472" s="42">
        <f>Beazley_data[[#This Row],[Acq_costs]]</f>
        <v>14106986.326091999</v>
      </c>
      <c r="V472" s="40">
        <f t="shared" si="61"/>
        <v>0</v>
      </c>
      <c r="W472" s="43" t="str">
        <f t="shared" si="62"/>
        <v>no values</v>
      </c>
      <c r="Y472" s="44">
        <f>Beazley_data[[#This Row],[total_RC]]</f>
        <v>1.0400263253834701</v>
      </c>
      <c r="Z472" s="45">
        <f t="shared" si="63"/>
        <v>0</v>
      </c>
      <c r="AA472" s="43" t="str">
        <f t="shared" si="64"/>
        <v>no values</v>
      </c>
      <c r="AD472" s="42">
        <f>Beazley_data[[#This Row],[Cat_incurred]]+Beazley_data[[#This Row],[incurred_exc_cat]]</f>
        <v>142813.60456130299</v>
      </c>
      <c r="AE472" s="40">
        <f t="shared" si="65"/>
        <v>0</v>
      </c>
      <c r="AF472" s="43" t="str">
        <f t="shared" si="66"/>
        <v>no values</v>
      </c>
    </row>
    <row r="473" spans="1:32" x14ac:dyDescent="0.25">
      <c r="A473" s="46" t="s">
        <v>723</v>
      </c>
      <c r="B473" s="46" t="s">
        <v>73</v>
      </c>
      <c r="C473">
        <v>1990</v>
      </c>
      <c r="D473" s="84">
        <v>73098</v>
      </c>
      <c r="E473">
        <v>16942</v>
      </c>
      <c r="F473">
        <v>0</v>
      </c>
      <c r="G473">
        <v>0</v>
      </c>
      <c r="H473">
        <v>0</v>
      </c>
      <c r="I473">
        <v>0</v>
      </c>
      <c r="K473">
        <v>0</v>
      </c>
      <c r="L473">
        <v>0</v>
      </c>
      <c r="M473" s="38">
        <f>IF(OR(Beazley_data[[#This Row],[total_RC]]&lt;0.6,Beazley_data[[#This Row],[total_RC]]&gt;2),1,Beazley_data[[#This Row],[total_RC]])</f>
        <v>1</v>
      </c>
      <c r="P473" s="39" t="str">
        <f>Beazley_data[[#This Row],[key]]</f>
        <v>BB1990</v>
      </c>
      <c r="Q473" s="40">
        <f>Beazley_data[[#This Row],[WEP]]</f>
        <v>73098</v>
      </c>
      <c r="R473" s="40">
        <f t="shared" si="59"/>
        <v>0</v>
      </c>
      <c r="S473" s="41" t="str">
        <f t="shared" si="60"/>
        <v>no values</v>
      </c>
      <c r="U473" s="42">
        <f>Beazley_data[[#This Row],[Acq_costs]]</f>
        <v>16942</v>
      </c>
      <c r="V473" s="40">
        <f t="shared" si="61"/>
        <v>0</v>
      </c>
      <c r="W473" s="43" t="str">
        <f t="shared" si="62"/>
        <v>no values</v>
      </c>
      <c r="Y473" s="44">
        <f>Beazley_data[[#This Row],[total_RC]]</f>
        <v>0</v>
      </c>
      <c r="Z473" s="45">
        <f t="shared" si="63"/>
        <v>0</v>
      </c>
      <c r="AA473" s="43" t="str">
        <f t="shared" si="64"/>
        <v>no values</v>
      </c>
      <c r="AD473" s="42">
        <f>Beazley_data[[#This Row],[Cat_incurred]]+Beazley_data[[#This Row],[incurred_exc_cat]]</f>
        <v>0</v>
      </c>
      <c r="AE473" s="40">
        <f t="shared" si="65"/>
        <v>0</v>
      </c>
      <c r="AF473" s="43" t="str">
        <f t="shared" si="66"/>
        <v>no values</v>
      </c>
    </row>
    <row r="474" spans="1:32" x14ac:dyDescent="0.25">
      <c r="A474" s="48" t="s">
        <v>724</v>
      </c>
      <c r="B474" s="48" t="s">
        <v>73</v>
      </c>
      <c r="C474" s="49">
        <v>1991</v>
      </c>
      <c r="D474" s="85">
        <v>6105.5249999999996</v>
      </c>
      <c r="E474" s="49">
        <v>2035.175</v>
      </c>
      <c r="F474" s="49">
        <v>0</v>
      </c>
      <c r="G474" s="49">
        <v>0</v>
      </c>
      <c r="H474" s="49">
        <v>0</v>
      </c>
      <c r="I474" s="49">
        <v>0</v>
      </c>
      <c r="J474" s="49"/>
      <c r="K474" s="49">
        <v>0</v>
      </c>
      <c r="L474" s="49">
        <v>0</v>
      </c>
      <c r="M474" s="38">
        <f>IF(OR(Beazley_data[[#This Row],[total_RC]]&lt;0.6,Beazley_data[[#This Row],[total_RC]]&gt;2),1,Beazley_data[[#This Row],[total_RC]])</f>
        <v>1</v>
      </c>
      <c r="P474" s="39" t="str">
        <f>Beazley_data[[#This Row],[key]]</f>
        <v>BB1991</v>
      </c>
      <c r="Q474" s="40">
        <f>Beazley_data[[#This Row],[WEP]]</f>
        <v>6105.5249999999996</v>
      </c>
      <c r="R474" s="40">
        <f t="shared" si="59"/>
        <v>0</v>
      </c>
      <c r="S474" s="41" t="str">
        <f t="shared" si="60"/>
        <v>no values</v>
      </c>
      <c r="U474" s="42">
        <f>Beazley_data[[#This Row],[Acq_costs]]</f>
        <v>2035.175</v>
      </c>
      <c r="V474" s="40">
        <f t="shared" si="61"/>
        <v>0</v>
      </c>
      <c r="W474" s="43" t="str">
        <f t="shared" si="62"/>
        <v>no values</v>
      </c>
      <c r="Y474" s="44">
        <f>Beazley_data[[#This Row],[total_RC]]</f>
        <v>0</v>
      </c>
      <c r="Z474" s="45">
        <f t="shared" si="63"/>
        <v>0</v>
      </c>
      <c r="AA474" s="43" t="str">
        <f t="shared" si="64"/>
        <v>no values</v>
      </c>
      <c r="AD474" s="42">
        <f>Beazley_data[[#This Row],[Cat_incurred]]+Beazley_data[[#This Row],[incurred_exc_cat]]</f>
        <v>0</v>
      </c>
      <c r="AE474" s="40">
        <f t="shared" si="65"/>
        <v>0</v>
      </c>
      <c r="AF474" s="43" t="str">
        <f t="shared" si="66"/>
        <v>no values</v>
      </c>
    </row>
    <row r="475" spans="1:32" x14ac:dyDescent="0.25">
      <c r="A475" s="46" t="s">
        <v>725</v>
      </c>
      <c r="B475" s="46" t="s">
        <v>73</v>
      </c>
      <c r="C475">
        <v>1992</v>
      </c>
      <c r="D475" s="84">
        <v>224898.32339999999</v>
      </c>
      <c r="E475">
        <v>57781.828404101601</v>
      </c>
      <c r="F475">
        <v>99.530681099999995</v>
      </c>
      <c r="G475">
        <v>99.530681099999995</v>
      </c>
      <c r="H475">
        <v>127319.35918185</v>
      </c>
      <c r="I475">
        <v>127319.38472469</v>
      </c>
      <c r="J475">
        <v>1</v>
      </c>
      <c r="K475">
        <v>127418.88986295</v>
      </c>
      <c r="L475">
        <v>127418.91540579</v>
      </c>
      <c r="M475" s="38">
        <f>IF(OR(Beazley_data[[#This Row],[total_RC]]&lt;0.6,Beazley_data[[#This Row],[total_RC]]&gt;2),1,Beazley_data[[#This Row],[total_RC]])</f>
        <v>1</v>
      </c>
      <c r="P475" s="39" t="str">
        <f>Beazley_data[[#This Row],[key]]</f>
        <v>BB1992</v>
      </c>
      <c r="Q475" s="40">
        <f>Beazley_data[[#This Row],[WEP]]</f>
        <v>224898.32339999999</v>
      </c>
      <c r="R475" s="40">
        <f t="shared" si="59"/>
        <v>0</v>
      </c>
      <c r="S475" s="41" t="str">
        <f t="shared" si="60"/>
        <v>no values</v>
      </c>
      <c r="U475" s="42">
        <f>Beazley_data[[#This Row],[Acq_costs]]</f>
        <v>57781.828404101601</v>
      </c>
      <c r="V475" s="40">
        <f t="shared" si="61"/>
        <v>0</v>
      </c>
      <c r="W475" s="43" t="str">
        <f t="shared" si="62"/>
        <v>no values</v>
      </c>
      <c r="Y475" s="44">
        <f>Beazley_data[[#This Row],[total_RC]]</f>
        <v>1</v>
      </c>
      <c r="Z475" s="45">
        <f t="shared" si="63"/>
        <v>0</v>
      </c>
      <c r="AA475" s="43" t="str">
        <f t="shared" si="64"/>
        <v>no values</v>
      </c>
      <c r="AD475" s="42">
        <f>Beazley_data[[#This Row],[Cat_incurred]]+Beazley_data[[#This Row],[incurred_exc_cat]]</f>
        <v>127418.91540579</v>
      </c>
      <c r="AE475" s="40">
        <f t="shared" si="65"/>
        <v>0</v>
      </c>
      <c r="AF475" s="43" t="str">
        <f t="shared" si="66"/>
        <v>no values</v>
      </c>
    </row>
    <row r="476" spans="1:32" x14ac:dyDescent="0.25">
      <c r="A476" s="48" t="s">
        <v>726</v>
      </c>
      <c r="B476" s="48" t="s">
        <v>73</v>
      </c>
      <c r="C476" s="49">
        <v>1993</v>
      </c>
      <c r="D476" s="85">
        <v>3660739.6129999999</v>
      </c>
      <c r="E476" s="49">
        <v>1276538.6896707099</v>
      </c>
      <c r="F476" s="49">
        <v>529267.70774822205</v>
      </c>
      <c r="G476" s="49">
        <v>529267.70774822205</v>
      </c>
      <c r="H476" s="49">
        <v>2129100.3476080098</v>
      </c>
      <c r="I476" s="49">
        <v>2143472.8013205002</v>
      </c>
      <c r="J476" s="49">
        <v>1</v>
      </c>
      <c r="K476" s="49">
        <v>2658368.0553562301</v>
      </c>
      <c r="L476" s="49">
        <v>2672740.50906872</v>
      </c>
      <c r="M476" s="38">
        <f>IF(OR(Beazley_data[[#This Row],[total_RC]]&lt;0.6,Beazley_data[[#This Row],[total_RC]]&gt;2),1,Beazley_data[[#This Row],[total_RC]])</f>
        <v>1</v>
      </c>
      <c r="P476" s="39" t="str">
        <f>Beazley_data[[#This Row],[key]]</f>
        <v>BB1993</v>
      </c>
      <c r="Q476" s="40">
        <f>Beazley_data[[#This Row],[WEP]]</f>
        <v>3660739.6129999999</v>
      </c>
      <c r="R476" s="40">
        <f t="shared" si="59"/>
        <v>0</v>
      </c>
      <c r="S476" s="41" t="str">
        <f t="shared" si="60"/>
        <v>no values</v>
      </c>
      <c r="U476" s="42">
        <f>Beazley_data[[#This Row],[Acq_costs]]</f>
        <v>1276538.6896707099</v>
      </c>
      <c r="V476" s="40">
        <f t="shared" si="61"/>
        <v>0</v>
      </c>
      <c r="W476" s="43" t="str">
        <f t="shared" si="62"/>
        <v>no values</v>
      </c>
      <c r="Y476" s="44">
        <f>Beazley_data[[#This Row],[total_RC]]</f>
        <v>1</v>
      </c>
      <c r="Z476" s="45">
        <f t="shared" si="63"/>
        <v>0</v>
      </c>
      <c r="AA476" s="43" t="str">
        <f t="shared" si="64"/>
        <v>no values</v>
      </c>
      <c r="AD476" s="42">
        <f>Beazley_data[[#This Row],[Cat_incurred]]+Beazley_data[[#This Row],[incurred_exc_cat]]</f>
        <v>2672740.5090687224</v>
      </c>
      <c r="AE476" s="40">
        <f t="shared" si="65"/>
        <v>0</v>
      </c>
      <c r="AF476" s="43" t="str">
        <f t="shared" si="66"/>
        <v>no values</v>
      </c>
    </row>
    <row r="477" spans="1:32" x14ac:dyDescent="0.25">
      <c r="A477" s="46" t="s">
        <v>727</v>
      </c>
      <c r="B477" s="46" t="s">
        <v>73</v>
      </c>
      <c r="C477">
        <v>1994</v>
      </c>
      <c r="D477" s="84">
        <v>2228314.4023000002</v>
      </c>
      <c r="E477">
        <v>676057.79540438403</v>
      </c>
      <c r="F477">
        <v>800897.23604162398</v>
      </c>
      <c r="G477">
        <v>800897.23604162398</v>
      </c>
      <c r="H477">
        <v>1130860.72256166</v>
      </c>
      <c r="I477">
        <v>1130753.73036624</v>
      </c>
      <c r="J477">
        <v>1.0119525314399</v>
      </c>
      <c r="K477">
        <v>1931757.9586032799</v>
      </c>
      <c r="L477">
        <v>1931650.9664078599</v>
      </c>
      <c r="M477" s="38">
        <f>IF(OR(Beazley_data[[#This Row],[total_RC]]&lt;0.6,Beazley_data[[#This Row],[total_RC]]&gt;2),1,Beazley_data[[#This Row],[total_RC]])</f>
        <v>1.0119525314399</v>
      </c>
      <c r="P477" s="39" t="str">
        <f>Beazley_data[[#This Row],[key]]</f>
        <v>BB1994</v>
      </c>
      <c r="Q477" s="40">
        <f>Beazley_data[[#This Row],[WEP]]</f>
        <v>2228314.4023000002</v>
      </c>
      <c r="R477" s="40">
        <f t="shared" si="59"/>
        <v>0</v>
      </c>
      <c r="S477" s="41" t="str">
        <f t="shared" si="60"/>
        <v>no values</v>
      </c>
      <c r="U477" s="42">
        <f>Beazley_data[[#This Row],[Acq_costs]]</f>
        <v>676057.79540438403</v>
      </c>
      <c r="V477" s="40">
        <f t="shared" si="61"/>
        <v>0</v>
      </c>
      <c r="W477" s="43" t="str">
        <f t="shared" si="62"/>
        <v>no values</v>
      </c>
      <c r="Y477" s="44">
        <f>Beazley_data[[#This Row],[total_RC]]</f>
        <v>1.0119525314399</v>
      </c>
      <c r="Z477" s="45">
        <f t="shared" si="63"/>
        <v>0</v>
      </c>
      <c r="AA477" s="43" t="str">
        <f t="shared" si="64"/>
        <v>no values</v>
      </c>
      <c r="AD477" s="42">
        <f>Beazley_data[[#This Row],[Cat_incurred]]+Beazley_data[[#This Row],[incurred_exc_cat]]</f>
        <v>1931650.9664078639</v>
      </c>
      <c r="AE477" s="40">
        <f t="shared" si="65"/>
        <v>0</v>
      </c>
      <c r="AF477" s="43" t="str">
        <f t="shared" si="66"/>
        <v>no values</v>
      </c>
    </row>
    <row r="478" spans="1:32" x14ac:dyDescent="0.25">
      <c r="A478" s="48" t="s">
        <v>728</v>
      </c>
      <c r="B478" s="48" t="s">
        <v>73</v>
      </c>
      <c r="C478" s="49">
        <v>1995</v>
      </c>
      <c r="D478" s="85">
        <v>6799810.9550000001</v>
      </c>
      <c r="E478" s="49">
        <v>2435894.9016419402</v>
      </c>
      <c r="F478" s="49">
        <v>1727496.6526343301</v>
      </c>
      <c r="G478" s="49">
        <v>1727496.6526343301</v>
      </c>
      <c r="H478" s="49">
        <v>2740157.93156465</v>
      </c>
      <c r="I478" s="49">
        <v>2749026.0590313701</v>
      </c>
      <c r="J478" s="49">
        <v>0.97194081654849096</v>
      </c>
      <c r="K478" s="49">
        <v>4467654.5841989797</v>
      </c>
      <c r="L478" s="49">
        <v>4476522.7116657002</v>
      </c>
      <c r="M478" s="38">
        <f>IF(OR(Beazley_data[[#This Row],[total_RC]]&lt;0.6,Beazley_data[[#This Row],[total_RC]]&gt;2),1,Beazley_data[[#This Row],[total_RC]])</f>
        <v>0.97194081654849096</v>
      </c>
      <c r="P478" s="39" t="str">
        <f>Beazley_data[[#This Row],[key]]</f>
        <v>BB1995</v>
      </c>
      <c r="Q478" s="40">
        <f>Beazley_data[[#This Row],[WEP]]</f>
        <v>6799810.9550000001</v>
      </c>
      <c r="R478" s="40">
        <f t="shared" si="59"/>
        <v>0</v>
      </c>
      <c r="S478" s="41" t="str">
        <f t="shared" si="60"/>
        <v>no values</v>
      </c>
      <c r="U478" s="42">
        <f>Beazley_data[[#This Row],[Acq_costs]]</f>
        <v>2435894.9016419402</v>
      </c>
      <c r="V478" s="40">
        <f t="shared" si="61"/>
        <v>0</v>
      </c>
      <c r="W478" s="43" t="str">
        <f t="shared" si="62"/>
        <v>no values</v>
      </c>
      <c r="Y478" s="44">
        <f>Beazley_data[[#This Row],[total_RC]]</f>
        <v>0.97194081654849096</v>
      </c>
      <c r="Z478" s="45">
        <f t="shared" si="63"/>
        <v>0</v>
      </c>
      <c r="AA478" s="43" t="str">
        <f t="shared" si="64"/>
        <v>no values</v>
      </c>
      <c r="AD478" s="42">
        <f>Beazley_data[[#This Row],[Cat_incurred]]+Beazley_data[[#This Row],[incurred_exc_cat]]</f>
        <v>4476522.7116657002</v>
      </c>
      <c r="AE478" s="40">
        <f t="shared" si="65"/>
        <v>0</v>
      </c>
      <c r="AF478" s="43" t="str">
        <f t="shared" si="66"/>
        <v>no values</v>
      </c>
    </row>
    <row r="479" spans="1:32" x14ac:dyDescent="0.25">
      <c r="A479" s="46" t="s">
        <v>729</v>
      </c>
      <c r="B479" s="46" t="s">
        <v>73</v>
      </c>
      <c r="C479">
        <v>1996</v>
      </c>
      <c r="D479" s="84">
        <v>3953606.5906000002</v>
      </c>
      <c r="E479">
        <v>1179205.7391510699</v>
      </c>
      <c r="F479">
        <v>1069754.8616161901</v>
      </c>
      <c r="G479">
        <v>1069754.8616161901</v>
      </c>
      <c r="H479">
        <v>1731735.64556946</v>
      </c>
      <c r="I479">
        <v>1731735.64556946</v>
      </c>
      <c r="J479">
        <v>0.92909440325599901</v>
      </c>
      <c r="K479">
        <v>2801490.5071856501</v>
      </c>
      <c r="L479">
        <v>2801490.5071856501</v>
      </c>
      <c r="M479" s="38">
        <f>IF(OR(Beazley_data[[#This Row],[total_RC]]&lt;0.6,Beazley_data[[#This Row],[total_RC]]&gt;2),1,Beazley_data[[#This Row],[total_RC]])</f>
        <v>0.92909440325599901</v>
      </c>
      <c r="P479" s="39" t="str">
        <f>Beazley_data[[#This Row],[key]]</f>
        <v>BB1996</v>
      </c>
      <c r="Q479" s="40">
        <f>Beazley_data[[#This Row],[WEP]]</f>
        <v>3953606.5906000002</v>
      </c>
      <c r="R479" s="40">
        <f t="shared" si="59"/>
        <v>0</v>
      </c>
      <c r="S479" s="41" t="str">
        <f t="shared" si="60"/>
        <v>no values</v>
      </c>
      <c r="U479" s="42">
        <f>Beazley_data[[#This Row],[Acq_costs]]</f>
        <v>1179205.7391510699</v>
      </c>
      <c r="V479" s="40">
        <f t="shared" si="61"/>
        <v>0</v>
      </c>
      <c r="W479" s="43" t="str">
        <f t="shared" si="62"/>
        <v>no values</v>
      </c>
      <c r="Y479" s="44">
        <f>Beazley_data[[#This Row],[total_RC]]</f>
        <v>0.92909440325599901</v>
      </c>
      <c r="Z479" s="45">
        <f t="shared" si="63"/>
        <v>0</v>
      </c>
      <c r="AA479" s="43" t="str">
        <f t="shared" si="64"/>
        <v>no values</v>
      </c>
      <c r="AD479" s="42">
        <f>Beazley_data[[#This Row],[Cat_incurred]]+Beazley_data[[#This Row],[incurred_exc_cat]]</f>
        <v>2801490.5071856501</v>
      </c>
      <c r="AE479" s="40">
        <f t="shared" si="65"/>
        <v>0</v>
      </c>
      <c r="AF479" s="43" t="str">
        <f t="shared" si="66"/>
        <v>no values</v>
      </c>
    </row>
    <row r="480" spans="1:32" x14ac:dyDescent="0.25">
      <c r="A480" s="48" t="s">
        <v>730</v>
      </c>
      <c r="B480" s="48" t="s">
        <v>73</v>
      </c>
      <c r="C480" s="49">
        <v>1997</v>
      </c>
      <c r="D480" s="85">
        <v>3238018.7439999999</v>
      </c>
      <c r="E480" s="49">
        <v>837709.02709686605</v>
      </c>
      <c r="F480" s="49">
        <v>2001625.0018557401</v>
      </c>
      <c r="G480" s="49">
        <v>2001625.0018557401</v>
      </c>
      <c r="H480" s="49">
        <v>1235483.7933342201</v>
      </c>
      <c r="I480" s="49">
        <v>1235483.7933342201</v>
      </c>
      <c r="J480" s="49">
        <v>0.91062041609141298</v>
      </c>
      <c r="K480" s="49">
        <v>3237108.7951899599</v>
      </c>
      <c r="L480" s="49">
        <v>3237108.7951899599</v>
      </c>
      <c r="M480" s="38">
        <f>IF(OR(Beazley_data[[#This Row],[total_RC]]&lt;0.6,Beazley_data[[#This Row],[total_RC]]&gt;2),1,Beazley_data[[#This Row],[total_RC]])</f>
        <v>0.91062041609141298</v>
      </c>
      <c r="P480" s="39" t="str">
        <f>Beazley_data[[#This Row],[key]]</f>
        <v>BB1997</v>
      </c>
      <c r="Q480" s="40">
        <f>Beazley_data[[#This Row],[WEP]]</f>
        <v>3238018.7439999999</v>
      </c>
      <c r="R480" s="40">
        <f t="shared" si="59"/>
        <v>0</v>
      </c>
      <c r="S480" s="41" t="str">
        <f t="shared" si="60"/>
        <v>no values</v>
      </c>
      <c r="U480" s="42">
        <f>Beazley_data[[#This Row],[Acq_costs]]</f>
        <v>837709.02709686605</v>
      </c>
      <c r="V480" s="40">
        <f t="shared" si="61"/>
        <v>0</v>
      </c>
      <c r="W480" s="43" t="str">
        <f t="shared" si="62"/>
        <v>no values</v>
      </c>
      <c r="Y480" s="44">
        <f>Beazley_data[[#This Row],[total_RC]]</f>
        <v>0.91062041609141298</v>
      </c>
      <c r="Z480" s="45">
        <f t="shared" si="63"/>
        <v>0</v>
      </c>
      <c r="AA480" s="43" t="str">
        <f t="shared" si="64"/>
        <v>no values</v>
      </c>
      <c r="AD480" s="42">
        <f>Beazley_data[[#This Row],[Cat_incurred]]+Beazley_data[[#This Row],[incurred_exc_cat]]</f>
        <v>3237108.7951899599</v>
      </c>
      <c r="AE480" s="40">
        <f t="shared" si="65"/>
        <v>0</v>
      </c>
      <c r="AF480" s="43" t="str">
        <f t="shared" si="66"/>
        <v>no values</v>
      </c>
    </row>
    <row r="481" spans="1:32" x14ac:dyDescent="0.25">
      <c r="A481" s="46" t="s">
        <v>731</v>
      </c>
      <c r="B481" s="46" t="s">
        <v>73</v>
      </c>
      <c r="C481">
        <v>1998</v>
      </c>
      <c r="D481" s="84">
        <v>4726253.574</v>
      </c>
      <c r="E481">
        <v>1360056.4293357299</v>
      </c>
      <c r="F481">
        <v>3559096.1989095402</v>
      </c>
      <c r="G481">
        <v>3559096.1989095402</v>
      </c>
      <c r="H481">
        <v>1989391.9895981201</v>
      </c>
      <c r="I481">
        <v>1989391.9895981201</v>
      </c>
      <c r="J481">
        <v>0.89685070597183902</v>
      </c>
      <c r="K481">
        <v>5548488.1885076603</v>
      </c>
      <c r="L481">
        <v>5548488.1885076603</v>
      </c>
      <c r="M481" s="38">
        <f>IF(OR(Beazley_data[[#This Row],[total_RC]]&lt;0.6,Beazley_data[[#This Row],[total_RC]]&gt;2),1,Beazley_data[[#This Row],[total_RC]])</f>
        <v>0.89685070597183902</v>
      </c>
      <c r="P481" s="39" t="str">
        <f>Beazley_data[[#This Row],[key]]</f>
        <v>BB1998</v>
      </c>
      <c r="Q481" s="40">
        <f>Beazley_data[[#This Row],[WEP]]</f>
        <v>4726253.574</v>
      </c>
      <c r="R481" s="40">
        <f t="shared" si="59"/>
        <v>0</v>
      </c>
      <c r="S481" s="41" t="str">
        <f t="shared" si="60"/>
        <v>no values</v>
      </c>
      <c r="U481" s="42">
        <f>Beazley_data[[#This Row],[Acq_costs]]</f>
        <v>1360056.4293357299</v>
      </c>
      <c r="V481" s="40">
        <f t="shared" si="61"/>
        <v>0</v>
      </c>
      <c r="W481" s="43" t="str">
        <f t="shared" si="62"/>
        <v>no values</v>
      </c>
      <c r="Y481" s="44">
        <f>Beazley_data[[#This Row],[total_RC]]</f>
        <v>0.89685070597183902</v>
      </c>
      <c r="Z481" s="45">
        <f t="shared" si="63"/>
        <v>0</v>
      </c>
      <c r="AA481" s="43" t="str">
        <f t="shared" si="64"/>
        <v>no values</v>
      </c>
      <c r="AD481" s="42">
        <f>Beazley_data[[#This Row],[Cat_incurred]]+Beazley_data[[#This Row],[incurred_exc_cat]]</f>
        <v>5548488.1885076603</v>
      </c>
      <c r="AE481" s="40">
        <f t="shared" si="65"/>
        <v>0</v>
      </c>
      <c r="AF481" s="43" t="str">
        <f t="shared" si="66"/>
        <v>no values</v>
      </c>
    </row>
    <row r="482" spans="1:32" x14ac:dyDescent="0.25">
      <c r="A482" s="48" t="s">
        <v>732</v>
      </c>
      <c r="B482" s="48" t="s">
        <v>73</v>
      </c>
      <c r="C482" s="49">
        <v>1999</v>
      </c>
      <c r="D482" s="85">
        <v>4957090.2608000003</v>
      </c>
      <c r="E482" s="49">
        <v>1527021.6814119101</v>
      </c>
      <c r="F482" s="49">
        <v>2261300.3876459599</v>
      </c>
      <c r="G482" s="49">
        <v>2261300.3876459599</v>
      </c>
      <c r="H482" s="49">
        <v>1532216.10270543</v>
      </c>
      <c r="I482" s="49">
        <v>1532216.10270543</v>
      </c>
      <c r="J482" s="49">
        <v>0.93891317443255695</v>
      </c>
      <c r="K482" s="49">
        <v>3793516.4903513901</v>
      </c>
      <c r="L482" s="49">
        <v>3793516.4903513901</v>
      </c>
      <c r="M482" s="38">
        <f>IF(OR(Beazley_data[[#This Row],[total_RC]]&lt;0.6,Beazley_data[[#This Row],[total_RC]]&gt;2),1,Beazley_data[[#This Row],[total_RC]])</f>
        <v>0.93891317443255695</v>
      </c>
      <c r="P482" s="39" t="str">
        <f>Beazley_data[[#This Row],[key]]</f>
        <v>BB1999</v>
      </c>
      <c r="Q482" s="40">
        <f>Beazley_data[[#This Row],[WEP]]</f>
        <v>4957090.2608000003</v>
      </c>
      <c r="R482" s="40">
        <f t="shared" si="59"/>
        <v>0</v>
      </c>
      <c r="S482" s="41" t="str">
        <f t="shared" si="60"/>
        <v>no values</v>
      </c>
      <c r="U482" s="42">
        <f>Beazley_data[[#This Row],[Acq_costs]]</f>
        <v>1527021.6814119101</v>
      </c>
      <c r="V482" s="40">
        <f t="shared" si="61"/>
        <v>0</v>
      </c>
      <c r="W482" s="43" t="str">
        <f t="shared" si="62"/>
        <v>no values</v>
      </c>
      <c r="Y482" s="44">
        <f>Beazley_data[[#This Row],[total_RC]]</f>
        <v>0.93891317443255695</v>
      </c>
      <c r="Z482" s="45">
        <f t="shared" si="63"/>
        <v>0</v>
      </c>
      <c r="AA482" s="43" t="str">
        <f t="shared" si="64"/>
        <v>no values</v>
      </c>
      <c r="AD482" s="42">
        <f>Beazley_data[[#This Row],[Cat_incurred]]+Beazley_data[[#This Row],[incurred_exc_cat]]</f>
        <v>3793516.4903513901</v>
      </c>
      <c r="AE482" s="40">
        <f t="shared" si="65"/>
        <v>0</v>
      </c>
      <c r="AF482" s="43" t="str">
        <f t="shared" si="66"/>
        <v>no values</v>
      </c>
    </row>
    <row r="483" spans="1:32" x14ac:dyDescent="0.25">
      <c r="A483" s="46" t="s">
        <v>733</v>
      </c>
      <c r="B483" s="46" t="s">
        <v>73</v>
      </c>
      <c r="C483">
        <v>2000</v>
      </c>
      <c r="D483" s="84">
        <v>5165295.3981999997</v>
      </c>
      <c r="E483">
        <v>1429106.3746666899</v>
      </c>
      <c r="F483">
        <v>5567417.3282751804</v>
      </c>
      <c r="G483">
        <v>5567417.3282751804</v>
      </c>
      <c r="H483">
        <v>1198971.7742405401</v>
      </c>
      <c r="I483">
        <v>1198971.7742405401</v>
      </c>
      <c r="J483">
        <v>1.0696334315159499</v>
      </c>
      <c r="K483">
        <v>6766389.1025157198</v>
      </c>
      <c r="L483">
        <v>6766389.1025157198</v>
      </c>
      <c r="M483" s="38">
        <f>IF(OR(Beazley_data[[#This Row],[total_RC]]&lt;0.6,Beazley_data[[#This Row],[total_RC]]&gt;2),1,Beazley_data[[#This Row],[total_RC]])</f>
        <v>1.0696334315159499</v>
      </c>
      <c r="P483" s="39" t="str">
        <f>Beazley_data[[#This Row],[key]]</f>
        <v>BB2000</v>
      </c>
      <c r="Q483" s="40">
        <f>Beazley_data[[#This Row],[WEP]]</f>
        <v>5165295.3981999997</v>
      </c>
      <c r="R483" s="40">
        <f t="shared" si="59"/>
        <v>5270734.8783856304</v>
      </c>
      <c r="S483" s="41">
        <f t="shared" si="60"/>
        <v>2.0004701928381895E-2</v>
      </c>
      <c r="U483" s="42">
        <f>Beazley_data[[#This Row],[Acq_costs]]</f>
        <v>1429106.3746666899</v>
      </c>
      <c r="V483" s="40">
        <f t="shared" si="61"/>
        <v>1460655.22384628</v>
      </c>
      <c r="W483" s="43">
        <f t="shared" si="62"/>
        <v>2.1599107485826743E-2</v>
      </c>
      <c r="Y483" s="44">
        <f>Beazley_data[[#This Row],[total_RC]]</f>
        <v>1.0696334315159499</v>
      </c>
      <c r="Z483" s="45">
        <f t="shared" si="63"/>
        <v>1.06091106471046</v>
      </c>
      <c r="AA483" s="43">
        <f t="shared" si="64"/>
        <v>-8.2215815214165527E-3</v>
      </c>
      <c r="AD483" s="42">
        <f>Beazley_data[[#This Row],[Cat_incurred]]+Beazley_data[[#This Row],[incurred_exc_cat]]</f>
        <v>6766389.1025157208</v>
      </c>
      <c r="AE483" s="40">
        <f t="shared" si="65"/>
        <v>6871982.6979866996</v>
      </c>
      <c r="AF483" s="43">
        <f t="shared" si="66"/>
        <v>1.5365812184293606E-2</v>
      </c>
    </row>
    <row r="484" spans="1:32" x14ac:dyDescent="0.25">
      <c r="A484" s="48" t="s">
        <v>734</v>
      </c>
      <c r="B484" s="48" t="s">
        <v>73</v>
      </c>
      <c r="C484" s="49">
        <v>2001</v>
      </c>
      <c r="D484" s="85">
        <v>3785845.5260000001</v>
      </c>
      <c r="E484" s="49">
        <v>1005557.84808401</v>
      </c>
      <c r="F484" s="49">
        <v>2189953.4149385099</v>
      </c>
      <c r="G484" s="49">
        <v>2189953.4149385099</v>
      </c>
      <c r="H484" s="49">
        <v>1010277.22730724</v>
      </c>
      <c r="I484" s="49">
        <v>1010277.22730724</v>
      </c>
      <c r="J484" s="49">
        <v>1.08751057879934</v>
      </c>
      <c r="K484" s="49">
        <v>3200230.6422457499</v>
      </c>
      <c r="L484" s="49">
        <v>3200230.6422457499</v>
      </c>
      <c r="M484" s="38">
        <f>IF(OR(Beazley_data[[#This Row],[total_RC]]&lt;0.6,Beazley_data[[#This Row],[total_RC]]&gt;2),1,Beazley_data[[#This Row],[total_RC]])</f>
        <v>1.08751057879934</v>
      </c>
      <c r="P484" s="39" t="str">
        <f>Beazley_data[[#This Row],[key]]</f>
        <v>BB2001</v>
      </c>
      <c r="Q484" s="40">
        <f>Beazley_data[[#This Row],[WEP]]</f>
        <v>3785845.5260000001</v>
      </c>
      <c r="R484" s="40">
        <f t="shared" si="59"/>
        <v>3916037.7899714899</v>
      </c>
      <c r="S484" s="41">
        <f t="shared" si="60"/>
        <v>3.3245916141283638E-2</v>
      </c>
      <c r="U484" s="42">
        <f>Beazley_data[[#This Row],[Acq_costs]]</f>
        <v>1005557.84808401</v>
      </c>
      <c r="V484" s="40">
        <f t="shared" si="61"/>
        <v>1077877.05003356</v>
      </c>
      <c r="W484" s="43">
        <f t="shared" si="62"/>
        <v>6.7094110545630775E-2</v>
      </c>
      <c r="Y484" s="44">
        <f>Beazley_data[[#This Row],[total_RC]]</f>
        <v>1.08751057879934</v>
      </c>
      <c r="Z484" s="45">
        <f t="shared" si="63"/>
        <v>1.09268956249798</v>
      </c>
      <c r="AA484" s="43">
        <f t="shared" si="64"/>
        <v>4.7396661196254259E-3</v>
      </c>
      <c r="AD484" s="42">
        <f>Beazley_data[[#This Row],[Cat_incurred]]+Beazley_data[[#This Row],[incurred_exc_cat]]</f>
        <v>3200230.6422457499</v>
      </c>
      <c r="AE484" s="40">
        <f t="shared" si="65"/>
        <v>3482483.4333119998</v>
      </c>
      <c r="AF484" s="43">
        <f t="shared" si="66"/>
        <v>8.1049284647368616E-2</v>
      </c>
    </row>
    <row r="485" spans="1:32" x14ac:dyDescent="0.25">
      <c r="A485" s="46" t="s">
        <v>735</v>
      </c>
      <c r="B485" s="46" t="s">
        <v>73</v>
      </c>
      <c r="C485">
        <v>2002</v>
      </c>
      <c r="D485" s="84">
        <v>1559876.7571</v>
      </c>
      <c r="E485">
        <v>330617.69430821901</v>
      </c>
      <c r="F485">
        <v>5747.6774029999997</v>
      </c>
      <c r="G485">
        <v>5747.6774029999997</v>
      </c>
      <c r="H485">
        <v>13651.0324</v>
      </c>
      <c r="I485">
        <v>13651.0324</v>
      </c>
      <c r="J485">
        <v>1.2895338543330801</v>
      </c>
      <c r="K485">
        <v>19398.709803000002</v>
      </c>
      <c r="L485">
        <v>19398.709803000002</v>
      </c>
      <c r="M485" s="38">
        <f>IF(OR(Beazley_data[[#This Row],[total_RC]]&lt;0.6,Beazley_data[[#This Row],[total_RC]]&gt;2),1,Beazley_data[[#This Row],[total_RC]])</f>
        <v>1.2895338543330801</v>
      </c>
      <c r="P485" s="39" t="str">
        <f>Beazley_data[[#This Row],[key]]</f>
        <v>BB2002</v>
      </c>
      <c r="Q485" s="40">
        <f>Beazley_data[[#This Row],[WEP]]</f>
        <v>1559876.7571</v>
      </c>
      <c r="R485" s="40">
        <f t="shared" si="59"/>
        <v>1739205.0586419301</v>
      </c>
      <c r="S485" s="41">
        <f t="shared" si="60"/>
        <v>0.10310934909651182</v>
      </c>
      <c r="U485" s="42">
        <f>Beazley_data[[#This Row],[Acq_costs]]</f>
        <v>330617.69430821901</v>
      </c>
      <c r="V485" s="40">
        <f t="shared" si="61"/>
        <v>360117.11316531</v>
      </c>
      <c r="W485" s="43">
        <f t="shared" si="62"/>
        <v>8.1916181649355352E-2</v>
      </c>
      <c r="Y485" s="44">
        <f>Beazley_data[[#This Row],[total_RC]]</f>
        <v>1.2895338543330801</v>
      </c>
      <c r="Z485" s="45">
        <f t="shared" si="63"/>
        <v>1.2864798171779099</v>
      </c>
      <c r="AA485" s="43">
        <f t="shared" si="64"/>
        <v>-2.3739487509953023E-3</v>
      </c>
      <c r="AD485" s="42">
        <f>Beazley_data[[#This Row],[Cat_incurred]]+Beazley_data[[#This Row],[incurred_exc_cat]]</f>
        <v>19398.709802999998</v>
      </c>
      <c r="AE485" s="40">
        <f t="shared" si="65"/>
        <v>19710.400000000001</v>
      </c>
      <c r="AF485" s="43">
        <f t="shared" si="66"/>
        <v>1.5813489173228525E-2</v>
      </c>
    </row>
    <row r="486" spans="1:32" x14ac:dyDescent="0.25">
      <c r="A486" s="48" t="s">
        <v>736</v>
      </c>
      <c r="B486" s="48" t="s">
        <v>73</v>
      </c>
      <c r="C486" s="49">
        <v>2003</v>
      </c>
      <c r="D486" s="85">
        <v>2405312.8443999998</v>
      </c>
      <c r="E486" s="49">
        <v>511271.45468394598</v>
      </c>
      <c r="F486" s="49">
        <v>630598.77013256005</v>
      </c>
      <c r="G486" s="49">
        <v>630598.77013256005</v>
      </c>
      <c r="H486" s="49">
        <v>128986.43124304</v>
      </c>
      <c r="I486" s="49">
        <v>128986.43124304</v>
      </c>
      <c r="J486" s="49">
        <v>1.6067995220828599</v>
      </c>
      <c r="K486" s="49">
        <v>759585.20137559995</v>
      </c>
      <c r="L486" s="49">
        <v>759585.20137559995</v>
      </c>
      <c r="M486" s="38">
        <f>IF(OR(Beazley_data[[#This Row],[total_RC]]&lt;0.6,Beazley_data[[#This Row],[total_RC]]&gt;2),1,Beazley_data[[#This Row],[total_RC]])</f>
        <v>1.6067995220828599</v>
      </c>
      <c r="P486" s="39" t="str">
        <f>Beazley_data[[#This Row],[key]]</f>
        <v>BB2003</v>
      </c>
      <c r="Q486" s="40">
        <f>Beazley_data[[#This Row],[WEP]]</f>
        <v>2405312.8443999998</v>
      </c>
      <c r="R486" s="40">
        <f t="shared" si="59"/>
        <v>2357305.9854312702</v>
      </c>
      <c r="S486" s="41">
        <f t="shared" si="60"/>
        <v>-2.0365136840708755E-2</v>
      </c>
      <c r="U486" s="42">
        <f>Beazley_data[[#This Row],[Acq_costs]]</f>
        <v>511271.45468394598</v>
      </c>
      <c r="V486" s="40">
        <f t="shared" si="61"/>
        <v>492545.51777953003</v>
      </c>
      <c r="W486" s="43">
        <f t="shared" si="62"/>
        <v>-3.8018693153143122E-2</v>
      </c>
      <c r="Y486" s="44">
        <f>Beazley_data[[#This Row],[total_RC]]</f>
        <v>1.6067995220828599</v>
      </c>
      <c r="Z486" s="45">
        <f t="shared" si="63"/>
        <v>1.6342239453187899</v>
      </c>
      <c r="AA486" s="43">
        <f t="shared" si="64"/>
        <v>1.6781312814860425E-2</v>
      </c>
      <c r="AD486" s="42">
        <f>Beazley_data[[#This Row],[Cat_incurred]]+Beazley_data[[#This Row],[incurred_exc_cat]]</f>
        <v>759585.20137560007</v>
      </c>
      <c r="AE486" s="40">
        <f t="shared" si="65"/>
        <v>673774.33348799997</v>
      </c>
      <c r="AF486" s="43">
        <f t="shared" si="66"/>
        <v>-0.1273584694794973</v>
      </c>
    </row>
    <row r="487" spans="1:32" x14ac:dyDescent="0.25">
      <c r="A487" s="46" t="s">
        <v>737</v>
      </c>
      <c r="B487" s="46" t="s">
        <v>73</v>
      </c>
      <c r="C487">
        <v>2004</v>
      </c>
      <c r="D487" s="84">
        <v>2688458.8287</v>
      </c>
      <c r="E487">
        <v>438700.77135333797</v>
      </c>
      <c r="F487">
        <v>1208.4014545143</v>
      </c>
      <c r="G487">
        <v>1208.4014545143</v>
      </c>
      <c r="H487">
        <v>238194.52165652401</v>
      </c>
      <c r="I487">
        <v>238522.51172732399</v>
      </c>
      <c r="J487">
        <v>0.99852249945780902</v>
      </c>
      <c r="K487">
        <v>239402.92311103799</v>
      </c>
      <c r="L487">
        <v>239730.913181838</v>
      </c>
      <c r="M487" s="38">
        <f>IF(OR(Beazley_data[[#This Row],[total_RC]]&lt;0.6,Beazley_data[[#This Row],[total_RC]]&gt;2),1,Beazley_data[[#This Row],[total_RC]])</f>
        <v>0.99852249945780902</v>
      </c>
      <c r="P487" s="39" t="str">
        <f>Beazley_data[[#This Row],[key]]</f>
        <v>BB2004</v>
      </c>
      <c r="Q487" s="40">
        <f>Beazley_data[[#This Row],[WEP]]</f>
        <v>2688458.8287</v>
      </c>
      <c r="R487" s="40">
        <f t="shared" si="59"/>
        <v>2706480.0976110999</v>
      </c>
      <c r="S487" s="41">
        <f t="shared" si="60"/>
        <v>6.65856324862933E-3</v>
      </c>
      <c r="U487" s="42">
        <f>Beazley_data[[#This Row],[Acq_costs]]</f>
        <v>438700.77135333797</v>
      </c>
      <c r="V487" s="40">
        <f t="shared" si="61"/>
        <v>442615.90535977698</v>
      </c>
      <c r="W487" s="43">
        <f t="shared" si="62"/>
        <v>8.84544355281725E-3</v>
      </c>
      <c r="Y487" s="44">
        <f>Beazley_data[[#This Row],[total_RC]]</f>
        <v>0.99852249945780902</v>
      </c>
      <c r="Z487" s="45">
        <f t="shared" si="63"/>
        <v>0.99874494885582799</v>
      </c>
      <c r="AA487" s="43">
        <f t="shared" si="64"/>
        <v>2.2272893422270099E-4</v>
      </c>
      <c r="AD487" s="42">
        <f>Beazley_data[[#This Row],[Cat_incurred]]+Beazley_data[[#This Row],[incurred_exc_cat]]</f>
        <v>239730.91318183829</v>
      </c>
      <c r="AE487" s="40">
        <f t="shared" si="65"/>
        <v>255802.085311873</v>
      </c>
      <c r="AF487" s="43">
        <f t="shared" si="66"/>
        <v>6.2826587634892794E-2</v>
      </c>
    </row>
    <row r="488" spans="1:32" x14ac:dyDescent="0.25">
      <c r="A488" s="48" t="s">
        <v>738</v>
      </c>
      <c r="B488" s="48" t="s">
        <v>73</v>
      </c>
      <c r="C488" s="49">
        <v>2005</v>
      </c>
      <c r="D488" s="85">
        <v>3076089.3846999998</v>
      </c>
      <c r="E488" s="49">
        <v>472941.87221782497</v>
      </c>
      <c r="F488" s="49">
        <v>113895.9847</v>
      </c>
      <c r="G488" s="49">
        <v>113895.9847</v>
      </c>
      <c r="H488" s="49">
        <v>393456.29739999998</v>
      </c>
      <c r="I488" s="49">
        <v>393456.29739999998</v>
      </c>
      <c r="J488" s="49">
        <v>1.00573630187288</v>
      </c>
      <c r="K488" s="49">
        <v>507352.28210000001</v>
      </c>
      <c r="L488" s="49">
        <v>507352.28210000001</v>
      </c>
      <c r="M488" s="38">
        <f>IF(OR(Beazley_data[[#This Row],[total_RC]]&lt;0.6,Beazley_data[[#This Row],[total_RC]]&gt;2),1,Beazley_data[[#This Row],[total_RC]])</f>
        <v>1.00573630187288</v>
      </c>
      <c r="P488" s="39" t="str">
        <f>Beazley_data[[#This Row],[key]]</f>
        <v>BB2005</v>
      </c>
      <c r="Q488" s="40">
        <f>Beazley_data[[#This Row],[WEP]]</f>
        <v>3076089.3846999998</v>
      </c>
      <c r="R488" s="40">
        <f t="shared" si="59"/>
        <v>3314733.6646912498</v>
      </c>
      <c r="S488" s="41">
        <f t="shared" si="60"/>
        <v>7.1995008990708306E-2</v>
      </c>
      <c r="U488" s="42">
        <f>Beazley_data[[#This Row],[Acq_costs]]</f>
        <v>472941.87221782497</v>
      </c>
      <c r="V488" s="40">
        <f t="shared" si="61"/>
        <v>521783.97003775003</v>
      </c>
      <c r="W488" s="43">
        <f t="shared" si="62"/>
        <v>9.3605976083150702E-2</v>
      </c>
      <c r="Y488" s="44">
        <f>Beazley_data[[#This Row],[total_RC]]</f>
        <v>1.00573630187288</v>
      </c>
      <c r="Z488" s="45">
        <f t="shared" si="63"/>
        <v>1.0059898132252201</v>
      </c>
      <c r="AA488" s="43">
        <f t="shared" si="64"/>
        <v>2.5200190797889293E-4</v>
      </c>
      <c r="AD488" s="42">
        <f>Beazley_data[[#This Row],[Cat_incurred]]+Beazley_data[[#This Row],[incurred_exc_cat]]</f>
        <v>507352.28209999995</v>
      </c>
      <c r="AE488" s="40">
        <f t="shared" si="65"/>
        <v>828430.06209999998</v>
      </c>
      <c r="AF488" s="43">
        <f t="shared" si="66"/>
        <v>0.38757379130604591</v>
      </c>
    </row>
    <row r="489" spans="1:32" x14ac:dyDescent="0.25">
      <c r="A489" s="46" t="s">
        <v>739</v>
      </c>
      <c r="B489" s="46" t="s">
        <v>73</v>
      </c>
      <c r="C489">
        <v>2006</v>
      </c>
      <c r="D489" s="84">
        <v>2636378.2735000001</v>
      </c>
      <c r="E489">
        <v>830187.15653371299</v>
      </c>
      <c r="F489">
        <v>3470.6035999999999</v>
      </c>
      <c r="G489">
        <v>3470.6035999999999</v>
      </c>
      <c r="H489">
        <v>99294.374490999995</v>
      </c>
      <c r="I489">
        <v>99294.374490999995</v>
      </c>
      <c r="J489">
        <v>1.05193258408414</v>
      </c>
      <c r="K489">
        <v>102764.978091</v>
      </c>
      <c r="L489">
        <v>102764.978091</v>
      </c>
      <c r="M489" s="38">
        <f>IF(OR(Beazley_data[[#This Row],[total_RC]]&lt;0.6,Beazley_data[[#This Row],[total_RC]]&gt;2),1,Beazley_data[[#This Row],[total_RC]])</f>
        <v>1.05193258408414</v>
      </c>
      <c r="P489" s="39" t="str">
        <f>Beazley_data[[#This Row],[key]]</f>
        <v>BB2006</v>
      </c>
      <c r="Q489" s="40">
        <f>Beazley_data[[#This Row],[WEP]]</f>
        <v>2636378.2735000001</v>
      </c>
      <c r="R489" s="40">
        <f t="shared" si="59"/>
        <v>2644859.4519692501</v>
      </c>
      <c r="S489" s="41">
        <f t="shared" si="60"/>
        <v>3.2066650887385539E-3</v>
      </c>
      <c r="U489" s="42">
        <f>Beazley_data[[#This Row],[Acq_costs]]</f>
        <v>830187.15653371299</v>
      </c>
      <c r="V489" s="40">
        <f t="shared" si="61"/>
        <v>872040.62396374997</v>
      </c>
      <c r="W489" s="43">
        <f t="shared" si="62"/>
        <v>4.7994859734627221E-2</v>
      </c>
      <c r="Y489" s="44">
        <f>Beazley_data[[#This Row],[total_RC]]</f>
        <v>1.05193258408414</v>
      </c>
      <c r="Z489" s="45">
        <f t="shared" si="63"/>
        <v>1.0439582497228901</v>
      </c>
      <c r="AA489" s="43">
        <f t="shared" si="64"/>
        <v>-7.6385567750115162E-3</v>
      </c>
      <c r="AD489" s="42">
        <f>Beazley_data[[#This Row],[Cat_incurred]]+Beazley_data[[#This Row],[incurred_exc_cat]]</f>
        <v>102764.978091</v>
      </c>
      <c r="AE489" s="40">
        <f t="shared" si="65"/>
        <v>107716.6338</v>
      </c>
      <c r="AF489" s="43">
        <f t="shared" si="66"/>
        <v>4.5969276371872654E-2</v>
      </c>
    </row>
    <row r="490" spans="1:32" x14ac:dyDescent="0.25">
      <c r="A490" s="48" t="s">
        <v>740</v>
      </c>
      <c r="B490" s="48" t="s">
        <v>73</v>
      </c>
      <c r="C490" s="49">
        <v>2007</v>
      </c>
      <c r="D490" s="85">
        <v>2700235.8435</v>
      </c>
      <c r="E490" s="49">
        <v>974188.20471896802</v>
      </c>
      <c r="F490" s="49">
        <v>380759.24479999999</v>
      </c>
      <c r="G490" s="49">
        <v>851040.24479999999</v>
      </c>
      <c r="H490" s="49">
        <v>174173.04973027701</v>
      </c>
      <c r="I490" s="49">
        <v>174173.04973027701</v>
      </c>
      <c r="J490" s="49">
        <v>0.94425725742017697</v>
      </c>
      <c r="K490" s="49">
        <v>554932.29453027702</v>
      </c>
      <c r="L490" s="49">
        <v>1025213.2945302801</v>
      </c>
      <c r="M490" s="38">
        <f>IF(OR(Beazley_data[[#This Row],[total_RC]]&lt;0.6,Beazley_data[[#This Row],[total_RC]]&gt;2),1,Beazley_data[[#This Row],[total_RC]])</f>
        <v>0.94425725742017697</v>
      </c>
      <c r="P490" s="39" t="str">
        <f>Beazley_data[[#This Row],[key]]</f>
        <v>BB2007</v>
      </c>
      <c r="Q490" s="40">
        <f>Beazley_data[[#This Row],[WEP]]</f>
        <v>2700235.8435</v>
      </c>
      <c r="R490" s="40">
        <f t="shared" si="59"/>
        <v>2774127.2746115699</v>
      </c>
      <c r="S490" s="41">
        <f t="shared" si="60"/>
        <v>2.663591962337639E-2</v>
      </c>
      <c r="U490" s="42">
        <f>Beazley_data[[#This Row],[Acq_costs]]</f>
        <v>974188.20471896802</v>
      </c>
      <c r="V490" s="40">
        <f t="shared" si="61"/>
        <v>1073477.70572062</v>
      </c>
      <c r="W490" s="43">
        <f t="shared" si="62"/>
        <v>9.2493305145074672E-2</v>
      </c>
      <c r="Y490" s="44">
        <f>Beazley_data[[#This Row],[total_RC]]</f>
        <v>0.94425725742017697</v>
      </c>
      <c r="Z490" s="45">
        <f t="shared" si="63"/>
        <v>0.96096016676782203</v>
      </c>
      <c r="AA490" s="43">
        <f t="shared" si="64"/>
        <v>1.738147940494256E-2</v>
      </c>
      <c r="AD490" s="42">
        <f>Beazley_data[[#This Row],[Cat_incurred]]+Beazley_data[[#This Row],[incurred_exc_cat]]</f>
        <v>1025213.294530277</v>
      </c>
      <c r="AE490" s="40">
        <f t="shared" si="65"/>
        <v>1033431.80208638</v>
      </c>
      <c r="AF490" s="43">
        <f t="shared" si="66"/>
        <v>7.952636583769452E-3</v>
      </c>
    </row>
    <row r="491" spans="1:32" x14ac:dyDescent="0.25">
      <c r="A491" s="46" t="s">
        <v>741</v>
      </c>
      <c r="B491" s="46" t="s">
        <v>73</v>
      </c>
      <c r="C491">
        <v>2008</v>
      </c>
      <c r="D491" s="84">
        <v>3409046.7080000001</v>
      </c>
      <c r="E491">
        <v>1191880.50316175</v>
      </c>
      <c r="F491">
        <v>3530041.6616000002</v>
      </c>
      <c r="G491">
        <v>3530041.6616000002</v>
      </c>
      <c r="H491">
        <v>1015844.65870657</v>
      </c>
      <c r="I491">
        <v>1015844.65870657</v>
      </c>
      <c r="J491">
        <v>0.957940969969162</v>
      </c>
      <c r="K491">
        <v>4545886.3203065703</v>
      </c>
      <c r="L491">
        <v>4545886.3203065703</v>
      </c>
      <c r="M491" s="38">
        <f>IF(OR(Beazley_data[[#This Row],[total_RC]]&lt;0.6,Beazley_data[[#This Row],[total_RC]]&gt;2),1,Beazley_data[[#This Row],[total_RC]])</f>
        <v>0.957940969969162</v>
      </c>
      <c r="P491" s="39" t="str">
        <f>Beazley_data[[#This Row],[key]]</f>
        <v>BB2008</v>
      </c>
      <c r="Q491" s="40">
        <f>Beazley_data[[#This Row],[WEP]]</f>
        <v>3409046.7080000001</v>
      </c>
      <c r="R491" s="40">
        <f t="shared" si="59"/>
        <v>3456095.47618218</v>
      </c>
      <c r="S491" s="41">
        <f t="shared" si="60"/>
        <v>1.361327211774627E-2</v>
      </c>
      <c r="U491" s="42">
        <f>Beazley_data[[#This Row],[Acq_costs]]</f>
        <v>1191880.50316175</v>
      </c>
      <c r="V491" s="40">
        <f t="shared" si="61"/>
        <v>1267133.4488512201</v>
      </c>
      <c r="W491" s="43">
        <f t="shared" si="62"/>
        <v>5.9388334952166381E-2</v>
      </c>
      <c r="Y491" s="44">
        <f>Beazley_data[[#This Row],[total_RC]]</f>
        <v>0.957940969969162</v>
      </c>
      <c r="Z491" s="45">
        <f t="shared" si="63"/>
        <v>0.96479987685096302</v>
      </c>
      <c r="AA491" s="43">
        <f t="shared" si="64"/>
        <v>7.1091498313494757E-3</v>
      </c>
      <c r="AD491" s="42">
        <f>Beazley_data[[#This Row],[Cat_incurred]]+Beazley_data[[#This Row],[incurred_exc_cat]]</f>
        <v>4545886.3203065703</v>
      </c>
      <c r="AE491" s="40">
        <f t="shared" si="65"/>
        <v>4545914.2248521103</v>
      </c>
      <c r="AF491" s="43">
        <f t="shared" si="66"/>
        <v>6.1383792477733938E-6</v>
      </c>
    </row>
    <row r="492" spans="1:32" x14ac:dyDescent="0.25">
      <c r="A492" s="48" t="s">
        <v>742</v>
      </c>
      <c r="B492" s="48" t="s">
        <v>73</v>
      </c>
      <c r="C492" s="49">
        <v>2009</v>
      </c>
      <c r="D492" s="85">
        <v>4407535.0368999997</v>
      </c>
      <c r="E492" s="49">
        <v>1508109.25615832</v>
      </c>
      <c r="F492" s="49">
        <v>325589.55486199999</v>
      </c>
      <c r="G492" s="49">
        <v>441720.55486199999</v>
      </c>
      <c r="H492" s="49">
        <v>772306.13009999995</v>
      </c>
      <c r="I492" s="49">
        <v>772306.13009999995</v>
      </c>
      <c r="J492" s="49">
        <v>1.02082236732544</v>
      </c>
      <c r="K492" s="49">
        <v>1097895.684962</v>
      </c>
      <c r="L492" s="49">
        <v>1214026.684962</v>
      </c>
      <c r="M492" s="38">
        <f>IF(OR(Beazley_data[[#This Row],[total_RC]]&lt;0.6,Beazley_data[[#This Row],[total_RC]]&gt;2),1,Beazley_data[[#This Row],[total_RC]])</f>
        <v>1.02082236732544</v>
      </c>
      <c r="P492" s="39" t="str">
        <f>Beazley_data[[#This Row],[key]]</f>
        <v>BB2009</v>
      </c>
      <c r="Q492" s="40">
        <f>Beazley_data[[#This Row],[WEP]]</f>
        <v>4407535.0368999997</v>
      </c>
      <c r="R492" s="40">
        <f t="shared" si="59"/>
        <v>4193241.0177132501</v>
      </c>
      <c r="S492" s="41">
        <f t="shared" si="60"/>
        <v>-5.1104627251693985E-2</v>
      </c>
      <c r="U492" s="42">
        <f>Beazley_data[[#This Row],[Acq_costs]]</f>
        <v>1508109.25615832</v>
      </c>
      <c r="V492" s="40">
        <f t="shared" si="61"/>
        <v>1468551.5235856101</v>
      </c>
      <c r="W492" s="43">
        <f t="shared" si="62"/>
        <v>-2.6936564320280635E-2</v>
      </c>
      <c r="Y492" s="44">
        <f>Beazley_data[[#This Row],[total_RC]]</f>
        <v>1.02082236732544</v>
      </c>
      <c r="Z492" s="45">
        <f t="shared" si="63"/>
        <v>1.0204123973222301</v>
      </c>
      <c r="AA492" s="43">
        <f t="shared" si="64"/>
        <v>-4.0176893605536673E-4</v>
      </c>
      <c r="AD492" s="42">
        <f>Beazley_data[[#This Row],[Cat_incurred]]+Beazley_data[[#This Row],[incurred_exc_cat]]</f>
        <v>1214026.684962</v>
      </c>
      <c r="AE492" s="40">
        <f t="shared" si="65"/>
        <v>727753.86540000001</v>
      </c>
      <c r="AF492" s="43">
        <f t="shared" si="66"/>
        <v>-0.66818308040827346</v>
      </c>
    </row>
    <row r="493" spans="1:32" x14ac:dyDescent="0.25">
      <c r="A493" s="46" t="s">
        <v>743</v>
      </c>
      <c r="B493" s="46" t="s">
        <v>73</v>
      </c>
      <c r="C493">
        <v>2010</v>
      </c>
      <c r="D493" s="84">
        <v>3154840.2141999998</v>
      </c>
      <c r="E493">
        <v>1071116.89494475</v>
      </c>
      <c r="F493">
        <v>312661.28409999999</v>
      </c>
      <c r="G493">
        <v>350161.28409999999</v>
      </c>
      <c r="H493">
        <v>26535</v>
      </c>
      <c r="I493">
        <v>26535</v>
      </c>
      <c r="J493">
        <v>1.0040180131517</v>
      </c>
      <c r="K493">
        <v>339196.28409999999</v>
      </c>
      <c r="L493">
        <v>376696.28409999999</v>
      </c>
      <c r="M493" s="38">
        <f>IF(OR(Beazley_data[[#This Row],[total_RC]]&lt;0.6,Beazley_data[[#This Row],[total_RC]]&gt;2),1,Beazley_data[[#This Row],[total_RC]])</f>
        <v>1.0040180131517</v>
      </c>
      <c r="P493" s="39" t="str">
        <f>Beazley_data[[#This Row],[key]]</f>
        <v>BB2010</v>
      </c>
      <c r="Q493" s="40">
        <f>Beazley_data[[#This Row],[WEP]]</f>
        <v>3154840.2141999998</v>
      </c>
      <c r="R493" s="40">
        <f t="shared" si="59"/>
        <v>3027023.5535158301</v>
      </c>
      <c r="S493" s="41">
        <f t="shared" si="60"/>
        <v>-4.2225195286542491E-2</v>
      </c>
      <c r="U493" s="42">
        <f>Beazley_data[[#This Row],[Acq_costs]]</f>
        <v>1071116.89494475</v>
      </c>
      <c r="V493" s="40">
        <f t="shared" si="61"/>
        <v>1054704.8973614799</v>
      </c>
      <c r="W493" s="43">
        <f t="shared" si="62"/>
        <v>-1.5560748437148077E-2</v>
      </c>
      <c r="Y493" s="44">
        <f>Beazley_data[[#This Row],[total_RC]]</f>
        <v>1.0040180131517</v>
      </c>
      <c r="Z493" s="45">
        <f t="shared" si="63"/>
        <v>1.00371611005754</v>
      </c>
      <c r="AA493" s="43">
        <f t="shared" si="64"/>
        <v>-3.0078534272275271E-4</v>
      </c>
      <c r="AD493" s="42">
        <f>Beazley_data[[#This Row],[Cat_incurred]]+Beazley_data[[#This Row],[incurred_exc_cat]]</f>
        <v>376696.28409999999</v>
      </c>
      <c r="AE493" s="40">
        <f t="shared" si="65"/>
        <v>375301.28409999999</v>
      </c>
      <c r="AF493" s="43">
        <f t="shared" si="66"/>
        <v>-3.7170136610252011E-3</v>
      </c>
    </row>
    <row r="494" spans="1:32" x14ac:dyDescent="0.25">
      <c r="A494" s="48" t="s">
        <v>744</v>
      </c>
      <c r="B494" s="48" t="s">
        <v>73</v>
      </c>
      <c r="C494" s="49">
        <v>2011</v>
      </c>
      <c r="D494" s="85">
        <v>2724287.5055999998</v>
      </c>
      <c r="E494" s="49">
        <v>408014.83849964797</v>
      </c>
      <c r="F494" s="49">
        <v>1587472.6357</v>
      </c>
      <c r="G494" s="49">
        <v>2053876.6357</v>
      </c>
      <c r="H494" s="49">
        <v>1075529.0262</v>
      </c>
      <c r="I494" s="49">
        <v>1138767.2762</v>
      </c>
      <c r="J494" s="49">
        <v>0.94704266744353605</v>
      </c>
      <c r="K494" s="49">
        <v>2663001.6619000002</v>
      </c>
      <c r="L494" s="49">
        <v>3192643.9119000002</v>
      </c>
      <c r="M494" s="38">
        <f>IF(OR(Beazley_data[[#This Row],[total_RC]]&lt;0.6,Beazley_data[[#This Row],[total_RC]]&gt;2),1,Beazley_data[[#This Row],[total_RC]])</f>
        <v>0.94704266744353605</v>
      </c>
      <c r="P494" s="39" t="str">
        <f>Beazley_data[[#This Row],[key]]</f>
        <v>BB2011</v>
      </c>
      <c r="Q494" s="40">
        <f>Beazley_data[[#This Row],[WEP]]</f>
        <v>2724287.5055999998</v>
      </c>
      <c r="R494" s="40">
        <f t="shared" si="59"/>
        <v>2952282.50907043</v>
      </c>
      <c r="S494" s="41">
        <f t="shared" si="60"/>
        <v>7.7226689102398188E-2</v>
      </c>
      <c r="U494" s="42">
        <f>Beazley_data[[#This Row],[Acq_costs]]</f>
        <v>408014.83849964797</v>
      </c>
      <c r="V494" s="40">
        <f t="shared" si="61"/>
        <v>584577.30144619104</v>
      </c>
      <c r="W494" s="43">
        <f t="shared" si="62"/>
        <v>0.3020344144559558</v>
      </c>
      <c r="Y494" s="44">
        <f>Beazley_data[[#This Row],[total_RC]]</f>
        <v>0.94704266744353605</v>
      </c>
      <c r="Z494" s="45">
        <f t="shared" si="63"/>
        <v>0.95768465382900403</v>
      </c>
      <c r="AA494" s="43">
        <f t="shared" si="64"/>
        <v>1.1112203106648219E-2</v>
      </c>
      <c r="AD494" s="42">
        <f>Beazley_data[[#This Row],[Cat_incurred]]+Beazley_data[[#This Row],[incurred_exc_cat]]</f>
        <v>3192643.9118999997</v>
      </c>
      <c r="AE494" s="40">
        <f t="shared" si="65"/>
        <v>606961.0355</v>
      </c>
      <c r="AF494" s="43">
        <f t="shared" si="66"/>
        <v>-4.2600475568748424</v>
      </c>
    </row>
    <row r="495" spans="1:32" x14ac:dyDescent="0.25">
      <c r="A495" s="46" t="s">
        <v>745</v>
      </c>
      <c r="B495" s="46" t="s">
        <v>73</v>
      </c>
      <c r="C495">
        <v>2012</v>
      </c>
      <c r="D495" s="84">
        <v>2495720.0863999999</v>
      </c>
      <c r="E495">
        <v>355968.95827379898</v>
      </c>
      <c r="F495">
        <v>0</v>
      </c>
      <c r="G495">
        <v>0</v>
      </c>
      <c r="H495">
        <v>811216.35</v>
      </c>
      <c r="I495">
        <v>811216.35</v>
      </c>
      <c r="J495">
        <v>1.02310358778566</v>
      </c>
      <c r="K495">
        <v>811216.35</v>
      </c>
      <c r="L495">
        <v>811216.35</v>
      </c>
      <c r="M495" s="38">
        <f>IF(OR(Beazley_data[[#This Row],[total_RC]]&lt;0.6,Beazley_data[[#This Row],[total_RC]]&gt;2),1,Beazley_data[[#This Row],[total_RC]])</f>
        <v>1.02310358778566</v>
      </c>
      <c r="P495" s="39" t="str">
        <f>Beazley_data[[#This Row],[key]]</f>
        <v>BB2012</v>
      </c>
      <c r="Q495" s="40">
        <f>Beazley_data[[#This Row],[WEP]]</f>
        <v>2495720.0863999999</v>
      </c>
      <c r="R495" s="40">
        <f t="shared" si="59"/>
        <v>3935053.3193558101</v>
      </c>
      <c r="S495" s="41">
        <f t="shared" si="60"/>
        <v>0.36577223131284964</v>
      </c>
      <c r="U495" s="42">
        <f>Beazley_data[[#This Row],[Acq_costs]]</f>
        <v>355968.95827379898</v>
      </c>
      <c r="V495" s="40">
        <f t="shared" si="61"/>
        <v>914283.83226344397</v>
      </c>
      <c r="W495" s="43">
        <f t="shared" si="62"/>
        <v>0.61065815044268523</v>
      </c>
      <c r="Y495" s="44">
        <f>Beazley_data[[#This Row],[total_RC]]</f>
        <v>1.02310358778566</v>
      </c>
      <c r="Z495" s="45">
        <f t="shared" si="63"/>
        <v>1.0059612929045301</v>
      </c>
      <c r="AA495" s="43">
        <f t="shared" si="64"/>
        <v>-1.7040710216229785E-2</v>
      </c>
      <c r="AD495" s="42">
        <f>Beazley_data[[#This Row],[Cat_incurred]]+Beazley_data[[#This Row],[incurred_exc_cat]]</f>
        <v>811216.35</v>
      </c>
      <c r="AE495" s="40">
        <f t="shared" si="65"/>
        <v>3932677.35</v>
      </c>
      <c r="AF495" s="43">
        <f t="shared" si="66"/>
        <v>0.79372415334301449</v>
      </c>
    </row>
    <row r="496" spans="1:32" x14ac:dyDescent="0.25">
      <c r="A496" s="48" t="s">
        <v>746</v>
      </c>
      <c r="B496" s="48" t="s">
        <v>73</v>
      </c>
      <c r="C496" s="49">
        <v>2013</v>
      </c>
      <c r="D496" s="85">
        <v>3443170.8594</v>
      </c>
      <c r="E496" s="49">
        <v>545269.14029246301</v>
      </c>
      <c r="F496" s="49">
        <v>0</v>
      </c>
      <c r="G496" s="49">
        <v>0</v>
      </c>
      <c r="H496" s="49">
        <v>1349028.7626869599</v>
      </c>
      <c r="I496" s="49">
        <v>1406509.78268696</v>
      </c>
      <c r="J496" s="49">
        <v>0.98748653196789404</v>
      </c>
      <c r="K496" s="49">
        <v>1349028.7626869599</v>
      </c>
      <c r="L496" s="49">
        <v>1406509.78268696</v>
      </c>
      <c r="M496" s="38">
        <f>IF(OR(Beazley_data[[#This Row],[total_RC]]&lt;0.6,Beazley_data[[#This Row],[total_RC]]&gt;2),1,Beazley_data[[#This Row],[total_RC]])</f>
        <v>0.98748653196789404</v>
      </c>
      <c r="P496" s="39" t="str">
        <f>Beazley_data[[#This Row],[key]]</f>
        <v>BB2013</v>
      </c>
      <c r="Q496" s="40">
        <f>Beazley_data[[#This Row],[WEP]]</f>
        <v>3443170.8594</v>
      </c>
      <c r="R496" s="40">
        <f t="shared" si="59"/>
        <v>5583826.3290584097</v>
      </c>
      <c r="S496" s="41">
        <f t="shared" si="60"/>
        <v>0.38336712918852267</v>
      </c>
      <c r="U496" s="42">
        <f>Beazley_data[[#This Row],[Acq_costs]]</f>
        <v>545269.14029246301</v>
      </c>
      <c r="V496" s="40">
        <f t="shared" si="61"/>
        <v>1535602.2621887601</v>
      </c>
      <c r="W496" s="43">
        <f t="shared" si="62"/>
        <v>0.64491512306365884</v>
      </c>
      <c r="Y496" s="44">
        <f>Beazley_data[[#This Row],[total_RC]]</f>
        <v>0.98748653196789404</v>
      </c>
      <c r="Z496" s="45">
        <f t="shared" si="63"/>
        <v>0.99470520618998903</v>
      </c>
      <c r="AA496" s="43">
        <f t="shared" si="64"/>
        <v>7.2570990653046006E-3</v>
      </c>
      <c r="AD496" s="42">
        <f>Beazley_data[[#This Row],[Cat_incurred]]+Beazley_data[[#This Row],[incurred_exc_cat]]</f>
        <v>1406509.78268696</v>
      </c>
      <c r="AE496" s="40">
        <f t="shared" si="65"/>
        <v>2535315.9365575202</v>
      </c>
      <c r="AF496" s="43">
        <f t="shared" si="66"/>
        <v>0.44523293432346961</v>
      </c>
    </row>
    <row r="497" spans="1:32" x14ac:dyDescent="0.25">
      <c r="A497" s="46" t="s">
        <v>747</v>
      </c>
      <c r="B497" s="46" t="s">
        <v>73</v>
      </c>
      <c r="C497">
        <v>2014</v>
      </c>
      <c r="D497" s="84">
        <v>3990979.6453</v>
      </c>
      <c r="E497">
        <v>585174.70583868504</v>
      </c>
      <c r="F497">
        <v>0</v>
      </c>
      <c r="G497">
        <v>0</v>
      </c>
      <c r="H497">
        <v>4139239.3912772802</v>
      </c>
      <c r="I497">
        <v>4141897.1792700002</v>
      </c>
      <c r="J497">
        <v>0.99004043473006398</v>
      </c>
      <c r="K497">
        <v>4139239.3912772802</v>
      </c>
      <c r="L497">
        <v>4141897.1792700002</v>
      </c>
      <c r="M497" s="38">
        <f>IF(OR(Beazley_data[[#This Row],[total_RC]]&lt;0.6,Beazley_data[[#This Row],[total_RC]]&gt;2),1,Beazley_data[[#This Row],[total_RC]])</f>
        <v>0.99004043473006398</v>
      </c>
      <c r="P497" s="39" t="str">
        <f>Beazley_data[[#This Row],[key]]</f>
        <v>BB2014</v>
      </c>
      <c r="Q497" s="40">
        <f>Beazley_data[[#This Row],[WEP]]</f>
        <v>3990979.6453</v>
      </c>
      <c r="R497" s="40">
        <f t="shared" si="59"/>
        <v>6855951.9922350002</v>
      </c>
      <c r="S497" s="41">
        <f t="shared" si="60"/>
        <v>0.41788103974179608</v>
      </c>
      <c r="U497" s="42">
        <f>Beazley_data[[#This Row],[Acq_costs]]</f>
        <v>585174.70583868504</v>
      </c>
      <c r="V497" s="40">
        <f t="shared" si="61"/>
        <v>1447927.643341</v>
      </c>
      <c r="W497" s="43">
        <f t="shared" si="62"/>
        <v>0.59585362671270503</v>
      </c>
      <c r="Y497" s="44">
        <f>Beazley_data[[#This Row],[total_RC]]</f>
        <v>0.99004043473006398</v>
      </c>
      <c r="Z497" s="45">
        <f t="shared" si="63"/>
        <v>0.99926962847602696</v>
      </c>
      <c r="AA497" s="43">
        <f t="shared" si="64"/>
        <v>9.2359394131074565E-3</v>
      </c>
      <c r="AD497" s="42">
        <f>Beazley_data[[#This Row],[Cat_incurred]]+Beazley_data[[#This Row],[incurred_exc_cat]]</f>
        <v>4141897.1792700002</v>
      </c>
      <c r="AE497" s="40">
        <f t="shared" si="65"/>
        <v>9880558.9892900009</v>
      </c>
      <c r="AF497" s="43">
        <f t="shared" si="66"/>
        <v>0.58080335497621183</v>
      </c>
    </row>
    <row r="498" spans="1:32" x14ac:dyDescent="0.25">
      <c r="A498" s="48" t="s">
        <v>748</v>
      </c>
      <c r="B498" s="48" t="s">
        <v>73</v>
      </c>
      <c r="C498" s="49">
        <v>2015</v>
      </c>
      <c r="D498" s="85">
        <v>4297125.0824999996</v>
      </c>
      <c r="E498" s="49">
        <v>616881.65754388599</v>
      </c>
      <c r="F498" s="49">
        <v>0</v>
      </c>
      <c r="G498" s="49">
        <v>0</v>
      </c>
      <c r="H498" s="49">
        <v>252258.70480000001</v>
      </c>
      <c r="I498" s="49">
        <v>252258.70480000001</v>
      </c>
      <c r="J498" s="49">
        <v>0.94659762784310997</v>
      </c>
      <c r="K498" s="49">
        <v>252258.70480000001</v>
      </c>
      <c r="L498" s="49">
        <v>252258.70480000001</v>
      </c>
      <c r="M498" s="38">
        <f>IF(OR(Beazley_data[[#This Row],[total_RC]]&lt;0.6,Beazley_data[[#This Row],[total_RC]]&gt;2),1,Beazley_data[[#This Row],[total_RC]])</f>
        <v>0.94659762784310997</v>
      </c>
      <c r="P498" s="39" t="str">
        <f>Beazley_data[[#This Row],[key]]</f>
        <v>BB2015</v>
      </c>
      <c r="Q498" s="40">
        <f>Beazley_data[[#This Row],[WEP]]</f>
        <v>4297125.0824999996</v>
      </c>
      <c r="R498" s="40">
        <f t="shared" si="59"/>
        <v>10951645.8805799</v>
      </c>
      <c r="S498" s="41">
        <f t="shared" si="60"/>
        <v>0.60762746263372946</v>
      </c>
      <c r="U498" s="42">
        <f>Beazley_data[[#This Row],[Acq_costs]]</f>
        <v>616881.65754388599</v>
      </c>
      <c r="V498" s="40">
        <f t="shared" si="61"/>
        <v>2981381.2836476001</v>
      </c>
      <c r="W498" s="43">
        <f t="shared" si="62"/>
        <v>0.79308863950834352</v>
      </c>
      <c r="Y498" s="44">
        <f>Beazley_data[[#This Row],[total_RC]]</f>
        <v>0.94659762784310997</v>
      </c>
      <c r="Z498" s="45">
        <f t="shared" si="63"/>
        <v>0.99972209767405695</v>
      </c>
      <c r="AA498" s="43">
        <f t="shared" si="64"/>
        <v>5.3139237348605005E-2</v>
      </c>
      <c r="AD498" s="42">
        <f>Beazley_data[[#This Row],[Cat_incurred]]+Beazley_data[[#This Row],[incurred_exc_cat]]</f>
        <v>252258.70480000001</v>
      </c>
      <c r="AE498" s="40">
        <f t="shared" si="65"/>
        <v>5072359.0448000003</v>
      </c>
      <c r="AF498" s="43">
        <f t="shared" si="66"/>
        <v>0.95026797145627795</v>
      </c>
    </row>
    <row r="499" spans="1:32" x14ac:dyDescent="0.25">
      <c r="A499" s="46" t="s">
        <v>749</v>
      </c>
      <c r="B499" s="46" t="s">
        <v>73</v>
      </c>
      <c r="C499">
        <v>2016</v>
      </c>
      <c r="D499" s="84">
        <v>4557666.2868999997</v>
      </c>
      <c r="E499">
        <v>754816.59567769198</v>
      </c>
      <c r="F499">
        <v>0</v>
      </c>
      <c r="G499">
        <v>0</v>
      </c>
      <c r="H499">
        <v>417154.92379999999</v>
      </c>
      <c r="I499">
        <v>417154.92379999999</v>
      </c>
      <c r="J499">
        <v>1.01876372084415</v>
      </c>
      <c r="K499">
        <v>417154.92379999999</v>
      </c>
      <c r="L499">
        <v>417154.92379999999</v>
      </c>
      <c r="M499" s="38">
        <f>IF(OR(Beazley_data[[#This Row],[total_RC]]&lt;0.6,Beazley_data[[#This Row],[total_RC]]&gt;2),1,Beazley_data[[#This Row],[total_RC]])</f>
        <v>1.01876372084415</v>
      </c>
      <c r="P499" s="39" t="str">
        <f>Beazley_data[[#This Row],[key]]</f>
        <v>BB2016</v>
      </c>
      <c r="Q499" s="40">
        <f>Beazley_data[[#This Row],[WEP]]</f>
        <v>4557666.2868999997</v>
      </c>
      <c r="R499" s="40">
        <f t="shared" si="59"/>
        <v>8768946.5381704997</v>
      </c>
      <c r="S499" s="41">
        <f t="shared" si="60"/>
        <v>0.48024927885455171</v>
      </c>
      <c r="U499" s="42">
        <f>Beazley_data[[#This Row],[Acq_costs]]</f>
        <v>754816.59567769198</v>
      </c>
      <c r="V499" s="40">
        <f t="shared" si="61"/>
        <v>1191438.5912095001</v>
      </c>
      <c r="W499" s="43">
        <f t="shared" si="62"/>
        <v>0.36646621886619202</v>
      </c>
      <c r="Y499" s="44">
        <f>Beazley_data[[#This Row],[total_RC]]</f>
        <v>1.01876372084415</v>
      </c>
      <c r="Z499" s="45">
        <f t="shared" si="63"/>
        <v>0.99705138267331705</v>
      </c>
      <c r="AA499" s="43">
        <f t="shared" si="64"/>
        <v>-2.1776548880176404E-2</v>
      </c>
      <c r="AD499" s="42">
        <f>Beazley_data[[#This Row],[Cat_incurred]]+Beazley_data[[#This Row],[incurred_exc_cat]]</f>
        <v>417154.92379999999</v>
      </c>
      <c r="AE499" s="40">
        <f t="shared" si="65"/>
        <v>2513866.6338</v>
      </c>
      <c r="AF499" s="43">
        <f t="shared" si="66"/>
        <v>0.83405845075821616</v>
      </c>
    </row>
    <row r="500" spans="1:32" x14ac:dyDescent="0.25">
      <c r="A500" s="48" t="s">
        <v>750</v>
      </c>
      <c r="B500" s="48" t="s">
        <v>73</v>
      </c>
      <c r="C500" s="49">
        <v>2017</v>
      </c>
      <c r="D500" s="85">
        <v>9534391.9092999995</v>
      </c>
      <c r="E500" s="49">
        <v>1485842.3173058999</v>
      </c>
      <c r="F500" s="49">
        <v>3555690.8282249998</v>
      </c>
      <c r="G500" s="49">
        <v>3559376.4096169998</v>
      </c>
      <c r="H500" s="49">
        <v>3975136.9009034</v>
      </c>
      <c r="I500" s="49">
        <v>3980903.07679151</v>
      </c>
      <c r="J500" s="49">
        <v>0.911234231233229</v>
      </c>
      <c r="K500" s="49">
        <v>7530827.7291283999</v>
      </c>
      <c r="L500" s="49">
        <v>7540279.4864085102</v>
      </c>
      <c r="M500" s="38">
        <f>IF(OR(Beazley_data[[#This Row],[total_RC]]&lt;0.6,Beazley_data[[#This Row],[total_RC]]&gt;2),1,Beazley_data[[#This Row],[total_RC]])</f>
        <v>0.911234231233229</v>
      </c>
      <c r="P500" s="39" t="str">
        <f>Beazley_data[[#This Row],[key]]</f>
        <v>BB2017</v>
      </c>
      <c r="Q500" s="40">
        <f>Beazley_data[[#This Row],[WEP]]</f>
        <v>9534391.9092999995</v>
      </c>
      <c r="R500" s="40">
        <f t="shared" si="59"/>
        <v>17485592.253357101</v>
      </c>
      <c r="S500" s="41">
        <f t="shared" si="60"/>
        <v>0.45472868341251249</v>
      </c>
      <c r="U500" s="42">
        <f>Beazley_data[[#This Row],[Acq_costs]]</f>
        <v>1485842.3173058999</v>
      </c>
      <c r="V500" s="40">
        <f t="shared" si="61"/>
        <v>2014690.6862194799</v>
      </c>
      <c r="W500" s="43">
        <f t="shared" si="62"/>
        <v>0.26249606082507465</v>
      </c>
      <c r="Y500" s="44">
        <f>Beazley_data[[#This Row],[total_RC]]</f>
        <v>0.911234231233229</v>
      </c>
      <c r="Z500" s="45">
        <f t="shared" si="63"/>
        <v>1.0067775925104301</v>
      </c>
      <c r="AA500" s="43">
        <f t="shared" si="64"/>
        <v>9.4900166618687706E-2</v>
      </c>
      <c r="AD500" s="42">
        <f>Beazley_data[[#This Row],[Cat_incurred]]+Beazley_data[[#This Row],[incurred_exc_cat]]</f>
        <v>7540279.4864085093</v>
      </c>
      <c r="AE500" s="40">
        <f t="shared" si="65"/>
        <v>10126740.449669201</v>
      </c>
      <c r="AF500" s="43">
        <f t="shared" si="66"/>
        <v>0.25540903078494331</v>
      </c>
    </row>
    <row r="501" spans="1:32" x14ac:dyDescent="0.25">
      <c r="A501" s="46" t="s">
        <v>751</v>
      </c>
      <c r="B501" s="46" t="s">
        <v>73</v>
      </c>
      <c r="C501">
        <v>2018</v>
      </c>
      <c r="D501" s="84">
        <v>14375760.6149</v>
      </c>
      <c r="E501">
        <v>2383118.1448742799</v>
      </c>
      <c r="F501">
        <v>8003011.9540090002</v>
      </c>
      <c r="G501">
        <v>8003011.9540090002</v>
      </c>
      <c r="H501">
        <v>1742948.7653423001</v>
      </c>
      <c r="I501">
        <v>1823126.2867173001</v>
      </c>
      <c r="J501">
        <v>0.80298590368399003</v>
      </c>
      <c r="K501">
        <v>9745960.7193512991</v>
      </c>
      <c r="L501">
        <v>9826138.2407262996</v>
      </c>
      <c r="M501" s="38">
        <f>IF(OR(Beazley_data[[#This Row],[total_RC]]&lt;0.6,Beazley_data[[#This Row],[total_RC]]&gt;2),1,Beazley_data[[#This Row],[total_RC]])</f>
        <v>0.80298590368399003</v>
      </c>
      <c r="P501" s="39" t="str">
        <f>Beazley_data[[#This Row],[key]]</f>
        <v>BB2018</v>
      </c>
      <c r="Q501" s="40">
        <f>Beazley_data[[#This Row],[WEP]]</f>
        <v>14375760.6149</v>
      </c>
      <c r="R501" s="40">
        <f t="shared" si="59"/>
        <v>14623424.8978299</v>
      </c>
      <c r="S501" s="41">
        <f t="shared" si="60"/>
        <v>1.6936133953589238E-2</v>
      </c>
      <c r="U501" s="42">
        <f>Beazley_data[[#This Row],[Acq_costs]]</f>
        <v>2383118.1448742799</v>
      </c>
      <c r="V501" s="40">
        <f t="shared" si="61"/>
        <v>2430154.2547151698</v>
      </c>
      <c r="W501" s="43">
        <f t="shared" si="62"/>
        <v>1.9355195148467178E-2</v>
      </c>
      <c r="Y501" s="44">
        <f>Beazley_data[[#This Row],[total_RC]]</f>
        <v>0.80298590368399003</v>
      </c>
      <c r="Z501" s="45">
        <f t="shared" si="63"/>
        <v>0.83734275040403705</v>
      </c>
      <c r="AA501" s="43">
        <f t="shared" si="64"/>
        <v>4.103080453430695E-2</v>
      </c>
      <c r="AD501" s="42">
        <f>Beazley_data[[#This Row],[Cat_incurred]]+Beazley_data[[#This Row],[incurred_exc_cat]]</f>
        <v>9826138.2407262996</v>
      </c>
      <c r="AE501" s="40">
        <f t="shared" si="65"/>
        <v>2059163.52107737</v>
      </c>
      <c r="AF501" s="43">
        <f t="shared" si="66"/>
        <v>-3.7719076897716159</v>
      </c>
    </row>
    <row r="502" spans="1:32" x14ac:dyDescent="0.25">
      <c r="A502" s="48" t="s">
        <v>752</v>
      </c>
      <c r="B502" s="48" t="s">
        <v>73</v>
      </c>
      <c r="C502" s="49">
        <v>2019</v>
      </c>
      <c r="D502" s="85">
        <v>19714201.4245</v>
      </c>
      <c r="E502" s="49">
        <v>3608395.0461996198</v>
      </c>
      <c r="F502" s="49">
        <v>1679.9937243300001</v>
      </c>
      <c r="G502" s="49">
        <v>1679.9937243300001</v>
      </c>
      <c r="H502" s="49">
        <v>1918210.8800965301</v>
      </c>
      <c r="I502" s="49">
        <v>2049317.8747891099</v>
      </c>
      <c r="J502" s="49">
        <v>1.1151919981880101</v>
      </c>
      <c r="K502" s="49">
        <v>1919890.8738208599</v>
      </c>
      <c r="L502" s="49">
        <v>2050997.86851344</v>
      </c>
      <c r="M502" s="38">
        <f>IF(OR(Beazley_data[[#This Row],[total_RC]]&lt;0.6,Beazley_data[[#This Row],[total_RC]]&gt;2),1,Beazley_data[[#This Row],[total_RC]])</f>
        <v>1.1151919981880101</v>
      </c>
      <c r="P502" s="39" t="str">
        <f>Beazley_data[[#This Row],[key]]</f>
        <v>BB2019</v>
      </c>
      <c r="Q502" s="40">
        <f>Beazley_data[[#This Row],[WEP]]</f>
        <v>19714201.4245</v>
      </c>
      <c r="R502" s="40">
        <f t="shared" si="59"/>
        <v>20120441.673517901</v>
      </c>
      <c r="S502" s="41">
        <f t="shared" si="60"/>
        <v>2.0190424027946987E-2</v>
      </c>
      <c r="U502" s="42">
        <f>Beazley_data[[#This Row],[Acq_costs]]</f>
        <v>3608395.0461996198</v>
      </c>
      <c r="V502" s="40">
        <f t="shared" si="61"/>
        <v>3675894.4934817399</v>
      </c>
      <c r="W502" s="43">
        <f t="shared" si="62"/>
        <v>1.836272705917244E-2</v>
      </c>
      <c r="Y502" s="44">
        <f>Beazley_data[[#This Row],[total_RC]]</f>
        <v>1.1151919981880101</v>
      </c>
      <c r="Z502" s="45">
        <f t="shared" si="63"/>
        <v>1.11354500596401</v>
      </c>
      <c r="AA502" s="43">
        <f t="shared" si="64"/>
        <v>-1.4790531277847079E-3</v>
      </c>
      <c r="AD502" s="42">
        <f>Beazley_data[[#This Row],[Cat_incurred]]+Beazley_data[[#This Row],[incurred_exc_cat]]</f>
        <v>2050997.86851344</v>
      </c>
      <c r="AE502" s="40">
        <f t="shared" si="65"/>
        <v>9956373.1952111609</v>
      </c>
      <c r="AF502" s="43">
        <f t="shared" si="66"/>
        <v>0.79400150754695165</v>
      </c>
    </row>
    <row r="503" spans="1:32" x14ac:dyDescent="0.25">
      <c r="A503" s="46" t="s">
        <v>753</v>
      </c>
      <c r="B503" s="46" t="s">
        <v>73</v>
      </c>
      <c r="C503">
        <v>2020</v>
      </c>
      <c r="D503" s="84">
        <v>28073459.1039</v>
      </c>
      <c r="E503">
        <v>5339714.3539790697</v>
      </c>
      <c r="F503">
        <v>58779.955480775097</v>
      </c>
      <c r="G503">
        <v>68463.155602682993</v>
      </c>
      <c r="H503">
        <v>1224613.93472258</v>
      </c>
      <c r="I503">
        <v>1292790.69992238</v>
      </c>
      <c r="J503">
        <v>1.18421882753976</v>
      </c>
      <c r="K503">
        <v>1283393.89020336</v>
      </c>
      <c r="L503">
        <v>1361253.8555250601</v>
      </c>
      <c r="M503" s="38">
        <f>IF(OR(Beazley_data[[#This Row],[total_RC]]&lt;0.6,Beazley_data[[#This Row],[total_RC]]&gt;2),1,Beazley_data[[#This Row],[total_RC]])</f>
        <v>1.18421882753976</v>
      </c>
      <c r="P503" s="39" t="str">
        <f>Beazley_data[[#This Row],[key]]</f>
        <v>BB2020</v>
      </c>
      <c r="Q503" s="40">
        <f>Beazley_data[[#This Row],[WEP]]</f>
        <v>28073459.1039</v>
      </c>
      <c r="R503" s="40">
        <f t="shared" si="59"/>
        <v>29254605.8696816</v>
      </c>
      <c r="S503" s="41">
        <f t="shared" si="60"/>
        <v>4.0374728377581638E-2</v>
      </c>
      <c r="U503" s="42">
        <f>Beazley_data[[#This Row],[Acq_costs]]</f>
        <v>5339714.3539790697</v>
      </c>
      <c r="V503" s="40">
        <f t="shared" si="61"/>
        <v>5614153.6851632101</v>
      </c>
      <c r="W503" s="43">
        <f t="shared" si="62"/>
        <v>4.8883473195508384E-2</v>
      </c>
      <c r="Y503" s="44">
        <f>Beazley_data[[#This Row],[total_RC]]</f>
        <v>1.18421882753976</v>
      </c>
      <c r="Z503" s="45">
        <f t="shared" si="63"/>
        <v>1.1893886548524599</v>
      </c>
      <c r="AA503" s="43">
        <f t="shared" si="64"/>
        <v>4.346625715326991E-3</v>
      </c>
      <c r="AD503" s="42">
        <f>Beazley_data[[#This Row],[Cat_incurred]]+Beazley_data[[#This Row],[incurred_exc_cat]]</f>
        <v>1361253.8555250631</v>
      </c>
      <c r="AE503" s="40">
        <f t="shared" si="65"/>
        <v>652979.33892811195</v>
      </c>
      <c r="AF503" s="43">
        <f t="shared" si="66"/>
        <v>-1.0846813587694952</v>
      </c>
    </row>
    <row r="504" spans="1:32" x14ac:dyDescent="0.25">
      <c r="A504" s="48" t="s">
        <v>754</v>
      </c>
      <c r="B504" s="48" t="s">
        <v>73</v>
      </c>
      <c r="C504" s="49">
        <v>2021</v>
      </c>
      <c r="D504" s="85">
        <v>32338572.4991</v>
      </c>
      <c r="E504" s="49">
        <v>5883468.5440504197</v>
      </c>
      <c r="F504" s="49">
        <v>0</v>
      </c>
      <c r="G504" s="49">
        <v>0</v>
      </c>
      <c r="H504" s="49">
        <v>419238.32694027002</v>
      </c>
      <c r="I504" s="49">
        <v>3294708.46634987</v>
      </c>
      <c r="J504" s="49">
        <v>1.1726515637353001</v>
      </c>
      <c r="K504" s="49">
        <v>419238.32694027002</v>
      </c>
      <c r="L504" s="49">
        <v>3294708.46634987</v>
      </c>
      <c r="M504" s="38">
        <f>IF(OR(Beazley_data[[#This Row],[total_RC]]&lt;0.6,Beazley_data[[#This Row],[total_RC]]&gt;2),1,Beazley_data[[#This Row],[total_RC]])</f>
        <v>1.1726515637353001</v>
      </c>
      <c r="P504" s="39" t="str">
        <f>Beazley_data[[#This Row],[key]]</f>
        <v>BB2021</v>
      </c>
      <c r="Q504" s="40">
        <f>Beazley_data[[#This Row],[WEP]]</f>
        <v>32338572.4991</v>
      </c>
      <c r="R504" s="40">
        <f t="shared" si="59"/>
        <v>32240397.1751168</v>
      </c>
      <c r="S504" s="41">
        <f t="shared" si="60"/>
        <v>-3.0451028084409518E-3</v>
      </c>
      <c r="U504" s="42">
        <f>Beazley_data[[#This Row],[Acq_costs]]</f>
        <v>5883468.5440504197</v>
      </c>
      <c r="V504" s="40">
        <f t="shared" si="61"/>
        <v>6037229.2990540396</v>
      </c>
      <c r="W504" s="43">
        <f t="shared" si="62"/>
        <v>2.546876180894974E-2</v>
      </c>
      <c r="Y504" s="44">
        <f>Beazley_data[[#This Row],[total_RC]]</f>
        <v>1.1726515637353001</v>
      </c>
      <c r="Z504" s="45">
        <f t="shared" si="63"/>
        <v>1.16553539296728</v>
      </c>
      <c r="AA504" s="43">
        <f t="shared" si="64"/>
        <v>-6.1054952178700942E-3</v>
      </c>
      <c r="AD504" s="42">
        <f>Beazley_data[[#This Row],[Cat_incurred]]+Beazley_data[[#This Row],[incurred_exc_cat]]</f>
        <v>3294708.46634987</v>
      </c>
      <c r="AE504" s="40">
        <f t="shared" si="65"/>
        <v>84001.22902436</v>
      </c>
      <c r="AF504" s="43">
        <f t="shared" si="66"/>
        <v>-38.222145968774079</v>
      </c>
    </row>
    <row r="505" spans="1:32" x14ac:dyDescent="0.25">
      <c r="A505" s="46" t="s">
        <v>755</v>
      </c>
      <c r="B505" s="46" t="s">
        <v>73</v>
      </c>
      <c r="C505">
        <v>2022</v>
      </c>
      <c r="D505" s="84">
        <v>36460366.464100003</v>
      </c>
      <c r="E505">
        <v>6389620.7400176805</v>
      </c>
      <c r="F505">
        <v>595.0874</v>
      </c>
      <c r="G505">
        <v>1832.7900999999999</v>
      </c>
      <c r="H505">
        <v>3681719.6079006498</v>
      </c>
      <c r="I505">
        <v>3865192.2185198301</v>
      </c>
      <c r="J505">
        <v>1.03264228444145</v>
      </c>
      <c r="K505">
        <v>3682314.6953006499</v>
      </c>
      <c r="L505">
        <v>3867025.00861983</v>
      </c>
      <c r="M505" s="38">
        <f>IF(OR(Beazley_data[[#This Row],[total_RC]]&lt;0.6,Beazley_data[[#This Row],[total_RC]]&gt;2),1,Beazley_data[[#This Row],[total_RC]])</f>
        <v>1.03264228444145</v>
      </c>
      <c r="P505" s="39" t="str">
        <f>Beazley_data[[#This Row],[key]]</f>
        <v>BB2022</v>
      </c>
      <c r="Q505" s="40">
        <f>Beazley_data[[#This Row],[WEP]]</f>
        <v>36460366.464100003</v>
      </c>
      <c r="R505" s="40">
        <f t="shared" si="59"/>
        <v>13762139.6796491</v>
      </c>
      <c r="S505" s="41">
        <f t="shared" si="60"/>
        <v>-1.64932396508198</v>
      </c>
      <c r="U505" s="42">
        <f>Beazley_data[[#This Row],[Acq_costs]]</f>
        <v>6389620.7400176805</v>
      </c>
      <c r="V505" s="40">
        <f t="shared" si="61"/>
        <v>3349919.3426806401</v>
      </c>
      <c r="W505" s="43">
        <f t="shared" si="62"/>
        <v>-0.90739539863208762</v>
      </c>
      <c r="Y505" s="44">
        <f>Beazley_data[[#This Row],[total_RC]]</f>
        <v>1.03264228444145</v>
      </c>
      <c r="Z505" s="45">
        <f t="shared" si="63"/>
        <v>1.05625611655916</v>
      </c>
      <c r="AA505" s="43">
        <f t="shared" si="64"/>
        <v>2.2356161301705809E-2</v>
      </c>
      <c r="AD505" s="42">
        <f>Beazley_data[[#This Row],[Cat_incurred]]+Beazley_data[[#This Row],[incurred_exc_cat]]</f>
        <v>3867025.00861983</v>
      </c>
      <c r="AE505" s="40">
        <f t="shared" si="65"/>
        <v>0</v>
      </c>
      <c r="AF505" s="43" t="str">
        <f t="shared" si="66"/>
        <v>no values</v>
      </c>
    </row>
    <row r="506" spans="1:32" x14ac:dyDescent="0.25">
      <c r="A506" s="48" t="s">
        <v>756</v>
      </c>
      <c r="B506" s="48" t="s">
        <v>73</v>
      </c>
      <c r="C506" s="49">
        <v>2023</v>
      </c>
      <c r="D506" s="85">
        <v>42934316.687600002</v>
      </c>
      <c r="E506" s="49">
        <v>7980142.1562389201</v>
      </c>
      <c r="F506" s="49">
        <v>12602.667191734599</v>
      </c>
      <c r="G506" s="49">
        <v>27187.159715623198</v>
      </c>
      <c r="H506" s="49">
        <v>1467710.4937995099</v>
      </c>
      <c r="I506" s="49">
        <v>1689162.9448500001</v>
      </c>
      <c r="J506" s="49">
        <v>0.95271457098481005</v>
      </c>
      <c r="K506" s="49">
        <v>1480313.1609912401</v>
      </c>
      <c r="L506" s="49">
        <v>1716350.10456562</v>
      </c>
      <c r="M506" s="38">
        <f>IF(OR(Beazley_data[[#This Row],[total_RC]]&lt;0.6,Beazley_data[[#This Row],[total_RC]]&gt;2),1,Beazley_data[[#This Row],[total_RC]])</f>
        <v>0.95271457098481005</v>
      </c>
      <c r="P506" s="39" t="str">
        <f>Beazley_data[[#This Row],[key]]</f>
        <v>BB2023</v>
      </c>
      <c r="Q506" s="40">
        <f>Beazley_data[[#This Row],[WEP]]</f>
        <v>42934316.687600002</v>
      </c>
      <c r="R506" s="40">
        <f t="shared" si="59"/>
        <v>0</v>
      </c>
      <c r="S506" s="41" t="str">
        <f t="shared" si="60"/>
        <v>no values</v>
      </c>
      <c r="U506" s="42">
        <f>Beazley_data[[#This Row],[Acq_costs]]</f>
        <v>7980142.1562389201</v>
      </c>
      <c r="V506" s="40">
        <f t="shared" si="61"/>
        <v>0</v>
      </c>
      <c r="W506" s="43" t="str">
        <f t="shared" si="62"/>
        <v>no values</v>
      </c>
      <c r="Y506" s="44">
        <f>Beazley_data[[#This Row],[total_RC]]</f>
        <v>0.95271457098481005</v>
      </c>
      <c r="Z506" s="45">
        <f t="shared" si="63"/>
        <v>0</v>
      </c>
      <c r="AA506" s="43" t="str">
        <f t="shared" si="64"/>
        <v>no values</v>
      </c>
      <c r="AD506" s="42">
        <f>Beazley_data[[#This Row],[Cat_incurred]]+Beazley_data[[#This Row],[incurred_exc_cat]]</f>
        <v>1716350.1045656232</v>
      </c>
      <c r="AE506" s="40">
        <f t="shared" si="65"/>
        <v>0</v>
      </c>
      <c r="AF506" s="43" t="str">
        <f t="shared" si="66"/>
        <v>no values</v>
      </c>
    </row>
    <row r="507" spans="1:32" x14ac:dyDescent="0.25">
      <c r="A507" s="46" t="s">
        <v>757</v>
      </c>
      <c r="B507" s="46" t="s">
        <v>73</v>
      </c>
      <c r="C507">
        <v>2024</v>
      </c>
      <c r="D507" s="84">
        <v>38661576.855499998</v>
      </c>
      <c r="E507">
        <v>6605732.25432806</v>
      </c>
      <c r="F507">
        <v>0</v>
      </c>
      <c r="G507">
        <v>0</v>
      </c>
      <c r="H507">
        <v>0</v>
      </c>
      <c r="I507">
        <v>0</v>
      </c>
      <c r="J507">
        <v>0.94123524275627002</v>
      </c>
      <c r="K507">
        <v>0</v>
      </c>
      <c r="L507">
        <v>0</v>
      </c>
      <c r="M507" s="38">
        <f>IF(OR(Beazley_data[[#This Row],[total_RC]]&lt;0.6,Beazley_data[[#This Row],[total_RC]]&gt;2),1,Beazley_data[[#This Row],[total_RC]])</f>
        <v>0.94123524275627002</v>
      </c>
      <c r="P507" s="39" t="str">
        <f>Beazley_data[[#This Row],[key]]</f>
        <v>BB2024</v>
      </c>
      <c r="Q507" s="40">
        <f>Beazley_data[[#This Row],[WEP]]</f>
        <v>38661576.855499998</v>
      </c>
      <c r="R507" s="40">
        <f t="shared" si="59"/>
        <v>0</v>
      </c>
      <c r="S507" s="41" t="str">
        <f t="shared" si="60"/>
        <v>no values</v>
      </c>
      <c r="U507" s="42">
        <f>Beazley_data[[#This Row],[Acq_costs]]</f>
        <v>6605732.25432806</v>
      </c>
      <c r="V507" s="40">
        <f t="shared" si="61"/>
        <v>0</v>
      </c>
      <c r="W507" s="43" t="str">
        <f t="shared" si="62"/>
        <v>no values</v>
      </c>
      <c r="Y507" s="44">
        <f>Beazley_data[[#This Row],[total_RC]]</f>
        <v>0.94123524275627002</v>
      </c>
      <c r="Z507" s="45">
        <f t="shared" si="63"/>
        <v>0</v>
      </c>
      <c r="AA507" s="43" t="str">
        <f t="shared" si="64"/>
        <v>no values</v>
      </c>
      <c r="AD507" s="42">
        <f>Beazley_data[[#This Row],[Cat_incurred]]+Beazley_data[[#This Row],[incurred_exc_cat]]</f>
        <v>0</v>
      </c>
      <c r="AE507" s="40">
        <f t="shared" si="65"/>
        <v>0</v>
      </c>
      <c r="AF507" s="43" t="str">
        <f t="shared" si="66"/>
        <v>no values</v>
      </c>
    </row>
    <row r="508" spans="1:32" x14ac:dyDescent="0.25">
      <c r="A508" s="48" t="s">
        <v>758</v>
      </c>
      <c r="B508" s="48" t="s">
        <v>73</v>
      </c>
      <c r="C508" s="49"/>
      <c r="D508" s="85">
        <v>0</v>
      </c>
      <c r="E508" s="49">
        <v>0</v>
      </c>
      <c r="F508" s="49">
        <v>0</v>
      </c>
      <c r="G508" s="49">
        <v>0</v>
      </c>
      <c r="H508" s="49">
        <v>0</v>
      </c>
      <c r="I508" s="49">
        <v>0</v>
      </c>
      <c r="J508" s="49"/>
      <c r="K508" s="49">
        <v>0</v>
      </c>
      <c r="L508" s="49">
        <v>0</v>
      </c>
      <c r="M508" s="38">
        <f>IF(OR(Beazley_data[[#This Row],[total_RC]]&lt;0.6,Beazley_data[[#This Row],[total_RC]]&gt;2),1,Beazley_data[[#This Row],[total_RC]])</f>
        <v>1</v>
      </c>
      <c r="P508" s="39" t="str">
        <f>Beazley_data[[#This Row],[key]]</f>
        <v>BBNA</v>
      </c>
      <c r="Q508" s="40">
        <f>Beazley_data[[#This Row],[WEP]]</f>
        <v>0</v>
      </c>
      <c r="R508" s="40">
        <f t="shared" si="59"/>
        <v>0</v>
      </c>
      <c r="S508" s="41" t="str">
        <f t="shared" si="60"/>
        <v>no values</v>
      </c>
      <c r="U508" s="42">
        <f>Beazley_data[[#This Row],[Acq_costs]]</f>
        <v>0</v>
      </c>
      <c r="V508" s="40">
        <f t="shared" si="61"/>
        <v>0</v>
      </c>
      <c r="W508" s="43" t="str">
        <f t="shared" si="62"/>
        <v>no values</v>
      </c>
      <c r="Y508" s="44">
        <f>Beazley_data[[#This Row],[total_RC]]</f>
        <v>0</v>
      </c>
      <c r="Z508" s="45">
        <f t="shared" si="63"/>
        <v>0</v>
      </c>
      <c r="AA508" s="43" t="str">
        <f t="shared" si="64"/>
        <v>no values</v>
      </c>
      <c r="AD508" s="42">
        <f>Beazley_data[[#This Row],[Cat_incurred]]+Beazley_data[[#This Row],[incurred_exc_cat]]</f>
        <v>0</v>
      </c>
      <c r="AE508" s="40">
        <f t="shared" si="65"/>
        <v>0</v>
      </c>
      <c r="AF508" s="43" t="str">
        <f t="shared" si="66"/>
        <v>no values</v>
      </c>
    </row>
    <row r="509" spans="1:32" x14ac:dyDescent="0.25">
      <c r="A509" s="46" t="s">
        <v>759</v>
      </c>
      <c r="B509" s="46" t="s">
        <v>29</v>
      </c>
      <c r="C509">
        <v>1993</v>
      </c>
      <c r="D509" s="84">
        <v>1007.0973</v>
      </c>
      <c r="E509">
        <v>0</v>
      </c>
      <c r="F509">
        <v>0</v>
      </c>
      <c r="G509">
        <v>0</v>
      </c>
      <c r="H509">
        <v>0</v>
      </c>
      <c r="I509">
        <v>0</v>
      </c>
      <c r="K509">
        <v>0</v>
      </c>
      <c r="L509">
        <v>0</v>
      </c>
      <c r="M509" s="38">
        <f>IF(OR(Beazley_data[[#This Row],[total_RC]]&lt;0.6,Beazley_data[[#This Row],[total_RC]]&gt;2),1,Beazley_data[[#This Row],[total_RC]])</f>
        <v>1</v>
      </c>
      <c r="P509" s="39" t="str">
        <f>Beazley_data[[#This Row],[key]]</f>
        <v>BD1993</v>
      </c>
      <c r="Q509" s="40">
        <f>Beazley_data[[#This Row],[WEP]]</f>
        <v>1007.0973</v>
      </c>
      <c r="R509" s="40">
        <f t="shared" si="59"/>
        <v>0</v>
      </c>
      <c r="S509" s="41" t="str">
        <f t="shared" si="60"/>
        <v>no values</v>
      </c>
      <c r="U509" s="42">
        <f>Beazley_data[[#This Row],[Acq_costs]]</f>
        <v>0</v>
      </c>
      <c r="V509" s="40">
        <f t="shared" si="61"/>
        <v>0</v>
      </c>
      <c r="W509" s="43" t="str">
        <f t="shared" si="62"/>
        <v>no values</v>
      </c>
      <c r="Y509" s="44">
        <f>Beazley_data[[#This Row],[total_RC]]</f>
        <v>0</v>
      </c>
      <c r="Z509" s="45">
        <f t="shared" si="63"/>
        <v>0</v>
      </c>
      <c r="AA509" s="43" t="str">
        <f t="shared" si="64"/>
        <v>no values</v>
      </c>
      <c r="AD509" s="42">
        <f>Beazley_data[[#This Row],[Cat_incurred]]+Beazley_data[[#This Row],[incurred_exc_cat]]</f>
        <v>0</v>
      </c>
      <c r="AE509" s="40">
        <f t="shared" si="65"/>
        <v>0</v>
      </c>
      <c r="AF509" s="43" t="str">
        <f t="shared" si="66"/>
        <v>no values</v>
      </c>
    </row>
    <row r="510" spans="1:32" x14ac:dyDescent="0.25">
      <c r="A510" s="48" t="s">
        <v>760</v>
      </c>
      <c r="B510" s="48" t="s">
        <v>29</v>
      </c>
      <c r="C510" s="49">
        <v>1995</v>
      </c>
      <c r="D510" s="85">
        <v>4745.482</v>
      </c>
      <c r="E510" s="49">
        <v>677.92600000000004</v>
      </c>
      <c r="F510" s="49">
        <v>0</v>
      </c>
      <c r="G510" s="49">
        <v>0</v>
      </c>
      <c r="H510" s="49">
        <v>728.78831088000004</v>
      </c>
      <c r="I510" s="49">
        <v>728.78831088000004</v>
      </c>
      <c r="J510" s="49"/>
      <c r="K510" s="49">
        <v>728.78831088000004</v>
      </c>
      <c r="L510" s="49">
        <v>728.78831088000004</v>
      </c>
      <c r="M510" s="38">
        <f>IF(OR(Beazley_data[[#This Row],[total_RC]]&lt;0.6,Beazley_data[[#This Row],[total_RC]]&gt;2),1,Beazley_data[[#This Row],[total_RC]])</f>
        <v>1</v>
      </c>
      <c r="P510" s="39" t="str">
        <f>Beazley_data[[#This Row],[key]]</f>
        <v>BD1995</v>
      </c>
      <c r="Q510" s="40">
        <f>Beazley_data[[#This Row],[WEP]]</f>
        <v>4745.482</v>
      </c>
      <c r="R510" s="40">
        <f t="shared" si="59"/>
        <v>0</v>
      </c>
      <c r="S510" s="41" t="str">
        <f t="shared" si="60"/>
        <v>no values</v>
      </c>
      <c r="U510" s="42">
        <f>Beazley_data[[#This Row],[Acq_costs]]</f>
        <v>677.92600000000004</v>
      </c>
      <c r="V510" s="40">
        <f t="shared" si="61"/>
        <v>0</v>
      </c>
      <c r="W510" s="43" t="str">
        <f t="shared" si="62"/>
        <v>no values</v>
      </c>
      <c r="Y510" s="44">
        <f>Beazley_data[[#This Row],[total_RC]]</f>
        <v>0</v>
      </c>
      <c r="Z510" s="45">
        <f t="shared" si="63"/>
        <v>0</v>
      </c>
      <c r="AA510" s="43" t="str">
        <f t="shared" si="64"/>
        <v>no values</v>
      </c>
      <c r="AD510" s="42">
        <f>Beazley_data[[#This Row],[Cat_incurred]]+Beazley_data[[#This Row],[incurred_exc_cat]]</f>
        <v>728.78831088000004</v>
      </c>
      <c r="AE510" s="40">
        <f t="shared" si="65"/>
        <v>0</v>
      </c>
      <c r="AF510" s="43" t="str">
        <f t="shared" si="66"/>
        <v>no values</v>
      </c>
    </row>
    <row r="511" spans="1:32" x14ac:dyDescent="0.25">
      <c r="A511" s="46" t="s">
        <v>761</v>
      </c>
      <c r="B511" s="46" t="s">
        <v>29</v>
      </c>
      <c r="C511">
        <v>1996</v>
      </c>
      <c r="D511" s="84">
        <v>33316.731899999999</v>
      </c>
      <c r="E511">
        <v>9232.4017534946197</v>
      </c>
      <c r="F511">
        <v>0</v>
      </c>
      <c r="G511">
        <v>0</v>
      </c>
      <c r="H511">
        <v>1185.5088144399999</v>
      </c>
      <c r="I511">
        <v>1185.5088144399999</v>
      </c>
      <c r="J511">
        <v>1</v>
      </c>
      <c r="K511">
        <v>1185.5088144399999</v>
      </c>
      <c r="L511">
        <v>1185.5088144399999</v>
      </c>
      <c r="M511" s="38">
        <f>IF(OR(Beazley_data[[#This Row],[total_RC]]&lt;0.6,Beazley_data[[#This Row],[total_RC]]&gt;2),1,Beazley_data[[#This Row],[total_RC]])</f>
        <v>1</v>
      </c>
      <c r="P511" s="39" t="str">
        <f>Beazley_data[[#This Row],[key]]</f>
        <v>BD1996</v>
      </c>
      <c r="Q511" s="40">
        <f>Beazley_data[[#This Row],[WEP]]</f>
        <v>33316.731899999999</v>
      </c>
      <c r="R511" s="40">
        <f t="shared" si="59"/>
        <v>0</v>
      </c>
      <c r="S511" s="41" t="str">
        <f t="shared" si="60"/>
        <v>no values</v>
      </c>
      <c r="U511" s="42">
        <f>Beazley_data[[#This Row],[Acq_costs]]</f>
        <v>9232.4017534946197</v>
      </c>
      <c r="V511" s="40">
        <f t="shared" si="61"/>
        <v>0</v>
      </c>
      <c r="W511" s="43" t="str">
        <f t="shared" si="62"/>
        <v>no values</v>
      </c>
      <c r="Y511" s="44">
        <f>Beazley_data[[#This Row],[total_RC]]</f>
        <v>1</v>
      </c>
      <c r="Z511" s="45">
        <f t="shared" si="63"/>
        <v>0</v>
      </c>
      <c r="AA511" s="43" t="str">
        <f t="shared" si="64"/>
        <v>no values</v>
      </c>
      <c r="AD511" s="42">
        <f>Beazley_data[[#This Row],[Cat_incurred]]+Beazley_data[[#This Row],[incurred_exc_cat]]</f>
        <v>1185.5088144399999</v>
      </c>
      <c r="AE511" s="40">
        <f t="shared" si="65"/>
        <v>0</v>
      </c>
      <c r="AF511" s="43" t="str">
        <f t="shared" si="66"/>
        <v>no values</v>
      </c>
    </row>
    <row r="512" spans="1:32" x14ac:dyDescent="0.25">
      <c r="A512" s="48" t="s">
        <v>762</v>
      </c>
      <c r="B512" s="48" t="s">
        <v>29</v>
      </c>
      <c r="C512" s="49">
        <v>1997</v>
      </c>
      <c r="D512" s="85">
        <v>18032.928400000001</v>
      </c>
      <c r="E512" s="49">
        <v>6629.9379264367799</v>
      </c>
      <c r="F512" s="49">
        <v>617.73280053999997</v>
      </c>
      <c r="G512" s="49">
        <v>617.73280053999997</v>
      </c>
      <c r="H512" s="49">
        <v>4752.8902134999998</v>
      </c>
      <c r="I512" s="49">
        <v>4752.8902134999998</v>
      </c>
      <c r="J512" s="49">
        <v>1</v>
      </c>
      <c r="K512" s="49">
        <v>5370.6230140400003</v>
      </c>
      <c r="L512" s="49">
        <v>5370.6230140400003</v>
      </c>
      <c r="M512" s="38">
        <f>IF(OR(Beazley_data[[#This Row],[total_RC]]&lt;0.6,Beazley_data[[#This Row],[total_RC]]&gt;2),1,Beazley_data[[#This Row],[total_RC]])</f>
        <v>1</v>
      </c>
      <c r="P512" s="39" t="str">
        <f>Beazley_data[[#This Row],[key]]</f>
        <v>BD1997</v>
      </c>
      <c r="Q512" s="40">
        <f>Beazley_data[[#This Row],[WEP]]</f>
        <v>18032.928400000001</v>
      </c>
      <c r="R512" s="40">
        <f t="shared" si="59"/>
        <v>0</v>
      </c>
      <c r="S512" s="41" t="str">
        <f t="shared" si="60"/>
        <v>no values</v>
      </c>
      <c r="U512" s="42">
        <f>Beazley_data[[#This Row],[Acq_costs]]</f>
        <v>6629.9379264367799</v>
      </c>
      <c r="V512" s="40">
        <f t="shared" si="61"/>
        <v>0</v>
      </c>
      <c r="W512" s="43" t="str">
        <f t="shared" si="62"/>
        <v>no values</v>
      </c>
      <c r="Y512" s="44">
        <f>Beazley_data[[#This Row],[total_RC]]</f>
        <v>1</v>
      </c>
      <c r="Z512" s="45">
        <f t="shared" si="63"/>
        <v>0</v>
      </c>
      <c r="AA512" s="43" t="str">
        <f t="shared" si="64"/>
        <v>no values</v>
      </c>
      <c r="AD512" s="42">
        <f>Beazley_data[[#This Row],[Cat_incurred]]+Beazley_data[[#This Row],[incurred_exc_cat]]</f>
        <v>5370.6230140400003</v>
      </c>
      <c r="AE512" s="40">
        <f t="shared" si="65"/>
        <v>0</v>
      </c>
      <c r="AF512" s="43" t="str">
        <f t="shared" si="66"/>
        <v>no values</v>
      </c>
    </row>
    <row r="513" spans="1:32" x14ac:dyDescent="0.25">
      <c r="A513" s="46" t="s">
        <v>763</v>
      </c>
      <c r="B513" s="46" t="s">
        <v>29</v>
      </c>
      <c r="C513">
        <v>1998</v>
      </c>
      <c r="D513" s="84">
        <v>1.994</v>
      </c>
      <c r="E513">
        <v>0.62772874165441706</v>
      </c>
      <c r="F513">
        <v>0</v>
      </c>
      <c r="G513">
        <v>0</v>
      </c>
      <c r="H513">
        <v>0</v>
      </c>
      <c r="I513">
        <v>0</v>
      </c>
      <c r="J513">
        <v>1</v>
      </c>
      <c r="K513">
        <v>0</v>
      </c>
      <c r="L513">
        <v>0</v>
      </c>
      <c r="M513" s="38">
        <f>IF(OR(Beazley_data[[#This Row],[total_RC]]&lt;0.6,Beazley_data[[#This Row],[total_RC]]&gt;2),1,Beazley_data[[#This Row],[total_RC]])</f>
        <v>1</v>
      </c>
      <c r="P513" s="39" t="str">
        <f>Beazley_data[[#This Row],[key]]</f>
        <v>BD1998</v>
      </c>
      <c r="Q513" s="40">
        <f>Beazley_data[[#This Row],[WEP]]</f>
        <v>1.994</v>
      </c>
      <c r="R513" s="40">
        <f t="shared" si="59"/>
        <v>0</v>
      </c>
      <c r="S513" s="41" t="str">
        <f t="shared" si="60"/>
        <v>no values</v>
      </c>
      <c r="U513" s="42">
        <f>Beazley_data[[#This Row],[Acq_costs]]</f>
        <v>0.62772874165441706</v>
      </c>
      <c r="V513" s="40">
        <f t="shared" si="61"/>
        <v>0</v>
      </c>
      <c r="W513" s="43" t="str">
        <f t="shared" si="62"/>
        <v>no values</v>
      </c>
      <c r="Y513" s="44">
        <f>Beazley_data[[#This Row],[total_RC]]</f>
        <v>1</v>
      </c>
      <c r="Z513" s="45">
        <f t="shared" si="63"/>
        <v>0</v>
      </c>
      <c r="AA513" s="43" t="str">
        <f t="shared" si="64"/>
        <v>no values</v>
      </c>
      <c r="AD513" s="42">
        <f>Beazley_data[[#This Row],[Cat_incurred]]+Beazley_data[[#This Row],[incurred_exc_cat]]</f>
        <v>0</v>
      </c>
      <c r="AE513" s="40">
        <f t="shared" si="65"/>
        <v>0</v>
      </c>
      <c r="AF513" s="43" t="str">
        <f t="shared" si="66"/>
        <v>no values</v>
      </c>
    </row>
    <row r="514" spans="1:32" x14ac:dyDescent="0.25">
      <c r="A514" s="48" t="s">
        <v>764</v>
      </c>
      <c r="B514" s="48" t="s">
        <v>29</v>
      </c>
      <c r="C514" s="49">
        <v>1999</v>
      </c>
      <c r="D514" s="85">
        <v>1.2835000000000001</v>
      </c>
      <c r="E514" s="49">
        <v>0.39927786446143398</v>
      </c>
      <c r="F514" s="49">
        <v>0</v>
      </c>
      <c r="G514" s="49">
        <v>0</v>
      </c>
      <c r="H514" s="49">
        <v>0</v>
      </c>
      <c r="I514" s="49">
        <v>0</v>
      </c>
      <c r="J514" s="49">
        <v>1</v>
      </c>
      <c r="K514" s="49">
        <v>0</v>
      </c>
      <c r="L514" s="49">
        <v>0</v>
      </c>
      <c r="M514" s="38">
        <f>IF(OR(Beazley_data[[#This Row],[total_RC]]&lt;0.6,Beazley_data[[#This Row],[total_RC]]&gt;2),1,Beazley_data[[#This Row],[total_RC]])</f>
        <v>1</v>
      </c>
      <c r="P514" s="39" t="str">
        <f>Beazley_data[[#This Row],[key]]</f>
        <v>BD1999</v>
      </c>
      <c r="Q514" s="40">
        <f>Beazley_data[[#This Row],[WEP]]</f>
        <v>1.2835000000000001</v>
      </c>
      <c r="R514" s="40">
        <f t="shared" ref="R514:R577" si="67">IFERROR(INDEX($AJ$4:$CZ$182,MATCH($B514,$AI$4:$AI$182,0),MATCH($C514&amp;"WEP",$AJ$1:$FQ$1,0)),0)</f>
        <v>0</v>
      </c>
      <c r="S514" s="41" t="str">
        <f t="shared" ref="S514:S577" si="68">IFERROR((R514-Q514)/R514,"no values")</f>
        <v>no values</v>
      </c>
      <c r="U514" s="42">
        <f>Beazley_data[[#This Row],[Acq_costs]]</f>
        <v>0.39927786446143398</v>
      </c>
      <c r="V514" s="40">
        <f t="shared" ref="V514:V577" si="69">IFERROR(INDEX($AJ$4:$FQ$182,MATCH($B514,$AI$4:$AI$182,0),MATCH($C514&amp;"Acquisition Cost",$AJ$1:$FQ$1,0)),0)</f>
        <v>0</v>
      </c>
      <c r="W514" s="43" t="str">
        <f t="shared" ref="W514:W577" si="70">IFERROR((V514-U514)/V514,"no values")</f>
        <v>no values</v>
      </c>
      <c r="Y514" s="44">
        <f>Beazley_data[[#This Row],[total_RC]]</f>
        <v>1</v>
      </c>
      <c r="Z514" s="45">
        <f t="shared" ref="Z514:Z577" si="71">IFERROR(INDEX($AJ$4:$FQ$182,MATCH($B514,$AI$4:$AI$182,0),MATCH($C514&amp;"RC",$AJ$1:$FQ$1,0)),0)</f>
        <v>0</v>
      </c>
      <c r="AA514" s="43" t="str">
        <f t="shared" ref="AA514:AA577" si="72">IFERROR((Z514-Y514)/Z514,"no values")</f>
        <v>no values</v>
      </c>
      <c r="AD514" s="42">
        <f>Beazley_data[[#This Row],[Cat_incurred]]+Beazley_data[[#This Row],[incurred_exc_cat]]</f>
        <v>0</v>
      </c>
      <c r="AE514" s="40">
        <f t="shared" ref="AE514:AE577" si="73">IFERROR(INDEX($AJ$4:$FQ$182,MATCH($B514,$AI$4:$AI$182,0),MATCH($C514&amp;"Total Incurred (Cat)",$AJ$1:$FQ$1,0)),0)+IFERROR(INDEX($AJ$4:$FQ$182,MATCH($B514,$AI$4:$AI$182,0),MATCH($C514&amp;"Total Incurred (Non Cat)",$AJ$1:$FQ$1,0)),0)</f>
        <v>0</v>
      </c>
      <c r="AF514" s="43" t="str">
        <f t="shared" ref="AF514:AF577" si="74">IFERROR((AE514-AD514)/AE514,"no values")</f>
        <v>no values</v>
      </c>
    </row>
    <row r="515" spans="1:32" x14ac:dyDescent="0.25">
      <c r="A515" s="46" t="s">
        <v>765</v>
      </c>
      <c r="B515" s="46" t="s">
        <v>29</v>
      </c>
      <c r="C515">
        <v>2000</v>
      </c>
      <c r="D515" s="84">
        <v>3122.2633000000001</v>
      </c>
      <c r="E515">
        <v>1184.30676896552</v>
      </c>
      <c r="F515">
        <v>0</v>
      </c>
      <c r="G515">
        <v>0</v>
      </c>
      <c r="H515">
        <v>0</v>
      </c>
      <c r="I515">
        <v>0</v>
      </c>
      <c r="J515">
        <v>1</v>
      </c>
      <c r="K515">
        <v>0</v>
      </c>
      <c r="L515">
        <v>0</v>
      </c>
      <c r="M515" s="38">
        <f>IF(OR(Beazley_data[[#This Row],[total_RC]]&lt;0.6,Beazley_data[[#This Row],[total_RC]]&gt;2),1,Beazley_data[[#This Row],[total_RC]])</f>
        <v>1</v>
      </c>
      <c r="P515" s="39" t="str">
        <f>Beazley_data[[#This Row],[key]]</f>
        <v>BD2000</v>
      </c>
      <c r="Q515" s="40">
        <f>Beazley_data[[#This Row],[WEP]]</f>
        <v>3122.2633000000001</v>
      </c>
      <c r="R515" s="40">
        <f t="shared" si="67"/>
        <v>3245.1869999999999</v>
      </c>
      <c r="S515" s="41">
        <f t="shared" si="68"/>
        <v>3.7878772471355217E-2</v>
      </c>
      <c r="U515" s="42">
        <f>Beazley_data[[#This Row],[Acq_costs]]</f>
        <v>1184.30676896552</v>
      </c>
      <c r="V515" s="40">
        <f t="shared" si="69"/>
        <v>1230.933</v>
      </c>
      <c r="W515" s="43">
        <f t="shared" si="70"/>
        <v>3.7878772471353066E-2</v>
      </c>
      <c r="Y515" s="44">
        <f>Beazley_data[[#This Row],[total_RC]]</f>
        <v>1</v>
      </c>
      <c r="Z515" s="45">
        <f t="shared" si="71"/>
        <v>1</v>
      </c>
      <c r="AA515" s="43">
        <f t="shared" si="72"/>
        <v>0</v>
      </c>
      <c r="AD515" s="42">
        <f>Beazley_data[[#This Row],[Cat_incurred]]+Beazley_data[[#This Row],[incurred_exc_cat]]</f>
        <v>0</v>
      </c>
      <c r="AE515" s="40">
        <f t="shared" si="73"/>
        <v>0</v>
      </c>
      <c r="AF515" s="43" t="str">
        <f t="shared" si="74"/>
        <v>no values</v>
      </c>
    </row>
    <row r="516" spans="1:32" x14ac:dyDescent="0.25">
      <c r="A516" s="48" t="s">
        <v>766</v>
      </c>
      <c r="B516" s="48" t="s">
        <v>29</v>
      </c>
      <c r="C516" s="49">
        <v>2003</v>
      </c>
      <c r="D516" s="85">
        <v>257663.43400000001</v>
      </c>
      <c r="E516" s="49">
        <v>5728.4039419902101</v>
      </c>
      <c r="F516" s="49">
        <v>0</v>
      </c>
      <c r="G516" s="49">
        <v>0</v>
      </c>
      <c r="H516" s="49">
        <v>0</v>
      </c>
      <c r="I516" s="49">
        <v>0</v>
      </c>
      <c r="J516" s="49">
        <v>0.97227177246700602</v>
      </c>
      <c r="K516" s="49">
        <v>0</v>
      </c>
      <c r="L516" s="49">
        <v>0</v>
      </c>
      <c r="M516" s="38">
        <f>IF(OR(Beazley_data[[#This Row],[total_RC]]&lt;0.6,Beazley_data[[#This Row],[total_RC]]&gt;2),1,Beazley_data[[#This Row],[total_RC]])</f>
        <v>0.97227177246700602</v>
      </c>
      <c r="P516" s="39" t="str">
        <f>Beazley_data[[#This Row],[key]]</f>
        <v>BD2003</v>
      </c>
      <c r="Q516" s="40">
        <f>Beazley_data[[#This Row],[WEP]]</f>
        <v>257663.43400000001</v>
      </c>
      <c r="R516" s="40">
        <f t="shared" si="67"/>
        <v>266760.46962400002</v>
      </c>
      <c r="S516" s="41">
        <f t="shared" si="68"/>
        <v>3.4101887872750862E-2</v>
      </c>
      <c r="U516" s="42">
        <f>Beazley_data[[#This Row],[Acq_costs]]</f>
        <v>5728.4039419902101</v>
      </c>
      <c r="V516" s="40">
        <f t="shared" si="69"/>
        <v>5829.703004</v>
      </c>
      <c r="W516" s="43">
        <f t="shared" si="70"/>
        <v>1.7376367533695005E-2</v>
      </c>
      <c r="Y516" s="44">
        <f>Beazley_data[[#This Row],[total_RC]]</f>
        <v>0.97227177246700602</v>
      </c>
      <c r="Z516" s="45">
        <f t="shared" si="71"/>
        <v>0.972271771226625</v>
      </c>
      <c r="AA516" s="43">
        <f t="shared" si="72"/>
        <v>-1.2757554593536489E-9</v>
      </c>
      <c r="AD516" s="42">
        <f>Beazley_data[[#This Row],[Cat_incurred]]+Beazley_data[[#This Row],[incurred_exc_cat]]</f>
        <v>0</v>
      </c>
      <c r="AE516" s="40">
        <f t="shared" si="73"/>
        <v>0</v>
      </c>
      <c r="AF516" s="43" t="str">
        <f t="shared" si="74"/>
        <v>no values</v>
      </c>
    </row>
    <row r="517" spans="1:32" x14ac:dyDescent="0.25">
      <c r="A517" s="46" t="s">
        <v>767</v>
      </c>
      <c r="B517" s="46" t="s">
        <v>29</v>
      </c>
      <c r="C517">
        <v>2004</v>
      </c>
      <c r="D517" s="84">
        <v>132137.4626</v>
      </c>
      <c r="E517">
        <v>5097.4299091846397</v>
      </c>
      <c r="F517">
        <v>0</v>
      </c>
      <c r="G517">
        <v>0</v>
      </c>
      <c r="H517">
        <v>120.09704965</v>
      </c>
      <c r="I517">
        <v>120.09704965</v>
      </c>
      <c r="J517">
        <v>0.99926762710477302</v>
      </c>
      <c r="K517">
        <v>120.09704965</v>
      </c>
      <c r="L517">
        <v>120.09704965</v>
      </c>
      <c r="M517" s="38">
        <f>IF(OR(Beazley_data[[#This Row],[total_RC]]&lt;0.6,Beazley_data[[#This Row],[total_RC]]&gt;2),1,Beazley_data[[#This Row],[total_RC]])</f>
        <v>0.99926762710477302</v>
      </c>
      <c r="P517" s="39" t="str">
        <f>Beazley_data[[#This Row],[key]]</f>
        <v>BD2004</v>
      </c>
      <c r="Q517" s="40">
        <f>Beazley_data[[#This Row],[WEP]]</f>
        <v>132137.4626</v>
      </c>
      <c r="R517" s="40">
        <f t="shared" si="67"/>
        <v>127663.025992</v>
      </c>
      <c r="S517" s="41">
        <f t="shared" si="68"/>
        <v>-3.5048805816966878E-2</v>
      </c>
      <c r="U517" s="42">
        <f>Beazley_data[[#This Row],[Acq_costs]]</f>
        <v>5097.4299091846397</v>
      </c>
      <c r="V517" s="40">
        <f t="shared" si="69"/>
        <v>5185.144636</v>
      </c>
      <c r="W517" s="43">
        <f t="shared" si="70"/>
        <v>1.6916543890861745E-2</v>
      </c>
      <c r="Y517" s="44">
        <f>Beazley_data[[#This Row],[total_RC]]</f>
        <v>0.99926762710477302</v>
      </c>
      <c r="Z517" s="45">
        <f t="shared" si="71"/>
        <v>0.99898843234090595</v>
      </c>
      <c r="AA517" s="43">
        <f t="shared" si="72"/>
        <v>-2.7947747424145127E-4</v>
      </c>
      <c r="AD517" s="42">
        <f>Beazley_data[[#This Row],[Cat_incurred]]+Beazley_data[[#This Row],[incurred_exc_cat]]</f>
        <v>120.09704965</v>
      </c>
      <c r="AE517" s="40">
        <f t="shared" si="73"/>
        <v>126.609779999995</v>
      </c>
      <c r="AF517" s="43">
        <f t="shared" si="74"/>
        <v>5.1439393939356447E-2</v>
      </c>
    </row>
    <row r="518" spans="1:32" x14ac:dyDescent="0.25">
      <c r="A518" s="48" t="s">
        <v>768</v>
      </c>
      <c r="B518" s="48" t="s">
        <v>29</v>
      </c>
      <c r="C518" s="49">
        <v>2005</v>
      </c>
      <c r="D518" s="85">
        <v>388213.51280000003</v>
      </c>
      <c r="E518" s="49">
        <v>7701.8491360541402</v>
      </c>
      <c r="F518" s="49">
        <v>0</v>
      </c>
      <c r="G518" s="49">
        <v>0</v>
      </c>
      <c r="H518" s="49">
        <v>34899.115179439999</v>
      </c>
      <c r="I518" s="49">
        <v>34899.115179439999</v>
      </c>
      <c r="J518" s="49">
        <v>1.01832555099553</v>
      </c>
      <c r="K518" s="49">
        <v>34899.115179439999</v>
      </c>
      <c r="L518" s="49">
        <v>34899.115179439999</v>
      </c>
      <c r="M518" s="38">
        <f>IF(OR(Beazley_data[[#This Row],[total_RC]]&lt;0.6,Beazley_data[[#This Row],[total_RC]]&gt;2),1,Beazley_data[[#This Row],[total_RC]])</f>
        <v>1.01832555099553</v>
      </c>
      <c r="P518" s="39" t="str">
        <f>Beazley_data[[#This Row],[key]]</f>
        <v>BD2005</v>
      </c>
      <c r="Q518" s="40">
        <f>Beazley_data[[#This Row],[WEP]]</f>
        <v>388213.51280000003</v>
      </c>
      <c r="R518" s="40">
        <f t="shared" si="67"/>
        <v>402711.10433599999</v>
      </c>
      <c r="S518" s="41">
        <f t="shared" si="68"/>
        <v>3.5999979588106842E-2</v>
      </c>
      <c r="U518" s="42">
        <f>Beazley_data[[#This Row],[Acq_costs]]</f>
        <v>7701.8491360541402</v>
      </c>
      <c r="V518" s="40">
        <f t="shared" si="69"/>
        <v>8100.2906199999998</v>
      </c>
      <c r="W518" s="43">
        <f t="shared" si="70"/>
        <v>4.9188541823683304E-2</v>
      </c>
      <c r="Y518" s="44">
        <f>Beazley_data[[#This Row],[total_RC]]</f>
        <v>1.01832555099553</v>
      </c>
      <c r="Z518" s="45">
        <f t="shared" si="71"/>
        <v>1.0194659826821899</v>
      </c>
      <c r="AA518" s="43">
        <f t="shared" si="72"/>
        <v>1.1186559493230419E-3</v>
      </c>
      <c r="AD518" s="42">
        <f>Beazley_data[[#This Row],[Cat_incurred]]+Beazley_data[[#This Row],[incurred_exc_cat]]</f>
        <v>34899.115179439999</v>
      </c>
      <c r="AE518" s="40">
        <f t="shared" si="73"/>
        <v>36791.655648</v>
      </c>
      <c r="AF518" s="43">
        <f t="shared" si="74"/>
        <v>5.1439393939393958E-2</v>
      </c>
    </row>
    <row r="519" spans="1:32" x14ac:dyDescent="0.25">
      <c r="A519" s="46" t="s">
        <v>769</v>
      </c>
      <c r="B519" s="46" t="s">
        <v>29</v>
      </c>
      <c r="C519">
        <v>2006</v>
      </c>
      <c r="D519" s="84">
        <v>577646.76910000003</v>
      </c>
      <c r="E519">
        <v>20341.690727270401</v>
      </c>
      <c r="F519">
        <v>55601.483951609996</v>
      </c>
      <c r="G519">
        <v>55601.483951609996</v>
      </c>
      <c r="H519">
        <v>-4908.8534172299996</v>
      </c>
      <c r="I519">
        <v>-4908.8534172299996</v>
      </c>
      <c r="J519">
        <v>0.93916258280167897</v>
      </c>
      <c r="K519">
        <v>50692.630534379998</v>
      </c>
      <c r="L519">
        <v>50692.630534379998</v>
      </c>
      <c r="M519" s="38">
        <f>IF(OR(Beazley_data[[#This Row],[total_RC]]&lt;0.6,Beazley_data[[#This Row],[total_RC]]&gt;2),1,Beazley_data[[#This Row],[total_RC]])</f>
        <v>0.93916258280167897</v>
      </c>
      <c r="P519" s="39" t="str">
        <f>Beazley_data[[#This Row],[key]]</f>
        <v>BD2006</v>
      </c>
      <c r="Q519" s="40">
        <f>Beazley_data[[#This Row],[WEP]]</f>
        <v>577646.76910000003</v>
      </c>
      <c r="R519" s="40">
        <f t="shared" si="67"/>
        <v>606108.88931600004</v>
      </c>
      <c r="S519" s="41">
        <f t="shared" si="68"/>
        <v>4.6958757275643651E-2</v>
      </c>
      <c r="U519" s="42">
        <f>Beazley_data[[#This Row],[Acq_costs]]</f>
        <v>20341.690727270401</v>
      </c>
      <c r="V519" s="40">
        <f t="shared" si="69"/>
        <v>19741.486384</v>
      </c>
      <c r="W519" s="43">
        <f t="shared" si="70"/>
        <v>-3.0403199211831003E-2</v>
      </c>
      <c r="Y519" s="44">
        <f>Beazley_data[[#This Row],[total_RC]]</f>
        <v>0.93916258280167897</v>
      </c>
      <c r="Z519" s="45">
        <f t="shared" si="71"/>
        <v>0.94169938688882004</v>
      </c>
      <c r="AA519" s="43">
        <f t="shared" si="72"/>
        <v>2.6938576391369986E-3</v>
      </c>
      <c r="AD519" s="42">
        <f>Beazley_data[[#This Row],[Cat_incurred]]+Beazley_data[[#This Row],[incurred_exc_cat]]</f>
        <v>50692.630534379998</v>
      </c>
      <c r="AE519" s="40">
        <f t="shared" si="73"/>
        <v>53441.635896</v>
      </c>
      <c r="AF519" s="43">
        <f t="shared" si="74"/>
        <v>5.1439393939393979E-2</v>
      </c>
    </row>
    <row r="520" spans="1:32" x14ac:dyDescent="0.25">
      <c r="A520" s="48" t="s">
        <v>770</v>
      </c>
      <c r="B520" s="48" t="s">
        <v>29</v>
      </c>
      <c r="C520" s="49">
        <v>2007</v>
      </c>
      <c r="D520" s="85">
        <v>858276.57559999998</v>
      </c>
      <c r="E520" s="49">
        <v>30407.251403583999</v>
      </c>
      <c r="F520" s="49">
        <v>0</v>
      </c>
      <c r="G520" s="49">
        <v>0</v>
      </c>
      <c r="H520" s="49">
        <v>6800.3682074199996</v>
      </c>
      <c r="I520" s="49">
        <v>6800.3682074199996</v>
      </c>
      <c r="J520" s="49">
        <v>0.97914308427288899</v>
      </c>
      <c r="K520" s="49">
        <v>6800.3682074199996</v>
      </c>
      <c r="L520" s="49">
        <v>6800.3682074199996</v>
      </c>
      <c r="M520" s="38">
        <f>IF(OR(Beazley_data[[#This Row],[total_RC]]&lt;0.6,Beazley_data[[#This Row],[total_RC]]&gt;2),1,Beazley_data[[#This Row],[total_RC]])</f>
        <v>0.97914308427288899</v>
      </c>
      <c r="P520" s="39" t="str">
        <f>Beazley_data[[#This Row],[key]]</f>
        <v>BD2007</v>
      </c>
      <c r="Q520" s="40">
        <f>Beazley_data[[#This Row],[WEP]]</f>
        <v>858276.57559999998</v>
      </c>
      <c r="R520" s="40">
        <f t="shared" si="67"/>
        <v>880086.52109599998</v>
      </c>
      <c r="S520" s="41">
        <f t="shared" si="68"/>
        <v>2.4781592460749628E-2</v>
      </c>
      <c r="U520" s="42">
        <f>Beazley_data[[#This Row],[Acq_costs]]</f>
        <v>30407.251403583999</v>
      </c>
      <c r="V520" s="40">
        <f t="shared" si="69"/>
        <v>31800.224512000001</v>
      </c>
      <c r="W520" s="43">
        <f t="shared" si="70"/>
        <v>4.3803876538367037E-2</v>
      </c>
      <c r="Y520" s="44">
        <f>Beazley_data[[#This Row],[total_RC]]</f>
        <v>0.97914308427288899</v>
      </c>
      <c r="Z520" s="45">
        <f t="shared" si="71"/>
        <v>0.97874574335874498</v>
      </c>
      <c r="AA520" s="43">
        <f t="shared" si="72"/>
        <v>-4.0596949395709094E-4</v>
      </c>
      <c r="AD520" s="42">
        <f>Beazley_data[[#This Row],[Cat_incurred]]+Beazley_data[[#This Row],[incurred_exc_cat]]</f>
        <v>6800.3682074199996</v>
      </c>
      <c r="AE520" s="40">
        <f t="shared" si="73"/>
        <v>7169.1446640000004</v>
      </c>
      <c r="AF520" s="43">
        <f t="shared" si="74"/>
        <v>5.1439393939394042E-2</v>
      </c>
    </row>
    <row r="521" spans="1:32" x14ac:dyDescent="0.25">
      <c r="A521" s="46" t="s">
        <v>771</v>
      </c>
      <c r="B521" s="46" t="s">
        <v>29</v>
      </c>
      <c r="C521">
        <v>2008</v>
      </c>
      <c r="D521" s="84">
        <v>615918.28359999997</v>
      </c>
      <c r="E521">
        <v>48306.322703489597</v>
      </c>
      <c r="F521">
        <v>0</v>
      </c>
      <c r="G521">
        <v>0</v>
      </c>
      <c r="H521">
        <v>1926.53439946</v>
      </c>
      <c r="I521">
        <v>1926.53439946</v>
      </c>
      <c r="J521">
        <v>0.98080358458371797</v>
      </c>
      <c r="K521">
        <v>1926.53439946</v>
      </c>
      <c r="L521">
        <v>1926.53439946</v>
      </c>
      <c r="M521" s="38">
        <f>IF(OR(Beazley_data[[#This Row],[total_RC]]&lt;0.6,Beazley_data[[#This Row],[total_RC]]&gt;2),1,Beazley_data[[#This Row],[total_RC]])</f>
        <v>0.98080358458371797</v>
      </c>
      <c r="P521" s="39" t="str">
        <f>Beazley_data[[#This Row],[key]]</f>
        <v>BD2008</v>
      </c>
      <c r="Q521" s="40">
        <f>Beazley_data[[#This Row],[WEP]]</f>
        <v>615918.28359999997</v>
      </c>
      <c r="R521" s="40">
        <f t="shared" si="67"/>
        <v>636955.59730799997</v>
      </c>
      <c r="S521" s="41">
        <f t="shared" si="68"/>
        <v>3.3027912458750884E-2</v>
      </c>
      <c r="U521" s="42">
        <f>Beazley_data[[#This Row],[Acq_costs]]</f>
        <v>48306.322703489597</v>
      </c>
      <c r="V521" s="40">
        <f t="shared" si="69"/>
        <v>46839.381308000004</v>
      </c>
      <c r="W521" s="43">
        <f t="shared" si="70"/>
        <v>-3.1318547652102423E-2</v>
      </c>
      <c r="Y521" s="44">
        <f>Beazley_data[[#This Row],[total_RC]]</f>
        <v>0.98080358458371797</v>
      </c>
      <c r="Z521" s="45">
        <f t="shared" si="71"/>
        <v>0.98118237197139802</v>
      </c>
      <c r="AA521" s="43">
        <f t="shared" si="72"/>
        <v>3.8605197005219753E-4</v>
      </c>
      <c r="AD521" s="42">
        <f>Beazley_data[[#This Row],[Cat_incurred]]+Beazley_data[[#This Row],[incurred_exc_cat]]</f>
        <v>1926.53439946</v>
      </c>
      <c r="AE521" s="40">
        <f t="shared" si="73"/>
        <v>1857.2962319999999</v>
      </c>
      <c r="AF521" s="43">
        <f t="shared" si="74"/>
        <v>-3.7279011429125708E-2</v>
      </c>
    </row>
    <row r="522" spans="1:32" x14ac:dyDescent="0.25">
      <c r="A522" s="48" t="s">
        <v>772</v>
      </c>
      <c r="B522" s="48" t="s">
        <v>29</v>
      </c>
      <c r="C522" s="49">
        <v>2009</v>
      </c>
      <c r="D522" s="85">
        <v>509613.16239999997</v>
      </c>
      <c r="E522" s="49">
        <v>78093.509383385797</v>
      </c>
      <c r="F522" s="49">
        <v>0</v>
      </c>
      <c r="G522" s="49">
        <v>0</v>
      </c>
      <c r="H522" s="49">
        <v>2103.2862629525998</v>
      </c>
      <c r="I522" s="49">
        <v>2103.2862629525998</v>
      </c>
      <c r="J522" s="49">
        <v>1.0274173776070299</v>
      </c>
      <c r="K522" s="49">
        <v>2103.2862629525998</v>
      </c>
      <c r="L522" s="49">
        <v>2103.2862629525998</v>
      </c>
      <c r="M522" s="38">
        <f>IF(OR(Beazley_data[[#This Row],[total_RC]]&lt;0.6,Beazley_data[[#This Row],[total_RC]]&gt;2),1,Beazley_data[[#This Row],[total_RC]])</f>
        <v>1.0274173776070299</v>
      </c>
      <c r="P522" s="39" t="str">
        <f>Beazley_data[[#This Row],[key]]</f>
        <v>BD2009</v>
      </c>
      <c r="Q522" s="40">
        <f>Beazley_data[[#This Row],[WEP]]</f>
        <v>509613.16239999997</v>
      </c>
      <c r="R522" s="40">
        <f t="shared" si="67"/>
        <v>551061.81120800006</v>
      </c>
      <c r="S522" s="41">
        <f t="shared" si="68"/>
        <v>7.5215970268633178E-2</v>
      </c>
      <c r="U522" s="42">
        <f>Beazley_data[[#This Row],[Acq_costs]]</f>
        <v>78093.509383385797</v>
      </c>
      <c r="V522" s="40">
        <f t="shared" si="69"/>
        <v>83624.973748000004</v>
      </c>
      <c r="W522" s="43">
        <f t="shared" si="70"/>
        <v>6.6146081926231975E-2</v>
      </c>
      <c r="Y522" s="44">
        <f>Beazley_data[[#This Row],[total_RC]]</f>
        <v>1.0274173776070299</v>
      </c>
      <c r="Z522" s="45">
        <f t="shared" si="71"/>
        <v>1.02678838580133</v>
      </c>
      <c r="AA522" s="43">
        <f t="shared" si="72"/>
        <v>-6.1258172998225255E-4</v>
      </c>
      <c r="AD522" s="42">
        <f>Beazley_data[[#This Row],[Cat_incurred]]+Beazley_data[[#This Row],[incurred_exc_cat]]</f>
        <v>2103.2862629525998</v>
      </c>
      <c r="AE522" s="40">
        <f t="shared" si="73"/>
        <v>2384.4651915288</v>
      </c>
      <c r="AF522" s="43">
        <f t="shared" si="74"/>
        <v>0.11792117141199376</v>
      </c>
    </row>
    <row r="523" spans="1:32" x14ac:dyDescent="0.25">
      <c r="A523" s="46" t="s">
        <v>773</v>
      </c>
      <c r="B523" s="46" t="s">
        <v>29</v>
      </c>
      <c r="C523">
        <v>2010</v>
      </c>
      <c r="D523" s="84">
        <v>653688.65659999999</v>
      </c>
      <c r="E523">
        <v>103494.435198433</v>
      </c>
      <c r="F523">
        <v>0</v>
      </c>
      <c r="G523">
        <v>0</v>
      </c>
      <c r="H523">
        <v>2120.20196528</v>
      </c>
      <c r="I523">
        <v>2120.20196528</v>
      </c>
      <c r="J523">
        <v>1.00117173338932</v>
      </c>
      <c r="K523">
        <v>2120.20196528</v>
      </c>
      <c r="L523">
        <v>2120.20196528</v>
      </c>
      <c r="M523" s="38">
        <f>IF(OR(Beazley_data[[#This Row],[total_RC]]&lt;0.6,Beazley_data[[#This Row],[total_RC]]&gt;2),1,Beazley_data[[#This Row],[total_RC]])</f>
        <v>1.00117173338932</v>
      </c>
      <c r="P523" s="39" t="str">
        <f>Beazley_data[[#This Row],[key]]</f>
        <v>BD2010</v>
      </c>
      <c r="Q523" s="40">
        <f>Beazley_data[[#This Row],[WEP]]</f>
        <v>653688.65659999999</v>
      </c>
      <c r="R523" s="40">
        <f t="shared" si="67"/>
        <v>664820.69861199998</v>
      </c>
      <c r="S523" s="41">
        <f t="shared" si="68"/>
        <v>1.6744427535486269E-2</v>
      </c>
      <c r="U523" s="42">
        <f>Beazley_data[[#This Row],[Acq_costs]]</f>
        <v>103494.435198433</v>
      </c>
      <c r="V523" s="40">
        <f t="shared" si="69"/>
        <v>107025.02779599999</v>
      </c>
      <c r="W523" s="43">
        <f t="shared" si="70"/>
        <v>3.298847634309094E-2</v>
      </c>
      <c r="Y523" s="44">
        <f>Beazley_data[[#This Row],[total_RC]]</f>
        <v>1.00117173338932</v>
      </c>
      <c r="Z523" s="45">
        <f t="shared" si="71"/>
        <v>1.0013622953841601</v>
      </c>
      <c r="AA523" s="43">
        <f t="shared" si="72"/>
        <v>1.9030274628727256E-4</v>
      </c>
      <c r="AD523" s="42">
        <f>Beazley_data[[#This Row],[Cat_incurred]]+Beazley_data[[#This Row],[incurred_exc_cat]]</f>
        <v>2120.20196528</v>
      </c>
      <c r="AE523" s="40">
        <f t="shared" si="73"/>
        <v>2235.1781759999999</v>
      </c>
      <c r="AF523" s="43">
        <f t="shared" si="74"/>
        <v>5.143939393939391E-2</v>
      </c>
    </row>
    <row r="524" spans="1:32" x14ac:dyDescent="0.25">
      <c r="A524" s="48" t="s">
        <v>774</v>
      </c>
      <c r="B524" s="48" t="s">
        <v>29</v>
      </c>
      <c r="C524" s="49">
        <v>2011</v>
      </c>
      <c r="D524" s="85">
        <v>517248.16619999998</v>
      </c>
      <c r="E524" s="49">
        <v>72877.314301902195</v>
      </c>
      <c r="F524" s="49">
        <v>0</v>
      </c>
      <c r="G524" s="49">
        <v>0</v>
      </c>
      <c r="H524" s="49">
        <v>21.3971369</v>
      </c>
      <c r="I524" s="49">
        <v>21.3971369</v>
      </c>
      <c r="J524" s="49">
        <v>0.98928976045955896</v>
      </c>
      <c r="K524" s="49">
        <v>21.3971369</v>
      </c>
      <c r="L524" s="49">
        <v>21.3971369</v>
      </c>
      <c r="M524" s="38">
        <f>IF(OR(Beazley_data[[#This Row],[total_RC]]&lt;0.6,Beazley_data[[#This Row],[total_RC]]&gt;2),1,Beazley_data[[#This Row],[total_RC]])</f>
        <v>0.98928976045955896</v>
      </c>
      <c r="P524" s="39" t="str">
        <f>Beazley_data[[#This Row],[key]]</f>
        <v>BD2011</v>
      </c>
      <c r="Q524" s="40">
        <f>Beazley_data[[#This Row],[WEP]]</f>
        <v>517248.16619999998</v>
      </c>
      <c r="R524" s="40">
        <f t="shared" si="67"/>
        <v>540551.58263600001</v>
      </c>
      <c r="S524" s="41">
        <f t="shared" si="68"/>
        <v>4.3110439751856633E-2</v>
      </c>
      <c r="U524" s="42">
        <f>Beazley_data[[#This Row],[Acq_costs]]</f>
        <v>72877.314301902195</v>
      </c>
      <c r="V524" s="40">
        <f t="shared" si="69"/>
        <v>61948.076315999999</v>
      </c>
      <c r="W524" s="43">
        <f t="shared" si="70"/>
        <v>-0.17642578488073865</v>
      </c>
      <c r="Y524" s="44">
        <f>Beazley_data[[#This Row],[total_RC]]</f>
        <v>0.98928976045955896</v>
      </c>
      <c r="Z524" s="45">
        <f t="shared" si="71"/>
        <v>0.99061682824674102</v>
      </c>
      <c r="AA524" s="43">
        <f t="shared" si="72"/>
        <v>1.3396378391136248E-3</v>
      </c>
      <c r="AD524" s="42">
        <f>Beazley_data[[#This Row],[Cat_incurred]]+Beazley_data[[#This Row],[incurred_exc_cat]]</f>
        <v>21.3971369</v>
      </c>
      <c r="AE524" s="40">
        <f t="shared" si="73"/>
        <v>22.557480000000002</v>
      </c>
      <c r="AF524" s="43">
        <f t="shared" si="74"/>
        <v>5.1439393939394035E-2</v>
      </c>
    </row>
    <row r="525" spans="1:32" x14ac:dyDescent="0.25">
      <c r="A525" s="46" t="s">
        <v>775</v>
      </c>
      <c r="B525" s="46" t="s">
        <v>29</v>
      </c>
      <c r="C525">
        <v>2012</v>
      </c>
      <c r="D525" s="84">
        <v>714886.90170000005</v>
      </c>
      <c r="E525">
        <v>105118.568309956</v>
      </c>
      <c r="F525">
        <v>0</v>
      </c>
      <c r="G525">
        <v>0</v>
      </c>
      <c r="H525">
        <v>6642.1274337900004</v>
      </c>
      <c r="I525">
        <v>6642.1274337900004</v>
      </c>
      <c r="J525">
        <v>0.98885057793019504</v>
      </c>
      <c r="K525">
        <v>6642.1274337900004</v>
      </c>
      <c r="L525">
        <v>6642.1274337900004</v>
      </c>
      <c r="M525" s="38">
        <f>IF(OR(Beazley_data[[#This Row],[total_RC]]&lt;0.6,Beazley_data[[#This Row],[total_RC]]&gt;2),1,Beazley_data[[#This Row],[total_RC]])</f>
        <v>0.98885057793019504</v>
      </c>
      <c r="P525" s="39" t="str">
        <f>Beazley_data[[#This Row],[key]]</f>
        <v>BD2012</v>
      </c>
      <c r="Q525" s="40">
        <f>Beazley_data[[#This Row],[WEP]]</f>
        <v>714886.90170000005</v>
      </c>
      <c r="R525" s="40">
        <f t="shared" si="67"/>
        <v>734421.86195599998</v>
      </c>
      <c r="S525" s="41">
        <f t="shared" si="68"/>
        <v>2.6599099601926465E-2</v>
      </c>
      <c r="U525" s="42">
        <f>Beazley_data[[#This Row],[Acq_costs]]</f>
        <v>105118.568309956</v>
      </c>
      <c r="V525" s="40">
        <f t="shared" si="69"/>
        <v>109816.930012</v>
      </c>
      <c r="W525" s="43">
        <f t="shared" si="70"/>
        <v>4.2783582654610693E-2</v>
      </c>
      <c r="Y525" s="44">
        <f>Beazley_data[[#This Row],[total_RC]]</f>
        <v>0.98885057793019504</v>
      </c>
      <c r="Z525" s="45">
        <f t="shared" si="71"/>
        <v>0.99036151772979697</v>
      </c>
      <c r="AA525" s="43">
        <f t="shared" si="72"/>
        <v>1.525644698983713E-3</v>
      </c>
      <c r="AD525" s="42">
        <f>Beazley_data[[#This Row],[Cat_incurred]]+Beazley_data[[#This Row],[incurred_exc_cat]]</f>
        <v>6642.1274337900004</v>
      </c>
      <c r="AE525" s="40">
        <f t="shared" si="73"/>
        <v>7002.3226679999498</v>
      </c>
      <c r="AF525" s="43">
        <f t="shared" si="74"/>
        <v>5.1439393939387082E-2</v>
      </c>
    </row>
    <row r="526" spans="1:32" x14ac:dyDescent="0.25">
      <c r="A526" s="48" t="s">
        <v>776</v>
      </c>
      <c r="B526" s="48" t="s">
        <v>29</v>
      </c>
      <c r="C526" s="49">
        <v>2013</v>
      </c>
      <c r="D526" s="85">
        <v>509076.80209999997</v>
      </c>
      <c r="E526" s="49">
        <v>87522.913160726705</v>
      </c>
      <c r="F526" s="49">
        <v>0</v>
      </c>
      <c r="G526" s="49">
        <v>0</v>
      </c>
      <c r="H526" s="49">
        <v>27183.920766669999</v>
      </c>
      <c r="I526" s="49">
        <v>27183.920766669999</v>
      </c>
      <c r="J526" s="49">
        <v>0.95804238731291202</v>
      </c>
      <c r="K526" s="49">
        <v>27183.920766669999</v>
      </c>
      <c r="L526" s="49">
        <v>27183.920766669999</v>
      </c>
      <c r="M526" s="38">
        <f>IF(OR(Beazley_data[[#This Row],[total_RC]]&lt;0.6,Beazley_data[[#This Row],[total_RC]]&gt;2),1,Beazley_data[[#This Row],[total_RC]])</f>
        <v>0.95804238731291202</v>
      </c>
      <c r="P526" s="39" t="str">
        <f>Beazley_data[[#This Row],[key]]</f>
        <v>BD2013</v>
      </c>
      <c r="Q526" s="40">
        <f>Beazley_data[[#This Row],[WEP]]</f>
        <v>509076.80209999997</v>
      </c>
      <c r="R526" s="40">
        <f t="shared" si="67"/>
        <v>522149.16368</v>
      </c>
      <c r="S526" s="41">
        <f t="shared" si="68"/>
        <v>2.5035684224539799E-2</v>
      </c>
      <c r="U526" s="42">
        <f>Beazley_data[[#This Row],[Acq_costs]]</f>
        <v>87522.913160726705</v>
      </c>
      <c r="V526" s="40">
        <f t="shared" si="69"/>
        <v>85570.146687999993</v>
      </c>
      <c r="W526" s="43">
        <f t="shared" si="70"/>
        <v>-2.2820651223688496E-2</v>
      </c>
      <c r="Y526" s="44">
        <f>Beazley_data[[#This Row],[total_RC]]</f>
        <v>0.95804238731291202</v>
      </c>
      <c r="Z526" s="45">
        <f t="shared" si="71"/>
        <v>0.96321276346313001</v>
      </c>
      <c r="AA526" s="43">
        <f t="shared" si="72"/>
        <v>5.3678443084873989E-3</v>
      </c>
      <c r="AD526" s="42">
        <f>Beazley_data[[#This Row],[Cat_incurred]]+Beazley_data[[#This Row],[incurred_exc_cat]]</f>
        <v>27183.920766669999</v>
      </c>
      <c r="AE526" s="40">
        <f t="shared" si="73"/>
        <v>67490.096124000003</v>
      </c>
      <c r="AF526" s="43">
        <f t="shared" si="74"/>
        <v>0.59721614980774662</v>
      </c>
    </row>
    <row r="527" spans="1:32" x14ac:dyDescent="0.25">
      <c r="A527" s="46" t="s">
        <v>777</v>
      </c>
      <c r="B527" s="46" t="s">
        <v>29</v>
      </c>
      <c r="C527">
        <v>2014</v>
      </c>
      <c r="D527" s="84">
        <v>643120.14859999996</v>
      </c>
      <c r="E527">
        <v>84406.753156863706</v>
      </c>
      <c r="F527">
        <v>0</v>
      </c>
      <c r="G527">
        <v>0</v>
      </c>
      <c r="H527">
        <v>0</v>
      </c>
      <c r="I527">
        <v>0</v>
      </c>
      <c r="J527">
        <v>0.97179705268044603</v>
      </c>
      <c r="K527">
        <v>0</v>
      </c>
      <c r="L527">
        <v>0</v>
      </c>
      <c r="M527" s="38">
        <f>IF(OR(Beazley_data[[#This Row],[total_RC]]&lt;0.6,Beazley_data[[#This Row],[total_RC]]&gt;2),1,Beazley_data[[#This Row],[total_RC]])</f>
        <v>0.97179705268044603</v>
      </c>
      <c r="P527" s="39" t="str">
        <f>Beazley_data[[#This Row],[key]]</f>
        <v>BD2014</v>
      </c>
      <c r="Q527" s="40">
        <f>Beazley_data[[#This Row],[WEP]]</f>
        <v>643120.14859999996</v>
      </c>
      <c r="R527" s="40">
        <f t="shared" si="67"/>
        <v>636581.00907999999</v>
      </c>
      <c r="S527" s="41">
        <f t="shared" si="68"/>
        <v>-1.0272281809742436E-2</v>
      </c>
      <c r="U527" s="42">
        <f>Beazley_data[[#This Row],[Acq_costs]]</f>
        <v>84406.753156863706</v>
      </c>
      <c r="V527" s="40">
        <f t="shared" si="69"/>
        <v>79304.280199999994</v>
      </c>
      <c r="W527" s="43">
        <f t="shared" si="70"/>
        <v>-6.4340448510416121E-2</v>
      </c>
      <c r="Y527" s="44">
        <f>Beazley_data[[#This Row],[total_RC]]</f>
        <v>0.97179705268044603</v>
      </c>
      <c r="Z527" s="45">
        <f t="shared" si="71"/>
        <v>0.96796030752503004</v>
      </c>
      <c r="AA527" s="43">
        <f t="shared" si="72"/>
        <v>-3.9637422377639961E-3</v>
      </c>
      <c r="AD527" s="42">
        <f>Beazley_data[[#This Row],[Cat_incurred]]+Beazley_data[[#This Row],[incurred_exc_cat]]</f>
        <v>0</v>
      </c>
      <c r="AE527" s="40">
        <f t="shared" si="73"/>
        <v>0</v>
      </c>
      <c r="AF527" s="43" t="str">
        <f t="shared" si="74"/>
        <v>no values</v>
      </c>
    </row>
    <row r="528" spans="1:32" x14ac:dyDescent="0.25">
      <c r="A528" s="48" t="s">
        <v>778</v>
      </c>
      <c r="B528" s="48" t="s">
        <v>29</v>
      </c>
      <c r="C528" s="49">
        <v>2015</v>
      </c>
      <c r="D528" s="85">
        <v>698702.27419999999</v>
      </c>
      <c r="E528" s="49">
        <v>125831.02390227601</v>
      </c>
      <c r="F528" s="49">
        <v>0</v>
      </c>
      <c r="G528" s="49">
        <v>0</v>
      </c>
      <c r="H528" s="49">
        <v>8654.4120269600007</v>
      </c>
      <c r="I528" s="49">
        <v>8654.4120269600007</v>
      </c>
      <c r="J528" s="49">
        <v>0.98033140877350899</v>
      </c>
      <c r="K528" s="49">
        <v>8654.4120269600007</v>
      </c>
      <c r="L528" s="49">
        <v>8654.4120269600007</v>
      </c>
      <c r="M528" s="38">
        <f>IF(OR(Beazley_data[[#This Row],[total_RC]]&lt;0.6,Beazley_data[[#This Row],[total_RC]]&gt;2),1,Beazley_data[[#This Row],[total_RC]])</f>
        <v>0.98033140877350899</v>
      </c>
      <c r="P528" s="39" t="str">
        <f>Beazley_data[[#This Row],[key]]</f>
        <v>BD2015</v>
      </c>
      <c r="Q528" s="40">
        <f>Beazley_data[[#This Row],[WEP]]</f>
        <v>698702.27419999999</v>
      </c>
      <c r="R528" s="40">
        <f t="shared" si="67"/>
        <v>728887.30588799994</v>
      </c>
      <c r="S528" s="41">
        <f t="shared" si="68"/>
        <v>4.1412480974991984E-2</v>
      </c>
      <c r="U528" s="42">
        <f>Beazley_data[[#This Row],[Acq_costs]]</f>
        <v>125831.02390227601</v>
      </c>
      <c r="V528" s="40">
        <f t="shared" si="69"/>
        <v>129516.911752</v>
      </c>
      <c r="W528" s="43">
        <f t="shared" si="70"/>
        <v>2.8458737935179924E-2</v>
      </c>
      <c r="Y528" s="44">
        <f>Beazley_data[[#This Row],[total_RC]]</f>
        <v>0.98033140877350899</v>
      </c>
      <c r="Z528" s="45">
        <f t="shared" si="71"/>
        <v>0.95518526358552902</v>
      </c>
      <c r="AA528" s="43">
        <f t="shared" si="72"/>
        <v>-2.6325935027083195E-2</v>
      </c>
      <c r="AD528" s="42">
        <f>Beazley_data[[#This Row],[Cat_incurred]]+Beazley_data[[#This Row],[incurred_exc_cat]]</f>
        <v>8654.4120269600007</v>
      </c>
      <c r="AE528" s="40">
        <f t="shared" si="73"/>
        <v>9123.7312320000001</v>
      </c>
      <c r="AF528" s="43">
        <f t="shared" si="74"/>
        <v>5.1439393939393868E-2</v>
      </c>
    </row>
    <row r="529" spans="1:32" x14ac:dyDescent="0.25">
      <c r="A529" s="46" t="s">
        <v>779</v>
      </c>
      <c r="B529" s="46" t="s">
        <v>29</v>
      </c>
      <c r="C529">
        <v>2016</v>
      </c>
      <c r="D529" s="84">
        <v>805383.78009999997</v>
      </c>
      <c r="E529">
        <v>122086.12327030201</v>
      </c>
      <c r="F529">
        <v>0</v>
      </c>
      <c r="G529">
        <v>0</v>
      </c>
      <c r="H529">
        <v>58205.394559480002</v>
      </c>
      <c r="I529">
        <v>127502.11779947999</v>
      </c>
      <c r="J529">
        <v>0.99019657685228302</v>
      </c>
      <c r="K529">
        <v>58205.394559480002</v>
      </c>
      <c r="L529">
        <v>127502.11779947999</v>
      </c>
      <c r="M529" s="38">
        <f>IF(OR(Beazley_data[[#This Row],[total_RC]]&lt;0.6,Beazley_data[[#This Row],[total_RC]]&gt;2),1,Beazley_data[[#This Row],[total_RC]])</f>
        <v>0.99019657685228302</v>
      </c>
      <c r="P529" s="39" t="str">
        <f>Beazley_data[[#This Row],[key]]</f>
        <v>BD2016</v>
      </c>
      <c r="Q529" s="40">
        <f>Beazley_data[[#This Row],[WEP]]</f>
        <v>805383.78009999997</v>
      </c>
      <c r="R529" s="40">
        <f t="shared" si="67"/>
        <v>976573.96603999997</v>
      </c>
      <c r="S529" s="41">
        <f t="shared" si="68"/>
        <v>0.17529669220466207</v>
      </c>
      <c r="U529" s="42">
        <f>Beazley_data[[#This Row],[Acq_costs]]</f>
        <v>122086.12327030201</v>
      </c>
      <c r="V529" s="40">
        <f t="shared" si="69"/>
        <v>186632.126452</v>
      </c>
      <c r="W529" s="43">
        <f t="shared" si="70"/>
        <v>0.3458461541898501</v>
      </c>
      <c r="Y529" s="44">
        <f>Beazley_data[[#This Row],[total_RC]]</f>
        <v>0.99019657685228302</v>
      </c>
      <c r="Z529" s="45">
        <f t="shared" si="71"/>
        <v>0.988001215165768</v>
      </c>
      <c r="AA529" s="43">
        <f t="shared" si="72"/>
        <v>-2.222023265575314E-3</v>
      </c>
      <c r="AD529" s="42">
        <f>Beazley_data[[#This Row],[Cat_incurred]]+Beazley_data[[#This Row],[incurred_exc_cat]]</f>
        <v>127502.11779947999</v>
      </c>
      <c r="AE529" s="40">
        <f t="shared" si="73"/>
        <v>191489.02660799999</v>
      </c>
      <c r="AF529" s="43">
        <f t="shared" si="74"/>
        <v>0.33415444186004734</v>
      </c>
    </row>
    <row r="530" spans="1:32" x14ac:dyDescent="0.25">
      <c r="A530" s="48" t="s">
        <v>780</v>
      </c>
      <c r="B530" s="48" t="s">
        <v>29</v>
      </c>
      <c r="C530" s="49">
        <v>2017</v>
      </c>
      <c r="D530" s="85">
        <v>1214282.2727999999</v>
      </c>
      <c r="E530" s="49">
        <v>235811.137279285</v>
      </c>
      <c r="F530" s="49">
        <v>12111.61663946</v>
      </c>
      <c r="G530" s="49">
        <v>726384.89566446003</v>
      </c>
      <c r="H530" s="49">
        <v>309187.80895596999</v>
      </c>
      <c r="I530" s="49">
        <v>309187.80895596999</v>
      </c>
      <c r="J530" s="49">
        <v>0.98194699205748703</v>
      </c>
      <c r="K530" s="49">
        <v>321299.42559543002</v>
      </c>
      <c r="L530" s="49">
        <v>1035572.70462043</v>
      </c>
      <c r="M530" s="38">
        <f>IF(OR(Beazley_data[[#This Row],[total_RC]]&lt;0.6,Beazley_data[[#This Row],[total_RC]]&gt;2),1,Beazley_data[[#This Row],[total_RC]])</f>
        <v>0.98194699205748703</v>
      </c>
      <c r="P530" s="39" t="str">
        <f>Beazley_data[[#This Row],[key]]</f>
        <v>BD2017</v>
      </c>
      <c r="Q530" s="40">
        <f>Beazley_data[[#This Row],[WEP]]</f>
        <v>1214282.2727999999</v>
      </c>
      <c r="R530" s="40">
        <f t="shared" si="67"/>
        <v>1186900.078676</v>
      </c>
      <c r="S530" s="41">
        <f t="shared" si="68"/>
        <v>-2.3070344855436398E-2</v>
      </c>
      <c r="U530" s="42">
        <f>Beazley_data[[#This Row],[Acq_costs]]</f>
        <v>235811.137279285</v>
      </c>
      <c r="V530" s="40">
        <f t="shared" si="69"/>
        <v>242492.26063599999</v>
      </c>
      <c r="W530" s="43">
        <f t="shared" si="70"/>
        <v>2.7551903467731217E-2</v>
      </c>
      <c r="Y530" s="44">
        <f>Beazley_data[[#This Row],[total_RC]]</f>
        <v>0.98194699205748703</v>
      </c>
      <c r="Z530" s="45">
        <f t="shared" si="71"/>
        <v>0.98087277265164197</v>
      </c>
      <c r="AA530" s="43">
        <f t="shared" si="72"/>
        <v>-1.0951669123622186E-3</v>
      </c>
      <c r="AD530" s="42">
        <f>Beazley_data[[#This Row],[Cat_incurred]]+Beazley_data[[#This Row],[incurred_exc_cat]]</f>
        <v>1035572.70462043</v>
      </c>
      <c r="AE530" s="40">
        <f t="shared" si="73"/>
        <v>322517.510304</v>
      </c>
      <c r="AF530" s="43">
        <f t="shared" si="74"/>
        <v>-2.2109038161813763</v>
      </c>
    </row>
    <row r="531" spans="1:32" x14ac:dyDescent="0.25">
      <c r="A531" s="46" t="s">
        <v>781</v>
      </c>
      <c r="B531" s="46" t="s">
        <v>29</v>
      </c>
      <c r="C531">
        <v>2018</v>
      </c>
      <c r="D531" s="84">
        <v>900352.78449999995</v>
      </c>
      <c r="E531">
        <v>168486.93766046799</v>
      </c>
      <c r="F531">
        <v>0</v>
      </c>
      <c r="G531">
        <v>0</v>
      </c>
      <c r="H531">
        <v>542.25946799999997</v>
      </c>
      <c r="I531">
        <v>542.25946799999997</v>
      </c>
      <c r="J531">
        <v>1.0160813686278001</v>
      </c>
      <c r="K531">
        <v>542.25946799999997</v>
      </c>
      <c r="L531">
        <v>542.25946799999997</v>
      </c>
      <c r="M531" s="38">
        <f>IF(OR(Beazley_data[[#This Row],[total_RC]]&lt;0.6,Beazley_data[[#This Row],[total_RC]]&gt;2),1,Beazley_data[[#This Row],[total_RC]])</f>
        <v>1.0160813686278001</v>
      </c>
      <c r="P531" s="39" t="str">
        <f>Beazley_data[[#This Row],[key]]</f>
        <v>BD2018</v>
      </c>
      <c r="Q531" s="40">
        <f>Beazley_data[[#This Row],[WEP]]</f>
        <v>900352.78449999995</v>
      </c>
      <c r="R531" s="40">
        <f t="shared" si="67"/>
        <v>936927.96552127402</v>
      </c>
      <c r="S531" s="41">
        <f t="shared" si="68"/>
        <v>3.9037345844325305E-2</v>
      </c>
      <c r="U531" s="42">
        <f>Beazley_data[[#This Row],[Acq_costs]]</f>
        <v>168486.93766046799</v>
      </c>
      <c r="V531" s="40">
        <f t="shared" si="69"/>
        <v>163949.26745116399</v>
      </c>
      <c r="W531" s="43">
        <f t="shared" si="70"/>
        <v>-2.7677282612169285E-2</v>
      </c>
      <c r="Y531" s="44">
        <f>Beazley_data[[#This Row],[total_RC]]</f>
        <v>1.0160813686278001</v>
      </c>
      <c r="Z531" s="45">
        <f t="shared" si="71"/>
        <v>1.0115628053856001</v>
      </c>
      <c r="AA531" s="43">
        <f t="shared" si="72"/>
        <v>-4.466913194260411E-3</v>
      </c>
      <c r="AD531" s="42">
        <f>Beazley_data[[#This Row],[Cat_incurred]]+Beazley_data[[#This Row],[incurred_exc_cat]]</f>
        <v>542.25946799999997</v>
      </c>
      <c r="AE531" s="40">
        <f t="shared" si="73"/>
        <v>571.66560000000004</v>
      </c>
      <c r="AF531" s="43">
        <f t="shared" si="74"/>
        <v>5.1439393939394062E-2</v>
      </c>
    </row>
    <row r="532" spans="1:32" x14ac:dyDescent="0.25">
      <c r="A532" s="48" t="s">
        <v>782</v>
      </c>
      <c r="B532" s="48" t="s">
        <v>29</v>
      </c>
      <c r="C532" s="49">
        <v>2019</v>
      </c>
      <c r="D532" s="85">
        <v>400348.19569999998</v>
      </c>
      <c r="E532" s="49">
        <v>39150.786458533403</v>
      </c>
      <c r="F532" s="49">
        <v>0</v>
      </c>
      <c r="G532" s="49">
        <v>0</v>
      </c>
      <c r="H532" s="49">
        <v>0</v>
      </c>
      <c r="I532" s="49">
        <v>0</v>
      </c>
      <c r="J532" s="49">
        <v>1.00812115057981</v>
      </c>
      <c r="K532" s="49">
        <v>0</v>
      </c>
      <c r="L532" s="49">
        <v>0</v>
      </c>
      <c r="M532" s="38">
        <f>IF(OR(Beazley_data[[#This Row],[total_RC]]&lt;0.6,Beazley_data[[#This Row],[total_RC]]&gt;2),1,Beazley_data[[#This Row],[total_RC]])</f>
        <v>1.00812115057981</v>
      </c>
      <c r="P532" s="39" t="str">
        <f>Beazley_data[[#This Row],[key]]</f>
        <v>BD2019</v>
      </c>
      <c r="Q532" s="40">
        <f>Beazley_data[[#This Row],[WEP]]</f>
        <v>400348.19569999998</v>
      </c>
      <c r="R532" s="40">
        <f t="shared" si="67"/>
        <v>424047.21753332001</v>
      </c>
      <c r="S532" s="41">
        <f t="shared" si="68"/>
        <v>5.5887695646671356E-2</v>
      </c>
      <c r="U532" s="42">
        <f>Beazley_data[[#This Row],[Acq_costs]]</f>
        <v>39150.786458533403</v>
      </c>
      <c r="V532" s="40">
        <f t="shared" si="69"/>
        <v>50316.315078680003</v>
      </c>
      <c r="W532" s="43">
        <f t="shared" si="70"/>
        <v>0.22190672354855437</v>
      </c>
      <c r="Y532" s="44">
        <f>Beazley_data[[#This Row],[total_RC]]</f>
        <v>1.00812115057981</v>
      </c>
      <c r="Z532" s="45">
        <f t="shared" si="71"/>
        <v>1.0085241203686499</v>
      </c>
      <c r="AA532" s="43">
        <f t="shared" si="72"/>
        <v>3.9956385841581447E-4</v>
      </c>
      <c r="AD532" s="42">
        <f>Beazley_data[[#This Row],[Cat_incurred]]+Beazley_data[[#This Row],[incurred_exc_cat]]</f>
        <v>0</v>
      </c>
      <c r="AE532" s="40">
        <f t="shared" si="73"/>
        <v>63799.097999999998</v>
      </c>
      <c r="AF532" s="43">
        <f t="shared" si="74"/>
        <v>1</v>
      </c>
    </row>
    <row r="533" spans="1:32" x14ac:dyDescent="0.25">
      <c r="A533" s="46" t="s">
        <v>783</v>
      </c>
      <c r="B533" s="46" t="s">
        <v>29</v>
      </c>
      <c r="C533">
        <v>2020</v>
      </c>
      <c r="D533" s="84">
        <v>266083.5526</v>
      </c>
      <c r="E533">
        <v>37515.349165722699</v>
      </c>
      <c r="F533">
        <v>104.9785</v>
      </c>
      <c r="G533">
        <v>104.9785</v>
      </c>
      <c r="H533">
        <v>687.10646444999998</v>
      </c>
      <c r="I533">
        <v>52148.416464449998</v>
      </c>
      <c r="J533">
        <v>1.0149557845833199</v>
      </c>
      <c r="K533">
        <v>792.08496445000003</v>
      </c>
      <c r="L533">
        <v>52253.394964450003</v>
      </c>
      <c r="M533" s="38">
        <f>IF(OR(Beazley_data[[#This Row],[total_RC]]&lt;0.6,Beazley_data[[#This Row],[total_RC]]&gt;2),1,Beazley_data[[#This Row],[total_RC]])</f>
        <v>1.0149557845833199</v>
      </c>
      <c r="P533" s="39" t="str">
        <f>Beazley_data[[#This Row],[key]]</f>
        <v>BD2020</v>
      </c>
      <c r="Q533" s="40">
        <f>Beazley_data[[#This Row],[WEP]]</f>
        <v>266083.5526</v>
      </c>
      <c r="R533" s="40">
        <f t="shared" si="67"/>
        <v>92533.948480065606</v>
      </c>
      <c r="S533" s="41">
        <f t="shared" si="68"/>
        <v>-1.8755235993990012</v>
      </c>
      <c r="U533" s="42">
        <f>Beazley_data[[#This Row],[Acq_costs]]</f>
        <v>37515.349165722699</v>
      </c>
      <c r="V533" s="40">
        <f t="shared" si="69"/>
        <v>9360.9978917987992</v>
      </c>
      <c r="W533" s="43">
        <f t="shared" si="70"/>
        <v>-3.0076228623649217</v>
      </c>
      <c r="Y533" s="44">
        <f>Beazley_data[[#This Row],[total_RC]]</f>
        <v>1.0149557845833199</v>
      </c>
      <c r="Z533" s="45">
        <f t="shared" si="71"/>
        <v>0.88021406094309795</v>
      </c>
      <c r="AA533" s="43">
        <f t="shared" si="72"/>
        <v>-0.15307835857093</v>
      </c>
      <c r="AD533" s="42">
        <f>Beazley_data[[#This Row],[Cat_incurred]]+Beazley_data[[#This Row],[incurred_exc_cat]]</f>
        <v>52253.394964449995</v>
      </c>
      <c r="AE533" s="40">
        <f t="shared" si="73"/>
        <v>31271.445660000001</v>
      </c>
      <c r="AF533" s="43">
        <f t="shared" si="74"/>
        <v>-0.67096192266187649</v>
      </c>
    </row>
    <row r="534" spans="1:32" x14ac:dyDescent="0.25">
      <c r="A534" s="48" t="s">
        <v>784</v>
      </c>
      <c r="B534" s="48" t="s">
        <v>29</v>
      </c>
      <c r="C534" s="49">
        <v>2021</v>
      </c>
      <c r="D534" s="85">
        <v>30300.366699999999</v>
      </c>
      <c r="E534" s="49">
        <v>5400.4717527212497</v>
      </c>
      <c r="F534" s="49">
        <v>0</v>
      </c>
      <c r="G534" s="49">
        <v>0</v>
      </c>
      <c r="H534" s="49">
        <v>0</v>
      </c>
      <c r="I534" s="49">
        <v>0</v>
      </c>
      <c r="J534" s="49">
        <v>0.99447469064713401</v>
      </c>
      <c r="K534" s="49">
        <v>0</v>
      </c>
      <c r="L534" s="49">
        <v>0</v>
      </c>
      <c r="M534" s="38">
        <f>IF(OR(Beazley_data[[#This Row],[total_RC]]&lt;0.6,Beazley_data[[#This Row],[total_RC]]&gt;2),1,Beazley_data[[#This Row],[total_RC]])</f>
        <v>0.99447469064713401</v>
      </c>
      <c r="P534" s="39" t="str">
        <f>Beazley_data[[#This Row],[key]]</f>
        <v>BD2021</v>
      </c>
      <c r="Q534" s="40">
        <f>Beazley_data[[#This Row],[WEP]]</f>
        <v>30300.366699999999</v>
      </c>
      <c r="R534" s="40">
        <f t="shared" si="67"/>
        <v>41199.705064234397</v>
      </c>
      <c r="S534" s="41">
        <f t="shared" si="68"/>
        <v>0.26454894148492702</v>
      </c>
      <c r="U534" s="42">
        <f>Beazley_data[[#This Row],[Acq_costs]]</f>
        <v>5400.4717527212497</v>
      </c>
      <c r="V534" s="40">
        <f t="shared" si="69"/>
        <v>5866.9433154943999</v>
      </c>
      <c r="W534" s="43">
        <f t="shared" si="70"/>
        <v>7.95084488955628E-2</v>
      </c>
      <c r="Y534" s="44">
        <f>Beazley_data[[#This Row],[total_RC]]</f>
        <v>0.99447469064713401</v>
      </c>
      <c r="Z534" s="45">
        <f t="shared" si="71"/>
        <v>0.99400351799708897</v>
      </c>
      <c r="AA534" s="43">
        <f t="shared" si="72"/>
        <v>-4.7401507289878363E-4</v>
      </c>
      <c r="AD534" s="42">
        <f>Beazley_data[[#This Row],[Cat_incurred]]+Beazley_data[[#This Row],[incurred_exc_cat]]</f>
        <v>0</v>
      </c>
      <c r="AE534" s="40">
        <f t="shared" si="73"/>
        <v>0</v>
      </c>
      <c r="AF534" s="43" t="str">
        <f t="shared" si="74"/>
        <v>no values</v>
      </c>
    </row>
    <row r="535" spans="1:32" x14ac:dyDescent="0.25">
      <c r="A535" s="46" t="s">
        <v>785</v>
      </c>
      <c r="B535" s="46" t="s">
        <v>29</v>
      </c>
      <c r="C535">
        <v>2022</v>
      </c>
      <c r="D535" s="84">
        <v>17542.7916</v>
      </c>
      <c r="E535">
        <v>4597.6661581909802</v>
      </c>
      <c r="F535">
        <v>16408.5</v>
      </c>
      <c r="G535">
        <v>19237.5</v>
      </c>
      <c r="H535">
        <v>0</v>
      </c>
      <c r="I535">
        <v>0</v>
      </c>
      <c r="J535">
        <v>1.00645430691313</v>
      </c>
      <c r="K535">
        <v>16408.5</v>
      </c>
      <c r="L535">
        <v>19237.5</v>
      </c>
      <c r="M535" s="38">
        <f>IF(OR(Beazley_data[[#This Row],[total_RC]]&lt;0.6,Beazley_data[[#This Row],[total_RC]]&gt;2),1,Beazley_data[[#This Row],[total_RC]])</f>
        <v>1.00645430691313</v>
      </c>
      <c r="P535" s="39" t="str">
        <f>Beazley_data[[#This Row],[key]]</f>
        <v>BD2022</v>
      </c>
      <c r="Q535" s="40">
        <f>Beazley_data[[#This Row],[WEP]]</f>
        <v>17542.7916</v>
      </c>
      <c r="R535" s="40">
        <f t="shared" si="67"/>
        <v>3105.2067663088001</v>
      </c>
      <c r="S535" s="41">
        <f t="shared" si="68"/>
        <v>-4.6494761606014876</v>
      </c>
      <c r="U535" s="42">
        <f>Beazley_data[[#This Row],[Acq_costs]]</f>
        <v>4597.6661581909802</v>
      </c>
      <c r="V535" s="40">
        <f t="shared" si="69"/>
        <v>966.62394914879997</v>
      </c>
      <c r="W535" s="43">
        <f t="shared" si="70"/>
        <v>-3.7564165591382692</v>
      </c>
      <c r="Y535" s="44">
        <f>Beazley_data[[#This Row],[total_RC]]</f>
        <v>1.00645430691313</v>
      </c>
      <c r="Z535" s="45">
        <f t="shared" si="71"/>
        <v>1.0045691751716199</v>
      </c>
      <c r="AA535" s="43">
        <f t="shared" si="72"/>
        <v>-1.8765574219296599E-3</v>
      </c>
      <c r="AD535" s="42">
        <f>Beazley_data[[#This Row],[Cat_incurred]]+Beazley_data[[#This Row],[incurred_exc_cat]]</f>
        <v>19237.5</v>
      </c>
      <c r="AE535" s="40">
        <f t="shared" si="73"/>
        <v>0</v>
      </c>
      <c r="AF535" s="43" t="str">
        <f t="shared" si="74"/>
        <v>no values</v>
      </c>
    </row>
    <row r="536" spans="1:32" x14ac:dyDescent="0.25">
      <c r="A536" s="48" t="s">
        <v>786</v>
      </c>
      <c r="B536" s="48" t="s">
        <v>29</v>
      </c>
      <c r="C536" s="49">
        <v>2023</v>
      </c>
      <c r="D536" s="85">
        <v>73530.2745</v>
      </c>
      <c r="E536" s="49">
        <v>17874.741127605001</v>
      </c>
      <c r="F536" s="49">
        <v>0</v>
      </c>
      <c r="G536" s="49">
        <v>0</v>
      </c>
      <c r="H536" s="49">
        <v>0</v>
      </c>
      <c r="I536" s="49">
        <v>0</v>
      </c>
      <c r="J536" s="49">
        <v>0.99866823980673602</v>
      </c>
      <c r="K536" s="49">
        <v>0</v>
      </c>
      <c r="L536" s="49">
        <v>0</v>
      </c>
      <c r="M536" s="38">
        <f>IF(OR(Beazley_data[[#This Row],[total_RC]]&lt;0.6,Beazley_data[[#This Row],[total_RC]]&gt;2),1,Beazley_data[[#This Row],[total_RC]])</f>
        <v>0.99866823980673602</v>
      </c>
      <c r="P536" s="39" t="str">
        <f>Beazley_data[[#This Row],[key]]</f>
        <v>BD2023</v>
      </c>
      <c r="Q536" s="40">
        <f>Beazley_data[[#This Row],[WEP]]</f>
        <v>73530.2745</v>
      </c>
      <c r="R536" s="40">
        <f t="shared" si="67"/>
        <v>0</v>
      </c>
      <c r="S536" s="41" t="str">
        <f t="shared" si="68"/>
        <v>no values</v>
      </c>
      <c r="U536" s="42">
        <f>Beazley_data[[#This Row],[Acq_costs]]</f>
        <v>17874.741127605001</v>
      </c>
      <c r="V536" s="40">
        <f t="shared" si="69"/>
        <v>0</v>
      </c>
      <c r="W536" s="43" t="str">
        <f t="shared" si="70"/>
        <v>no values</v>
      </c>
      <c r="Y536" s="44">
        <f>Beazley_data[[#This Row],[total_RC]]</f>
        <v>0.99866823980673602</v>
      </c>
      <c r="Z536" s="45">
        <f t="shared" si="71"/>
        <v>0</v>
      </c>
      <c r="AA536" s="43" t="str">
        <f t="shared" si="72"/>
        <v>no values</v>
      </c>
      <c r="AD536" s="42">
        <f>Beazley_data[[#This Row],[Cat_incurred]]+Beazley_data[[#This Row],[incurred_exc_cat]]</f>
        <v>0</v>
      </c>
      <c r="AE536" s="40">
        <f t="shared" si="73"/>
        <v>0</v>
      </c>
      <c r="AF536" s="43" t="str">
        <f t="shared" si="74"/>
        <v>no values</v>
      </c>
    </row>
    <row r="537" spans="1:32" x14ac:dyDescent="0.25">
      <c r="A537" s="46" t="s">
        <v>787</v>
      </c>
      <c r="B537" s="46" t="s">
        <v>29</v>
      </c>
      <c r="C537">
        <v>2024</v>
      </c>
      <c r="D537" s="84">
        <v>995.76430000000005</v>
      </c>
      <c r="E537">
        <v>310.433653048564</v>
      </c>
      <c r="F537">
        <v>0</v>
      </c>
      <c r="G537">
        <v>0</v>
      </c>
      <c r="H537">
        <v>0</v>
      </c>
      <c r="I537">
        <v>0</v>
      </c>
      <c r="K537">
        <v>0</v>
      </c>
      <c r="L537">
        <v>0</v>
      </c>
      <c r="M537" s="38">
        <f>IF(OR(Beazley_data[[#This Row],[total_RC]]&lt;0.6,Beazley_data[[#This Row],[total_RC]]&gt;2),1,Beazley_data[[#This Row],[total_RC]])</f>
        <v>1</v>
      </c>
      <c r="P537" s="39" t="str">
        <f>Beazley_data[[#This Row],[key]]</f>
        <v>BD2024</v>
      </c>
      <c r="Q537" s="40">
        <f>Beazley_data[[#This Row],[WEP]]</f>
        <v>995.76430000000005</v>
      </c>
      <c r="R537" s="40">
        <f t="shared" si="67"/>
        <v>0</v>
      </c>
      <c r="S537" s="41" t="str">
        <f t="shared" si="68"/>
        <v>no values</v>
      </c>
      <c r="U537" s="42">
        <f>Beazley_data[[#This Row],[Acq_costs]]</f>
        <v>310.433653048564</v>
      </c>
      <c r="V537" s="40">
        <f t="shared" si="69"/>
        <v>0</v>
      </c>
      <c r="W537" s="43" t="str">
        <f t="shared" si="70"/>
        <v>no values</v>
      </c>
      <c r="Y537" s="44">
        <f>Beazley_data[[#This Row],[total_RC]]</f>
        <v>0</v>
      </c>
      <c r="Z537" s="45">
        <f t="shared" si="71"/>
        <v>0</v>
      </c>
      <c r="AA537" s="43" t="str">
        <f t="shared" si="72"/>
        <v>no values</v>
      </c>
      <c r="AD537" s="42">
        <f>Beazley_data[[#This Row],[Cat_incurred]]+Beazley_data[[#This Row],[incurred_exc_cat]]</f>
        <v>0</v>
      </c>
      <c r="AE537" s="40">
        <f t="shared" si="73"/>
        <v>0</v>
      </c>
      <c r="AF537" s="43" t="str">
        <f t="shared" si="74"/>
        <v>no values</v>
      </c>
    </row>
    <row r="538" spans="1:32" x14ac:dyDescent="0.25">
      <c r="A538" s="48" t="s">
        <v>788</v>
      </c>
      <c r="B538" s="48" t="s">
        <v>789</v>
      </c>
      <c r="C538" s="49">
        <v>1993</v>
      </c>
      <c r="D538" s="85">
        <v>8087.8684000000003</v>
      </c>
      <c r="E538" s="49">
        <v>898.65204444444498</v>
      </c>
      <c r="F538" s="49">
        <v>0</v>
      </c>
      <c r="G538" s="49">
        <v>0</v>
      </c>
      <c r="H538" s="49">
        <v>0</v>
      </c>
      <c r="I538" s="49">
        <v>0</v>
      </c>
      <c r="J538" s="49"/>
      <c r="K538" s="49">
        <v>0</v>
      </c>
      <c r="L538" s="49">
        <v>0</v>
      </c>
      <c r="M538" s="38">
        <f>IF(OR(Beazley_data[[#This Row],[total_RC]]&lt;0.6,Beazley_data[[#This Row],[total_RC]]&gt;2),1,Beazley_data[[#This Row],[total_RC]])</f>
        <v>1</v>
      </c>
      <c r="P538" s="39" t="str">
        <f>Beazley_data[[#This Row],[key]]</f>
        <v>BS1993</v>
      </c>
      <c r="Q538" s="40">
        <f>Beazley_data[[#This Row],[WEP]]</f>
        <v>8087.8684000000003</v>
      </c>
      <c r="R538" s="40">
        <f t="shared" si="67"/>
        <v>0</v>
      </c>
      <c r="S538" s="41" t="str">
        <f t="shared" si="68"/>
        <v>no values</v>
      </c>
      <c r="U538" s="42">
        <f>Beazley_data[[#This Row],[Acq_costs]]</f>
        <v>898.65204444444498</v>
      </c>
      <c r="V538" s="40">
        <f t="shared" si="69"/>
        <v>0</v>
      </c>
      <c r="W538" s="43" t="str">
        <f t="shared" si="70"/>
        <v>no values</v>
      </c>
      <c r="Y538" s="44">
        <f>Beazley_data[[#This Row],[total_RC]]</f>
        <v>0</v>
      </c>
      <c r="Z538" s="45">
        <f t="shared" si="71"/>
        <v>0</v>
      </c>
      <c r="AA538" s="43" t="str">
        <f t="shared" si="72"/>
        <v>no values</v>
      </c>
      <c r="AD538" s="42">
        <f>Beazley_data[[#This Row],[Cat_incurred]]+Beazley_data[[#This Row],[incurred_exc_cat]]</f>
        <v>0</v>
      </c>
      <c r="AE538" s="40">
        <f t="shared" si="73"/>
        <v>0</v>
      </c>
      <c r="AF538" s="43" t="str">
        <f t="shared" si="74"/>
        <v>no values</v>
      </c>
    </row>
    <row r="539" spans="1:32" x14ac:dyDescent="0.25">
      <c r="A539" s="46" t="s">
        <v>790</v>
      </c>
      <c r="B539" s="46" t="s">
        <v>789</v>
      </c>
      <c r="C539">
        <v>1994</v>
      </c>
      <c r="D539" s="84">
        <v>13887.3734</v>
      </c>
      <c r="E539">
        <v>1543.0414888888899</v>
      </c>
      <c r="F539">
        <v>0</v>
      </c>
      <c r="G539">
        <v>0</v>
      </c>
      <c r="H539">
        <v>0</v>
      </c>
      <c r="I539">
        <v>0</v>
      </c>
      <c r="K539">
        <v>0</v>
      </c>
      <c r="L539">
        <v>0</v>
      </c>
      <c r="M539" s="38">
        <f>IF(OR(Beazley_data[[#This Row],[total_RC]]&lt;0.6,Beazley_data[[#This Row],[total_RC]]&gt;2),1,Beazley_data[[#This Row],[total_RC]])</f>
        <v>1</v>
      </c>
      <c r="P539" s="39" t="str">
        <f>Beazley_data[[#This Row],[key]]</f>
        <v>BS1994</v>
      </c>
      <c r="Q539" s="40">
        <f>Beazley_data[[#This Row],[WEP]]</f>
        <v>13887.3734</v>
      </c>
      <c r="R539" s="40">
        <f t="shared" si="67"/>
        <v>0</v>
      </c>
      <c r="S539" s="41" t="str">
        <f t="shared" si="68"/>
        <v>no values</v>
      </c>
      <c r="U539" s="42">
        <f>Beazley_data[[#This Row],[Acq_costs]]</f>
        <v>1543.0414888888899</v>
      </c>
      <c r="V539" s="40">
        <f t="shared" si="69"/>
        <v>0</v>
      </c>
      <c r="W539" s="43" t="str">
        <f t="shared" si="70"/>
        <v>no values</v>
      </c>
      <c r="Y539" s="44">
        <f>Beazley_data[[#This Row],[total_RC]]</f>
        <v>0</v>
      </c>
      <c r="Z539" s="45">
        <f t="shared" si="71"/>
        <v>0</v>
      </c>
      <c r="AA539" s="43" t="str">
        <f t="shared" si="72"/>
        <v>no values</v>
      </c>
      <c r="AD539" s="42">
        <f>Beazley_data[[#This Row],[Cat_incurred]]+Beazley_data[[#This Row],[incurred_exc_cat]]</f>
        <v>0</v>
      </c>
      <c r="AE539" s="40">
        <f t="shared" si="73"/>
        <v>0</v>
      </c>
      <c r="AF539" s="43" t="str">
        <f t="shared" si="74"/>
        <v>no values</v>
      </c>
    </row>
    <row r="540" spans="1:32" x14ac:dyDescent="0.25">
      <c r="A540" s="48" t="s">
        <v>791</v>
      </c>
      <c r="B540" s="48" t="s">
        <v>789</v>
      </c>
      <c r="C540" s="49">
        <v>1995</v>
      </c>
      <c r="D540" s="85">
        <v>16760.227699999999</v>
      </c>
      <c r="E540" s="49">
        <v>1862.2475222222199</v>
      </c>
      <c r="F540" s="49">
        <v>0</v>
      </c>
      <c r="G540" s="49">
        <v>0</v>
      </c>
      <c r="H540" s="49">
        <v>0</v>
      </c>
      <c r="I540" s="49">
        <v>0</v>
      </c>
      <c r="J540" s="49">
        <v>1</v>
      </c>
      <c r="K540" s="49">
        <v>0</v>
      </c>
      <c r="L540" s="49">
        <v>0</v>
      </c>
      <c r="M540" s="38">
        <f>IF(OR(Beazley_data[[#This Row],[total_RC]]&lt;0.6,Beazley_data[[#This Row],[total_RC]]&gt;2),1,Beazley_data[[#This Row],[total_RC]])</f>
        <v>1</v>
      </c>
      <c r="P540" s="39" t="str">
        <f>Beazley_data[[#This Row],[key]]</f>
        <v>BS1995</v>
      </c>
      <c r="Q540" s="40">
        <f>Beazley_data[[#This Row],[WEP]]</f>
        <v>16760.227699999999</v>
      </c>
      <c r="R540" s="40">
        <f t="shared" si="67"/>
        <v>0</v>
      </c>
      <c r="S540" s="41" t="str">
        <f t="shared" si="68"/>
        <v>no values</v>
      </c>
      <c r="U540" s="42">
        <f>Beazley_data[[#This Row],[Acq_costs]]</f>
        <v>1862.2475222222199</v>
      </c>
      <c r="V540" s="40">
        <f t="shared" si="69"/>
        <v>0</v>
      </c>
      <c r="W540" s="43" t="str">
        <f t="shared" si="70"/>
        <v>no values</v>
      </c>
      <c r="Y540" s="44">
        <f>Beazley_data[[#This Row],[total_RC]]</f>
        <v>1</v>
      </c>
      <c r="Z540" s="45">
        <f t="shared" si="71"/>
        <v>0</v>
      </c>
      <c r="AA540" s="43" t="str">
        <f t="shared" si="72"/>
        <v>no values</v>
      </c>
      <c r="AD540" s="42">
        <f>Beazley_data[[#This Row],[Cat_incurred]]+Beazley_data[[#This Row],[incurred_exc_cat]]</f>
        <v>0</v>
      </c>
      <c r="AE540" s="40">
        <f t="shared" si="73"/>
        <v>0</v>
      </c>
      <c r="AF540" s="43" t="str">
        <f t="shared" si="74"/>
        <v>no values</v>
      </c>
    </row>
    <row r="541" spans="1:32" x14ac:dyDescent="0.25">
      <c r="A541" s="46" t="s">
        <v>792</v>
      </c>
      <c r="B541" s="46" t="s">
        <v>789</v>
      </c>
      <c r="C541">
        <v>1996</v>
      </c>
      <c r="D541" s="84">
        <v>20173.133600000001</v>
      </c>
      <c r="E541">
        <v>2241.4592888888901</v>
      </c>
      <c r="F541">
        <v>0</v>
      </c>
      <c r="G541">
        <v>0</v>
      </c>
      <c r="H541">
        <v>0</v>
      </c>
      <c r="I541">
        <v>0</v>
      </c>
      <c r="J541">
        <v>1</v>
      </c>
      <c r="K541">
        <v>0</v>
      </c>
      <c r="L541">
        <v>0</v>
      </c>
      <c r="M541" s="38">
        <f>IF(OR(Beazley_data[[#This Row],[total_RC]]&lt;0.6,Beazley_data[[#This Row],[total_RC]]&gt;2),1,Beazley_data[[#This Row],[total_RC]])</f>
        <v>1</v>
      </c>
      <c r="P541" s="39" t="str">
        <f>Beazley_data[[#This Row],[key]]</f>
        <v>BS1996</v>
      </c>
      <c r="Q541" s="40">
        <f>Beazley_data[[#This Row],[WEP]]</f>
        <v>20173.133600000001</v>
      </c>
      <c r="R541" s="40">
        <f t="shared" si="67"/>
        <v>0</v>
      </c>
      <c r="S541" s="41" t="str">
        <f t="shared" si="68"/>
        <v>no values</v>
      </c>
      <c r="U541" s="42">
        <f>Beazley_data[[#This Row],[Acq_costs]]</f>
        <v>2241.4592888888901</v>
      </c>
      <c r="V541" s="40">
        <f t="shared" si="69"/>
        <v>0</v>
      </c>
      <c r="W541" s="43" t="str">
        <f t="shared" si="70"/>
        <v>no values</v>
      </c>
      <c r="Y541" s="44">
        <f>Beazley_data[[#This Row],[total_RC]]</f>
        <v>1</v>
      </c>
      <c r="Z541" s="45">
        <f t="shared" si="71"/>
        <v>0</v>
      </c>
      <c r="AA541" s="43" t="str">
        <f t="shared" si="72"/>
        <v>no values</v>
      </c>
      <c r="AD541" s="42">
        <f>Beazley_data[[#This Row],[Cat_incurred]]+Beazley_data[[#This Row],[incurred_exc_cat]]</f>
        <v>0</v>
      </c>
      <c r="AE541" s="40">
        <f t="shared" si="73"/>
        <v>0</v>
      </c>
      <c r="AF541" s="43" t="str">
        <f t="shared" si="74"/>
        <v>no values</v>
      </c>
    </row>
    <row r="542" spans="1:32" x14ac:dyDescent="0.25">
      <c r="A542" s="48" t="s">
        <v>793</v>
      </c>
      <c r="B542" s="48" t="s">
        <v>789</v>
      </c>
      <c r="C542" s="49">
        <v>1997</v>
      </c>
      <c r="D542" s="85">
        <v>6818.8968000000004</v>
      </c>
      <c r="E542" s="49">
        <v>757.65520000000004</v>
      </c>
      <c r="F542" s="49">
        <v>0</v>
      </c>
      <c r="G542" s="49">
        <v>0</v>
      </c>
      <c r="H542" s="49">
        <v>0</v>
      </c>
      <c r="I542" s="49">
        <v>0</v>
      </c>
      <c r="J542" s="49">
        <v>1</v>
      </c>
      <c r="K542" s="49">
        <v>0</v>
      </c>
      <c r="L542" s="49">
        <v>0</v>
      </c>
      <c r="M542" s="38">
        <f>IF(OR(Beazley_data[[#This Row],[total_RC]]&lt;0.6,Beazley_data[[#This Row],[total_RC]]&gt;2),1,Beazley_data[[#This Row],[total_RC]])</f>
        <v>1</v>
      </c>
      <c r="P542" s="39" t="str">
        <f>Beazley_data[[#This Row],[key]]</f>
        <v>BS1997</v>
      </c>
      <c r="Q542" s="40">
        <f>Beazley_data[[#This Row],[WEP]]</f>
        <v>6818.8968000000004</v>
      </c>
      <c r="R542" s="40">
        <f t="shared" si="67"/>
        <v>0</v>
      </c>
      <c r="S542" s="41" t="str">
        <f t="shared" si="68"/>
        <v>no values</v>
      </c>
      <c r="U542" s="42">
        <f>Beazley_data[[#This Row],[Acq_costs]]</f>
        <v>757.65520000000004</v>
      </c>
      <c r="V542" s="40">
        <f t="shared" si="69"/>
        <v>0</v>
      </c>
      <c r="W542" s="43" t="str">
        <f t="shared" si="70"/>
        <v>no values</v>
      </c>
      <c r="Y542" s="44">
        <f>Beazley_data[[#This Row],[total_RC]]</f>
        <v>1</v>
      </c>
      <c r="Z542" s="45">
        <f t="shared" si="71"/>
        <v>0</v>
      </c>
      <c r="AA542" s="43" t="str">
        <f t="shared" si="72"/>
        <v>no values</v>
      </c>
      <c r="AD542" s="42">
        <f>Beazley_data[[#This Row],[Cat_incurred]]+Beazley_data[[#This Row],[incurred_exc_cat]]</f>
        <v>0</v>
      </c>
      <c r="AE542" s="40">
        <f t="shared" si="73"/>
        <v>0</v>
      </c>
      <c r="AF542" s="43" t="str">
        <f t="shared" si="74"/>
        <v>no values</v>
      </c>
    </row>
    <row r="543" spans="1:32" x14ac:dyDescent="0.25">
      <c r="A543" s="46" t="s">
        <v>794</v>
      </c>
      <c r="B543" s="46" t="s">
        <v>789</v>
      </c>
      <c r="C543">
        <v>1998</v>
      </c>
      <c r="D543" s="84">
        <v>7939.9748</v>
      </c>
      <c r="E543">
        <v>882.21942222222197</v>
      </c>
      <c r="F543">
        <v>0</v>
      </c>
      <c r="G543">
        <v>0</v>
      </c>
      <c r="H543">
        <v>0</v>
      </c>
      <c r="I543">
        <v>0</v>
      </c>
      <c r="J543">
        <v>1</v>
      </c>
      <c r="K543">
        <v>0</v>
      </c>
      <c r="L543">
        <v>0</v>
      </c>
      <c r="M543" s="38">
        <f>IF(OR(Beazley_data[[#This Row],[total_RC]]&lt;0.6,Beazley_data[[#This Row],[total_RC]]&gt;2),1,Beazley_data[[#This Row],[total_RC]])</f>
        <v>1</v>
      </c>
      <c r="P543" s="39" t="str">
        <f>Beazley_data[[#This Row],[key]]</f>
        <v>BS1998</v>
      </c>
      <c r="Q543" s="40">
        <f>Beazley_data[[#This Row],[WEP]]</f>
        <v>7939.9748</v>
      </c>
      <c r="R543" s="40">
        <f t="shared" si="67"/>
        <v>0</v>
      </c>
      <c r="S543" s="41" t="str">
        <f t="shared" si="68"/>
        <v>no values</v>
      </c>
      <c r="U543" s="42">
        <f>Beazley_data[[#This Row],[Acq_costs]]</f>
        <v>882.21942222222197</v>
      </c>
      <c r="V543" s="40">
        <f t="shared" si="69"/>
        <v>0</v>
      </c>
      <c r="W543" s="43" t="str">
        <f t="shared" si="70"/>
        <v>no values</v>
      </c>
      <c r="Y543" s="44">
        <f>Beazley_data[[#This Row],[total_RC]]</f>
        <v>1</v>
      </c>
      <c r="Z543" s="45">
        <f t="shared" si="71"/>
        <v>0</v>
      </c>
      <c r="AA543" s="43" t="str">
        <f t="shared" si="72"/>
        <v>no values</v>
      </c>
      <c r="AD543" s="42">
        <f>Beazley_data[[#This Row],[Cat_incurred]]+Beazley_data[[#This Row],[incurred_exc_cat]]</f>
        <v>0</v>
      </c>
      <c r="AE543" s="40">
        <f t="shared" si="73"/>
        <v>0</v>
      </c>
      <c r="AF543" s="43" t="str">
        <f t="shared" si="74"/>
        <v>no values</v>
      </c>
    </row>
    <row r="544" spans="1:32" x14ac:dyDescent="0.25">
      <c r="A544" s="48" t="s">
        <v>795</v>
      </c>
      <c r="B544" s="48" t="s">
        <v>789</v>
      </c>
      <c r="C544" s="49">
        <v>1999</v>
      </c>
      <c r="D544" s="85">
        <v>11797.234200000001</v>
      </c>
      <c r="E544" s="49">
        <v>1310.8037999999999</v>
      </c>
      <c r="F544" s="49">
        <v>0</v>
      </c>
      <c r="G544" s="49">
        <v>0</v>
      </c>
      <c r="H544" s="49">
        <v>0</v>
      </c>
      <c r="I544" s="49">
        <v>0</v>
      </c>
      <c r="J544" s="49"/>
      <c r="K544" s="49">
        <v>0</v>
      </c>
      <c r="L544" s="49">
        <v>0</v>
      </c>
      <c r="M544" s="38">
        <f>IF(OR(Beazley_data[[#This Row],[total_RC]]&lt;0.6,Beazley_data[[#This Row],[total_RC]]&gt;2),1,Beazley_data[[#This Row],[total_RC]])</f>
        <v>1</v>
      </c>
      <c r="P544" s="39" t="str">
        <f>Beazley_data[[#This Row],[key]]</f>
        <v>BS1999</v>
      </c>
      <c r="Q544" s="40">
        <f>Beazley_data[[#This Row],[WEP]]</f>
        <v>11797.234200000001</v>
      </c>
      <c r="R544" s="40">
        <f t="shared" si="67"/>
        <v>0</v>
      </c>
      <c r="S544" s="41" t="str">
        <f t="shared" si="68"/>
        <v>no values</v>
      </c>
      <c r="U544" s="42">
        <f>Beazley_data[[#This Row],[Acq_costs]]</f>
        <v>1310.8037999999999</v>
      </c>
      <c r="V544" s="40">
        <f t="shared" si="69"/>
        <v>0</v>
      </c>
      <c r="W544" s="43" t="str">
        <f t="shared" si="70"/>
        <v>no values</v>
      </c>
      <c r="Y544" s="44">
        <f>Beazley_data[[#This Row],[total_RC]]</f>
        <v>0</v>
      </c>
      <c r="Z544" s="45">
        <f t="shared" si="71"/>
        <v>0</v>
      </c>
      <c r="AA544" s="43" t="str">
        <f t="shared" si="72"/>
        <v>no values</v>
      </c>
      <c r="AD544" s="42">
        <f>Beazley_data[[#This Row],[Cat_incurred]]+Beazley_data[[#This Row],[incurred_exc_cat]]</f>
        <v>0</v>
      </c>
      <c r="AE544" s="40">
        <f t="shared" si="73"/>
        <v>0</v>
      </c>
      <c r="AF544" s="43" t="str">
        <f t="shared" si="74"/>
        <v>no values</v>
      </c>
    </row>
    <row r="545" spans="1:32" x14ac:dyDescent="0.25">
      <c r="A545" s="46" t="s">
        <v>796</v>
      </c>
      <c r="B545" s="46" t="s">
        <v>789</v>
      </c>
      <c r="C545">
        <v>2000</v>
      </c>
      <c r="D545" s="84">
        <v>19793.315600000002</v>
      </c>
      <c r="E545">
        <v>2199.2572888888899</v>
      </c>
      <c r="F545">
        <v>0</v>
      </c>
      <c r="G545">
        <v>0</v>
      </c>
      <c r="H545">
        <v>0</v>
      </c>
      <c r="I545">
        <v>0</v>
      </c>
      <c r="J545">
        <v>1.08</v>
      </c>
      <c r="K545">
        <v>0</v>
      </c>
      <c r="L545">
        <v>0</v>
      </c>
      <c r="M545" s="38">
        <f>IF(OR(Beazley_data[[#This Row],[total_RC]]&lt;0.6,Beazley_data[[#This Row],[total_RC]]&gt;2),1,Beazley_data[[#This Row],[total_RC]])</f>
        <v>1.08</v>
      </c>
      <c r="P545" s="39" t="str">
        <f>Beazley_data[[#This Row],[key]]</f>
        <v>BS2000</v>
      </c>
      <c r="Q545" s="40">
        <f>Beazley_data[[#This Row],[WEP]]</f>
        <v>19793.315600000002</v>
      </c>
      <c r="R545" s="40">
        <f t="shared" si="67"/>
        <v>0</v>
      </c>
      <c r="S545" s="41" t="str">
        <f t="shared" si="68"/>
        <v>no values</v>
      </c>
      <c r="U545" s="42">
        <f>Beazley_data[[#This Row],[Acq_costs]]</f>
        <v>2199.2572888888899</v>
      </c>
      <c r="V545" s="40">
        <f t="shared" si="69"/>
        <v>0</v>
      </c>
      <c r="W545" s="43" t="str">
        <f t="shared" si="70"/>
        <v>no values</v>
      </c>
      <c r="Y545" s="44">
        <f>Beazley_data[[#This Row],[total_RC]]</f>
        <v>1.08</v>
      </c>
      <c r="Z545" s="45">
        <f t="shared" si="71"/>
        <v>0</v>
      </c>
      <c r="AA545" s="43" t="str">
        <f t="shared" si="72"/>
        <v>no values</v>
      </c>
      <c r="AD545" s="42">
        <f>Beazley_data[[#This Row],[Cat_incurred]]+Beazley_data[[#This Row],[incurred_exc_cat]]</f>
        <v>0</v>
      </c>
      <c r="AE545" s="40">
        <f t="shared" si="73"/>
        <v>0</v>
      </c>
      <c r="AF545" s="43" t="str">
        <f t="shared" si="74"/>
        <v>no values</v>
      </c>
    </row>
    <row r="546" spans="1:32" x14ac:dyDescent="0.25">
      <c r="A546" s="48" t="s">
        <v>797</v>
      </c>
      <c r="B546" s="48" t="s">
        <v>789</v>
      </c>
      <c r="C546" s="49">
        <v>2001</v>
      </c>
      <c r="D546" s="85">
        <v>7407.2556999999997</v>
      </c>
      <c r="E546" s="49">
        <v>823.02841111111104</v>
      </c>
      <c r="F546" s="49">
        <v>0</v>
      </c>
      <c r="G546" s="49">
        <v>0</v>
      </c>
      <c r="H546" s="49">
        <v>0</v>
      </c>
      <c r="I546" s="49">
        <v>0</v>
      </c>
      <c r="J546" s="49">
        <v>1.31</v>
      </c>
      <c r="K546" s="49">
        <v>0</v>
      </c>
      <c r="L546" s="49">
        <v>0</v>
      </c>
      <c r="M546" s="38">
        <f>IF(OR(Beazley_data[[#This Row],[total_RC]]&lt;0.6,Beazley_data[[#This Row],[total_RC]]&gt;2),1,Beazley_data[[#This Row],[total_RC]])</f>
        <v>1.31</v>
      </c>
      <c r="P546" s="39" t="str">
        <f>Beazley_data[[#This Row],[key]]</f>
        <v>BS2001</v>
      </c>
      <c r="Q546" s="40">
        <f>Beazley_data[[#This Row],[WEP]]</f>
        <v>7407.2556999999997</v>
      </c>
      <c r="R546" s="40">
        <f t="shared" si="67"/>
        <v>0</v>
      </c>
      <c r="S546" s="41" t="str">
        <f t="shared" si="68"/>
        <v>no values</v>
      </c>
      <c r="U546" s="42">
        <f>Beazley_data[[#This Row],[Acq_costs]]</f>
        <v>823.02841111111104</v>
      </c>
      <c r="V546" s="40">
        <f t="shared" si="69"/>
        <v>0</v>
      </c>
      <c r="W546" s="43" t="str">
        <f t="shared" si="70"/>
        <v>no values</v>
      </c>
      <c r="Y546" s="44">
        <f>Beazley_data[[#This Row],[total_RC]]</f>
        <v>1.31</v>
      </c>
      <c r="Z546" s="45">
        <f t="shared" si="71"/>
        <v>0</v>
      </c>
      <c r="AA546" s="43" t="str">
        <f t="shared" si="72"/>
        <v>no values</v>
      </c>
      <c r="AD546" s="42">
        <f>Beazley_data[[#This Row],[Cat_incurred]]+Beazley_data[[#This Row],[incurred_exc_cat]]</f>
        <v>0</v>
      </c>
      <c r="AE546" s="40">
        <f t="shared" si="73"/>
        <v>0</v>
      </c>
      <c r="AF546" s="43" t="str">
        <f t="shared" si="74"/>
        <v>no values</v>
      </c>
    </row>
    <row r="547" spans="1:32" x14ac:dyDescent="0.25">
      <c r="A547" s="46" t="s">
        <v>798</v>
      </c>
      <c r="B547" s="46" t="s">
        <v>799</v>
      </c>
      <c r="C547">
        <v>1994</v>
      </c>
      <c r="D547" s="84">
        <v>49023.471599999997</v>
      </c>
      <c r="E547">
        <v>18221.5108578906</v>
      </c>
      <c r="F547">
        <v>0</v>
      </c>
      <c r="G547">
        <v>0</v>
      </c>
      <c r="H547">
        <v>0</v>
      </c>
      <c r="I547">
        <v>0</v>
      </c>
      <c r="J547">
        <v>1</v>
      </c>
      <c r="K547">
        <v>0</v>
      </c>
      <c r="L547">
        <v>0</v>
      </c>
      <c r="M547" s="38">
        <f>IF(OR(Beazley_data[[#This Row],[total_RC]]&lt;0.6,Beazley_data[[#This Row],[total_RC]]&gt;2),1,Beazley_data[[#This Row],[total_RC]])</f>
        <v>1</v>
      </c>
      <c r="P547" s="39" t="str">
        <f>Beazley_data[[#This Row],[key]]</f>
        <v>C1994</v>
      </c>
      <c r="Q547" s="40">
        <f>Beazley_data[[#This Row],[WEP]]</f>
        <v>49023.471599999997</v>
      </c>
      <c r="R547" s="40">
        <f t="shared" si="67"/>
        <v>0</v>
      </c>
      <c r="S547" s="41" t="str">
        <f t="shared" si="68"/>
        <v>no values</v>
      </c>
      <c r="U547" s="42">
        <f>Beazley_data[[#This Row],[Acq_costs]]</f>
        <v>18221.5108578906</v>
      </c>
      <c r="V547" s="40">
        <f t="shared" si="69"/>
        <v>0</v>
      </c>
      <c r="W547" s="43" t="str">
        <f t="shared" si="70"/>
        <v>no values</v>
      </c>
      <c r="Y547" s="44">
        <f>Beazley_data[[#This Row],[total_RC]]</f>
        <v>1</v>
      </c>
      <c r="Z547" s="45">
        <f t="shared" si="71"/>
        <v>0</v>
      </c>
      <c r="AA547" s="43" t="str">
        <f t="shared" si="72"/>
        <v>no values</v>
      </c>
      <c r="AD547" s="42">
        <f>Beazley_data[[#This Row],[Cat_incurred]]+Beazley_data[[#This Row],[incurred_exc_cat]]</f>
        <v>0</v>
      </c>
      <c r="AE547" s="40">
        <f t="shared" si="73"/>
        <v>0</v>
      </c>
      <c r="AF547" s="43" t="str">
        <f t="shared" si="74"/>
        <v>no values</v>
      </c>
    </row>
    <row r="548" spans="1:32" x14ac:dyDescent="0.25">
      <c r="A548" s="48" t="s">
        <v>800</v>
      </c>
      <c r="B548" s="48" t="s">
        <v>799</v>
      </c>
      <c r="C548" s="49">
        <v>1995</v>
      </c>
      <c r="D548" s="85">
        <v>3281.3227000000002</v>
      </c>
      <c r="E548" s="49">
        <v>1093.7742333333299</v>
      </c>
      <c r="F548" s="49">
        <v>0</v>
      </c>
      <c r="G548" s="49">
        <v>0</v>
      </c>
      <c r="H548" s="49">
        <v>0</v>
      </c>
      <c r="I548" s="49">
        <v>0</v>
      </c>
      <c r="J548" s="49">
        <v>1</v>
      </c>
      <c r="K548" s="49">
        <v>0</v>
      </c>
      <c r="L548" s="49">
        <v>0</v>
      </c>
      <c r="M548" s="38">
        <f>IF(OR(Beazley_data[[#This Row],[total_RC]]&lt;0.6,Beazley_data[[#This Row],[total_RC]]&gt;2),1,Beazley_data[[#This Row],[total_RC]])</f>
        <v>1</v>
      </c>
      <c r="P548" s="39" t="str">
        <f>Beazley_data[[#This Row],[key]]</f>
        <v>C1995</v>
      </c>
      <c r="Q548" s="40">
        <f>Beazley_data[[#This Row],[WEP]]</f>
        <v>3281.3227000000002</v>
      </c>
      <c r="R548" s="40">
        <f t="shared" si="67"/>
        <v>0</v>
      </c>
      <c r="S548" s="41" t="str">
        <f t="shared" si="68"/>
        <v>no values</v>
      </c>
      <c r="U548" s="42">
        <f>Beazley_data[[#This Row],[Acq_costs]]</f>
        <v>1093.7742333333299</v>
      </c>
      <c r="V548" s="40">
        <f t="shared" si="69"/>
        <v>0</v>
      </c>
      <c r="W548" s="43" t="str">
        <f t="shared" si="70"/>
        <v>no values</v>
      </c>
      <c r="Y548" s="44">
        <f>Beazley_data[[#This Row],[total_RC]]</f>
        <v>1</v>
      </c>
      <c r="Z548" s="45">
        <f t="shared" si="71"/>
        <v>0</v>
      </c>
      <c r="AA548" s="43" t="str">
        <f t="shared" si="72"/>
        <v>no values</v>
      </c>
      <c r="AD548" s="42">
        <f>Beazley_data[[#This Row],[Cat_incurred]]+Beazley_data[[#This Row],[incurred_exc_cat]]</f>
        <v>0</v>
      </c>
      <c r="AE548" s="40">
        <f t="shared" si="73"/>
        <v>0</v>
      </c>
      <c r="AF548" s="43" t="str">
        <f t="shared" si="74"/>
        <v>no values</v>
      </c>
    </row>
    <row r="549" spans="1:32" x14ac:dyDescent="0.25">
      <c r="A549" s="46" t="s">
        <v>801</v>
      </c>
      <c r="B549" s="46" t="s">
        <v>802</v>
      </c>
      <c r="C549">
        <v>1992</v>
      </c>
      <c r="D549" s="84">
        <v>21109.55</v>
      </c>
      <c r="E549">
        <v>0</v>
      </c>
      <c r="F549">
        <v>0</v>
      </c>
      <c r="G549">
        <v>0</v>
      </c>
      <c r="H549">
        <v>0</v>
      </c>
      <c r="I549">
        <v>0</v>
      </c>
      <c r="K549">
        <v>0</v>
      </c>
      <c r="L549">
        <v>0</v>
      </c>
      <c r="M549" s="38">
        <f>IF(OR(Beazley_data[[#This Row],[total_RC]]&lt;0.6,Beazley_data[[#This Row],[total_RC]]&gt;2),1,Beazley_data[[#This Row],[total_RC]])</f>
        <v>1</v>
      </c>
      <c r="P549" s="39" t="str">
        <f>Beazley_data[[#This Row],[key]]</f>
        <v>CA1992</v>
      </c>
      <c r="Q549" s="40">
        <f>Beazley_data[[#This Row],[WEP]]</f>
        <v>21109.55</v>
      </c>
      <c r="R549" s="40">
        <f t="shared" si="67"/>
        <v>0</v>
      </c>
      <c r="S549" s="41" t="str">
        <f t="shared" si="68"/>
        <v>no values</v>
      </c>
      <c r="U549" s="42">
        <f>Beazley_data[[#This Row],[Acq_costs]]</f>
        <v>0</v>
      </c>
      <c r="V549" s="40">
        <f t="shared" si="69"/>
        <v>0</v>
      </c>
      <c r="W549" s="43" t="str">
        <f t="shared" si="70"/>
        <v>no values</v>
      </c>
      <c r="Y549" s="44">
        <f>Beazley_data[[#This Row],[total_RC]]</f>
        <v>0</v>
      </c>
      <c r="Z549" s="45">
        <f t="shared" si="71"/>
        <v>0</v>
      </c>
      <c r="AA549" s="43" t="str">
        <f t="shared" si="72"/>
        <v>no values</v>
      </c>
      <c r="AD549" s="42">
        <f>Beazley_data[[#This Row],[Cat_incurred]]+Beazley_data[[#This Row],[incurred_exc_cat]]</f>
        <v>0</v>
      </c>
      <c r="AE549" s="40">
        <f t="shared" si="73"/>
        <v>0</v>
      </c>
      <c r="AF549" s="43" t="str">
        <f t="shared" si="74"/>
        <v>no values</v>
      </c>
    </row>
    <row r="550" spans="1:32" x14ac:dyDescent="0.25">
      <c r="A550" s="48" t="s">
        <v>803</v>
      </c>
      <c r="B550" s="48" t="s">
        <v>802</v>
      </c>
      <c r="C550" s="49">
        <v>1993</v>
      </c>
      <c r="D550" s="85">
        <v>52216.807800000002</v>
      </c>
      <c r="E550" s="49">
        <v>7702.5102123015904</v>
      </c>
      <c r="F550" s="49">
        <v>0</v>
      </c>
      <c r="G550" s="49">
        <v>0</v>
      </c>
      <c r="H550" s="49">
        <v>23706.61313292</v>
      </c>
      <c r="I550" s="49">
        <v>23706.61313292</v>
      </c>
      <c r="J550" s="49"/>
      <c r="K550" s="49">
        <v>23706.61313292</v>
      </c>
      <c r="L550" s="49">
        <v>23706.61313292</v>
      </c>
      <c r="M550" s="38">
        <f>IF(OR(Beazley_data[[#This Row],[total_RC]]&lt;0.6,Beazley_data[[#This Row],[total_RC]]&gt;2),1,Beazley_data[[#This Row],[total_RC]])</f>
        <v>1</v>
      </c>
      <c r="P550" s="39" t="str">
        <f>Beazley_data[[#This Row],[key]]</f>
        <v>CA1993</v>
      </c>
      <c r="Q550" s="40">
        <f>Beazley_data[[#This Row],[WEP]]</f>
        <v>52216.807800000002</v>
      </c>
      <c r="R550" s="40">
        <f t="shared" si="67"/>
        <v>0</v>
      </c>
      <c r="S550" s="41" t="str">
        <f t="shared" si="68"/>
        <v>no values</v>
      </c>
      <c r="U550" s="42">
        <f>Beazley_data[[#This Row],[Acq_costs]]</f>
        <v>7702.5102123015904</v>
      </c>
      <c r="V550" s="40">
        <f t="shared" si="69"/>
        <v>0</v>
      </c>
      <c r="W550" s="43" t="str">
        <f t="shared" si="70"/>
        <v>no values</v>
      </c>
      <c r="Y550" s="44">
        <f>Beazley_data[[#This Row],[total_RC]]</f>
        <v>0</v>
      </c>
      <c r="Z550" s="45">
        <f t="shared" si="71"/>
        <v>0</v>
      </c>
      <c r="AA550" s="43" t="str">
        <f t="shared" si="72"/>
        <v>no values</v>
      </c>
      <c r="AD550" s="42">
        <f>Beazley_data[[#This Row],[Cat_incurred]]+Beazley_data[[#This Row],[incurred_exc_cat]]</f>
        <v>23706.61313292</v>
      </c>
      <c r="AE550" s="40">
        <f t="shared" si="73"/>
        <v>0</v>
      </c>
      <c r="AF550" s="43" t="str">
        <f t="shared" si="74"/>
        <v>no values</v>
      </c>
    </row>
    <row r="551" spans="1:32" x14ac:dyDescent="0.25">
      <c r="A551" s="46" t="s">
        <v>804</v>
      </c>
      <c r="B551" s="46" t="s">
        <v>802</v>
      </c>
      <c r="C551">
        <v>1994</v>
      </c>
      <c r="D551" s="84">
        <v>61876.493600000002</v>
      </c>
      <c r="E551">
        <v>6401.0952555555596</v>
      </c>
      <c r="F551">
        <v>0</v>
      </c>
      <c r="G551">
        <v>0</v>
      </c>
      <c r="H551">
        <v>329550.90411777998</v>
      </c>
      <c r="I551">
        <v>329550.90411777998</v>
      </c>
      <c r="K551">
        <v>329550.90411777998</v>
      </c>
      <c r="L551">
        <v>329550.90411777998</v>
      </c>
      <c r="M551" s="38">
        <f>IF(OR(Beazley_data[[#This Row],[total_RC]]&lt;0.6,Beazley_data[[#This Row],[total_RC]]&gt;2),1,Beazley_data[[#This Row],[total_RC]])</f>
        <v>1</v>
      </c>
      <c r="P551" s="39" t="str">
        <f>Beazley_data[[#This Row],[key]]</f>
        <v>CA1994</v>
      </c>
      <c r="Q551" s="40">
        <f>Beazley_data[[#This Row],[WEP]]</f>
        <v>61876.493600000002</v>
      </c>
      <c r="R551" s="40">
        <f t="shared" si="67"/>
        <v>0</v>
      </c>
      <c r="S551" s="41" t="str">
        <f t="shared" si="68"/>
        <v>no values</v>
      </c>
      <c r="U551" s="42">
        <f>Beazley_data[[#This Row],[Acq_costs]]</f>
        <v>6401.0952555555596</v>
      </c>
      <c r="V551" s="40">
        <f t="shared" si="69"/>
        <v>0</v>
      </c>
      <c r="W551" s="43" t="str">
        <f t="shared" si="70"/>
        <v>no values</v>
      </c>
      <c r="Y551" s="44">
        <f>Beazley_data[[#This Row],[total_RC]]</f>
        <v>0</v>
      </c>
      <c r="Z551" s="45">
        <f t="shared" si="71"/>
        <v>0</v>
      </c>
      <c r="AA551" s="43" t="str">
        <f t="shared" si="72"/>
        <v>no values</v>
      </c>
      <c r="AD551" s="42">
        <f>Beazley_data[[#This Row],[Cat_incurred]]+Beazley_data[[#This Row],[incurred_exc_cat]]</f>
        <v>329550.90411777998</v>
      </c>
      <c r="AE551" s="40">
        <f t="shared" si="73"/>
        <v>0</v>
      </c>
      <c r="AF551" s="43" t="str">
        <f t="shared" si="74"/>
        <v>no values</v>
      </c>
    </row>
    <row r="552" spans="1:32" x14ac:dyDescent="0.25">
      <c r="A552" s="48" t="s">
        <v>805</v>
      </c>
      <c r="B552" s="48" t="s">
        <v>802</v>
      </c>
      <c r="C552" s="49">
        <v>1995</v>
      </c>
      <c r="D552" s="85">
        <v>18189.033899999999</v>
      </c>
      <c r="E552" s="49">
        <v>2091.7986490196099</v>
      </c>
      <c r="F552" s="49">
        <v>0</v>
      </c>
      <c r="G552" s="49">
        <v>0</v>
      </c>
      <c r="H552" s="49">
        <v>0</v>
      </c>
      <c r="I552" s="49">
        <v>0</v>
      </c>
      <c r="J552" s="49">
        <v>0.9</v>
      </c>
      <c r="K552" s="49">
        <v>0</v>
      </c>
      <c r="L552" s="49">
        <v>0</v>
      </c>
      <c r="M552" s="38">
        <f>IF(OR(Beazley_data[[#This Row],[total_RC]]&lt;0.6,Beazley_data[[#This Row],[total_RC]]&gt;2),1,Beazley_data[[#This Row],[total_RC]])</f>
        <v>0.9</v>
      </c>
      <c r="P552" s="39" t="str">
        <f>Beazley_data[[#This Row],[key]]</f>
        <v>CA1995</v>
      </c>
      <c r="Q552" s="40">
        <f>Beazley_data[[#This Row],[WEP]]</f>
        <v>18189.033899999999</v>
      </c>
      <c r="R552" s="40">
        <f t="shared" si="67"/>
        <v>0</v>
      </c>
      <c r="S552" s="41" t="str">
        <f t="shared" si="68"/>
        <v>no values</v>
      </c>
      <c r="U552" s="42">
        <f>Beazley_data[[#This Row],[Acq_costs]]</f>
        <v>2091.7986490196099</v>
      </c>
      <c r="V552" s="40">
        <f t="shared" si="69"/>
        <v>0</v>
      </c>
      <c r="W552" s="43" t="str">
        <f t="shared" si="70"/>
        <v>no values</v>
      </c>
      <c r="Y552" s="44">
        <f>Beazley_data[[#This Row],[total_RC]]</f>
        <v>0.9</v>
      </c>
      <c r="Z552" s="45">
        <f t="shared" si="71"/>
        <v>0</v>
      </c>
      <c r="AA552" s="43" t="str">
        <f t="shared" si="72"/>
        <v>no values</v>
      </c>
      <c r="AD552" s="42">
        <f>Beazley_data[[#This Row],[Cat_incurred]]+Beazley_data[[#This Row],[incurred_exc_cat]]</f>
        <v>0</v>
      </c>
      <c r="AE552" s="40">
        <f t="shared" si="73"/>
        <v>0</v>
      </c>
      <c r="AF552" s="43" t="str">
        <f t="shared" si="74"/>
        <v>no values</v>
      </c>
    </row>
    <row r="553" spans="1:32" x14ac:dyDescent="0.25">
      <c r="A553" s="46" t="s">
        <v>806</v>
      </c>
      <c r="B553" s="46" t="s">
        <v>802</v>
      </c>
      <c r="C553">
        <v>1996</v>
      </c>
      <c r="D553" s="84">
        <v>12366.188899999999</v>
      </c>
      <c r="E553">
        <v>1821.1349758169899</v>
      </c>
      <c r="F553">
        <v>0</v>
      </c>
      <c r="G553">
        <v>0</v>
      </c>
      <c r="H553">
        <v>0</v>
      </c>
      <c r="I553">
        <v>0</v>
      </c>
      <c r="J553">
        <v>0.88741443043613399</v>
      </c>
      <c r="K553">
        <v>0</v>
      </c>
      <c r="L553">
        <v>0</v>
      </c>
      <c r="M553" s="38">
        <f>IF(OR(Beazley_data[[#This Row],[total_RC]]&lt;0.6,Beazley_data[[#This Row],[total_RC]]&gt;2),1,Beazley_data[[#This Row],[total_RC]])</f>
        <v>0.88741443043613399</v>
      </c>
      <c r="P553" s="39" t="str">
        <f>Beazley_data[[#This Row],[key]]</f>
        <v>CA1996</v>
      </c>
      <c r="Q553" s="40">
        <f>Beazley_data[[#This Row],[WEP]]</f>
        <v>12366.188899999999</v>
      </c>
      <c r="R553" s="40">
        <f t="shared" si="67"/>
        <v>0</v>
      </c>
      <c r="S553" s="41" t="str">
        <f t="shared" si="68"/>
        <v>no values</v>
      </c>
      <c r="U553" s="42">
        <f>Beazley_data[[#This Row],[Acq_costs]]</f>
        <v>1821.1349758169899</v>
      </c>
      <c r="V553" s="40">
        <f t="shared" si="69"/>
        <v>0</v>
      </c>
      <c r="W553" s="43" t="str">
        <f t="shared" si="70"/>
        <v>no values</v>
      </c>
      <c r="Y553" s="44">
        <f>Beazley_data[[#This Row],[total_RC]]</f>
        <v>0.88741443043613399</v>
      </c>
      <c r="Z553" s="45">
        <f t="shared" si="71"/>
        <v>0</v>
      </c>
      <c r="AA553" s="43" t="str">
        <f t="shared" si="72"/>
        <v>no values</v>
      </c>
      <c r="AD553" s="42">
        <f>Beazley_data[[#This Row],[Cat_incurred]]+Beazley_data[[#This Row],[incurred_exc_cat]]</f>
        <v>0</v>
      </c>
      <c r="AE553" s="40">
        <f t="shared" si="73"/>
        <v>0</v>
      </c>
      <c r="AF553" s="43" t="str">
        <f t="shared" si="74"/>
        <v>no values</v>
      </c>
    </row>
    <row r="554" spans="1:32" x14ac:dyDescent="0.25">
      <c r="A554" s="48" t="s">
        <v>807</v>
      </c>
      <c r="B554" s="48" t="s">
        <v>802</v>
      </c>
      <c r="C554" s="49">
        <v>1997</v>
      </c>
      <c r="D554" s="85">
        <v>6913.3453</v>
      </c>
      <c r="E554" s="49">
        <v>932.85552352941204</v>
      </c>
      <c r="F554" s="49">
        <v>0</v>
      </c>
      <c r="G554" s="49">
        <v>0</v>
      </c>
      <c r="H554" s="49">
        <v>0</v>
      </c>
      <c r="I554" s="49">
        <v>0</v>
      </c>
      <c r="J554" s="49">
        <v>0.894528737279637</v>
      </c>
      <c r="K554" s="49">
        <v>0</v>
      </c>
      <c r="L554" s="49">
        <v>0</v>
      </c>
      <c r="M554" s="38">
        <f>IF(OR(Beazley_data[[#This Row],[total_RC]]&lt;0.6,Beazley_data[[#This Row],[total_RC]]&gt;2),1,Beazley_data[[#This Row],[total_RC]])</f>
        <v>0.894528737279637</v>
      </c>
      <c r="P554" s="39" t="str">
        <f>Beazley_data[[#This Row],[key]]</f>
        <v>CA1997</v>
      </c>
      <c r="Q554" s="40">
        <f>Beazley_data[[#This Row],[WEP]]</f>
        <v>6913.3453</v>
      </c>
      <c r="R554" s="40">
        <f t="shared" si="67"/>
        <v>0</v>
      </c>
      <c r="S554" s="41" t="str">
        <f t="shared" si="68"/>
        <v>no values</v>
      </c>
      <c r="U554" s="42">
        <f>Beazley_data[[#This Row],[Acq_costs]]</f>
        <v>932.85552352941204</v>
      </c>
      <c r="V554" s="40">
        <f t="shared" si="69"/>
        <v>0</v>
      </c>
      <c r="W554" s="43" t="str">
        <f t="shared" si="70"/>
        <v>no values</v>
      </c>
      <c r="Y554" s="44">
        <f>Beazley_data[[#This Row],[total_RC]]</f>
        <v>0.894528737279637</v>
      </c>
      <c r="Z554" s="45">
        <f t="shared" si="71"/>
        <v>0</v>
      </c>
      <c r="AA554" s="43" t="str">
        <f t="shared" si="72"/>
        <v>no values</v>
      </c>
      <c r="AD554" s="42">
        <f>Beazley_data[[#This Row],[Cat_incurred]]+Beazley_data[[#This Row],[incurred_exc_cat]]</f>
        <v>0</v>
      </c>
      <c r="AE554" s="40">
        <f t="shared" si="73"/>
        <v>0</v>
      </c>
      <c r="AF554" s="43" t="str">
        <f t="shared" si="74"/>
        <v>no values</v>
      </c>
    </row>
    <row r="555" spans="1:32" x14ac:dyDescent="0.25">
      <c r="A555" s="46" t="s">
        <v>808</v>
      </c>
      <c r="B555" s="46" t="s">
        <v>802</v>
      </c>
      <c r="C555">
        <v>1998</v>
      </c>
      <c r="D555" s="84">
        <v>14784.0952</v>
      </c>
      <c r="E555">
        <v>3566.4378882352898</v>
      </c>
      <c r="F555">
        <v>0</v>
      </c>
      <c r="G555">
        <v>0</v>
      </c>
      <c r="H555">
        <v>0</v>
      </c>
      <c r="I555">
        <v>0</v>
      </c>
      <c r="J555">
        <v>0.85</v>
      </c>
      <c r="K555">
        <v>0</v>
      </c>
      <c r="L555">
        <v>0</v>
      </c>
      <c r="M555" s="38">
        <f>IF(OR(Beazley_data[[#This Row],[total_RC]]&lt;0.6,Beazley_data[[#This Row],[total_RC]]&gt;2),1,Beazley_data[[#This Row],[total_RC]])</f>
        <v>0.85</v>
      </c>
      <c r="P555" s="39" t="str">
        <f>Beazley_data[[#This Row],[key]]</f>
        <v>CA1998</v>
      </c>
      <c r="Q555" s="40">
        <f>Beazley_data[[#This Row],[WEP]]</f>
        <v>14784.0952</v>
      </c>
      <c r="R555" s="40">
        <f t="shared" si="67"/>
        <v>0</v>
      </c>
      <c r="S555" s="41" t="str">
        <f t="shared" si="68"/>
        <v>no values</v>
      </c>
      <c r="U555" s="42">
        <f>Beazley_data[[#This Row],[Acq_costs]]</f>
        <v>3566.4378882352898</v>
      </c>
      <c r="V555" s="40">
        <f t="shared" si="69"/>
        <v>0</v>
      </c>
      <c r="W555" s="43" t="str">
        <f t="shared" si="70"/>
        <v>no values</v>
      </c>
      <c r="Y555" s="44">
        <f>Beazley_data[[#This Row],[total_RC]]</f>
        <v>0.85</v>
      </c>
      <c r="Z555" s="45">
        <f t="shared" si="71"/>
        <v>0</v>
      </c>
      <c r="AA555" s="43" t="str">
        <f t="shared" si="72"/>
        <v>no values</v>
      </c>
      <c r="AD555" s="42">
        <f>Beazley_data[[#This Row],[Cat_incurred]]+Beazley_data[[#This Row],[incurred_exc_cat]]</f>
        <v>0</v>
      </c>
      <c r="AE555" s="40">
        <f t="shared" si="73"/>
        <v>0</v>
      </c>
      <c r="AF555" s="43" t="str">
        <f t="shared" si="74"/>
        <v>no values</v>
      </c>
    </row>
    <row r="556" spans="1:32" x14ac:dyDescent="0.25">
      <c r="A556" s="48" t="s">
        <v>809</v>
      </c>
      <c r="B556" s="48" t="s">
        <v>802</v>
      </c>
      <c r="C556" s="49">
        <v>1999</v>
      </c>
      <c r="D556" s="85">
        <v>171720.17389999999</v>
      </c>
      <c r="E556" s="49">
        <v>54288.3260975878</v>
      </c>
      <c r="F556" s="49">
        <v>9366.7609034399993</v>
      </c>
      <c r="G556" s="49">
        <v>9366.7609034399993</v>
      </c>
      <c r="H556" s="49">
        <v>31479.48028054</v>
      </c>
      <c r="I556" s="49">
        <v>31479.48028054</v>
      </c>
      <c r="J556" s="49">
        <v>0.97995824877840698</v>
      </c>
      <c r="K556" s="49">
        <v>40846.241183979997</v>
      </c>
      <c r="L556" s="49">
        <v>40846.241183979997</v>
      </c>
      <c r="M556" s="38">
        <f>IF(OR(Beazley_data[[#This Row],[total_RC]]&lt;0.6,Beazley_data[[#This Row],[total_RC]]&gt;2),1,Beazley_data[[#This Row],[total_RC]])</f>
        <v>0.97995824877840698</v>
      </c>
      <c r="P556" s="39" t="str">
        <f>Beazley_data[[#This Row],[key]]</f>
        <v>CA1999</v>
      </c>
      <c r="Q556" s="40">
        <f>Beazley_data[[#This Row],[WEP]]</f>
        <v>171720.17389999999</v>
      </c>
      <c r="R556" s="40">
        <f t="shared" si="67"/>
        <v>0</v>
      </c>
      <c r="S556" s="41" t="str">
        <f t="shared" si="68"/>
        <v>no values</v>
      </c>
      <c r="U556" s="42">
        <f>Beazley_data[[#This Row],[Acq_costs]]</f>
        <v>54288.3260975878</v>
      </c>
      <c r="V556" s="40">
        <f t="shared" si="69"/>
        <v>0</v>
      </c>
      <c r="W556" s="43" t="str">
        <f t="shared" si="70"/>
        <v>no values</v>
      </c>
      <c r="Y556" s="44">
        <f>Beazley_data[[#This Row],[total_RC]]</f>
        <v>0.97995824877840698</v>
      </c>
      <c r="Z556" s="45">
        <f t="shared" si="71"/>
        <v>0</v>
      </c>
      <c r="AA556" s="43" t="str">
        <f t="shared" si="72"/>
        <v>no values</v>
      </c>
      <c r="AD556" s="42">
        <f>Beazley_data[[#This Row],[Cat_incurred]]+Beazley_data[[#This Row],[incurred_exc_cat]]</f>
        <v>40846.241183979997</v>
      </c>
      <c r="AE556" s="40">
        <f t="shared" si="73"/>
        <v>0</v>
      </c>
      <c r="AF556" s="43" t="str">
        <f t="shared" si="74"/>
        <v>no values</v>
      </c>
    </row>
    <row r="557" spans="1:32" x14ac:dyDescent="0.25">
      <c r="A557" s="46" t="s">
        <v>810</v>
      </c>
      <c r="B557" s="46" t="s">
        <v>802</v>
      </c>
      <c r="C557">
        <v>2000</v>
      </c>
      <c r="D557" s="84">
        <v>146108.3425</v>
      </c>
      <c r="E557">
        <v>63134.893512026698</v>
      </c>
      <c r="F557">
        <v>401887.41</v>
      </c>
      <c r="G557">
        <v>401887.41</v>
      </c>
      <c r="H557">
        <v>23464.571611399999</v>
      </c>
      <c r="I557">
        <v>23464.571611399999</v>
      </c>
      <c r="J557">
        <v>1.07466751663126</v>
      </c>
      <c r="K557">
        <v>425351.98161140003</v>
      </c>
      <c r="L557">
        <v>425351.98161140003</v>
      </c>
      <c r="M557" s="38">
        <f>IF(OR(Beazley_data[[#This Row],[total_RC]]&lt;0.6,Beazley_data[[#This Row],[total_RC]]&gt;2),1,Beazley_data[[#This Row],[total_RC]])</f>
        <v>1.07466751663126</v>
      </c>
      <c r="P557" s="39" t="str">
        <f>Beazley_data[[#This Row],[key]]</f>
        <v>CA2000</v>
      </c>
      <c r="Q557" s="40">
        <f>Beazley_data[[#This Row],[WEP]]</f>
        <v>146108.3425</v>
      </c>
      <c r="R557" s="40">
        <f t="shared" si="67"/>
        <v>0</v>
      </c>
      <c r="S557" s="41" t="str">
        <f t="shared" si="68"/>
        <v>no values</v>
      </c>
      <c r="U557" s="42">
        <f>Beazley_data[[#This Row],[Acq_costs]]</f>
        <v>63134.893512026698</v>
      </c>
      <c r="V557" s="40">
        <f t="shared" si="69"/>
        <v>0</v>
      </c>
      <c r="W557" s="43" t="str">
        <f t="shared" si="70"/>
        <v>no values</v>
      </c>
      <c r="Y557" s="44">
        <f>Beazley_data[[#This Row],[total_RC]]</f>
        <v>1.07466751663126</v>
      </c>
      <c r="Z557" s="45">
        <f t="shared" si="71"/>
        <v>0</v>
      </c>
      <c r="AA557" s="43" t="str">
        <f t="shared" si="72"/>
        <v>no values</v>
      </c>
      <c r="AD557" s="42">
        <f>Beazley_data[[#This Row],[Cat_incurred]]+Beazley_data[[#This Row],[incurred_exc_cat]]</f>
        <v>425351.98161139997</v>
      </c>
      <c r="AE557" s="40">
        <f t="shared" si="73"/>
        <v>0</v>
      </c>
      <c r="AF557" s="43" t="str">
        <f t="shared" si="74"/>
        <v>no values</v>
      </c>
    </row>
    <row r="558" spans="1:32" x14ac:dyDescent="0.25">
      <c r="A558" s="48" t="s">
        <v>811</v>
      </c>
      <c r="B558" s="48" t="s">
        <v>802</v>
      </c>
      <c r="C558" s="49">
        <v>2001</v>
      </c>
      <c r="D558" s="85">
        <v>1121761.2546999999</v>
      </c>
      <c r="E558" s="49">
        <v>109739.85393919999</v>
      </c>
      <c r="F558" s="49">
        <v>1951513.79489677</v>
      </c>
      <c r="G558" s="49">
        <v>1951513.79489677</v>
      </c>
      <c r="H558" s="49">
        <v>11683.146611390001</v>
      </c>
      <c r="I558" s="49">
        <v>11683.146611390001</v>
      </c>
      <c r="J558" s="49">
        <v>1.0205152468605001</v>
      </c>
      <c r="K558" s="49">
        <v>1963196.94150816</v>
      </c>
      <c r="L558" s="49">
        <v>1963196.94150816</v>
      </c>
      <c r="M558" s="38">
        <f>IF(OR(Beazley_data[[#This Row],[total_RC]]&lt;0.6,Beazley_data[[#This Row],[total_RC]]&gt;2),1,Beazley_data[[#This Row],[total_RC]])</f>
        <v>1.0205152468605001</v>
      </c>
      <c r="P558" s="39" t="str">
        <f>Beazley_data[[#This Row],[key]]</f>
        <v>CA2001</v>
      </c>
      <c r="Q558" s="40">
        <f>Beazley_data[[#This Row],[WEP]]</f>
        <v>1121761.2546999999</v>
      </c>
      <c r="R558" s="40">
        <f t="shared" si="67"/>
        <v>0</v>
      </c>
      <c r="S558" s="41" t="str">
        <f t="shared" si="68"/>
        <v>no values</v>
      </c>
      <c r="U558" s="42">
        <f>Beazley_data[[#This Row],[Acq_costs]]</f>
        <v>109739.85393919999</v>
      </c>
      <c r="V558" s="40">
        <f t="shared" si="69"/>
        <v>0</v>
      </c>
      <c r="W558" s="43" t="str">
        <f t="shared" si="70"/>
        <v>no values</v>
      </c>
      <c r="Y558" s="44">
        <f>Beazley_data[[#This Row],[total_RC]]</f>
        <v>1.0205152468605001</v>
      </c>
      <c r="Z558" s="45">
        <f t="shared" si="71"/>
        <v>0</v>
      </c>
      <c r="AA558" s="43" t="str">
        <f t="shared" si="72"/>
        <v>no values</v>
      </c>
      <c r="AD558" s="42">
        <f>Beazley_data[[#This Row],[Cat_incurred]]+Beazley_data[[#This Row],[incurred_exc_cat]]</f>
        <v>1963196.94150816</v>
      </c>
      <c r="AE558" s="40">
        <f t="shared" si="73"/>
        <v>0</v>
      </c>
      <c r="AF558" s="43" t="str">
        <f t="shared" si="74"/>
        <v>no values</v>
      </c>
    </row>
    <row r="559" spans="1:32" x14ac:dyDescent="0.25">
      <c r="A559" s="46" t="s">
        <v>812</v>
      </c>
      <c r="B559" s="46" t="s">
        <v>802</v>
      </c>
      <c r="C559">
        <v>2002</v>
      </c>
      <c r="D559" s="84">
        <v>1589888.3595</v>
      </c>
      <c r="E559">
        <v>63585.335464417702</v>
      </c>
      <c r="F559">
        <v>881705.35719561996</v>
      </c>
      <c r="G559">
        <v>881705.35719561996</v>
      </c>
      <c r="H559">
        <v>20750.9659058</v>
      </c>
      <c r="I559">
        <v>20750.9659058</v>
      </c>
      <c r="J559">
        <v>1.05063446463594</v>
      </c>
      <c r="K559">
        <v>902456.32310141996</v>
      </c>
      <c r="L559">
        <v>902456.32310141996</v>
      </c>
      <c r="M559" s="38">
        <f>IF(OR(Beazley_data[[#This Row],[total_RC]]&lt;0.6,Beazley_data[[#This Row],[total_RC]]&gt;2),1,Beazley_data[[#This Row],[total_RC]])</f>
        <v>1.05063446463594</v>
      </c>
      <c r="P559" s="39" t="str">
        <f>Beazley_data[[#This Row],[key]]</f>
        <v>CA2002</v>
      </c>
      <c r="Q559" s="40">
        <f>Beazley_data[[#This Row],[WEP]]</f>
        <v>1589888.3595</v>
      </c>
      <c r="R559" s="40">
        <f t="shared" si="67"/>
        <v>0</v>
      </c>
      <c r="S559" s="41" t="str">
        <f t="shared" si="68"/>
        <v>no values</v>
      </c>
      <c r="U559" s="42">
        <f>Beazley_data[[#This Row],[Acq_costs]]</f>
        <v>63585.335464417702</v>
      </c>
      <c r="V559" s="40">
        <f t="shared" si="69"/>
        <v>0</v>
      </c>
      <c r="W559" s="43" t="str">
        <f t="shared" si="70"/>
        <v>no values</v>
      </c>
      <c r="Y559" s="44">
        <f>Beazley_data[[#This Row],[total_RC]]</f>
        <v>1.05063446463594</v>
      </c>
      <c r="Z559" s="45">
        <f t="shared" si="71"/>
        <v>0</v>
      </c>
      <c r="AA559" s="43" t="str">
        <f t="shared" si="72"/>
        <v>no values</v>
      </c>
      <c r="AD559" s="42">
        <f>Beazley_data[[#This Row],[Cat_incurred]]+Beazley_data[[#This Row],[incurred_exc_cat]]</f>
        <v>902456.32310141996</v>
      </c>
      <c r="AE559" s="40">
        <f t="shared" si="73"/>
        <v>0</v>
      </c>
      <c r="AF559" s="43" t="str">
        <f t="shared" si="74"/>
        <v>no values</v>
      </c>
    </row>
    <row r="560" spans="1:32" x14ac:dyDescent="0.25">
      <c r="A560" s="48" t="s">
        <v>813</v>
      </c>
      <c r="B560" s="48" t="s">
        <v>802</v>
      </c>
      <c r="C560" s="49">
        <v>2003</v>
      </c>
      <c r="D560" s="85">
        <v>3497002.4723999999</v>
      </c>
      <c r="E560" s="49">
        <v>368590.32555113599</v>
      </c>
      <c r="F560" s="49">
        <v>1404042.0695839</v>
      </c>
      <c r="G560" s="49">
        <v>1404042.0695839</v>
      </c>
      <c r="H560" s="49">
        <v>177412.98417539999</v>
      </c>
      <c r="I560" s="49">
        <v>177412.98417539999</v>
      </c>
      <c r="J560" s="49">
        <v>1.0188377651898199</v>
      </c>
      <c r="K560" s="49">
        <v>1581455.0537592999</v>
      </c>
      <c r="L560" s="49">
        <v>1581455.0537592999</v>
      </c>
      <c r="M560" s="38">
        <f>IF(OR(Beazley_data[[#This Row],[total_RC]]&lt;0.6,Beazley_data[[#This Row],[total_RC]]&gt;2),1,Beazley_data[[#This Row],[total_RC]])</f>
        <v>1.0188377651898199</v>
      </c>
      <c r="P560" s="39" t="str">
        <f>Beazley_data[[#This Row],[key]]</f>
        <v>CA2003</v>
      </c>
      <c r="Q560" s="40">
        <f>Beazley_data[[#This Row],[WEP]]</f>
        <v>3497002.4723999999</v>
      </c>
      <c r="R560" s="40">
        <f t="shared" si="67"/>
        <v>0</v>
      </c>
      <c r="S560" s="41" t="str">
        <f t="shared" si="68"/>
        <v>no values</v>
      </c>
      <c r="U560" s="42">
        <f>Beazley_data[[#This Row],[Acq_costs]]</f>
        <v>368590.32555113599</v>
      </c>
      <c r="V560" s="40">
        <f t="shared" si="69"/>
        <v>0</v>
      </c>
      <c r="W560" s="43" t="str">
        <f t="shared" si="70"/>
        <v>no values</v>
      </c>
      <c r="Y560" s="44">
        <f>Beazley_data[[#This Row],[total_RC]]</f>
        <v>1.0188377651898199</v>
      </c>
      <c r="Z560" s="45">
        <f t="shared" si="71"/>
        <v>0</v>
      </c>
      <c r="AA560" s="43" t="str">
        <f t="shared" si="72"/>
        <v>no values</v>
      </c>
      <c r="AD560" s="42">
        <f>Beazley_data[[#This Row],[Cat_incurred]]+Beazley_data[[#This Row],[incurred_exc_cat]]</f>
        <v>1581455.0537593001</v>
      </c>
      <c r="AE560" s="40">
        <f t="shared" si="73"/>
        <v>0</v>
      </c>
      <c r="AF560" s="43" t="str">
        <f t="shared" si="74"/>
        <v>no values</v>
      </c>
    </row>
    <row r="561" spans="1:32" x14ac:dyDescent="0.25">
      <c r="A561" s="46" t="s">
        <v>814</v>
      </c>
      <c r="B561" s="46" t="s">
        <v>802</v>
      </c>
      <c r="C561">
        <v>2004</v>
      </c>
      <c r="D561" s="84">
        <v>16125071.840500001</v>
      </c>
      <c r="E561">
        <v>2164707.7467702799</v>
      </c>
      <c r="F561">
        <v>4273961.4541939804</v>
      </c>
      <c r="G561">
        <v>4413152.7005539797</v>
      </c>
      <c r="H561">
        <v>3302031.4110522699</v>
      </c>
      <c r="I561">
        <v>3302031.4110522699</v>
      </c>
      <c r="J561">
        <v>0.99784643332774303</v>
      </c>
      <c r="K561">
        <v>7575992.8652462503</v>
      </c>
      <c r="L561">
        <v>7715184.1116062496</v>
      </c>
      <c r="M561" s="38">
        <f>IF(OR(Beazley_data[[#This Row],[total_RC]]&lt;0.6,Beazley_data[[#This Row],[total_RC]]&gt;2),1,Beazley_data[[#This Row],[total_RC]])</f>
        <v>0.99784643332774303</v>
      </c>
      <c r="P561" s="39" t="str">
        <f>Beazley_data[[#This Row],[key]]</f>
        <v>CA2004</v>
      </c>
      <c r="Q561" s="40">
        <f>Beazley_data[[#This Row],[WEP]]</f>
        <v>16125071.840500001</v>
      </c>
      <c r="R561" s="40">
        <f t="shared" si="67"/>
        <v>0</v>
      </c>
      <c r="S561" s="41" t="str">
        <f t="shared" si="68"/>
        <v>no values</v>
      </c>
      <c r="U561" s="42">
        <f>Beazley_data[[#This Row],[Acq_costs]]</f>
        <v>2164707.7467702799</v>
      </c>
      <c r="V561" s="40">
        <f t="shared" si="69"/>
        <v>0</v>
      </c>
      <c r="W561" s="43" t="str">
        <f t="shared" si="70"/>
        <v>no values</v>
      </c>
      <c r="Y561" s="44">
        <f>Beazley_data[[#This Row],[total_RC]]</f>
        <v>0.99784643332774303</v>
      </c>
      <c r="Z561" s="45">
        <f t="shared" si="71"/>
        <v>0</v>
      </c>
      <c r="AA561" s="43" t="str">
        <f t="shared" si="72"/>
        <v>no values</v>
      </c>
      <c r="AD561" s="42">
        <f>Beazley_data[[#This Row],[Cat_incurred]]+Beazley_data[[#This Row],[incurred_exc_cat]]</f>
        <v>7715184.1116062496</v>
      </c>
      <c r="AE561" s="40">
        <f t="shared" si="73"/>
        <v>0</v>
      </c>
      <c r="AF561" s="43" t="str">
        <f t="shared" si="74"/>
        <v>no values</v>
      </c>
    </row>
    <row r="562" spans="1:32" x14ac:dyDescent="0.25">
      <c r="A562" s="48" t="s">
        <v>815</v>
      </c>
      <c r="B562" s="48" t="s">
        <v>802</v>
      </c>
      <c r="C562" s="49">
        <v>2005</v>
      </c>
      <c r="D562" s="85">
        <v>42966485.2152</v>
      </c>
      <c r="E562" s="49">
        <v>6126482.8294543596</v>
      </c>
      <c r="F562" s="49">
        <v>10202279.6295362</v>
      </c>
      <c r="G562" s="49">
        <v>10249154.922950201</v>
      </c>
      <c r="H562" s="49">
        <v>7344557.2936014198</v>
      </c>
      <c r="I562" s="49">
        <v>7353207.4336014204</v>
      </c>
      <c r="J562" s="49">
        <v>0.99661138203577204</v>
      </c>
      <c r="K562" s="49">
        <v>17546836.923137601</v>
      </c>
      <c r="L562" s="49">
        <v>17602362.356551599</v>
      </c>
      <c r="M562" s="38">
        <f>IF(OR(Beazley_data[[#This Row],[total_RC]]&lt;0.6,Beazley_data[[#This Row],[total_RC]]&gt;2),1,Beazley_data[[#This Row],[total_RC]])</f>
        <v>0.99661138203577204</v>
      </c>
      <c r="P562" s="39" t="str">
        <f>Beazley_data[[#This Row],[key]]</f>
        <v>CA2005</v>
      </c>
      <c r="Q562" s="40">
        <f>Beazley_data[[#This Row],[WEP]]</f>
        <v>42966485.2152</v>
      </c>
      <c r="R562" s="40">
        <f t="shared" si="67"/>
        <v>0</v>
      </c>
      <c r="S562" s="41" t="str">
        <f t="shared" si="68"/>
        <v>no values</v>
      </c>
      <c r="U562" s="42">
        <f>Beazley_data[[#This Row],[Acq_costs]]</f>
        <v>6126482.8294543596</v>
      </c>
      <c r="V562" s="40">
        <f t="shared" si="69"/>
        <v>0</v>
      </c>
      <c r="W562" s="43" t="str">
        <f t="shared" si="70"/>
        <v>no values</v>
      </c>
      <c r="Y562" s="44">
        <f>Beazley_data[[#This Row],[total_RC]]</f>
        <v>0.99661138203577204</v>
      </c>
      <c r="Z562" s="45">
        <f t="shared" si="71"/>
        <v>0</v>
      </c>
      <c r="AA562" s="43" t="str">
        <f t="shared" si="72"/>
        <v>no values</v>
      </c>
      <c r="AD562" s="42">
        <f>Beazley_data[[#This Row],[Cat_incurred]]+Beazley_data[[#This Row],[incurred_exc_cat]]</f>
        <v>17602362.356551621</v>
      </c>
      <c r="AE562" s="40">
        <f t="shared" si="73"/>
        <v>0</v>
      </c>
      <c r="AF562" s="43" t="str">
        <f t="shared" si="74"/>
        <v>no values</v>
      </c>
    </row>
    <row r="563" spans="1:32" x14ac:dyDescent="0.25">
      <c r="A563" s="46" t="s">
        <v>816</v>
      </c>
      <c r="B563" s="46" t="s">
        <v>802</v>
      </c>
      <c r="C563">
        <v>2006</v>
      </c>
      <c r="D563" s="84">
        <v>47266464.335600004</v>
      </c>
      <c r="E563">
        <v>5928467.3049037</v>
      </c>
      <c r="F563">
        <v>29686515.816235799</v>
      </c>
      <c r="G563">
        <v>29688401.729255799</v>
      </c>
      <c r="H563">
        <v>6485971.7661743201</v>
      </c>
      <c r="I563">
        <v>6529833.7961743297</v>
      </c>
      <c r="J563">
        <v>1.00287465929805</v>
      </c>
      <c r="K563">
        <v>36172487.582410201</v>
      </c>
      <c r="L563">
        <v>36218235.525430202</v>
      </c>
      <c r="M563" s="38">
        <f>IF(OR(Beazley_data[[#This Row],[total_RC]]&lt;0.6,Beazley_data[[#This Row],[total_RC]]&gt;2),1,Beazley_data[[#This Row],[total_RC]])</f>
        <v>1.00287465929805</v>
      </c>
      <c r="P563" s="39" t="str">
        <f>Beazley_data[[#This Row],[key]]</f>
        <v>CA2006</v>
      </c>
      <c r="Q563" s="40">
        <f>Beazley_data[[#This Row],[WEP]]</f>
        <v>47266464.335600004</v>
      </c>
      <c r="R563" s="40">
        <f t="shared" si="67"/>
        <v>0</v>
      </c>
      <c r="S563" s="41" t="str">
        <f t="shared" si="68"/>
        <v>no values</v>
      </c>
      <c r="U563" s="42">
        <f>Beazley_data[[#This Row],[Acq_costs]]</f>
        <v>5928467.3049037</v>
      </c>
      <c r="V563" s="40">
        <f t="shared" si="69"/>
        <v>0</v>
      </c>
      <c r="W563" s="43" t="str">
        <f t="shared" si="70"/>
        <v>no values</v>
      </c>
      <c r="Y563" s="44">
        <f>Beazley_data[[#This Row],[total_RC]]</f>
        <v>1.00287465929805</v>
      </c>
      <c r="Z563" s="45">
        <f t="shared" si="71"/>
        <v>0</v>
      </c>
      <c r="AA563" s="43" t="str">
        <f t="shared" si="72"/>
        <v>no values</v>
      </c>
      <c r="AD563" s="42">
        <f>Beazley_data[[#This Row],[Cat_incurred]]+Beazley_data[[#This Row],[incurred_exc_cat]]</f>
        <v>36218235.525430128</v>
      </c>
      <c r="AE563" s="40">
        <f t="shared" si="73"/>
        <v>0</v>
      </c>
      <c r="AF563" s="43" t="str">
        <f t="shared" si="74"/>
        <v>no values</v>
      </c>
    </row>
    <row r="564" spans="1:32" x14ac:dyDescent="0.25">
      <c r="A564" s="48" t="s">
        <v>817</v>
      </c>
      <c r="B564" s="48" t="s">
        <v>802</v>
      </c>
      <c r="C564" s="49">
        <v>2007</v>
      </c>
      <c r="D564" s="85">
        <v>36456986.5546</v>
      </c>
      <c r="E564" s="49">
        <v>3791907.0555139799</v>
      </c>
      <c r="F564" s="49">
        <v>67647017.139603198</v>
      </c>
      <c r="G564" s="49">
        <v>67717459.684595197</v>
      </c>
      <c r="H564" s="49">
        <v>5064803.4782171203</v>
      </c>
      <c r="I564" s="49">
        <v>5064803.4782171203</v>
      </c>
      <c r="J564" s="49">
        <v>0.93151301702338596</v>
      </c>
      <c r="K564" s="49">
        <v>72711820.617820293</v>
      </c>
      <c r="L564" s="49">
        <v>72782263.162812293</v>
      </c>
      <c r="M564" s="38">
        <f>IF(OR(Beazley_data[[#This Row],[total_RC]]&lt;0.6,Beazley_data[[#This Row],[total_RC]]&gt;2),1,Beazley_data[[#This Row],[total_RC]])</f>
        <v>0.93151301702338596</v>
      </c>
      <c r="P564" s="39" t="str">
        <f>Beazley_data[[#This Row],[key]]</f>
        <v>CA2007</v>
      </c>
      <c r="Q564" s="40">
        <f>Beazley_data[[#This Row],[WEP]]</f>
        <v>36456986.5546</v>
      </c>
      <c r="R564" s="40">
        <f t="shared" si="67"/>
        <v>0</v>
      </c>
      <c r="S564" s="41" t="str">
        <f t="shared" si="68"/>
        <v>no values</v>
      </c>
      <c r="U564" s="42">
        <f>Beazley_data[[#This Row],[Acq_costs]]</f>
        <v>3791907.0555139799</v>
      </c>
      <c r="V564" s="40">
        <f t="shared" si="69"/>
        <v>0</v>
      </c>
      <c r="W564" s="43" t="str">
        <f t="shared" si="70"/>
        <v>no values</v>
      </c>
      <c r="Y564" s="44">
        <f>Beazley_data[[#This Row],[total_RC]]</f>
        <v>0.93151301702338596</v>
      </c>
      <c r="Z564" s="45">
        <f t="shared" si="71"/>
        <v>0</v>
      </c>
      <c r="AA564" s="43" t="str">
        <f t="shared" si="72"/>
        <v>no values</v>
      </c>
      <c r="AD564" s="42">
        <f>Beazley_data[[#This Row],[Cat_incurred]]+Beazley_data[[#This Row],[incurred_exc_cat]]</f>
        <v>72782263.162812322</v>
      </c>
      <c r="AE564" s="40">
        <f t="shared" si="73"/>
        <v>0</v>
      </c>
      <c r="AF564" s="43" t="str">
        <f t="shared" si="74"/>
        <v>no values</v>
      </c>
    </row>
    <row r="565" spans="1:32" x14ac:dyDescent="0.25">
      <c r="A565" s="46" t="s">
        <v>818</v>
      </c>
      <c r="B565" s="46" t="s">
        <v>802</v>
      </c>
      <c r="C565">
        <v>2008</v>
      </c>
      <c r="D565" s="84">
        <v>22339741.075300001</v>
      </c>
      <c r="E565">
        <v>3211722.88164197</v>
      </c>
      <c r="F565">
        <v>5759496.5488619702</v>
      </c>
      <c r="G565">
        <v>5771962.2060419703</v>
      </c>
      <c r="H565">
        <v>3546553.9944556998</v>
      </c>
      <c r="I565">
        <v>3546553.9944556998</v>
      </c>
      <c r="J565">
        <v>0.97080926952680602</v>
      </c>
      <c r="K565">
        <v>9306050.54331767</v>
      </c>
      <c r="L565">
        <v>9318516.2004976701</v>
      </c>
      <c r="M565" s="38">
        <f>IF(OR(Beazley_data[[#This Row],[total_RC]]&lt;0.6,Beazley_data[[#This Row],[total_RC]]&gt;2),1,Beazley_data[[#This Row],[total_RC]])</f>
        <v>0.97080926952680602</v>
      </c>
      <c r="P565" s="39" t="str">
        <f>Beazley_data[[#This Row],[key]]</f>
        <v>CA2008</v>
      </c>
      <c r="Q565" s="40">
        <f>Beazley_data[[#This Row],[WEP]]</f>
        <v>22339741.075300001</v>
      </c>
      <c r="R565" s="40">
        <f t="shared" si="67"/>
        <v>0</v>
      </c>
      <c r="S565" s="41" t="str">
        <f t="shared" si="68"/>
        <v>no values</v>
      </c>
      <c r="U565" s="42">
        <f>Beazley_data[[#This Row],[Acq_costs]]</f>
        <v>3211722.88164197</v>
      </c>
      <c r="V565" s="40">
        <f t="shared" si="69"/>
        <v>0</v>
      </c>
      <c r="W565" s="43" t="str">
        <f t="shared" si="70"/>
        <v>no values</v>
      </c>
      <c r="Y565" s="44">
        <f>Beazley_data[[#This Row],[total_RC]]</f>
        <v>0.97080926952680602</v>
      </c>
      <c r="Z565" s="45">
        <f t="shared" si="71"/>
        <v>0</v>
      </c>
      <c r="AA565" s="43" t="str">
        <f t="shared" si="72"/>
        <v>no values</v>
      </c>
      <c r="AD565" s="42">
        <f>Beazley_data[[#This Row],[Cat_incurred]]+Beazley_data[[#This Row],[incurred_exc_cat]]</f>
        <v>9318516.2004976701</v>
      </c>
      <c r="AE565" s="40">
        <f t="shared" si="73"/>
        <v>0</v>
      </c>
      <c r="AF565" s="43" t="str">
        <f t="shared" si="74"/>
        <v>no values</v>
      </c>
    </row>
    <row r="566" spans="1:32" x14ac:dyDescent="0.25">
      <c r="A566" s="48" t="s">
        <v>819</v>
      </c>
      <c r="B566" s="48" t="s">
        <v>802</v>
      </c>
      <c r="C566" s="49">
        <v>2009</v>
      </c>
      <c r="D566" s="85">
        <v>17888281.748599999</v>
      </c>
      <c r="E566" s="49">
        <v>2732826.0867194599</v>
      </c>
      <c r="F566" s="49">
        <v>3358403.73020226</v>
      </c>
      <c r="G566" s="49">
        <v>3358542.6677258201</v>
      </c>
      <c r="H566" s="49">
        <v>2944595.1389075001</v>
      </c>
      <c r="I566" s="49">
        <v>2952446.2255805102</v>
      </c>
      <c r="J566" s="49">
        <v>1.02406961430098</v>
      </c>
      <c r="K566" s="49">
        <v>6302998.8691097703</v>
      </c>
      <c r="L566" s="49">
        <v>6310988.8933063401</v>
      </c>
      <c r="M566" s="38">
        <f>IF(OR(Beazley_data[[#This Row],[total_RC]]&lt;0.6,Beazley_data[[#This Row],[total_RC]]&gt;2),1,Beazley_data[[#This Row],[total_RC]])</f>
        <v>1.02406961430098</v>
      </c>
      <c r="P566" s="39" t="str">
        <f>Beazley_data[[#This Row],[key]]</f>
        <v>CA2009</v>
      </c>
      <c r="Q566" s="40">
        <f>Beazley_data[[#This Row],[WEP]]</f>
        <v>17888281.748599999</v>
      </c>
      <c r="R566" s="40">
        <f t="shared" si="67"/>
        <v>0</v>
      </c>
      <c r="S566" s="41" t="str">
        <f t="shared" si="68"/>
        <v>no values</v>
      </c>
      <c r="U566" s="42">
        <f>Beazley_data[[#This Row],[Acq_costs]]</f>
        <v>2732826.0867194599</v>
      </c>
      <c r="V566" s="40">
        <f t="shared" si="69"/>
        <v>0</v>
      </c>
      <c r="W566" s="43" t="str">
        <f t="shared" si="70"/>
        <v>no values</v>
      </c>
      <c r="Y566" s="44">
        <f>Beazley_data[[#This Row],[total_RC]]</f>
        <v>1.02406961430098</v>
      </c>
      <c r="Z566" s="45">
        <f t="shared" si="71"/>
        <v>0</v>
      </c>
      <c r="AA566" s="43" t="str">
        <f t="shared" si="72"/>
        <v>no values</v>
      </c>
      <c r="AD566" s="42">
        <f>Beazley_data[[#This Row],[Cat_incurred]]+Beazley_data[[#This Row],[incurred_exc_cat]]</f>
        <v>6310988.8933063298</v>
      </c>
      <c r="AE566" s="40">
        <f t="shared" si="73"/>
        <v>0</v>
      </c>
      <c r="AF566" s="43" t="str">
        <f t="shared" si="74"/>
        <v>no values</v>
      </c>
    </row>
    <row r="567" spans="1:32" x14ac:dyDescent="0.25">
      <c r="A567" s="46" t="s">
        <v>820</v>
      </c>
      <c r="B567" s="46" t="s">
        <v>802</v>
      </c>
      <c r="C567">
        <v>2010</v>
      </c>
      <c r="D567" s="84">
        <v>21163396.4461</v>
      </c>
      <c r="E567">
        <v>4960833.9101718999</v>
      </c>
      <c r="F567">
        <v>8542033.0959280692</v>
      </c>
      <c r="G567">
        <v>8543151.0221468192</v>
      </c>
      <c r="H567">
        <v>3181068.91607372</v>
      </c>
      <c r="I567">
        <v>3223629.0105329398</v>
      </c>
      <c r="J567">
        <v>0.99535000712994803</v>
      </c>
      <c r="K567">
        <v>11723102.012001799</v>
      </c>
      <c r="L567">
        <v>11766780.0326798</v>
      </c>
      <c r="M567" s="38">
        <f>IF(OR(Beazley_data[[#This Row],[total_RC]]&lt;0.6,Beazley_data[[#This Row],[total_RC]]&gt;2),1,Beazley_data[[#This Row],[total_RC]])</f>
        <v>0.99535000712994803</v>
      </c>
      <c r="P567" s="39" t="str">
        <f>Beazley_data[[#This Row],[key]]</f>
        <v>CA2010</v>
      </c>
      <c r="Q567" s="40">
        <f>Beazley_data[[#This Row],[WEP]]</f>
        <v>21163396.4461</v>
      </c>
      <c r="R567" s="40">
        <f t="shared" si="67"/>
        <v>0</v>
      </c>
      <c r="S567" s="41" t="str">
        <f t="shared" si="68"/>
        <v>no values</v>
      </c>
      <c r="U567" s="42">
        <f>Beazley_data[[#This Row],[Acq_costs]]</f>
        <v>4960833.9101718999</v>
      </c>
      <c r="V567" s="40">
        <f t="shared" si="69"/>
        <v>0</v>
      </c>
      <c r="W567" s="43" t="str">
        <f t="shared" si="70"/>
        <v>no values</v>
      </c>
      <c r="Y567" s="44">
        <f>Beazley_data[[#This Row],[total_RC]]</f>
        <v>0.99535000712994803</v>
      </c>
      <c r="Z567" s="45">
        <f t="shared" si="71"/>
        <v>0</v>
      </c>
      <c r="AA567" s="43" t="str">
        <f t="shared" si="72"/>
        <v>no values</v>
      </c>
      <c r="AD567" s="42">
        <f>Beazley_data[[#This Row],[Cat_incurred]]+Beazley_data[[#This Row],[incurred_exc_cat]]</f>
        <v>11766780.032679759</v>
      </c>
      <c r="AE567" s="40">
        <f t="shared" si="73"/>
        <v>0</v>
      </c>
      <c r="AF567" s="43" t="str">
        <f t="shared" si="74"/>
        <v>no values</v>
      </c>
    </row>
    <row r="568" spans="1:32" x14ac:dyDescent="0.25">
      <c r="A568" s="48" t="s">
        <v>821</v>
      </c>
      <c r="B568" s="48" t="s">
        <v>26</v>
      </c>
      <c r="C568" s="49">
        <v>2011</v>
      </c>
      <c r="D568" s="85">
        <v>4366209.0601000004</v>
      </c>
      <c r="E568" s="49">
        <v>318363.79164421803</v>
      </c>
      <c r="F568" s="49">
        <v>3249444.1870282702</v>
      </c>
      <c r="G568" s="49">
        <v>3249872.0922032702</v>
      </c>
      <c r="H568" s="49">
        <v>1100417.47396969</v>
      </c>
      <c r="I568" s="49">
        <v>1100417.47396969</v>
      </c>
      <c r="J568" s="49">
        <v>1.05478385760635</v>
      </c>
      <c r="K568" s="49">
        <v>4349861.6609979598</v>
      </c>
      <c r="L568" s="49">
        <v>4350289.56617295</v>
      </c>
      <c r="M568" s="38">
        <f>IF(OR(Beazley_data[[#This Row],[total_RC]]&lt;0.6,Beazley_data[[#This Row],[total_RC]]&gt;2),1,Beazley_data[[#This Row],[total_RC]])</f>
        <v>1.05478385760635</v>
      </c>
      <c r="P568" s="39" t="str">
        <f>Beazley_data[[#This Row],[key]]</f>
        <v>CB2011</v>
      </c>
      <c r="Q568" s="40">
        <f>Beazley_data[[#This Row],[WEP]]</f>
        <v>4366209.0601000004</v>
      </c>
      <c r="R568" s="40">
        <f t="shared" si="67"/>
        <v>9496687.25934886</v>
      </c>
      <c r="S568" s="41">
        <f t="shared" si="68"/>
        <v>0.54023872316088362</v>
      </c>
      <c r="U568" s="42">
        <f>Beazley_data[[#This Row],[Acq_costs]]</f>
        <v>318363.79164421803</v>
      </c>
      <c r="V568" s="40">
        <f t="shared" si="69"/>
        <v>1609721.48347686</v>
      </c>
      <c r="W568" s="43">
        <f t="shared" si="70"/>
        <v>0.80222430096628916</v>
      </c>
      <c r="Y568" s="44">
        <f>Beazley_data[[#This Row],[total_RC]]</f>
        <v>1.05478385760635</v>
      </c>
      <c r="Z568" s="45">
        <f t="shared" si="71"/>
        <v>1.0201421773110799</v>
      </c>
      <c r="AA568" s="43">
        <f t="shared" si="72"/>
        <v>-3.3957698314738417E-2</v>
      </c>
      <c r="AD568" s="42">
        <f>Beazley_data[[#This Row],[Cat_incurred]]+Beazley_data[[#This Row],[incurred_exc_cat]]</f>
        <v>4350289.5661729602</v>
      </c>
      <c r="AE568" s="40">
        <f t="shared" si="73"/>
        <v>5843456.13126479</v>
      </c>
      <c r="AF568" s="43">
        <f t="shared" si="74"/>
        <v>0.25552798404745453</v>
      </c>
    </row>
    <row r="569" spans="1:32" x14ac:dyDescent="0.25">
      <c r="A569" s="46" t="s">
        <v>822</v>
      </c>
      <c r="B569" s="46" t="s">
        <v>26</v>
      </c>
      <c r="C569">
        <v>2012</v>
      </c>
      <c r="D569" s="84">
        <v>4249579.7609999999</v>
      </c>
      <c r="E569">
        <v>448763.81151145999</v>
      </c>
      <c r="F569">
        <v>2421178.3451848798</v>
      </c>
      <c r="G569">
        <v>2421178.3451848798</v>
      </c>
      <c r="H569">
        <v>1206772.16125529</v>
      </c>
      <c r="I569">
        <v>1394098.8212552899</v>
      </c>
      <c r="J569">
        <v>1.0203259274110299</v>
      </c>
      <c r="K569">
        <v>3627950.5064401701</v>
      </c>
      <c r="L569">
        <v>3815277.1664401698</v>
      </c>
      <c r="M569" s="38">
        <f>IF(OR(Beazley_data[[#This Row],[total_RC]]&lt;0.6,Beazley_data[[#This Row],[total_RC]]&gt;2),1,Beazley_data[[#This Row],[total_RC]])</f>
        <v>1.0203259274110299</v>
      </c>
      <c r="P569" s="39" t="str">
        <f>Beazley_data[[#This Row],[key]]</f>
        <v>CB2012</v>
      </c>
      <c r="Q569" s="40">
        <f>Beazley_data[[#This Row],[WEP]]</f>
        <v>4249579.7609999999</v>
      </c>
      <c r="R569" s="40">
        <f t="shared" si="67"/>
        <v>8589596.5508438498</v>
      </c>
      <c r="S569" s="41">
        <f t="shared" si="68"/>
        <v>0.50526433507723745</v>
      </c>
      <c r="U569" s="42">
        <f>Beazley_data[[#This Row],[Acq_costs]]</f>
        <v>448763.81151145999</v>
      </c>
      <c r="V569" s="40">
        <f t="shared" si="69"/>
        <v>1688719.2216344799</v>
      </c>
      <c r="W569" s="43">
        <f t="shared" si="70"/>
        <v>0.73425788860441232</v>
      </c>
      <c r="Y569" s="44">
        <f>Beazley_data[[#This Row],[total_RC]]</f>
        <v>1.0203259274110299</v>
      </c>
      <c r="Z569" s="45">
        <f t="shared" si="71"/>
        <v>1.0042026461995399</v>
      </c>
      <c r="AA569" s="43">
        <f t="shared" si="72"/>
        <v>-1.6055804346373138E-2</v>
      </c>
      <c r="AD569" s="42">
        <f>Beazley_data[[#This Row],[Cat_incurred]]+Beazley_data[[#This Row],[incurred_exc_cat]]</f>
        <v>3815277.1664401698</v>
      </c>
      <c r="AE569" s="40">
        <f t="shared" si="73"/>
        <v>4898624.6013941802</v>
      </c>
      <c r="AF569" s="43">
        <f t="shared" si="74"/>
        <v>0.22115338959545558</v>
      </c>
    </row>
    <row r="570" spans="1:32" x14ac:dyDescent="0.25">
      <c r="A570" s="48" t="s">
        <v>823</v>
      </c>
      <c r="B570" s="48" t="s">
        <v>26</v>
      </c>
      <c r="C570" s="49">
        <v>2013</v>
      </c>
      <c r="D570" s="85">
        <v>5442511.3705000002</v>
      </c>
      <c r="E570" s="49">
        <v>658103.21348498797</v>
      </c>
      <c r="F570" s="49">
        <v>1683473.8414060001</v>
      </c>
      <c r="G570" s="49">
        <v>1683473.8414060001</v>
      </c>
      <c r="H570" s="49">
        <v>1222161.39004164</v>
      </c>
      <c r="I570" s="49">
        <v>1222161.39004164</v>
      </c>
      <c r="J570" s="49">
        <v>1.0914793483277301</v>
      </c>
      <c r="K570" s="49">
        <v>2905635.2314476399</v>
      </c>
      <c r="L570" s="49">
        <v>2905635.2314476399</v>
      </c>
      <c r="M570" s="38">
        <f>IF(OR(Beazley_data[[#This Row],[total_RC]]&lt;0.6,Beazley_data[[#This Row],[total_RC]]&gt;2),1,Beazley_data[[#This Row],[total_RC]])</f>
        <v>1.0914793483277301</v>
      </c>
      <c r="P570" s="39" t="str">
        <f>Beazley_data[[#This Row],[key]]</f>
        <v>CB2013</v>
      </c>
      <c r="Q570" s="40">
        <f>Beazley_data[[#This Row],[WEP]]</f>
        <v>5442511.3705000002</v>
      </c>
      <c r="R570" s="40">
        <f t="shared" si="67"/>
        <v>9824319.3844151702</v>
      </c>
      <c r="S570" s="41">
        <f t="shared" si="68"/>
        <v>0.44601644576684474</v>
      </c>
      <c r="U570" s="42">
        <f>Beazley_data[[#This Row],[Acq_costs]]</f>
        <v>658103.21348498797</v>
      </c>
      <c r="V570" s="40">
        <f t="shared" si="69"/>
        <v>1471242.42917146</v>
      </c>
      <c r="W570" s="43">
        <f t="shared" si="70"/>
        <v>0.55268880203815007</v>
      </c>
      <c r="Y570" s="44">
        <f>Beazley_data[[#This Row],[total_RC]]</f>
        <v>1.0914793483277301</v>
      </c>
      <c r="Z570" s="45">
        <f t="shared" si="71"/>
        <v>1.00871173719033</v>
      </c>
      <c r="AA570" s="43">
        <f t="shared" si="72"/>
        <v>-8.2052788805592081E-2</v>
      </c>
      <c r="AD570" s="42">
        <f>Beazley_data[[#This Row],[Cat_incurred]]+Beazley_data[[#This Row],[incurred_exc_cat]]</f>
        <v>2905635.2314476399</v>
      </c>
      <c r="AE570" s="40">
        <f t="shared" si="73"/>
        <v>7116569.4806880001</v>
      </c>
      <c r="AF570" s="43">
        <f t="shared" si="74"/>
        <v>0.59170844332616068</v>
      </c>
    </row>
    <row r="571" spans="1:32" x14ac:dyDescent="0.25">
      <c r="A571" s="46" t="s">
        <v>824</v>
      </c>
      <c r="B571" s="46" t="s">
        <v>26</v>
      </c>
      <c r="C571">
        <v>2014</v>
      </c>
      <c r="D571" s="84">
        <v>4055837.5695000002</v>
      </c>
      <c r="E571">
        <v>699372.03138413501</v>
      </c>
      <c r="F571">
        <v>892583.17347607994</v>
      </c>
      <c r="G571">
        <v>892583.17347607994</v>
      </c>
      <c r="H571">
        <v>1089510.24234967</v>
      </c>
      <c r="I571">
        <v>1132800.7276496701</v>
      </c>
      <c r="J571">
        <v>0.97140989721495596</v>
      </c>
      <c r="K571">
        <v>1982093.41582575</v>
      </c>
      <c r="L571">
        <v>2025383.90112575</v>
      </c>
      <c r="M571" s="38">
        <f>IF(OR(Beazley_data[[#This Row],[total_RC]]&lt;0.6,Beazley_data[[#This Row],[total_RC]]&gt;2),1,Beazley_data[[#This Row],[total_RC]])</f>
        <v>0.97140989721495596</v>
      </c>
      <c r="P571" s="39" t="str">
        <f>Beazley_data[[#This Row],[key]]</f>
        <v>CB2014</v>
      </c>
      <c r="Q571" s="40">
        <f>Beazley_data[[#This Row],[WEP]]</f>
        <v>4055837.5695000002</v>
      </c>
      <c r="R571" s="40">
        <f t="shared" si="67"/>
        <v>9191383.5715050604</v>
      </c>
      <c r="S571" s="41">
        <f t="shared" si="68"/>
        <v>0.55873481528136582</v>
      </c>
      <c r="U571" s="42">
        <f>Beazley_data[[#This Row],[Acq_costs]]</f>
        <v>699372.03138413501</v>
      </c>
      <c r="V571" s="40">
        <f t="shared" si="69"/>
        <v>1513128.69687923</v>
      </c>
      <c r="W571" s="43">
        <f t="shared" si="70"/>
        <v>0.53779739104376045</v>
      </c>
      <c r="Y571" s="44">
        <f>Beazley_data[[#This Row],[total_RC]]</f>
        <v>0.97140989721495596</v>
      </c>
      <c r="Z571" s="45">
        <f t="shared" si="71"/>
        <v>0.997855411852279</v>
      </c>
      <c r="AA571" s="43">
        <f t="shared" si="72"/>
        <v>2.6502351265734265E-2</v>
      </c>
      <c r="AD571" s="42">
        <f>Beazley_data[[#This Row],[Cat_incurred]]+Beazley_data[[#This Row],[incurred_exc_cat]]</f>
        <v>2025383.90112575</v>
      </c>
      <c r="AE571" s="40">
        <f t="shared" si="73"/>
        <v>4597139.8358400101</v>
      </c>
      <c r="AF571" s="43">
        <f t="shared" si="74"/>
        <v>0.55942521362183828</v>
      </c>
    </row>
    <row r="572" spans="1:32" x14ac:dyDescent="0.25">
      <c r="A572" s="48" t="s">
        <v>825</v>
      </c>
      <c r="B572" s="48" t="s">
        <v>26</v>
      </c>
      <c r="C572" s="49">
        <v>2015</v>
      </c>
      <c r="D572" s="85">
        <v>4891896.4183999998</v>
      </c>
      <c r="E572" s="49">
        <v>776882.20582604595</v>
      </c>
      <c r="F572" s="49">
        <v>1061015.3076386999</v>
      </c>
      <c r="G572" s="49">
        <v>1061231.5202667001</v>
      </c>
      <c r="H572" s="49">
        <v>1724687.0092485901</v>
      </c>
      <c r="I572" s="49">
        <v>1879725.14924859</v>
      </c>
      <c r="J572" s="49">
        <v>0.95273997282290601</v>
      </c>
      <c r="K572" s="49">
        <v>2785702.3168872902</v>
      </c>
      <c r="L572" s="49">
        <v>2940956.6695152898</v>
      </c>
      <c r="M572" s="38">
        <f>IF(OR(Beazley_data[[#This Row],[total_RC]]&lt;0.6,Beazley_data[[#This Row],[total_RC]]&gt;2),1,Beazley_data[[#This Row],[total_RC]])</f>
        <v>0.95273997282290601</v>
      </c>
      <c r="P572" s="39" t="str">
        <f>Beazley_data[[#This Row],[key]]</f>
        <v>CB2015</v>
      </c>
      <c r="Q572" s="40">
        <f>Beazley_data[[#This Row],[WEP]]</f>
        <v>4891896.4183999998</v>
      </c>
      <c r="R572" s="40">
        <f t="shared" si="67"/>
        <v>11739993.6332519</v>
      </c>
      <c r="S572" s="41">
        <f t="shared" si="68"/>
        <v>0.58331353736475777</v>
      </c>
      <c r="U572" s="42">
        <f>Beazley_data[[#This Row],[Acq_costs]]</f>
        <v>776882.20582604595</v>
      </c>
      <c r="V572" s="40">
        <f t="shared" si="69"/>
        <v>1928132.7881631299</v>
      </c>
      <c r="W572" s="43">
        <f t="shared" si="70"/>
        <v>0.59708054829244583</v>
      </c>
      <c r="Y572" s="44">
        <f>Beazley_data[[#This Row],[total_RC]]</f>
        <v>0.95273997282290601</v>
      </c>
      <c r="Z572" s="45">
        <f t="shared" si="71"/>
        <v>1.00415533443982</v>
      </c>
      <c r="AA572" s="43">
        <f t="shared" si="72"/>
        <v>5.1202597699285868E-2</v>
      </c>
      <c r="AD572" s="42">
        <f>Beazley_data[[#This Row],[Cat_incurred]]+Beazley_data[[#This Row],[incurred_exc_cat]]</f>
        <v>2940956.6695152903</v>
      </c>
      <c r="AE572" s="40">
        <f t="shared" si="73"/>
        <v>16116639.994462401</v>
      </c>
      <c r="AF572" s="43">
        <f t="shared" si="74"/>
        <v>0.8175204837654878</v>
      </c>
    </row>
    <row r="573" spans="1:32" x14ac:dyDescent="0.25">
      <c r="A573" s="46" t="s">
        <v>826</v>
      </c>
      <c r="B573" s="46" t="s">
        <v>26</v>
      </c>
      <c r="C573">
        <v>2016</v>
      </c>
      <c r="D573" s="84">
        <v>6464908.693</v>
      </c>
      <c r="E573">
        <v>1380133.48425342</v>
      </c>
      <c r="F573">
        <v>5307555.94839771</v>
      </c>
      <c r="G573">
        <v>5439684.1727714101</v>
      </c>
      <c r="H573">
        <v>3249412.4310505702</v>
      </c>
      <c r="I573">
        <v>3403687.4415946798</v>
      </c>
      <c r="J573">
        <v>0.96763998781447302</v>
      </c>
      <c r="K573">
        <v>8556968.3794482797</v>
      </c>
      <c r="L573">
        <v>8843371.6143660899</v>
      </c>
      <c r="M573" s="38">
        <f>IF(OR(Beazley_data[[#This Row],[total_RC]]&lt;0.6,Beazley_data[[#This Row],[total_RC]]&gt;2),1,Beazley_data[[#This Row],[total_RC]])</f>
        <v>0.96763998781447302</v>
      </c>
      <c r="P573" s="39" t="str">
        <f>Beazley_data[[#This Row],[key]]</f>
        <v>CB2016</v>
      </c>
      <c r="Q573" s="40">
        <f>Beazley_data[[#This Row],[WEP]]</f>
        <v>6464908.693</v>
      </c>
      <c r="R573" s="40">
        <f t="shared" si="67"/>
        <v>10597520.4205807</v>
      </c>
      <c r="S573" s="41">
        <f t="shared" si="68"/>
        <v>0.38996025141457102</v>
      </c>
      <c r="U573" s="42">
        <f>Beazley_data[[#This Row],[Acq_costs]]</f>
        <v>1380133.48425342</v>
      </c>
      <c r="V573" s="40">
        <f t="shared" si="69"/>
        <v>2128165.0251219599</v>
      </c>
      <c r="W573" s="43">
        <f t="shared" si="70"/>
        <v>0.35149132329419425</v>
      </c>
      <c r="Y573" s="44">
        <f>Beazley_data[[#This Row],[total_RC]]</f>
        <v>0.96763998781447302</v>
      </c>
      <c r="Z573" s="45">
        <f t="shared" si="71"/>
        <v>0.99477504034407205</v>
      </c>
      <c r="AA573" s="43">
        <f t="shared" si="72"/>
        <v>2.7277576767721849E-2</v>
      </c>
      <c r="AD573" s="42">
        <f>Beazley_data[[#This Row],[Cat_incurred]]+Beazley_data[[#This Row],[incurred_exc_cat]]</f>
        <v>8843371.6143660899</v>
      </c>
      <c r="AE573" s="40">
        <f t="shared" si="73"/>
        <v>10677213.147281</v>
      </c>
      <c r="AF573" s="43">
        <f t="shared" si="74"/>
        <v>0.17175282609974929</v>
      </c>
    </row>
    <row r="574" spans="1:32" x14ac:dyDescent="0.25">
      <c r="A574" s="48" t="s">
        <v>827</v>
      </c>
      <c r="B574" s="48" t="s">
        <v>26</v>
      </c>
      <c r="C574" s="49">
        <v>2017</v>
      </c>
      <c r="D574" s="85">
        <v>17272232.344099998</v>
      </c>
      <c r="E574" s="49">
        <v>5461543.0384320896</v>
      </c>
      <c r="F574" s="49">
        <v>4403264.8286604499</v>
      </c>
      <c r="G574" s="49">
        <v>4432483.17299865</v>
      </c>
      <c r="H574" s="49">
        <v>3525892.6235195599</v>
      </c>
      <c r="I574" s="49">
        <v>4098362.36594741</v>
      </c>
      <c r="J574" s="49">
        <v>0.96305947579053097</v>
      </c>
      <c r="K574" s="49">
        <v>7929157.45218</v>
      </c>
      <c r="L574" s="49">
        <v>8530845.5389460493</v>
      </c>
      <c r="M574" s="38">
        <f>IF(OR(Beazley_data[[#This Row],[total_RC]]&lt;0.6,Beazley_data[[#This Row],[total_RC]]&gt;2),1,Beazley_data[[#This Row],[total_RC]])</f>
        <v>0.96305947579053097</v>
      </c>
      <c r="P574" s="39" t="str">
        <f>Beazley_data[[#This Row],[key]]</f>
        <v>CB2017</v>
      </c>
      <c r="Q574" s="40">
        <f>Beazley_data[[#This Row],[WEP]]</f>
        <v>17272232.344099998</v>
      </c>
      <c r="R574" s="40">
        <f t="shared" si="67"/>
        <v>12471276.0523738</v>
      </c>
      <c r="S574" s="41">
        <f t="shared" si="68"/>
        <v>-0.38496111156262774</v>
      </c>
      <c r="U574" s="42">
        <f>Beazley_data[[#This Row],[Acq_costs]]</f>
        <v>5461543.0384320896</v>
      </c>
      <c r="V574" s="40">
        <f t="shared" si="69"/>
        <v>2989633.9371936498</v>
      </c>
      <c r="W574" s="43">
        <f t="shared" si="70"/>
        <v>-0.82682667950940003</v>
      </c>
      <c r="Y574" s="44">
        <f>Beazley_data[[#This Row],[total_RC]]</f>
        <v>0.96305947579053097</v>
      </c>
      <c r="Z574" s="45">
        <f t="shared" si="71"/>
        <v>1.01395007547408</v>
      </c>
      <c r="AA574" s="43">
        <f t="shared" si="72"/>
        <v>5.0190439267687563E-2</v>
      </c>
      <c r="AD574" s="42">
        <f>Beazley_data[[#This Row],[Cat_incurred]]+Beazley_data[[#This Row],[incurred_exc_cat]]</f>
        <v>8530845.5389460605</v>
      </c>
      <c r="AE574" s="40">
        <f t="shared" si="73"/>
        <v>12336653.2504564</v>
      </c>
      <c r="AF574" s="43">
        <f t="shared" si="74"/>
        <v>0.30849596193112927</v>
      </c>
    </row>
    <row r="575" spans="1:32" x14ac:dyDescent="0.25">
      <c r="A575" s="46" t="s">
        <v>828</v>
      </c>
      <c r="B575" s="46" t="s">
        <v>26</v>
      </c>
      <c r="C575">
        <v>2018</v>
      </c>
      <c r="D575" s="84">
        <v>7772058.0277000004</v>
      </c>
      <c r="E575">
        <v>1941577.48276192</v>
      </c>
      <c r="F575">
        <v>2776311.3672665502</v>
      </c>
      <c r="G575">
        <v>2879886.7599779102</v>
      </c>
      <c r="H575">
        <v>4787328.1428526798</v>
      </c>
      <c r="I575">
        <v>5354607.9192724302</v>
      </c>
      <c r="J575">
        <v>1.01879941869446</v>
      </c>
      <c r="K575">
        <v>7563639.5101192202</v>
      </c>
      <c r="L575">
        <v>8234494.67925034</v>
      </c>
      <c r="M575" s="38">
        <f>IF(OR(Beazley_data[[#This Row],[total_RC]]&lt;0.6,Beazley_data[[#This Row],[total_RC]]&gt;2),1,Beazley_data[[#This Row],[total_RC]])</f>
        <v>1.01879941869446</v>
      </c>
      <c r="P575" s="39" t="str">
        <f>Beazley_data[[#This Row],[key]]</f>
        <v>CB2018</v>
      </c>
      <c r="Q575" s="40">
        <f>Beazley_data[[#This Row],[WEP]]</f>
        <v>7772058.0277000004</v>
      </c>
      <c r="R575" s="40">
        <f t="shared" si="67"/>
        <v>10901436.702327801</v>
      </c>
      <c r="S575" s="41">
        <f t="shared" si="68"/>
        <v>0.28706112415068918</v>
      </c>
      <c r="U575" s="42">
        <f>Beazley_data[[#This Row],[Acq_costs]]</f>
        <v>1941577.48276192</v>
      </c>
      <c r="V575" s="40">
        <f t="shared" si="69"/>
        <v>2642377.6357239</v>
      </c>
      <c r="W575" s="43">
        <f t="shared" si="70"/>
        <v>0.26521574489862437</v>
      </c>
      <c r="Y575" s="44">
        <f>Beazley_data[[#This Row],[total_RC]]</f>
        <v>1.01879941869446</v>
      </c>
      <c r="Z575" s="45">
        <f t="shared" si="71"/>
        <v>1.0540201569087799</v>
      </c>
      <c r="AA575" s="43">
        <f t="shared" si="72"/>
        <v>3.3415621118304761E-2</v>
      </c>
      <c r="AD575" s="42">
        <f>Beazley_data[[#This Row],[Cat_incurred]]+Beazley_data[[#This Row],[incurred_exc_cat]]</f>
        <v>8234494.6792503409</v>
      </c>
      <c r="AE575" s="40">
        <f t="shared" si="73"/>
        <v>9813522.9894004297</v>
      </c>
      <c r="AF575" s="43">
        <f t="shared" si="74"/>
        <v>0.16090330779839154</v>
      </c>
    </row>
    <row r="576" spans="1:32" x14ac:dyDescent="0.25">
      <c r="A576" s="48" t="s">
        <v>829</v>
      </c>
      <c r="B576" s="48" t="s">
        <v>26</v>
      </c>
      <c r="C576" s="49">
        <v>2019</v>
      </c>
      <c r="D576" s="85">
        <v>374445.67979999998</v>
      </c>
      <c r="E576" s="49">
        <v>76856.302608698898</v>
      </c>
      <c r="F576" s="49">
        <v>23809.493399999999</v>
      </c>
      <c r="G576" s="49">
        <v>23809.493399999999</v>
      </c>
      <c r="H576" s="49">
        <v>8469.7119999999995</v>
      </c>
      <c r="I576" s="49">
        <v>8469.7119999999995</v>
      </c>
      <c r="J576" s="49">
        <v>1.12060913062203</v>
      </c>
      <c r="K576" s="49">
        <v>32279.205399999999</v>
      </c>
      <c r="L576" s="49">
        <v>32279.205399999999</v>
      </c>
      <c r="M576" s="38">
        <f>IF(OR(Beazley_data[[#This Row],[total_RC]]&lt;0.6,Beazley_data[[#This Row],[total_RC]]&gt;2),1,Beazley_data[[#This Row],[total_RC]])</f>
        <v>1.12060913062203</v>
      </c>
      <c r="P576" s="39" t="str">
        <f>Beazley_data[[#This Row],[key]]</f>
        <v>CB2019</v>
      </c>
      <c r="Q576" s="40">
        <f>Beazley_data[[#This Row],[WEP]]</f>
        <v>374445.67979999998</v>
      </c>
      <c r="R576" s="40">
        <f t="shared" si="67"/>
        <v>368148.886968103</v>
      </c>
      <c r="S576" s="41">
        <f t="shared" si="68"/>
        <v>-1.7103930107610358E-2</v>
      </c>
      <c r="U576" s="42">
        <f>Beazley_data[[#This Row],[Acq_costs]]</f>
        <v>76856.302608698898</v>
      </c>
      <c r="V576" s="40">
        <f t="shared" si="69"/>
        <v>73207.732105998803</v>
      </c>
      <c r="W576" s="43">
        <f t="shared" si="70"/>
        <v>-4.9838594882535954E-2</v>
      </c>
      <c r="Y576" s="44">
        <f>Beazley_data[[#This Row],[total_RC]]</f>
        <v>1.12060913062203</v>
      </c>
      <c r="Z576" s="45">
        <f t="shared" si="71"/>
        <v>1.1246931225738901</v>
      </c>
      <c r="AA576" s="43">
        <f t="shared" si="72"/>
        <v>3.6312055883419292E-3</v>
      </c>
      <c r="AD576" s="42">
        <f>Beazley_data[[#This Row],[Cat_incurred]]+Beazley_data[[#This Row],[incurred_exc_cat]]</f>
        <v>32279.205399999999</v>
      </c>
      <c r="AE576" s="40">
        <f t="shared" si="73"/>
        <v>42089.018499999998</v>
      </c>
      <c r="AF576" s="43">
        <f t="shared" si="74"/>
        <v>0.23307298315830291</v>
      </c>
    </row>
    <row r="577" spans="1:32" x14ac:dyDescent="0.25">
      <c r="A577" s="46" t="s">
        <v>830</v>
      </c>
      <c r="B577" s="46" t="s">
        <v>26</v>
      </c>
      <c r="C577">
        <v>2020</v>
      </c>
      <c r="D577" s="84">
        <v>399815.16</v>
      </c>
      <c r="E577">
        <v>84172.9889971347</v>
      </c>
      <c r="F577">
        <v>0</v>
      </c>
      <c r="G577">
        <v>0</v>
      </c>
      <c r="H577">
        <v>0</v>
      </c>
      <c r="I577">
        <v>0</v>
      </c>
      <c r="J577">
        <v>1.1584240786952</v>
      </c>
      <c r="K577">
        <v>0</v>
      </c>
      <c r="L577">
        <v>0</v>
      </c>
      <c r="M577" s="38">
        <f>IF(OR(Beazley_data[[#This Row],[total_RC]]&lt;0.6,Beazley_data[[#This Row],[total_RC]]&gt;2),1,Beazley_data[[#This Row],[total_RC]])</f>
        <v>1.1584240786952</v>
      </c>
      <c r="P577" s="39" t="str">
        <f>Beazley_data[[#This Row],[key]]</f>
        <v>CB2020</v>
      </c>
      <c r="Q577" s="40">
        <f>Beazley_data[[#This Row],[WEP]]</f>
        <v>399815.16</v>
      </c>
      <c r="R577" s="40">
        <f t="shared" si="67"/>
        <v>425149.78628943698</v>
      </c>
      <c r="S577" s="41">
        <f t="shared" si="68"/>
        <v>5.9589883627953859E-2</v>
      </c>
      <c r="U577" s="42">
        <f>Beazley_data[[#This Row],[Acq_costs]]</f>
        <v>84172.9889971347</v>
      </c>
      <c r="V577" s="40">
        <f t="shared" si="69"/>
        <v>93623.034832291596</v>
      </c>
      <c r="W577" s="43">
        <f t="shared" si="70"/>
        <v>0.10093718764922448</v>
      </c>
      <c r="Y577" s="44">
        <f>Beazley_data[[#This Row],[total_RC]]</f>
        <v>1.1584240786952</v>
      </c>
      <c r="Z577" s="45">
        <f t="shared" si="71"/>
        <v>1.1508184665422401</v>
      </c>
      <c r="AA577" s="43">
        <f t="shared" si="72"/>
        <v>-6.6088721845173858E-3</v>
      </c>
      <c r="AD577" s="42">
        <f>Beazley_data[[#This Row],[Cat_incurred]]+Beazley_data[[#This Row],[incurred_exc_cat]]</f>
        <v>0</v>
      </c>
      <c r="AE577" s="40">
        <f t="shared" si="73"/>
        <v>0</v>
      </c>
      <c r="AF577" s="43" t="str">
        <f t="shared" si="74"/>
        <v>no values</v>
      </c>
    </row>
    <row r="578" spans="1:32" x14ac:dyDescent="0.25">
      <c r="A578" s="48" t="s">
        <v>831</v>
      </c>
      <c r="B578" s="48" t="s">
        <v>26</v>
      </c>
      <c r="C578" s="49">
        <v>2021</v>
      </c>
      <c r="D578" s="85">
        <v>2479278.3894000002</v>
      </c>
      <c r="E578" s="49">
        <v>880247.24223888898</v>
      </c>
      <c r="F578" s="49">
        <v>486269.39500000002</v>
      </c>
      <c r="G578" s="49">
        <v>623172.03670000006</v>
      </c>
      <c r="H578" s="49">
        <v>1931839.4036000001</v>
      </c>
      <c r="I578" s="49">
        <v>1934548.466</v>
      </c>
      <c r="J578" s="49">
        <v>1.2079502627591301</v>
      </c>
      <c r="K578" s="49">
        <v>2418108.7985999999</v>
      </c>
      <c r="L578" s="49">
        <v>2557720.5027000001</v>
      </c>
      <c r="M578" s="38">
        <f>IF(OR(Beazley_data[[#This Row],[total_RC]]&lt;0.6,Beazley_data[[#This Row],[total_RC]]&gt;2),1,Beazley_data[[#This Row],[total_RC]])</f>
        <v>1.2079502627591301</v>
      </c>
      <c r="P578" s="39" t="str">
        <f>Beazley_data[[#This Row],[key]]</f>
        <v>CB2021</v>
      </c>
      <c r="Q578" s="40">
        <f>Beazley_data[[#This Row],[WEP]]</f>
        <v>2479278.3894000002</v>
      </c>
      <c r="R578" s="40">
        <f t="shared" ref="R578:R641" si="75">IFERROR(INDEX($AJ$4:$CZ$182,MATCH($B578,$AI$4:$AI$182,0),MATCH($C578&amp;"WEP",$AJ$1:$FQ$1,0)),0)</f>
        <v>4004419.5262652501</v>
      </c>
      <c r="S578" s="41">
        <f t="shared" ref="S578:S641" si="76">IFERROR((R578-Q578)/R578,"no values")</f>
        <v>0.38086447407963858</v>
      </c>
      <c r="U578" s="42">
        <f>Beazley_data[[#This Row],[Acq_costs]]</f>
        <v>880247.24223888898</v>
      </c>
      <c r="V578" s="40">
        <f t="shared" ref="V578:V641" si="77">IFERROR(INDEX($AJ$4:$FQ$182,MATCH($B578,$AI$4:$AI$182,0),MATCH($C578&amp;"Acquisition Cost",$AJ$1:$FQ$1,0)),0)</f>
        <v>1477818.89643814</v>
      </c>
      <c r="W578" s="43">
        <f t="shared" ref="W578:W641" si="78">IFERROR((V578-U578)/V578,"no values")</f>
        <v>0.4043605448810586</v>
      </c>
      <c r="Y578" s="44">
        <f>Beazley_data[[#This Row],[total_RC]]</f>
        <v>1.2079502627591301</v>
      </c>
      <c r="Z578" s="45">
        <f t="shared" ref="Z578:Z641" si="79">IFERROR(INDEX($AJ$4:$FQ$182,MATCH($B578,$AI$4:$AI$182,0),MATCH($C578&amp;"RC",$AJ$1:$FQ$1,0)),0)</f>
        <v>1.21810553408054</v>
      </c>
      <c r="AA578" s="43">
        <f t="shared" ref="AA578:AA641" si="80">IFERROR((Z578-Y578)/Z578,"no values")</f>
        <v>8.3369388261382467E-3</v>
      </c>
      <c r="AD578" s="42">
        <f>Beazley_data[[#This Row],[Cat_incurred]]+Beazley_data[[#This Row],[incurred_exc_cat]]</f>
        <v>2557720.5027000001</v>
      </c>
      <c r="AE578" s="40">
        <f t="shared" ref="AE578:AE641" si="81">IFERROR(INDEX($AJ$4:$FQ$182,MATCH($B578,$AI$4:$AI$182,0),MATCH($C578&amp;"Total Incurred (Cat)",$AJ$1:$FQ$1,0)),0)+IFERROR(INDEX($AJ$4:$FQ$182,MATCH($B578,$AI$4:$AI$182,0),MATCH($C578&amp;"Total Incurred (Non Cat)",$AJ$1:$FQ$1,0)),0)</f>
        <v>0</v>
      </c>
      <c r="AF578" s="43" t="str">
        <f t="shared" ref="AF578:AF641" si="82">IFERROR((AE578-AD578)/AE578,"no values")</f>
        <v>no values</v>
      </c>
    </row>
    <row r="579" spans="1:32" x14ac:dyDescent="0.25">
      <c r="A579" s="46" t="s">
        <v>832</v>
      </c>
      <c r="B579" s="46" t="s">
        <v>26</v>
      </c>
      <c r="C579">
        <v>2022</v>
      </c>
      <c r="D579" s="84">
        <v>26944458.091200002</v>
      </c>
      <c r="E579">
        <v>5184332.4414535901</v>
      </c>
      <c r="F579">
        <v>1193795.2720435499</v>
      </c>
      <c r="G579">
        <v>1993855.14499141</v>
      </c>
      <c r="H579">
        <v>3380612.59649543</v>
      </c>
      <c r="I579">
        <v>4185318.4495052998</v>
      </c>
      <c r="J579">
        <v>1.0416743686648</v>
      </c>
      <c r="K579">
        <v>4574407.8685389804</v>
      </c>
      <c r="L579">
        <v>6179173.5944967102</v>
      </c>
      <c r="M579" s="38">
        <f>IF(OR(Beazley_data[[#This Row],[total_RC]]&lt;0.6,Beazley_data[[#This Row],[total_RC]]&gt;2),1,Beazley_data[[#This Row],[total_RC]])</f>
        <v>1.0416743686648</v>
      </c>
      <c r="P579" s="39" t="str">
        <f>Beazley_data[[#This Row],[key]]</f>
        <v>CB2022</v>
      </c>
      <c r="Q579" s="40">
        <f>Beazley_data[[#This Row],[WEP]]</f>
        <v>26944458.091200002</v>
      </c>
      <c r="R579" s="40">
        <f t="shared" si="75"/>
        <v>26611441.182100002</v>
      </c>
      <c r="S579" s="41">
        <f t="shared" si="76"/>
        <v>-1.2514050134346023E-2</v>
      </c>
      <c r="U579" s="42">
        <f>Beazley_data[[#This Row],[Acq_costs]]</f>
        <v>5184332.4414535901</v>
      </c>
      <c r="V579" s="40">
        <f t="shared" si="77"/>
        <v>4398269.4426999995</v>
      </c>
      <c r="W579" s="43">
        <f t="shared" si="78"/>
        <v>-0.17872097400905115</v>
      </c>
      <c r="Y579" s="44">
        <f>Beazley_data[[#This Row],[total_RC]]</f>
        <v>1.0416743686648</v>
      </c>
      <c r="Z579" s="45">
        <f t="shared" si="79"/>
        <v>1.0558088738445199</v>
      </c>
      <c r="AA579" s="43">
        <f t="shared" si="80"/>
        <v>1.3387371076217526E-2</v>
      </c>
      <c r="AD579" s="42">
        <f>Beazley_data[[#This Row],[Cat_incurred]]+Beazley_data[[#This Row],[incurred_exc_cat]]</f>
        <v>6179173.5944967102</v>
      </c>
      <c r="AE579" s="40">
        <f t="shared" si="81"/>
        <v>105</v>
      </c>
      <c r="AF579" s="43">
        <f t="shared" si="82"/>
        <v>-58848.272328540101</v>
      </c>
    </row>
    <row r="580" spans="1:32" x14ac:dyDescent="0.25">
      <c r="A580" s="48" t="s">
        <v>833</v>
      </c>
      <c r="B580" s="48" t="s">
        <v>26</v>
      </c>
      <c r="C580" s="49">
        <v>2023</v>
      </c>
      <c r="D580" s="85">
        <v>4640437.4779000003</v>
      </c>
      <c r="E580" s="49">
        <v>1828312.5221840399</v>
      </c>
      <c r="F580" s="49">
        <v>69312.095600000001</v>
      </c>
      <c r="G580" s="49">
        <v>324348.85560000001</v>
      </c>
      <c r="H580" s="49">
        <v>1140.3216</v>
      </c>
      <c r="I580" s="49">
        <v>411578.9216</v>
      </c>
      <c r="J580" s="49">
        <v>1.0683669196374399</v>
      </c>
      <c r="K580" s="49">
        <v>70452.417199999996</v>
      </c>
      <c r="L580" s="49">
        <v>735927.77720000001</v>
      </c>
      <c r="M580" s="38">
        <f>IF(OR(Beazley_data[[#This Row],[total_RC]]&lt;0.6,Beazley_data[[#This Row],[total_RC]]&gt;2),1,Beazley_data[[#This Row],[total_RC]])</f>
        <v>1.0683669196374399</v>
      </c>
      <c r="P580" s="39" t="str">
        <f>Beazley_data[[#This Row],[key]]</f>
        <v>CB2023</v>
      </c>
      <c r="Q580" s="40">
        <f>Beazley_data[[#This Row],[WEP]]</f>
        <v>4640437.4779000003</v>
      </c>
      <c r="R580" s="40">
        <f t="shared" si="75"/>
        <v>0</v>
      </c>
      <c r="S580" s="41" t="str">
        <f t="shared" si="76"/>
        <v>no values</v>
      </c>
      <c r="U580" s="42">
        <f>Beazley_data[[#This Row],[Acq_costs]]</f>
        <v>1828312.5221840399</v>
      </c>
      <c r="V580" s="40">
        <f t="shared" si="77"/>
        <v>0</v>
      </c>
      <c r="W580" s="43" t="str">
        <f t="shared" si="78"/>
        <v>no values</v>
      </c>
      <c r="Y580" s="44">
        <f>Beazley_data[[#This Row],[total_RC]]</f>
        <v>1.0683669196374399</v>
      </c>
      <c r="Z580" s="45">
        <f t="shared" si="79"/>
        <v>0</v>
      </c>
      <c r="AA580" s="43" t="str">
        <f t="shared" si="80"/>
        <v>no values</v>
      </c>
      <c r="AD580" s="42">
        <f>Beazley_data[[#This Row],[Cat_incurred]]+Beazley_data[[#This Row],[incurred_exc_cat]]</f>
        <v>735927.77720000001</v>
      </c>
      <c r="AE580" s="40">
        <f t="shared" si="81"/>
        <v>0</v>
      </c>
      <c r="AF580" s="43" t="str">
        <f t="shared" si="82"/>
        <v>no values</v>
      </c>
    </row>
    <row r="581" spans="1:32" x14ac:dyDescent="0.25">
      <c r="A581" s="46" t="s">
        <v>834</v>
      </c>
      <c r="B581" s="46" t="s">
        <v>26</v>
      </c>
      <c r="C581">
        <v>2024</v>
      </c>
      <c r="D581" s="84">
        <v>6567077.5020000003</v>
      </c>
      <c r="E581">
        <v>2728662.80608937</v>
      </c>
      <c r="F581">
        <v>0</v>
      </c>
      <c r="G581">
        <v>0</v>
      </c>
      <c r="H581">
        <v>0</v>
      </c>
      <c r="I581">
        <v>0</v>
      </c>
      <c r="J581">
        <v>1.0438997877987399</v>
      </c>
      <c r="K581">
        <v>0</v>
      </c>
      <c r="L581">
        <v>0</v>
      </c>
      <c r="M581" s="38">
        <f>IF(OR(Beazley_data[[#This Row],[total_RC]]&lt;0.6,Beazley_data[[#This Row],[total_RC]]&gt;2),1,Beazley_data[[#This Row],[total_RC]])</f>
        <v>1.0438997877987399</v>
      </c>
      <c r="P581" s="39" t="str">
        <f>Beazley_data[[#This Row],[key]]</f>
        <v>CB2024</v>
      </c>
      <c r="Q581" s="40">
        <f>Beazley_data[[#This Row],[WEP]]</f>
        <v>6567077.5020000003</v>
      </c>
      <c r="R581" s="40">
        <f t="shared" si="75"/>
        <v>0</v>
      </c>
      <c r="S581" s="41" t="str">
        <f t="shared" si="76"/>
        <v>no values</v>
      </c>
      <c r="U581" s="42">
        <f>Beazley_data[[#This Row],[Acq_costs]]</f>
        <v>2728662.80608937</v>
      </c>
      <c r="V581" s="40">
        <f t="shared" si="77"/>
        <v>0</v>
      </c>
      <c r="W581" s="43" t="str">
        <f t="shared" si="78"/>
        <v>no values</v>
      </c>
      <c r="Y581" s="44">
        <f>Beazley_data[[#This Row],[total_RC]]</f>
        <v>1.0438997877987399</v>
      </c>
      <c r="Z581" s="45">
        <f t="shared" si="79"/>
        <v>0</v>
      </c>
      <c r="AA581" s="43" t="str">
        <f t="shared" si="80"/>
        <v>no values</v>
      </c>
      <c r="AD581" s="42">
        <f>Beazley_data[[#This Row],[Cat_incurred]]+Beazley_data[[#This Row],[incurred_exc_cat]]</f>
        <v>0</v>
      </c>
      <c r="AE581" s="40">
        <f t="shared" si="81"/>
        <v>0</v>
      </c>
      <c r="AF581" s="43" t="str">
        <f t="shared" si="82"/>
        <v>no values</v>
      </c>
    </row>
    <row r="582" spans="1:32" x14ac:dyDescent="0.25">
      <c r="A582" s="48" t="s">
        <v>835</v>
      </c>
      <c r="B582" s="48" t="s">
        <v>27</v>
      </c>
      <c r="C582" s="49">
        <v>2010</v>
      </c>
      <c r="D582" s="85">
        <v>527970.36719999998</v>
      </c>
      <c r="E582" s="49">
        <v>62601.360710415698</v>
      </c>
      <c r="F582" s="49">
        <v>0</v>
      </c>
      <c r="G582" s="49">
        <v>0</v>
      </c>
      <c r="H582" s="49">
        <v>209.93259524000001</v>
      </c>
      <c r="I582" s="49">
        <v>209.93259524000001</v>
      </c>
      <c r="J582" s="49"/>
      <c r="K582" s="49">
        <v>209.93259524000001</v>
      </c>
      <c r="L582" s="49">
        <v>209.93259524000001</v>
      </c>
      <c r="M582" s="38">
        <f>IF(OR(Beazley_data[[#This Row],[total_RC]]&lt;0.6,Beazley_data[[#This Row],[total_RC]]&gt;2),1,Beazley_data[[#This Row],[total_RC]])</f>
        <v>1</v>
      </c>
      <c r="P582" s="39" t="str">
        <f>Beazley_data[[#This Row],[key]]</f>
        <v>CC2010</v>
      </c>
      <c r="Q582" s="40">
        <f>Beazley_data[[#This Row],[WEP]]</f>
        <v>527970.36719999998</v>
      </c>
      <c r="R582" s="40">
        <f t="shared" si="75"/>
        <v>0</v>
      </c>
      <c r="S582" s="41" t="str">
        <f t="shared" si="76"/>
        <v>no values</v>
      </c>
      <c r="U582" s="42">
        <f>Beazley_data[[#This Row],[Acq_costs]]</f>
        <v>62601.360710415698</v>
      </c>
      <c r="V582" s="40">
        <f t="shared" si="77"/>
        <v>0</v>
      </c>
      <c r="W582" s="43" t="str">
        <f t="shared" si="78"/>
        <v>no values</v>
      </c>
      <c r="Y582" s="44">
        <f>Beazley_data[[#This Row],[total_RC]]</f>
        <v>0</v>
      </c>
      <c r="Z582" s="45">
        <f t="shared" si="79"/>
        <v>0</v>
      </c>
      <c r="AA582" s="43" t="str">
        <f t="shared" si="80"/>
        <v>no values</v>
      </c>
      <c r="AD582" s="42">
        <f>Beazley_data[[#This Row],[Cat_incurred]]+Beazley_data[[#This Row],[incurred_exc_cat]]</f>
        <v>209.93259524000001</v>
      </c>
      <c r="AE582" s="40">
        <f t="shared" si="81"/>
        <v>0</v>
      </c>
      <c r="AF582" s="43" t="str">
        <f t="shared" si="82"/>
        <v>no values</v>
      </c>
    </row>
    <row r="583" spans="1:32" x14ac:dyDescent="0.25">
      <c r="A583" s="46" t="s">
        <v>836</v>
      </c>
      <c r="B583" s="46" t="s">
        <v>27</v>
      </c>
      <c r="C583">
        <v>2011</v>
      </c>
      <c r="D583" s="84">
        <v>14351688.7961</v>
      </c>
      <c r="E583">
        <v>3497369.21287899</v>
      </c>
      <c r="F583">
        <v>2318798.1910491898</v>
      </c>
      <c r="G583">
        <v>2319708.1910491898</v>
      </c>
      <c r="H583">
        <v>2372554.62380344</v>
      </c>
      <c r="I583">
        <v>2606672.9698034399</v>
      </c>
      <c r="J583">
        <v>1</v>
      </c>
      <c r="K583">
        <v>4691352.8148526298</v>
      </c>
      <c r="L583">
        <v>4926381.1608526297</v>
      </c>
      <c r="M583" s="38">
        <f>IF(OR(Beazley_data[[#This Row],[total_RC]]&lt;0.6,Beazley_data[[#This Row],[total_RC]]&gt;2),1,Beazley_data[[#This Row],[total_RC]])</f>
        <v>1</v>
      </c>
      <c r="P583" s="39" t="str">
        <f>Beazley_data[[#This Row],[key]]</f>
        <v>CC2011</v>
      </c>
      <c r="Q583" s="40">
        <f>Beazley_data[[#This Row],[WEP]]</f>
        <v>14351688.7961</v>
      </c>
      <c r="R583" s="40">
        <f t="shared" si="75"/>
        <v>9730303.1918198094</v>
      </c>
      <c r="S583" s="41">
        <f t="shared" si="76"/>
        <v>-0.47494774964107528</v>
      </c>
      <c r="U583" s="42">
        <f>Beazley_data[[#This Row],[Acq_costs]]</f>
        <v>3497369.21287899</v>
      </c>
      <c r="V583" s="40">
        <f t="shared" si="77"/>
        <v>2740554.8279087702</v>
      </c>
      <c r="W583" s="43">
        <f t="shared" si="78"/>
        <v>-0.27615371065125549</v>
      </c>
      <c r="Y583" s="44">
        <f>Beazley_data[[#This Row],[total_RC]]</f>
        <v>1</v>
      </c>
      <c r="Z583" s="45">
        <f t="shared" si="79"/>
        <v>1</v>
      </c>
      <c r="AA583" s="43">
        <f t="shared" si="80"/>
        <v>0</v>
      </c>
      <c r="AD583" s="42">
        <f>Beazley_data[[#This Row],[Cat_incurred]]+Beazley_data[[#This Row],[incurred_exc_cat]]</f>
        <v>4926381.1608526297</v>
      </c>
      <c r="AE583" s="40">
        <f t="shared" si="81"/>
        <v>3868675.8669269099</v>
      </c>
      <c r="AF583" s="43">
        <f t="shared" si="82"/>
        <v>-0.27340240700131596</v>
      </c>
    </row>
    <row r="584" spans="1:32" x14ac:dyDescent="0.25">
      <c r="A584" s="48" t="s">
        <v>837</v>
      </c>
      <c r="B584" s="48" t="s">
        <v>27</v>
      </c>
      <c r="C584" s="49">
        <v>2012</v>
      </c>
      <c r="D584" s="85">
        <v>16504387.2983</v>
      </c>
      <c r="E584" s="49">
        <v>3803242.2761917901</v>
      </c>
      <c r="F584" s="49">
        <v>4149812.7185260099</v>
      </c>
      <c r="G584" s="49">
        <v>6436642.7946610097</v>
      </c>
      <c r="H584" s="49">
        <v>5432937.1571760997</v>
      </c>
      <c r="I584" s="49">
        <v>6126620.2529891096</v>
      </c>
      <c r="J584" s="49">
        <v>1.00228691772478</v>
      </c>
      <c r="K584" s="49">
        <v>9582749.8757021092</v>
      </c>
      <c r="L584" s="49">
        <v>12563263.047650101</v>
      </c>
      <c r="M584" s="38">
        <f>IF(OR(Beazley_data[[#This Row],[total_RC]]&lt;0.6,Beazley_data[[#This Row],[total_RC]]&gt;2),1,Beazley_data[[#This Row],[total_RC]])</f>
        <v>1.00228691772478</v>
      </c>
      <c r="P584" s="39" t="str">
        <f>Beazley_data[[#This Row],[key]]</f>
        <v>CC2012</v>
      </c>
      <c r="Q584" s="40">
        <f>Beazley_data[[#This Row],[WEP]]</f>
        <v>16504387.2983</v>
      </c>
      <c r="R584" s="40">
        <f t="shared" si="75"/>
        <v>11964629.4598283</v>
      </c>
      <c r="S584" s="41">
        <f t="shared" si="76"/>
        <v>-0.37943154476401542</v>
      </c>
      <c r="U584" s="42">
        <f>Beazley_data[[#This Row],[Acq_costs]]</f>
        <v>3803242.2761917901</v>
      </c>
      <c r="V584" s="40">
        <f t="shared" si="77"/>
        <v>3119876.43399911</v>
      </c>
      <c r="W584" s="43">
        <f t="shared" si="78"/>
        <v>-0.21903618833927033</v>
      </c>
      <c r="Y584" s="44">
        <f>Beazley_data[[#This Row],[total_RC]]</f>
        <v>1.00228691772478</v>
      </c>
      <c r="Z584" s="45">
        <f t="shared" si="79"/>
        <v>1.0023743071698299</v>
      </c>
      <c r="AA584" s="43">
        <f t="shared" si="80"/>
        <v>8.7182447140605364E-5</v>
      </c>
      <c r="AD584" s="42">
        <f>Beazley_data[[#This Row],[Cat_incurred]]+Beazley_data[[#This Row],[incurred_exc_cat]]</f>
        <v>12563263.047650119</v>
      </c>
      <c r="AE584" s="40">
        <f t="shared" si="81"/>
        <v>10987153.3039911</v>
      </c>
      <c r="AF584" s="43">
        <f t="shared" si="82"/>
        <v>-0.14345023684037386</v>
      </c>
    </row>
    <row r="585" spans="1:32" x14ac:dyDescent="0.25">
      <c r="A585" s="46" t="s">
        <v>838</v>
      </c>
      <c r="B585" s="46" t="s">
        <v>27</v>
      </c>
      <c r="C585">
        <v>2013</v>
      </c>
      <c r="D585" s="84">
        <v>23921197.221299998</v>
      </c>
      <c r="E585">
        <v>4287059.1230917396</v>
      </c>
      <c r="F585">
        <v>7944554.3075804003</v>
      </c>
      <c r="G585">
        <v>9775632.4002624601</v>
      </c>
      <c r="H585">
        <v>8445863.3979886305</v>
      </c>
      <c r="I585">
        <v>8792283.8175753895</v>
      </c>
      <c r="J585">
        <v>0.99867613439938496</v>
      </c>
      <c r="K585">
        <v>16390417.705569001</v>
      </c>
      <c r="L585">
        <v>18567916.2178379</v>
      </c>
      <c r="M585" s="38">
        <f>IF(OR(Beazley_data[[#This Row],[total_RC]]&lt;0.6,Beazley_data[[#This Row],[total_RC]]&gt;2),1,Beazley_data[[#This Row],[total_RC]])</f>
        <v>0.99867613439938496</v>
      </c>
      <c r="P585" s="39" t="str">
        <f>Beazley_data[[#This Row],[key]]</f>
        <v>CC2013</v>
      </c>
      <c r="Q585" s="40">
        <f>Beazley_data[[#This Row],[WEP]]</f>
        <v>23921197.221299998</v>
      </c>
      <c r="R585" s="40">
        <f t="shared" si="75"/>
        <v>17880776.4461798</v>
      </c>
      <c r="S585" s="41">
        <f t="shared" si="76"/>
        <v>-0.33781646973225959</v>
      </c>
      <c r="U585" s="42">
        <f>Beazley_data[[#This Row],[Acq_costs]]</f>
        <v>4287059.1230917396</v>
      </c>
      <c r="V585" s="40">
        <f t="shared" si="77"/>
        <v>3232977.9253061898</v>
      </c>
      <c r="W585" s="43">
        <f t="shared" si="78"/>
        <v>-0.32604033251656661</v>
      </c>
      <c r="Y585" s="44">
        <f>Beazley_data[[#This Row],[total_RC]]</f>
        <v>0.99867613439938496</v>
      </c>
      <c r="Z585" s="45">
        <f t="shared" si="79"/>
        <v>0.99862659310845203</v>
      </c>
      <c r="AA585" s="43">
        <f t="shared" si="80"/>
        <v>-4.9609424858917658E-5</v>
      </c>
      <c r="AD585" s="42">
        <f>Beazley_data[[#This Row],[Cat_incurred]]+Beazley_data[[#This Row],[incurred_exc_cat]]</f>
        <v>18567916.217837848</v>
      </c>
      <c r="AE585" s="40">
        <f t="shared" si="81"/>
        <v>14944139.8701699</v>
      </c>
      <c r="AF585" s="43">
        <f t="shared" si="82"/>
        <v>-0.24248811769363804</v>
      </c>
    </row>
    <row r="586" spans="1:32" x14ac:dyDescent="0.25">
      <c r="A586" s="48" t="s">
        <v>839</v>
      </c>
      <c r="B586" s="48" t="s">
        <v>27</v>
      </c>
      <c r="C586" s="49">
        <v>2014</v>
      </c>
      <c r="D586" s="85">
        <v>21940730.8024</v>
      </c>
      <c r="E586" s="49">
        <v>4526659.0422289502</v>
      </c>
      <c r="F586" s="49">
        <v>7459315.3676770497</v>
      </c>
      <c r="G586" s="49">
        <v>7936702.6855420498</v>
      </c>
      <c r="H586" s="49">
        <v>5666163.43790399</v>
      </c>
      <c r="I586" s="49">
        <v>5803352.7000719504</v>
      </c>
      <c r="J586" s="49">
        <v>1.0005718251768001</v>
      </c>
      <c r="K586" s="49">
        <v>13125478.805581</v>
      </c>
      <c r="L586" s="49">
        <v>13740055.385614</v>
      </c>
      <c r="M586" s="38">
        <f>IF(OR(Beazley_data[[#This Row],[total_RC]]&lt;0.6,Beazley_data[[#This Row],[total_RC]]&gt;2),1,Beazley_data[[#This Row],[total_RC]])</f>
        <v>1.0005718251768001</v>
      </c>
      <c r="P586" s="39" t="str">
        <f>Beazley_data[[#This Row],[key]]</f>
        <v>CC2014</v>
      </c>
      <c r="Q586" s="40">
        <f>Beazley_data[[#This Row],[WEP]]</f>
        <v>21940730.8024</v>
      </c>
      <c r="R586" s="40">
        <f t="shared" si="75"/>
        <v>17470042.360723499</v>
      </c>
      <c r="S586" s="41">
        <f t="shared" si="76"/>
        <v>-0.25590598748218224</v>
      </c>
      <c r="U586" s="42">
        <f>Beazley_data[[#This Row],[Acq_costs]]</f>
        <v>4526659.0422289502</v>
      </c>
      <c r="V586" s="40">
        <f t="shared" si="77"/>
        <v>3796600.5118182101</v>
      </c>
      <c r="W586" s="43">
        <f t="shared" si="78"/>
        <v>-0.1922926913532737</v>
      </c>
      <c r="Y586" s="44">
        <f>Beazley_data[[#This Row],[total_RC]]</f>
        <v>1.0005718251768001</v>
      </c>
      <c r="Z586" s="45">
        <f t="shared" si="79"/>
        <v>1.00059329051762</v>
      </c>
      <c r="AA586" s="43">
        <f t="shared" si="80"/>
        <v>2.1452613187943551E-5</v>
      </c>
      <c r="AD586" s="42">
        <f>Beazley_data[[#This Row],[Cat_incurred]]+Beazley_data[[#This Row],[incurred_exc_cat]]</f>
        <v>13740055.385614</v>
      </c>
      <c r="AE586" s="40">
        <f t="shared" si="81"/>
        <v>11893753.721018899</v>
      </c>
      <c r="AF586" s="43">
        <f t="shared" si="82"/>
        <v>-0.15523288172112365</v>
      </c>
    </row>
    <row r="587" spans="1:32" x14ac:dyDescent="0.25">
      <c r="A587" s="46" t="s">
        <v>840</v>
      </c>
      <c r="B587" s="46" t="s">
        <v>27</v>
      </c>
      <c r="C587">
        <v>2015</v>
      </c>
      <c r="D587" s="84">
        <v>21519305.026000001</v>
      </c>
      <c r="E587">
        <v>4532023.3451822903</v>
      </c>
      <c r="F587">
        <v>7291880.7239717301</v>
      </c>
      <c r="G587">
        <v>10288263.563648099</v>
      </c>
      <c r="H587">
        <v>6526202.9236140102</v>
      </c>
      <c r="I587">
        <v>7781262.0900140097</v>
      </c>
      <c r="J587">
        <v>0.99788986609686603</v>
      </c>
      <c r="K587">
        <v>13818083.647585699</v>
      </c>
      <c r="L587">
        <v>18069525.6536621</v>
      </c>
      <c r="M587" s="38">
        <f>IF(OR(Beazley_data[[#This Row],[total_RC]]&lt;0.6,Beazley_data[[#This Row],[total_RC]]&gt;2),1,Beazley_data[[#This Row],[total_RC]])</f>
        <v>0.99788986609686603</v>
      </c>
      <c r="P587" s="39" t="str">
        <f>Beazley_data[[#This Row],[key]]</f>
        <v>CC2015</v>
      </c>
      <c r="Q587" s="40">
        <f>Beazley_data[[#This Row],[WEP]]</f>
        <v>21519305.026000001</v>
      </c>
      <c r="R587" s="40">
        <f t="shared" si="75"/>
        <v>13279559.884772399</v>
      </c>
      <c r="S587" s="41">
        <f t="shared" si="76"/>
        <v>-0.62048330010364827</v>
      </c>
      <c r="U587" s="42">
        <f>Beazley_data[[#This Row],[Acq_costs]]</f>
        <v>4532023.3451822903</v>
      </c>
      <c r="V587" s="40">
        <f t="shared" si="77"/>
        <v>3250975.2680756901</v>
      </c>
      <c r="W587" s="43">
        <f t="shared" si="78"/>
        <v>-0.39405039148909776</v>
      </c>
      <c r="Y587" s="44">
        <f>Beazley_data[[#This Row],[total_RC]]</f>
        <v>0.99788986609686603</v>
      </c>
      <c r="Z587" s="45">
        <f t="shared" si="79"/>
        <v>0.99780779747026005</v>
      </c>
      <c r="AA587" s="43">
        <f t="shared" si="80"/>
        <v>-8.224893292480619E-5</v>
      </c>
      <c r="AD587" s="42">
        <f>Beazley_data[[#This Row],[Cat_incurred]]+Beazley_data[[#This Row],[incurred_exc_cat]]</f>
        <v>18069525.653662108</v>
      </c>
      <c r="AE587" s="40">
        <f t="shared" si="81"/>
        <v>9932030.6701564994</v>
      </c>
      <c r="AF587" s="43">
        <f t="shared" si="82"/>
        <v>-0.81931835027019562</v>
      </c>
    </row>
    <row r="588" spans="1:32" x14ac:dyDescent="0.25">
      <c r="A588" s="48" t="s">
        <v>841</v>
      </c>
      <c r="B588" s="48" t="s">
        <v>27</v>
      </c>
      <c r="C588" s="49">
        <v>2016</v>
      </c>
      <c r="D588" s="85">
        <v>19576966.546500001</v>
      </c>
      <c r="E588" s="49">
        <v>4173942.2930592</v>
      </c>
      <c r="F588" s="49">
        <v>9916516.0786528103</v>
      </c>
      <c r="G588" s="49">
        <v>10305282.586127801</v>
      </c>
      <c r="H588" s="49">
        <v>5109248.7608021498</v>
      </c>
      <c r="I588" s="49">
        <v>5676520.5810284503</v>
      </c>
      <c r="J588" s="49">
        <v>0.97817552213749503</v>
      </c>
      <c r="K588" s="49">
        <v>15025764.839454999</v>
      </c>
      <c r="L588" s="49">
        <v>15981803.1671563</v>
      </c>
      <c r="M588" s="38">
        <f>IF(OR(Beazley_data[[#This Row],[total_RC]]&lt;0.6,Beazley_data[[#This Row],[total_RC]]&gt;2),1,Beazley_data[[#This Row],[total_RC]])</f>
        <v>0.97817552213749503</v>
      </c>
      <c r="P588" s="39" t="str">
        <f>Beazley_data[[#This Row],[key]]</f>
        <v>CC2016</v>
      </c>
      <c r="Q588" s="40">
        <f>Beazley_data[[#This Row],[WEP]]</f>
        <v>19576966.546500001</v>
      </c>
      <c r="R588" s="40">
        <f t="shared" si="75"/>
        <v>15409420.954574101</v>
      </c>
      <c r="S588" s="41">
        <f t="shared" si="76"/>
        <v>-0.27045439307625735</v>
      </c>
      <c r="U588" s="42">
        <f>Beazley_data[[#This Row],[Acq_costs]]</f>
        <v>4173942.2930592</v>
      </c>
      <c r="V588" s="40">
        <f t="shared" si="77"/>
        <v>3430857.39141426</v>
      </c>
      <c r="W588" s="43">
        <f t="shared" si="78"/>
        <v>-0.21658868815256332</v>
      </c>
      <c r="Y588" s="44">
        <f>Beazley_data[[#This Row],[total_RC]]</f>
        <v>0.97817552213749503</v>
      </c>
      <c r="Z588" s="45">
        <f t="shared" si="79"/>
        <v>0.97805207160094598</v>
      </c>
      <c r="AA588" s="43">
        <f t="shared" si="80"/>
        <v>-1.262208221153089E-4</v>
      </c>
      <c r="AD588" s="42">
        <f>Beazley_data[[#This Row],[Cat_incurred]]+Beazley_data[[#This Row],[incurred_exc_cat]]</f>
        <v>15981803.167156251</v>
      </c>
      <c r="AE588" s="40">
        <f t="shared" si="81"/>
        <v>14019158.7440229</v>
      </c>
      <c r="AF588" s="43">
        <f t="shared" si="82"/>
        <v>-0.13999730361639059</v>
      </c>
    </row>
    <row r="589" spans="1:32" x14ac:dyDescent="0.25">
      <c r="A589" s="46" t="s">
        <v>842</v>
      </c>
      <c r="B589" s="46" t="s">
        <v>27</v>
      </c>
      <c r="C589">
        <v>2017</v>
      </c>
      <c r="D589" s="84">
        <v>19591078.190400001</v>
      </c>
      <c r="E589">
        <v>4061050.0262197698</v>
      </c>
      <c r="F589">
        <v>3305717.8522163602</v>
      </c>
      <c r="G589">
        <v>4368268.5865206597</v>
      </c>
      <c r="H589">
        <v>5077464.1972100204</v>
      </c>
      <c r="I589">
        <v>5586198.9738830598</v>
      </c>
      <c r="J589">
        <v>0.978028763925059</v>
      </c>
      <c r="K589">
        <v>8383182.0494263703</v>
      </c>
      <c r="L589">
        <v>9954467.5604037195</v>
      </c>
      <c r="M589" s="38">
        <f>IF(OR(Beazley_data[[#This Row],[total_RC]]&lt;0.6,Beazley_data[[#This Row],[total_RC]]&gt;2),1,Beazley_data[[#This Row],[total_RC]])</f>
        <v>0.978028763925059</v>
      </c>
      <c r="P589" s="39" t="str">
        <f>Beazley_data[[#This Row],[key]]</f>
        <v>CC2017</v>
      </c>
      <c r="Q589" s="40">
        <f>Beazley_data[[#This Row],[WEP]]</f>
        <v>19591078.190400001</v>
      </c>
      <c r="R589" s="40">
        <f t="shared" si="75"/>
        <v>16339243.186454199</v>
      </c>
      <c r="S589" s="41">
        <f t="shared" si="76"/>
        <v>-0.1990199280858789</v>
      </c>
      <c r="U589" s="42">
        <f>Beazley_data[[#This Row],[Acq_costs]]</f>
        <v>4061050.0262197698</v>
      </c>
      <c r="V589" s="40">
        <f t="shared" si="77"/>
        <v>3512689.9946456901</v>
      </c>
      <c r="W589" s="43">
        <f t="shared" si="78"/>
        <v>-0.15610829091378173</v>
      </c>
      <c r="Y589" s="44">
        <f>Beazley_data[[#This Row],[total_RC]]</f>
        <v>0.978028763925059</v>
      </c>
      <c r="Z589" s="45">
        <f t="shared" si="79"/>
        <v>0.98576824500759097</v>
      </c>
      <c r="AA589" s="43">
        <f t="shared" si="80"/>
        <v>7.8512176890749557E-3</v>
      </c>
      <c r="AD589" s="42">
        <f>Beazley_data[[#This Row],[Cat_incurred]]+Beazley_data[[#This Row],[incurred_exc_cat]]</f>
        <v>9954467.5604037195</v>
      </c>
      <c r="AE589" s="40">
        <f t="shared" si="81"/>
        <v>7303984.1410842398</v>
      </c>
      <c r="AF589" s="43">
        <f t="shared" si="82"/>
        <v>-0.36288186941846629</v>
      </c>
    </row>
    <row r="590" spans="1:32" x14ac:dyDescent="0.25">
      <c r="A590" s="48" t="s">
        <v>843</v>
      </c>
      <c r="B590" s="48" t="s">
        <v>27</v>
      </c>
      <c r="C590" s="49">
        <v>2018</v>
      </c>
      <c r="D590" s="85">
        <v>14362255.330499999</v>
      </c>
      <c r="E590" s="49">
        <v>4401609.6281617703</v>
      </c>
      <c r="F590" s="49">
        <v>9692132.95871206</v>
      </c>
      <c r="G590" s="49">
        <v>10046351.148038801</v>
      </c>
      <c r="H590" s="49">
        <v>1788404.38879659</v>
      </c>
      <c r="I590" s="49">
        <v>2497755.7308021202</v>
      </c>
      <c r="J590" s="49">
        <v>1.00061722020899</v>
      </c>
      <c r="K590" s="49">
        <v>11480537.347508701</v>
      </c>
      <c r="L590" s="49">
        <v>12544106.878840899</v>
      </c>
      <c r="M590" s="38">
        <f>IF(OR(Beazley_data[[#This Row],[total_RC]]&lt;0.6,Beazley_data[[#This Row],[total_RC]]&gt;2),1,Beazley_data[[#This Row],[total_RC]])</f>
        <v>1.00061722020899</v>
      </c>
      <c r="P590" s="39" t="str">
        <f>Beazley_data[[#This Row],[key]]</f>
        <v>CC2018</v>
      </c>
      <c r="Q590" s="40">
        <f>Beazley_data[[#This Row],[WEP]]</f>
        <v>14362255.330499999</v>
      </c>
      <c r="R590" s="40">
        <f t="shared" si="75"/>
        <v>11320205.766442399</v>
      </c>
      <c r="S590" s="41">
        <f t="shared" si="76"/>
        <v>-0.26872740892002572</v>
      </c>
      <c r="U590" s="42">
        <f>Beazley_data[[#This Row],[Acq_costs]]</f>
        <v>4401609.6281617703</v>
      </c>
      <c r="V590" s="40">
        <f t="shared" si="77"/>
        <v>3006894.1105520502</v>
      </c>
      <c r="W590" s="43">
        <f t="shared" si="78"/>
        <v>-0.46383925284075189</v>
      </c>
      <c r="Y590" s="44">
        <f>Beazley_data[[#This Row],[total_RC]]</f>
        <v>1.00061722020899</v>
      </c>
      <c r="Z590" s="45">
        <f t="shared" si="79"/>
        <v>1.00050168013248</v>
      </c>
      <c r="AA590" s="43">
        <f t="shared" si="80"/>
        <v>-1.1548214141404194E-4</v>
      </c>
      <c r="AD590" s="42">
        <f>Beazley_data[[#This Row],[Cat_incurred]]+Beazley_data[[#This Row],[incurred_exc_cat]]</f>
        <v>12544106.878840921</v>
      </c>
      <c r="AE590" s="40">
        <f t="shared" si="81"/>
        <v>11043459.210301301</v>
      </c>
      <c r="AF590" s="43">
        <f t="shared" si="82"/>
        <v>-0.1358856532145129</v>
      </c>
    </row>
    <row r="591" spans="1:32" x14ac:dyDescent="0.25">
      <c r="A591" s="46" t="s">
        <v>844</v>
      </c>
      <c r="B591" s="46" t="s">
        <v>27</v>
      </c>
      <c r="C591">
        <v>2019</v>
      </c>
      <c r="D591" s="84">
        <v>590247.56929999997</v>
      </c>
      <c r="E591">
        <v>155409.04473237999</v>
      </c>
      <c r="F591">
        <v>87151.221273489995</v>
      </c>
      <c r="G591">
        <v>87315.221273489995</v>
      </c>
      <c r="H591">
        <v>465752.24955751502</v>
      </c>
      <c r="I591">
        <v>491237.44207711099</v>
      </c>
      <c r="K591">
        <v>552903.47083100502</v>
      </c>
      <c r="L591">
        <v>578552.66335060098</v>
      </c>
      <c r="M591" s="38">
        <f>IF(OR(Beazley_data[[#This Row],[total_RC]]&lt;0.6,Beazley_data[[#This Row],[total_RC]]&gt;2),1,Beazley_data[[#This Row],[total_RC]])</f>
        <v>1</v>
      </c>
      <c r="P591" s="39" t="str">
        <f>Beazley_data[[#This Row],[key]]</f>
        <v>CC2019</v>
      </c>
      <c r="Q591" s="40">
        <f>Beazley_data[[#This Row],[WEP]]</f>
        <v>590247.56929999997</v>
      </c>
      <c r="R591" s="40">
        <f t="shared" si="75"/>
        <v>423825.08189999999</v>
      </c>
      <c r="S591" s="41">
        <f t="shared" si="76"/>
        <v>-0.39266785876364618</v>
      </c>
      <c r="U591" s="42">
        <f>Beazley_data[[#This Row],[Acq_costs]]</f>
        <v>155409.04473237999</v>
      </c>
      <c r="V591" s="40">
        <f t="shared" si="77"/>
        <v>97136.870599999995</v>
      </c>
      <c r="W591" s="43">
        <f t="shared" si="78"/>
        <v>-0.59989758546308369</v>
      </c>
      <c r="Y591" s="44">
        <f>Beazley_data[[#This Row],[total_RC]]</f>
        <v>0</v>
      </c>
      <c r="Z591" s="45">
        <f t="shared" si="79"/>
        <v>0</v>
      </c>
      <c r="AA591" s="43" t="str">
        <f t="shared" si="80"/>
        <v>no values</v>
      </c>
      <c r="AD591" s="42">
        <f>Beazley_data[[#This Row],[Cat_incurred]]+Beazley_data[[#This Row],[incurred_exc_cat]]</f>
        <v>578552.66335060098</v>
      </c>
      <c r="AE591" s="40">
        <f t="shared" si="81"/>
        <v>322443.888660205</v>
      </c>
      <c r="AF591" s="43">
        <f t="shared" si="82"/>
        <v>-0.79427393012334713</v>
      </c>
    </row>
    <row r="592" spans="1:32" x14ac:dyDescent="0.25">
      <c r="A592" s="48" t="s">
        <v>845</v>
      </c>
      <c r="B592" s="48" t="s">
        <v>27</v>
      </c>
      <c r="C592" s="49">
        <v>2022</v>
      </c>
      <c r="D592" s="85">
        <v>3276144.8223999999</v>
      </c>
      <c r="E592" s="49">
        <v>637071.62761398999</v>
      </c>
      <c r="F592" s="49">
        <v>0</v>
      </c>
      <c r="G592" s="49">
        <v>0</v>
      </c>
      <c r="H592" s="49">
        <v>0</v>
      </c>
      <c r="I592" s="49">
        <v>5.9015715000000003E-2</v>
      </c>
      <c r="J592" s="49">
        <v>1.05</v>
      </c>
      <c r="K592" s="49">
        <v>0</v>
      </c>
      <c r="L592" s="49">
        <v>5.9015715000000003E-2</v>
      </c>
      <c r="M592" s="38">
        <f>IF(OR(Beazley_data[[#This Row],[total_RC]]&lt;0.6,Beazley_data[[#This Row],[total_RC]]&gt;2),1,Beazley_data[[#This Row],[total_RC]])</f>
        <v>1.05</v>
      </c>
      <c r="P592" s="39" t="str">
        <f>Beazley_data[[#This Row],[key]]</f>
        <v>CC2022</v>
      </c>
      <c r="Q592" s="40">
        <f>Beazley_data[[#This Row],[WEP]]</f>
        <v>3276144.8223999999</v>
      </c>
      <c r="R592" s="40">
        <f t="shared" si="75"/>
        <v>3098636.6804999998</v>
      </c>
      <c r="S592" s="41">
        <f t="shared" si="76"/>
        <v>-5.7285884149334096E-2</v>
      </c>
      <c r="U592" s="42">
        <f>Beazley_data[[#This Row],[Acq_costs]]</f>
        <v>637071.62761398999</v>
      </c>
      <c r="V592" s="40">
        <f t="shared" si="77"/>
        <v>626133.96030000004</v>
      </c>
      <c r="W592" s="43">
        <f t="shared" si="78"/>
        <v>-1.7468573831627626E-2</v>
      </c>
      <c r="Y592" s="44">
        <f>Beazley_data[[#This Row],[total_RC]]</f>
        <v>1.05</v>
      </c>
      <c r="Z592" s="45">
        <f t="shared" si="79"/>
        <v>1.0561000061266801</v>
      </c>
      <c r="AA592" s="43">
        <f t="shared" si="80"/>
        <v>5.7759739525542111E-3</v>
      </c>
      <c r="AD592" s="42">
        <f>Beazley_data[[#This Row],[Cat_incurred]]+Beazley_data[[#This Row],[incurred_exc_cat]]</f>
        <v>5.9015715000000003E-2</v>
      </c>
      <c r="AE592" s="40">
        <f t="shared" si="81"/>
        <v>0</v>
      </c>
      <c r="AF592" s="43" t="str">
        <f t="shared" si="82"/>
        <v>no values</v>
      </c>
    </row>
    <row r="593" spans="1:32" x14ac:dyDescent="0.25">
      <c r="A593" s="46" t="s">
        <v>846</v>
      </c>
      <c r="B593" s="46" t="s">
        <v>27</v>
      </c>
      <c r="C593">
        <v>2023</v>
      </c>
      <c r="D593" s="84">
        <v>2475151.3964999998</v>
      </c>
      <c r="E593">
        <v>503728.60344491398</v>
      </c>
      <c r="F593">
        <v>0</v>
      </c>
      <c r="G593">
        <v>939.07500000000005</v>
      </c>
      <c r="H593">
        <v>1480.1141322000001</v>
      </c>
      <c r="I593">
        <v>3846.7516049999999</v>
      </c>
      <c r="J593">
        <v>1.0019999694820001</v>
      </c>
      <c r="K593">
        <v>1480.1141322000001</v>
      </c>
      <c r="L593">
        <v>4785.8266050000002</v>
      </c>
      <c r="M593" s="38">
        <f>IF(OR(Beazley_data[[#This Row],[total_RC]]&lt;0.6,Beazley_data[[#This Row],[total_RC]]&gt;2),1,Beazley_data[[#This Row],[total_RC]])</f>
        <v>1.0019999694820001</v>
      </c>
      <c r="P593" s="39" t="str">
        <f>Beazley_data[[#This Row],[key]]</f>
        <v>CC2023</v>
      </c>
      <c r="Q593" s="40">
        <f>Beazley_data[[#This Row],[WEP]]</f>
        <v>2475151.3964999998</v>
      </c>
      <c r="R593" s="40">
        <f t="shared" si="75"/>
        <v>0</v>
      </c>
      <c r="S593" s="41" t="str">
        <f t="shared" si="76"/>
        <v>no values</v>
      </c>
      <c r="U593" s="42">
        <f>Beazley_data[[#This Row],[Acq_costs]]</f>
        <v>503728.60344491398</v>
      </c>
      <c r="V593" s="40">
        <f t="shared" si="77"/>
        <v>0</v>
      </c>
      <c r="W593" s="43" t="str">
        <f t="shared" si="78"/>
        <v>no values</v>
      </c>
      <c r="Y593" s="44">
        <f>Beazley_data[[#This Row],[total_RC]]</f>
        <v>1.0019999694820001</v>
      </c>
      <c r="Z593" s="45">
        <f t="shared" si="79"/>
        <v>0</v>
      </c>
      <c r="AA593" s="43" t="str">
        <f t="shared" si="80"/>
        <v>no values</v>
      </c>
      <c r="AD593" s="42">
        <f>Beazley_data[[#This Row],[Cat_incurred]]+Beazley_data[[#This Row],[incurred_exc_cat]]</f>
        <v>4785.8266050000002</v>
      </c>
      <c r="AE593" s="40">
        <f t="shared" si="81"/>
        <v>0</v>
      </c>
      <c r="AF593" s="43" t="str">
        <f t="shared" si="82"/>
        <v>no values</v>
      </c>
    </row>
    <row r="594" spans="1:32" x14ac:dyDescent="0.25">
      <c r="A594" s="48" t="s">
        <v>847</v>
      </c>
      <c r="B594" s="48" t="s">
        <v>81</v>
      </c>
      <c r="C594" s="49">
        <v>1993</v>
      </c>
      <c r="D594" s="85">
        <v>2971.5877999999998</v>
      </c>
      <c r="E594" s="49">
        <v>330.17642222222202</v>
      </c>
      <c r="F594" s="49">
        <v>0</v>
      </c>
      <c r="G594" s="49">
        <v>0</v>
      </c>
      <c r="H594" s="49">
        <v>0</v>
      </c>
      <c r="I594" s="49">
        <v>0</v>
      </c>
      <c r="J594" s="49"/>
      <c r="K594" s="49">
        <v>0</v>
      </c>
      <c r="L594" s="49">
        <v>0</v>
      </c>
      <c r="M594" s="38">
        <f>IF(OR(Beazley_data[[#This Row],[total_RC]]&lt;0.6,Beazley_data[[#This Row],[total_RC]]&gt;2),1,Beazley_data[[#This Row],[total_RC]])</f>
        <v>1</v>
      </c>
      <c r="P594" s="39" t="str">
        <f>Beazley_data[[#This Row],[key]]</f>
        <v>CF1993</v>
      </c>
      <c r="Q594" s="40">
        <f>Beazley_data[[#This Row],[WEP]]</f>
        <v>2971.5877999999998</v>
      </c>
      <c r="R594" s="40">
        <f t="shared" si="75"/>
        <v>0</v>
      </c>
      <c r="S594" s="41" t="str">
        <f t="shared" si="76"/>
        <v>no values</v>
      </c>
      <c r="U594" s="42">
        <f>Beazley_data[[#This Row],[Acq_costs]]</f>
        <v>330.17642222222202</v>
      </c>
      <c r="V594" s="40">
        <f t="shared" si="77"/>
        <v>0</v>
      </c>
      <c r="W594" s="43" t="str">
        <f t="shared" si="78"/>
        <v>no values</v>
      </c>
      <c r="Y594" s="44">
        <f>Beazley_data[[#This Row],[total_RC]]</f>
        <v>0</v>
      </c>
      <c r="Z594" s="45">
        <f t="shared" si="79"/>
        <v>0</v>
      </c>
      <c r="AA594" s="43" t="str">
        <f t="shared" si="80"/>
        <v>no values</v>
      </c>
      <c r="AD594" s="42">
        <f>Beazley_data[[#This Row],[Cat_incurred]]+Beazley_data[[#This Row],[incurred_exc_cat]]</f>
        <v>0</v>
      </c>
      <c r="AE594" s="40">
        <f t="shared" si="81"/>
        <v>0</v>
      </c>
      <c r="AF594" s="43" t="str">
        <f t="shared" si="82"/>
        <v>no values</v>
      </c>
    </row>
    <row r="595" spans="1:32" x14ac:dyDescent="0.25">
      <c r="A595" s="46" t="s">
        <v>848</v>
      </c>
      <c r="B595" s="46" t="s">
        <v>81</v>
      </c>
      <c r="C595">
        <v>1995</v>
      </c>
      <c r="D595" s="84">
        <v>1595.2860000000001</v>
      </c>
      <c r="E595">
        <v>177.25399999999999</v>
      </c>
      <c r="F595">
        <v>0</v>
      </c>
      <c r="G595">
        <v>0</v>
      </c>
      <c r="H595">
        <v>0</v>
      </c>
      <c r="I595">
        <v>0</v>
      </c>
      <c r="K595">
        <v>0</v>
      </c>
      <c r="L595">
        <v>0</v>
      </c>
      <c r="M595" s="38">
        <f>IF(OR(Beazley_data[[#This Row],[total_RC]]&lt;0.6,Beazley_data[[#This Row],[total_RC]]&gt;2),1,Beazley_data[[#This Row],[total_RC]])</f>
        <v>1</v>
      </c>
      <c r="P595" s="39" t="str">
        <f>Beazley_data[[#This Row],[key]]</f>
        <v>CF1995</v>
      </c>
      <c r="Q595" s="40">
        <f>Beazley_data[[#This Row],[WEP]]</f>
        <v>1595.2860000000001</v>
      </c>
      <c r="R595" s="40">
        <f t="shared" si="75"/>
        <v>0</v>
      </c>
      <c r="S595" s="41" t="str">
        <f t="shared" si="76"/>
        <v>no values</v>
      </c>
      <c r="U595" s="42">
        <f>Beazley_data[[#This Row],[Acq_costs]]</f>
        <v>177.25399999999999</v>
      </c>
      <c r="V595" s="40">
        <f t="shared" si="77"/>
        <v>0</v>
      </c>
      <c r="W595" s="43" t="str">
        <f t="shared" si="78"/>
        <v>no values</v>
      </c>
      <c r="Y595" s="44">
        <f>Beazley_data[[#This Row],[total_RC]]</f>
        <v>0</v>
      </c>
      <c r="Z595" s="45">
        <f t="shared" si="79"/>
        <v>0</v>
      </c>
      <c r="AA595" s="43" t="str">
        <f t="shared" si="80"/>
        <v>no values</v>
      </c>
      <c r="AD595" s="42">
        <f>Beazley_data[[#This Row],[Cat_incurred]]+Beazley_data[[#This Row],[incurred_exc_cat]]</f>
        <v>0</v>
      </c>
      <c r="AE595" s="40">
        <f t="shared" si="81"/>
        <v>0</v>
      </c>
      <c r="AF595" s="43" t="str">
        <f t="shared" si="82"/>
        <v>no values</v>
      </c>
    </row>
    <row r="596" spans="1:32" x14ac:dyDescent="0.25">
      <c r="A596" s="48" t="s">
        <v>849</v>
      </c>
      <c r="B596" s="48" t="s">
        <v>81</v>
      </c>
      <c r="C596" s="49">
        <v>1996</v>
      </c>
      <c r="D596" s="85">
        <v>2000.25</v>
      </c>
      <c r="E596" s="49">
        <v>222.25</v>
      </c>
      <c r="F596" s="49">
        <v>0</v>
      </c>
      <c r="G596" s="49">
        <v>0</v>
      </c>
      <c r="H596" s="49">
        <v>0</v>
      </c>
      <c r="I596" s="49">
        <v>0</v>
      </c>
      <c r="J596" s="49"/>
      <c r="K596" s="49">
        <v>0</v>
      </c>
      <c r="L596" s="49">
        <v>0</v>
      </c>
      <c r="M596" s="38">
        <f>IF(OR(Beazley_data[[#This Row],[total_RC]]&lt;0.6,Beazley_data[[#This Row],[total_RC]]&gt;2),1,Beazley_data[[#This Row],[total_RC]])</f>
        <v>1</v>
      </c>
      <c r="P596" s="39" t="str">
        <f>Beazley_data[[#This Row],[key]]</f>
        <v>CF1996</v>
      </c>
      <c r="Q596" s="40">
        <f>Beazley_data[[#This Row],[WEP]]</f>
        <v>2000.25</v>
      </c>
      <c r="R596" s="40">
        <f t="shared" si="75"/>
        <v>0</v>
      </c>
      <c r="S596" s="41" t="str">
        <f t="shared" si="76"/>
        <v>no values</v>
      </c>
      <c r="U596" s="42">
        <f>Beazley_data[[#This Row],[Acq_costs]]</f>
        <v>222.25</v>
      </c>
      <c r="V596" s="40">
        <f t="shared" si="77"/>
        <v>0</v>
      </c>
      <c r="W596" s="43" t="str">
        <f t="shared" si="78"/>
        <v>no values</v>
      </c>
      <c r="Y596" s="44">
        <f>Beazley_data[[#This Row],[total_RC]]</f>
        <v>0</v>
      </c>
      <c r="Z596" s="45">
        <f t="shared" si="79"/>
        <v>0</v>
      </c>
      <c r="AA596" s="43" t="str">
        <f t="shared" si="80"/>
        <v>no values</v>
      </c>
      <c r="AD596" s="42">
        <f>Beazley_data[[#This Row],[Cat_incurred]]+Beazley_data[[#This Row],[incurred_exc_cat]]</f>
        <v>0</v>
      </c>
      <c r="AE596" s="40">
        <f t="shared" si="81"/>
        <v>0</v>
      </c>
      <c r="AF596" s="43" t="str">
        <f t="shared" si="82"/>
        <v>no values</v>
      </c>
    </row>
    <row r="597" spans="1:32" x14ac:dyDescent="0.25">
      <c r="A597" s="46" t="s">
        <v>850</v>
      </c>
      <c r="B597" s="46" t="s">
        <v>81</v>
      </c>
      <c r="C597">
        <v>1997</v>
      </c>
      <c r="D597" s="84">
        <v>1239807.662</v>
      </c>
      <c r="E597">
        <v>346214.13058953697</v>
      </c>
      <c r="F597">
        <v>369940.82741466002</v>
      </c>
      <c r="G597">
        <v>369940.82741466002</v>
      </c>
      <c r="H597">
        <v>0</v>
      </c>
      <c r="I597">
        <v>0</v>
      </c>
      <c r="J597">
        <v>0.7</v>
      </c>
      <c r="K597">
        <v>369940.82741466002</v>
      </c>
      <c r="L597">
        <v>369940.82741466002</v>
      </c>
      <c r="M597" s="38">
        <f>IF(OR(Beazley_data[[#This Row],[total_RC]]&lt;0.6,Beazley_data[[#This Row],[total_RC]]&gt;2),1,Beazley_data[[#This Row],[total_RC]])</f>
        <v>0.7</v>
      </c>
      <c r="P597" s="39" t="str">
        <f>Beazley_data[[#This Row],[key]]</f>
        <v>CF1997</v>
      </c>
      <c r="Q597" s="40">
        <f>Beazley_data[[#This Row],[WEP]]</f>
        <v>1239807.662</v>
      </c>
      <c r="R597" s="40">
        <f t="shared" si="75"/>
        <v>0</v>
      </c>
      <c r="S597" s="41" t="str">
        <f t="shared" si="76"/>
        <v>no values</v>
      </c>
      <c r="U597" s="42">
        <f>Beazley_data[[#This Row],[Acq_costs]]</f>
        <v>346214.13058953697</v>
      </c>
      <c r="V597" s="40">
        <f t="shared" si="77"/>
        <v>0</v>
      </c>
      <c r="W597" s="43" t="str">
        <f t="shared" si="78"/>
        <v>no values</v>
      </c>
      <c r="Y597" s="44">
        <f>Beazley_data[[#This Row],[total_RC]]</f>
        <v>0.7</v>
      </c>
      <c r="Z597" s="45">
        <f t="shared" si="79"/>
        <v>0</v>
      </c>
      <c r="AA597" s="43" t="str">
        <f t="shared" si="80"/>
        <v>no values</v>
      </c>
      <c r="AD597" s="42">
        <f>Beazley_data[[#This Row],[Cat_incurred]]+Beazley_data[[#This Row],[incurred_exc_cat]]</f>
        <v>369940.82741466002</v>
      </c>
      <c r="AE597" s="40">
        <f t="shared" si="81"/>
        <v>0</v>
      </c>
      <c r="AF597" s="43" t="str">
        <f t="shared" si="82"/>
        <v>no values</v>
      </c>
    </row>
    <row r="598" spans="1:32" x14ac:dyDescent="0.25">
      <c r="A598" s="48" t="s">
        <v>851</v>
      </c>
      <c r="B598" s="48" t="s">
        <v>81</v>
      </c>
      <c r="C598" s="49">
        <v>1998</v>
      </c>
      <c r="D598" s="85">
        <v>2415088.4704</v>
      </c>
      <c r="E598" s="49">
        <v>721925.48059888405</v>
      </c>
      <c r="F598" s="49">
        <v>-379790.68529733003</v>
      </c>
      <c r="G598" s="49">
        <v>-379790.68529733003</v>
      </c>
      <c r="H598" s="49">
        <v>-29900.49567135</v>
      </c>
      <c r="I598" s="49">
        <v>-29900.49567135</v>
      </c>
      <c r="J598" s="49">
        <v>0.50044229959314701</v>
      </c>
      <c r="K598" s="49">
        <v>-409691.18096868001</v>
      </c>
      <c r="L598" s="49">
        <v>-409691.18096868001</v>
      </c>
      <c r="M598" s="38">
        <f>IF(OR(Beazley_data[[#This Row],[total_RC]]&lt;0.6,Beazley_data[[#This Row],[total_RC]]&gt;2),1,Beazley_data[[#This Row],[total_RC]])</f>
        <v>1</v>
      </c>
      <c r="P598" s="39" t="str">
        <f>Beazley_data[[#This Row],[key]]</f>
        <v>CF1998</v>
      </c>
      <c r="Q598" s="40">
        <f>Beazley_data[[#This Row],[WEP]]</f>
        <v>2415088.4704</v>
      </c>
      <c r="R598" s="40">
        <f t="shared" si="75"/>
        <v>0</v>
      </c>
      <c r="S598" s="41" t="str">
        <f t="shared" si="76"/>
        <v>no values</v>
      </c>
      <c r="U598" s="42">
        <f>Beazley_data[[#This Row],[Acq_costs]]</f>
        <v>721925.48059888405</v>
      </c>
      <c r="V598" s="40">
        <f t="shared" si="77"/>
        <v>0</v>
      </c>
      <c r="W598" s="43" t="str">
        <f t="shared" si="78"/>
        <v>no values</v>
      </c>
      <c r="Y598" s="44">
        <f>Beazley_data[[#This Row],[total_RC]]</f>
        <v>0.50044229959314701</v>
      </c>
      <c r="Z598" s="45">
        <f t="shared" si="79"/>
        <v>0</v>
      </c>
      <c r="AA598" s="43" t="str">
        <f t="shared" si="80"/>
        <v>no values</v>
      </c>
      <c r="AD598" s="42">
        <f>Beazley_data[[#This Row],[Cat_incurred]]+Beazley_data[[#This Row],[incurred_exc_cat]]</f>
        <v>-409691.18096868001</v>
      </c>
      <c r="AE598" s="40">
        <f t="shared" si="81"/>
        <v>0</v>
      </c>
      <c r="AF598" s="43" t="str">
        <f t="shared" si="82"/>
        <v>no values</v>
      </c>
    </row>
    <row r="599" spans="1:32" x14ac:dyDescent="0.25">
      <c r="A599" s="46" t="s">
        <v>852</v>
      </c>
      <c r="B599" s="46" t="s">
        <v>81</v>
      </c>
      <c r="C599">
        <v>1999</v>
      </c>
      <c r="D599" s="84">
        <v>3004904.6951000001</v>
      </c>
      <c r="E599">
        <v>738276.72251888597</v>
      </c>
      <c r="F599">
        <v>10691.869715000001</v>
      </c>
      <c r="G599">
        <v>10691.869715000001</v>
      </c>
      <c r="H599">
        <v>0</v>
      </c>
      <c r="I599">
        <v>0</v>
      </c>
      <c r="J599">
        <v>1.00345275356435</v>
      </c>
      <c r="K599">
        <v>10691.869715000001</v>
      </c>
      <c r="L599">
        <v>10691.869715000001</v>
      </c>
      <c r="M599" s="38">
        <f>IF(OR(Beazley_data[[#This Row],[total_RC]]&lt;0.6,Beazley_data[[#This Row],[total_RC]]&gt;2),1,Beazley_data[[#This Row],[total_RC]])</f>
        <v>1.00345275356435</v>
      </c>
      <c r="P599" s="39" t="str">
        <f>Beazley_data[[#This Row],[key]]</f>
        <v>CF1999</v>
      </c>
      <c r="Q599" s="40">
        <f>Beazley_data[[#This Row],[WEP]]</f>
        <v>3004904.6951000001</v>
      </c>
      <c r="R599" s="40">
        <f t="shared" si="75"/>
        <v>0</v>
      </c>
      <c r="S599" s="41" t="str">
        <f t="shared" si="76"/>
        <v>no values</v>
      </c>
      <c r="U599" s="42">
        <f>Beazley_data[[#This Row],[Acq_costs]]</f>
        <v>738276.72251888597</v>
      </c>
      <c r="V599" s="40">
        <f t="shared" si="77"/>
        <v>0</v>
      </c>
      <c r="W599" s="43" t="str">
        <f t="shared" si="78"/>
        <v>no values</v>
      </c>
      <c r="Y599" s="44">
        <f>Beazley_data[[#This Row],[total_RC]]</f>
        <v>1.00345275356435</v>
      </c>
      <c r="Z599" s="45">
        <f t="shared" si="79"/>
        <v>0</v>
      </c>
      <c r="AA599" s="43" t="str">
        <f t="shared" si="80"/>
        <v>no values</v>
      </c>
      <c r="AD599" s="42">
        <f>Beazley_data[[#This Row],[Cat_incurred]]+Beazley_data[[#This Row],[incurred_exc_cat]]</f>
        <v>10691.869715000001</v>
      </c>
      <c r="AE599" s="40">
        <f t="shared" si="81"/>
        <v>0</v>
      </c>
      <c r="AF599" s="43" t="str">
        <f t="shared" si="82"/>
        <v>no values</v>
      </c>
    </row>
    <row r="600" spans="1:32" x14ac:dyDescent="0.25">
      <c r="A600" s="48" t="s">
        <v>853</v>
      </c>
      <c r="B600" s="48" t="s">
        <v>81</v>
      </c>
      <c r="C600" s="49">
        <v>2000</v>
      </c>
      <c r="D600" s="85">
        <v>2797569.9336000001</v>
      </c>
      <c r="E600" s="49">
        <v>700251.22025826306</v>
      </c>
      <c r="F600" s="49">
        <v>687978.90290869004</v>
      </c>
      <c r="G600" s="49">
        <v>687978.90290869004</v>
      </c>
      <c r="H600" s="49">
        <v>2877.4336058099998</v>
      </c>
      <c r="I600" s="49">
        <v>2877.4336058099998</v>
      </c>
      <c r="J600" s="49">
        <v>1.0180451596467199</v>
      </c>
      <c r="K600" s="49">
        <v>690856.33651449997</v>
      </c>
      <c r="L600" s="49">
        <v>690856.33651449997</v>
      </c>
      <c r="M600" s="38">
        <f>IF(OR(Beazley_data[[#This Row],[total_RC]]&lt;0.6,Beazley_data[[#This Row],[total_RC]]&gt;2),1,Beazley_data[[#This Row],[total_RC]])</f>
        <v>1.0180451596467199</v>
      </c>
      <c r="P600" s="39" t="str">
        <f>Beazley_data[[#This Row],[key]]</f>
        <v>CF2000</v>
      </c>
      <c r="Q600" s="40">
        <f>Beazley_data[[#This Row],[WEP]]</f>
        <v>2797569.9336000001</v>
      </c>
      <c r="R600" s="40">
        <f t="shared" si="75"/>
        <v>2817693.7343520001</v>
      </c>
      <c r="S600" s="41">
        <f t="shared" si="76"/>
        <v>7.1419404127070355E-3</v>
      </c>
      <c r="U600" s="42">
        <f>Beazley_data[[#This Row],[Acq_costs]]</f>
        <v>700251.22025826306</v>
      </c>
      <c r="V600" s="40">
        <f t="shared" si="77"/>
        <v>704574.31452000001</v>
      </c>
      <c r="W600" s="43">
        <f t="shared" si="78"/>
        <v>6.1357534225216824E-3</v>
      </c>
      <c r="Y600" s="44">
        <f>Beazley_data[[#This Row],[total_RC]]</f>
        <v>1.0180451596467199</v>
      </c>
      <c r="Z600" s="45">
        <f t="shared" si="79"/>
        <v>1.0180667289401499</v>
      </c>
      <c r="AA600" s="43">
        <f t="shared" si="80"/>
        <v>2.1186522274876928E-5</v>
      </c>
      <c r="AD600" s="42">
        <f>Beazley_data[[#This Row],[Cat_incurred]]+Beazley_data[[#This Row],[incurred_exc_cat]]</f>
        <v>690856.33651450009</v>
      </c>
      <c r="AE600" s="40">
        <f t="shared" si="81"/>
        <v>699347.21420000005</v>
      </c>
      <c r="AF600" s="43">
        <f t="shared" si="82"/>
        <v>1.2141147505982242E-2</v>
      </c>
    </row>
    <row r="601" spans="1:32" x14ac:dyDescent="0.25">
      <c r="A601" s="46" t="s">
        <v>854</v>
      </c>
      <c r="B601" s="46" t="s">
        <v>81</v>
      </c>
      <c r="C601">
        <v>2001</v>
      </c>
      <c r="D601" s="84">
        <v>13032822.704</v>
      </c>
      <c r="E601">
        <v>3069666.33865216</v>
      </c>
      <c r="F601">
        <v>44145.927034639899</v>
      </c>
      <c r="G601">
        <v>44145.927034639899</v>
      </c>
      <c r="H601">
        <v>-883564.97548587003</v>
      </c>
      <c r="I601">
        <v>-883564.97548587003</v>
      </c>
      <c r="J601">
        <v>1.0652035635130499</v>
      </c>
      <c r="K601">
        <v>-839419.04845123005</v>
      </c>
      <c r="L601">
        <v>-839419.04845123005</v>
      </c>
      <c r="M601" s="38">
        <f>IF(OR(Beazley_data[[#This Row],[total_RC]]&lt;0.6,Beazley_data[[#This Row],[total_RC]]&gt;2),1,Beazley_data[[#This Row],[total_RC]])</f>
        <v>1.0652035635130499</v>
      </c>
      <c r="P601" s="39" t="str">
        <f>Beazley_data[[#This Row],[key]]</f>
        <v>CF2001</v>
      </c>
      <c r="Q601" s="40">
        <f>Beazley_data[[#This Row],[WEP]]</f>
        <v>13032822.704</v>
      </c>
      <c r="R601" s="40">
        <f t="shared" si="75"/>
        <v>13196314.266604001</v>
      </c>
      <c r="S601" s="41">
        <f t="shared" si="76"/>
        <v>1.2389183775181072E-2</v>
      </c>
      <c r="U601" s="42">
        <f>Beazley_data[[#This Row],[Acq_costs]]</f>
        <v>3069666.33865216</v>
      </c>
      <c r="V601" s="40">
        <f t="shared" si="77"/>
        <v>3093613.1915679998</v>
      </c>
      <c r="W601" s="43">
        <f t="shared" si="78"/>
        <v>7.7407392046005214E-3</v>
      </c>
      <c r="Y601" s="44">
        <f>Beazley_data[[#This Row],[total_RC]]</f>
        <v>1.0652035635130499</v>
      </c>
      <c r="Z601" s="45">
        <f t="shared" si="79"/>
        <v>1.0656782155654301</v>
      </c>
      <c r="AA601" s="43">
        <f t="shared" si="80"/>
        <v>4.4539903832821953E-4</v>
      </c>
      <c r="AD601" s="42">
        <f>Beazley_data[[#This Row],[Cat_incurred]]+Beazley_data[[#This Row],[incurred_exc_cat]]</f>
        <v>-839419.04845123016</v>
      </c>
      <c r="AE601" s="40">
        <f t="shared" si="81"/>
        <v>61820.065227997897</v>
      </c>
      <c r="AF601" s="43">
        <f t="shared" si="82"/>
        <v>14.578423855674984</v>
      </c>
    </row>
    <row r="602" spans="1:32" x14ac:dyDescent="0.25">
      <c r="A602" s="48" t="s">
        <v>855</v>
      </c>
      <c r="B602" s="48" t="s">
        <v>81</v>
      </c>
      <c r="C602" s="49">
        <v>2002</v>
      </c>
      <c r="D602" s="85">
        <v>6364177.8164999997</v>
      </c>
      <c r="E602" s="49">
        <v>1499120.21177384</v>
      </c>
      <c r="F602" s="49">
        <v>-3404.4999671999799</v>
      </c>
      <c r="G602" s="49">
        <v>-3404.4999671999799</v>
      </c>
      <c r="H602" s="49">
        <v>484257.74910000002</v>
      </c>
      <c r="I602" s="49">
        <v>484257.74910000002</v>
      </c>
      <c r="J602" s="49">
        <v>1.1082893812358501</v>
      </c>
      <c r="K602" s="49">
        <v>480853.24913279997</v>
      </c>
      <c r="L602" s="49">
        <v>480853.24913279997</v>
      </c>
      <c r="M602" s="38">
        <f>IF(OR(Beazley_data[[#This Row],[total_RC]]&lt;0.6,Beazley_data[[#This Row],[total_RC]]&gt;2),1,Beazley_data[[#This Row],[total_RC]])</f>
        <v>1.1082893812358501</v>
      </c>
      <c r="P602" s="39" t="str">
        <f>Beazley_data[[#This Row],[key]]</f>
        <v>CF2002</v>
      </c>
      <c r="Q602" s="40">
        <f>Beazley_data[[#This Row],[WEP]]</f>
        <v>6364177.8164999997</v>
      </c>
      <c r="R602" s="40">
        <f t="shared" si="75"/>
        <v>6430463.8607080001</v>
      </c>
      <c r="S602" s="41">
        <f t="shared" si="76"/>
        <v>1.0308127942842098E-2</v>
      </c>
      <c r="U602" s="42">
        <f>Beazley_data[[#This Row],[Acq_costs]]</f>
        <v>1499120.21177384</v>
      </c>
      <c r="V602" s="40">
        <f t="shared" si="77"/>
        <v>1515288.919068</v>
      </c>
      <c r="W602" s="43">
        <f t="shared" si="78"/>
        <v>1.067037915390078E-2</v>
      </c>
      <c r="Y602" s="44">
        <f>Beazley_data[[#This Row],[total_RC]]</f>
        <v>1.1082893812358501</v>
      </c>
      <c r="Z602" s="45">
        <f t="shared" si="79"/>
        <v>1.1080209261892799</v>
      </c>
      <c r="AA602" s="43">
        <f t="shared" si="80"/>
        <v>-2.4228337229461136E-4</v>
      </c>
      <c r="AD602" s="42">
        <f>Beazley_data[[#This Row],[Cat_incurred]]+Beazley_data[[#This Row],[incurred_exc_cat]]</f>
        <v>480853.24913280003</v>
      </c>
      <c r="AE602" s="40">
        <f t="shared" si="81"/>
        <v>482535.87685999903</v>
      </c>
      <c r="AF602" s="43">
        <f t="shared" si="82"/>
        <v>3.4870520678137828E-3</v>
      </c>
    </row>
    <row r="603" spans="1:32" x14ac:dyDescent="0.25">
      <c r="A603" s="46" t="s">
        <v>856</v>
      </c>
      <c r="B603" s="46" t="s">
        <v>81</v>
      </c>
      <c r="C603">
        <v>2003</v>
      </c>
      <c r="D603" s="84">
        <v>5885813.4965000004</v>
      </c>
      <c r="E603">
        <v>1415269.60008276</v>
      </c>
      <c r="F603">
        <v>1197983.5171710399</v>
      </c>
      <c r="G603">
        <v>1197983.5171710399</v>
      </c>
      <c r="H603">
        <v>0</v>
      </c>
      <c r="I603">
        <v>0</v>
      </c>
      <c r="J603">
        <v>1.0223419410221799</v>
      </c>
      <c r="K603">
        <v>1197983.5171710399</v>
      </c>
      <c r="L603">
        <v>1197983.5171710399</v>
      </c>
      <c r="M603" s="38">
        <f>IF(OR(Beazley_data[[#This Row],[total_RC]]&lt;0.6,Beazley_data[[#This Row],[total_RC]]&gt;2),1,Beazley_data[[#This Row],[total_RC]])</f>
        <v>1.0223419410221799</v>
      </c>
      <c r="P603" s="39" t="str">
        <f>Beazley_data[[#This Row],[key]]</f>
        <v>CF2003</v>
      </c>
      <c r="Q603" s="40">
        <f>Beazley_data[[#This Row],[WEP]]</f>
        <v>5885813.4965000004</v>
      </c>
      <c r="R603" s="40">
        <f t="shared" si="75"/>
        <v>5775814.1402679998</v>
      </c>
      <c r="S603" s="41">
        <f t="shared" si="76"/>
        <v>-1.9044822696960347E-2</v>
      </c>
      <c r="U603" s="42">
        <f>Beazley_data[[#This Row],[Acq_costs]]</f>
        <v>1415269.60008276</v>
      </c>
      <c r="V603" s="40">
        <f t="shared" si="77"/>
        <v>1387407.7152239999</v>
      </c>
      <c r="W603" s="43">
        <f t="shared" si="78"/>
        <v>-2.0081973419227881E-2</v>
      </c>
      <c r="Y603" s="44">
        <f>Beazley_data[[#This Row],[total_RC]]</f>
        <v>1.0223419410221799</v>
      </c>
      <c r="Z603" s="45">
        <f t="shared" si="79"/>
        <v>1.02231716488227</v>
      </c>
      <c r="AA603" s="43">
        <f t="shared" si="80"/>
        <v>-2.4235277231967764E-5</v>
      </c>
      <c r="AD603" s="42">
        <f>Beazley_data[[#This Row],[Cat_incurred]]+Beazley_data[[#This Row],[incurred_exc_cat]]</f>
        <v>1197983.5171710399</v>
      </c>
      <c r="AE603" s="40">
        <f t="shared" si="81"/>
        <v>1204770.017768</v>
      </c>
      <c r="AF603" s="43">
        <f t="shared" si="82"/>
        <v>5.6330258031595014E-3</v>
      </c>
    </row>
    <row r="604" spans="1:32" x14ac:dyDescent="0.25">
      <c r="A604" s="48" t="s">
        <v>857</v>
      </c>
      <c r="B604" s="48" t="s">
        <v>81</v>
      </c>
      <c r="C604" s="49">
        <v>2004</v>
      </c>
      <c r="D604" s="85">
        <v>9520863.0880999994</v>
      </c>
      <c r="E604" s="49">
        <v>2281907.97908124</v>
      </c>
      <c r="F604" s="49">
        <v>7805069.8933275901</v>
      </c>
      <c r="G604" s="49">
        <v>7806857.8921275903</v>
      </c>
      <c r="H604" s="49">
        <v>38227.034954508097</v>
      </c>
      <c r="I604" s="49">
        <v>38227.034954508097</v>
      </c>
      <c r="J604" s="49">
        <v>0.99264210969127997</v>
      </c>
      <c r="K604" s="49">
        <v>7843296.9282820905</v>
      </c>
      <c r="L604" s="49">
        <v>7845084.9270820897</v>
      </c>
      <c r="M604" s="38">
        <f>IF(OR(Beazley_data[[#This Row],[total_RC]]&lt;0.6,Beazley_data[[#This Row],[total_RC]]&gt;2),1,Beazley_data[[#This Row],[total_RC]])</f>
        <v>0.99264210969127997</v>
      </c>
      <c r="P604" s="39" t="str">
        <f>Beazley_data[[#This Row],[key]]</f>
        <v>CF2004</v>
      </c>
      <c r="Q604" s="40">
        <f>Beazley_data[[#This Row],[WEP]]</f>
        <v>9520863.0880999994</v>
      </c>
      <c r="R604" s="40">
        <f t="shared" si="75"/>
        <v>9684108.59050777</v>
      </c>
      <c r="S604" s="41">
        <f t="shared" si="76"/>
        <v>1.6857049968210972E-2</v>
      </c>
      <c r="U604" s="42">
        <f>Beazley_data[[#This Row],[Acq_costs]]</f>
        <v>2281907.97908124</v>
      </c>
      <c r="V604" s="40">
        <f t="shared" si="77"/>
        <v>2321797.5057314499</v>
      </c>
      <c r="W604" s="43">
        <f t="shared" si="78"/>
        <v>1.7180450298417936E-2</v>
      </c>
      <c r="Y604" s="44">
        <f>Beazley_data[[#This Row],[total_RC]]</f>
        <v>0.99264210969127997</v>
      </c>
      <c r="Z604" s="45">
        <f t="shared" si="79"/>
        <v>0.99257749242683102</v>
      </c>
      <c r="AA604" s="43">
        <f t="shared" si="80"/>
        <v>-6.5100473204327783E-5</v>
      </c>
      <c r="AD604" s="42">
        <f>Beazley_data[[#This Row],[Cat_incurred]]+Beazley_data[[#This Row],[incurred_exc_cat]]</f>
        <v>7845084.9270820981</v>
      </c>
      <c r="AE604" s="40">
        <f t="shared" si="81"/>
        <v>7873162.2763258703</v>
      </c>
      <c r="AF604" s="43">
        <f t="shared" si="82"/>
        <v>3.5662098986831673E-3</v>
      </c>
    </row>
    <row r="605" spans="1:32" x14ac:dyDescent="0.25">
      <c r="A605" s="46" t="s">
        <v>858</v>
      </c>
      <c r="B605" s="46" t="s">
        <v>81</v>
      </c>
      <c r="C605">
        <v>2005</v>
      </c>
      <c r="D605" s="84">
        <v>9522404.2326999996</v>
      </c>
      <c r="E605">
        <v>2148852.4707770902</v>
      </c>
      <c r="F605">
        <v>0</v>
      </c>
      <c r="G605">
        <v>0</v>
      </c>
      <c r="H605">
        <v>313013.89950534998</v>
      </c>
      <c r="I605">
        <v>313013.89950534998</v>
      </c>
      <c r="J605">
        <v>1.0159154894300799</v>
      </c>
      <c r="K605">
        <v>313013.89950534998</v>
      </c>
      <c r="L605">
        <v>313013.89950534998</v>
      </c>
      <c r="M605" s="38">
        <f>IF(OR(Beazley_data[[#This Row],[total_RC]]&lt;0.6,Beazley_data[[#This Row],[total_RC]]&gt;2),1,Beazley_data[[#This Row],[total_RC]])</f>
        <v>1.0159154894300799</v>
      </c>
      <c r="P605" s="39" t="str">
        <f>Beazley_data[[#This Row],[key]]</f>
        <v>CF2005</v>
      </c>
      <c r="Q605" s="40">
        <f>Beazley_data[[#This Row],[WEP]]</f>
        <v>9522404.2326999996</v>
      </c>
      <c r="R605" s="40">
        <f t="shared" si="75"/>
        <v>9756006.0295123309</v>
      </c>
      <c r="S605" s="41">
        <f t="shared" si="76"/>
        <v>2.3944408819108556E-2</v>
      </c>
      <c r="U605" s="42">
        <f>Beazley_data[[#This Row],[Acq_costs]]</f>
        <v>2148852.4707770902</v>
      </c>
      <c r="V605" s="40">
        <f t="shared" si="77"/>
        <v>2202699.28074509</v>
      </c>
      <c r="W605" s="43">
        <f t="shared" si="78"/>
        <v>2.4445829005666841E-2</v>
      </c>
      <c r="Y605" s="44">
        <f>Beazley_data[[#This Row],[total_RC]]</f>
        <v>1.0159154894300799</v>
      </c>
      <c r="Z605" s="45">
        <f t="shared" si="79"/>
        <v>1.0090276954811099</v>
      </c>
      <c r="AA605" s="43">
        <f t="shared" si="80"/>
        <v>-6.8261693705898244E-3</v>
      </c>
      <c r="AD605" s="42">
        <f>Beazley_data[[#This Row],[Cat_incurred]]+Beazley_data[[#This Row],[incurred_exc_cat]]</f>
        <v>313013.89950534998</v>
      </c>
      <c r="AE605" s="40">
        <f t="shared" si="81"/>
        <v>314745.59622000001</v>
      </c>
      <c r="AF605" s="43">
        <f t="shared" si="82"/>
        <v>5.5018933876984514E-3</v>
      </c>
    </row>
    <row r="606" spans="1:32" x14ac:dyDescent="0.25">
      <c r="A606" s="48" t="s">
        <v>859</v>
      </c>
      <c r="B606" s="48" t="s">
        <v>81</v>
      </c>
      <c r="C606" s="49">
        <v>2006</v>
      </c>
      <c r="D606" s="85">
        <v>13559523.095000001</v>
      </c>
      <c r="E606" s="49">
        <v>3167586.0045522</v>
      </c>
      <c r="F606" s="49">
        <v>235243.67822701999</v>
      </c>
      <c r="G606" s="49">
        <v>235243.67822701999</v>
      </c>
      <c r="H606" s="49">
        <v>534334.20231476601</v>
      </c>
      <c r="I606" s="49">
        <v>537742.48800631601</v>
      </c>
      <c r="J606" s="49">
        <v>0.98736586390947401</v>
      </c>
      <c r="K606" s="49">
        <v>769577.88054178597</v>
      </c>
      <c r="L606" s="49">
        <v>772986.16623333597</v>
      </c>
      <c r="M606" s="38">
        <f>IF(OR(Beazley_data[[#This Row],[total_RC]]&lt;0.6,Beazley_data[[#This Row],[total_RC]]&gt;2),1,Beazley_data[[#This Row],[total_RC]])</f>
        <v>0.98736586390947401</v>
      </c>
      <c r="P606" s="39" t="str">
        <f>Beazley_data[[#This Row],[key]]</f>
        <v>CF2006</v>
      </c>
      <c r="Q606" s="40">
        <f>Beazley_data[[#This Row],[WEP]]</f>
        <v>13559523.095000001</v>
      </c>
      <c r="R606" s="40">
        <f t="shared" si="75"/>
        <v>13551587.2209606</v>
      </c>
      <c r="S606" s="41">
        <f t="shared" si="76"/>
        <v>-5.8560476422464677E-4</v>
      </c>
      <c r="U606" s="42">
        <f>Beazley_data[[#This Row],[Acq_costs]]</f>
        <v>3167586.0045522</v>
      </c>
      <c r="V606" s="40">
        <f t="shared" si="77"/>
        <v>3162674.7985551702</v>
      </c>
      <c r="W606" s="43">
        <f t="shared" si="78"/>
        <v>-1.5528646825381509E-3</v>
      </c>
      <c r="Y606" s="44">
        <f>Beazley_data[[#This Row],[total_RC]]</f>
        <v>0.98736586390947401</v>
      </c>
      <c r="Z606" s="45">
        <f t="shared" si="79"/>
        <v>0.99365822808344095</v>
      </c>
      <c r="AA606" s="43">
        <f t="shared" si="80"/>
        <v>6.3325235942579593E-3</v>
      </c>
      <c r="AD606" s="42">
        <f>Beazley_data[[#This Row],[Cat_incurred]]+Beazley_data[[#This Row],[incurred_exc_cat]]</f>
        <v>772986.16623333597</v>
      </c>
      <c r="AE606" s="40">
        <f t="shared" si="81"/>
        <v>801156.70497345098</v>
      </c>
      <c r="AF606" s="43">
        <f t="shared" si="82"/>
        <v>3.5162332868509831E-2</v>
      </c>
    </row>
    <row r="607" spans="1:32" x14ac:dyDescent="0.25">
      <c r="A607" s="46" t="s">
        <v>860</v>
      </c>
      <c r="B607" s="46" t="s">
        <v>81</v>
      </c>
      <c r="C607">
        <v>2007</v>
      </c>
      <c r="D607" s="84">
        <v>16459296.6162</v>
      </c>
      <c r="E607">
        <v>3736801.5753909498</v>
      </c>
      <c r="F607">
        <v>11397426.183973201</v>
      </c>
      <c r="G607">
        <v>11397426.183973201</v>
      </c>
      <c r="H607">
        <v>0</v>
      </c>
      <c r="I607">
        <v>0</v>
      </c>
      <c r="J607">
        <v>0.99540605386075698</v>
      </c>
      <c r="K607">
        <v>11397426.183973201</v>
      </c>
      <c r="L607">
        <v>11397426.183973201</v>
      </c>
      <c r="M607" s="38">
        <f>IF(OR(Beazley_data[[#This Row],[total_RC]]&lt;0.6,Beazley_data[[#This Row],[total_RC]]&gt;2),1,Beazley_data[[#This Row],[total_RC]])</f>
        <v>0.99540605386075698</v>
      </c>
      <c r="P607" s="39" t="str">
        <f>Beazley_data[[#This Row],[key]]</f>
        <v>CF2007</v>
      </c>
      <c r="Q607" s="40">
        <f>Beazley_data[[#This Row],[WEP]]</f>
        <v>16459296.6162</v>
      </c>
      <c r="R607" s="40">
        <f t="shared" si="75"/>
        <v>16644773.547823301</v>
      </c>
      <c r="S607" s="41">
        <f t="shared" si="76"/>
        <v>1.1143253531830479E-2</v>
      </c>
      <c r="U607" s="42">
        <f>Beazley_data[[#This Row],[Acq_costs]]</f>
        <v>3736801.5753909498</v>
      </c>
      <c r="V607" s="40">
        <f t="shared" si="77"/>
        <v>3777079.8171574902</v>
      </c>
      <c r="W607" s="43">
        <f t="shared" si="78"/>
        <v>1.0663857719811824E-2</v>
      </c>
      <c r="Y607" s="44">
        <f>Beazley_data[[#This Row],[total_RC]]</f>
        <v>0.99540605386075698</v>
      </c>
      <c r="Z607" s="45">
        <f t="shared" si="79"/>
        <v>0.99552520163068803</v>
      </c>
      <c r="AA607" s="43">
        <f t="shared" si="80"/>
        <v>1.1968332869512826E-4</v>
      </c>
      <c r="AD607" s="42">
        <f>Beazley_data[[#This Row],[Cat_incurred]]+Beazley_data[[#This Row],[incurred_exc_cat]]</f>
        <v>11397426.183973201</v>
      </c>
      <c r="AE607" s="40">
        <f t="shared" si="81"/>
        <v>11482346.3807937</v>
      </c>
      <c r="AF607" s="43">
        <f t="shared" si="82"/>
        <v>7.395718087946185E-3</v>
      </c>
    </row>
    <row r="608" spans="1:32" x14ac:dyDescent="0.25">
      <c r="A608" s="48" t="s">
        <v>861</v>
      </c>
      <c r="B608" s="48" t="s">
        <v>81</v>
      </c>
      <c r="C608" s="49">
        <v>2008</v>
      </c>
      <c r="D608" s="85">
        <v>15516673.185900001</v>
      </c>
      <c r="E608" s="49">
        <v>3936116.9362429199</v>
      </c>
      <c r="F608" s="49">
        <v>6864549.3700486803</v>
      </c>
      <c r="G608" s="49">
        <v>6864549.3700486803</v>
      </c>
      <c r="H608" s="49">
        <v>358453.78474660701</v>
      </c>
      <c r="I608" s="49">
        <v>358453.78474660701</v>
      </c>
      <c r="J608" s="49">
        <v>0.99304798516029902</v>
      </c>
      <c r="K608" s="49">
        <v>7223003.15479529</v>
      </c>
      <c r="L608" s="49">
        <v>7223003.15479529</v>
      </c>
      <c r="M608" s="38">
        <f>IF(OR(Beazley_data[[#This Row],[total_RC]]&lt;0.6,Beazley_data[[#This Row],[total_RC]]&gt;2),1,Beazley_data[[#This Row],[total_RC]])</f>
        <v>0.99304798516029902</v>
      </c>
      <c r="P608" s="39" t="str">
        <f>Beazley_data[[#This Row],[key]]</f>
        <v>CF2008</v>
      </c>
      <c r="Q608" s="40">
        <f>Beazley_data[[#This Row],[WEP]]</f>
        <v>15516673.185900001</v>
      </c>
      <c r="R608" s="40">
        <f t="shared" si="75"/>
        <v>15950093.6127478</v>
      </c>
      <c r="S608" s="41">
        <f t="shared" si="76"/>
        <v>2.7173534987995053E-2</v>
      </c>
      <c r="U608" s="42">
        <f>Beazley_data[[#This Row],[Acq_costs]]</f>
        <v>3936116.9362429199</v>
      </c>
      <c r="V608" s="40">
        <f t="shared" si="77"/>
        <v>4279694.8814454302</v>
      </c>
      <c r="W608" s="43">
        <f t="shared" si="78"/>
        <v>8.0280944020586303E-2</v>
      </c>
      <c r="Y608" s="44">
        <f>Beazley_data[[#This Row],[total_RC]]</f>
        <v>0.99304798516029902</v>
      </c>
      <c r="Z608" s="45">
        <f t="shared" si="79"/>
        <v>1.00158276934907</v>
      </c>
      <c r="AA608" s="43">
        <f t="shared" si="80"/>
        <v>8.5212969411581716E-3</v>
      </c>
      <c r="AD608" s="42">
        <f>Beazley_data[[#This Row],[Cat_incurred]]+Beazley_data[[#This Row],[incurred_exc_cat]]</f>
        <v>7223003.1547952872</v>
      </c>
      <c r="AE608" s="40">
        <f t="shared" si="81"/>
        <v>7642609.05469264</v>
      </c>
      <c r="AF608" s="43">
        <f t="shared" si="82"/>
        <v>5.4903488703208034E-2</v>
      </c>
    </row>
    <row r="609" spans="1:32" x14ac:dyDescent="0.25">
      <c r="A609" s="46" t="s">
        <v>862</v>
      </c>
      <c r="B609" s="46" t="s">
        <v>81</v>
      </c>
      <c r="C609">
        <v>2009</v>
      </c>
      <c r="D609" s="84">
        <v>18327150.720800001</v>
      </c>
      <c r="E609">
        <v>4365002.0713634202</v>
      </c>
      <c r="F609">
        <v>1415012.47060426</v>
      </c>
      <c r="G609">
        <v>1415383.2433327299</v>
      </c>
      <c r="H609">
        <v>0</v>
      </c>
      <c r="I609">
        <v>0</v>
      </c>
      <c r="J609">
        <v>1.0952849242512901</v>
      </c>
      <c r="K609">
        <v>1415012.47060426</v>
      </c>
      <c r="L609">
        <v>1415383.2433327299</v>
      </c>
      <c r="M609" s="38">
        <f>IF(OR(Beazley_data[[#This Row],[total_RC]]&lt;0.6,Beazley_data[[#This Row],[total_RC]]&gt;2),1,Beazley_data[[#This Row],[total_RC]])</f>
        <v>1.0952849242512901</v>
      </c>
      <c r="P609" s="39" t="str">
        <f>Beazley_data[[#This Row],[key]]</f>
        <v>CF2009</v>
      </c>
      <c r="Q609" s="40">
        <f>Beazley_data[[#This Row],[WEP]]</f>
        <v>18327150.720800001</v>
      </c>
      <c r="R609" s="40">
        <f t="shared" si="75"/>
        <v>18987251.350684199</v>
      </c>
      <c r="S609" s="41">
        <f t="shared" si="76"/>
        <v>3.4765465400573202E-2</v>
      </c>
      <c r="U609" s="42">
        <f>Beazley_data[[#This Row],[Acq_costs]]</f>
        <v>4365002.0713634202</v>
      </c>
      <c r="V609" s="40">
        <f t="shared" si="77"/>
        <v>5027518.2492383504</v>
      </c>
      <c r="W609" s="43">
        <f t="shared" si="78"/>
        <v>0.13177797573888445</v>
      </c>
      <c r="Y609" s="44">
        <f>Beazley_data[[#This Row],[total_RC]]</f>
        <v>1.0952849242512901</v>
      </c>
      <c r="Z609" s="45">
        <f t="shared" si="79"/>
        <v>1.0682063827895101</v>
      </c>
      <c r="AA609" s="43">
        <f t="shared" si="80"/>
        <v>-2.534954096704348E-2</v>
      </c>
      <c r="AD609" s="42">
        <f>Beazley_data[[#This Row],[Cat_incurred]]+Beazley_data[[#This Row],[incurred_exc_cat]]</f>
        <v>1415383.2433327299</v>
      </c>
      <c r="AE609" s="40">
        <f t="shared" si="81"/>
        <v>1444102.9372471999</v>
      </c>
      <c r="AF609" s="43">
        <f t="shared" si="82"/>
        <v>1.9887566996585802E-2</v>
      </c>
    </row>
    <row r="610" spans="1:32" x14ac:dyDescent="0.25">
      <c r="A610" s="48" t="s">
        <v>863</v>
      </c>
      <c r="B610" s="48" t="s">
        <v>81</v>
      </c>
      <c r="C610" s="49">
        <v>2010</v>
      </c>
      <c r="D610" s="85">
        <v>9911934.1800999995</v>
      </c>
      <c r="E610" s="49">
        <v>2401886.9495586902</v>
      </c>
      <c r="F610" s="49">
        <v>335457.416751615</v>
      </c>
      <c r="G610" s="49">
        <v>335457.416751615</v>
      </c>
      <c r="H610" s="49">
        <v>6275.1457400664003</v>
      </c>
      <c r="I610" s="49">
        <v>6275.1457400664003</v>
      </c>
      <c r="J610" s="49">
        <v>1.02887364160543</v>
      </c>
      <c r="K610" s="49">
        <v>341732.56249168102</v>
      </c>
      <c r="L610" s="49">
        <v>341732.56249168102</v>
      </c>
      <c r="M610" s="38">
        <f>IF(OR(Beazley_data[[#This Row],[total_RC]]&lt;0.6,Beazley_data[[#This Row],[total_RC]]&gt;2),1,Beazley_data[[#This Row],[total_RC]])</f>
        <v>1.02887364160543</v>
      </c>
      <c r="P610" s="39" t="str">
        <f>Beazley_data[[#This Row],[key]]</f>
        <v>CF2010</v>
      </c>
      <c r="Q610" s="40">
        <f>Beazley_data[[#This Row],[WEP]]</f>
        <v>9911934.1800999995</v>
      </c>
      <c r="R610" s="40">
        <f t="shared" si="75"/>
        <v>9733707.2260924093</v>
      </c>
      <c r="S610" s="41">
        <f t="shared" si="76"/>
        <v>-1.8310285060745481E-2</v>
      </c>
      <c r="U610" s="42">
        <f>Beazley_data[[#This Row],[Acq_costs]]</f>
        <v>2401886.9495586902</v>
      </c>
      <c r="V610" s="40">
        <f t="shared" si="77"/>
        <v>2548195.2978441399</v>
      </c>
      <c r="W610" s="43">
        <f t="shared" si="78"/>
        <v>5.7416457996461855E-2</v>
      </c>
      <c r="Y610" s="44">
        <f>Beazley_data[[#This Row],[total_RC]]</f>
        <v>1.02887364160543</v>
      </c>
      <c r="Z610" s="45">
        <f t="shared" si="79"/>
        <v>1.0252295602370201</v>
      </c>
      <c r="AA610" s="43">
        <f t="shared" si="80"/>
        <v>-3.554405286136624E-3</v>
      </c>
      <c r="AD610" s="42">
        <f>Beazley_data[[#This Row],[Cat_incurred]]+Beazley_data[[#This Row],[incurred_exc_cat]]</f>
        <v>341732.56249168143</v>
      </c>
      <c r="AE610" s="40">
        <f t="shared" si="81"/>
        <v>351041.108104065</v>
      </c>
      <c r="AF610" s="43">
        <f t="shared" si="82"/>
        <v>2.6516967379285071E-2</v>
      </c>
    </row>
    <row r="611" spans="1:32" x14ac:dyDescent="0.25">
      <c r="A611" s="46" t="s">
        <v>864</v>
      </c>
      <c r="B611" s="46" t="s">
        <v>81</v>
      </c>
      <c r="C611">
        <v>2011</v>
      </c>
      <c r="D611" s="84">
        <v>12042668.8158</v>
      </c>
      <c r="E611">
        <v>2703295.82160402</v>
      </c>
      <c r="F611">
        <v>2559369.8656488801</v>
      </c>
      <c r="G611">
        <v>2559369.8656488801</v>
      </c>
      <c r="H611">
        <v>0</v>
      </c>
      <c r="I611">
        <v>0</v>
      </c>
      <c r="J611">
        <v>0.99269020872690095</v>
      </c>
      <c r="K611">
        <v>2559369.8656488801</v>
      </c>
      <c r="L611">
        <v>2559369.8656488801</v>
      </c>
      <c r="M611" s="38">
        <f>IF(OR(Beazley_data[[#This Row],[total_RC]]&lt;0.6,Beazley_data[[#This Row],[total_RC]]&gt;2),1,Beazley_data[[#This Row],[total_RC]])</f>
        <v>0.99269020872690095</v>
      </c>
      <c r="P611" s="39" t="str">
        <f>Beazley_data[[#This Row],[key]]</f>
        <v>CF2011</v>
      </c>
      <c r="Q611" s="40">
        <f>Beazley_data[[#This Row],[WEP]]</f>
        <v>12042668.8158</v>
      </c>
      <c r="R611" s="40">
        <f t="shared" si="75"/>
        <v>12061543.1845119</v>
      </c>
      <c r="S611" s="41">
        <f t="shared" si="76"/>
        <v>1.5648386299471483E-3</v>
      </c>
      <c r="U611" s="42">
        <f>Beazley_data[[#This Row],[Acq_costs]]</f>
        <v>2703295.82160402</v>
      </c>
      <c r="V611" s="40">
        <f t="shared" si="77"/>
        <v>2815030.1271411101</v>
      </c>
      <c r="W611" s="43">
        <f t="shared" si="78"/>
        <v>3.9692046084979331E-2</v>
      </c>
      <c r="Y611" s="44">
        <f>Beazley_data[[#This Row],[total_RC]]</f>
        <v>0.99269020872690095</v>
      </c>
      <c r="Z611" s="45">
        <f t="shared" si="79"/>
        <v>0.99508921182932297</v>
      </c>
      <c r="AA611" s="43">
        <f t="shared" si="80"/>
        <v>2.4108422379655959E-3</v>
      </c>
      <c r="AD611" s="42">
        <f>Beazley_data[[#This Row],[Cat_incurred]]+Beazley_data[[#This Row],[incurred_exc_cat]]</f>
        <v>2559369.8656488801</v>
      </c>
      <c r="AE611" s="40">
        <f t="shared" si="81"/>
        <v>2564160.1964956298</v>
      </c>
      <c r="AF611" s="43">
        <f t="shared" si="82"/>
        <v>1.8681870396773691E-3</v>
      </c>
    </row>
    <row r="612" spans="1:32" x14ac:dyDescent="0.25">
      <c r="A612" s="48" t="s">
        <v>865</v>
      </c>
      <c r="B612" s="48" t="s">
        <v>81</v>
      </c>
      <c r="C612" s="49">
        <v>2012</v>
      </c>
      <c r="D612" s="85">
        <v>10307085.1449</v>
      </c>
      <c r="E612" s="49">
        <v>2538114.3272580099</v>
      </c>
      <c r="F612" s="49">
        <v>173100.80441099999</v>
      </c>
      <c r="G612" s="49">
        <v>173100.80441099999</v>
      </c>
      <c r="H612" s="49">
        <v>0</v>
      </c>
      <c r="I612" s="49">
        <v>0</v>
      </c>
      <c r="J612" s="49">
        <v>0.98982307495021105</v>
      </c>
      <c r="K612" s="49">
        <v>173100.80441099999</v>
      </c>
      <c r="L612" s="49">
        <v>173100.80441099999</v>
      </c>
      <c r="M612" s="38">
        <f>IF(OR(Beazley_data[[#This Row],[total_RC]]&lt;0.6,Beazley_data[[#This Row],[total_RC]]&gt;2),1,Beazley_data[[#This Row],[total_RC]])</f>
        <v>0.98982307495021105</v>
      </c>
      <c r="P612" s="39" t="str">
        <f>Beazley_data[[#This Row],[key]]</f>
        <v>CF2012</v>
      </c>
      <c r="Q612" s="40">
        <f>Beazley_data[[#This Row],[WEP]]</f>
        <v>10307085.1449</v>
      </c>
      <c r="R612" s="40">
        <f t="shared" si="75"/>
        <v>11306815.657677401</v>
      </c>
      <c r="S612" s="41">
        <f t="shared" si="76"/>
        <v>8.8418396748033798E-2</v>
      </c>
      <c r="U612" s="42">
        <f>Beazley_data[[#This Row],[Acq_costs]]</f>
        <v>2538114.3272580099</v>
      </c>
      <c r="V612" s="40">
        <f t="shared" si="77"/>
        <v>2791608.3369173398</v>
      </c>
      <c r="W612" s="43">
        <f t="shared" si="78"/>
        <v>9.0805721671992523E-2</v>
      </c>
      <c r="Y612" s="44">
        <f>Beazley_data[[#This Row],[total_RC]]</f>
        <v>0.98982307495021105</v>
      </c>
      <c r="Z612" s="45">
        <f t="shared" si="79"/>
        <v>0.99066795410811703</v>
      </c>
      <c r="AA612" s="43">
        <f t="shared" si="80"/>
        <v>8.5283788014180618E-4</v>
      </c>
      <c r="AD612" s="42">
        <f>Beazley_data[[#This Row],[Cat_incurred]]+Beazley_data[[#This Row],[incurred_exc_cat]]</f>
        <v>173100.80441099999</v>
      </c>
      <c r="AE612" s="40">
        <f t="shared" si="81"/>
        <v>180713.88612400001</v>
      </c>
      <c r="AF612" s="43">
        <f t="shared" si="82"/>
        <v>4.2127818045903632E-2</v>
      </c>
    </row>
    <row r="613" spans="1:32" x14ac:dyDescent="0.25">
      <c r="A613" s="46" t="s">
        <v>866</v>
      </c>
      <c r="B613" s="46" t="s">
        <v>81</v>
      </c>
      <c r="C613">
        <v>2013</v>
      </c>
      <c r="D613" s="84">
        <v>13854003.6897</v>
      </c>
      <c r="E613">
        <v>3375607.3185692499</v>
      </c>
      <c r="F613">
        <v>5851129.8788745003</v>
      </c>
      <c r="G613">
        <v>5885823.0656744996</v>
      </c>
      <c r="H613">
        <v>-434232.86199732998</v>
      </c>
      <c r="I613">
        <v>-434232.86199732998</v>
      </c>
      <c r="J613">
        <v>0.99836933752858603</v>
      </c>
      <c r="K613">
        <v>5416897.0168771697</v>
      </c>
      <c r="L613">
        <v>5451590.20367717</v>
      </c>
      <c r="M613" s="38">
        <f>IF(OR(Beazley_data[[#This Row],[total_RC]]&lt;0.6,Beazley_data[[#This Row],[total_RC]]&gt;2),1,Beazley_data[[#This Row],[total_RC]])</f>
        <v>0.99836933752858603</v>
      </c>
      <c r="P613" s="39" t="str">
        <f>Beazley_data[[#This Row],[key]]</f>
        <v>CF2013</v>
      </c>
      <c r="Q613" s="40">
        <f>Beazley_data[[#This Row],[WEP]]</f>
        <v>13854003.6897</v>
      </c>
      <c r="R613" s="40">
        <f t="shared" si="75"/>
        <v>14599271.583045799</v>
      </c>
      <c r="S613" s="41">
        <f t="shared" si="76"/>
        <v>5.1048292999171428E-2</v>
      </c>
      <c r="U613" s="42">
        <f>Beazley_data[[#This Row],[Acq_costs]]</f>
        <v>3375607.3185692499</v>
      </c>
      <c r="V613" s="40">
        <f t="shared" si="77"/>
        <v>3565849.6223055101</v>
      </c>
      <c r="W613" s="43">
        <f t="shared" si="78"/>
        <v>5.3351185239622768E-2</v>
      </c>
      <c r="Y613" s="44">
        <f>Beazley_data[[#This Row],[total_RC]]</f>
        <v>0.99836933752858603</v>
      </c>
      <c r="Z613" s="45">
        <f t="shared" si="79"/>
        <v>0.99318523130974301</v>
      </c>
      <c r="AA613" s="43">
        <f t="shared" si="80"/>
        <v>-5.2196771109922621E-3</v>
      </c>
      <c r="AD613" s="42">
        <f>Beazley_data[[#This Row],[Cat_incurred]]+Beazley_data[[#This Row],[incurred_exc_cat]]</f>
        <v>5451590.20367717</v>
      </c>
      <c r="AE613" s="40">
        <f t="shared" si="81"/>
        <v>6220662.0281619998</v>
      </c>
      <c r="AF613" s="43">
        <f t="shared" si="82"/>
        <v>0.12363182905663582</v>
      </c>
    </row>
    <row r="614" spans="1:32" x14ac:dyDescent="0.25">
      <c r="A614" s="48" t="s">
        <v>867</v>
      </c>
      <c r="B614" s="48" t="s">
        <v>81</v>
      </c>
      <c r="C614" s="49">
        <v>2014</v>
      </c>
      <c r="D614" s="85">
        <v>13573611.071900001</v>
      </c>
      <c r="E614" s="49">
        <v>3084839.6102227601</v>
      </c>
      <c r="F614" s="49">
        <v>398645.47490128397</v>
      </c>
      <c r="G614" s="49">
        <v>398645.47490128397</v>
      </c>
      <c r="H614" s="49">
        <v>3250629.59565299</v>
      </c>
      <c r="I614" s="49">
        <v>3263150.59565299</v>
      </c>
      <c r="J614" s="49">
        <v>0.99841878064112899</v>
      </c>
      <c r="K614" s="49">
        <v>3649275.0705542699</v>
      </c>
      <c r="L614" s="49">
        <v>3661796.0705542699</v>
      </c>
      <c r="M614" s="38">
        <f>IF(OR(Beazley_data[[#This Row],[total_RC]]&lt;0.6,Beazley_data[[#This Row],[total_RC]]&gt;2),1,Beazley_data[[#This Row],[total_RC]])</f>
        <v>0.99841878064112899</v>
      </c>
      <c r="P614" s="39" t="str">
        <f>Beazley_data[[#This Row],[key]]</f>
        <v>CF2014</v>
      </c>
      <c r="Q614" s="40">
        <f>Beazley_data[[#This Row],[WEP]]</f>
        <v>13573611.071900001</v>
      </c>
      <c r="R614" s="40">
        <f t="shared" si="75"/>
        <v>16395058.4701278</v>
      </c>
      <c r="S614" s="41">
        <f t="shared" si="76"/>
        <v>0.1720913288213364</v>
      </c>
      <c r="U614" s="42">
        <f>Beazley_data[[#This Row],[Acq_costs]]</f>
        <v>3084839.6102227601</v>
      </c>
      <c r="V614" s="40">
        <f t="shared" si="77"/>
        <v>3840349.28844715</v>
      </c>
      <c r="W614" s="43">
        <f t="shared" si="78"/>
        <v>0.19672941742491376</v>
      </c>
      <c r="Y614" s="44">
        <f>Beazley_data[[#This Row],[total_RC]]</f>
        <v>0.99841878064112899</v>
      </c>
      <c r="Z614" s="45">
        <f t="shared" si="79"/>
        <v>0.98717640202697299</v>
      </c>
      <c r="AA614" s="43">
        <f t="shared" si="80"/>
        <v>-1.1388419122531681E-2</v>
      </c>
      <c r="AD614" s="42">
        <f>Beazley_data[[#This Row],[Cat_incurred]]+Beazley_data[[#This Row],[incurred_exc_cat]]</f>
        <v>3661796.0705542741</v>
      </c>
      <c r="AE614" s="40">
        <f t="shared" si="81"/>
        <v>4193508.1817695098</v>
      </c>
      <c r="AF614" s="43">
        <f t="shared" si="82"/>
        <v>0.12679410368787505</v>
      </c>
    </row>
    <row r="615" spans="1:32" x14ac:dyDescent="0.25">
      <c r="A615" s="46" t="s">
        <v>868</v>
      </c>
      <c r="B615" s="46" t="s">
        <v>81</v>
      </c>
      <c r="C615">
        <v>2015</v>
      </c>
      <c r="D615" s="84">
        <v>15013213.2618</v>
      </c>
      <c r="E615">
        <v>3434958.0861706799</v>
      </c>
      <c r="F615">
        <v>31719.1726581</v>
      </c>
      <c r="G615">
        <v>31719.1726581</v>
      </c>
      <c r="H615">
        <v>326682.62138695002</v>
      </c>
      <c r="I615">
        <v>326682.62138695002</v>
      </c>
      <c r="J615">
        <v>0.97613930482345501</v>
      </c>
      <c r="K615">
        <v>358401.79404504999</v>
      </c>
      <c r="L615">
        <v>358401.79404504999</v>
      </c>
      <c r="M615" s="38">
        <f>IF(OR(Beazley_data[[#This Row],[total_RC]]&lt;0.6,Beazley_data[[#This Row],[total_RC]]&gt;2),1,Beazley_data[[#This Row],[total_RC]])</f>
        <v>0.97613930482345501</v>
      </c>
      <c r="P615" s="39" t="str">
        <f>Beazley_data[[#This Row],[key]]</f>
        <v>CF2015</v>
      </c>
      <c r="Q615" s="40">
        <f>Beazley_data[[#This Row],[WEP]]</f>
        <v>15013213.2618</v>
      </c>
      <c r="R615" s="40">
        <f t="shared" si="75"/>
        <v>17067549.296048898</v>
      </c>
      <c r="S615" s="41">
        <f t="shared" si="76"/>
        <v>0.12036502714097755</v>
      </c>
      <c r="U615" s="42">
        <f>Beazley_data[[#This Row],[Acq_costs]]</f>
        <v>3434958.0861706799</v>
      </c>
      <c r="V615" s="40">
        <f t="shared" si="77"/>
        <v>3972960.33502388</v>
      </c>
      <c r="W615" s="43">
        <f t="shared" si="78"/>
        <v>0.13541596277979615</v>
      </c>
      <c r="Y615" s="44">
        <f>Beazley_data[[#This Row],[total_RC]]</f>
        <v>0.97613930482345501</v>
      </c>
      <c r="Z615" s="45">
        <f t="shared" si="79"/>
        <v>0.59916158313398804</v>
      </c>
      <c r="AA615" s="43">
        <f t="shared" si="80"/>
        <v>-0.62917538824441788</v>
      </c>
      <c r="AD615" s="42">
        <f>Beazley_data[[#This Row],[Cat_incurred]]+Beazley_data[[#This Row],[incurred_exc_cat]]</f>
        <v>358401.79404505005</v>
      </c>
      <c r="AE615" s="40">
        <f t="shared" si="81"/>
        <v>1200295.873292</v>
      </c>
      <c r="AF615" s="43">
        <f t="shared" si="82"/>
        <v>0.70140546008703941</v>
      </c>
    </row>
    <row r="616" spans="1:32" x14ac:dyDescent="0.25">
      <c r="A616" s="48" t="s">
        <v>869</v>
      </c>
      <c r="B616" s="48" t="s">
        <v>81</v>
      </c>
      <c r="C616" s="49">
        <v>2016</v>
      </c>
      <c r="D616" s="85">
        <v>14249719.7127</v>
      </c>
      <c r="E616" s="49">
        <v>3529515.4940238399</v>
      </c>
      <c r="F616" s="49">
        <v>0</v>
      </c>
      <c r="G616" s="49">
        <v>0</v>
      </c>
      <c r="H616" s="49">
        <v>1821014.55819558</v>
      </c>
      <c r="I616" s="49">
        <v>3288759.58582738</v>
      </c>
      <c r="J616" s="49">
        <v>0.97459372962176904</v>
      </c>
      <c r="K616" s="49">
        <v>1821014.55819558</v>
      </c>
      <c r="L616" s="49">
        <v>3288759.58582738</v>
      </c>
      <c r="M616" s="38">
        <f>IF(OR(Beazley_data[[#This Row],[total_RC]]&lt;0.6,Beazley_data[[#This Row],[total_RC]]&gt;2),1,Beazley_data[[#This Row],[total_RC]])</f>
        <v>0.97459372962176904</v>
      </c>
      <c r="P616" s="39" t="str">
        <f>Beazley_data[[#This Row],[key]]</f>
        <v>CF2016</v>
      </c>
      <c r="Q616" s="40">
        <f>Beazley_data[[#This Row],[WEP]]</f>
        <v>14249719.7127</v>
      </c>
      <c r="R616" s="40">
        <f t="shared" si="75"/>
        <v>15051422.468511799</v>
      </c>
      <c r="S616" s="41">
        <f t="shared" si="76"/>
        <v>5.3264251766834317E-2</v>
      </c>
      <c r="U616" s="42">
        <f>Beazley_data[[#This Row],[Acq_costs]]</f>
        <v>3529515.4940238399</v>
      </c>
      <c r="V616" s="40">
        <f t="shared" si="77"/>
        <v>3701165.1031067199</v>
      </c>
      <c r="W616" s="43">
        <f t="shared" si="78"/>
        <v>4.637718240096856E-2</v>
      </c>
      <c r="Y616" s="44">
        <f>Beazley_data[[#This Row],[total_RC]]</f>
        <v>0.97459372962176904</v>
      </c>
      <c r="Z616" s="45">
        <f t="shared" si="79"/>
        <v>0.992018794667065</v>
      </c>
      <c r="AA616" s="43">
        <f t="shared" si="80"/>
        <v>1.7565256967882387E-2</v>
      </c>
      <c r="AD616" s="42">
        <f>Beazley_data[[#This Row],[Cat_incurred]]+Beazley_data[[#This Row],[incurred_exc_cat]]</f>
        <v>3288759.58582738</v>
      </c>
      <c r="AE616" s="40">
        <f t="shared" si="81"/>
        <v>2583644.1593292002</v>
      </c>
      <c r="AF616" s="43">
        <f t="shared" si="82"/>
        <v>-0.27291506996120207</v>
      </c>
    </row>
    <row r="617" spans="1:32" x14ac:dyDescent="0.25">
      <c r="A617" s="46" t="s">
        <v>870</v>
      </c>
      <c r="B617" s="46" t="s">
        <v>81</v>
      </c>
      <c r="C617">
        <v>2017</v>
      </c>
      <c r="D617" s="84">
        <v>25193996.4058</v>
      </c>
      <c r="E617">
        <v>5905310.1359433299</v>
      </c>
      <c r="F617">
        <v>10353887.8969607</v>
      </c>
      <c r="G617">
        <v>11481003.7596025</v>
      </c>
      <c r="H617">
        <v>7041418.4837090001</v>
      </c>
      <c r="I617">
        <v>7575585.7419090001</v>
      </c>
      <c r="J617">
        <v>0.99809611248300101</v>
      </c>
      <c r="K617">
        <v>17395306.380669702</v>
      </c>
      <c r="L617">
        <v>19056589.501511499</v>
      </c>
      <c r="M617" s="38">
        <f>IF(OR(Beazley_data[[#This Row],[total_RC]]&lt;0.6,Beazley_data[[#This Row],[total_RC]]&gt;2),1,Beazley_data[[#This Row],[total_RC]])</f>
        <v>0.99809611248300101</v>
      </c>
      <c r="P617" s="39" t="str">
        <f>Beazley_data[[#This Row],[key]]</f>
        <v>CF2017</v>
      </c>
      <c r="Q617" s="40">
        <f>Beazley_data[[#This Row],[WEP]]</f>
        <v>25193996.4058</v>
      </c>
      <c r="R617" s="40">
        <f t="shared" si="75"/>
        <v>24106099.301381901</v>
      </c>
      <c r="S617" s="41">
        <f t="shared" si="76"/>
        <v>-4.5129537168866404E-2</v>
      </c>
      <c r="U617" s="42">
        <f>Beazley_data[[#This Row],[Acq_costs]]</f>
        <v>5905310.1359433299</v>
      </c>
      <c r="V617" s="40">
        <f t="shared" si="77"/>
        <v>5763640.5724954596</v>
      </c>
      <c r="W617" s="43">
        <f t="shared" si="78"/>
        <v>-2.4579874762477118E-2</v>
      </c>
      <c r="Y617" s="44">
        <f>Beazley_data[[#This Row],[total_RC]]</f>
        <v>0.99809611248300101</v>
      </c>
      <c r="Z617" s="45">
        <f t="shared" si="79"/>
        <v>0.97828763620772996</v>
      </c>
      <c r="AA617" s="43">
        <f t="shared" si="80"/>
        <v>-2.024811061913994E-2</v>
      </c>
      <c r="AD617" s="42">
        <f>Beazley_data[[#This Row],[Cat_incurred]]+Beazley_data[[#This Row],[incurred_exc_cat]]</f>
        <v>19056589.501511499</v>
      </c>
      <c r="AE617" s="40">
        <f t="shared" si="81"/>
        <v>12876734.355496</v>
      </c>
      <c r="AF617" s="43">
        <f t="shared" si="82"/>
        <v>-0.4799240999623352</v>
      </c>
    </row>
    <row r="618" spans="1:32" x14ac:dyDescent="0.25">
      <c r="A618" s="48" t="s">
        <v>871</v>
      </c>
      <c r="B618" s="48" t="s">
        <v>81</v>
      </c>
      <c r="C618" s="49">
        <v>2018</v>
      </c>
      <c r="D618" s="85">
        <v>27565910.904199999</v>
      </c>
      <c r="E618" s="49">
        <v>6627764.8744397797</v>
      </c>
      <c r="F618" s="49">
        <v>0</v>
      </c>
      <c r="G618" s="49">
        <v>0</v>
      </c>
      <c r="H618" s="49">
        <v>1513558.9469111799</v>
      </c>
      <c r="I618" s="49">
        <v>1513980.1832763699</v>
      </c>
      <c r="J618" s="49">
        <v>0.96104945806914699</v>
      </c>
      <c r="K618" s="49">
        <v>1513558.9469111799</v>
      </c>
      <c r="L618" s="49">
        <v>1513980.1832763699</v>
      </c>
      <c r="M618" s="38">
        <f>IF(OR(Beazley_data[[#This Row],[total_RC]]&lt;0.6,Beazley_data[[#This Row],[total_RC]]&gt;2),1,Beazley_data[[#This Row],[total_RC]])</f>
        <v>0.96104945806914699</v>
      </c>
      <c r="P618" s="39" t="str">
        <f>Beazley_data[[#This Row],[key]]</f>
        <v>CF2018</v>
      </c>
      <c r="Q618" s="40">
        <f>Beazley_data[[#This Row],[WEP]]</f>
        <v>27565910.904199999</v>
      </c>
      <c r="R618" s="40">
        <f t="shared" si="75"/>
        <v>27701331.147084199</v>
      </c>
      <c r="S618" s="41">
        <f t="shared" si="76"/>
        <v>4.8885825076479834E-3</v>
      </c>
      <c r="U618" s="42">
        <f>Beazley_data[[#This Row],[Acq_costs]]</f>
        <v>6627764.8744397797</v>
      </c>
      <c r="V618" s="40">
        <f t="shared" si="77"/>
        <v>6658018.3977212496</v>
      </c>
      <c r="W618" s="43">
        <f t="shared" si="78"/>
        <v>4.5439230525143046E-3</v>
      </c>
      <c r="Y618" s="44">
        <f>Beazley_data[[#This Row],[total_RC]]</f>
        <v>0.96104945806914699</v>
      </c>
      <c r="Z618" s="45">
        <f t="shared" si="79"/>
        <v>0.97195540218096799</v>
      </c>
      <c r="AA618" s="43">
        <f t="shared" si="80"/>
        <v>1.1220621941448322E-2</v>
      </c>
      <c r="AD618" s="42">
        <f>Beazley_data[[#This Row],[Cat_incurred]]+Beazley_data[[#This Row],[incurred_exc_cat]]</f>
        <v>1513980.1832763699</v>
      </c>
      <c r="AE618" s="40">
        <f t="shared" si="81"/>
        <v>1559325.7866519999</v>
      </c>
      <c r="AF618" s="43">
        <f t="shared" si="82"/>
        <v>2.908026261336363E-2</v>
      </c>
    </row>
    <row r="619" spans="1:32" x14ac:dyDescent="0.25">
      <c r="A619" s="46" t="s">
        <v>872</v>
      </c>
      <c r="B619" s="46" t="s">
        <v>81</v>
      </c>
      <c r="C619">
        <v>2019</v>
      </c>
      <c r="D619" s="84">
        <v>26260565.990899999</v>
      </c>
      <c r="E619">
        <v>6692690.2317735804</v>
      </c>
      <c r="F619">
        <v>0</v>
      </c>
      <c r="G619">
        <v>0</v>
      </c>
      <c r="H619">
        <v>6545028.0677825203</v>
      </c>
      <c r="I619">
        <v>6549781.5026595201</v>
      </c>
      <c r="J619">
        <v>0.99390275059863398</v>
      </c>
      <c r="K619">
        <v>6545028.0677825203</v>
      </c>
      <c r="L619">
        <v>6549781.5026595201</v>
      </c>
      <c r="M619" s="38">
        <f>IF(OR(Beazley_data[[#This Row],[total_RC]]&lt;0.6,Beazley_data[[#This Row],[total_RC]]&gt;2),1,Beazley_data[[#This Row],[total_RC]])</f>
        <v>0.99390275059863398</v>
      </c>
      <c r="P619" s="39" t="str">
        <f>Beazley_data[[#This Row],[key]]</f>
        <v>CF2019</v>
      </c>
      <c r="Q619" s="40">
        <f>Beazley_data[[#This Row],[WEP]]</f>
        <v>26260565.990899999</v>
      </c>
      <c r="R619" s="40">
        <f t="shared" si="75"/>
        <v>27128997.040902201</v>
      </c>
      <c r="S619" s="41">
        <f t="shared" si="76"/>
        <v>3.2011174194640328E-2</v>
      </c>
      <c r="U619" s="42">
        <f>Beazley_data[[#This Row],[Acq_costs]]</f>
        <v>6692690.2317735804</v>
      </c>
      <c r="V619" s="40">
        <f t="shared" si="77"/>
        <v>6919601.3384894598</v>
      </c>
      <c r="W619" s="43">
        <f t="shared" si="78"/>
        <v>3.279251153584721E-2</v>
      </c>
      <c r="Y619" s="44">
        <f>Beazley_data[[#This Row],[total_RC]]</f>
        <v>0.99390275059863398</v>
      </c>
      <c r="Z619" s="45">
        <f t="shared" si="79"/>
        <v>0.99560446057362495</v>
      </c>
      <c r="AA619" s="43">
        <f t="shared" si="80"/>
        <v>1.7092229317760585E-3</v>
      </c>
      <c r="AD619" s="42">
        <f>Beazley_data[[#This Row],[Cat_incurred]]+Beazley_data[[#This Row],[incurred_exc_cat]]</f>
        <v>6549781.5026595201</v>
      </c>
      <c r="AE619" s="40">
        <f t="shared" si="81"/>
        <v>3746595.6912639998</v>
      </c>
      <c r="AF619" s="43">
        <f t="shared" si="82"/>
        <v>-0.74819543991142567</v>
      </c>
    </row>
    <row r="620" spans="1:32" x14ac:dyDescent="0.25">
      <c r="A620" s="48" t="s">
        <v>873</v>
      </c>
      <c r="B620" s="48" t="s">
        <v>81</v>
      </c>
      <c r="C620" s="49">
        <v>2020</v>
      </c>
      <c r="D620" s="85">
        <v>22387348.6105</v>
      </c>
      <c r="E620" s="49">
        <v>5905858.0057494203</v>
      </c>
      <c r="F620" s="49">
        <v>0</v>
      </c>
      <c r="G620" s="49">
        <v>0</v>
      </c>
      <c r="H620" s="49">
        <v>119640.41</v>
      </c>
      <c r="I620" s="49">
        <v>119427.02</v>
      </c>
      <c r="J620" s="49">
        <v>1.0723315287539401</v>
      </c>
      <c r="K620" s="49">
        <v>119640.41</v>
      </c>
      <c r="L620" s="49">
        <v>119427.02</v>
      </c>
      <c r="M620" s="38">
        <f>IF(OR(Beazley_data[[#This Row],[total_RC]]&lt;0.6,Beazley_data[[#This Row],[total_RC]]&gt;2),1,Beazley_data[[#This Row],[total_RC]])</f>
        <v>1.0723315287539401</v>
      </c>
      <c r="P620" s="39" t="str">
        <f>Beazley_data[[#This Row],[key]]</f>
        <v>CF2020</v>
      </c>
      <c r="Q620" s="40">
        <f>Beazley_data[[#This Row],[WEP]]</f>
        <v>22387348.6105</v>
      </c>
      <c r="R620" s="40">
        <f t="shared" si="75"/>
        <v>21644023.338215299</v>
      </c>
      <c r="S620" s="41">
        <f t="shared" si="76"/>
        <v>-3.4343211549410287E-2</v>
      </c>
      <c r="U620" s="42">
        <f>Beazley_data[[#This Row],[Acq_costs]]</f>
        <v>5905858.0057494203</v>
      </c>
      <c r="V620" s="40">
        <f t="shared" si="77"/>
        <v>5736662.7473540204</v>
      </c>
      <c r="W620" s="43">
        <f t="shared" si="78"/>
        <v>-2.9493673560196571E-2</v>
      </c>
      <c r="Y620" s="44">
        <f>Beazley_data[[#This Row],[total_RC]]</f>
        <v>1.0723315287539401</v>
      </c>
      <c r="Z620" s="45">
        <f t="shared" si="79"/>
        <v>1.0465133931128301</v>
      </c>
      <c r="AA620" s="43">
        <f t="shared" si="80"/>
        <v>-2.4670621332723287E-2</v>
      </c>
      <c r="AD620" s="42">
        <f>Beazley_data[[#This Row],[Cat_incurred]]+Beazley_data[[#This Row],[incurred_exc_cat]]</f>
        <v>119427.02</v>
      </c>
      <c r="AE620" s="40">
        <f t="shared" si="81"/>
        <v>31532.384399999999</v>
      </c>
      <c r="AF620" s="43">
        <f t="shared" si="82"/>
        <v>-2.7874401911705737</v>
      </c>
    </row>
    <row r="621" spans="1:32" x14ac:dyDescent="0.25">
      <c r="A621" s="46" t="s">
        <v>874</v>
      </c>
      <c r="B621" s="46" t="s">
        <v>81</v>
      </c>
      <c r="C621">
        <v>2021</v>
      </c>
      <c r="D621" s="84">
        <v>18644088.686700001</v>
      </c>
      <c r="E621">
        <v>4551842.7094396995</v>
      </c>
      <c r="F621">
        <v>7981548.5440336</v>
      </c>
      <c r="G621">
        <v>8163665.0805801898</v>
      </c>
      <c r="H621">
        <v>1404052.1457356899</v>
      </c>
      <c r="I621">
        <v>4849054.9979267903</v>
      </c>
      <c r="J621">
        <v>1.05995005810897</v>
      </c>
      <c r="K621">
        <v>9385600.6897692904</v>
      </c>
      <c r="L621">
        <v>13012720.078507001</v>
      </c>
      <c r="M621" s="38">
        <f>IF(OR(Beazley_data[[#This Row],[total_RC]]&lt;0.6,Beazley_data[[#This Row],[total_RC]]&gt;2),1,Beazley_data[[#This Row],[total_RC]])</f>
        <v>1.05995005810897</v>
      </c>
      <c r="P621" s="39" t="str">
        <f>Beazley_data[[#This Row],[key]]</f>
        <v>CF2021</v>
      </c>
      <c r="Q621" s="40">
        <f>Beazley_data[[#This Row],[WEP]]</f>
        <v>18644088.686700001</v>
      </c>
      <c r="R621" s="40">
        <f t="shared" si="75"/>
        <v>18679673.222639501</v>
      </c>
      <c r="S621" s="41">
        <f t="shared" si="76"/>
        <v>1.9049870688514926E-3</v>
      </c>
      <c r="U621" s="42">
        <f>Beazley_data[[#This Row],[Acq_costs]]</f>
        <v>4551842.7094396995</v>
      </c>
      <c r="V621" s="40">
        <f t="shared" si="77"/>
        <v>4583019.3888691999</v>
      </c>
      <c r="W621" s="43">
        <f t="shared" si="78"/>
        <v>6.8026505637788287E-3</v>
      </c>
      <c r="Y621" s="44">
        <f>Beazley_data[[#This Row],[total_RC]]</f>
        <v>1.05995005810897</v>
      </c>
      <c r="Z621" s="45">
        <f t="shared" si="79"/>
        <v>1.0796397994517499</v>
      </c>
      <c r="AA621" s="43">
        <f t="shared" si="80"/>
        <v>1.8237324478755333E-2</v>
      </c>
      <c r="AD621" s="42">
        <f>Beazley_data[[#This Row],[Cat_incurred]]+Beazley_data[[#This Row],[incurred_exc_cat]]</f>
        <v>13012720.07850698</v>
      </c>
      <c r="AE621" s="40">
        <f t="shared" si="81"/>
        <v>0</v>
      </c>
      <c r="AF621" s="43" t="str">
        <f t="shared" si="82"/>
        <v>no values</v>
      </c>
    </row>
    <row r="622" spans="1:32" x14ac:dyDescent="0.25">
      <c r="A622" s="48" t="s">
        <v>875</v>
      </c>
      <c r="B622" s="48" t="s">
        <v>81</v>
      </c>
      <c r="C622" s="49">
        <v>2022</v>
      </c>
      <c r="D622" s="85">
        <v>25039083.5748</v>
      </c>
      <c r="E622" s="49">
        <v>6278706.1417725496</v>
      </c>
      <c r="F622" s="49">
        <v>119618.709887</v>
      </c>
      <c r="G622" s="49">
        <v>119618.709887</v>
      </c>
      <c r="H622" s="49">
        <v>1224545.9538012799</v>
      </c>
      <c r="I622" s="49">
        <v>1395079.8031781099</v>
      </c>
      <c r="J622" s="49">
        <v>1.04553582052483</v>
      </c>
      <c r="K622" s="49">
        <v>1344164.6636882799</v>
      </c>
      <c r="L622" s="49">
        <v>1514698.51306511</v>
      </c>
      <c r="M622" s="38">
        <f>IF(OR(Beazley_data[[#This Row],[total_RC]]&lt;0.6,Beazley_data[[#This Row],[total_RC]]&gt;2),1,Beazley_data[[#This Row],[total_RC]])</f>
        <v>1.04553582052483</v>
      </c>
      <c r="P622" s="39" t="str">
        <f>Beazley_data[[#This Row],[key]]</f>
        <v>CF2022</v>
      </c>
      <c r="Q622" s="40">
        <f>Beazley_data[[#This Row],[WEP]]</f>
        <v>25039083.5748</v>
      </c>
      <c r="R622" s="40">
        <f t="shared" si="75"/>
        <v>10302554.931736</v>
      </c>
      <c r="S622" s="41">
        <f t="shared" si="76"/>
        <v>-1.4303761290968304</v>
      </c>
      <c r="U622" s="42">
        <f>Beazley_data[[#This Row],[Acq_costs]]</f>
        <v>6278706.1417725496</v>
      </c>
      <c r="V622" s="40">
        <f t="shared" si="77"/>
        <v>2411680.99817291</v>
      </c>
      <c r="W622" s="43">
        <f t="shared" si="78"/>
        <v>-1.6034563221791351</v>
      </c>
      <c r="Y622" s="44">
        <f>Beazley_data[[#This Row],[total_RC]]</f>
        <v>1.04553582052483</v>
      </c>
      <c r="Z622" s="45">
        <f t="shared" si="79"/>
        <v>1.0208800955740001</v>
      </c>
      <c r="AA622" s="43">
        <f t="shared" si="80"/>
        <v>-2.4151440563611907E-2</v>
      </c>
      <c r="AD622" s="42">
        <f>Beazley_data[[#This Row],[Cat_incurred]]+Beazley_data[[#This Row],[incurred_exc_cat]]</f>
        <v>1514698.51306511</v>
      </c>
      <c r="AE622" s="40">
        <f t="shared" si="81"/>
        <v>0</v>
      </c>
      <c r="AF622" s="43" t="str">
        <f t="shared" si="82"/>
        <v>no values</v>
      </c>
    </row>
    <row r="623" spans="1:32" x14ac:dyDescent="0.25">
      <c r="A623" s="46" t="s">
        <v>876</v>
      </c>
      <c r="B623" s="46" t="s">
        <v>81</v>
      </c>
      <c r="C623">
        <v>2023</v>
      </c>
      <c r="D623" s="84">
        <v>30880523.344500002</v>
      </c>
      <c r="E623">
        <v>8251742.6814007601</v>
      </c>
      <c r="F623">
        <v>0</v>
      </c>
      <c r="G623">
        <v>0</v>
      </c>
      <c r="H623">
        <v>0</v>
      </c>
      <c r="I623">
        <v>0</v>
      </c>
      <c r="J623">
        <v>1.03657729087184</v>
      </c>
      <c r="K623">
        <v>0</v>
      </c>
      <c r="L623">
        <v>0</v>
      </c>
      <c r="M623" s="38">
        <f>IF(OR(Beazley_data[[#This Row],[total_RC]]&lt;0.6,Beazley_data[[#This Row],[total_RC]]&gt;2),1,Beazley_data[[#This Row],[total_RC]])</f>
        <v>1.03657729087184</v>
      </c>
      <c r="P623" s="39" t="str">
        <f>Beazley_data[[#This Row],[key]]</f>
        <v>CF2023</v>
      </c>
      <c r="Q623" s="40">
        <f>Beazley_data[[#This Row],[WEP]]</f>
        <v>30880523.344500002</v>
      </c>
      <c r="R623" s="40">
        <f t="shared" si="75"/>
        <v>0</v>
      </c>
      <c r="S623" s="41" t="str">
        <f t="shared" si="76"/>
        <v>no values</v>
      </c>
      <c r="U623" s="42">
        <f>Beazley_data[[#This Row],[Acq_costs]]</f>
        <v>8251742.6814007601</v>
      </c>
      <c r="V623" s="40">
        <f t="shared" si="77"/>
        <v>0</v>
      </c>
      <c r="W623" s="43" t="str">
        <f t="shared" si="78"/>
        <v>no values</v>
      </c>
      <c r="Y623" s="44">
        <f>Beazley_data[[#This Row],[total_RC]]</f>
        <v>1.03657729087184</v>
      </c>
      <c r="Z623" s="45">
        <f t="shared" si="79"/>
        <v>0</v>
      </c>
      <c r="AA623" s="43" t="str">
        <f t="shared" si="80"/>
        <v>no values</v>
      </c>
      <c r="AD623" s="42">
        <f>Beazley_data[[#This Row],[Cat_incurred]]+Beazley_data[[#This Row],[incurred_exc_cat]]</f>
        <v>0</v>
      </c>
      <c r="AE623" s="40">
        <f t="shared" si="81"/>
        <v>0</v>
      </c>
      <c r="AF623" s="43" t="str">
        <f t="shared" si="82"/>
        <v>no values</v>
      </c>
    </row>
    <row r="624" spans="1:32" x14ac:dyDescent="0.25">
      <c r="A624" s="48" t="s">
        <v>877</v>
      </c>
      <c r="B624" s="48" t="s">
        <v>81</v>
      </c>
      <c r="C624" s="49">
        <v>2024</v>
      </c>
      <c r="D624" s="85">
        <v>6082658.8958000001</v>
      </c>
      <c r="E624" s="49">
        <v>1585805.20079564</v>
      </c>
      <c r="F624" s="49">
        <v>0</v>
      </c>
      <c r="G624" s="49">
        <v>0</v>
      </c>
      <c r="H624" s="49">
        <v>0</v>
      </c>
      <c r="I624" s="49">
        <v>0</v>
      </c>
      <c r="J624" s="49">
        <v>1.03507168498316</v>
      </c>
      <c r="K624" s="49">
        <v>0</v>
      </c>
      <c r="L624" s="49">
        <v>0</v>
      </c>
      <c r="M624" s="38">
        <f>IF(OR(Beazley_data[[#This Row],[total_RC]]&lt;0.6,Beazley_data[[#This Row],[total_RC]]&gt;2),1,Beazley_data[[#This Row],[total_RC]])</f>
        <v>1.03507168498316</v>
      </c>
      <c r="P624" s="39" t="str">
        <f>Beazley_data[[#This Row],[key]]</f>
        <v>CF2024</v>
      </c>
      <c r="Q624" s="40">
        <f>Beazley_data[[#This Row],[WEP]]</f>
        <v>6082658.8958000001</v>
      </c>
      <c r="R624" s="40">
        <f t="shared" si="75"/>
        <v>0</v>
      </c>
      <c r="S624" s="41" t="str">
        <f t="shared" si="76"/>
        <v>no values</v>
      </c>
      <c r="U624" s="42">
        <f>Beazley_data[[#This Row],[Acq_costs]]</f>
        <v>1585805.20079564</v>
      </c>
      <c r="V624" s="40">
        <f t="shared" si="77"/>
        <v>0</v>
      </c>
      <c r="W624" s="43" t="str">
        <f t="shared" si="78"/>
        <v>no values</v>
      </c>
      <c r="Y624" s="44">
        <f>Beazley_data[[#This Row],[total_RC]]</f>
        <v>1.03507168498316</v>
      </c>
      <c r="Z624" s="45">
        <f t="shared" si="79"/>
        <v>0</v>
      </c>
      <c r="AA624" s="43" t="str">
        <f t="shared" si="80"/>
        <v>no values</v>
      </c>
      <c r="AD624" s="42">
        <f>Beazley_data[[#This Row],[Cat_incurred]]+Beazley_data[[#This Row],[incurred_exc_cat]]</f>
        <v>0</v>
      </c>
      <c r="AE624" s="40">
        <f t="shared" si="81"/>
        <v>0</v>
      </c>
      <c r="AF624" s="43" t="str">
        <f t="shared" si="82"/>
        <v>no values</v>
      </c>
    </row>
    <row r="625" spans="1:32" x14ac:dyDescent="0.25">
      <c r="A625" s="46" t="s">
        <v>878</v>
      </c>
      <c r="B625" s="46" t="s">
        <v>879</v>
      </c>
      <c r="C625">
        <v>1997</v>
      </c>
      <c r="D625" s="84">
        <v>17008.5</v>
      </c>
      <c r="E625">
        <v>3001.5</v>
      </c>
      <c r="F625">
        <v>0</v>
      </c>
      <c r="G625">
        <v>0</v>
      </c>
      <c r="H625">
        <v>0</v>
      </c>
      <c r="I625">
        <v>0</v>
      </c>
      <c r="K625">
        <v>0</v>
      </c>
      <c r="L625">
        <v>0</v>
      </c>
      <c r="M625" s="38">
        <f>IF(OR(Beazley_data[[#This Row],[total_RC]]&lt;0.6,Beazley_data[[#This Row],[total_RC]]&gt;2),1,Beazley_data[[#This Row],[total_RC]])</f>
        <v>1</v>
      </c>
      <c r="P625" s="39" t="str">
        <f>Beazley_data[[#This Row],[key]]</f>
        <v>CP1997</v>
      </c>
      <c r="Q625" s="40">
        <f>Beazley_data[[#This Row],[WEP]]</f>
        <v>17008.5</v>
      </c>
      <c r="R625" s="40">
        <f t="shared" si="75"/>
        <v>0</v>
      </c>
      <c r="S625" s="41" t="str">
        <f t="shared" si="76"/>
        <v>no values</v>
      </c>
      <c r="U625" s="42">
        <f>Beazley_data[[#This Row],[Acq_costs]]</f>
        <v>3001.5</v>
      </c>
      <c r="V625" s="40">
        <f t="shared" si="77"/>
        <v>0</v>
      </c>
      <c r="W625" s="43" t="str">
        <f t="shared" si="78"/>
        <v>no values</v>
      </c>
      <c r="Y625" s="44">
        <f>Beazley_data[[#This Row],[total_RC]]</f>
        <v>0</v>
      </c>
      <c r="Z625" s="45">
        <f t="shared" si="79"/>
        <v>0</v>
      </c>
      <c r="AA625" s="43" t="str">
        <f t="shared" si="80"/>
        <v>no values</v>
      </c>
      <c r="AD625" s="42">
        <f>Beazley_data[[#This Row],[Cat_incurred]]+Beazley_data[[#This Row],[incurred_exc_cat]]</f>
        <v>0</v>
      </c>
      <c r="AE625" s="40">
        <f t="shared" si="81"/>
        <v>0</v>
      </c>
      <c r="AF625" s="43" t="str">
        <f t="shared" si="82"/>
        <v>no values</v>
      </c>
    </row>
    <row r="626" spans="1:32" x14ac:dyDescent="0.25">
      <c r="A626" s="48" t="s">
        <v>880</v>
      </c>
      <c r="B626" s="48" t="s">
        <v>879</v>
      </c>
      <c r="C626" s="49">
        <v>1998</v>
      </c>
      <c r="D626" s="85">
        <v>16025.810600000001</v>
      </c>
      <c r="E626" s="49">
        <v>2828.0842235294099</v>
      </c>
      <c r="F626" s="49">
        <v>0</v>
      </c>
      <c r="G626" s="49">
        <v>0</v>
      </c>
      <c r="H626" s="49">
        <v>0</v>
      </c>
      <c r="I626" s="49">
        <v>0</v>
      </c>
      <c r="J626" s="49"/>
      <c r="K626" s="49">
        <v>0</v>
      </c>
      <c r="L626" s="49">
        <v>0</v>
      </c>
      <c r="M626" s="38">
        <f>IF(OR(Beazley_data[[#This Row],[total_RC]]&lt;0.6,Beazley_data[[#This Row],[total_RC]]&gt;2),1,Beazley_data[[#This Row],[total_RC]])</f>
        <v>1</v>
      </c>
      <c r="P626" s="39" t="str">
        <f>Beazley_data[[#This Row],[key]]</f>
        <v>CP1998</v>
      </c>
      <c r="Q626" s="40">
        <f>Beazley_data[[#This Row],[WEP]]</f>
        <v>16025.810600000001</v>
      </c>
      <c r="R626" s="40">
        <f t="shared" si="75"/>
        <v>0</v>
      </c>
      <c r="S626" s="41" t="str">
        <f t="shared" si="76"/>
        <v>no values</v>
      </c>
      <c r="U626" s="42">
        <f>Beazley_data[[#This Row],[Acq_costs]]</f>
        <v>2828.0842235294099</v>
      </c>
      <c r="V626" s="40">
        <f t="shared" si="77"/>
        <v>0</v>
      </c>
      <c r="W626" s="43" t="str">
        <f t="shared" si="78"/>
        <v>no values</v>
      </c>
      <c r="Y626" s="44">
        <f>Beazley_data[[#This Row],[total_RC]]</f>
        <v>0</v>
      </c>
      <c r="Z626" s="45">
        <f t="shared" si="79"/>
        <v>0</v>
      </c>
      <c r="AA626" s="43" t="str">
        <f t="shared" si="80"/>
        <v>no values</v>
      </c>
      <c r="AD626" s="42">
        <f>Beazley_data[[#This Row],[Cat_incurred]]+Beazley_data[[#This Row],[incurred_exc_cat]]</f>
        <v>0</v>
      </c>
      <c r="AE626" s="40">
        <f t="shared" si="81"/>
        <v>0</v>
      </c>
      <c r="AF626" s="43" t="str">
        <f t="shared" si="82"/>
        <v>no values</v>
      </c>
    </row>
    <row r="627" spans="1:32" x14ac:dyDescent="0.25">
      <c r="A627" s="46" t="s">
        <v>881</v>
      </c>
      <c r="B627" s="46" t="s">
        <v>129</v>
      </c>
      <c r="C627">
        <v>1995</v>
      </c>
      <c r="D627" s="84">
        <v>50545.804799999998</v>
      </c>
      <c r="E627">
        <v>15961.833094736799</v>
      </c>
      <c r="F627">
        <v>0</v>
      </c>
      <c r="G627">
        <v>0</v>
      </c>
      <c r="H627">
        <v>7354.8041999999996</v>
      </c>
      <c r="I627">
        <v>7354.8041999999996</v>
      </c>
      <c r="J627">
        <v>0.7</v>
      </c>
      <c r="K627">
        <v>7354.8041999999996</v>
      </c>
      <c r="L627">
        <v>7354.8041999999996</v>
      </c>
      <c r="M627" s="38">
        <f>IF(OR(Beazley_data[[#This Row],[total_RC]]&lt;0.6,Beazley_data[[#This Row],[total_RC]]&gt;2),1,Beazley_data[[#This Row],[total_RC]])</f>
        <v>0.7</v>
      </c>
      <c r="P627" s="39" t="str">
        <f>Beazley_data[[#This Row],[key]]</f>
        <v>CR1995</v>
      </c>
      <c r="Q627" s="40">
        <f>Beazley_data[[#This Row],[WEP]]</f>
        <v>50545.804799999998</v>
      </c>
      <c r="R627" s="40">
        <f t="shared" si="75"/>
        <v>0</v>
      </c>
      <c r="S627" s="41" t="str">
        <f t="shared" si="76"/>
        <v>no values</v>
      </c>
      <c r="U627" s="42">
        <f>Beazley_data[[#This Row],[Acq_costs]]</f>
        <v>15961.833094736799</v>
      </c>
      <c r="V627" s="40">
        <f t="shared" si="77"/>
        <v>0</v>
      </c>
      <c r="W627" s="43" t="str">
        <f t="shared" si="78"/>
        <v>no values</v>
      </c>
      <c r="Y627" s="44">
        <f>Beazley_data[[#This Row],[total_RC]]</f>
        <v>0.7</v>
      </c>
      <c r="Z627" s="45">
        <f t="shared" si="79"/>
        <v>0</v>
      </c>
      <c r="AA627" s="43" t="str">
        <f t="shared" si="80"/>
        <v>no values</v>
      </c>
      <c r="AD627" s="42">
        <f>Beazley_data[[#This Row],[Cat_incurred]]+Beazley_data[[#This Row],[incurred_exc_cat]]</f>
        <v>7354.8041999999996</v>
      </c>
      <c r="AE627" s="40">
        <f t="shared" si="81"/>
        <v>0</v>
      </c>
      <c r="AF627" s="43" t="str">
        <f t="shared" si="82"/>
        <v>no values</v>
      </c>
    </row>
    <row r="628" spans="1:32" x14ac:dyDescent="0.25">
      <c r="A628" s="48" t="s">
        <v>882</v>
      </c>
      <c r="B628" s="48" t="s">
        <v>129</v>
      </c>
      <c r="C628" s="49">
        <v>1996</v>
      </c>
      <c r="D628" s="85">
        <v>828504.04590000003</v>
      </c>
      <c r="E628" s="49">
        <v>363588.10647410102</v>
      </c>
      <c r="F628" s="49">
        <v>1120111.9564851599</v>
      </c>
      <c r="G628" s="49">
        <v>1120111.9564851599</v>
      </c>
      <c r="H628" s="49">
        <v>0</v>
      </c>
      <c r="I628" s="49">
        <v>0</v>
      </c>
      <c r="J628" s="49"/>
      <c r="K628" s="49">
        <v>1120111.9564851599</v>
      </c>
      <c r="L628" s="49">
        <v>1120111.9564851599</v>
      </c>
      <c r="M628" s="38">
        <f>IF(OR(Beazley_data[[#This Row],[total_RC]]&lt;0.6,Beazley_data[[#This Row],[total_RC]]&gt;2),1,Beazley_data[[#This Row],[total_RC]])</f>
        <v>1</v>
      </c>
      <c r="P628" s="39" t="str">
        <f>Beazley_data[[#This Row],[key]]</f>
        <v>CR1996</v>
      </c>
      <c r="Q628" s="40">
        <f>Beazley_data[[#This Row],[WEP]]</f>
        <v>828504.04590000003</v>
      </c>
      <c r="R628" s="40">
        <f t="shared" si="75"/>
        <v>0</v>
      </c>
      <c r="S628" s="41" t="str">
        <f t="shared" si="76"/>
        <v>no values</v>
      </c>
      <c r="U628" s="42">
        <f>Beazley_data[[#This Row],[Acq_costs]]</f>
        <v>363588.10647410102</v>
      </c>
      <c r="V628" s="40">
        <f t="shared" si="77"/>
        <v>0</v>
      </c>
      <c r="W628" s="43" t="str">
        <f t="shared" si="78"/>
        <v>no values</v>
      </c>
      <c r="Y628" s="44">
        <f>Beazley_data[[#This Row],[total_RC]]</f>
        <v>0</v>
      </c>
      <c r="Z628" s="45">
        <f t="shared" si="79"/>
        <v>0</v>
      </c>
      <c r="AA628" s="43" t="str">
        <f t="shared" si="80"/>
        <v>no values</v>
      </c>
      <c r="AD628" s="42">
        <f>Beazley_data[[#This Row],[Cat_incurred]]+Beazley_data[[#This Row],[incurred_exc_cat]]</f>
        <v>1120111.9564851599</v>
      </c>
      <c r="AE628" s="40">
        <f t="shared" si="81"/>
        <v>0</v>
      </c>
      <c r="AF628" s="43" t="str">
        <f t="shared" si="82"/>
        <v>no values</v>
      </c>
    </row>
    <row r="629" spans="1:32" x14ac:dyDescent="0.25">
      <c r="A629" s="46" t="s">
        <v>883</v>
      </c>
      <c r="B629" s="46" t="s">
        <v>129</v>
      </c>
      <c r="C629">
        <v>1997</v>
      </c>
      <c r="D629" s="84">
        <v>27618.73</v>
      </c>
      <c r="E629">
        <v>4873.89352941176</v>
      </c>
      <c r="F629">
        <v>0</v>
      </c>
      <c r="G629">
        <v>0</v>
      </c>
      <c r="H629">
        <v>32176.9228</v>
      </c>
      <c r="I629">
        <v>32176.9228</v>
      </c>
      <c r="K629">
        <v>32176.9228</v>
      </c>
      <c r="L629">
        <v>32176.9228</v>
      </c>
      <c r="M629" s="38">
        <f>IF(OR(Beazley_data[[#This Row],[total_RC]]&lt;0.6,Beazley_data[[#This Row],[total_RC]]&gt;2),1,Beazley_data[[#This Row],[total_RC]])</f>
        <v>1</v>
      </c>
      <c r="P629" s="39" t="str">
        <f>Beazley_data[[#This Row],[key]]</f>
        <v>CR1997</v>
      </c>
      <c r="Q629" s="40">
        <f>Beazley_data[[#This Row],[WEP]]</f>
        <v>27618.73</v>
      </c>
      <c r="R629" s="40">
        <f t="shared" si="75"/>
        <v>0</v>
      </c>
      <c r="S629" s="41" t="str">
        <f t="shared" si="76"/>
        <v>no values</v>
      </c>
      <c r="U629" s="42">
        <f>Beazley_data[[#This Row],[Acq_costs]]</f>
        <v>4873.89352941176</v>
      </c>
      <c r="V629" s="40">
        <f t="shared" si="77"/>
        <v>0</v>
      </c>
      <c r="W629" s="43" t="str">
        <f t="shared" si="78"/>
        <v>no values</v>
      </c>
      <c r="Y629" s="44">
        <f>Beazley_data[[#This Row],[total_RC]]</f>
        <v>0</v>
      </c>
      <c r="Z629" s="45">
        <f t="shared" si="79"/>
        <v>0</v>
      </c>
      <c r="AA629" s="43" t="str">
        <f t="shared" si="80"/>
        <v>no values</v>
      </c>
      <c r="AD629" s="42">
        <f>Beazley_data[[#This Row],[Cat_incurred]]+Beazley_data[[#This Row],[incurred_exc_cat]]</f>
        <v>32176.9228</v>
      </c>
      <c r="AE629" s="40">
        <f t="shared" si="81"/>
        <v>0</v>
      </c>
      <c r="AF629" s="43" t="str">
        <f t="shared" si="82"/>
        <v>no values</v>
      </c>
    </row>
    <row r="630" spans="1:32" x14ac:dyDescent="0.25">
      <c r="A630" s="48" t="s">
        <v>884</v>
      </c>
      <c r="B630" s="48" t="s">
        <v>129</v>
      </c>
      <c r="C630" s="49">
        <v>1998</v>
      </c>
      <c r="D630" s="85">
        <v>607521.33230000001</v>
      </c>
      <c r="E630" s="49">
        <v>137414.723476199</v>
      </c>
      <c r="F630" s="49">
        <v>833377.86207743001</v>
      </c>
      <c r="G630" s="49">
        <v>833377.86207743001</v>
      </c>
      <c r="H630" s="49">
        <v>383280.07128675998</v>
      </c>
      <c r="I630" s="49">
        <v>383280.07128675998</v>
      </c>
      <c r="J630" s="49">
        <v>1</v>
      </c>
      <c r="K630" s="49">
        <v>1216657.9333641899</v>
      </c>
      <c r="L630" s="49">
        <v>1216657.9333641899</v>
      </c>
      <c r="M630" s="38">
        <f>IF(OR(Beazley_data[[#This Row],[total_RC]]&lt;0.6,Beazley_data[[#This Row],[total_RC]]&gt;2),1,Beazley_data[[#This Row],[total_RC]])</f>
        <v>1</v>
      </c>
      <c r="P630" s="39" t="str">
        <f>Beazley_data[[#This Row],[key]]</f>
        <v>CR1998</v>
      </c>
      <c r="Q630" s="40">
        <f>Beazley_data[[#This Row],[WEP]]</f>
        <v>607521.33230000001</v>
      </c>
      <c r="R630" s="40">
        <f t="shared" si="75"/>
        <v>0</v>
      </c>
      <c r="S630" s="41" t="str">
        <f t="shared" si="76"/>
        <v>no values</v>
      </c>
      <c r="U630" s="42">
        <f>Beazley_data[[#This Row],[Acq_costs]]</f>
        <v>137414.723476199</v>
      </c>
      <c r="V630" s="40">
        <f t="shared" si="77"/>
        <v>0</v>
      </c>
      <c r="W630" s="43" t="str">
        <f t="shared" si="78"/>
        <v>no values</v>
      </c>
      <c r="Y630" s="44">
        <f>Beazley_data[[#This Row],[total_RC]]</f>
        <v>1</v>
      </c>
      <c r="Z630" s="45">
        <f t="shared" si="79"/>
        <v>0</v>
      </c>
      <c r="AA630" s="43" t="str">
        <f t="shared" si="80"/>
        <v>no values</v>
      </c>
      <c r="AD630" s="42">
        <f>Beazley_data[[#This Row],[Cat_incurred]]+Beazley_data[[#This Row],[incurred_exc_cat]]</f>
        <v>1216657.9333641899</v>
      </c>
      <c r="AE630" s="40">
        <f t="shared" si="81"/>
        <v>0</v>
      </c>
      <c r="AF630" s="43" t="str">
        <f t="shared" si="82"/>
        <v>no values</v>
      </c>
    </row>
    <row r="631" spans="1:32" x14ac:dyDescent="0.25">
      <c r="A631" s="46" t="s">
        <v>885</v>
      </c>
      <c r="B631" s="46" t="s">
        <v>129</v>
      </c>
      <c r="C631">
        <v>1999</v>
      </c>
      <c r="D631" s="84">
        <v>351255.15139999997</v>
      </c>
      <c r="E631">
        <v>104412.4941</v>
      </c>
      <c r="F631">
        <v>0</v>
      </c>
      <c r="G631">
        <v>0</v>
      </c>
      <c r="H631">
        <v>0</v>
      </c>
      <c r="I631">
        <v>0</v>
      </c>
      <c r="J631">
        <v>0.99</v>
      </c>
      <c r="K631">
        <v>0</v>
      </c>
      <c r="L631">
        <v>0</v>
      </c>
      <c r="M631" s="38">
        <f>IF(OR(Beazley_data[[#This Row],[total_RC]]&lt;0.6,Beazley_data[[#This Row],[total_RC]]&gt;2),1,Beazley_data[[#This Row],[total_RC]])</f>
        <v>0.99</v>
      </c>
      <c r="P631" s="39" t="str">
        <f>Beazley_data[[#This Row],[key]]</f>
        <v>CR1999</v>
      </c>
      <c r="Q631" s="40">
        <f>Beazley_data[[#This Row],[WEP]]</f>
        <v>351255.15139999997</v>
      </c>
      <c r="R631" s="40">
        <f t="shared" si="75"/>
        <v>0</v>
      </c>
      <c r="S631" s="41" t="str">
        <f t="shared" si="76"/>
        <v>no values</v>
      </c>
      <c r="U631" s="42">
        <f>Beazley_data[[#This Row],[Acq_costs]]</f>
        <v>104412.4941</v>
      </c>
      <c r="V631" s="40">
        <f t="shared" si="77"/>
        <v>0</v>
      </c>
      <c r="W631" s="43" t="str">
        <f t="shared" si="78"/>
        <v>no values</v>
      </c>
      <c r="Y631" s="44">
        <f>Beazley_data[[#This Row],[total_RC]]</f>
        <v>0.99</v>
      </c>
      <c r="Z631" s="45">
        <f t="shared" si="79"/>
        <v>0</v>
      </c>
      <c r="AA631" s="43" t="str">
        <f t="shared" si="80"/>
        <v>no values</v>
      </c>
      <c r="AD631" s="42">
        <f>Beazley_data[[#This Row],[Cat_incurred]]+Beazley_data[[#This Row],[incurred_exc_cat]]</f>
        <v>0</v>
      </c>
      <c r="AE631" s="40">
        <f t="shared" si="81"/>
        <v>0</v>
      </c>
      <c r="AF631" s="43" t="str">
        <f t="shared" si="82"/>
        <v>no values</v>
      </c>
    </row>
    <row r="632" spans="1:32" x14ac:dyDescent="0.25">
      <c r="A632" s="48" t="s">
        <v>886</v>
      </c>
      <c r="B632" s="48" t="s">
        <v>129</v>
      </c>
      <c r="C632" s="49">
        <v>2000</v>
      </c>
      <c r="D632" s="85">
        <v>1101691.5488</v>
      </c>
      <c r="E632" s="49">
        <v>415848.31494464801</v>
      </c>
      <c r="F632" s="49">
        <v>1571483.0597556101</v>
      </c>
      <c r="G632" s="49">
        <v>1571483.0597556101</v>
      </c>
      <c r="H632" s="49">
        <v>282365.34379125002</v>
      </c>
      <c r="I632" s="49">
        <v>282365.34379125002</v>
      </c>
      <c r="J632" s="49">
        <v>1.0152447147435899</v>
      </c>
      <c r="K632" s="49">
        <v>1853848.40354686</v>
      </c>
      <c r="L632" s="49">
        <v>1853848.40354686</v>
      </c>
      <c r="M632" s="38">
        <f>IF(OR(Beazley_data[[#This Row],[total_RC]]&lt;0.6,Beazley_data[[#This Row],[total_RC]]&gt;2),1,Beazley_data[[#This Row],[total_RC]])</f>
        <v>1.0152447147435899</v>
      </c>
      <c r="P632" s="39" t="str">
        <f>Beazley_data[[#This Row],[key]]</f>
        <v>CR2000</v>
      </c>
      <c r="Q632" s="40">
        <f>Beazley_data[[#This Row],[WEP]]</f>
        <v>1101691.5488</v>
      </c>
      <c r="R632" s="40">
        <f t="shared" si="75"/>
        <v>1136986.2538920001</v>
      </c>
      <c r="S632" s="41">
        <f t="shared" si="76"/>
        <v>3.1042332280784676E-2</v>
      </c>
      <c r="U632" s="42">
        <f>Beazley_data[[#This Row],[Acq_costs]]</f>
        <v>415848.31494464801</v>
      </c>
      <c r="V632" s="40">
        <f t="shared" si="77"/>
        <v>431403.13282</v>
      </c>
      <c r="W632" s="43">
        <f t="shared" si="78"/>
        <v>3.6056339632197641E-2</v>
      </c>
      <c r="Y632" s="44">
        <f>Beazley_data[[#This Row],[total_RC]]</f>
        <v>1.0152447147435899</v>
      </c>
      <c r="Z632" s="45">
        <f t="shared" si="79"/>
        <v>1.0175432797511801</v>
      </c>
      <c r="AA632" s="43">
        <f t="shared" si="80"/>
        <v>2.2589358637917093E-3</v>
      </c>
      <c r="AD632" s="42">
        <f>Beazley_data[[#This Row],[Cat_incurred]]+Beazley_data[[#This Row],[incurred_exc_cat]]</f>
        <v>1853848.40354686</v>
      </c>
      <c r="AE632" s="40">
        <f t="shared" si="81"/>
        <v>1887227.448512</v>
      </c>
      <c r="AF632" s="43">
        <f t="shared" si="82"/>
        <v>1.7686816176533483E-2</v>
      </c>
    </row>
    <row r="633" spans="1:32" x14ac:dyDescent="0.25">
      <c r="A633" s="46" t="s">
        <v>887</v>
      </c>
      <c r="B633" s="46" t="s">
        <v>129</v>
      </c>
      <c r="C633">
        <v>2001</v>
      </c>
      <c r="D633" s="84">
        <v>1469836.5952999999</v>
      </c>
      <c r="E633">
        <v>487459.879792105</v>
      </c>
      <c r="F633">
        <v>1221297.9839612499</v>
      </c>
      <c r="G633">
        <v>1221297.9839612499</v>
      </c>
      <c r="H633">
        <v>28789.3171453</v>
      </c>
      <c r="I633">
        <v>28789.3171453</v>
      </c>
      <c r="J633">
        <v>1.01229269906932</v>
      </c>
      <c r="K633">
        <v>1250087.30110655</v>
      </c>
      <c r="L633">
        <v>1250087.30110655</v>
      </c>
      <c r="M633" s="38">
        <f>IF(OR(Beazley_data[[#This Row],[total_RC]]&lt;0.6,Beazley_data[[#This Row],[total_RC]]&gt;2),1,Beazley_data[[#This Row],[total_RC]])</f>
        <v>1.01229269906932</v>
      </c>
      <c r="P633" s="39" t="str">
        <f>Beazley_data[[#This Row],[key]]</f>
        <v>CR2001</v>
      </c>
      <c r="Q633" s="40">
        <f>Beazley_data[[#This Row],[WEP]]</f>
        <v>1469836.5952999999</v>
      </c>
      <c r="R633" s="40">
        <f t="shared" si="75"/>
        <v>1478542.231592</v>
      </c>
      <c r="S633" s="41">
        <f t="shared" si="76"/>
        <v>5.8879862245303565E-3</v>
      </c>
      <c r="U633" s="42">
        <f>Beazley_data[[#This Row],[Acq_costs]]</f>
        <v>487459.879792105</v>
      </c>
      <c r="V633" s="40">
        <f t="shared" si="77"/>
        <v>494063.62378000002</v>
      </c>
      <c r="W633" s="43">
        <f t="shared" si="78"/>
        <v>1.3366181337882879E-2</v>
      </c>
      <c r="Y633" s="44">
        <f>Beazley_data[[#This Row],[total_RC]]</f>
        <v>1.01229269906932</v>
      </c>
      <c r="Z633" s="45">
        <f t="shared" si="79"/>
        <v>1.0111852407922599</v>
      </c>
      <c r="AA633" s="43">
        <f t="shared" si="80"/>
        <v>-1.0952081106250697E-3</v>
      </c>
      <c r="AD633" s="42">
        <f>Beazley_data[[#This Row],[Cat_incurred]]+Beazley_data[[#This Row],[incurred_exc_cat]]</f>
        <v>1250087.30110655</v>
      </c>
      <c r="AE633" s="40">
        <f t="shared" si="81"/>
        <v>1265331.7477599999</v>
      </c>
      <c r="AF633" s="43">
        <f t="shared" si="82"/>
        <v>1.2047786424735607E-2</v>
      </c>
    </row>
    <row r="634" spans="1:32" x14ac:dyDescent="0.25">
      <c r="A634" s="48" t="s">
        <v>888</v>
      </c>
      <c r="B634" s="48" t="s">
        <v>129</v>
      </c>
      <c r="C634" s="49">
        <v>2002</v>
      </c>
      <c r="D634" s="85">
        <v>3503357.8577999999</v>
      </c>
      <c r="E634" s="49">
        <v>1027748.9441905</v>
      </c>
      <c r="F634" s="49">
        <v>1818541.6547645701</v>
      </c>
      <c r="G634" s="49">
        <v>1818541.6547645701</v>
      </c>
      <c r="H634" s="49">
        <v>61145.417639250001</v>
      </c>
      <c r="I634" s="49">
        <v>61145.417639250001</v>
      </c>
      <c r="J634" s="49">
        <v>1.0265241075225799</v>
      </c>
      <c r="K634" s="49">
        <v>1879687.07240382</v>
      </c>
      <c r="L634" s="49">
        <v>1879687.07240382</v>
      </c>
      <c r="M634" s="38">
        <f>IF(OR(Beazley_data[[#This Row],[total_RC]]&lt;0.6,Beazley_data[[#This Row],[total_RC]]&gt;2),1,Beazley_data[[#This Row],[total_RC]])</f>
        <v>1.0265241075225799</v>
      </c>
      <c r="P634" s="39" t="str">
        <f>Beazley_data[[#This Row],[key]]</f>
        <v>CR2002</v>
      </c>
      <c r="Q634" s="40">
        <f>Beazley_data[[#This Row],[WEP]]</f>
        <v>3503357.8577999999</v>
      </c>
      <c r="R634" s="40">
        <f t="shared" si="75"/>
        <v>3538058.4081319999</v>
      </c>
      <c r="S634" s="41">
        <f t="shared" si="76"/>
        <v>9.807794651508021E-3</v>
      </c>
      <c r="U634" s="42">
        <f>Beazley_data[[#This Row],[Acq_costs]]</f>
        <v>1027748.9441905</v>
      </c>
      <c r="V634" s="40">
        <f t="shared" si="77"/>
        <v>1047978.691368</v>
      </c>
      <c r="W634" s="43">
        <f t="shared" si="78"/>
        <v>1.9303586364998262E-2</v>
      </c>
      <c r="Y634" s="44">
        <f>Beazley_data[[#This Row],[total_RC]]</f>
        <v>1.0265241075225799</v>
      </c>
      <c r="Z634" s="45">
        <f t="shared" si="79"/>
        <v>1.0261497710534</v>
      </c>
      <c r="AA634" s="43">
        <f t="shared" si="80"/>
        <v>-3.647971083165282E-4</v>
      </c>
      <c r="AD634" s="42">
        <f>Beazley_data[[#This Row],[Cat_incurred]]+Beazley_data[[#This Row],[incurred_exc_cat]]</f>
        <v>1879687.07240382</v>
      </c>
      <c r="AE634" s="40">
        <f t="shared" si="81"/>
        <v>1913564.9934439999</v>
      </c>
      <c r="AF634" s="43">
        <f t="shared" si="82"/>
        <v>1.7704086956151426E-2</v>
      </c>
    </row>
    <row r="635" spans="1:32" x14ac:dyDescent="0.25">
      <c r="A635" s="46" t="s">
        <v>889</v>
      </c>
      <c r="B635" s="46" t="s">
        <v>129</v>
      </c>
      <c r="C635">
        <v>2003</v>
      </c>
      <c r="D635" s="84">
        <v>5247968.6167000001</v>
      </c>
      <c r="E635">
        <v>1765978.3072001799</v>
      </c>
      <c r="F635">
        <v>7272610.1175308796</v>
      </c>
      <c r="G635">
        <v>7272610.1175308796</v>
      </c>
      <c r="H635">
        <v>378200.74736206001</v>
      </c>
      <c r="I635">
        <v>378200.74736206001</v>
      </c>
      <c r="J635">
        <v>1.0089285057755299</v>
      </c>
      <c r="K635">
        <v>7650810.86489294</v>
      </c>
      <c r="L635">
        <v>7650810.86489294</v>
      </c>
      <c r="M635" s="38">
        <f>IF(OR(Beazley_data[[#This Row],[total_RC]]&lt;0.6,Beazley_data[[#This Row],[total_RC]]&gt;2),1,Beazley_data[[#This Row],[total_RC]])</f>
        <v>1.0089285057755299</v>
      </c>
      <c r="P635" s="39" t="str">
        <f>Beazley_data[[#This Row],[key]]</f>
        <v>CR2003</v>
      </c>
      <c r="Q635" s="40">
        <f>Beazley_data[[#This Row],[WEP]]</f>
        <v>5247968.6167000001</v>
      </c>
      <c r="R635" s="40">
        <f t="shared" si="75"/>
        <v>4952626.4654479995</v>
      </c>
      <c r="S635" s="41">
        <f t="shared" si="76"/>
        <v>-5.963343961279035E-2</v>
      </c>
      <c r="U635" s="42">
        <f>Beazley_data[[#This Row],[Acq_costs]]</f>
        <v>1765978.3072001799</v>
      </c>
      <c r="V635" s="40">
        <f t="shared" si="77"/>
        <v>1713720.679548</v>
      </c>
      <c r="W635" s="43">
        <f t="shared" si="78"/>
        <v>-3.049366695275163E-2</v>
      </c>
      <c r="Y635" s="44">
        <f>Beazley_data[[#This Row],[total_RC]]</f>
        <v>1.0089285057755299</v>
      </c>
      <c r="Z635" s="45">
        <f t="shared" si="79"/>
        <v>1.0089557530492901</v>
      </c>
      <c r="AA635" s="43">
        <f t="shared" si="80"/>
        <v>2.7005419888618839E-5</v>
      </c>
      <c r="AD635" s="42">
        <f>Beazley_data[[#This Row],[Cat_incurred]]+Beazley_data[[#This Row],[incurred_exc_cat]]</f>
        <v>7650810.8648929391</v>
      </c>
      <c r="AE635" s="40">
        <f t="shared" si="81"/>
        <v>7745780.1098480001</v>
      </c>
      <c r="AF635" s="43">
        <f t="shared" si="82"/>
        <v>1.2260772137633616E-2</v>
      </c>
    </row>
    <row r="636" spans="1:32" x14ac:dyDescent="0.25">
      <c r="A636" s="48" t="s">
        <v>890</v>
      </c>
      <c r="B636" s="48" t="s">
        <v>129</v>
      </c>
      <c r="C636" s="49">
        <v>2004</v>
      </c>
      <c r="D636" s="85">
        <v>4914403.9824000001</v>
      </c>
      <c r="E636" s="49">
        <v>1042555.04317569</v>
      </c>
      <c r="F636" s="49">
        <v>1898148.75932</v>
      </c>
      <c r="G636" s="49">
        <v>1898148.75932</v>
      </c>
      <c r="H636" s="49">
        <v>3522.1572999999999</v>
      </c>
      <c r="I636" s="49">
        <v>3522.1572999999999</v>
      </c>
      <c r="J636" s="49">
        <v>0.96588431115406503</v>
      </c>
      <c r="K636" s="49">
        <v>1901670.91662</v>
      </c>
      <c r="L636" s="49">
        <v>1901670.91662</v>
      </c>
      <c r="M636" s="38">
        <f>IF(OR(Beazley_data[[#This Row],[total_RC]]&lt;0.6,Beazley_data[[#This Row],[total_RC]]&gt;2),1,Beazley_data[[#This Row],[total_RC]])</f>
        <v>0.96588431115406503</v>
      </c>
      <c r="P636" s="39" t="str">
        <f>Beazley_data[[#This Row],[key]]</f>
        <v>CR2004</v>
      </c>
      <c r="Q636" s="40">
        <f>Beazley_data[[#This Row],[WEP]]</f>
        <v>4914403.9824000001</v>
      </c>
      <c r="R636" s="40">
        <f t="shared" si="75"/>
        <v>5270500.3352125902</v>
      </c>
      <c r="S636" s="41">
        <f t="shared" si="76"/>
        <v>6.756405088023329E-2</v>
      </c>
      <c r="U636" s="42">
        <f>Beazley_data[[#This Row],[Acq_costs]]</f>
        <v>1042555.04317569</v>
      </c>
      <c r="V636" s="40">
        <f t="shared" si="77"/>
        <v>1130937.1584578999</v>
      </c>
      <c r="W636" s="43">
        <f t="shared" si="78"/>
        <v>7.8149448553555545E-2</v>
      </c>
      <c r="Y636" s="44">
        <f>Beazley_data[[#This Row],[total_RC]]</f>
        <v>0.96588431115406503</v>
      </c>
      <c r="Z636" s="45">
        <f t="shared" si="79"/>
        <v>0.96579954016496306</v>
      </c>
      <c r="AA636" s="43">
        <f t="shared" si="80"/>
        <v>-8.7772861320165363E-5</v>
      </c>
      <c r="AD636" s="42">
        <f>Beazley_data[[#This Row],[Cat_incurred]]+Beazley_data[[#This Row],[incurred_exc_cat]]</f>
        <v>1901670.91662</v>
      </c>
      <c r="AE636" s="40">
        <f t="shared" si="81"/>
        <v>1902317.4739999999</v>
      </c>
      <c r="AF636" s="43">
        <f t="shared" si="82"/>
        <v>3.3987879985162591E-4</v>
      </c>
    </row>
    <row r="637" spans="1:32" x14ac:dyDescent="0.25">
      <c r="A637" s="46" t="s">
        <v>891</v>
      </c>
      <c r="B637" s="46" t="s">
        <v>129</v>
      </c>
      <c r="C637">
        <v>2005</v>
      </c>
      <c r="D637" s="84">
        <v>4966403.4234999996</v>
      </c>
      <c r="E637">
        <v>1038163.25362868</v>
      </c>
      <c r="F637">
        <v>0</v>
      </c>
      <c r="G637">
        <v>0</v>
      </c>
      <c r="H637">
        <v>24701.025300000001</v>
      </c>
      <c r="I637">
        <v>24701.025300000001</v>
      </c>
      <c r="J637">
        <v>1.0148331234335599</v>
      </c>
      <c r="K637">
        <v>24701.025300000001</v>
      </c>
      <c r="L637">
        <v>24701.025300000001</v>
      </c>
      <c r="M637" s="38">
        <f>IF(OR(Beazley_data[[#This Row],[total_RC]]&lt;0.6,Beazley_data[[#This Row],[total_RC]]&gt;2),1,Beazley_data[[#This Row],[total_RC]])</f>
        <v>1.0148331234335599</v>
      </c>
      <c r="P637" s="39" t="str">
        <f>Beazley_data[[#This Row],[key]]</f>
        <v>CR2005</v>
      </c>
      <c r="Q637" s="40">
        <f>Beazley_data[[#This Row],[WEP]]</f>
        <v>4966403.4234999996</v>
      </c>
      <c r="R637" s="40">
        <f t="shared" si="75"/>
        <v>5038615.9303103397</v>
      </c>
      <c r="S637" s="41">
        <f t="shared" si="76"/>
        <v>1.4331814095203793E-2</v>
      </c>
      <c r="U637" s="42">
        <f>Beazley_data[[#This Row],[Acq_costs]]</f>
        <v>1038163.25362868</v>
      </c>
      <c r="V637" s="40">
        <f t="shared" si="77"/>
        <v>1055601.56733955</v>
      </c>
      <c r="W637" s="43">
        <f t="shared" si="78"/>
        <v>1.6519787626708492E-2</v>
      </c>
      <c r="Y637" s="44">
        <f>Beazley_data[[#This Row],[total_RC]]</f>
        <v>1.0148331234335599</v>
      </c>
      <c r="Z637" s="45">
        <f t="shared" si="79"/>
        <v>1.0149220796660701</v>
      </c>
      <c r="AA637" s="43">
        <f t="shared" si="80"/>
        <v>8.764833704220877E-5</v>
      </c>
      <c r="AD637" s="42">
        <f>Beazley_data[[#This Row],[Cat_incurred]]+Beazley_data[[#This Row],[incurred_exc_cat]]</f>
        <v>24701.025300000001</v>
      </c>
      <c r="AE637" s="40">
        <f t="shared" si="81"/>
        <v>24701.025300000001</v>
      </c>
      <c r="AF637" s="43">
        <f t="shared" si="82"/>
        <v>0</v>
      </c>
    </row>
    <row r="638" spans="1:32" x14ac:dyDescent="0.25">
      <c r="A638" s="48" t="s">
        <v>892</v>
      </c>
      <c r="B638" s="48" t="s">
        <v>129</v>
      </c>
      <c r="C638" s="49">
        <v>2006</v>
      </c>
      <c r="D638" s="85">
        <v>12628476.8802</v>
      </c>
      <c r="E638" s="49">
        <v>2631584.5338293901</v>
      </c>
      <c r="F638" s="49">
        <v>10618388.0341026</v>
      </c>
      <c r="G638" s="49">
        <v>10618388.0341026</v>
      </c>
      <c r="H638" s="49">
        <v>2227241.0214041602</v>
      </c>
      <c r="I638" s="49">
        <v>2227241.0214041602</v>
      </c>
      <c r="J638" s="49">
        <v>1.0059188482505701</v>
      </c>
      <c r="K638" s="49">
        <v>12845629.055506701</v>
      </c>
      <c r="L638" s="49">
        <v>12845629.055506701</v>
      </c>
      <c r="M638" s="38">
        <f>IF(OR(Beazley_data[[#This Row],[total_RC]]&lt;0.6,Beazley_data[[#This Row],[total_RC]]&gt;2),1,Beazley_data[[#This Row],[total_RC]])</f>
        <v>1.0059188482505701</v>
      </c>
      <c r="P638" s="39" t="str">
        <f>Beazley_data[[#This Row],[key]]</f>
        <v>CR2006</v>
      </c>
      <c r="Q638" s="40">
        <f>Beazley_data[[#This Row],[WEP]]</f>
        <v>12628476.8802</v>
      </c>
      <c r="R638" s="40">
        <f t="shared" si="75"/>
        <v>12730371.1895536</v>
      </c>
      <c r="S638" s="41">
        <f t="shared" si="76"/>
        <v>8.0040328625462752E-3</v>
      </c>
      <c r="U638" s="42">
        <f>Beazley_data[[#This Row],[Acq_costs]]</f>
        <v>2631584.5338293901</v>
      </c>
      <c r="V638" s="40">
        <f t="shared" si="77"/>
        <v>2652854.51527747</v>
      </c>
      <c r="W638" s="43">
        <f t="shared" si="78"/>
        <v>8.0177715459286061E-3</v>
      </c>
      <c r="Y638" s="44">
        <f>Beazley_data[[#This Row],[total_RC]]</f>
        <v>1.0059188482505701</v>
      </c>
      <c r="Z638" s="45">
        <f t="shared" si="79"/>
        <v>1.00607308184519</v>
      </c>
      <c r="AA638" s="43">
        <f t="shared" si="80"/>
        <v>1.533025755315753E-4</v>
      </c>
      <c r="AD638" s="42">
        <f>Beazley_data[[#This Row],[Cat_incurred]]+Beazley_data[[#This Row],[incurred_exc_cat]]</f>
        <v>12845629.05550676</v>
      </c>
      <c r="AE638" s="40">
        <f t="shared" si="81"/>
        <v>12956505.4874525</v>
      </c>
      <c r="AF638" s="43">
        <f t="shared" si="82"/>
        <v>8.5575876962438405E-3</v>
      </c>
    </row>
    <row r="639" spans="1:32" x14ac:dyDescent="0.25">
      <c r="A639" s="46" t="s">
        <v>893</v>
      </c>
      <c r="B639" s="46" t="s">
        <v>129</v>
      </c>
      <c r="C639">
        <v>2007</v>
      </c>
      <c r="D639" s="84">
        <v>21346663.612100001</v>
      </c>
      <c r="E639">
        <v>4306989.5035842499</v>
      </c>
      <c r="F639">
        <v>20766946.824831001</v>
      </c>
      <c r="G639">
        <v>20787738.674731001</v>
      </c>
      <c r="H639">
        <v>10182877.941186501</v>
      </c>
      <c r="I639">
        <v>10182877.941186501</v>
      </c>
      <c r="J639">
        <v>0.99054503482438105</v>
      </c>
      <c r="K639">
        <v>30949824.7660175</v>
      </c>
      <c r="L639">
        <v>30970616.6159175</v>
      </c>
      <c r="M639" s="38">
        <f>IF(OR(Beazley_data[[#This Row],[total_RC]]&lt;0.6,Beazley_data[[#This Row],[total_RC]]&gt;2),1,Beazley_data[[#This Row],[total_RC]])</f>
        <v>0.99054503482438105</v>
      </c>
      <c r="P639" s="39" t="str">
        <f>Beazley_data[[#This Row],[key]]</f>
        <v>CR2007</v>
      </c>
      <c r="Q639" s="40">
        <f>Beazley_data[[#This Row],[WEP]]</f>
        <v>21346663.612100001</v>
      </c>
      <c r="R639" s="40">
        <f t="shared" si="75"/>
        <v>21464197.994961899</v>
      </c>
      <c r="S639" s="41">
        <f t="shared" si="76"/>
        <v>5.475833892768095E-3</v>
      </c>
      <c r="U639" s="42">
        <f>Beazley_data[[#This Row],[Acq_costs]]</f>
        <v>4306989.5035842499</v>
      </c>
      <c r="V639" s="40">
        <f t="shared" si="77"/>
        <v>4332377.56379868</v>
      </c>
      <c r="W639" s="43">
        <f t="shared" si="78"/>
        <v>5.8600756375835217E-3</v>
      </c>
      <c r="Y639" s="44">
        <f>Beazley_data[[#This Row],[total_RC]]</f>
        <v>0.99054503482438105</v>
      </c>
      <c r="Z639" s="45">
        <f t="shared" si="79"/>
        <v>0.99055001084599203</v>
      </c>
      <c r="AA639" s="43">
        <f t="shared" si="80"/>
        <v>5.0234935707393679E-6</v>
      </c>
      <c r="AD639" s="42">
        <f>Beazley_data[[#This Row],[Cat_incurred]]+Beazley_data[[#This Row],[incurred_exc_cat]]</f>
        <v>30970616.615917504</v>
      </c>
      <c r="AE639" s="40">
        <f t="shared" si="81"/>
        <v>31109973.145258799</v>
      </c>
      <c r="AF639" s="43">
        <f t="shared" si="82"/>
        <v>4.4794808626356358E-3</v>
      </c>
    </row>
    <row r="640" spans="1:32" x14ac:dyDescent="0.25">
      <c r="A640" s="48" t="s">
        <v>894</v>
      </c>
      <c r="B640" s="48" t="s">
        <v>129</v>
      </c>
      <c r="C640" s="49">
        <v>2008</v>
      </c>
      <c r="D640" s="85">
        <v>21198701.2766</v>
      </c>
      <c r="E640" s="49">
        <v>4560742.8066182602</v>
      </c>
      <c r="F640" s="49">
        <v>67124129.030718103</v>
      </c>
      <c r="G640" s="49">
        <v>67289841.363874704</v>
      </c>
      <c r="H640" s="49">
        <v>180369.76372423</v>
      </c>
      <c r="I640" s="49">
        <v>180369.76372423</v>
      </c>
      <c r="J640" s="49">
        <v>1.04364080697702</v>
      </c>
      <c r="K640" s="49">
        <v>67304498.794442296</v>
      </c>
      <c r="L640" s="49">
        <v>67470211.127598897</v>
      </c>
      <c r="M640" s="38">
        <f>IF(OR(Beazley_data[[#This Row],[total_RC]]&lt;0.6,Beazley_data[[#This Row],[total_RC]]&gt;2),1,Beazley_data[[#This Row],[total_RC]])</f>
        <v>1.04364080697702</v>
      </c>
      <c r="P640" s="39" t="str">
        <f>Beazley_data[[#This Row],[key]]</f>
        <v>CR2008</v>
      </c>
      <c r="Q640" s="40">
        <f>Beazley_data[[#This Row],[WEP]]</f>
        <v>21198701.2766</v>
      </c>
      <c r="R640" s="40">
        <f t="shared" si="75"/>
        <v>21242488.126554601</v>
      </c>
      <c r="S640" s="41">
        <f t="shared" si="76"/>
        <v>2.0612863094820206E-3</v>
      </c>
      <c r="U640" s="42">
        <f>Beazley_data[[#This Row],[Acq_costs]]</f>
        <v>4560742.8066182602</v>
      </c>
      <c r="V640" s="40">
        <f t="shared" si="77"/>
        <v>4776106.4341970896</v>
      </c>
      <c r="W640" s="43">
        <f t="shared" si="78"/>
        <v>4.5091881964107475E-2</v>
      </c>
      <c r="Y640" s="44">
        <f>Beazley_data[[#This Row],[total_RC]]</f>
        <v>1.04364080697702</v>
      </c>
      <c r="Z640" s="45">
        <f t="shared" si="79"/>
        <v>1.0466213034965199</v>
      </c>
      <c r="AA640" s="43">
        <f t="shared" si="80"/>
        <v>2.8477315620681442E-3</v>
      </c>
      <c r="AD640" s="42">
        <f>Beazley_data[[#This Row],[Cat_incurred]]+Beazley_data[[#This Row],[incurred_exc_cat]]</f>
        <v>67470211.127598926</v>
      </c>
      <c r="AE640" s="40">
        <f t="shared" si="81"/>
        <v>67482510.192732394</v>
      </c>
      <c r="AF640" s="43">
        <f t="shared" si="82"/>
        <v>1.8225559627732814E-4</v>
      </c>
    </row>
    <row r="641" spans="1:32" x14ac:dyDescent="0.25">
      <c r="A641" s="46" t="s">
        <v>895</v>
      </c>
      <c r="B641" s="46" t="s">
        <v>129</v>
      </c>
      <c r="C641">
        <v>2009</v>
      </c>
      <c r="D641" s="84">
        <v>10112980.0145</v>
      </c>
      <c r="E641">
        <v>2211836.1754990099</v>
      </c>
      <c r="F641">
        <v>10023414.670646699</v>
      </c>
      <c r="G641">
        <v>10023414.670646699</v>
      </c>
      <c r="H641">
        <v>723.19430370999999</v>
      </c>
      <c r="I641">
        <v>723.19430370999999</v>
      </c>
      <c r="J641">
        <v>1.1223126718901399</v>
      </c>
      <c r="K641">
        <v>10024137.8649504</v>
      </c>
      <c r="L641">
        <v>10024137.8649504</v>
      </c>
      <c r="M641" s="38">
        <f>IF(OR(Beazley_data[[#This Row],[total_RC]]&lt;0.6,Beazley_data[[#This Row],[total_RC]]&gt;2),1,Beazley_data[[#This Row],[total_RC]])</f>
        <v>1.1223126718901399</v>
      </c>
      <c r="P641" s="39" t="str">
        <f>Beazley_data[[#This Row],[key]]</f>
        <v>CR2009</v>
      </c>
      <c r="Q641" s="40">
        <f>Beazley_data[[#This Row],[WEP]]</f>
        <v>10112980.0145</v>
      </c>
      <c r="R641" s="40">
        <f t="shared" si="75"/>
        <v>10100681.768519901</v>
      </c>
      <c r="S641" s="41">
        <f t="shared" si="76"/>
        <v>-1.2175659289086743E-3</v>
      </c>
      <c r="U641" s="42">
        <f>Beazley_data[[#This Row],[Acq_costs]]</f>
        <v>2211836.1754990099</v>
      </c>
      <c r="V641" s="40">
        <f t="shared" si="77"/>
        <v>2366573.5049584401</v>
      </c>
      <c r="W641" s="43">
        <f t="shared" si="78"/>
        <v>6.5384543997989014E-2</v>
      </c>
      <c r="Y641" s="44">
        <f>Beazley_data[[#This Row],[total_RC]]</f>
        <v>1.1223126718901399</v>
      </c>
      <c r="Z641" s="45">
        <f t="shared" si="79"/>
        <v>1.09978741638629</v>
      </c>
      <c r="AA641" s="43">
        <f t="shared" si="80"/>
        <v>-2.0481463206647746E-2</v>
      </c>
      <c r="AD641" s="42">
        <f>Beazley_data[[#This Row],[Cat_incurred]]+Beazley_data[[#This Row],[incurred_exc_cat]]</f>
        <v>10024137.864950409</v>
      </c>
      <c r="AE641" s="40">
        <f t="shared" si="81"/>
        <v>10359292.6653703</v>
      </c>
      <c r="AF641" s="43">
        <f t="shared" si="82"/>
        <v>3.235305838402152E-2</v>
      </c>
    </row>
    <row r="642" spans="1:32" x14ac:dyDescent="0.25">
      <c r="A642" s="48" t="s">
        <v>896</v>
      </c>
      <c r="B642" s="48" t="s">
        <v>129</v>
      </c>
      <c r="C642" s="49">
        <v>2010</v>
      </c>
      <c r="D642" s="85">
        <v>8808579.8772</v>
      </c>
      <c r="E642" s="49">
        <v>1707420.22596146</v>
      </c>
      <c r="F642" s="49">
        <v>0</v>
      </c>
      <c r="G642" s="49">
        <v>0</v>
      </c>
      <c r="H642" s="49">
        <v>0</v>
      </c>
      <c r="I642" s="49">
        <v>0</v>
      </c>
      <c r="J642" s="49">
        <v>1.1397149718872599</v>
      </c>
      <c r="K642" s="49">
        <v>0</v>
      </c>
      <c r="L642" s="49">
        <v>0</v>
      </c>
      <c r="M642" s="38">
        <f>IF(OR(Beazley_data[[#This Row],[total_RC]]&lt;0.6,Beazley_data[[#This Row],[total_RC]]&gt;2),1,Beazley_data[[#This Row],[total_RC]])</f>
        <v>1.1397149718872599</v>
      </c>
      <c r="P642" s="39" t="str">
        <f>Beazley_data[[#This Row],[key]]</f>
        <v>CR2010</v>
      </c>
      <c r="Q642" s="40">
        <f>Beazley_data[[#This Row],[WEP]]</f>
        <v>8808579.8772</v>
      </c>
      <c r="R642" s="40">
        <f t="shared" ref="R642:R705" si="83">IFERROR(INDEX($AJ$4:$CZ$182,MATCH($B642,$AI$4:$AI$182,0),MATCH($C642&amp;"WEP",$AJ$1:$FQ$1,0)),0)</f>
        <v>8804528.8633852191</v>
      </c>
      <c r="S642" s="41">
        <f t="shared" ref="S642:S705" si="84">IFERROR((R642-Q642)/R642,"no values")</f>
        <v>-4.601056885198628E-4</v>
      </c>
      <c r="U642" s="42">
        <f>Beazley_data[[#This Row],[Acq_costs]]</f>
        <v>1707420.22596146</v>
      </c>
      <c r="V642" s="40">
        <f t="shared" ref="V642:V705" si="85">IFERROR(INDEX($AJ$4:$FQ$182,MATCH($B642,$AI$4:$AI$182,0),MATCH($C642&amp;"Acquisition Cost",$AJ$1:$FQ$1,0)),0)</f>
        <v>1741506.11541229</v>
      </c>
      <c r="W642" s="43">
        <f t="shared" ref="W642:W705" si="86">IFERROR((V642-U642)/V642,"no values")</f>
        <v>1.9572649874249986E-2</v>
      </c>
      <c r="Y642" s="44">
        <f>Beazley_data[[#This Row],[total_RC]]</f>
        <v>1.1397149718872599</v>
      </c>
      <c r="Z642" s="45">
        <f t="shared" ref="Z642:Z705" si="87">IFERROR(INDEX($AJ$4:$FQ$182,MATCH($B642,$AI$4:$AI$182,0),MATCH($C642&amp;"RC",$AJ$1:$FQ$1,0)),0)</f>
        <v>1.13512840757323</v>
      </c>
      <c r="AA642" s="43">
        <f t="shared" ref="AA642:AA705" si="88">IFERROR((Z642-Y642)/Z642,"no values")</f>
        <v>-4.040568699919562E-3</v>
      </c>
      <c r="AD642" s="42">
        <f>Beazley_data[[#This Row],[Cat_incurred]]+Beazley_data[[#This Row],[incurred_exc_cat]]</f>
        <v>0</v>
      </c>
      <c r="AE642" s="40">
        <f t="shared" ref="AE642:AE705" si="89">IFERROR(INDEX($AJ$4:$FQ$182,MATCH($B642,$AI$4:$AI$182,0),MATCH($C642&amp;"Total Incurred (Cat)",$AJ$1:$FQ$1,0)),0)+IFERROR(INDEX($AJ$4:$FQ$182,MATCH($B642,$AI$4:$AI$182,0),MATCH($C642&amp;"Total Incurred (Non Cat)",$AJ$1:$FQ$1,0)),0)</f>
        <v>0</v>
      </c>
      <c r="AF642" s="43" t="str">
        <f t="shared" ref="AF642:AF705" si="90">IFERROR((AE642-AD642)/AE642,"no values")</f>
        <v>no values</v>
      </c>
    </row>
    <row r="643" spans="1:32" x14ac:dyDescent="0.25">
      <c r="A643" s="46" t="s">
        <v>897</v>
      </c>
      <c r="B643" s="46" t="s">
        <v>129</v>
      </c>
      <c r="C643">
        <v>2011</v>
      </c>
      <c r="D643" s="84">
        <v>7239551.1813000003</v>
      </c>
      <c r="E643">
        <v>2143905.4667279599</v>
      </c>
      <c r="F643">
        <v>0</v>
      </c>
      <c r="G643">
        <v>0</v>
      </c>
      <c r="H643">
        <v>5188092.7083221097</v>
      </c>
      <c r="I643">
        <v>5188092.7083221097</v>
      </c>
      <c r="J643">
        <v>0.99766965344455605</v>
      </c>
      <c r="K643">
        <v>5188092.7083221097</v>
      </c>
      <c r="L643">
        <v>5188092.7083221097</v>
      </c>
      <c r="M643" s="38">
        <f>IF(OR(Beazley_data[[#This Row],[total_RC]]&lt;0.6,Beazley_data[[#This Row],[total_RC]]&gt;2),1,Beazley_data[[#This Row],[total_RC]])</f>
        <v>0.99766965344455605</v>
      </c>
      <c r="P643" s="39" t="str">
        <f>Beazley_data[[#This Row],[key]]</f>
        <v>CR2011</v>
      </c>
      <c r="Q643" s="40">
        <f>Beazley_data[[#This Row],[WEP]]</f>
        <v>7239551.1813000003</v>
      </c>
      <c r="R643" s="40">
        <f t="shared" si="83"/>
        <v>7330514.7576940097</v>
      </c>
      <c r="S643" s="41">
        <f t="shared" si="84"/>
        <v>1.240889342710009E-2</v>
      </c>
      <c r="U643" s="42">
        <f>Beazley_data[[#This Row],[Acq_costs]]</f>
        <v>2143905.4667279599</v>
      </c>
      <c r="V643" s="40">
        <f t="shared" si="85"/>
        <v>2192635.8822953301</v>
      </c>
      <c r="W643" s="43">
        <f t="shared" si="86"/>
        <v>2.2224581819922321E-2</v>
      </c>
      <c r="Y643" s="44">
        <f>Beazley_data[[#This Row],[total_RC]]</f>
        <v>0.99766965344455605</v>
      </c>
      <c r="Z643" s="45">
        <f t="shared" si="87"/>
        <v>0.99775335400461695</v>
      </c>
      <c r="AA643" s="43">
        <f t="shared" si="88"/>
        <v>8.3889029011992796E-5</v>
      </c>
      <c r="AD643" s="42">
        <f>Beazley_data[[#This Row],[Cat_incurred]]+Beazley_data[[#This Row],[incurred_exc_cat]]</f>
        <v>5188092.7083221097</v>
      </c>
      <c r="AE643" s="40">
        <f t="shared" si="89"/>
        <v>5253647.8082298702</v>
      </c>
      <c r="AF643" s="43">
        <f t="shared" si="90"/>
        <v>1.2478015714161132E-2</v>
      </c>
    </row>
    <row r="644" spans="1:32" x14ac:dyDescent="0.25">
      <c r="A644" s="48" t="s">
        <v>898</v>
      </c>
      <c r="B644" s="48" t="s">
        <v>129</v>
      </c>
      <c r="C644" s="49">
        <v>2012</v>
      </c>
      <c r="D644" s="85">
        <v>9849106.0888999999</v>
      </c>
      <c r="E644" s="49">
        <v>3415540.3645139802</v>
      </c>
      <c r="F644" s="49">
        <v>15891720.058219001</v>
      </c>
      <c r="G644" s="49">
        <v>15940716.3716208</v>
      </c>
      <c r="H644" s="49">
        <v>490179.18617023597</v>
      </c>
      <c r="I644" s="49">
        <v>527706.312002716</v>
      </c>
      <c r="J644" s="49">
        <v>0.99405988444911497</v>
      </c>
      <c r="K644" s="49">
        <v>16381899.244389299</v>
      </c>
      <c r="L644" s="49">
        <v>16468422.6836235</v>
      </c>
      <c r="M644" s="38">
        <f>IF(OR(Beazley_data[[#This Row],[total_RC]]&lt;0.6,Beazley_data[[#This Row],[total_RC]]&gt;2),1,Beazley_data[[#This Row],[total_RC]])</f>
        <v>0.99405988444911497</v>
      </c>
      <c r="P644" s="39" t="str">
        <f>Beazley_data[[#This Row],[key]]</f>
        <v>CR2012</v>
      </c>
      <c r="Q644" s="40">
        <f>Beazley_data[[#This Row],[WEP]]</f>
        <v>9849106.0888999999</v>
      </c>
      <c r="R644" s="40">
        <f t="shared" si="83"/>
        <v>10130966.601571299</v>
      </c>
      <c r="S644" s="41">
        <f t="shared" si="84"/>
        <v>2.7821680176853322E-2</v>
      </c>
      <c r="U644" s="42">
        <f>Beazley_data[[#This Row],[Acq_costs]]</f>
        <v>3415540.3645139802</v>
      </c>
      <c r="V644" s="40">
        <f t="shared" si="85"/>
        <v>3528841.0100886999</v>
      </c>
      <c r="W644" s="43">
        <f t="shared" si="86"/>
        <v>3.210704173149239E-2</v>
      </c>
      <c r="Y644" s="44">
        <f>Beazley_data[[#This Row],[total_RC]]</f>
        <v>0.99405988444911497</v>
      </c>
      <c r="Z644" s="45">
        <f t="shared" si="87"/>
        <v>0.99406695416975899</v>
      </c>
      <c r="AA644" s="43">
        <f t="shared" si="88"/>
        <v>7.1119159673904708E-6</v>
      </c>
      <c r="AD644" s="42">
        <f>Beazley_data[[#This Row],[Cat_incurred]]+Beazley_data[[#This Row],[incurred_exc_cat]]</f>
        <v>16468422.683623517</v>
      </c>
      <c r="AE644" s="40">
        <f t="shared" si="89"/>
        <v>16825977.543224901</v>
      </c>
      <c r="AF644" s="43">
        <f t="shared" si="90"/>
        <v>2.1250168596911981E-2</v>
      </c>
    </row>
    <row r="645" spans="1:32" x14ac:dyDescent="0.25">
      <c r="A645" s="46" t="s">
        <v>899</v>
      </c>
      <c r="B645" s="46" t="s">
        <v>129</v>
      </c>
      <c r="C645">
        <v>2013</v>
      </c>
      <c r="D645" s="84">
        <v>12881949.8693</v>
      </c>
      <c r="E645">
        <v>4136221.51089175</v>
      </c>
      <c r="F645">
        <v>1374543.3999071999</v>
      </c>
      <c r="G645">
        <v>1374543.3999071999</v>
      </c>
      <c r="H645">
        <v>8175285.1305879802</v>
      </c>
      <c r="I645">
        <v>8175444.1472879797</v>
      </c>
      <c r="J645">
        <v>1.0287726945461899</v>
      </c>
      <c r="K645">
        <v>9549828.5304951798</v>
      </c>
      <c r="L645">
        <v>9549987.5471951794</v>
      </c>
      <c r="M645" s="38">
        <f>IF(OR(Beazley_data[[#This Row],[total_RC]]&lt;0.6,Beazley_data[[#This Row],[total_RC]]&gt;2),1,Beazley_data[[#This Row],[total_RC]])</f>
        <v>1.0287726945461899</v>
      </c>
      <c r="P645" s="39" t="str">
        <f>Beazley_data[[#This Row],[key]]</f>
        <v>CR2013</v>
      </c>
      <c r="Q645" s="40">
        <f>Beazley_data[[#This Row],[WEP]]</f>
        <v>12881949.8693</v>
      </c>
      <c r="R645" s="40">
        <f t="shared" si="83"/>
        <v>13112134.102473101</v>
      </c>
      <c r="S645" s="41">
        <f t="shared" si="84"/>
        <v>1.7555054835023755E-2</v>
      </c>
      <c r="U645" s="42">
        <f>Beazley_data[[#This Row],[Acq_costs]]</f>
        <v>4136221.51089175</v>
      </c>
      <c r="V645" s="40">
        <f t="shared" si="85"/>
        <v>4231581.3868119204</v>
      </c>
      <c r="W645" s="43">
        <f t="shared" si="86"/>
        <v>2.2535281069476186E-2</v>
      </c>
      <c r="Y645" s="44">
        <f>Beazley_data[[#This Row],[total_RC]]</f>
        <v>1.0287726945461899</v>
      </c>
      <c r="Z645" s="45">
        <f t="shared" si="87"/>
        <v>1.02623957088869</v>
      </c>
      <c r="AA645" s="43">
        <f t="shared" si="88"/>
        <v>-2.4683550794151422E-3</v>
      </c>
      <c r="AD645" s="42">
        <f>Beazley_data[[#This Row],[Cat_incurred]]+Beazley_data[[#This Row],[incurred_exc_cat]]</f>
        <v>9549987.5471951794</v>
      </c>
      <c r="AE645" s="40">
        <f t="shared" si="89"/>
        <v>9730201.2773134205</v>
      </c>
      <c r="AF645" s="43">
        <f t="shared" si="90"/>
        <v>1.8521069090155499E-2</v>
      </c>
    </row>
    <row r="646" spans="1:32" x14ac:dyDescent="0.25">
      <c r="A646" s="48" t="s">
        <v>900</v>
      </c>
      <c r="B646" s="48" t="s">
        <v>129</v>
      </c>
      <c r="C646" s="49">
        <v>2014</v>
      </c>
      <c r="D646" s="85">
        <v>15750555.493799999</v>
      </c>
      <c r="E646" s="49">
        <v>4836858.4162727399</v>
      </c>
      <c r="F646" s="49">
        <v>24894174.100949001</v>
      </c>
      <c r="G646" s="49">
        <v>24907500.410349701</v>
      </c>
      <c r="H646" s="49">
        <v>17651818.7866363</v>
      </c>
      <c r="I646" s="49">
        <v>17679940.037383601</v>
      </c>
      <c r="J646" s="49">
        <v>1.0620367987413499</v>
      </c>
      <c r="K646" s="49">
        <v>42545992.887585297</v>
      </c>
      <c r="L646" s="49">
        <v>42587440.447733201</v>
      </c>
      <c r="M646" s="38">
        <f>IF(OR(Beazley_data[[#This Row],[total_RC]]&lt;0.6,Beazley_data[[#This Row],[total_RC]]&gt;2),1,Beazley_data[[#This Row],[total_RC]])</f>
        <v>1.0620367987413499</v>
      </c>
      <c r="P646" s="39" t="str">
        <f>Beazley_data[[#This Row],[key]]</f>
        <v>CR2014</v>
      </c>
      <c r="Q646" s="40">
        <f>Beazley_data[[#This Row],[WEP]]</f>
        <v>15750555.493799999</v>
      </c>
      <c r="R646" s="40">
        <f t="shared" si="83"/>
        <v>17588654.672599498</v>
      </c>
      <c r="S646" s="41">
        <f t="shared" si="84"/>
        <v>0.10450481932896115</v>
      </c>
      <c r="U646" s="42">
        <f>Beazley_data[[#This Row],[Acq_costs]]</f>
        <v>4836858.4162727399</v>
      </c>
      <c r="V646" s="40">
        <f t="shared" si="85"/>
        <v>5262253.75827506</v>
      </c>
      <c r="W646" s="43">
        <f t="shared" si="86"/>
        <v>8.0839001983393999E-2</v>
      </c>
      <c r="Y646" s="44">
        <f>Beazley_data[[#This Row],[total_RC]]</f>
        <v>1.0620367987413499</v>
      </c>
      <c r="Z646" s="45">
        <f t="shared" si="87"/>
        <v>1.0525058460807799</v>
      </c>
      <c r="AA646" s="43">
        <f t="shared" si="88"/>
        <v>-9.0554866712241732E-3</v>
      </c>
      <c r="AD646" s="42">
        <f>Beazley_data[[#This Row],[Cat_incurred]]+Beazley_data[[#This Row],[incurred_exc_cat]]</f>
        <v>42587440.447733298</v>
      </c>
      <c r="AE646" s="40">
        <f t="shared" si="89"/>
        <v>45271767.275931597</v>
      </c>
      <c r="AF646" s="43">
        <f t="shared" si="90"/>
        <v>5.9293616965233907E-2</v>
      </c>
    </row>
    <row r="647" spans="1:32" x14ac:dyDescent="0.25">
      <c r="A647" s="46" t="s">
        <v>901</v>
      </c>
      <c r="B647" s="46" t="s">
        <v>129</v>
      </c>
      <c r="C647">
        <v>2015</v>
      </c>
      <c r="D647" s="84">
        <v>10629864.1251</v>
      </c>
      <c r="E647">
        <v>3939406.2365012201</v>
      </c>
      <c r="F647">
        <v>8042875.5210442804</v>
      </c>
      <c r="G647">
        <v>8042975.7510442799</v>
      </c>
      <c r="H647">
        <v>3634830.5763102099</v>
      </c>
      <c r="I647">
        <v>3638101.6183782099</v>
      </c>
      <c r="J647">
        <v>0.95437381638499996</v>
      </c>
      <c r="K647">
        <v>11677706.0973545</v>
      </c>
      <c r="L647">
        <v>11681077.369422499</v>
      </c>
      <c r="M647" s="38">
        <f>IF(OR(Beazley_data[[#This Row],[total_RC]]&lt;0.6,Beazley_data[[#This Row],[total_RC]]&gt;2),1,Beazley_data[[#This Row],[total_RC]])</f>
        <v>0.95437381638499996</v>
      </c>
      <c r="P647" s="39" t="str">
        <f>Beazley_data[[#This Row],[key]]</f>
        <v>CR2015</v>
      </c>
      <c r="Q647" s="40">
        <f>Beazley_data[[#This Row],[WEP]]</f>
        <v>10629864.1251</v>
      </c>
      <c r="R647" s="40">
        <f t="shared" si="83"/>
        <v>11668217.931297399</v>
      </c>
      <c r="S647" s="41">
        <f t="shared" si="84"/>
        <v>8.8989922223876722E-2</v>
      </c>
      <c r="U647" s="42">
        <f>Beazley_data[[#This Row],[Acq_costs]]</f>
        <v>3939406.2365012201</v>
      </c>
      <c r="V647" s="40">
        <f t="shared" si="85"/>
        <v>4181812.8318006699</v>
      </c>
      <c r="W647" s="43">
        <f t="shared" si="86"/>
        <v>5.7966868688159472E-2</v>
      </c>
      <c r="Y647" s="44">
        <f>Beazley_data[[#This Row],[total_RC]]</f>
        <v>0.95437381638499996</v>
      </c>
      <c r="Z647" s="45">
        <f t="shared" si="87"/>
        <v>0.96519699939949899</v>
      </c>
      <c r="AA647" s="43">
        <f t="shared" si="88"/>
        <v>1.1213444531253943E-2</v>
      </c>
      <c r="AD647" s="42">
        <f>Beazley_data[[#This Row],[Cat_incurred]]+Beazley_data[[#This Row],[incurred_exc_cat]]</f>
        <v>11681077.36942249</v>
      </c>
      <c r="AE647" s="40">
        <f t="shared" si="89"/>
        <v>11788211.9806605</v>
      </c>
      <c r="AF647" s="43">
        <f t="shared" si="90"/>
        <v>9.0882833981754899E-3</v>
      </c>
    </row>
    <row r="648" spans="1:32" x14ac:dyDescent="0.25">
      <c r="A648" s="48" t="s">
        <v>902</v>
      </c>
      <c r="B648" s="48" t="s">
        <v>129</v>
      </c>
      <c r="C648" s="49">
        <v>2016</v>
      </c>
      <c r="D648" s="85">
        <v>15956767.751399999</v>
      </c>
      <c r="E648" s="49">
        <v>5584062.6007495504</v>
      </c>
      <c r="F648" s="49">
        <v>1367612.83870618</v>
      </c>
      <c r="G648" s="49">
        <v>1373059.2137702201</v>
      </c>
      <c r="H648" s="49">
        <v>5391135.4302612096</v>
      </c>
      <c r="I648" s="49">
        <v>5392903.9278541198</v>
      </c>
      <c r="J648" s="49">
        <v>0.93631877621261395</v>
      </c>
      <c r="K648" s="49">
        <v>6758748.2689673901</v>
      </c>
      <c r="L648" s="49">
        <v>6765963.1416243399</v>
      </c>
      <c r="M648" s="38">
        <f>IF(OR(Beazley_data[[#This Row],[total_RC]]&lt;0.6,Beazley_data[[#This Row],[total_RC]]&gt;2),1,Beazley_data[[#This Row],[total_RC]])</f>
        <v>0.93631877621261395</v>
      </c>
      <c r="P648" s="39" t="str">
        <f>Beazley_data[[#This Row],[key]]</f>
        <v>CR2016</v>
      </c>
      <c r="Q648" s="40">
        <f>Beazley_data[[#This Row],[WEP]]</f>
        <v>15956767.751399999</v>
      </c>
      <c r="R648" s="40">
        <f t="shared" si="83"/>
        <v>16048278.488004301</v>
      </c>
      <c r="S648" s="41">
        <f t="shared" si="84"/>
        <v>5.7022151424343309E-3</v>
      </c>
      <c r="U648" s="42">
        <f>Beazley_data[[#This Row],[Acq_costs]]</f>
        <v>5584062.6007495504</v>
      </c>
      <c r="V648" s="40">
        <f t="shared" si="85"/>
        <v>5575698.5864303801</v>
      </c>
      <c r="W648" s="43">
        <f t="shared" si="86"/>
        <v>-1.5000836557998009E-3</v>
      </c>
      <c r="Y648" s="44">
        <f>Beazley_data[[#This Row],[total_RC]]</f>
        <v>0.93631877621261395</v>
      </c>
      <c r="Z648" s="45">
        <f t="shared" si="87"/>
        <v>0.94225420892377298</v>
      </c>
      <c r="AA648" s="43">
        <f t="shared" si="88"/>
        <v>6.2991840789317259E-3</v>
      </c>
      <c r="AD648" s="42">
        <f>Beazley_data[[#This Row],[Cat_incurred]]+Beazley_data[[#This Row],[incurred_exc_cat]]</f>
        <v>6765963.1416243399</v>
      </c>
      <c r="AE648" s="40">
        <f t="shared" si="89"/>
        <v>5582532.1149952998</v>
      </c>
      <c r="AF648" s="43">
        <f t="shared" si="90"/>
        <v>-0.21198821650308347</v>
      </c>
    </row>
    <row r="649" spans="1:32" x14ac:dyDescent="0.25">
      <c r="A649" s="46" t="s">
        <v>903</v>
      </c>
      <c r="B649" s="46" t="s">
        <v>129</v>
      </c>
      <c r="C649">
        <v>2017</v>
      </c>
      <c r="D649" s="84">
        <v>13987567.2827</v>
      </c>
      <c r="E649">
        <v>4924652.2122644903</v>
      </c>
      <c r="F649">
        <v>9332886.7075397205</v>
      </c>
      <c r="G649">
        <v>9479957.3629698101</v>
      </c>
      <c r="H649">
        <v>4095522.2084476398</v>
      </c>
      <c r="I649">
        <v>4104595.79132949</v>
      </c>
      <c r="J649">
        <v>0.97814356679863801</v>
      </c>
      <c r="K649">
        <v>13428408.9159874</v>
      </c>
      <c r="L649">
        <v>13584553.1542993</v>
      </c>
      <c r="M649" s="38">
        <f>IF(OR(Beazley_data[[#This Row],[total_RC]]&lt;0.6,Beazley_data[[#This Row],[total_RC]]&gt;2),1,Beazley_data[[#This Row],[total_RC]])</f>
        <v>0.97814356679863801</v>
      </c>
      <c r="P649" s="39" t="str">
        <f>Beazley_data[[#This Row],[key]]</f>
        <v>CR2017</v>
      </c>
      <c r="Q649" s="40">
        <f>Beazley_data[[#This Row],[WEP]]</f>
        <v>13987567.2827</v>
      </c>
      <c r="R649" s="40">
        <f t="shared" si="83"/>
        <v>14150401.7251481</v>
      </c>
      <c r="S649" s="41">
        <f t="shared" si="84"/>
        <v>1.1507407747916486E-2</v>
      </c>
      <c r="U649" s="42">
        <f>Beazley_data[[#This Row],[Acq_costs]]</f>
        <v>4924652.2122644903</v>
      </c>
      <c r="V649" s="40">
        <f t="shared" si="85"/>
        <v>4998086.7775598001</v>
      </c>
      <c r="W649" s="43">
        <f t="shared" si="86"/>
        <v>1.4692535076624356E-2</v>
      </c>
      <c r="Y649" s="44">
        <f>Beazley_data[[#This Row],[total_RC]]</f>
        <v>0.97814356679863801</v>
      </c>
      <c r="Z649" s="45">
        <f t="shared" si="87"/>
        <v>0.99120270269019795</v>
      </c>
      <c r="AA649" s="43">
        <f t="shared" si="88"/>
        <v>1.3175040641148848E-2</v>
      </c>
      <c r="AD649" s="42">
        <f>Beazley_data[[#This Row],[Cat_incurred]]+Beazley_data[[#This Row],[incurred_exc_cat]]</f>
        <v>13584553.1542993</v>
      </c>
      <c r="AE649" s="40">
        <f t="shared" si="89"/>
        <v>14003790.625981599</v>
      </c>
      <c r="AF649" s="43">
        <f t="shared" si="90"/>
        <v>2.9937427863601207E-2</v>
      </c>
    </row>
    <row r="650" spans="1:32" x14ac:dyDescent="0.25">
      <c r="A650" s="48" t="s">
        <v>904</v>
      </c>
      <c r="B650" s="48" t="s">
        <v>129</v>
      </c>
      <c r="C650" s="49">
        <v>2018</v>
      </c>
      <c r="D650" s="85">
        <v>11747920.8586</v>
      </c>
      <c r="E650" s="49">
        <v>2980040.0192962298</v>
      </c>
      <c r="F650" s="49">
        <v>4771964.0213658204</v>
      </c>
      <c r="G650" s="49">
        <v>4783619.5495618004</v>
      </c>
      <c r="H650" s="49">
        <v>4103781.26291748</v>
      </c>
      <c r="I650" s="49">
        <v>4104261.8300411701</v>
      </c>
      <c r="J650" s="49">
        <v>0.93150886234382402</v>
      </c>
      <c r="K650" s="49">
        <v>8875745.2842833009</v>
      </c>
      <c r="L650" s="49">
        <v>8887881.3796029706</v>
      </c>
      <c r="M650" s="38">
        <f>IF(OR(Beazley_data[[#This Row],[total_RC]]&lt;0.6,Beazley_data[[#This Row],[total_RC]]&gt;2),1,Beazley_data[[#This Row],[total_RC]])</f>
        <v>0.93150886234382402</v>
      </c>
      <c r="P650" s="39" t="str">
        <f>Beazley_data[[#This Row],[key]]</f>
        <v>CR2018</v>
      </c>
      <c r="Q650" s="40">
        <f>Beazley_data[[#This Row],[WEP]]</f>
        <v>11747920.8586</v>
      </c>
      <c r="R650" s="40">
        <f t="shared" si="83"/>
        <v>10603859.737470301</v>
      </c>
      <c r="S650" s="41">
        <f t="shared" si="84"/>
        <v>-0.10789100850579818</v>
      </c>
      <c r="U650" s="42">
        <f>Beazley_data[[#This Row],[Acq_costs]]</f>
        <v>2980040.0192962298</v>
      </c>
      <c r="V650" s="40">
        <f t="shared" si="85"/>
        <v>2740340.02887354</v>
      </c>
      <c r="W650" s="43">
        <f t="shared" si="86"/>
        <v>-8.7470893355238943E-2</v>
      </c>
      <c r="Y650" s="44">
        <f>Beazley_data[[#This Row],[total_RC]]</f>
        <v>0.93150886234382402</v>
      </c>
      <c r="Z650" s="45">
        <f t="shared" si="87"/>
        <v>0.96008391975948404</v>
      </c>
      <c r="AA650" s="43">
        <f t="shared" si="88"/>
        <v>2.9763083025928106E-2</v>
      </c>
      <c r="AD650" s="42">
        <f>Beazley_data[[#This Row],[Cat_incurred]]+Beazley_data[[#This Row],[incurred_exc_cat]]</f>
        <v>8887881.3796029706</v>
      </c>
      <c r="AE650" s="40">
        <f t="shared" si="89"/>
        <v>8908406.79122</v>
      </c>
      <c r="AF650" s="43">
        <f t="shared" si="90"/>
        <v>2.3040496575952294E-3</v>
      </c>
    </row>
    <row r="651" spans="1:32" x14ac:dyDescent="0.25">
      <c r="A651" s="46" t="s">
        <v>905</v>
      </c>
      <c r="B651" s="46" t="s">
        <v>129</v>
      </c>
      <c r="C651">
        <v>2019</v>
      </c>
      <c r="D651" s="84">
        <v>18607844.1844</v>
      </c>
      <c r="E651">
        <v>5840296.2688505501</v>
      </c>
      <c r="F651">
        <v>21610642.465455499</v>
      </c>
      <c r="G651">
        <v>21653461.971105501</v>
      </c>
      <c r="H651">
        <v>1737156.93530632</v>
      </c>
      <c r="I651">
        <v>1743690.76739345</v>
      </c>
      <c r="J651">
        <v>0.99286379494891397</v>
      </c>
      <c r="K651">
        <v>23347799.400761802</v>
      </c>
      <c r="L651">
        <v>23397152.7384989</v>
      </c>
      <c r="M651" s="38">
        <f>IF(OR(Beazley_data[[#This Row],[total_RC]]&lt;0.6,Beazley_data[[#This Row],[total_RC]]&gt;2),1,Beazley_data[[#This Row],[total_RC]])</f>
        <v>0.99286379494891397</v>
      </c>
      <c r="P651" s="39" t="str">
        <f>Beazley_data[[#This Row],[key]]</f>
        <v>CR2019</v>
      </c>
      <c r="Q651" s="40">
        <f>Beazley_data[[#This Row],[WEP]]</f>
        <v>18607844.1844</v>
      </c>
      <c r="R651" s="40">
        <f t="shared" si="83"/>
        <v>18541774.105413198</v>
      </c>
      <c r="S651" s="41">
        <f t="shared" si="84"/>
        <v>-3.5633094552431368E-3</v>
      </c>
      <c r="U651" s="42">
        <f>Beazley_data[[#This Row],[Acq_costs]]</f>
        <v>5840296.2688505501</v>
      </c>
      <c r="V651" s="40">
        <f t="shared" si="85"/>
        <v>5824538.5225191005</v>
      </c>
      <c r="W651" s="43">
        <f t="shared" si="86"/>
        <v>-2.7054068353271712E-3</v>
      </c>
      <c r="Y651" s="44">
        <f>Beazley_data[[#This Row],[total_RC]]</f>
        <v>0.99286379494891397</v>
      </c>
      <c r="Z651" s="45">
        <f t="shared" si="87"/>
        <v>1.07174098317366</v>
      </c>
      <c r="AA651" s="43">
        <f t="shared" si="88"/>
        <v>7.3597249207708132E-2</v>
      </c>
      <c r="AD651" s="42">
        <f>Beazley_data[[#This Row],[Cat_incurred]]+Beazley_data[[#This Row],[incurred_exc_cat]]</f>
        <v>23397152.738498952</v>
      </c>
      <c r="AE651" s="40">
        <f t="shared" si="89"/>
        <v>27716109.3549104</v>
      </c>
      <c r="AF651" s="43">
        <f t="shared" si="90"/>
        <v>0.15582838706206317</v>
      </c>
    </row>
    <row r="652" spans="1:32" x14ac:dyDescent="0.25">
      <c r="A652" s="48" t="s">
        <v>906</v>
      </c>
      <c r="B652" s="48" t="s">
        <v>129</v>
      </c>
      <c r="C652" s="49">
        <v>2020</v>
      </c>
      <c r="D652" s="85">
        <v>16454548.7378</v>
      </c>
      <c r="E652" s="49">
        <v>5554388.2519552801</v>
      </c>
      <c r="F652" s="49">
        <v>1038051.00360324</v>
      </c>
      <c r="G652" s="49">
        <v>1080366.0361282399</v>
      </c>
      <c r="H652" s="49">
        <v>1999543.8149452</v>
      </c>
      <c r="I652" s="49">
        <v>1999546.6149452</v>
      </c>
      <c r="J652" s="49">
        <v>1.0701512941603</v>
      </c>
      <c r="K652" s="49">
        <v>3037594.81854844</v>
      </c>
      <c r="L652" s="49">
        <v>3079912.65107344</v>
      </c>
      <c r="M652" s="38">
        <f>IF(OR(Beazley_data[[#This Row],[total_RC]]&lt;0.6,Beazley_data[[#This Row],[total_RC]]&gt;2),1,Beazley_data[[#This Row],[total_RC]])</f>
        <v>1.0701512941603</v>
      </c>
      <c r="P652" s="39" t="str">
        <f>Beazley_data[[#This Row],[key]]</f>
        <v>CR2020</v>
      </c>
      <c r="Q652" s="40">
        <f>Beazley_data[[#This Row],[WEP]]</f>
        <v>16454548.7378</v>
      </c>
      <c r="R652" s="40">
        <f t="shared" si="83"/>
        <v>16188437.825237701</v>
      </c>
      <c r="S652" s="41">
        <f t="shared" si="84"/>
        <v>-1.643833181651622E-2</v>
      </c>
      <c r="U652" s="42">
        <f>Beazley_data[[#This Row],[Acq_costs]]</f>
        <v>5554388.2519552801</v>
      </c>
      <c r="V652" s="40">
        <f t="shared" si="85"/>
        <v>5450063.6784170698</v>
      </c>
      <c r="W652" s="43">
        <f t="shared" si="86"/>
        <v>-1.9141899928866616E-2</v>
      </c>
      <c r="Y652" s="44">
        <f>Beazley_data[[#This Row],[total_RC]]</f>
        <v>1.0701512941603</v>
      </c>
      <c r="Z652" s="45">
        <f t="shared" si="87"/>
        <v>1.0668238969033501</v>
      </c>
      <c r="AA652" s="43">
        <f t="shared" si="88"/>
        <v>-3.118975181009944E-3</v>
      </c>
      <c r="AD652" s="42">
        <f>Beazley_data[[#This Row],[Cat_incurred]]+Beazley_data[[#This Row],[incurred_exc_cat]]</f>
        <v>3079912.65107344</v>
      </c>
      <c r="AE652" s="40">
        <f t="shared" si="89"/>
        <v>1148773.66247548</v>
      </c>
      <c r="AF652" s="43">
        <f t="shared" si="90"/>
        <v>-1.6810439268224251</v>
      </c>
    </row>
    <row r="653" spans="1:32" x14ac:dyDescent="0.25">
      <c r="A653" s="46" t="s">
        <v>907</v>
      </c>
      <c r="B653" s="46" t="s">
        <v>129</v>
      </c>
      <c r="C653">
        <v>2021</v>
      </c>
      <c r="D653" s="84">
        <v>22011380.605700001</v>
      </c>
      <c r="E653">
        <v>6470260.82278019</v>
      </c>
      <c r="F653">
        <v>1181898.44980668</v>
      </c>
      <c r="G653">
        <v>1417134.8865195799</v>
      </c>
      <c r="H653">
        <v>45705.180922</v>
      </c>
      <c r="I653">
        <v>45705.180922</v>
      </c>
      <c r="J653">
        <v>1.05984948042694</v>
      </c>
      <c r="K653">
        <v>1227603.6307286799</v>
      </c>
      <c r="L653">
        <v>1462840.0674415799</v>
      </c>
      <c r="M653" s="38">
        <f>IF(OR(Beazley_data[[#This Row],[total_RC]]&lt;0.6,Beazley_data[[#This Row],[total_RC]]&gt;2),1,Beazley_data[[#This Row],[total_RC]])</f>
        <v>1.05984948042694</v>
      </c>
      <c r="P653" s="39" t="str">
        <f>Beazley_data[[#This Row],[key]]</f>
        <v>CR2021</v>
      </c>
      <c r="Q653" s="40">
        <f>Beazley_data[[#This Row],[WEP]]</f>
        <v>22011380.605700001</v>
      </c>
      <c r="R653" s="40">
        <f t="shared" si="83"/>
        <v>21043466.4011137</v>
      </c>
      <c r="S653" s="41">
        <f t="shared" si="84"/>
        <v>-4.5995948867771863E-2</v>
      </c>
      <c r="U653" s="42">
        <f>Beazley_data[[#This Row],[Acq_costs]]</f>
        <v>6470260.82278019</v>
      </c>
      <c r="V653" s="40">
        <f t="shared" si="85"/>
        <v>6230664.5717957998</v>
      </c>
      <c r="W653" s="43">
        <f t="shared" si="86"/>
        <v>-3.8454365216347049E-2</v>
      </c>
      <c r="Y653" s="44">
        <f>Beazley_data[[#This Row],[total_RC]]</f>
        <v>1.05984948042694</v>
      </c>
      <c r="Z653" s="45">
        <f t="shared" si="87"/>
        <v>1.05515899498554</v>
      </c>
      <c r="AA653" s="43">
        <f t="shared" si="88"/>
        <v>-4.4452878321568287E-3</v>
      </c>
      <c r="AD653" s="42">
        <f>Beazley_data[[#This Row],[Cat_incurred]]+Beazley_data[[#This Row],[incurred_exc_cat]]</f>
        <v>1462840.0674415799</v>
      </c>
      <c r="AE653" s="40">
        <f t="shared" si="89"/>
        <v>81455.060280000005</v>
      </c>
      <c r="AF653" s="43">
        <f t="shared" si="90"/>
        <v>-16.958860535037342</v>
      </c>
    </row>
    <row r="654" spans="1:32" x14ac:dyDescent="0.25">
      <c r="A654" s="48" t="s">
        <v>908</v>
      </c>
      <c r="B654" s="48" t="s">
        <v>129</v>
      </c>
      <c r="C654" s="49">
        <v>2022</v>
      </c>
      <c r="D654" s="85">
        <v>25070028.123399999</v>
      </c>
      <c r="E654" s="49">
        <v>7259025.4228116097</v>
      </c>
      <c r="F654" s="49">
        <v>1243616.26377271</v>
      </c>
      <c r="G654" s="49">
        <v>1541106.74612611</v>
      </c>
      <c r="H654" s="49">
        <v>597232.71104317298</v>
      </c>
      <c r="I654" s="49">
        <v>648647.44292317296</v>
      </c>
      <c r="J654" s="49">
        <v>1.0311058628413701</v>
      </c>
      <c r="K654" s="49">
        <v>1840848.9748158799</v>
      </c>
      <c r="L654" s="49">
        <v>2189754.1890492798</v>
      </c>
      <c r="M654" s="38">
        <f>IF(OR(Beazley_data[[#This Row],[total_RC]]&lt;0.6,Beazley_data[[#This Row],[total_RC]]&gt;2),1,Beazley_data[[#This Row],[total_RC]])</f>
        <v>1.0311058628413701</v>
      </c>
      <c r="P654" s="39" t="str">
        <f>Beazley_data[[#This Row],[key]]</f>
        <v>CR2022</v>
      </c>
      <c r="Q654" s="40">
        <f>Beazley_data[[#This Row],[WEP]]</f>
        <v>25070028.123399999</v>
      </c>
      <c r="R654" s="40">
        <f t="shared" si="83"/>
        <v>6523081.8762365999</v>
      </c>
      <c r="S654" s="41">
        <f t="shared" si="84"/>
        <v>-2.8432796949444086</v>
      </c>
      <c r="U654" s="42">
        <f>Beazley_data[[#This Row],[Acq_costs]]</f>
        <v>7259025.4228116097</v>
      </c>
      <c r="V654" s="40">
        <f t="shared" si="85"/>
        <v>1609777.7839113399</v>
      </c>
      <c r="W654" s="43">
        <f t="shared" si="86"/>
        <v>-3.5093338318870773</v>
      </c>
      <c r="Y654" s="44">
        <f>Beazley_data[[#This Row],[total_RC]]</f>
        <v>1.0311058628413701</v>
      </c>
      <c r="Z654" s="45">
        <f t="shared" si="87"/>
        <v>1.05264060045109</v>
      </c>
      <c r="AA654" s="43">
        <f t="shared" si="88"/>
        <v>2.045782539690336E-2</v>
      </c>
      <c r="AD654" s="42">
        <f>Beazley_data[[#This Row],[Cat_incurred]]+Beazley_data[[#This Row],[incurred_exc_cat]]</f>
        <v>2189754.189049283</v>
      </c>
      <c r="AE654" s="40">
        <f t="shared" si="89"/>
        <v>0</v>
      </c>
      <c r="AF654" s="43" t="str">
        <f t="shared" si="90"/>
        <v>no values</v>
      </c>
    </row>
    <row r="655" spans="1:32" x14ac:dyDescent="0.25">
      <c r="A655" s="46" t="s">
        <v>909</v>
      </c>
      <c r="B655" s="46" t="s">
        <v>129</v>
      </c>
      <c r="C655">
        <v>2023</v>
      </c>
      <c r="D655" s="84">
        <v>21572523.630800001</v>
      </c>
      <c r="E655">
        <v>6994769.5982711902</v>
      </c>
      <c r="F655">
        <v>99502.821874999994</v>
      </c>
      <c r="G655">
        <v>103785.78643750001</v>
      </c>
      <c r="H655">
        <v>77.72</v>
      </c>
      <c r="I655">
        <v>777.66</v>
      </c>
      <c r="J655">
        <v>1.00983784708417</v>
      </c>
      <c r="K655">
        <v>99580.541874999995</v>
      </c>
      <c r="L655">
        <v>104563.4464375</v>
      </c>
      <c r="M655" s="38">
        <f>IF(OR(Beazley_data[[#This Row],[total_RC]]&lt;0.6,Beazley_data[[#This Row],[total_RC]]&gt;2),1,Beazley_data[[#This Row],[total_RC]])</f>
        <v>1.00983784708417</v>
      </c>
      <c r="P655" s="39" t="str">
        <f>Beazley_data[[#This Row],[key]]</f>
        <v>CR2023</v>
      </c>
      <c r="Q655" s="40">
        <f>Beazley_data[[#This Row],[WEP]]</f>
        <v>21572523.630800001</v>
      </c>
      <c r="R655" s="40">
        <f t="shared" si="83"/>
        <v>0</v>
      </c>
      <c r="S655" s="41" t="str">
        <f t="shared" si="84"/>
        <v>no values</v>
      </c>
      <c r="U655" s="42">
        <f>Beazley_data[[#This Row],[Acq_costs]]</f>
        <v>6994769.5982711902</v>
      </c>
      <c r="V655" s="40">
        <f t="shared" si="85"/>
        <v>0</v>
      </c>
      <c r="W655" s="43" t="str">
        <f t="shared" si="86"/>
        <v>no values</v>
      </c>
      <c r="Y655" s="44">
        <f>Beazley_data[[#This Row],[total_RC]]</f>
        <v>1.00983784708417</v>
      </c>
      <c r="Z655" s="45">
        <f t="shared" si="87"/>
        <v>0</v>
      </c>
      <c r="AA655" s="43" t="str">
        <f t="shared" si="88"/>
        <v>no values</v>
      </c>
      <c r="AD655" s="42">
        <f>Beazley_data[[#This Row],[Cat_incurred]]+Beazley_data[[#This Row],[incurred_exc_cat]]</f>
        <v>104563.44643750001</v>
      </c>
      <c r="AE655" s="40">
        <f t="shared" si="89"/>
        <v>0</v>
      </c>
      <c r="AF655" s="43" t="str">
        <f t="shared" si="90"/>
        <v>no values</v>
      </c>
    </row>
    <row r="656" spans="1:32" x14ac:dyDescent="0.25">
      <c r="A656" s="48" t="s">
        <v>910</v>
      </c>
      <c r="B656" s="48" t="s">
        <v>129</v>
      </c>
      <c r="C656" s="49">
        <v>2024</v>
      </c>
      <c r="D656" s="85">
        <v>5720416.1322999997</v>
      </c>
      <c r="E656" s="49">
        <v>1365883.97095674</v>
      </c>
      <c r="F656" s="49">
        <v>0</v>
      </c>
      <c r="G656" s="49">
        <v>0</v>
      </c>
      <c r="H656" s="49">
        <v>0</v>
      </c>
      <c r="I656" s="49">
        <v>0</v>
      </c>
      <c r="J656" s="49">
        <v>1.04687106182899</v>
      </c>
      <c r="K656" s="49">
        <v>0</v>
      </c>
      <c r="L656" s="49">
        <v>0</v>
      </c>
      <c r="M656" s="38">
        <f>IF(OR(Beazley_data[[#This Row],[total_RC]]&lt;0.6,Beazley_data[[#This Row],[total_RC]]&gt;2),1,Beazley_data[[#This Row],[total_RC]])</f>
        <v>1.04687106182899</v>
      </c>
      <c r="P656" s="39" t="str">
        <f>Beazley_data[[#This Row],[key]]</f>
        <v>CR2024</v>
      </c>
      <c r="Q656" s="40">
        <f>Beazley_data[[#This Row],[WEP]]</f>
        <v>5720416.1322999997</v>
      </c>
      <c r="R656" s="40">
        <f t="shared" si="83"/>
        <v>0</v>
      </c>
      <c r="S656" s="41" t="str">
        <f t="shared" si="84"/>
        <v>no values</v>
      </c>
      <c r="U656" s="42">
        <f>Beazley_data[[#This Row],[Acq_costs]]</f>
        <v>1365883.97095674</v>
      </c>
      <c r="V656" s="40">
        <f t="shared" si="85"/>
        <v>0</v>
      </c>
      <c r="W656" s="43" t="str">
        <f t="shared" si="86"/>
        <v>no values</v>
      </c>
      <c r="Y656" s="44">
        <f>Beazley_data[[#This Row],[total_RC]]</f>
        <v>1.04687106182899</v>
      </c>
      <c r="Z656" s="45">
        <f t="shared" si="87"/>
        <v>0</v>
      </c>
      <c r="AA656" s="43" t="str">
        <f t="shared" si="88"/>
        <v>no values</v>
      </c>
      <c r="AD656" s="42">
        <f>Beazley_data[[#This Row],[Cat_incurred]]+Beazley_data[[#This Row],[incurred_exc_cat]]</f>
        <v>0</v>
      </c>
      <c r="AE656" s="40">
        <f t="shared" si="89"/>
        <v>0</v>
      </c>
      <c r="AF656" s="43" t="str">
        <f t="shared" si="90"/>
        <v>no values</v>
      </c>
    </row>
    <row r="657" spans="1:32" x14ac:dyDescent="0.25">
      <c r="A657" s="46" t="s">
        <v>911</v>
      </c>
      <c r="B657" s="46" t="s">
        <v>71</v>
      </c>
      <c r="C657">
        <v>1993</v>
      </c>
      <c r="D657" s="84">
        <v>174.99770000000001</v>
      </c>
      <c r="E657">
        <v>28.487997674418601</v>
      </c>
      <c r="F657">
        <v>0</v>
      </c>
      <c r="G657">
        <v>0</v>
      </c>
      <c r="H657">
        <v>0</v>
      </c>
      <c r="I657">
        <v>0</v>
      </c>
      <c r="K657">
        <v>0</v>
      </c>
      <c r="L657">
        <v>0</v>
      </c>
      <c r="M657" s="38">
        <f>IF(OR(Beazley_data[[#This Row],[total_RC]]&lt;0.6,Beazley_data[[#This Row],[total_RC]]&gt;2),1,Beazley_data[[#This Row],[total_RC]])</f>
        <v>1</v>
      </c>
      <c r="P657" s="39" t="str">
        <f>Beazley_data[[#This Row],[key]]</f>
        <v>CT1993</v>
      </c>
      <c r="Q657" s="40">
        <f>Beazley_data[[#This Row],[WEP]]</f>
        <v>174.99770000000001</v>
      </c>
      <c r="R657" s="40">
        <f t="shared" si="83"/>
        <v>0</v>
      </c>
      <c r="S657" s="41" t="str">
        <f t="shared" si="84"/>
        <v>no values</v>
      </c>
      <c r="U657" s="42">
        <f>Beazley_data[[#This Row],[Acq_costs]]</f>
        <v>28.487997674418601</v>
      </c>
      <c r="V657" s="40">
        <f t="shared" si="85"/>
        <v>0</v>
      </c>
      <c r="W657" s="43" t="str">
        <f t="shared" si="86"/>
        <v>no values</v>
      </c>
      <c r="Y657" s="44">
        <f>Beazley_data[[#This Row],[total_RC]]</f>
        <v>0</v>
      </c>
      <c r="Z657" s="45">
        <f t="shared" si="87"/>
        <v>0</v>
      </c>
      <c r="AA657" s="43" t="str">
        <f t="shared" si="88"/>
        <v>no values</v>
      </c>
      <c r="AD657" s="42">
        <f>Beazley_data[[#This Row],[Cat_incurred]]+Beazley_data[[#This Row],[incurred_exc_cat]]</f>
        <v>0</v>
      </c>
      <c r="AE657" s="40">
        <f t="shared" si="89"/>
        <v>0</v>
      </c>
      <c r="AF657" s="43" t="str">
        <f t="shared" si="90"/>
        <v>no values</v>
      </c>
    </row>
    <row r="658" spans="1:32" x14ac:dyDescent="0.25">
      <c r="A658" s="48" t="s">
        <v>912</v>
      </c>
      <c r="B658" s="48" t="s">
        <v>71</v>
      </c>
      <c r="C658" s="49">
        <v>1994</v>
      </c>
      <c r="D658" s="85">
        <v>175061.0632</v>
      </c>
      <c r="E658" s="49">
        <v>64349.694516264797</v>
      </c>
      <c r="F658" s="49">
        <v>0</v>
      </c>
      <c r="G658" s="49">
        <v>0</v>
      </c>
      <c r="H658" s="49">
        <v>22393.43451291</v>
      </c>
      <c r="I658" s="49">
        <v>22393.43451291</v>
      </c>
      <c r="J658" s="49">
        <v>0.991210317530963</v>
      </c>
      <c r="K658" s="49">
        <v>22393.43451291</v>
      </c>
      <c r="L658" s="49">
        <v>22393.43451291</v>
      </c>
      <c r="M658" s="38">
        <f>IF(OR(Beazley_data[[#This Row],[total_RC]]&lt;0.6,Beazley_data[[#This Row],[total_RC]]&gt;2),1,Beazley_data[[#This Row],[total_RC]])</f>
        <v>0.991210317530963</v>
      </c>
      <c r="P658" s="39" t="str">
        <f>Beazley_data[[#This Row],[key]]</f>
        <v>CT1994</v>
      </c>
      <c r="Q658" s="40">
        <f>Beazley_data[[#This Row],[WEP]]</f>
        <v>175061.0632</v>
      </c>
      <c r="R658" s="40">
        <f t="shared" si="83"/>
        <v>0</v>
      </c>
      <c r="S658" s="41" t="str">
        <f t="shared" si="84"/>
        <v>no values</v>
      </c>
      <c r="U658" s="42">
        <f>Beazley_data[[#This Row],[Acq_costs]]</f>
        <v>64349.694516264797</v>
      </c>
      <c r="V658" s="40">
        <f t="shared" si="85"/>
        <v>0</v>
      </c>
      <c r="W658" s="43" t="str">
        <f t="shared" si="86"/>
        <v>no values</v>
      </c>
      <c r="Y658" s="44">
        <f>Beazley_data[[#This Row],[total_RC]]</f>
        <v>0.991210317530963</v>
      </c>
      <c r="Z658" s="45">
        <f t="shared" si="87"/>
        <v>0</v>
      </c>
      <c r="AA658" s="43" t="str">
        <f t="shared" si="88"/>
        <v>no values</v>
      </c>
      <c r="AD658" s="42">
        <f>Beazley_data[[#This Row],[Cat_incurred]]+Beazley_data[[#This Row],[incurred_exc_cat]]</f>
        <v>22393.43451291</v>
      </c>
      <c r="AE658" s="40">
        <f t="shared" si="89"/>
        <v>0</v>
      </c>
      <c r="AF658" s="43" t="str">
        <f t="shared" si="90"/>
        <v>no values</v>
      </c>
    </row>
    <row r="659" spans="1:32" x14ac:dyDescent="0.25">
      <c r="A659" s="46" t="s">
        <v>913</v>
      </c>
      <c r="B659" s="46" t="s">
        <v>71</v>
      </c>
      <c r="C659">
        <v>1995</v>
      </c>
      <c r="D659" s="84">
        <v>1093677.1798</v>
      </c>
      <c r="E659">
        <v>395824.21406088403</v>
      </c>
      <c r="F659">
        <v>0</v>
      </c>
      <c r="G659">
        <v>0</v>
      </c>
      <c r="H659">
        <v>942329.93415129802</v>
      </c>
      <c r="I659">
        <v>1080052.51427964</v>
      </c>
      <c r="J659">
        <v>1.0061767004898501</v>
      </c>
      <c r="K659">
        <v>942329.93415129802</v>
      </c>
      <c r="L659">
        <v>1080052.51427964</v>
      </c>
      <c r="M659" s="38">
        <f>IF(OR(Beazley_data[[#This Row],[total_RC]]&lt;0.6,Beazley_data[[#This Row],[total_RC]]&gt;2),1,Beazley_data[[#This Row],[total_RC]])</f>
        <v>1.0061767004898501</v>
      </c>
      <c r="P659" s="39" t="str">
        <f>Beazley_data[[#This Row],[key]]</f>
        <v>CT1995</v>
      </c>
      <c r="Q659" s="40">
        <f>Beazley_data[[#This Row],[WEP]]</f>
        <v>1093677.1798</v>
      </c>
      <c r="R659" s="40">
        <f t="shared" si="83"/>
        <v>0</v>
      </c>
      <c r="S659" s="41" t="str">
        <f t="shared" si="84"/>
        <v>no values</v>
      </c>
      <c r="U659" s="42">
        <f>Beazley_data[[#This Row],[Acq_costs]]</f>
        <v>395824.21406088403</v>
      </c>
      <c r="V659" s="40">
        <f t="shared" si="85"/>
        <v>0</v>
      </c>
      <c r="W659" s="43" t="str">
        <f t="shared" si="86"/>
        <v>no values</v>
      </c>
      <c r="Y659" s="44">
        <f>Beazley_data[[#This Row],[total_RC]]</f>
        <v>1.0061767004898501</v>
      </c>
      <c r="Z659" s="45">
        <f t="shared" si="87"/>
        <v>0</v>
      </c>
      <c r="AA659" s="43" t="str">
        <f t="shared" si="88"/>
        <v>no values</v>
      </c>
      <c r="AD659" s="42">
        <f>Beazley_data[[#This Row],[Cat_incurred]]+Beazley_data[[#This Row],[incurred_exc_cat]]</f>
        <v>1080052.51427964</v>
      </c>
      <c r="AE659" s="40">
        <f t="shared" si="89"/>
        <v>0</v>
      </c>
      <c r="AF659" s="43" t="str">
        <f t="shared" si="90"/>
        <v>no values</v>
      </c>
    </row>
    <row r="660" spans="1:32" x14ac:dyDescent="0.25">
      <c r="A660" s="48" t="s">
        <v>914</v>
      </c>
      <c r="B660" s="48" t="s">
        <v>71</v>
      </c>
      <c r="C660" s="49">
        <v>1996</v>
      </c>
      <c r="D660" s="85">
        <v>976780.44720000005</v>
      </c>
      <c r="E660" s="49">
        <v>334788.194292915</v>
      </c>
      <c r="F660" s="49">
        <v>0</v>
      </c>
      <c r="G660" s="49">
        <v>0</v>
      </c>
      <c r="H660" s="49">
        <v>795771.91934367002</v>
      </c>
      <c r="I660" s="49">
        <v>795771.91934367002</v>
      </c>
      <c r="J660" s="49">
        <v>0.92962921079224103</v>
      </c>
      <c r="K660" s="49">
        <v>795771.91934367002</v>
      </c>
      <c r="L660" s="49">
        <v>795771.91934367002</v>
      </c>
      <c r="M660" s="38">
        <f>IF(OR(Beazley_data[[#This Row],[total_RC]]&lt;0.6,Beazley_data[[#This Row],[total_RC]]&gt;2),1,Beazley_data[[#This Row],[total_RC]])</f>
        <v>0.92962921079224103</v>
      </c>
      <c r="P660" s="39" t="str">
        <f>Beazley_data[[#This Row],[key]]</f>
        <v>CT1996</v>
      </c>
      <c r="Q660" s="40">
        <f>Beazley_data[[#This Row],[WEP]]</f>
        <v>976780.44720000005</v>
      </c>
      <c r="R660" s="40">
        <f t="shared" si="83"/>
        <v>0</v>
      </c>
      <c r="S660" s="41" t="str">
        <f t="shared" si="84"/>
        <v>no values</v>
      </c>
      <c r="U660" s="42">
        <f>Beazley_data[[#This Row],[Acq_costs]]</f>
        <v>334788.194292915</v>
      </c>
      <c r="V660" s="40">
        <f t="shared" si="85"/>
        <v>0</v>
      </c>
      <c r="W660" s="43" t="str">
        <f t="shared" si="86"/>
        <v>no values</v>
      </c>
      <c r="Y660" s="44">
        <f>Beazley_data[[#This Row],[total_RC]]</f>
        <v>0.92962921079224103</v>
      </c>
      <c r="Z660" s="45">
        <f t="shared" si="87"/>
        <v>0</v>
      </c>
      <c r="AA660" s="43" t="str">
        <f t="shared" si="88"/>
        <v>no values</v>
      </c>
      <c r="AD660" s="42">
        <f>Beazley_data[[#This Row],[Cat_incurred]]+Beazley_data[[#This Row],[incurred_exc_cat]]</f>
        <v>795771.91934367002</v>
      </c>
      <c r="AE660" s="40">
        <f t="shared" si="89"/>
        <v>0</v>
      </c>
      <c r="AF660" s="43" t="str">
        <f t="shared" si="90"/>
        <v>no values</v>
      </c>
    </row>
    <row r="661" spans="1:32" x14ac:dyDescent="0.25">
      <c r="A661" s="46" t="s">
        <v>915</v>
      </c>
      <c r="B661" s="46" t="s">
        <v>71</v>
      </c>
      <c r="C661">
        <v>1997</v>
      </c>
      <c r="D661" s="84">
        <v>525239.15449999995</v>
      </c>
      <c r="E661">
        <v>210279.24256222401</v>
      </c>
      <c r="F661">
        <v>0</v>
      </c>
      <c r="G661">
        <v>0</v>
      </c>
      <c r="H661">
        <v>404005.79057159001</v>
      </c>
      <c r="I661">
        <v>404005.79057159001</v>
      </c>
      <c r="J661">
        <v>0.88791914731382704</v>
      </c>
      <c r="K661">
        <v>404005.79057159001</v>
      </c>
      <c r="L661">
        <v>404005.79057159001</v>
      </c>
      <c r="M661" s="38">
        <f>IF(OR(Beazley_data[[#This Row],[total_RC]]&lt;0.6,Beazley_data[[#This Row],[total_RC]]&gt;2),1,Beazley_data[[#This Row],[total_RC]])</f>
        <v>0.88791914731382704</v>
      </c>
      <c r="P661" s="39" t="str">
        <f>Beazley_data[[#This Row],[key]]</f>
        <v>CT1997</v>
      </c>
      <c r="Q661" s="40">
        <f>Beazley_data[[#This Row],[WEP]]</f>
        <v>525239.15449999995</v>
      </c>
      <c r="R661" s="40">
        <f t="shared" si="83"/>
        <v>0</v>
      </c>
      <c r="S661" s="41" t="str">
        <f t="shared" si="84"/>
        <v>no values</v>
      </c>
      <c r="U661" s="42">
        <f>Beazley_data[[#This Row],[Acq_costs]]</f>
        <v>210279.24256222401</v>
      </c>
      <c r="V661" s="40">
        <f t="shared" si="85"/>
        <v>0</v>
      </c>
      <c r="W661" s="43" t="str">
        <f t="shared" si="86"/>
        <v>no values</v>
      </c>
      <c r="Y661" s="44">
        <f>Beazley_data[[#This Row],[total_RC]]</f>
        <v>0.88791914731382704</v>
      </c>
      <c r="Z661" s="45">
        <f t="shared" si="87"/>
        <v>0</v>
      </c>
      <c r="AA661" s="43" t="str">
        <f t="shared" si="88"/>
        <v>no values</v>
      </c>
      <c r="AD661" s="42">
        <f>Beazley_data[[#This Row],[Cat_incurred]]+Beazley_data[[#This Row],[incurred_exc_cat]]</f>
        <v>404005.79057159001</v>
      </c>
      <c r="AE661" s="40">
        <f t="shared" si="89"/>
        <v>0</v>
      </c>
      <c r="AF661" s="43" t="str">
        <f t="shared" si="90"/>
        <v>no values</v>
      </c>
    </row>
    <row r="662" spans="1:32" x14ac:dyDescent="0.25">
      <c r="A662" s="48" t="s">
        <v>916</v>
      </c>
      <c r="B662" s="48" t="s">
        <v>71</v>
      </c>
      <c r="C662" s="49">
        <v>1998</v>
      </c>
      <c r="D662" s="85">
        <v>670493.07330000005</v>
      </c>
      <c r="E662" s="49">
        <v>263934.23135190201</v>
      </c>
      <c r="F662" s="49">
        <v>173515.63473219</v>
      </c>
      <c r="G662" s="49">
        <v>173515.63473219</v>
      </c>
      <c r="H662" s="49">
        <v>417356.58993840998</v>
      </c>
      <c r="I662" s="49">
        <v>417356.58993840998</v>
      </c>
      <c r="J662" s="49">
        <v>0.86515824858720303</v>
      </c>
      <c r="K662" s="49">
        <v>590872.22467060003</v>
      </c>
      <c r="L662" s="49">
        <v>590872.22467060003</v>
      </c>
      <c r="M662" s="38">
        <f>IF(OR(Beazley_data[[#This Row],[total_RC]]&lt;0.6,Beazley_data[[#This Row],[total_RC]]&gt;2),1,Beazley_data[[#This Row],[total_RC]])</f>
        <v>0.86515824858720303</v>
      </c>
      <c r="P662" s="39" t="str">
        <f>Beazley_data[[#This Row],[key]]</f>
        <v>CT1998</v>
      </c>
      <c r="Q662" s="40">
        <f>Beazley_data[[#This Row],[WEP]]</f>
        <v>670493.07330000005</v>
      </c>
      <c r="R662" s="40">
        <f t="shared" si="83"/>
        <v>0</v>
      </c>
      <c r="S662" s="41" t="str">
        <f t="shared" si="84"/>
        <v>no values</v>
      </c>
      <c r="U662" s="42">
        <f>Beazley_data[[#This Row],[Acq_costs]]</f>
        <v>263934.23135190201</v>
      </c>
      <c r="V662" s="40">
        <f t="shared" si="85"/>
        <v>0</v>
      </c>
      <c r="W662" s="43" t="str">
        <f t="shared" si="86"/>
        <v>no values</v>
      </c>
      <c r="Y662" s="44">
        <f>Beazley_data[[#This Row],[total_RC]]</f>
        <v>0.86515824858720303</v>
      </c>
      <c r="Z662" s="45">
        <f t="shared" si="87"/>
        <v>0</v>
      </c>
      <c r="AA662" s="43" t="str">
        <f t="shared" si="88"/>
        <v>no values</v>
      </c>
      <c r="AD662" s="42">
        <f>Beazley_data[[#This Row],[Cat_incurred]]+Beazley_data[[#This Row],[incurred_exc_cat]]</f>
        <v>590872.22467059991</v>
      </c>
      <c r="AE662" s="40">
        <f t="shared" si="89"/>
        <v>0</v>
      </c>
      <c r="AF662" s="43" t="str">
        <f t="shared" si="90"/>
        <v>no values</v>
      </c>
    </row>
    <row r="663" spans="1:32" x14ac:dyDescent="0.25">
      <c r="A663" s="46" t="s">
        <v>917</v>
      </c>
      <c r="B663" s="46" t="s">
        <v>71</v>
      </c>
      <c r="C663">
        <v>1999</v>
      </c>
      <c r="D663" s="84">
        <v>857583.08499999996</v>
      </c>
      <c r="E663">
        <v>370585.99273659801</v>
      </c>
      <c r="F663">
        <v>778094.84311591997</v>
      </c>
      <c r="G663">
        <v>778094.84311591997</v>
      </c>
      <c r="H663">
        <v>1076267.88736713</v>
      </c>
      <c r="I663">
        <v>1076267.88736713</v>
      </c>
      <c r="J663">
        <v>0.98557397349765097</v>
      </c>
      <c r="K663">
        <v>1854362.73048305</v>
      </c>
      <c r="L663">
        <v>1854362.73048305</v>
      </c>
      <c r="M663" s="38">
        <f>IF(OR(Beazley_data[[#This Row],[total_RC]]&lt;0.6,Beazley_data[[#This Row],[total_RC]]&gt;2),1,Beazley_data[[#This Row],[total_RC]])</f>
        <v>0.98557397349765097</v>
      </c>
      <c r="P663" s="39" t="str">
        <f>Beazley_data[[#This Row],[key]]</f>
        <v>CT1999</v>
      </c>
      <c r="Q663" s="40">
        <f>Beazley_data[[#This Row],[WEP]]</f>
        <v>857583.08499999996</v>
      </c>
      <c r="R663" s="40">
        <f t="shared" si="83"/>
        <v>0</v>
      </c>
      <c r="S663" s="41" t="str">
        <f t="shared" si="84"/>
        <v>no values</v>
      </c>
      <c r="U663" s="42">
        <f>Beazley_data[[#This Row],[Acq_costs]]</f>
        <v>370585.99273659801</v>
      </c>
      <c r="V663" s="40">
        <f t="shared" si="85"/>
        <v>0</v>
      </c>
      <c r="W663" s="43" t="str">
        <f t="shared" si="86"/>
        <v>no values</v>
      </c>
      <c r="Y663" s="44">
        <f>Beazley_data[[#This Row],[total_RC]]</f>
        <v>0.98557397349765097</v>
      </c>
      <c r="Z663" s="45">
        <f t="shared" si="87"/>
        <v>0</v>
      </c>
      <c r="AA663" s="43" t="str">
        <f t="shared" si="88"/>
        <v>no values</v>
      </c>
      <c r="AD663" s="42">
        <f>Beazley_data[[#This Row],[Cat_incurred]]+Beazley_data[[#This Row],[incurred_exc_cat]]</f>
        <v>1854362.73048305</v>
      </c>
      <c r="AE663" s="40">
        <f t="shared" si="89"/>
        <v>0</v>
      </c>
      <c r="AF663" s="43" t="str">
        <f t="shared" si="90"/>
        <v>no values</v>
      </c>
    </row>
    <row r="664" spans="1:32" x14ac:dyDescent="0.25">
      <c r="A664" s="48" t="s">
        <v>918</v>
      </c>
      <c r="B664" s="48" t="s">
        <v>71</v>
      </c>
      <c r="C664" s="49">
        <v>2000</v>
      </c>
      <c r="D664" s="85">
        <v>49033.430899999999</v>
      </c>
      <c r="E664" s="49">
        <v>20249.6391761905</v>
      </c>
      <c r="F664" s="49">
        <v>359.70904766000001</v>
      </c>
      <c r="G664" s="49">
        <v>359.70904766000001</v>
      </c>
      <c r="H664" s="49">
        <v>61463.811277809997</v>
      </c>
      <c r="I664" s="49">
        <v>61463.811277809997</v>
      </c>
      <c r="J664" s="49">
        <v>1.10635328211409</v>
      </c>
      <c r="K664" s="49">
        <v>61823.520325470003</v>
      </c>
      <c r="L664" s="49">
        <v>61823.520325470003</v>
      </c>
      <c r="M664" s="38">
        <f>IF(OR(Beazley_data[[#This Row],[total_RC]]&lt;0.6,Beazley_data[[#This Row],[total_RC]]&gt;2),1,Beazley_data[[#This Row],[total_RC]])</f>
        <v>1.10635328211409</v>
      </c>
      <c r="P664" s="39" t="str">
        <f>Beazley_data[[#This Row],[key]]</f>
        <v>CT2000</v>
      </c>
      <c r="Q664" s="40">
        <f>Beazley_data[[#This Row],[WEP]]</f>
        <v>49033.430899999999</v>
      </c>
      <c r="R664" s="40">
        <f t="shared" si="83"/>
        <v>62364.722355999998</v>
      </c>
      <c r="S664" s="41">
        <f t="shared" si="84"/>
        <v>0.2137633417158542</v>
      </c>
      <c r="U664" s="42">
        <f>Beazley_data[[#This Row],[Acq_costs]]</f>
        <v>20249.6391761905</v>
      </c>
      <c r="V664" s="40">
        <f t="shared" si="85"/>
        <v>26109.119611999999</v>
      </c>
      <c r="W664" s="43">
        <f t="shared" si="86"/>
        <v>0.22442275047514149</v>
      </c>
      <c r="Y664" s="44">
        <f>Beazley_data[[#This Row],[total_RC]]</f>
        <v>1.10635328211409</v>
      </c>
      <c r="Z664" s="45">
        <f t="shared" si="87"/>
        <v>1.1040275015279499</v>
      </c>
      <c r="AA664" s="43">
        <f t="shared" si="88"/>
        <v>-2.1066328356143765E-3</v>
      </c>
      <c r="AD664" s="42">
        <f>Beazley_data[[#This Row],[Cat_incurred]]+Beazley_data[[#This Row],[incurred_exc_cat]]</f>
        <v>61823.520325469995</v>
      </c>
      <c r="AE664" s="40">
        <f t="shared" si="89"/>
        <v>72718.900943999994</v>
      </c>
      <c r="AF664" s="43">
        <f t="shared" si="90"/>
        <v>0.14982873059262003</v>
      </c>
    </row>
    <row r="665" spans="1:32" x14ac:dyDescent="0.25">
      <c r="A665" s="46" t="s">
        <v>919</v>
      </c>
      <c r="B665" s="46" t="s">
        <v>71</v>
      </c>
      <c r="C665">
        <v>2001</v>
      </c>
      <c r="D665" s="84">
        <v>14072.7703</v>
      </c>
      <c r="E665">
        <v>6031.1872714285701</v>
      </c>
      <c r="F665">
        <v>554.54582445999995</v>
      </c>
      <c r="G665">
        <v>554.54582445999995</v>
      </c>
      <c r="H665">
        <v>36116.269</v>
      </c>
      <c r="I665">
        <v>36116.269</v>
      </c>
      <c r="J665">
        <v>1.1000000000000001</v>
      </c>
      <c r="K665">
        <v>36670.814824460002</v>
      </c>
      <c r="L665">
        <v>36670.814824460002</v>
      </c>
      <c r="M665" s="38">
        <f>IF(OR(Beazley_data[[#This Row],[total_RC]]&lt;0.6,Beazley_data[[#This Row],[total_RC]]&gt;2),1,Beazley_data[[#This Row],[total_RC]])</f>
        <v>1.1000000000000001</v>
      </c>
      <c r="P665" s="39" t="str">
        <f>Beazley_data[[#This Row],[key]]</f>
        <v>CT2001</v>
      </c>
      <c r="Q665" s="40">
        <f>Beazley_data[[#This Row],[WEP]]</f>
        <v>14072.7703</v>
      </c>
      <c r="R665" s="40">
        <f t="shared" si="83"/>
        <v>14441.164715999999</v>
      </c>
      <c r="S665" s="41">
        <f t="shared" si="84"/>
        <v>2.5510021057500915E-2</v>
      </c>
      <c r="U665" s="42">
        <f>Beazley_data[[#This Row],[Acq_costs]]</f>
        <v>6031.1872714285701</v>
      </c>
      <c r="V665" s="40">
        <f t="shared" si="85"/>
        <v>6189.0706680000003</v>
      </c>
      <c r="W665" s="43">
        <f t="shared" si="86"/>
        <v>2.5510032933983334E-2</v>
      </c>
      <c r="Y665" s="44">
        <f>Beazley_data[[#This Row],[total_RC]]</f>
        <v>1.1000000000000001</v>
      </c>
      <c r="Z665" s="45">
        <f t="shared" si="87"/>
        <v>1.1000000030163799</v>
      </c>
      <c r="AA665" s="43">
        <f t="shared" si="88"/>
        <v>2.7421634584738283E-9</v>
      </c>
      <c r="AD665" s="42">
        <f>Beazley_data[[#This Row],[Cat_incurred]]+Beazley_data[[#This Row],[incurred_exc_cat]]</f>
        <v>36670.814824460002</v>
      </c>
      <c r="AE665" s="40">
        <f t="shared" si="89"/>
        <v>36700.887232000001</v>
      </c>
      <c r="AF665" s="43">
        <f t="shared" si="90"/>
        <v>8.193918405814142E-4</v>
      </c>
    </row>
    <row r="666" spans="1:32" x14ac:dyDescent="0.25">
      <c r="A666" s="48" t="s">
        <v>920</v>
      </c>
      <c r="B666" s="48" t="s">
        <v>71</v>
      </c>
      <c r="C666" s="49">
        <v>2002</v>
      </c>
      <c r="D666" s="85">
        <v>6450.2019</v>
      </c>
      <c r="E666" s="49">
        <v>2764.37224285714</v>
      </c>
      <c r="F666" s="49">
        <v>715.97995392999997</v>
      </c>
      <c r="G666" s="49">
        <v>715.97995392999997</v>
      </c>
      <c r="H666" s="49">
        <v>0</v>
      </c>
      <c r="I666" s="49">
        <v>0</v>
      </c>
      <c r="J666" s="49">
        <v>1.1499999999999999</v>
      </c>
      <c r="K666" s="49">
        <v>715.97995392999997</v>
      </c>
      <c r="L666" s="49">
        <v>715.97995392999997</v>
      </c>
      <c r="M666" s="38">
        <f>IF(OR(Beazley_data[[#This Row],[total_RC]]&lt;0.6,Beazley_data[[#This Row],[total_RC]]&gt;2),1,Beazley_data[[#This Row],[total_RC]])</f>
        <v>1.1499999999999999</v>
      </c>
      <c r="P666" s="39" t="str">
        <f>Beazley_data[[#This Row],[key]]</f>
        <v>CT2002</v>
      </c>
      <c r="Q666" s="40">
        <f>Beazley_data[[#This Row],[WEP]]</f>
        <v>6450.2019</v>
      </c>
      <c r="R666" s="40">
        <f t="shared" si="83"/>
        <v>6704.146812</v>
      </c>
      <c r="S666" s="41">
        <f t="shared" si="84"/>
        <v>3.7878781464847182E-2</v>
      </c>
      <c r="U666" s="42">
        <f>Beazley_data[[#This Row],[Acq_costs]]</f>
        <v>2764.37224285714</v>
      </c>
      <c r="V666" s="40">
        <f t="shared" si="85"/>
        <v>2873.2057199999999</v>
      </c>
      <c r="W666" s="43">
        <f t="shared" si="86"/>
        <v>3.7878762521348426E-2</v>
      </c>
      <c r="Y666" s="44">
        <f>Beazley_data[[#This Row],[total_RC]]</f>
        <v>1.1499999999999999</v>
      </c>
      <c r="Z666" s="45">
        <f t="shared" si="87"/>
        <v>1.1499999999999999</v>
      </c>
      <c r="AA666" s="43">
        <f t="shared" si="88"/>
        <v>0</v>
      </c>
      <c r="AD666" s="42">
        <f>Beazley_data[[#This Row],[Cat_incurred]]+Beazley_data[[#This Row],[incurred_exc_cat]]</f>
        <v>715.97995392999997</v>
      </c>
      <c r="AE666" s="40">
        <f t="shared" si="89"/>
        <v>754.80675599999995</v>
      </c>
      <c r="AF666" s="43">
        <f t="shared" si="90"/>
        <v>5.1439393939393924E-2</v>
      </c>
    </row>
    <row r="667" spans="1:32" x14ac:dyDescent="0.25">
      <c r="A667" s="46" t="s">
        <v>921</v>
      </c>
      <c r="B667" s="46" t="s">
        <v>71</v>
      </c>
      <c r="C667">
        <v>2003</v>
      </c>
      <c r="D667" s="84">
        <v>13378.4277</v>
      </c>
      <c r="E667">
        <v>7203.7687615384602</v>
      </c>
      <c r="F667">
        <v>0</v>
      </c>
      <c r="G667">
        <v>0</v>
      </c>
      <c r="H667">
        <v>0</v>
      </c>
      <c r="I667">
        <v>0</v>
      </c>
      <c r="K667">
        <v>0</v>
      </c>
      <c r="L667">
        <v>0</v>
      </c>
      <c r="M667" s="38">
        <f>IF(OR(Beazley_data[[#This Row],[total_RC]]&lt;0.6,Beazley_data[[#This Row],[total_RC]]&gt;2),1,Beazley_data[[#This Row],[total_RC]])</f>
        <v>1</v>
      </c>
      <c r="P667" s="39" t="str">
        <f>Beazley_data[[#This Row],[key]]</f>
        <v>CT2003</v>
      </c>
      <c r="Q667" s="40">
        <f>Beazley_data[[#This Row],[WEP]]</f>
        <v>13378.4277</v>
      </c>
      <c r="R667" s="40">
        <f t="shared" si="83"/>
        <v>13905.1374</v>
      </c>
      <c r="S667" s="41">
        <f t="shared" si="84"/>
        <v>3.7878784282994529E-2</v>
      </c>
      <c r="U667" s="42">
        <f>Beazley_data[[#This Row],[Acq_costs]]</f>
        <v>7203.7687615384602</v>
      </c>
      <c r="V667" s="40">
        <f t="shared" si="85"/>
        <v>7487.3816159999997</v>
      </c>
      <c r="W667" s="43">
        <f t="shared" si="86"/>
        <v>3.7878776454438892E-2</v>
      </c>
      <c r="Y667" s="44">
        <f>Beazley_data[[#This Row],[total_RC]]</f>
        <v>0</v>
      </c>
      <c r="Z667" s="45">
        <f t="shared" si="87"/>
        <v>0</v>
      </c>
      <c r="AA667" s="43" t="str">
        <f t="shared" si="88"/>
        <v>no values</v>
      </c>
      <c r="AD667" s="42">
        <f>Beazley_data[[#This Row],[Cat_incurred]]+Beazley_data[[#This Row],[incurred_exc_cat]]</f>
        <v>0</v>
      </c>
      <c r="AE667" s="40">
        <f t="shared" si="89"/>
        <v>0</v>
      </c>
      <c r="AF667" s="43" t="str">
        <f t="shared" si="90"/>
        <v>no values</v>
      </c>
    </row>
    <row r="668" spans="1:32" x14ac:dyDescent="0.25">
      <c r="A668" s="48" t="s">
        <v>922</v>
      </c>
      <c r="B668" s="48" t="s">
        <v>71</v>
      </c>
      <c r="C668" s="49">
        <v>2004</v>
      </c>
      <c r="D668" s="85">
        <v>202715.59169999999</v>
      </c>
      <c r="E668" s="49">
        <v>44214.947313461496</v>
      </c>
      <c r="F668" s="49">
        <v>0</v>
      </c>
      <c r="G668" s="49">
        <v>0</v>
      </c>
      <c r="H668" s="49">
        <v>0</v>
      </c>
      <c r="I668" s="49">
        <v>0</v>
      </c>
      <c r="J668" s="49">
        <v>1</v>
      </c>
      <c r="K668" s="49">
        <v>0</v>
      </c>
      <c r="L668" s="49">
        <v>0</v>
      </c>
      <c r="M668" s="38">
        <f>IF(OR(Beazley_data[[#This Row],[total_RC]]&lt;0.6,Beazley_data[[#This Row],[total_RC]]&gt;2),1,Beazley_data[[#This Row],[total_RC]])</f>
        <v>1</v>
      </c>
      <c r="P668" s="39" t="str">
        <f>Beazley_data[[#This Row],[key]]</f>
        <v>CT2004</v>
      </c>
      <c r="Q668" s="40">
        <f>Beazley_data[[#This Row],[WEP]]</f>
        <v>202715.59169999999</v>
      </c>
      <c r="R668" s="40">
        <f t="shared" si="83"/>
        <v>159296.57459999999</v>
      </c>
      <c r="S668" s="41">
        <f t="shared" si="84"/>
        <v>-0.27256717358189825</v>
      </c>
      <c r="U668" s="42">
        <f>Beazley_data[[#This Row],[Acq_costs]]</f>
        <v>44214.947313461496</v>
      </c>
      <c r="V668" s="40">
        <f t="shared" si="85"/>
        <v>44214.9473</v>
      </c>
      <c r="W668" s="43">
        <f t="shared" si="86"/>
        <v>-3.04455786709931E-10</v>
      </c>
      <c r="Y668" s="44">
        <f>Beazley_data[[#This Row],[total_RC]]</f>
        <v>1</v>
      </c>
      <c r="Z668" s="45">
        <f t="shared" si="87"/>
        <v>1</v>
      </c>
      <c r="AA668" s="43">
        <f t="shared" si="88"/>
        <v>0</v>
      </c>
      <c r="AD668" s="42">
        <f>Beazley_data[[#This Row],[Cat_incurred]]+Beazley_data[[#This Row],[incurred_exc_cat]]</f>
        <v>0</v>
      </c>
      <c r="AE668" s="40">
        <f t="shared" si="89"/>
        <v>0</v>
      </c>
      <c r="AF668" s="43" t="str">
        <f t="shared" si="90"/>
        <v>no values</v>
      </c>
    </row>
    <row r="669" spans="1:32" x14ac:dyDescent="0.25">
      <c r="A669" s="46" t="s">
        <v>923</v>
      </c>
      <c r="B669" s="46" t="s">
        <v>71</v>
      </c>
      <c r="C669">
        <v>2005</v>
      </c>
      <c r="D669" s="84">
        <v>232820.49919999999</v>
      </c>
      <c r="E669">
        <v>61715.310841376202</v>
      </c>
      <c r="F669">
        <v>0</v>
      </c>
      <c r="G669">
        <v>0</v>
      </c>
      <c r="H669">
        <v>0</v>
      </c>
      <c r="I669">
        <v>0</v>
      </c>
      <c r="J669">
        <v>0.97952904812299102</v>
      </c>
      <c r="K669">
        <v>0</v>
      </c>
      <c r="L669">
        <v>0</v>
      </c>
      <c r="M669" s="38">
        <f>IF(OR(Beazley_data[[#This Row],[total_RC]]&lt;0.6,Beazley_data[[#This Row],[total_RC]]&gt;2),1,Beazley_data[[#This Row],[total_RC]])</f>
        <v>0.97952904812299102</v>
      </c>
      <c r="P669" s="39" t="str">
        <f>Beazley_data[[#This Row],[key]]</f>
        <v>CT2005</v>
      </c>
      <c r="Q669" s="40">
        <f>Beazley_data[[#This Row],[WEP]]</f>
        <v>232820.49919999999</v>
      </c>
      <c r="R669" s="40">
        <f t="shared" si="83"/>
        <v>279811.93639280001</v>
      </c>
      <c r="S669" s="41">
        <f t="shared" si="84"/>
        <v>0.16793935883719213</v>
      </c>
      <c r="U669" s="42">
        <f>Beazley_data[[#This Row],[Acq_costs]]</f>
        <v>61715.310841376202</v>
      </c>
      <c r="V669" s="40">
        <f t="shared" si="85"/>
        <v>62315.796948000003</v>
      </c>
      <c r="W669" s="43">
        <f t="shared" si="86"/>
        <v>9.6361779201007743E-3</v>
      </c>
      <c r="Y669" s="44">
        <f>Beazley_data[[#This Row],[total_RC]]</f>
        <v>0.97952904812299102</v>
      </c>
      <c r="Z669" s="45">
        <f t="shared" si="87"/>
        <v>0.98327986700141901</v>
      </c>
      <c r="AA669" s="43">
        <f t="shared" si="88"/>
        <v>3.8145994892241327E-3</v>
      </c>
      <c r="AD669" s="42">
        <f>Beazley_data[[#This Row],[Cat_incurred]]+Beazley_data[[#This Row],[incurred_exc_cat]]</f>
        <v>0</v>
      </c>
      <c r="AE669" s="40">
        <f t="shared" si="89"/>
        <v>0</v>
      </c>
      <c r="AF669" s="43" t="str">
        <f t="shared" si="90"/>
        <v>no values</v>
      </c>
    </row>
    <row r="670" spans="1:32" x14ac:dyDescent="0.25">
      <c r="A670" s="48" t="s">
        <v>924</v>
      </c>
      <c r="B670" s="48" t="s">
        <v>71</v>
      </c>
      <c r="C670" s="49">
        <v>2006</v>
      </c>
      <c r="D670" s="85">
        <v>662033.03769999999</v>
      </c>
      <c r="E670" s="49">
        <v>172955.759178487</v>
      </c>
      <c r="F670" s="49">
        <v>0</v>
      </c>
      <c r="G670" s="49">
        <v>0</v>
      </c>
      <c r="H670" s="49">
        <v>0</v>
      </c>
      <c r="I670" s="49">
        <v>0</v>
      </c>
      <c r="J670" s="49">
        <v>1.0037164372394101</v>
      </c>
      <c r="K670" s="49">
        <v>0</v>
      </c>
      <c r="L670" s="49">
        <v>0</v>
      </c>
      <c r="M670" s="38">
        <f>IF(OR(Beazley_data[[#This Row],[total_RC]]&lt;0.6,Beazley_data[[#This Row],[total_RC]]&gt;2),1,Beazley_data[[#This Row],[total_RC]])</f>
        <v>1.0037164372394101</v>
      </c>
      <c r="P670" s="39" t="str">
        <f>Beazley_data[[#This Row],[key]]</f>
        <v>CT2006</v>
      </c>
      <c r="Q670" s="40">
        <f>Beazley_data[[#This Row],[WEP]]</f>
        <v>662033.03769999999</v>
      </c>
      <c r="R670" s="40">
        <f t="shared" si="83"/>
        <v>674526.63675811398</v>
      </c>
      <c r="S670" s="41">
        <f t="shared" si="84"/>
        <v>1.8522024746361811E-2</v>
      </c>
      <c r="U670" s="42">
        <f>Beazley_data[[#This Row],[Acq_costs]]</f>
        <v>172955.759178487</v>
      </c>
      <c r="V670" s="40">
        <f t="shared" si="85"/>
        <v>175847.87357487899</v>
      </c>
      <c r="W670" s="43">
        <f t="shared" si="86"/>
        <v>1.6446683929677876E-2</v>
      </c>
      <c r="Y670" s="44">
        <f>Beazley_data[[#This Row],[total_RC]]</f>
        <v>1.0037164372394101</v>
      </c>
      <c r="Z670" s="45">
        <f t="shared" si="87"/>
        <v>1.0037936563699199</v>
      </c>
      <c r="AA670" s="43">
        <f t="shared" si="88"/>
        <v>7.6927294787949399E-5</v>
      </c>
      <c r="AD670" s="42">
        <f>Beazley_data[[#This Row],[Cat_incurred]]+Beazley_data[[#This Row],[incurred_exc_cat]]</f>
        <v>0</v>
      </c>
      <c r="AE670" s="40">
        <f t="shared" si="89"/>
        <v>0</v>
      </c>
      <c r="AF670" s="43" t="str">
        <f t="shared" si="90"/>
        <v>no values</v>
      </c>
    </row>
    <row r="671" spans="1:32" x14ac:dyDescent="0.25">
      <c r="A671" s="46" t="s">
        <v>925</v>
      </c>
      <c r="B671" s="46" t="s">
        <v>71</v>
      </c>
      <c r="C671">
        <v>2007</v>
      </c>
      <c r="D671" s="84">
        <v>598298.81319999998</v>
      </c>
      <c r="E671">
        <v>190283.59659787</v>
      </c>
      <c r="F671">
        <v>0</v>
      </c>
      <c r="G671">
        <v>0</v>
      </c>
      <c r="H671">
        <v>55906.9064738292</v>
      </c>
      <c r="I671">
        <v>55906.9064738292</v>
      </c>
      <c r="J671">
        <v>1.03715625309759</v>
      </c>
      <c r="K671">
        <v>55906.9064738292</v>
      </c>
      <c r="L671">
        <v>55906.9064738292</v>
      </c>
      <c r="M671" s="38">
        <f>IF(OR(Beazley_data[[#This Row],[total_RC]]&lt;0.6,Beazley_data[[#This Row],[total_RC]]&gt;2),1,Beazley_data[[#This Row],[total_RC]])</f>
        <v>1.03715625309759</v>
      </c>
      <c r="P671" s="39" t="str">
        <f>Beazley_data[[#This Row],[key]]</f>
        <v>CT2007</v>
      </c>
      <c r="Q671" s="40">
        <f>Beazley_data[[#This Row],[WEP]]</f>
        <v>598298.81319999998</v>
      </c>
      <c r="R671" s="40">
        <f t="shared" si="83"/>
        <v>609162.59429289296</v>
      </c>
      <c r="S671" s="41">
        <f t="shared" si="84"/>
        <v>1.7833959594159753E-2</v>
      </c>
      <c r="U671" s="42">
        <f>Beazley_data[[#This Row],[Acq_costs]]</f>
        <v>190283.59659787</v>
      </c>
      <c r="V671" s="40">
        <f t="shared" si="85"/>
        <v>193672.389520414</v>
      </c>
      <c r="W671" s="43">
        <f t="shared" si="86"/>
        <v>1.7497553115008203E-2</v>
      </c>
      <c r="Y671" s="44">
        <f>Beazley_data[[#This Row],[total_RC]]</f>
        <v>1.03715625309759</v>
      </c>
      <c r="Z671" s="45">
        <f t="shared" si="87"/>
        <v>1.0379502474534901</v>
      </c>
      <c r="AA671" s="43">
        <f t="shared" si="88"/>
        <v>7.6496379074825129E-4</v>
      </c>
      <c r="AD671" s="42">
        <f>Beazley_data[[#This Row],[Cat_incurred]]+Beazley_data[[#This Row],[incurred_exc_cat]]</f>
        <v>55906.9064738292</v>
      </c>
      <c r="AE671" s="40">
        <f t="shared" si="89"/>
        <v>58286.304070129598</v>
      </c>
      <c r="AF671" s="43">
        <f t="shared" si="90"/>
        <v>4.08225848981182E-2</v>
      </c>
    </row>
    <row r="672" spans="1:32" x14ac:dyDescent="0.25">
      <c r="A672" s="48" t="s">
        <v>926</v>
      </c>
      <c r="B672" s="48" t="s">
        <v>71</v>
      </c>
      <c r="C672" s="49">
        <v>2008</v>
      </c>
      <c r="D672" s="85">
        <v>557590.83129999996</v>
      </c>
      <c r="E672" s="49">
        <v>209897.07775506101</v>
      </c>
      <c r="F672" s="49">
        <v>1151870.0129855999</v>
      </c>
      <c r="G672" s="49">
        <v>1151870.0129855999</v>
      </c>
      <c r="H672" s="49">
        <v>0</v>
      </c>
      <c r="I672" s="49">
        <v>0</v>
      </c>
      <c r="J672" s="49">
        <v>0.92728919255786901</v>
      </c>
      <c r="K672" s="49">
        <v>1151870.0129855999</v>
      </c>
      <c r="L672" s="49">
        <v>1151870.0129855999</v>
      </c>
      <c r="M672" s="38">
        <f>IF(OR(Beazley_data[[#This Row],[total_RC]]&lt;0.6,Beazley_data[[#This Row],[total_RC]]&gt;2),1,Beazley_data[[#This Row],[total_RC]])</f>
        <v>0.92728919255786901</v>
      </c>
      <c r="P672" s="39" t="str">
        <f>Beazley_data[[#This Row],[key]]</f>
        <v>CT2008</v>
      </c>
      <c r="Q672" s="40">
        <f>Beazley_data[[#This Row],[WEP]]</f>
        <v>557590.83129999996</v>
      </c>
      <c r="R672" s="40">
        <f t="shared" si="83"/>
        <v>570014.884680441</v>
      </c>
      <c r="S672" s="41">
        <f t="shared" si="84"/>
        <v>2.1796015708267249E-2</v>
      </c>
      <c r="U672" s="42">
        <f>Beazley_data[[#This Row],[Acq_costs]]</f>
        <v>209897.07775506101</v>
      </c>
      <c r="V672" s="40">
        <f t="shared" si="85"/>
        <v>213721.12185793201</v>
      </c>
      <c r="W672" s="43">
        <f t="shared" si="86"/>
        <v>1.7892682153395123E-2</v>
      </c>
      <c r="Y672" s="44">
        <f>Beazley_data[[#This Row],[total_RC]]</f>
        <v>0.92728919255786901</v>
      </c>
      <c r="Z672" s="45">
        <f t="shared" si="87"/>
        <v>0.92677396742723905</v>
      </c>
      <c r="AA672" s="43">
        <f t="shared" si="88"/>
        <v>-5.559339695958925E-4</v>
      </c>
      <c r="AD672" s="42">
        <f>Beazley_data[[#This Row],[Cat_incurred]]+Beazley_data[[#This Row],[incurred_exc_cat]]</f>
        <v>1151870.0129855999</v>
      </c>
      <c r="AE672" s="40">
        <f t="shared" si="89"/>
        <v>1200854.4899327999</v>
      </c>
      <c r="AF672" s="43">
        <f t="shared" si="90"/>
        <v>4.0791350957051588E-2</v>
      </c>
    </row>
    <row r="673" spans="1:32" x14ac:dyDescent="0.25">
      <c r="A673" s="46" t="s">
        <v>927</v>
      </c>
      <c r="B673" s="46" t="s">
        <v>71</v>
      </c>
      <c r="C673">
        <v>2009</v>
      </c>
      <c r="D673" s="84">
        <v>637397.59849999996</v>
      </c>
      <c r="E673">
        <v>235083.73682469499</v>
      </c>
      <c r="F673">
        <v>621419.14103945903</v>
      </c>
      <c r="G673">
        <v>621419.14103945903</v>
      </c>
      <c r="H673">
        <v>125732.646294923</v>
      </c>
      <c r="I673">
        <v>125732.646294923</v>
      </c>
      <c r="J673">
        <v>1.02733301031062</v>
      </c>
      <c r="K673">
        <v>747151.78733438195</v>
      </c>
      <c r="L673">
        <v>747151.78733438195</v>
      </c>
      <c r="M673" s="38">
        <f>IF(OR(Beazley_data[[#This Row],[total_RC]]&lt;0.6,Beazley_data[[#This Row],[total_RC]]&gt;2),1,Beazley_data[[#This Row],[total_RC]])</f>
        <v>1.02733301031062</v>
      </c>
      <c r="P673" s="39" t="str">
        <f>Beazley_data[[#This Row],[key]]</f>
        <v>CT2009</v>
      </c>
      <c r="Q673" s="40">
        <f>Beazley_data[[#This Row],[WEP]]</f>
        <v>637397.59849999996</v>
      </c>
      <c r="R673" s="40">
        <f t="shared" si="83"/>
        <v>652378.549379198</v>
      </c>
      <c r="S673" s="41">
        <f t="shared" si="84"/>
        <v>2.2963585932513988E-2</v>
      </c>
      <c r="U673" s="42">
        <f>Beazley_data[[#This Row],[Acq_costs]]</f>
        <v>235083.73682469499</v>
      </c>
      <c r="V673" s="40">
        <f t="shared" si="85"/>
        <v>239627.50949994501</v>
      </c>
      <c r="W673" s="43">
        <f t="shared" si="86"/>
        <v>1.8961815714447675E-2</v>
      </c>
      <c r="Y673" s="44">
        <f>Beazley_data[[#This Row],[total_RC]]</f>
        <v>1.02733301031062</v>
      </c>
      <c r="Z673" s="45">
        <f t="shared" si="87"/>
        <v>1.0275907665192101</v>
      </c>
      <c r="AA673" s="43">
        <f t="shared" si="88"/>
        <v>2.5083546581802069E-4</v>
      </c>
      <c r="AD673" s="42">
        <f>Beazley_data[[#This Row],[Cat_incurred]]+Beazley_data[[#This Row],[incurred_exc_cat]]</f>
        <v>747151.78733438207</v>
      </c>
      <c r="AE673" s="40">
        <f t="shared" si="89"/>
        <v>774405.87115449202</v>
      </c>
      <c r="AF673" s="43">
        <f t="shared" si="90"/>
        <v>3.5193539764205681E-2</v>
      </c>
    </row>
    <row r="674" spans="1:32" x14ac:dyDescent="0.25">
      <c r="A674" s="48" t="s">
        <v>928</v>
      </c>
      <c r="B674" s="48" t="s">
        <v>71</v>
      </c>
      <c r="C674" s="49">
        <v>2010</v>
      </c>
      <c r="D674" s="85">
        <v>422544.46509999997</v>
      </c>
      <c r="E674" s="49">
        <v>117853.806003051</v>
      </c>
      <c r="F674" s="49">
        <v>0</v>
      </c>
      <c r="G674" s="49">
        <v>0</v>
      </c>
      <c r="H674" s="49">
        <v>0</v>
      </c>
      <c r="I674" s="49">
        <v>0</v>
      </c>
      <c r="J674" s="49">
        <v>1.0298022697557001</v>
      </c>
      <c r="K674" s="49">
        <v>0</v>
      </c>
      <c r="L674" s="49">
        <v>0</v>
      </c>
      <c r="M674" s="38">
        <f>IF(OR(Beazley_data[[#This Row],[total_RC]]&lt;0.6,Beazley_data[[#This Row],[total_RC]]&gt;2),1,Beazley_data[[#This Row],[total_RC]])</f>
        <v>1.0298022697557001</v>
      </c>
      <c r="P674" s="39" t="str">
        <f>Beazley_data[[#This Row],[key]]</f>
        <v>CT2010</v>
      </c>
      <c r="Q674" s="40">
        <f>Beazley_data[[#This Row],[WEP]]</f>
        <v>422544.46509999997</v>
      </c>
      <c r="R674" s="40">
        <f t="shared" si="83"/>
        <v>429260.01809695701</v>
      </c>
      <c r="S674" s="41">
        <f t="shared" si="84"/>
        <v>1.5644487522339413E-2</v>
      </c>
      <c r="U674" s="42">
        <f>Beazley_data[[#This Row],[Acq_costs]]</f>
        <v>117853.806003051</v>
      </c>
      <c r="V674" s="40">
        <f t="shared" si="85"/>
        <v>118516.52991160699</v>
      </c>
      <c r="W674" s="43">
        <f t="shared" si="86"/>
        <v>5.5918268029807984E-3</v>
      </c>
      <c r="Y674" s="44">
        <f>Beazley_data[[#This Row],[total_RC]]</f>
        <v>1.0298022697557001</v>
      </c>
      <c r="Z674" s="45">
        <f t="shared" si="87"/>
        <v>1.02968981270704</v>
      </c>
      <c r="AA674" s="43">
        <f t="shared" si="88"/>
        <v>-1.092144908809904E-4</v>
      </c>
      <c r="AD674" s="42">
        <f>Beazley_data[[#This Row],[Cat_incurred]]+Beazley_data[[#This Row],[incurred_exc_cat]]</f>
        <v>0</v>
      </c>
      <c r="AE674" s="40">
        <f t="shared" si="89"/>
        <v>0</v>
      </c>
      <c r="AF674" s="43" t="str">
        <f t="shared" si="90"/>
        <v>no values</v>
      </c>
    </row>
    <row r="675" spans="1:32" x14ac:dyDescent="0.25">
      <c r="A675" s="46" t="s">
        <v>929</v>
      </c>
      <c r="B675" s="46" t="s">
        <v>71</v>
      </c>
      <c r="C675">
        <v>2011</v>
      </c>
      <c r="D675" s="84">
        <v>424958.36959999998</v>
      </c>
      <c r="E675">
        <v>133752.45769884801</v>
      </c>
      <c r="F675">
        <v>0</v>
      </c>
      <c r="G675">
        <v>0</v>
      </c>
      <c r="H675">
        <v>152526.25779999999</v>
      </c>
      <c r="I675">
        <v>152526.25779999999</v>
      </c>
      <c r="J675">
        <v>0.98040177983379795</v>
      </c>
      <c r="K675">
        <v>152526.25779999999</v>
      </c>
      <c r="L675">
        <v>152526.25779999999</v>
      </c>
      <c r="M675" s="38">
        <f>IF(OR(Beazley_data[[#This Row],[total_RC]]&lt;0.6,Beazley_data[[#This Row],[total_RC]]&gt;2),1,Beazley_data[[#This Row],[total_RC]])</f>
        <v>0.98040177983379795</v>
      </c>
      <c r="P675" s="39" t="str">
        <f>Beazley_data[[#This Row],[key]]</f>
        <v>CT2011</v>
      </c>
      <c r="Q675" s="40">
        <f>Beazley_data[[#This Row],[WEP]]</f>
        <v>424958.36959999998</v>
      </c>
      <c r="R675" s="40">
        <f t="shared" si="83"/>
        <v>430574.33439199999</v>
      </c>
      <c r="S675" s="41">
        <f t="shared" si="84"/>
        <v>1.3042962256285281E-2</v>
      </c>
      <c r="U675" s="42">
        <f>Beazley_data[[#This Row],[Acq_costs]]</f>
        <v>133752.45769884801</v>
      </c>
      <c r="V675" s="40">
        <f t="shared" si="85"/>
        <v>134181.04456400001</v>
      </c>
      <c r="W675" s="43">
        <f t="shared" si="86"/>
        <v>3.1940939686721358E-3</v>
      </c>
      <c r="Y675" s="44">
        <f>Beazley_data[[#This Row],[total_RC]]</f>
        <v>0.98040177983379795</v>
      </c>
      <c r="Z675" s="45">
        <f t="shared" si="87"/>
        <v>0.97948141587066595</v>
      </c>
      <c r="AA675" s="43">
        <f t="shared" si="88"/>
        <v>-9.3964413027059022E-4</v>
      </c>
      <c r="AD675" s="42">
        <f>Beazley_data[[#This Row],[Cat_incurred]]+Beazley_data[[#This Row],[incurred_exc_cat]]</f>
        <v>152526.25779999999</v>
      </c>
      <c r="AE675" s="40">
        <f t="shared" si="89"/>
        <v>152526.25779999999</v>
      </c>
      <c r="AF675" s="43">
        <f t="shared" si="90"/>
        <v>0</v>
      </c>
    </row>
    <row r="676" spans="1:32" x14ac:dyDescent="0.25">
      <c r="A676" s="48" t="s">
        <v>930</v>
      </c>
      <c r="B676" s="48" t="s">
        <v>71</v>
      </c>
      <c r="C676" s="49">
        <v>2012</v>
      </c>
      <c r="D676" s="85">
        <v>294693.13799999998</v>
      </c>
      <c r="E676" s="49">
        <v>79065.679299555806</v>
      </c>
      <c r="F676" s="49">
        <v>0</v>
      </c>
      <c r="G676" s="49">
        <v>0</v>
      </c>
      <c r="H676" s="49">
        <v>0</v>
      </c>
      <c r="I676" s="49">
        <v>0</v>
      </c>
      <c r="J676" s="49">
        <v>1.0401414770913999</v>
      </c>
      <c r="K676" s="49">
        <v>0</v>
      </c>
      <c r="L676" s="49">
        <v>0</v>
      </c>
      <c r="M676" s="38">
        <f>IF(OR(Beazley_data[[#This Row],[total_RC]]&lt;0.6,Beazley_data[[#This Row],[total_RC]]&gt;2),1,Beazley_data[[#This Row],[total_RC]])</f>
        <v>1.0401414770913999</v>
      </c>
      <c r="P676" s="39" t="str">
        <f>Beazley_data[[#This Row],[key]]</f>
        <v>CT2012</v>
      </c>
      <c r="Q676" s="40">
        <f>Beazley_data[[#This Row],[WEP]]</f>
        <v>294693.13799999998</v>
      </c>
      <c r="R676" s="40">
        <f t="shared" si="83"/>
        <v>298810.01446629898</v>
      </c>
      <c r="S676" s="41">
        <f t="shared" si="84"/>
        <v>1.3777571925265302E-2</v>
      </c>
      <c r="U676" s="42">
        <f>Beazley_data[[#This Row],[Acq_costs]]</f>
        <v>79065.679299555806</v>
      </c>
      <c r="V676" s="40">
        <f t="shared" si="85"/>
        <v>79229.072683999999</v>
      </c>
      <c r="W676" s="43">
        <f t="shared" si="86"/>
        <v>2.0622907590484682E-3</v>
      </c>
      <c r="Y676" s="44">
        <f>Beazley_data[[#This Row],[total_RC]]</f>
        <v>1.0401414770913999</v>
      </c>
      <c r="Z676" s="45">
        <f t="shared" si="87"/>
        <v>1.03981493233926</v>
      </c>
      <c r="AA676" s="43">
        <f t="shared" si="88"/>
        <v>-3.1404122212908215E-4</v>
      </c>
      <c r="AD676" s="42">
        <f>Beazley_data[[#This Row],[Cat_incurred]]+Beazley_data[[#This Row],[incurred_exc_cat]]</f>
        <v>0</v>
      </c>
      <c r="AE676" s="40">
        <f t="shared" si="89"/>
        <v>0</v>
      </c>
      <c r="AF676" s="43" t="str">
        <f t="shared" si="90"/>
        <v>no values</v>
      </c>
    </row>
    <row r="677" spans="1:32" x14ac:dyDescent="0.25">
      <c r="A677" s="46" t="s">
        <v>931</v>
      </c>
      <c r="B677" s="46" t="s">
        <v>71</v>
      </c>
      <c r="C677">
        <v>2013</v>
      </c>
      <c r="D677" s="84">
        <v>276349.6348</v>
      </c>
      <c r="E677">
        <v>74722.710574525307</v>
      </c>
      <c r="F677">
        <v>0</v>
      </c>
      <c r="G677">
        <v>0</v>
      </c>
      <c r="H677">
        <v>0</v>
      </c>
      <c r="I677">
        <v>0</v>
      </c>
      <c r="J677">
        <v>0.871328117498959</v>
      </c>
      <c r="K677">
        <v>0</v>
      </c>
      <c r="L677">
        <v>0</v>
      </c>
      <c r="M677" s="38">
        <f>IF(OR(Beazley_data[[#This Row],[total_RC]]&lt;0.6,Beazley_data[[#This Row],[total_RC]]&gt;2),1,Beazley_data[[#This Row],[total_RC]])</f>
        <v>0.871328117498959</v>
      </c>
      <c r="P677" s="39" t="str">
        <f>Beazley_data[[#This Row],[key]]</f>
        <v>CT2013</v>
      </c>
      <c r="Q677" s="40">
        <f>Beazley_data[[#This Row],[WEP]]</f>
        <v>276349.6348</v>
      </c>
      <c r="R677" s="40">
        <f t="shared" si="83"/>
        <v>279706.36439599999</v>
      </c>
      <c r="S677" s="41">
        <f t="shared" si="84"/>
        <v>1.2000905318148684E-2</v>
      </c>
      <c r="U677" s="42">
        <f>Beazley_data[[#This Row],[Acq_costs]]</f>
        <v>74722.710574525307</v>
      </c>
      <c r="V677" s="40">
        <f t="shared" si="85"/>
        <v>74890.147824</v>
      </c>
      <c r="W677" s="43">
        <f t="shared" si="86"/>
        <v>2.2357713843507007E-3</v>
      </c>
      <c r="Y677" s="44">
        <f>Beazley_data[[#This Row],[total_RC]]</f>
        <v>0.871328117498959</v>
      </c>
      <c r="Z677" s="45">
        <f t="shared" si="87"/>
        <v>0.87157899255995697</v>
      </c>
      <c r="AA677" s="43">
        <f t="shared" si="88"/>
        <v>2.8783972897408972E-4</v>
      </c>
      <c r="AD677" s="42">
        <f>Beazley_data[[#This Row],[Cat_incurred]]+Beazley_data[[#This Row],[incurred_exc_cat]]</f>
        <v>0</v>
      </c>
      <c r="AE677" s="40">
        <f t="shared" si="89"/>
        <v>0</v>
      </c>
      <c r="AF677" s="43" t="str">
        <f t="shared" si="90"/>
        <v>no values</v>
      </c>
    </row>
    <row r="678" spans="1:32" x14ac:dyDescent="0.25">
      <c r="A678" s="48" t="s">
        <v>932</v>
      </c>
      <c r="B678" s="48" t="s">
        <v>71</v>
      </c>
      <c r="C678" s="49">
        <v>2014</v>
      </c>
      <c r="D678" s="85">
        <v>123929.569</v>
      </c>
      <c r="E678" s="49">
        <v>15799.4129548151</v>
      </c>
      <c r="F678" s="49">
        <v>0</v>
      </c>
      <c r="G678" s="49">
        <v>0</v>
      </c>
      <c r="H678" s="49">
        <v>0</v>
      </c>
      <c r="I678" s="49">
        <v>0</v>
      </c>
      <c r="J678" s="49">
        <v>0.96462909468839897</v>
      </c>
      <c r="K678" s="49">
        <v>0</v>
      </c>
      <c r="L678" s="49">
        <v>0</v>
      </c>
      <c r="M678" s="38">
        <f>IF(OR(Beazley_data[[#This Row],[total_RC]]&lt;0.6,Beazley_data[[#This Row],[total_RC]]&gt;2),1,Beazley_data[[#This Row],[total_RC]])</f>
        <v>0.96462909468839897</v>
      </c>
      <c r="P678" s="39" t="str">
        <f>Beazley_data[[#This Row],[key]]</f>
        <v>CT2014</v>
      </c>
      <c r="Q678" s="40">
        <f>Beazley_data[[#This Row],[WEP]]</f>
        <v>123929.569</v>
      </c>
      <c r="R678" s="40">
        <f t="shared" si="83"/>
        <v>126973.96060000001</v>
      </c>
      <c r="S678" s="41">
        <f t="shared" si="84"/>
        <v>2.3976503415456998E-2</v>
      </c>
      <c r="U678" s="42">
        <f>Beazley_data[[#This Row],[Acq_costs]]</f>
        <v>15799.4129548151</v>
      </c>
      <c r="V678" s="40">
        <f t="shared" si="85"/>
        <v>16019.138772</v>
      </c>
      <c r="W678" s="43">
        <f t="shared" si="86"/>
        <v>1.3716456315926391E-2</v>
      </c>
      <c r="Y678" s="44">
        <f>Beazley_data[[#This Row],[total_RC]]</f>
        <v>0.96462909468839897</v>
      </c>
      <c r="Z678" s="45">
        <f t="shared" si="87"/>
        <v>0.96449284589588402</v>
      </c>
      <c r="AA678" s="43">
        <f t="shared" si="88"/>
        <v>-1.4126469998685293E-4</v>
      </c>
      <c r="AD678" s="42">
        <f>Beazley_data[[#This Row],[Cat_incurred]]+Beazley_data[[#This Row],[incurred_exc_cat]]</f>
        <v>0</v>
      </c>
      <c r="AE678" s="40">
        <f t="shared" si="89"/>
        <v>0</v>
      </c>
      <c r="AF678" s="43" t="str">
        <f t="shared" si="90"/>
        <v>no values</v>
      </c>
    </row>
    <row r="679" spans="1:32" x14ac:dyDescent="0.25">
      <c r="A679" s="46" t="s">
        <v>933</v>
      </c>
      <c r="B679" s="46" t="s">
        <v>71</v>
      </c>
      <c r="C679">
        <v>2015</v>
      </c>
      <c r="D679" s="84">
        <v>136290.59529999999</v>
      </c>
      <c r="E679">
        <v>49018.968117799799</v>
      </c>
      <c r="F679">
        <v>0</v>
      </c>
      <c r="G679">
        <v>0</v>
      </c>
      <c r="H679">
        <v>528932.25659999996</v>
      </c>
      <c r="I679">
        <v>528932.25659999996</v>
      </c>
      <c r="J679">
        <v>0.91123095269723697</v>
      </c>
      <c r="K679">
        <v>528932.25659999996</v>
      </c>
      <c r="L679">
        <v>528932.25659999996</v>
      </c>
      <c r="M679" s="38">
        <f>IF(OR(Beazley_data[[#This Row],[total_RC]]&lt;0.6,Beazley_data[[#This Row],[total_RC]]&gt;2),1,Beazley_data[[#This Row],[total_RC]])</f>
        <v>0.91123095269723697</v>
      </c>
      <c r="P679" s="39" t="str">
        <f>Beazley_data[[#This Row],[key]]</f>
        <v>CT2015</v>
      </c>
      <c r="Q679" s="40">
        <f>Beazley_data[[#This Row],[WEP]]</f>
        <v>136290.59529999999</v>
      </c>
      <c r="R679" s="40">
        <f t="shared" si="83"/>
        <v>137748.38856200001</v>
      </c>
      <c r="S679" s="41">
        <f t="shared" si="84"/>
        <v>1.0583014997259834E-2</v>
      </c>
      <c r="U679" s="42">
        <f>Beazley_data[[#This Row],[Acq_costs]]</f>
        <v>49018.968117799799</v>
      </c>
      <c r="V679" s="40">
        <f t="shared" si="85"/>
        <v>49352.749086000003</v>
      </c>
      <c r="W679" s="43">
        <f t="shared" si="86"/>
        <v>6.7631687065409837E-3</v>
      </c>
      <c r="Y679" s="44">
        <f>Beazley_data[[#This Row],[total_RC]]</f>
        <v>0.91123095269723697</v>
      </c>
      <c r="Z679" s="45">
        <f t="shared" si="87"/>
        <v>0.91166751735472096</v>
      </c>
      <c r="AA679" s="43">
        <f t="shared" si="88"/>
        <v>4.7886389409892868E-4</v>
      </c>
      <c r="AD679" s="42">
        <f>Beazley_data[[#This Row],[Cat_incurred]]+Beazley_data[[#This Row],[incurred_exc_cat]]</f>
        <v>528932.25659999996</v>
      </c>
      <c r="AE679" s="40">
        <f t="shared" si="89"/>
        <v>528932.25659999996</v>
      </c>
      <c r="AF679" s="43">
        <f t="shared" si="90"/>
        <v>0</v>
      </c>
    </row>
    <row r="680" spans="1:32" x14ac:dyDescent="0.25">
      <c r="A680" s="48" t="s">
        <v>934</v>
      </c>
      <c r="B680" s="48" t="s">
        <v>71</v>
      </c>
      <c r="C680" s="49">
        <v>2016</v>
      </c>
      <c r="D680" s="85">
        <v>215959.99840000001</v>
      </c>
      <c r="E680" s="49">
        <v>84858.032739335904</v>
      </c>
      <c r="F680" s="49">
        <v>0</v>
      </c>
      <c r="G680" s="49">
        <v>0</v>
      </c>
      <c r="H680" s="49">
        <v>860484.18412430002</v>
      </c>
      <c r="I680" s="49">
        <v>861153.1284243</v>
      </c>
      <c r="J680" s="49">
        <v>1</v>
      </c>
      <c r="K680" s="49">
        <v>860484.18412430002</v>
      </c>
      <c r="L680" s="49">
        <v>861153.1284243</v>
      </c>
      <c r="M680" s="38">
        <f>IF(OR(Beazley_data[[#This Row],[total_RC]]&lt;0.6,Beazley_data[[#This Row],[total_RC]]&gt;2),1,Beazley_data[[#This Row],[total_RC]])</f>
        <v>1</v>
      </c>
      <c r="P680" s="39" t="str">
        <f>Beazley_data[[#This Row],[key]]</f>
        <v>CT2016</v>
      </c>
      <c r="Q680" s="40">
        <f>Beazley_data[[#This Row],[WEP]]</f>
        <v>215959.99840000001</v>
      </c>
      <c r="R680" s="40">
        <f t="shared" si="83"/>
        <v>186627.09486499999</v>
      </c>
      <c r="S680" s="41">
        <f t="shared" si="84"/>
        <v>-0.15717387422345341</v>
      </c>
      <c r="U680" s="42">
        <f>Beazley_data[[#This Row],[Acq_costs]]</f>
        <v>84858.032739335904</v>
      </c>
      <c r="V680" s="40">
        <f t="shared" si="85"/>
        <v>75117.829635000002</v>
      </c>
      <c r="W680" s="43">
        <f t="shared" si="86"/>
        <v>-0.12966566195620757</v>
      </c>
      <c r="Y680" s="44">
        <f>Beazley_data[[#This Row],[total_RC]]</f>
        <v>1</v>
      </c>
      <c r="Z680" s="45">
        <f t="shared" si="87"/>
        <v>1</v>
      </c>
      <c r="AA680" s="43">
        <f t="shared" si="88"/>
        <v>0</v>
      </c>
      <c r="AD680" s="42">
        <f>Beazley_data[[#This Row],[Cat_incurred]]+Beazley_data[[#This Row],[incurred_exc_cat]]</f>
        <v>861153.1284243</v>
      </c>
      <c r="AE680" s="40">
        <f t="shared" si="89"/>
        <v>864275.07306800003</v>
      </c>
      <c r="AF680" s="43">
        <f t="shared" si="90"/>
        <v>3.6122118304508814E-3</v>
      </c>
    </row>
    <row r="681" spans="1:32" x14ac:dyDescent="0.25">
      <c r="A681" s="46" t="s">
        <v>935</v>
      </c>
      <c r="B681" s="46" t="s">
        <v>71</v>
      </c>
      <c r="C681">
        <v>2017</v>
      </c>
      <c r="D681" s="84">
        <v>2974074.7848999999</v>
      </c>
      <c r="E681">
        <v>1003954.93688181</v>
      </c>
      <c r="F681">
        <v>0</v>
      </c>
      <c r="G681">
        <v>0</v>
      </c>
      <c r="H681">
        <v>2105010.8661931702</v>
      </c>
      <c r="I681">
        <v>2131698.1144007202</v>
      </c>
      <c r="J681">
        <v>0.96629492049935595</v>
      </c>
      <c r="K681">
        <v>2105010.8661931702</v>
      </c>
      <c r="L681">
        <v>2131698.1144007202</v>
      </c>
      <c r="M681" s="38">
        <f>IF(OR(Beazley_data[[#This Row],[total_RC]]&lt;0.6,Beazley_data[[#This Row],[total_RC]]&gt;2),1,Beazley_data[[#This Row],[total_RC]])</f>
        <v>0.96629492049935595</v>
      </c>
      <c r="P681" s="39" t="str">
        <f>Beazley_data[[#This Row],[key]]</f>
        <v>CT2017</v>
      </c>
      <c r="Q681" s="40">
        <f>Beazley_data[[#This Row],[WEP]]</f>
        <v>2974074.7848999999</v>
      </c>
      <c r="R681" s="40">
        <f t="shared" si="83"/>
        <v>3007043.1548232702</v>
      </c>
      <c r="S681" s="41">
        <f t="shared" si="84"/>
        <v>1.0963716922515509E-2</v>
      </c>
      <c r="U681" s="42">
        <f>Beazley_data[[#This Row],[Acq_costs]]</f>
        <v>1003954.93688181</v>
      </c>
      <c r="V681" s="40">
        <f t="shared" si="85"/>
        <v>1016877.82916615</v>
      </c>
      <c r="W681" s="43">
        <f t="shared" si="86"/>
        <v>1.2708402045638948E-2</v>
      </c>
      <c r="Y681" s="44">
        <f>Beazley_data[[#This Row],[total_RC]]</f>
        <v>0.96629492049935595</v>
      </c>
      <c r="Z681" s="45">
        <f t="shared" si="87"/>
        <v>0.96637959435146303</v>
      </c>
      <c r="AA681" s="43">
        <f t="shared" si="88"/>
        <v>8.7619660640611162E-5</v>
      </c>
      <c r="AD681" s="42">
        <f>Beazley_data[[#This Row],[Cat_incurred]]+Beazley_data[[#This Row],[incurred_exc_cat]]</f>
        <v>2131698.1144007202</v>
      </c>
      <c r="AE681" s="40">
        <f t="shared" si="89"/>
        <v>2216458.2081550299</v>
      </c>
      <c r="AF681" s="43">
        <f t="shared" si="90"/>
        <v>3.8241232540478905E-2</v>
      </c>
    </row>
    <row r="682" spans="1:32" x14ac:dyDescent="0.25">
      <c r="A682" s="48" t="s">
        <v>936</v>
      </c>
      <c r="B682" s="48" t="s">
        <v>71</v>
      </c>
      <c r="C682" s="49">
        <v>2018</v>
      </c>
      <c r="D682" s="85">
        <v>5115273.4205999998</v>
      </c>
      <c r="E682" s="49">
        <v>1732918.3650845899</v>
      </c>
      <c r="F682" s="49">
        <v>799666.95821354899</v>
      </c>
      <c r="G682" s="49">
        <v>799666.95821354899</v>
      </c>
      <c r="H682" s="49">
        <v>3598387.27250339</v>
      </c>
      <c r="I682" s="49">
        <v>3640540.6658445899</v>
      </c>
      <c r="J682" s="49">
        <v>1.03612637097299</v>
      </c>
      <c r="K682" s="49">
        <v>4398054.23071694</v>
      </c>
      <c r="L682" s="49">
        <v>4440207.6240581404</v>
      </c>
      <c r="M682" s="38">
        <f>IF(OR(Beazley_data[[#This Row],[total_RC]]&lt;0.6,Beazley_data[[#This Row],[total_RC]]&gt;2),1,Beazley_data[[#This Row],[total_RC]])</f>
        <v>1.03612637097299</v>
      </c>
      <c r="P682" s="39" t="str">
        <f>Beazley_data[[#This Row],[key]]</f>
        <v>CT2018</v>
      </c>
      <c r="Q682" s="40">
        <f>Beazley_data[[#This Row],[WEP]]</f>
        <v>5115273.4205999998</v>
      </c>
      <c r="R682" s="40">
        <f t="shared" si="83"/>
        <v>4994572.7867786</v>
      </c>
      <c r="S682" s="41">
        <f t="shared" si="84"/>
        <v>-2.4166357959766443E-2</v>
      </c>
      <c r="U682" s="42">
        <f>Beazley_data[[#This Row],[Acq_costs]]</f>
        <v>1732918.3650845899</v>
      </c>
      <c r="V682" s="40">
        <f t="shared" si="85"/>
        <v>1653672.8843695701</v>
      </c>
      <c r="W682" s="43">
        <f t="shared" si="86"/>
        <v>-4.7920892616698268E-2</v>
      </c>
      <c r="Y682" s="44">
        <f>Beazley_data[[#This Row],[total_RC]]</f>
        <v>1.03612637097299</v>
      </c>
      <c r="Z682" s="45">
        <f t="shared" si="87"/>
        <v>1.03578854722209</v>
      </c>
      <c r="AA682" s="43">
        <f t="shared" si="88"/>
        <v>-3.2615127074535344E-4</v>
      </c>
      <c r="AD682" s="42">
        <f>Beazley_data[[#This Row],[Cat_incurred]]+Beazley_data[[#This Row],[incurred_exc_cat]]</f>
        <v>4440207.6240581386</v>
      </c>
      <c r="AE682" s="40">
        <f t="shared" si="89"/>
        <v>4436370.2752639903</v>
      </c>
      <c r="AF682" s="43">
        <f t="shared" si="90"/>
        <v>-8.6497486820347939E-4</v>
      </c>
    </row>
    <row r="683" spans="1:32" x14ac:dyDescent="0.25">
      <c r="A683" s="46" t="s">
        <v>937</v>
      </c>
      <c r="B683" s="46" t="s">
        <v>71</v>
      </c>
      <c r="C683">
        <v>2019</v>
      </c>
      <c r="D683" s="84">
        <v>3370092.1584999999</v>
      </c>
      <c r="E683">
        <v>1428151.2574549301</v>
      </c>
      <c r="F683">
        <v>70508.8004904587</v>
      </c>
      <c r="G683">
        <v>70508.8004904587</v>
      </c>
      <c r="H683">
        <v>778360.06477402197</v>
      </c>
      <c r="I683">
        <v>782206.45558016503</v>
      </c>
      <c r="J683">
        <v>1.08653380563336</v>
      </c>
      <c r="K683">
        <v>848868.86526448</v>
      </c>
      <c r="L683">
        <v>852715.25607062306</v>
      </c>
      <c r="M683" s="38">
        <f>IF(OR(Beazley_data[[#This Row],[total_RC]]&lt;0.6,Beazley_data[[#This Row],[total_RC]]&gt;2),1,Beazley_data[[#This Row],[total_RC]])</f>
        <v>1.08653380563336</v>
      </c>
      <c r="P683" s="39" t="str">
        <f>Beazley_data[[#This Row],[key]]</f>
        <v>CT2019</v>
      </c>
      <c r="Q683" s="40">
        <f>Beazley_data[[#This Row],[WEP]]</f>
        <v>3370092.1584999999</v>
      </c>
      <c r="R683" s="40">
        <f t="shared" si="83"/>
        <v>3596794.76803581</v>
      </c>
      <c r="S683" s="41">
        <f t="shared" si="84"/>
        <v>6.3029064530031861E-2</v>
      </c>
      <c r="U683" s="42">
        <f>Beazley_data[[#This Row],[Acq_costs]]</f>
        <v>1428151.2574549301</v>
      </c>
      <c r="V683" s="40">
        <f t="shared" si="85"/>
        <v>1554988.98144719</v>
      </c>
      <c r="W683" s="43">
        <f t="shared" si="86"/>
        <v>8.1568246145522647E-2</v>
      </c>
      <c r="Y683" s="44">
        <f>Beazley_data[[#This Row],[total_RC]]</f>
        <v>1.08653380563336</v>
      </c>
      <c r="Z683" s="45">
        <f t="shared" si="87"/>
        <v>1.0858071546483099</v>
      </c>
      <c r="AA683" s="43">
        <f t="shared" si="88"/>
        <v>-6.6922655826987323E-4</v>
      </c>
      <c r="AD683" s="42">
        <f>Beazley_data[[#This Row],[Cat_incurred]]+Beazley_data[[#This Row],[incurred_exc_cat]]</f>
        <v>852715.25607062376</v>
      </c>
      <c r="AE683" s="40">
        <f t="shared" si="89"/>
        <v>884780.85933731496</v>
      </c>
      <c r="AF683" s="43">
        <f t="shared" si="90"/>
        <v>3.6241294020202666E-2</v>
      </c>
    </row>
    <row r="684" spans="1:32" x14ac:dyDescent="0.25">
      <c r="A684" s="48" t="s">
        <v>938</v>
      </c>
      <c r="B684" s="48" t="s">
        <v>71</v>
      </c>
      <c r="C684" s="49">
        <v>2020</v>
      </c>
      <c r="D684" s="85">
        <v>3197949.9589999998</v>
      </c>
      <c r="E684" s="49">
        <v>985619.91968849895</v>
      </c>
      <c r="F684" s="49">
        <v>5838.4619300113</v>
      </c>
      <c r="G684" s="49">
        <v>5838.4619300113</v>
      </c>
      <c r="H684" s="49">
        <v>877496.56770359795</v>
      </c>
      <c r="I684" s="49">
        <v>1286115.2209580501</v>
      </c>
      <c r="J684" s="49">
        <v>1.02611058225588</v>
      </c>
      <c r="K684" s="49">
        <v>883335.029633609</v>
      </c>
      <c r="L684" s="49">
        <v>1291953.6828880601</v>
      </c>
      <c r="M684" s="38">
        <f>IF(OR(Beazley_data[[#This Row],[total_RC]]&lt;0.6,Beazley_data[[#This Row],[total_RC]]&gt;2),1,Beazley_data[[#This Row],[total_RC]])</f>
        <v>1.02611058225588</v>
      </c>
      <c r="P684" s="39" t="str">
        <f>Beazley_data[[#This Row],[key]]</f>
        <v>CT2020</v>
      </c>
      <c r="Q684" s="40">
        <f>Beazley_data[[#This Row],[WEP]]</f>
        <v>3197949.9589999998</v>
      </c>
      <c r="R684" s="40">
        <f t="shared" si="83"/>
        <v>3404066.8543647602</v>
      </c>
      <c r="S684" s="41">
        <f t="shared" si="84"/>
        <v>6.0550190164588971E-2</v>
      </c>
      <c r="U684" s="42">
        <f>Beazley_data[[#This Row],[Acq_costs]]</f>
        <v>985619.91968849895</v>
      </c>
      <c r="V684" s="40">
        <f t="shared" si="85"/>
        <v>1049513.5918189001</v>
      </c>
      <c r="W684" s="43">
        <f t="shared" si="86"/>
        <v>6.0879318408509346E-2</v>
      </c>
      <c r="Y684" s="44">
        <f>Beazley_data[[#This Row],[total_RC]]</f>
        <v>1.02611058225588</v>
      </c>
      <c r="Z684" s="45">
        <f t="shared" si="87"/>
        <v>1.02556417600003</v>
      </c>
      <c r="AA684" s="43">
        <f t="shared" si="88"/>
        <v>-5.3278602025778161E-4</v>
      </c>
      <c r="AD684" s="42">
        <f>Beazley_data[[#This Row],[Cat_incurred]]+Beazley_data[[#This Row],[incurred_exc_cat]]</f>
        <v>1291953.6828880615</v>
      </c>
      <c r="AE684" s="40">
        <f t="shared" si="89"/>
        <v>917439.10467622196</v>
      </c>
      <c r="AF684" s="43">
        <f t="shared" si="90"/>
        <v>-0.40821736974467787</v>
      </c>
    </row>
    <row r="685" spans="1:32" x14ac:dyDescent="0.25">
      <c r="A685" s="46" t="s">
        <v>939</v>
      </c>
      <c r="B685" s="46" t="s">
        <v>71</v>
      </c>
      <c r="C685">
        <v>2021</v>
      </c>
      <c r="D685" s="84">
        <v>3309570.2470999998</v>
      </c>
      <c r="E685">
        <v>894453.32189480797</v>
      </c>
      <c r="F685">
        <v>22256.034</v>
      </c>
      <c r="G685">
        <v>22856.034</v>
      </c>
      <c r="H685">
        <v>683363.10466529801</v>
      </c>
      <c r="I685">
        <v>784744.43285714195</v>
      </c>
      <c r="J685">
        <v>1.0120019062305901</v>
      </c>
      <c r="K685">
        <v>705619.138665298</v>
      </c>
      <c r="L685">
        <v>807600.46685714205</v>
      </c>
      <c r="M685" s="38">
        <f>IF(OR(Beazley_data[[#This Row],[total_RC]]&lt;0.6,Beazley_data[[#This Row],[total_RC]]&gt;2),1,Beazley_data[[#This Row],[total_RC]])</f>
        <v>1.0120019062305901</v>
      </c>
      <c r="P685" s="39" t="str">
        <f>Beazley_data[[#This Row],[key]]</f>
        <v>CT2021</v>
      </c>
      <c r="Q685" s="40">
        <f>Beazley_data[[#This Row],[WEP]]</f>
        <v>3309570.2470999998</v>
      </c>
      <c r="R685" s="40">
        <f t="shared" si="83"/>
        <v>3703186.8782440601</v>
      </c>
      <c r="S685" s="41">
        <f t="shared" si="84"/>
        <v>0.10629132260554494</v>
      </c>
      <c r="U685" s="42">
        <f>Beazley_data[[#This Row],[Acq_costs]]</f>
        <v>894453.32189480797</v>
      </c>
      <c r="V685" s="40">
        <f t="shared" si="85"/>
        <v>1008372.13052977</v>
      </c>
      <c r="W685" s="43">
        <f t="shared" si="86"/>
        <v>0.11297298406602369</v>
      </c>
      <c r="Y685" s="44">
        <f>Beazley_data[[#This Row],[total_RC]]</f>
        <v>1.0120019062305901</v>
      </c>
      <c r="Z685" s="45">
        <f t="shared" si="87"/>
        <v>1.0105377815845</v>
      </c>
      <c r="AA685" s="43">
        <f t="shared" si="88"/>
        <v>-1.4488569084416736E-3</v>
      </c>
      <c r="AD685" s="42">
        <f>Beazley_data[[#This Row],[Cat_incurred]]+Beazley_data[[#This Row],[incurred_exc_cat]]</f>
        <v>807600.46685714193</v>
      </c>
      <c r="AE685" s="40">
        <f t="shared" si="89"/>
        <v>169471.154630067</v>
      </c>
      <c r="AF685" s="43">
        <f t="shared" si="90"/>
        <v>-3.7654154987025752</v>
      </c>
    </row>
    <row r="686" spans="1:32" x14ac:dyDescent="0.25">
      <c r="A686" s="48" t="s">
        <v>940</v>
      </c>
      <c r="B686" s="48" t="s">
        <v>71</v>
      </c>
      <c r="C686" s="49">
        <v>2022</v>
      </c>
      <c r="D686" s="85">
        <v>3544634.6682000002</v>
      </c>
      <c r="E686" s="49">
        <v>807513.90645036194</v>
      </c>
      <c r="F686" s="49">
        <v>694994.88495813997</v>
      </c>
      <c r="G686" s="49">
        <v>1039884.0180581399</v>
      </c>
      <c r="H686" s="49">
        <v>508626.35083344701</v>
      </c>
      <c r="I686" s="49">
        <v>615812.591190623</v>
      </c>
      <c r="J686" s="49">
        <v>1.0010565921018599</v>
      </c>
      <c r="K686" s="49">
        <v>1203621.2357915901</v>
      </c>
      <c r="L686" s="49">
        <v>1655696.6092487599</v>
      </c>
      <c r="M686" s="38">
        <f>IF(OR(Beazley_data[[#This Row],[total_RC]]&lt;0.6,Beazley_data[[#This Row],[total_RC]]&gt;2),1,Beazley_data[[#This Row],[total_RC]])</f>
        <v>1.0010565921018599</v>
      </c>
      <c r="P686" s="39" t="str">
        <f>Beazley_data[[#This Row],[key]]</f>
        <v>CT2022</v>
      </c>
      <c r="Q686" s="40">
        <f>Beazley_data[[#This Row],[WEP]]</f>
        <v>3544634.6682000002</v>
      </c>
      <c r="R686" s="40">
        <f t="shared" si="83"/>
        <v>1648897.5839632</v>
      </c>
      <c r="S686" s="41">
        <f t="shared" si="84"/>
        <v>-1.1496997161462936</v>
      </c>
      <c r="U686" s="42">
        <f>Beazley_data[[#This Row],[Acq_costs]]</f>
        <v>807513.90645036194</v>
      </c>
      <c r="V686" s="40">
        <f t="shared" si="85"/>
        <v>559805.90285298403</v>
      </c>
      <c r="W686" s="43">
        <f t="shared" si="86"/>
        <v>-0.44248908833394507</v>
      </c>
      <c r="Y686" s="44">
        <f>Beazley_data[[#This Row],[total_RC]]</f>
        <v>1.0010565921018599</v>
      </c>
      <c r="Z686" s="45">
        <f t="shared" si="87"/>
        <v>0.99596012022040903</v>
      </c>
      <c r="AA686" s="43">
        <f t="shared" si="88"/>
        <v>-5.1171445301675719E-3</v>
      </c>
      <c r="AD686" s="42">
        <f>Beazley_data[[#This Row],[Cat_incurred]]+Beazley_data[[#This Row],[incurred_exc_cat]]</f>
        <v>1655696.609248763</v>
      </c>
      <c r="AE686" s="40">
        <f t="shared" si="89"/>
        <v>581.69920000000002</v>
      </c>
      <c r="AF686" s="43">
        <f t="shared" si="90"/>
        <v>-2845.3106176676242</v>
      </c>
    </row>
    <row r="687" spans="1:32" x14ac:dyDescent="0.25">
      <c r="A687" s="46" t="s">
        <v>941</v>
      </c>
      <c r="B687" s="46" t="s">
        <v>71</v>
      </c>
      <c r="C687">
        <v>2023</v>
      </c>
      <c r="D687" s="84">
        <v>3494934.1757</v>
      </c>
      <c r="E687">
        <v>937831.75057923899</v>
      </c>
      <c r="F687">
        <v>338.8846175841</v>
      </c>
      <c r="G687">
        <v>594.36061758410005</v>
      </c>
      <c r="H687">
        <v>129483.823699942</v>
      </c>
      <c r="I687">
        <v>734946.83061411697</v>
      </c>
      <c r="J687">
        <v>1.0005000093193599</v>
      </c>
      <c r="K687">
        <v>129822.708317526</v>
      </c>
      <c r="L687">
        <v>735541.19123170106</v>
      </c>
      <c r="M687" s="38">
        <f>IF(OR(Beazley_data[[#This Row],[total_RC]]&lt;0.6,Beazley_data[[#This Row],[total_RC]]&gt;2),1,Beazley_data[[#This Row],[total_RC]])</f>
        <v>1.0005000093193599</v>
      </c>
      <c r="P687" s="39" t="str">
        <f>Beazley_data[[#This Row],[key]]</f>
        <v>CT2023</v>
      </c>
      <c r="Q687" s="40">
        <f>Beazley_data[[#This Row],[WEP]]</f>
        <v>3494934.1757</v>
      </c>
      <c r="R687" s="40">
        <f t="shared" si="83"/>
        <v>0</v>
      </c>
      <c r="S687" s="41" t="str">
        <f t="shared" si="84"/>
        <v>no values</v>
      </c>
      <c r="U687" s="42">
        <f>Beazley_data[[#This Row],[Acq_costs]]</f>
        <v>937831.75057923899</v>
      </c>
      <c r="V687" s="40">
        <f t="shared" si="85"/>
        <v>0</v>
      </c>
      <c r="W687" s="43" t="str">
        <f t="shared" si="86"/>
        <v>no values</v>
      </c>
      <c r="Y687" s="44">
        <f>Beazley_data[[#This Row],[total_RC]]</f>
        <v>1.0005000093193599</v>
      </c>
      <c r="Z687" s="45">
        <f t="shared" si="87"/>
        <v>0</v>
      </c>
      <c r="AA687" s="43" t="str">
        <f t="shared" si="88"/>
        <v>no values</v>
      </c>
      <c r="AD687" s="42">
        <f>Beazley_data[[#This Row],[Cat_incurred]]+Beazley_data[[#This Row],[incurred_exc_cat]]</f>
        <v>735541.19123170106</v>
      </c>
      <c r="AE687" s="40">
        <f t="shared" si="89"/>
        <v>0</v>
      </c>
      <c r="AF687" s="43" t="str">
        <f t="shared" si="90"/>
        <v>no values</v>
      </c>
    </row>
    <row r="688" spans="1:32" x14ac:dyDescent="0.25">
      <c r="A688" s="48" t="s">
        <v>942</v>
      </c>
      <c r="B688" s="48" t="s">
        <v>71</v>
      </c>
      <c r="C688" s="49">
        <v>2024</v>
      </c>
      <c r="D688" s="85">
        <v>1505544.4203999999</v>
      </c>
      <c r="E688" s="49">
        <v>599598.87694303901</v>
      </c>
      <c r="F688" s="49">
        <v>0</v>
      </c>
      <c r="G688" s="49">
        <v>0</v>
      </c>
      <c r="H688" s="49">
        <v>0</v>
      </c>
      <c r="I688" s="49">
        <v>0</v>
      </c>
      <c r="J688" s="49">
        <v>0.96873559501504902</v>
      </c>
      <c r="K688" s="49">
        <v>0</v>
      </c>
      <c r="L688" s="49">
        <v>0</v>
      </c>
      <c r="M688" s="38">
        <f>IF(OR(Beazley_data[[#This Row],[total_RC]]&lt;0.6,Beazley_data[[#This Row],[total_RC]]&gt;2),1,Beazley_data[[#This Row],[total_RC]])</f>
        <v>0.96873559501504902</v>
      </c>
      <c r="P688" s="39" t="str">
        <f>Beazley_data[[#This Row],[key]]</f>
        <v>CT2024</v>
      </c>
      <c r="Q688" s="40">
        <f>Beazley_data[[#This Row],[WEP]]</f>
        <v>1505544.4203999999</v>
      </c>
      <c r="R688" s="40">
        <f t="shared" si="83"/>
        <v>0</v>
      </c>
      <c r="S688" s="41" t="str">
        <f t="shared" si="84"/>
        <v>no values</v>
      </c>
      <c r="U688" s="42">
        <f>Beazley_data[[#This Row],[Acq_costs]]</f>
        <v>599598.87694303901</v>
      </c>
      <c r="V688" s="40">
        <f t="shared" si="85"/>
        <v>0</v>
      </c>
      <c r="W688" s="43" t="str">
        <f t="shared" si="86"/>
        <v>no values</v>
      </c>
      <c r="Y688" s="44">
        <f>Beazley_data[[#This Row],[total_RC]]</f>
        <v>0.96873559501504902</v>
      </c>
      <c r="Z688" s="45">
        <f t="shared" si="87"/>
        <v>0</v>
      </c>
      <c r="AA688" s="43" t="str">
        <f t="shared" si="88"/>
        <v>no values</v>
      </c>
      <c r="AD688" s="42">
        <f>Beazley_data[[#This Row],[Cat_incurred]]+Beazley_data[[#This Row],[incurred_exc_cat]]</f>
        <v>0</v>
      </c>
      <c r="AE688" s="40">
        <f t="shared" si="89"/>
        <v>0</v>
      </c>
      <c r="AF688" s="43" t="str">
        <f t="shared" si="90"/>
        <v>no values</v>
      </c>
    </row>
    <row r="689" spans="1:32" x14ac:dyDescent="0.25">
      <c r="A689" s="46" t="s">
        <v>943</v>
      </c>
      <c r="B689" s="46" t="s">
        <v>944</v>
      </c>
      <c r="C689">
        <v>2000</v>
      </c>
      <c r="D689" s="84">
        <v>8093.7529999999997</v>
      </c>
      <c r="E689">
        <v>0</v>
      </c>
      <c r="F689">
        <v>0</v>
      </c>
      <c r="G689">
        <v>0</v>
      </c>
      <c r="H689">
        <v>0</v>
      </c>
      <c r="I689">
        <v>0</v>
      </c>
      <c r="K689">
        <v>0</v>
      </c>
      <c r="L689">
        <v>0</v>
      </c>
      <c r="M689" s="38">
        <f>IF(OR(Beazley_data[[#This Row],[total_RC]]&lt;0.6,Beazley_data[[#This Row],[total_RC]]&gt;2),1,Beazley_data[[#This Row],[total_RC]])</f>
        <v>1</v>
      </c>
      <c r="P689" s="39" t="str">
        <f>Beazley_data[[#This Row],[key]]</f>
        <v>CX2000</v>
      </c>
      <c r="Q689" s="40">
        <f>Beazley_data[[#This Row],[WEP]]</f>
        <v>8093.7529999999997</v>
      </c>
      <c r="R689" s="40">
        <f t="shared" si="83"/>
        <v>0</v>
      </c>
      <c r="S689" s="41" t="str">
        <f t="shared" si="84"/>
        <v>no values</v>
      </c>
      <c r="U689" s="42">
        <f>Beazley_data[[#This Row],[Acq_costs]]</f>
        <v>0</v>
      </c>
      <c r="V689" s="40">
        <f t="shared" si="85"/>
        <v>0</v>
      </c>
      <c r="W689" s="43" t="str">
        <f t="shared" si="86"/>
        <v>no values</v>
      </c>
      <c r="Y689" s="44">
        <f>Beazley_data[[#This Row],[total_RC]]</f>
        <v>0</v>
      </c>
      <c r="Z689" s="45">
        <f t="shared" si="87"/>
        <v>0</v>
      </c>
      <c r="AA689" s="43" t="str">
        <f t="shared" si="88"/>
        <v>no values</v>
      </c>
      <c r="AD689" s="42">
        <f>Beazley_data[[#This Row],[Cat_incurred]]+Beazley_data[[#This Row],[incurred_exc_cat]]</f>
        <v>0</v>
      </c>
      <c r="AE689" s="40">
        <f t="shared" si="89"/>
        <v>0</v>
      </c>
      <c r="AF689" s="43" t="str">
        <f t="shared" si="90"/>
        <v>no values</v>
      </c>
    </row>
    <row r="690" spans="1:32" x14ac:dyDescent="0.25">
      <c r="A690" s="48" t="s">
        <v>945</v>
      </c>
      <c r="B690" s="48" t="s">
        <v>944</v>
      </c>
      <c r="C690" s="49">
        <v>2001</v>
      </c>
      <c r="D690" s="85">
        <v>146250</v>
      </c>
      <c r="E690" s="49">
        <v>16250</v>
      </c>
      <c r="F690" s="49">
        <v>0</v>
      </c>
      <c r="G690" s="49">
        <v>0</v>
      </c>
      <c r="H690" s="49">
        <v>0</v>
      </c>
      <c r="I690" s="49">
        <v>0</v>
      </c>
      <c r="J690" s="49"/>
      <c r="K690" s="49">
        <v>0</v>
      </c>
      <c r="L690" s="49">
        <v>0</v>
      </c>
      <c r="M690" s="38">
        <f>IF(OR(Beazley_data[[#This Row],[total_RC]]&lt;0.6,Beazley_data[[#This Row],[total_RC]]&gt;2),1,Beazley_data[[#This Row],[total_RC]])</f>
        <v>1</v>
      </c>
      <c r="P690" s="39" t="str">
        <f>Beazley_data[[#This Row],[key]]</f>
        <v>CX2001</v>
      </c>
      <c r="Q690" s="40">
        <f>Beazley_data[[#This Row],[WEP]]</f>
        <v>146250</v>
      </c>
      <c r="R690" s="40">
        <f t="shared" si="83"/>
        <v>0</v>
      </c>
      <c r="S690" s="41" t="str">
        <f t="shared" si="84"/>
        <v>no values</v>
      </c>
      <c r="U690" s="42">
        <f>Beazley_data[[#This Row],[Acq_costs]]</f>
        <v>16250</v>
      </c>
      <c r="V690" s="40">
        <f t="shared" si="85"/>
        <v>0</v>
      </c>
      <c r="W690" s="43" t="str">
        <f t="shared" si="86"/>
        <v>no values</v>
      </c>
      <c r="Y690" s="44">
        <f>Beazley_data[[#This Row],[total_RC]]</f>
        <v>0</v>
      </c>
      <c r="Z690" s="45">
        <f t="shared" si="87"/>
        <v>0</v>
      </c>
      <c r="AA690" s="43" t="str">
        <f t="shared" si="88"/>
        <v>no values</v>
      </c>
      <c r="AD690" s="42">
        <f>Beazley_data[[#This Row],[Cat_incurred]]+Beazley_data[[#This Row],[incurred_exc_cat]]</f>
        <v>0</v>
      </c>
      <c r="AE690" s="40">
        <f t="shared" si="89"/>
        <v>0</v>
      </c>
      <c r="AF690" s="43" t="str">
        <f t="shared" si="90"/>
        <v>no values</v>
      </c>
    </row>
    <row r="691" spans="1:32" x14ac:dyDescent="0.25">
      <c r="A691" s="46" t="s">
        <v>946</v>
      </c>
      <c r="B691" s="46" t="s">
        <v>944</v>
      </c>
      <c r="C691">
        <v>2004</v>
      </c>
      <c r="D691" s="84">
        <v>3094458.75</v>
      </c>
      <c r="E691">
        <v>162866.25</v>
      </c>
      <c r="F691">
        <v>700489.96125719696</v>
      </c>
      <c r="G691">
        <v>700489.96125719696</v>
      </c>
      <c r="H691">
        <v>422498.86875000002</v>
      </c>
      <c r="I691">
        <v>422498.86875000002</v>
      </c>
      <c r="K691">
        <v>1122988.8300071999</v>
      </c>
      <c r="L691">
        <v>1122988.8300071999</v>
      </c>
      <c r="M691" s="38">
        <f>IF(OR(Beazley_data[[#This Row],[total_RC]]&lt;0.6,Beazley_data[[#This Row],[total_RC]]&gt;2),1,Beazley_data[[#This Row],[total_RC]])</f>
        <v>1</v>
      </c>
      <c r="P691" s="39" t="str">
        <f>Beazley_data[[#This Row],[key]]</f>
        <v>CX2004</v>
      </c>
      <c r="Q691" s="40">
        <f>Beazley_data[[#This Row],[WEP]]</f>
        <v>3094458.75</v>
      </c>
      <c r="R691" s="40">
        <f t="shared" si="83"/>
        <v>0</v>
      </c>
      <c r="S691" s="41" t="str">
        <f t="shared" si="84"/>
        <v>no values</v>
      </c>
      <c r="U691" s="42">
        <f>Beazley_data[[#This Row],[Acq_costs]]</f>
        <v>162866.25</v>
      </c>
      <c r="V691" s="40">
        <f t="shared" si="85"/>
        <v>0</v>
      </c>
      <c r="W691" s="43" t="str">
        <f t="shared" si="86"/>
        <v>no values</v>
      </c>
      <c r="Y691" s="44">
        <f>Beazley_data[[#This Row],[total_RC]]</f>
        <v>0</v>
      </c>
      <c r="Z691" s="45">
        <f t="shared" si="87"/>
        <v>0</v>
      </c>
      <c r="AA691" s="43" t="str">
        <f t="shared" si="88"/>
        <v>no values</v>
      </c>
      <c r="AD691" s="42">
        <f>Beazley_data[[#This Row],[Cat_incurred]]+Beazley_data[[#This Row],[incurred_exc_cat]]</f>
        <v>1122988.8300071969</v>
      </c>
      <c r="AE691" s="40">
        <f t="shared" si="89"/>
        <v>0</v>
      </c>
      <c r="AF691" s="43" t="str">
        <f t="shared" si="90"/>
        <v>no values</v>
      </c>
    </row>
    <row r="692" spans="1:32" x14ac:dyDescent="0.25">
      <c r="A692" s="48" t="s">
        <v>947</v>
      </c>
      <c r="B692" s="48" t="s">
        <v>46</v>
      </c>
      <c r="C692" s="49">
        <v>2012</v>
      </c>
      <c r="D692" s="85">
        <v>7500</v>
      </c>
      <c r="E692" s="49">
        <v>2500</v>
      </c>
      <c r="F692" s="49">
        <v>0</v>
      </c>
      <c r="G692" s="49">
        <v>0</v>
      </c>
      <c r="H692" s="49">
        <v>0</v>
      </c>
      <c r="I692" s="49">
        <v>0</v>
      </c>
      <c r="J692" s="49"/>
      <c r="K692" s="49">
        <v>0</v>
      </c>
      <c r="L692" s="49">
        <v>0</v>
      </c>
      <c r="M692" s="38">
        <f>IF(OR(Beazley_data[[#This Row],[total_RC]]&lt;0.6,Beazley_data[[#This Row],[total_RC]]&gt;2),1,Beazley_data[[#This Row],[total_RC]])</f>
        <v>1</v>
      </c>
      <c r="P692" s="39" t="str">
        <f>Beazley_data[[#This Row],[key]]</f>
        <v>CY2012</v>
      </c>
      <c r="Q692" s="40">
        <f>Beazley_data[[#This Row],[WEP]]</f>
        <v>7500</v>
      </c>
      <c r="R692" s="40">
        <f t="shared" si="83"/>
        <v>7500</v>
      </c>
      <c r="S692" s="41">
        <f t="shared" si="84"/>
        <v>0</v>
      </c>
      <c r="U692" s="42">
        <f>Beazley_data[[#This Row],[Acq_costs]]</f>
        <v>2500</v>
      </c>
      <c r="V692" s="40">
        <f t="shared" si="85"/>
        <v>2500</v>
      </c>
      <c r="W692" s="43">
        <f t="shared" si="86"/>
        <v>0</v>
      </c>
      <c r="Y692" s="44">
        <f>Beazley_data[[#This Row],[total_RC]]</f>
        <v>0</v>
      </c>
      <c r="Z692" s="45">
        <f t="shared" si="87"/>
        <v>0</v>
      </c>
      <c r="AA692" s="43" t="str">
        <f t="shared" si="88"/>
        <v>no values</v>
      </c>
      <c r="AD692" s="42">
        <f>Beazley_data[[#This Row],[Cat_incurred]]+Beazley_data[[#This Row],[incurred_exc_cat]]</f>
        <v>0</v>
      </c>
      <c r="AE692" s="40">
        <f t="shared" si="89"/>
        <v>0</v>
      </c>
      <c r="AF692" s="43" t="str">
        <f t="shared" si="90"/>
        <v>no values</v>
      </c>
    </row>
    <row r="693" spans="1:32" x14ac:dyDescent="0.25">
      <c r="A693" s="46" t="s">
        <v>948</v>
      </c>
      <c r="B693" s="46" t="s">
        <v>46</v>
      </c>
      <c r="C693">
        <v>2013</v>
      </c>
      <c r="D693" s="84">
        <v>26093403.134599999</v>
      </c>
      <c r="E693">
        <v>4649565.6029577898</v>
      </c>
      <c r="F693">
        <v>18527615.670000002</v>
      </c>
      <c r="G693">
        <v>18527615.670000002</v>
      </c>
      <c r="H693">
        <v>1736525.0889930001</v>
      </c>
      <c r="I693">
        <v>1736525.0889930001</v>
      </c>
      <c r="J693">
        <v>0.99657447435146096</v>
      </c>
      <c r="K693">
        <v>20264140.758993</v>
      </c>
      <c r="L693">
        <v>20264140.758993</v>
      </c>
      <c r="M693" s="38">
        <f>IF(OR(Beazley_data[[#This Row],[total_RC]]&lt;0.6,Beazley_data[[#This Row],[total_RC]]&gt;2),1,Beazley_data[[#This Row],[total_RC]])</f>
        <v>0.99657447435146096</v>
      </c>
      <c r="P693" s="39" t="str">
        <f>Beazley_data[[#This Row],[key]]</f>
        <v>CY2013</v>
      </c>
      <c r="Q693" s="40">
        <f>Beazley_data[[#This Row],[WEP]]</f>
        <v>26093403.134599999</v>
      </c>
      <c r="R693" s="40">
        <f t="shared" si="83"/>
        <v>83288251.258246303</v>
      </c>
      <c r="S693" s="41">
        <f t="shared" si="84"/>
        <v>0.68670967705044095</v>
      </c>
      <c r="U693" s="42">
        <f>Beazley_data[[#This Row],[Acq_costs]]</f>
        <v>4649565.6029577898</v>
      </c>
      <c r="V693" s="40">
        <f t="shared" si="85"/>
        <v>25653962.216612101</v>
      </c>
      <c r="W693" s="43">
        <f t="shared" si="86"/>
        <v>0.81875838267404222</v>
      </c>
      <c r="Y693" s="44">
        <f>Beazley_data[[#This Row],[total_RC]]</f>
        <v>0.99657447435146096</v>
      </c>
      <c r="Z693" s="45">
        <f t="shared" si="87"/>
        <v>1.00212036625276</v>
      </c>
      <c r="AA693" s="43">
        <f t="shared" si="88"/>
        <v>5.5341574605821823E-3</v>
      </c>
      <c r="AD693" s="42">
        <f>Beazley_data[[#This Row],[Cat_incurred]]+Beazley_data[[#This Row],[incurred_exc_cat]]</f>
        <v>20264140.758993004</v>
      </c>
      <c r="AE693" s="40">
        <f t="shared" si="89"/>
        <v>29351277.780000001</v>
      </c>
      <c r="AF693" s="43">
        <f t="shared" si="90"/>
        <v>0.30959936698902374</v>
      </c>
    </row>
    <row r="694" spans="1:32" x14ac:dyDescent="0.25">
      <c r="A694" s="48" t="s">
        <v>949</v>
      </c>
      <c r="B694" s="48" t="s">
        <v>46</v>
      </c>
      <c r="C694" s="49">
        <v>2014</v>
      </c>
      <c r="D694" s="85">
        <v>74787005.129899994</v>
      </c>
      <c r="E694" s="49">
        <v>14048034.5165764</v>
      </c>
      <c r="F694" s="49">
        <v>19075395.982257001</v>
      </c>
      <c r="G694" s="49">
        <v>19079342.982257001</v>
      </c>
      <c r="H694" s="49">
        <v>4364479.6832579402</v>
      </c>
      <c r="I694" s="49">
        <v>4388904.6832579402</v>
      </c>
      <c r="J694" s="49">
        <v>1.0096684608958599</v>
      </c>
      <c r="K694" s="49">
        <v>23439875.665514901</v>
      </c>
      <c r="L694" s="49">
        <v>23468247.665514901</v>
      </c>
      <c r="M694" s="38">
        <f>IF(OR(Beazley_data[[#This Row],[total_RC]]&lt;0.6,Beazley_data[[#This Row],[total_RC]]&gt;2),1,Beazley_data[[#This Row],[total_RC]])</f>
        <v>1.0096684608958599</v>
      </c>
      <c r="P694" s="39" t="str">
        <f>Beazley_data[[#This Row],[key]]</f>
        <v>CY2014</v>
      </c>
      <c r="Q694" s="40">
        <f>Beazley_data[[#This Row],[WEP]]</f>
        <v>74787005.129899994</v>
      </c>
      <c r="R694" s="40">
        <f t="shared" si="83"/>
        <v>140150047.65552801</v>
      </c>
      <c r="S694" s="41">
        <f t="shared" si="84"/>
        <v>0.46637902461711983</v>
      </c>
      <c r="U694" s="42">
        <f>Beazley_data[[#This Row],[Acq_costs]]</f>
        <v>14048034.5165764</v>
      </c>
      <c r="V694" s="40">
        <f t="shared" si="85"/>
        <v>42572192.930080101</v>
      </c>
      <c r="W694" s="43">
        <f t="shared" si="86"/>
        <v>0.67001853675593659</v>
      </c>
      <c r="Y694" s="44">
        <f>Beazley_data[[#This Row],[total_RC]]</f>
        <v>1.0096684608958599</v>
      </c>
      <c r="Z694" s="45">
        <f t="shared" si="87"/>
        <v>0.992860131027819</v>
      </c>
      <c r="AA694" s="43">
        <f t="shared" si="88"/>
        <v>-1.6929202153218473E-2</v>
      </c>
      <c r="AD694" s="42">
        <f>Beazley_data[[#This Row],[Cat_incurred]]+Beazley_data[[#This Row],[incurred_exc_cat]]</f>
        <v>23468247.665514942</v>
      </c>
      <c r="AE694" s="40">
        <f t="shared" si="89"/>
        <v>33219027.360193402</v>
      </c>
      <c r="AF694" s="43">
        <f t="shared" si="90"/>
        <v>0.29352995766404916</v>
      </c>
    </row>
    <row r="695" spans="1:32" x14ac:dyDescent="0.25">
      <c r="A695" s="46" t="s">
        <v>950</v>
      </c>
      <c r="B695" s="46" t="s">
        <v>46</v>
      </c>
      <c r="C695">
        <v>2015</v>
      </c>
      <c r="D695" s="84">
        <v>166631491.8116</v>
      </c>
      <c r="E695">
        <v>32644546.511505399</v>
      </c>
      <c r="F695">
        <v>15788066.29503</v>
      </c>
      <c r="G695">
        <v>15848618.573000001</v>
      </c>
      <c r="H695">
        <v>44411779.152900003</v>
      </c>
      <c r="I695">
        <v>44411779.152900003</v>
      </c>
      <c r="J695">
        <v>1.06948890620242</v>
      </c>
      <c r="K695">
        <v>60199845.447930001</v>
      </c>
      <c r="L695">
        <v>60260397.725900002</v>
      </c>
      <c r="M695" s="38">
        <f>IF(OR(Beazley_data[[#This Row],[total_RC]]&lt;0.6,Beazley_data[[#This Row],[total_RC]]&gt;2),1,Beazley_data[[#This Row],[total_RC]])</f>
        <v>1.06948890620242</v>
      </c>
      <c r="P695" s="39" t="str">
        <f>Beazley_data[[#This Row],[key]]</f>
        <v>CY2015</v>
      </c>
      <c r="Q695" s="40">
        <f>Beazley_data[[#This Row],[WEP]]</f>
        <v>166631491.8116</v>
      </c>
      <c r="R695" s="40">
        <f t="shared" si="83"/>
        <v>144683263.35646299</v>
      </c>
      <c r="S695" s="41">
        <f t="shared" si="84"/>
        <v>-0.15169846149420979</v>
      </c>
      <c r="U695" s="42">
        <f>Beazley_data[[#This Row],[Acq_costs]]</f>
        <v>32644546.511505399</v>
      </c>
      <c r="V695" s="40">
        <f t="shared" si="85"/>
        <v>42594678.042231999</v>
      </c>
      <c r="W695" s="43">
        <f t="shared" si="86"/>
        <v>0.23360034605405847</v>
      </c>
      <c r="Y695" s="44">
        <f>Beazley_data[[#This Row],[total_RC]]</f>
        <v>1.06948890620242</v>
      </c>
      <c r="Z695" s="45">
        <f t="shared" si="87"/>
        <v>1.06037265042906</v>
      </c>
      <c r="AA695" s="43">
        <f t="shared" si="88"/>
        <v>-8.5972188830702352E-3</v>
      </c>
      <c r="AD695" s="42">
        <f>Beazley_data[[#This Row],[Cat_incurred]]+Beazley_data[[#This Row],[incurred_exc_cat]]</f>
        <v>60260397.725900002</v>
      </c>
      <c r="AE695" s="40">
        <f t="shared" si="89"/>
        <v>58570227.827062398</v>
      </c>
      <c r="AF695" s="43">
        <f t="shared" si="90"/>
        <v>-2.8857150834859138E-2</v>
      </c>
    </row>
    <row r="696" spans="1:32" x14ac:dyDescent="0.25">
      <c r="A696" s="48" t="s">
        <v>951</v>
      </c>
      <c r="B696" s="48" t="s">
        <v>46</v>
      </c>
      <c r="C696" s="49">
        <v>2016</v>
      </c>
      <c r="D696" s="85">
        <v>208122528.9307</v>
      </c>
      <c r="E696" s="49">
        <v>42861876.380036697</v>
      </c>
      <c r="F696" s="49">
        <v>14236020.6067758</v>
      </c>
      <c r="G696" s="49">
        <v>14269806.725748399</v>
      </c>
      <c r="H696" s="49">
        <v>47181393.2106096</v>
      </c>
      <c r="I696" s="49">
        <v>47436135.040609598</v>
      </c>
      <c r="J696" s="49">
        <v>1.01263291517251</v>
      </c>
      <c r="K696" s="49">
        <v>61417413.817385398</v>
      </c>
      <c r="L696" s="49">
        <v>61705941.766358003</v>
      </c>
      <c r="M696" s="38">
        <f>IF(OR(Beazley_data[[#This Row],[total_RC]]&lt;0.6,Beazley_data[[#This Row],[total_RC]]&gt;2),1,Beazley_data[[#This Row],[total_RC]])</f>
        <v>1.01263291517251</v>
      </c>
      <c r="P696" s="39" t="str">
        <f>Beazley_data[[#This Row],[key]]</f>
        <v>CY2016</v>
      </c>
      <c r="Q696" s="40">
        <f>Beazley_data[[#This Row],[WEP]]</f>
        <v>208122528.9307</v>
      </c>
      <c r="R696" s="40">
        <f t="shared" si="83"/>
        <v>213543686.527242</v>
      </c>
      <c r="S696" s="41">
        <f t="shared" si="84"/>
        <v>2.5386644225842834E-2</v>
      </c>
      <c r="U696" s="42">
        <f>Beazley_data[[#This Row],[Acq_costs]]</f>
        <v>42861876.380036697</v>
      </c>
      <c r="V696" s="40">
        <f t="shared" si="85"/>
        <v>43144658.610826902</v>
      </c>
      <c r="W696" s="43">
        <f t="shared" si="86"/>
        <v>6.5542813385303447E-3</v>
      </c>
      <c r="Y696" s="44">
        <f>Beazley_data[[#This Row],[total_RC]]</f>
        <v>1.01263291517251</v>
      </c>
      <c r="Z696" s="45">
        <f t="shared" si="87"/>
        <v>1.0016508821516401</v>
      </c>
      <c r="AA696" s="43">
        <f t="shared" si="88"/>
        <v>-1.096393285979984E-2</v>
      </c>
      <c r="AD696" s="42">
        <f>Beazley_data[[#This Row],[Cat_incurred]]+Beazley_data[[#This Row],[incurred_exc_cat]]</f>
        <v>61705941.766357996</v>
      </c>
      <c r="AE696" s="40">
        <f t="shared" si="89"/>
        <v>67894353.510344207</v>
      </c>
      <c r="AF696" s="43">
        <f t="shared" si="90"/>
        <v>9.1147664334757406E-2</v>
      </c>
    </row>
    <row r="697" spans="1:32" x14ac:dyDescent="0.25">
      <c r="A697" s="46" t="s">
        <v>952</v>
      </c>
      <c r="B697" s="46" t="s">
        <v>46</v>
      </c>
      <c r="C697">
        <v>2017</v>
      </c>
      <c r="D697" s="84">
        <v>259899380.6821</v>
      </c>
      <c r="E697">
        <v>54249121.172762603</v>
      </c>
      <c r="F697">
        <v>59321310.415420197</v>
      </c>
      <c r="G697">
        <v>59623502.925420202</v>
      </c>
      <c r="H697">
        <v>32179065.824630499</v>
      </c>
      <c r="I697">
        <v>33723754.0474535</v>
      </c>
      <c r="J697">
        <v>1.0047047583666799</v>
      </c>
      <c r="K697">
        <v>91500376.240050703</v>
      </c>
      <c r="L697">
        <v>93347256.972873703</v>
      </c>
      <c r="M697" s="38">
        <f>IF(OR(Beazley_data[[#This Row],[total_RC]]&lt;0.6,Beazley_data[[#This Row],[total_RC]]&gt;2),1,Beazley_data[[#This Row],[total_RC]])</f>
        <v>1.0047047583666799</v>
      </c>
      <c r="P697" s="39" t="str">
        <f>Beazley_data[[#This Row],[key]]</f>
        <v>CY2017</v>
      </c>
      <c r="Q697" s="40">
        <f>Beazley_data[[#This Row],[WEP]]</f>
        <v>259899380.6821</v>
      </c>
      <c r="R697" s="40">
        <f t="shared" si="83"/>
        <v>336222688.16885197</v>
      </c>
      <c r="S697" s="41">
        <f t="shared" si="84"/>
        <v>0.22700225229423601</v>
      </c>
      <c r="U697" s="42">
        <f>Beazley_data[[#This Row],[Acq_costs]]</f>
        <v>54249121.172762603</v>
      </c>
      <c r="V697" s="40">
        <f t="shared" si="85"/>
        <v>49432910.181692198</v>
      </c>
      <c r="W697" s="43">
        <f t="shared" si="86"/>
        <v>-9.7429242449377784E-2</v>
      </c>
      <c r="Y697" s="44">
        <f>Beazley_data[[#This Row],[total_RC]]</f>
        <v>1.0047047583666799</v>
      </c>
      <c r="Z697" s="45">
        <f t="shared" si="87"/>
        <v>1.0101110157234801</v>
      </c>
      <c r="AA697" s="43">
        <f t="shared" si="88"/>
        <v>5.3521417672372845E-3</v>
      </c>
      <c r="AD697" s="42">
        <f>Beazley_data[[#This Row],[Cat_incurred]]+Beazley_data[[#This Row],[incurred_exc_cat]]</f>
        <v>93347256.972873703</v>
      </c>
      <c r="AE697" s="40">
        <f t="shared" si="89"/>
        <v>110345721.71379501</v>
      </c>
      <c r="AF697" s="43">
        <f t="shared" si="90"/>
        <v>0.1540473384641991</v>
      </c>
    </row>
    <row r="698" spans="1:32" x14ac:dyDescent="0.25">
      <c r="A698" s="48" t="s">
        <v>953</v>
      </c>
      <c r="B698" s="48" t="s">
        <v>46</v>
      </c>
      <c r="C698" s="49">
        <v>2018</v>
      </c>
      <c r="D698" s="85">
        <v>299512068.32130003</v>
      </c>
      <c r="E698" s="49">
        <v>65515834.4645577</v>
      </c>
      <c r="F698" s="49">
        <v>70474811.477627501</v>
      </c>
      <c r="G698" s="49">
        <v>72219304.384693593</v>
      </c>
      <c r="H698" s="49">
        <v>75932256.501397401</v>
      </c>
      <c r="I698" s="49">
        <v>82286974.571928397</v>
      </c>
      <c r="J698" s="49">
        <v>0.96640829992447697</v>
      </c>
      <c r="K698" s="49">
        <v>146407067.97902501</v>
      </c>
      <c r="L698" s="49">
        <v>154506278.956622</v>
      </c>
      <c r="M698" s="38">
        <f>IF(OR(Beazley_data[[#This Row],[total_RC]]&lt;0.6,Beazley_data[[#This Row],[total_RC]]&gt;2),1,Beazley_data[[#This Row],[total_RC]])</f>
        <v>0.96640829992447697</v>
      </c>
      <c r="P698" s="39" t="str">
        <f>Beazley_data[[#This Row],[key]]</f>
        <v>CY2018</v>
      </c>
      <c r="Q698" s="40">
        <f>Beazley_data[[#This Row],[WEP]]</f>
        <v>299512068.32130003</v>
      </c>
      <c r="R698" s="40">
        <f t="shared" si="83"/>
        <v>305517935.86463499</v>
      </c>
      <c r="S698" s="41">
        <f t="shared" si="84"/>
        <v>1.9657986776907149E-2</v>
      </c>
      <c r="U698" s="42">
        <f>Beazley_data[[#This Row],[Acq_costs]]</f>
        <v>65515834.4645577</v>
      </c>
      <c r="V698" s="40">
        <f t="shared" si="85"/>
        <v>66108927.753057703</v>
      </c>
      <c r="W698" s="43">
        <f t="shared" si="86"/>
        <v>8.9714552732640777E-3</v>
      </c>
      <c r="Y698" s="44">
        <f>Beazley_data[[#This Row],[total_RC]]</f>
        <v>0.96640829992447697</v>
      </c>
      <c r="Z698" s="45">
        <f t="shared" si="87"/>
        <v>0.96026745183455198</v>
      </c>
      <c r="AA698" s="43">
        <f t="shared" si="88"/>
        <v>-6.394935159150867E-3</v>
      </c>
      <c r="AD698" s="42">
        <f>Beazley_data[[#This Row],[Cat_incurred]]+Beazley_data[[#This Row],[incurred_exc_cat]]</f>
        <v>154506278.956622</v>
      </c>
      <c r="AE698" s="40">
        <f t="shared" si="89"/>
        <v>142769122.06311601</v>
      </c>
      <c r="AF698" s="43">
        <f t="shared" si="90"/>
        <v>-8.2210752044249283E-2</v>
      </c>
    </row>
    <row r="699" spans="1:32" x14ac:dyDescent="0.25">
      <c r="A699" s="46" t="s">
        <v>954</v>
      </c>
      <c r="B699" s="46" t="s">
        <v>46</v>
      </c>
      <c r="C699">
        <v>2019</v>
      </c>
      <c r="D699" s="84">
        <v>317643153.02810001</v>
      </c>
      <c r="E699">
        <v>71879441.048813999</v>
      </c>
      <c r="F699">
        <v>164858912.61210501</v>
      </c>
      <c r="G699">
        <v>175470141.816679</v>
      </c>
      <c r="H699">
        <v>86570410.606658906</v>
      </c>
      <c r="I699">
        <v>102297372.20695899</v>
      </c>
      <c r="J699">
        <v>0.99989038758189197</v>
      </c>
      <c r="K699">
        <v>251429323.21876401</v>
      </c>
      <c r="L699">
        <v>277767514.02363801</v>
      </c>
      <c r="M699" s="38">
        <f>IF(OR(Beazley_data[[#This Row],[total_RC]]&lt;0.6,Beazley_data[[#This Row],[total_RC]]&gt;2),1,Beazley_data[[#This Row],[total_RC]])</f>
        <v>0.99989038758189197</v>
      </c>
      <c r="P699" s="39" t="str">
        <f>Beazley_data[[#This Row],[key]]</f>
        <v>CY2019</v>
      </c>
      <c r="Q699" s="40">
        <f>Beazley_data[[#This Row],[WEP]]</f>
        <v>317643153.02810001</v>
      </c>
      <c r="R699" s="40">
        <f t="shared" si="83"/>
        <v>322921437.35698497</v>
      </c>
      <c r="S699" s="41">
        <f t="shared" si="84"/>
        <v>1.6345413212842518E-2</v>
      </c>
      <c r="U699" s="42">
        <f>Beazley_data[[#This Row],[Acq_costs]]</f>
        <v>71879441.048813999</v>
      </c>
      <c r="V699" s="40">
        <f t="shared" si="85"/>
        <v>73100256.788936406</v>
      </c>
      <c r="W699" s="43">
        <f t="shared" si="86"/>
        <v>1.6700567053372868E-2</v>
      </c>
      <c r="Y699" s="44">
        <f>Beazley_data[[#This Row],[total_RC]]</f>
        <v>0.99989038758189197</v>
      </c>
      <c r="Z699" s="45">
        <f t="shared" si="87"/>
        <v>0.98422325443515601</v>
      </c>
      <c r="AA699" s="43">
        <f t="shared" si="88"/>
        <v>-1.5918271668684862E-2</v>
      </c>
      <c r="AD699" s="42">
        <f>Beazley_data[[#This Row],[Cat_incurred]]+Beazley_data[[#This Row],[incurred_exc_cat]]</f>
        <v>277767514.02363801</v>
      </c>
      <c r="AE699" s="40">
        <f t="shared" si="89"/>
        <v>221650326.044579</v>
      </c>
      <c r="AF699" s="43">
        <f t="shared" si="90"/>
        <v>-0.25317891013511323</v>
      </c>
    </row>
    <row r="700" spans="1:32" x14ac:dyDescent="0.25">
      <c r="A700" s="48" t="s">
        <v>955</v>
      </c>
      <c r="B700" s="48" t="s">
        <v>46</v>
      </c>
      <c r="C700" s="49">
        <v>2020</v>
      </c>
      <c r="D700" s="85">
        <v>366040497.35350001</v>
      </c>
      <c r="E700" s="49">
        <v>82066402.254241794</v>
      </c>
      <c r="F700" s="49">
        <v>259390892.74816599</v>
      </c>
      <c r="G700" s="49">
        <v>271261671.14616197</v>
      </c>
      <c r="H700" s="49">
        <v>80077555.740410894</v>
      </c>
      <c r="I700" s="49">
        <v>91214463.173616797</v>
      </c>
      <c r="J700" s="49">
        <v>1.05682226613883</v>
      </c>
      <c r="K700" s="49">
        <v>339468448.48857701</v>
      </c>
      <c r="L700" s="49">
        <v>362476134.31977803</v>
      </c>
      <c r="M700" s="38">
        <f>IF(OR(Beazley_data[[#This Row],[total_RC]]&lt;0.6,Beazley_data[[#This Row],[total_RC]]&gt;2),1,Beazley_data[[#This Row],[total_RC]])</f>
        <v>1.05682226613883</v>
      </c>
      <c r="P700" s="39" t="str">
        <f>Beazley_data[[#This Row],[key]]</f>
        <v>CY2020</v>
      </c>
      <c r="Q700" s="40">
        <f>Beazley_data[[#This Row],[WEP]]</f>
        <v>366040497.35350001</v>
      </c>
      <c r="R700" s="40">
        <f t="shared" si="83"/>
        <v>365754611.11530602</v>
      </c>
      <c r="S700" s="41">
        <f t="shared" si="84"/>
        <v>-7.8163399587014828E-4</v>
      </c>
      <c r="U700" s="42">
        <f>Beazley_data[[#This Row],[Acq_costs]]</f>
        <v>82066402.254241794</v>
      </c>
      <c r="V700" s="40">
        <f t="shared" si="85"/>
        <v>79420747.082198799</v>
      </c>
      <c r="W700" s="43">
        <f t="shared" si="86"/>
        <v>-3.3311889767352582E-2</v>
      </c>
      <c r="Y700" s="44">
        <f>Beazley_data[[#This Row],[total_RC]]</f>
        <v>1.05682226613883</v>
      </c>
      <c r="Z700" s="45">
        <f t="shared" si="87"/>
        <v>1.12327286473761</v>
      </c>
      <c r="AA700" s="43">
        <f t="shared" si="88"/>
        <v>5.9158020001046203E-2</v>
      </c>
      <c r="AD700" s="42">
        <f>Beazley_data[[#This Row],[Cat_incurred]]+Beazley_data[[#This Row],[incurred_exc_cat]]</f>
        <v>362476134.3197788</v>
      </c>
      <c r="AE700" s="40">
        <f t="shared" si="89"/>
        <v>237547202.39892799</v>
      </c>
      <c r="AF700" s="43">
        <f t="shared" si="90"/>
        <v>-0.52591203204763404</v>
      </c>
    </row>
    <row r="701" spans="1:32" x14ac:dyDescent="0.25">
      <c r="A701" s="46" t="s">
        <v>956</v>
      </c>
      <c r="B701" s="46" t="s">
        <v>46</v>
      </c>
      <c r="C701">
        <v>2021</v>
      </c>
      <c r="D701" s="84">
        <v>611534198.85609996</v>
      </c>
      <c r="E701">
        <v>113273674.357752</v>
      </c>
      <c r="F701">
        <v>134601175.428637</v>
      </c>
      <c r="G701">
        <v>152536794.176658</v>
      </c>
      <c r="H701">
        <v>35283790.164465398</v>
      </c>
      <c r="I701">
        <v>40472008.689069003</v>
      </c>
      <c r="J701">
        <v>1.52403659801067</v>
      </c>
      <c r="K701">
        <v>169884965.59310299</v>
      </c>
      <c r="L701">
        <v>193008802.86572701</v>
      </c>
      <c r="M701" s="38">
        <f>IF(OR(Beazley_data[[#This Row],[total_RC]]&lt;0.6,Beazley_data[[#This Row],[total_RC]]&gt;2),1,Beazley_data[[#This Row],[total_RC]])</f>
        <v>1.52403659801067</v>
      </c>
      <c r="P701" s="39" t="str">
        <f>Beazley_data[[#This Row],[key]]</f>
        <v>CY2021</v>
      </c>
      <c r="Q701" s="40">
        <f>Beazley_data[[#This Row],[WEP]]</f>
        <v>611534198.85609996</v>
      </c>
      <c r="R701" s="40">
        <f t="shared" si="83"/>
        <v>587932230.81344199</v>
      </c>
      <c r="S701" s="41">
        <f t="shared" si="84"/>
        <v>-4.0144028181620751E-2</v>
      </c>
      <c r="U701" s="42">
        <f>Beazley_data[[#This Row],[Acq_costs]]</f>
        <v>113273674.357752</v>
      </c>
      <c r="V701" s="40">
        <f t="shared" si="85"/>
        <v>93869510.551131696</v>
      </c>
      <c r="W701" s="43">
        <f t="shared" si="86"/>
        <v>-0.20671423226448646</v>
      </c>
      <c r="Y701" s="44">
        <f>Beazley_data[[#This Row],[total_RC]]</f>
        <v>1.52403659801067</v>
      </c>
      <c r="Z701" s="45">
        <f t="shared" si="87"/>
        <v>1.7510820284584201</v>
      </c>
      <c r="AA701" s="43">
        <f t="shared" si="88"/>
        <v>0.12966007688836337</v>
      </c>
      <c r="AD701" s="42">
        <f>Beazley_data[[#This Row],[Cat_incurred]]+Beazley_data[[#This Row],[incurred_exc_cat]]</f>
        <v>193008802.86572701</v>
      </c>
      <c r="AE701" s="40">
        <f t="shared" si="89"/>
        <v>45629319.5065571</v>
      </c>
      <c r="AF701" s="43">
        <f t="shared" si="90"/>
        <v>-3.2299294609903382</v>
      </c>
    </row>
    <row r="702" spans="1:32" x14ac:dyDescent="0.25">
      <c r="A702" s="48" t="s">
        <v>957</v>
      </c>
      <c r="B702" s="48" t="s">
        <v>46</v>
      </c>
      <c r="C702" s="49">
        <v>2022</v>
      </c>
      <c r="D702" s="85">
        <v>924358434.01970005</v>
      </c>
      <c r="E702" s="49">
        <v>164651550.49359801</v>
      </c>
      <c r="F702" s="49">
        <v>100329823.69897</v>
      </c>
      <c r="G702" s="49">
        <v>159252033.143805</v>
      </c>
      <c r="H702" s="49">
        <v>30102539.5357581</v>
      </c>
      <c r="I702" s="49">
        <v>60433439.7362964</v>
      </c>
      <c r="J702" s="49">
        <v>1.2505506117640099</v>
      </c>
      <c r="K702" s="49">
        <v>130432363.23472799</v>
      </c>
      <c r="L702" s="49">
        <v>219685472.88010201</v>
      </c>
      <c r="M702" s="38">
        <f>IF(OR(Beazley_data[[#This Row],[total_RC]]&lt;0.6,Beazley_data[[#This Row],[total_RC]]&gt;2),1,Beazley_data[[#This Row],[total_RC]])</f>
        <v>1.2505506117640099</v>
      </c>
      <c r="P702" s="39" t="str">
        <f>Beazley_data[[#This Row],[key]]</f>
        <v>CY2022</v>
      </c>
      <c r="Q702" s="40">
        <f>Beazley_data[[#This Row],[WEP]]</f>
        <v>924358434.01970005</v>
      </c>
      <c r="R702" s="40">
        <f t="shared" si="83"/>
        <v>656450526.946715</v>
      </c>
      <c r="S702" s="41">
        <f t="shared" si="84"/>
        <v>-0.40811591441487488</v>
      </c>
      <c r="U702" s="42">
        <f>Beazley_data[[#This Row],[Acq_costs]]</f>
        <v>164651550.49359801</v>
      </c>
      <c r="V702" s="40">
        <f t="shared" si="85"/>
        <v>96607705.6205661</v>
      </c>
      <c r="W702" s="43">
        <f t="shared" si="86"/>
        <v>-0.70433144474291876</v>
      </c>
      <c r="Y702" s="44">
        <f>Beazley_data[[#This Row],[total_RC]]</f>
        <v>1.2505506117640099</v>
      </c>
      <c r="Z702" s="45">
        <f t="shared" si="87"/>
        <v>1.7252561926208201</v>
      </c>
      <c r="AA702" s="43">
        <f t="shared" si="88"/>
        <v>0.27515077638161639</v>
      </c>
      <c r="AD702" s="42">
        <f>Beazley_data[[#This Row],[Cat_incurred]]+Beazley_data[[#This Row],[incurred_exc_cat]]</f>
        <v>219685472.88010138</v>
      </c>
      <c r="AE702" s="40">
        <f t="shared" si="89"/>
        <v>0</v>
      </c>
      <c r="AF702" s="43" t="str">
        <f t="shared" si="90"/>
        <v>no values</v>
      </c>
    </row>
    <row r="703" spans="1:32" x14ac:dyDescent="0.25">
      <c r="A703" s="46" t="s">
        <v>958</v>
      </c>
      <c r="B703" s="46" t="s">
        <v>46</v>
      </c>
      <c r="C703">
        <v>2023</v>
      </c>
      <c r="D703" s="84">
        <v>951953369.09029996</v>
      </c>
      <c r="E703">
        <v>188324823.70614499</v>
      </c>
      <c r="F703">
        <v>38243139.615175799</v>
      </c>
      <c r="G703">
        <v>68137892.128452599</v>
      </c>
      <c r="H703">
        <v>19010359.412454501</v>
      </c>
      <c r="I703">
        <v>25805811.669156902</v>
      </c>
      <c r="J703">
        <v>0.94621357485187996</v>
      </c>
      <c r="K703">
        <v>57253499.027630404</v>
      </c>
      <c r="L703">
        <v>93943703.797609404</v>
      </c>
      <c r="M703" s="38">
        <f>IF(OR(Beazley_data[[#This Row],[total_RC]]&lt;0.6,Beazley_data[[#This Row],[total_RC]]&gt;2),1,Beazley_data[[#This Row],[total_RC]])</f>
        <v>0.94621357485187996</v>
      </c>
      <c r="P703" s="39" t="str">
        <f>Beazley_data[[#This Row],[key]]</f>
        <v>CY2023</v>
      </c>
      <c r="Q703" s="40">
        <f>Beazley_data[[#This Row],[WEP]]</f>
        <v>951953369.09029996</v>
      </c>
      <c r="R703" s="40">
        <f t="shared" si="83"/>
        <v>0</v>
      </c>
      <c r="S703" s="41" t="str">
        <f t="shared" si="84"/>
        <v>no values</v>
      </c>
      <c r="U703" s="42">
        <f>Beazley_data[[#This Row],[Acq_costs]]</f>
        <v>188324823.70614499</v>
      </c>
      <c r="V703" s="40">
        <f t="shared" si="85"/>
        <v>0</v>
      </c>
      <c r="W703" s="43" t="str">
        <f t="shared" si="86"/>
        <v>no values</v>
      </c>
      <c r="Y703" s="44">
        <f>Beazley_data[[#This Row],[total_RC]]</f>
        <v>0.94621357485187996</v>
      </c>
      <c r="Z703" s="45">
        <f t="shared" si="87"/>
        <v>0</v>
      </c>
      <c r="AA703" s="43" t="str">
        <f t="shared" si="88"/>
        <v>no values</v>
      </c>
      <c r="AD703" s="42">
        <f>Beazley_data[[#This Row],[Cat_incurred]]+Beazley_data[[#This Row],[incurred_exc_cat]]</f>
        <v>93943703.797609508</v>
      </c>
      <c r="AE703" s="40">
        <f t="shared" si="89"/>
        <v>0</v>
      </c>
      <c r="AF703" s="43" t="str">
        <f t="shared" si="90"/>
        <v>no values</v>
      </c>
    </row>
    <row r="704" spans="1:32" x14ac:dyDescent="0.25">
      <c r="A704" s="48" t="s">
        <v>959</v>
      </c>
      <c r="B704" s="48" t="s">
        <v>46</v>
      </c>
      <c r="C704" s="49">
        <v>2024</v>
      </c>
      <c r="D704" s="85">
        <v>315443457.79699999</v>
      </c>
      <c r="E704" s="49">
        <v>68380620.534460902</v>
      </c>
      <c r="F704" s="49">
        <v>34000</v>
      </c>
      <c r="G704" s="49">
        <v>272803.554</v>
      </c>
      <c r="H704" s="49">
        <v>320964.15000000002</v>
      </c>
      <c r="I704" s="49">
        <v>482536.89600000001</v>
      </c>
      <c r="J704" s="49">
        <v>0.96923973309109701</v>
      </c>
      <c r="K704" s="49">
        <v>354964.15</v>
      </c>
      <c r="L704" s="49">
        <v>755340.45</v>
      </c>
      <c r="M704" s="38">
        <f>IF(OR(Beazley_data[[#This Row],[total_RC]]&lt;0.6,Beazley_data[[#This Row],[total_RC]]&gt;2),1,Beazley_data[[#This Row],[total_RC]])</f>
        <v>0.96923973309109701</v>
      </c>
      <c r="P704" s="39" t="str">
        <f>Beazley_data[[#This Row],[key]]</f>
        <v>CY2024</v>
      </c>
      <c r="Q704" s="40">
        <f>Beazley_data[[#This Row],[WEP]]</f>
        <v>315443457.79699999</v>
      </c>
      <c r="R704" s="40">
        <f t="shared" si="83"/>
        <v>0</v>
      </c>
      <c r="S704" s="41" t="str">
        <f t="shared" si="84"/>
        <v>no values</v>
      </c>
      <c r="U704" s="42">
        <f>Beazley_data[[#This Row],[Acq_costs]]</f>
        <v>68380620.534460902</v>
      </c>
      <c r="V704" s="40">
        <f t="shared" si="85"/>
        <v>0</v>
      </c>
      <c r="W704" s="43" t="str">
        <f t="shared" si="86"/>
        <v>no values</v>
      </c>
      <c r="Y704" s="44">
        <f>Beazley_data[[#This Row],[total_RC]]</f>
        <v>0.96923973309109701</v>
      </c>
      <c r="Z704" s="45">
        <f t="shared" si="87"/>
        <v>0</v>
      </c>
      <c r="AA704" s="43" t="str">
        <f t="shared" si="88"/>
        <v>no values</v>
      </c>
      <c r="AD704" s="42">
        <f>Beazley_data[[#This Row],[Cat_incurred]]+Beazley_data[[#This Row],[incurred_exc_cat]]</f>
        <v>755340.45</v>
      </c>
      <c r="AE704" s="40">
        <f t="shared" si="89"/>
        <v>0</v>
      </c>
      <c r="AF704" s="43" t="str">
        <f t="shared" si="90"/>
        <v>no values</v>
      </c>
    </row>
    <row r="705" spans="1:32" x14ac:dyDescent="0.25">
      <c r="A705" s="46" t="s">
        <v>960</v>
      </c>
      <c r="B705" s="46" t="s">
        <v>12</v>
      </c>
      <c r="C705">
        <v>2016</v>
      </c>
      <c r="D705" s="84">
        <v>17584.148499999999</v>
      </c>
      <c r="E705">
        <v>2339.8000000000002</v>
      </c>
      <c r="F705">
        <v>0</v>
      </c>
      <c r="G705">
        <v>0</v>
      </c>
      <c r="H705">
        <v>0</v>
      </c>
      <c r="I705">
        <v>0</v>
      </c>
      <c r="K705">
        <v>0</v>
      </c>
      <c r="L705">
        <v>0</v>
      </c>
      <c r="M705" s="38">
        <f>IF(OR(Beazley_data[[#This Row],[total_RC]]&lt;0.6,Beazley_data[[#This Row],[total_RC]]&gt;2),1,Beazley_data[[#This Row],[total_RC]])</f>
        <v>1</v>
      </c>
      <c r="P705" s="39" t="str">
        <f>Beazley_data[[#This Row],[key]]</f>
        <v>CZ2016</v>
      </c>
      <c r="Q705" s="40">
        <f>Beazley_data[[#This Row],[WEP]]</f>
        <v>17584.148499999999</v>
      </c>
      <c r="R705" s="40">
        <f t="shared" si="83"/>
        <v>17584.148499999999</v>
      </c>
      <c r="S705" s="41">
        <f t="shared" si="84"/>
        <v>0</v>
      </c>
      <c r="U705" s="42">
        <f>Beazley_data[[#This Row],[Acq_costs]]</f>
        <v>2339.8000000000002</v>
      </c>
      <c r="V705" s="40">
        <f t="shared" si="85"/>
        <v>2339.8000000000002</v>
      </c>
      <c r="W705" s="43">
        <f t="shared" si="86"/>
        <v>0</v>
      </c>
      <c r="Y705" s="44">
        <f>Beazley_data[[#This Row],[total_RC]]</f>
        <v>0</v>
      </c>
      <c r="Z705" s="45">
        <f t="shared" si="87"/>
        <v>0</v>
      </c>
      <c r="AA705" s="43" t="str">
        <f t="shared" si="88"/>
        <v>no values</v>
      </c>
      <c r="AD705" s="42">
        <f>Beazley_data[[#This Row],[Cat_incurred]]+Beazley_data[[#This Row],[incurred_exc_cat]]</f>
        <v>0</v>
      </c>
      <c r="AE705" s="40">
        <f t="shared" si="89"/>
        <v>0</v>
      </c>
      <c r="AF705" s="43" t="str">
        <f t="shared" si="90"/>
        <v>no values</v>
      </c>
    </row>
    <row r="706" spans="1:32" x14ac:dyDescent="0.25">
      <c r="A706" s="48" t="s">
        <v>961</v>
      </c>
      <c r="B706" s="48" t="s">
        <v>12</v>
      </c>
      <c r="C706" s="49">
        <v>2017</v>
      </c>
      <c r="D706" s="85">
        <v>1301723.8095</v>
      </c>
      <c r="E706" s="49">
        <v>142543.170550827</v>
      </c>
      <c r="F706" s="49">
        <v>0</v>
      </c>
      <c r="G706" s="49">
        <v>0</v>
      </c>
      <c r="H706" s="49">
        <v>0</v>
      </c>
      <c r="I706" s="49">
        <v>0</v>
      </c>
      <c r="J706" s="49">
        <v>1.1280337159380001</v>
      </c>
      <c r="K706" s="49">
        <v>0</v>
      </c>
      <c r="L706" s="49">
        <v>0</v>
      </c>
      <c r="M706" s="38">
        <f>IF(OR(Beazley_data[[#This Row],[total_RC]]&lt;0.6,Beazley_data[[#This Row],[total_RC]]&gt;2),1,Beazley_data[[#This Row],[total_RC]])</f>
        <v>1.1280337159380001</v>
      </c>
      <c r="P706" s="39" t="str">
        <f>Beazley_data[[#This Row],[key]]</f>
        <v>CZ2017</v>
      </c>
      <c r="Q706" s="40">
        <f>Beazley_data[[#This Row],[WEP]]</f>
        <v>1301723.8095</v>
      </c>
      <c r="R706" s="40">
        <f t="shared" ref="R706:R769" si="91">IFERROR(INDEX($AJ$4:$CZ$182,MATCH($B706,$AI$4:$AI$182,0),MATCH($C706&amp;"WEP",$AJ$1:$FQ$1,0)),0)</f>
        <v>1302704.69395757</v>
      </c>
      <c r="S706" s="41">
        <f t="shared" ref="S706:S769" si="92">IFERROR((R706-Q706)/R706,"no values")</f>
        <v>7.5295994719274653E-4</v>
      </c>
      <c r="U706" s="42">
        <f>Beazley_data[[#This Row],[Acq_costs]]</f>
        <v>142543.170550827</v>
      </c>
      <c r="V706" s="40">
        <f t="shared" ref="V706:V769" si="93">IFERROR(INDEX($AJ$4:$FQ$182,MATCH($B706,$AI$4:$AI$182,0),MATCH($C706&amp;"Acquisition Cost",$AJ$1:$FQ$1,0)),0)</f>
        <v>142546.08320441301</v>
      </c>
      <c r="W706" s="43">
        <f t="shared" ref="W706:W769" si="94">IFERROR((V706-U706)/V706,"no values")</f>
        <v>2.0433066419899639E-5</v>
      </c>
      <c r="Y706" s="44">
        <f>Beazley_data[[#This Row],[total_RC]]</f>
        <v>1.1280337159380001</v>
      </c>
      <c r="Z706" s="45">
        <f t="shared" ref="Z706:Z769" si="95">IFERROR(INDEX($AJ$4:$FQ$182,MATCH($B706,$AI$4:$AI$182,0),MATCH($C706&amp;"RC",$AJ$1:$FQ$1,0)),0)</f>
        <v>1.12803371575275</v>
      </c>
      <c r="AA706" s="43">
        <f t="shared" ref="AA706:AA769" si="96">IFERROR((Z706-Y706)/Z706,"no values")</f>
        <v>-1.6422384805093765E-10</v>
      </c>
      <c r="AD706" s="42">
        <f>Beazley_data[[#This Row],[Cat_incurred]]+Beazley_data[[#This Row],[incurred_exc_cat]]</f>
        <v>0</v>
      </c>
      <c r="AE706" s="40">
        <f t="shared" ref="AE706:AE769" si="97">IFERROR(INDEX($AJ$4:$FQ$182,MATCH($B706,$AI$4:$AI$182,0),MATCH($C706&amp;"Total Incurred (Cat)",$AJ$1:$FQ$1,0)),0)+IFERROR(INDEX($AJ$4:$FQ$182,MATCH($B706,$AI$4:$AI$182,0),MATCH($C706&amp;"Total Incurred (Non Cat)",$AJ$1:$FQ$1,0)),0)</f>
        <v>0</v>
      </c>
      <c r="AF706" s="43" t="str">
        <f t="shared" ref="AF706:AF769" si="98">IFERROR((AE706-AD706)/AE706,"no values")</f>
        <v>no values</v>
      </c>
    </row>
    <row r="707" spans="1:32" x14ac:dyDescent="0.25">
      <c r="A707" s="46" t="s">
        <v>962</v>
      </c>
      <c r="B707" s="46" t="s">
        <v>12</v>
      </c>
      <c r="C707">
        <v>2018</v>
      </c>
      <c r="D707" s="84">
        <v>121311.2435</v>
      </c>
      <c r="E707">
        <v>10606.9889297133</v>
      </c>
      <c r="F707">
        <v>0</v>
      </c>
      <c r="G707">
        <v>0</v>
      </c>
      <c r="H707">
        <v>0</v>
      </c>
      <c r="I707">
        <v>0</v>
      </c>
      <c r="J707">
        <v>0.92552129187053001</v>
      </c>
      <c r="K707">
        <v>0</v>
      </c>
      <c r="L707">
        <v>0</v>
      </c>
      <c r="M707" s="38">
        <f>IF(OR(Beazley_data[[#This Row],[total_RC]]&lt;0.6,Beazley_data[[#This Row],[total_RC]]&gt;2),1,Beazley_data[[#This Row],[total_RC]])</f>
        <v>0.92552129187053001</v>
      </c>
      <c r="P707" s="39" t="str">
        <f>Beazley_data[[#This Row],[key]]</f>
        <v>CZ2018</v>
      </c>
      <c r="Q707" s="40">
        <f>Beazley_data[[#This Row],[WEP]]</f>
        <v>121311.2435</v>
      </c>
      <c r="R707" s="40">
        <f t="shared" si="91"/>
        <v>117483.81869108501</v>
      </c>
      <c r="S707" s="41">
        <f t="shared" si="92"/>
        <v>-3.2578314627131087E-2</v>
      </c>
      <c r="U707" s="42">
        <f>Beazley_data[[#This Row],[Acq_costs]]</f>
        <v>10606.9889297133</v>
      </c>
      <c r="V707" s="40">
        <f t="shared" si="93"/>
        <v>9604.6267886419992</v>
      </c>
      <c r="W707" s="43">
        <f t="shared" si="94"/>
        <v>-0.10436242481140952</v>
      </c>
      <c r="Y707" s="44">
        <f>Beazley_data[[#This Row],[total_RC]]</f>
        <v>0.92552129187053001</v>
      </c>
      <c r="Z707" s="45">
        <f t="shared" si="95"/>
        <v>0.92292484108362904</v>
      </c>
      <c r="AA707" s="43">
        <f t="shared" si="96"/>
        <v>-2.8132851899970572E-3</v>
      </c>
      <c r="AD707" s="42">
        <f>Beazley_data[[#This Row],[Cat_incurred]]+Beazley_data[[#This Row],[incurred_exc_cat]]</f>
        <v>0</v>
      </c>
      <c r="AE707" s="40">
        <f t="shared" si="97"/>
        <v>0</v>
      </c>
      <c r="AF707" s="43" t="str">
        <f t="shared" si="98"/>
        <v>no values</v>
      </c>
    </row>
    <row r="708" spans="1:32" x14ac:dyDescent="0.25">
      <c r="A708" s="48" t="s">
        <v>963</v>
      </c>
      <c r="B708" s="48" t="s">
        <v>12</v>
      </c>
      <c r="C708" s="49">
        <v>2019</v>
      </c>
      <c r="D708" s="85">
        <v>586420.84149999998</v>
      </c>
      <c r="E708" s="49">
        <v>83345.714712458197</v>
      </c>
      <c r="F708" s="49">
        <v>0</v>
      </c>
      <c r="G708" s="49">
        <v>0</v>
      </c>
      <c r="H708" s="49">
        <v>0</v>
      </c>
      <c r="I708" s="49">
        <v>0</v>
      </c>
      <c r="J708" s="49">
        <v>1.0045756794888301</v>
      </c>
      <c r="K708" s="49">
        <v>0</v>
      </c>
      <c r="L708" s="49">
        <v>0</v>
      </c>
      <c r="M708" s="38">
        <f>IF(OR(Beazley_data[[#This Row],[total_RC]]&lt;0.6,Beazley_data[[#This Row],[total_RC]]&gt;2),1,Beazley_data[[#This Row],[total_RC]])</f>
        <v>1.0045756794888301</v>
      </c>
      <c r="P708" s="39" t="str">
        <f>Beazley_data[[#This Row],[key]]</f>
        <v>CZ2019</v>
      </c>
      <c r="Q708" s="40">
        <f>Beazley_data[[#This Row],[WEP]]</f>
        <v>586420.84149999998</v>
      </c>
      <c r="R708" s="40">
        <f t="shared" si="91"/>
        <v>591407.51781071303</v>
      </c>
      <c r="S708" s="41">
        <f t="shared" si="92"/>
        <v>8.4318784603429724E-3</v>
      </c>
      <c r="U708" s="42">
        <f>Beazley_data[[#This Row],[Acq_costs]]</f>
        <v>83345.714712458197</v>
      </c>
      <c r="V708" s="40">
        <f t="shared" si="93"/>
        <v>92985.321076153195</v>
      </c>
      <c r="W708" s="43">
        <f t="shared" si="94"/>
        <v>0.10366804407547667</v>
      </c>
      <c r="Y708" s="44">
        <f>Beazley_data[[#This Row],[total_RC]]</f>
        <v>1.0045756794888301</v>
      </c>
      <c r="Z708" s="45">
        <f t="shared" si="95"/>
        <v>1.00276357727681</v>
      </c>
      <c r="AA708" s="43">
        <f t="shared" si="96"/>
        <v>-1.8071081290579028E-3</v>
      </c>
      <c r="AD708" s="42">
        <f>Beazley_data[[#This Row],[Cat_incurred]]+Beazley_data[[#This Row],[incurred_exc_cat]]</f>
        <v>0</v>
      </c>
      <c r="AE708" s="40">
        <f t="shared" si="97"/>
        <v>0</v>
      </c>
      <c r="AF708" s="43" t="str">
        <f t="shared" si="98"/>
        <v>no values</v>
      </c>
    </row>
    <row r="709" spans="1:32" x14ac:dyDescent="0.25">
      <c r="A709" s="46" t="s">
        <v>964</v>
      </c>
      <c r="B709" s="46" t="s">
        <v>12</v>
      </c>
      <c r="C709">
        <v>2020</v>
      </c>
      <c r="D709" s="84">
        <v>617479.32559999998</v>
      </c>
      <c r="E709">
        <v>104810.51115011</v>
      </c>
      <c r="F709">
        <v>0</v>
      </c>
      <c r="G709">
        <v>0</v>
      </c>
      <c r="H709">
        <v>0</v>
      </c>
      <c r="I709">
        <v>0</v>
      </c>
      <c r="J709">
        <v>0.97002723338644403</v>
      </c>
      <c r="K709">
        <v>0</v>
      </c>
      <c r="L709">
        <v>0</v>
      </c>
      <c r="M709" s="38">
        <f>IF(OR(Beazley_data[[#This Row],[total_RC]]&lt;0.6,Beazley_data[[#This Row],[total_RC]]&gt;2),1,Beazley_data[[#This Row],[total_RC]])</f>
        <v>0.97002723338644403</v>
      </c>
      <c r="P709" s="39" t="str">
        <f>Beazley_data[[#This Row],[key]]</f>
        <v>CZ2020</v>
      </c>
      <c r="Q709" s="40">
        <f>Beazley_data[[#This Row],[WEP]]</f>
        <v>617479.32559999998</v>
      </c>
      <c r="R709" s="40">
        <f t="shared" si="91"/>
        <v>642464.64539529302</v>
      </c>
      <c r="S709" s="41">
        <f t="shared" si="92"/>
        <v>3.888979724311549E-2</v>
      </c>
      <c r="U709" s="42">
        <f>Beazley_data[[#This Row],[Acq_costs]]</f>
        <v>104810.51115011</v>
      </c>
      <c r="V709" s="40">
        <f t="shared" si="93"/>
        <v>113262.938008486</v>
      </c>
      <c r="W709" s="43">
        <f t="shared" si="94"/>
        <v>7.4626590189128914E-2</v>
      </c>
      <c r="Y709" s="44">
        <f>Beazley_data[[#This Row],[total_RC]]</f>
        <v>0.97002723338644403</v>
      </c>
      <c r="Z709" s="45">
        <f t="shared" si="95"/>
        <v>0.97727579214103</v>
      </c>
      <c r="AA709" s="43">
        <f t="shared" si="96"/>
        <v>7.4171066272968019E-3</v>
      </c>
      <c r="AD709" s="42">
        <f>Beazley_data[[#This Row],[Cat_incurred]]+Beazley_data[[#This Row],[incurred_exc_cat]]</f>
        <v>0</v>
      </c>
      <c r="AE709" s="40">
        <f t="shared" si="97"/>
        <v>0</v>
      </c>
      <c r="AF709" s="43" t="str">
        <f t="shared" si="98"/>
        <v>no values</v>
      </c>
    </row>
    <row r="710" spans="1:32" x14ac:dyDescent="0.25">
      <c r="A710" s="48" t="s">
        <v>965</v>
      </c>
      <c r="B710" s="48" t="s">
        <v>12</v>
      </c>
      <c r="C710" s="49">
        <v>2021</v>
      </c>
      <c r="D710" s="85">
        <v>1812642.4487000001</v>
      </c>
      <c r="E710" s="49">
        <v>466832.31123781099</v>
      </c>
      <c r="F710" s="49">
        <v>4595277.2768641803</v>
      </c>
      <c r="G710" s="49">
        <v>4647789.1312641799</v>
      </c>
      <c r="H710" s="49">
        <v>337640.940651746</v>
      </c>
      <c r="I710" s="49">
        <v>363085.58133715601</v>
      </c>
      <c r="J710" s="49">
        <v>1.4953841704391699</v>
      </c>
      <c r="K710" s="49">
        <v>4932918.2175159296</v>
      </c>
      <c r="L710" s="49">
        <v>5010874.7126013404</v>
      </c>
      <c r="M710" s="38">
        <f>IF(OR(Beazley_data[[#This Row],[total_RC]]&lt;0.6,Beazley_data[[#This Row],[total_RC]]&gt;2),1,Beazley_data[[#This Row],[total_RC]])</f>
        <v>1.4953841704391699</v>
      </c>
      <c r="P710" s="39" t="str">
        <f>Beazley_data[[#This Row],[key]]</f>
        <v>CZ2021</v>
      </c>
      <c r="Q710" s="40">
        <f>Beazley_data[[#This Row],[WEP]]</f>
        <v>1812642.4487000001</v>
      </c>
      <c r="R710" s="40">
        <f t="shared" si="91"/>
        <v>1928219.2092625001</v>
      </c>
      <c r="S710" s="41">
        <f t="shared" si="92"/>
        <v>5.9939637571967484E-2</v>
      </c>
      <c r="U710" s="42">
        <f>Beazley_data[[#This Row],[Acq_costs]]</f>
        <v>466832.31123781099</v>
      </c>
      <c r="V710" s="40">
        <f t="shared" si="93"/>
        <v>517986.61083750002</v>
      </c>
      <c r="W710" s="43">
        <f t="shared" si="94"/>
        <v>9.8756026757102558E-2</v>
      </c>
      <c r="Y710" s="44">
        <f>Beazley_data[[#This Row],[total_RC]]</f>
        <v>1.4953841704391699</v>
      </c>
      <c r="Z710" s="45">
        <f t="shared" si="95"/>
        <v>1.5078000153005799</v>
      </c>
      <c r="AA710" s="43">
        <f t="shared" si="96"/>
        <v>8.2344108870000977E-3</v>
      </c>
      <c r="AD710" s="42">
        <f>Beazley_data[[#This Row],[Cat_incurred]]+Beazley_data[[#This Row],[incurred_exc_cat]]</f>
        <v>5010874.7126013357</v>
      </c>
      <c r="AE710" s="40">
        <f t="shared" si="97"/>
        <v>152101.36372555999</v>
      </c>
      <c r="AF710" s="43">
        <f t="shared" si="98"/>
        <v>-31.944311542417022</v>
      </c>
    </row>
    <row r="711" spans="1:32" x14ac:dyDescent="0.25">
      <c r="A711" s="46" t="s">
        <v>966</v>
      </c>
      <c r="B711" s="46" t="s">
        <v>12</v>
      </c>
      <c r="C711">
        <v>2022</v>
      </c>
      <c r="D711" s="84">
        <v>1980968.7549999999</v>
      </c>
      <c r="E711">
        <v>492495.83672667999</v>
      </c>
      <c r="F711">
        <v>41.266668633400002</v>
      </c>
      <c r="G711">
        <v>235.76484539739999</v>
      </c>
      <c r="H711">
        <v>171679.400295795</v>
      </c>
      <c r="I711">
        <v>224459.95140710601</v>
      </c>
      <c r="J711">
        <v>1.1169961089987901</v>
      </c>
      <c r="K711">
        <v>171720.666964428</v>
      </c>
      <c r="L711">
        <v>224695.71625250301</v>
      </c>
      <c r="M711" s="38">
        <f>IF(OR(Beazley_data[[#This Row],[total_RC]]&lt;0.6,Beazley_data[[#This Row],[total_RC]]&gt;2),1,Beazley_data[[#This Row],[total_RC]])</f>
        <v>1.1169961089987901</v>
      </c>
      <c r="P711" s="39" t="str">
        <f>Beazley_data[[#This Row],[key]]</f>
        <v>CZ2022</v>
      </c>
      <c r="Q711" s="40">
        <f>Beazley_data[[#This Row],[WEP]]</f>
        <v>1980968.7549999999</v>
      </c>
      <c r="R711" s="40">
        <f t="shared" si="91"/>
        <v>2009392.43558377</v>
      </c>
      <c r="S711" s="41">
        <f t="shared" si="92"/>
        <v>1.4145410364059864E-2</v>
      </c>
      <c r="U711" s="42">
        <f>Beazley_data[[#This Row],[Acq_costs]]</f>
        <v>492495.83672667999</v>
      </c>
      <c r="V711" s="40">
        <f t="shared" si="93"/>
        <v>635470.08522635396</v>
      </c>
      <c r="W711" s="43">
        <f t="shared" si="94"/>
        <v>0.22498973881476522</v>
      </c>
      <c r="Y711" s="44">
        <f>Beazley_data[[#This Row],[total_RC]]</f>
        <v>1.1169961089987901</v>
      </c>
      <c r="Z711" s="45">
        <f t="shared" si="95"/>
        <v>1.1243418594960499</v>
      </c>
      <c r="AA711" s="43">
        <f t="shared" si="96"/>
        <v>6.5333781137992359E-3</v>
      </c>
      <c r="AD711" s="42">
        <f>Beazley_data[[#This Row],[Cat_incurred]]+Beazley_data[[#This Row],[incurred_exc_cat]]</f>
        <v>224695.71625250342</v>
      </c>
      <c r="AE711" s="40">
        <f t="shared" si="97"/>
        <v>0</v>
      </c>
      <c r="AF711" s="43" t="str">
        <f t="shared" si="98"/>
        <v>no values</v>
      </c>
    </row>
    <row r="712" spans="1:32" x14ac:dyDescent="0.25">
      <c r="A712" s="48" t="s">
        <v>967</v>
      </c>
      <c r="B712" s="48" t="s">
        <v>12</v>
      </c>
      <c r="C712" s="49">
        <v>2023</v>
      </c>
      <c r="D712" s="85">
        <v>2128552.7173000001</v>
      </c>
      <c r="E712" s="49">
        <v>635140.483922899</v>
      </c>
      <c r="F712" s="49">
        <v>0</v>
      </c>
      <c r="G712" s="49">
        <v>0</v>
      </c>
      <c r="H712" s="49">
        <v>3690.0364662702</v>
      </c>
      <c r="I712" s="49">
        <v>2891987.97010674</v>
      </c>
      <c r="J712" s="49">
        <v>1.03590362351901</v>
      </c>
      <c r="K712" s="49">
        <v>3690.0364662702</v>
      </c>
      <c r="L712" s="49">
        <v>2891987.97010674</v>
      </c>
      <c r="M712" s="38">
        <f>IF(OR(Beazley_data[[#This Row],[total_RC]]&lt;0.6,Beazley_data[[#This Row],[total_RC]]&gt;2),1,Beazley_data[[#This Row],[total_RC]])</f>
        <v>1.03590362351901</v>
      </c>
      <c r="P712" s="39" t="str">
        <f>Beazley_data[[#This Row],[key]]</f>
        <v>CZ2023</v>
      </c>
      <c r="Q712" s="40">
        <f>Beazley_data[[#This Row],[WEP]]</f>
        <v>2128552.7173000001</v>
      </c>
      <c r="R712" s="40">
        <f t="shared" si="91"/>
        <v>0</v>
      </c>
      <c r="S712" s="41" t="str">
        <f t="shared" si="92"/>
        <v>no values</v>
      </c>
      <c r="U712" s="42">
        <f>Beazley_data[[#This Row],[Acq_costs]]</f>
        <v>635140.483922899</v>
      </c>
      <c r="V712" s="40">
        <f t="shared" si="93"/>
        <v>0</v>
      </c>
      <c r="W712" s="43" t="str">
        <f t="shared" si="94"/>
        <v>no values</v>
      </c>
      <c r="Y712" s="44">
        <f>Beazley_data[[#This Row],[total_RC]]</f>
        <v>1.03590362351901</v>
      </c>
      <c r="Z712" s="45">
        <f t="shared" si="95"/>
        <v>0</v>
      </c>
      <c r="AA712" s="43" t="str">
        <f t="shared" si="96"/>
        <v>no values</v>
      </c>
      <c r="AD712" s="42">
        <f>Beazley_data[[#This Row],[Cat_incurred]]+Beazley_data[[#This Row],[incurred_exc_cat]]</f>
        <v>2891987.97010674</v>
      </c>
      <c r="AE712" s="40">
        <f t="shared" si="97"/>
        <v>0</v>
      </c>
      <c r="AF712" s="43" t="str">
        <f t="shared" si="98"/>
        <v>no values</v>
      </c>
    </row>
    <row r="713" spans="1:32" x14ac:dyDescent="0.25">
      <c r="A713" s="46" t="s">
        <v>968</v>
      </c>
      <c r="B713" s="46" t="s">
        <v>12</v>
      </c>
      <c r="C713">
        <v>2024</v>
      </c>
      <c r="D713" s="84">
        <v>2395311.0336000002</v>
      </c>
      <c r="E713">
        <v>816856.37055316905</v>
      </c>
      <c r="F713">
        <v>0</v>
      </c>
      <c r="G713">
        <v>0</v>
      </c>
      <c r="H713">
        <v>0</v>
      </c>
      <c r="I713">
        <v>0</v>
      </c>
      <c r="J713">
        <v>1.0301463106792601</v>
      </c>
      <c r="K713">
        <v>0</v>
      </c>
      <c r="L713">
        <v>0</v>
      </c>
      <c r="M713" s="38">
        <f>IF(OR(Beazley_data[[#This Row],[total_RC]]&lt;0.6,Beazley_data[[#This Row],[total_RC]]&gt;2),1,Beazley_data[[#This Row],[total_RC]])</f>
        <v>1.0301463106792601</v>
      </c>
      <c r="P713" s="39" t="str">
        <f>Beazley_data[[#This Row],[key]]</f>
        <v>CZ2024</v>
      </c>
      <c r="Q713" s="40">
        <f>Beazley_data[[#This Row],[WEP]]</f>
        <v>2395311.0336000002</v>
      </c>
      <c r="R713" s="40">
        <f t="shared" si="91"/>
        <v>0</v>
      </c>
      <c r="S713" s="41" t="str">
        <f t="shared" si="92"/>
        <v>no values</v>
      </c>
      <c r="U713" s="42">
        <f>Beazley_data[[#This Row],[Acq_costs]]</f>
        <v>816856.37055316905</v>
      </c>
      <c r="V713" s="40">
        <f t="shared" si="93"/>
        <v>0</v>
      </c>
      <c r="W713" s="43" t="str">
        <f t="shared" si="94"/>
        <v>no values</v>
      </c>
      <c r="Y713" s="44">
        <f>Beazley_data[[#This Row],[total_RC]]</f>
        <v>1.0301463106792601</v>
      </c>
      <c r="Z713" s="45">
        <f t="shared" si="95"/>
        <v>0</v>
      </c>
      <c r="AA713" s="43" t="str">
        <f t="shared" si="96"/>
        <v>no values</v>
      </c>
      <c r="AD713" s="42">
        <f>Beazley_data[[#This Row],[Cat_incurred]]+Beazley_data[[#This Row],[incurred_exc_cat]]</f>
        <v>0</v>
      </c>
      <c r="AE713" s="40">
        <f t="shared" si="97"/>
        <v>0</v>
      </c>
      <c r="AF713" s="43" t="str">
        <f t="shared" si="98"/>
        <v>no values</v>
      </c>
    </row>
    <row r="714" spans="1:32" x14ac:dyDescent="0.25">
      <c r="A714" s="48" t="s">
        <v>969</v>
      </c>
      <c r="B714" s="48" t="s">
        <v>970</v>
      </c>
      <c r="C714" s="49">
        <v>1993</v>
      </c>
      <c r="D714" s="85">
        <v>4050</v>
      </c>
      <c r="E714" s="49">
        <v>1950</v>
      </c>
      <c r="F714" s="49">
        <v>0</v>
      </c>
      <c r="G714" s="49">
        <v>0</v>
      </c>
      <c r="H714" s="49">
        <v>0</v>
      </c>
      <c r="I714" s="49">
        <v>0</v>
      </c>
      <c r="J714" s="49"/>
      <c r="K714" s="49">
        <v>0</v>
      </c>
      <c r="L714" s="49">
        <v>0</v>
      </c>
      <c r="M714" s="38">
        <f>IF(OR(Beazley_data[[#This Row],[total_RC]]&lt;0.6,Beazley_data[[#This Row],[total_RC]]&gt;2),1,Beazley_data[[#This Row],[total_RC]])</f>
        <v>1</v>
      </c>
      <c r="P714" s="39" t="str">
        <f>Beazley_data[[#This Row],[key]]</f>
        <v>D1993</v>
      </c>
      <c r="Q714" s="40">
        <f>Beazley_data[[#This Row],[WEP]]</f>
        <v>4050</v>
      </c>
      <c r="R714" s="40">
        <f t="shared" si="91"/>
        <v>0</v>
      </c>
      <c r="S714" s="41" t="str">
        <f t="shared" si="92"/>
        <v>no values</v>
      </c>
      <c r="U714" s="42">
        <f>Beazley_data[[#This Row],[Acq_costs]]</f>
        <v>1950</v>
      </c>
      <c r="V714" s="40">
        <f t="shared" si="93"/>
        <v>0</v>
      </c>
      <c r="W714" s="43" t="str">
        <f t="shared" si="94"/>
        <v>no values</v>
      </c>
      <c r="Y714" s="44">
        <f>Beazley_data[[#This Row],[total_RC]]</f>
        <v>0</v>
      </c>
      <c r="Z714" s="45">
        <f t="shared" si="95"/>
        <v>0</v>
      </c>
      <c r="AA714" s="43" t="str">
        <f t="shared" si="96"/>
        <v>no values</v>
      </c>
      <c r="AD714" s="42">
        <f>Beazley_data[[#This Row],[Cat_incurred]]+Beazley_data[[#This Row],[incurred_exc_cat]]</f>
        <v>0</v>
      </c>
      <c r="AE714" s="40">
        <f t="shared" si="97"/>
        <v>0</v>
      </c>
      <c r="AF714" s="43" t="str">
        <f t="shared" si="98"/>
        <v>no values</v>
      </c>
    </row>
    <row r="715" spans="1:32" x14ac:dyDescent="0.25">
      <c r="A715" s="46" t="s">
        <v>971</v>
      </c>
      <c r="B715" s="46" t="s">
        <v>970</v>
      </c>
      <c r="C715">
        <v>1994</v>
      </c>
      <c r="D715" s="84">
        <v>6374.3180000000002</v>
      </c>
      <c r="E715">
        <v>1124.87964705882</v>
      </c>
      <c r="F715">
        <v>0</v>
      </c>
      <c r="G715">
        <v>0</v>
      </c>
      <c r="H715">
        <v>0</v>
      </c>
      <c r="I715">
        <v>0</v>
      </c>
      <c r="K715">
        <v>0</v>
      </c>
      <c r="L715">
        <v>0</v>
      </c>
      <c r="M715" s="38">
        <f>IF(OR(Beazley_data[[#This Row],[total_RC]]&lt;0.6,Beazley_data[[#This Row],[total_RC]]&gt;2),1,Beazley_data[[#This Row],[total_RC]])</f>
        <v>1</v>
      </c>
      <c r="P715" s="39" t="str">
        <f>Beazley_data[[#This Row],[key]]</f>
        <v>D1994</v>
      </c>
      <c r="Q715" s="40">
        <f>Beazley_data[[#This Row],[WEP]]</f>
        <v>6374.3180000000002</v>
      </c>
      <c r="R715" s="40">
        <f t="shared" si="91"/>
        <v>0</v>
      </c>
      <c r="S715" s="41" t="str">
        <f t="shared" si="92"/>
        <v>no values</v>
      </c>
      <c r="U715" s="42">
        <f>Beazley_data[[#This Row],[Acq_costs]]</f>
        <v>1124.87964705882</v>
      </c>
      <c r="V715" s="40">
        <f t="shared" si="93"/>
        <v>0</v>
      </c>
      <c r="W715" s="43" t="str">
        <f t="shared" si="94"/>
        <v>no values</v>
      </c>
      <c r="Y715" s="44">
        <f>Beazley_data[[#This Row],[total_RC]]</f>
        <v>0</v>
      </c>
      <c r="Z715" s="45">
        <f t="shared" si="95"/>
        <v>0</v>
      </c>
      <c r="AA715" s="43" t="str">
        <f t="shared" si="96"/>
        <v>no values</v>
      </c>
      <c r="AD715" s="42">
        <f>Beazley_data[[#This Row],[Cat_incurred]]+Beazley_data[[#This Row],[incurred_exc_cat]]</f>
        <v>0</v>
      </c>
      <c r="AE715" s="40">
        <f t="shared" si="97"/>
        <v>0</v>
      </c>
      <c r="AF715" s="43" t="str">
        <f t="shared" si="98"/>
        <v>no values</v>
      </c>
    </row>
    <row r="716" spans="1:32" x14ac:dyDescent="0.25">
      <c r="A716" s="48" t="s">
        <v>972</v>
      </c>
      <c r="B716" s="48" t="s">
        <v>89</v>
      </c>
      <c r="C716" s="49">
        <v>2004</v>
      </c>
      <c r="D716" s="85">
        <v>31641536.868500002</v>
      </c>
      <c r="E716" s="49">
        <v>4566245.0654664198</v>
      </c>
      <c r="F716" s="49">
        <v>13172058.081800001</v>
      </c>
      <c r="G716" s="49">
        <v>13172058.081800001</v>
      </c>
      <c r="H716" s="49">
        <v>680373.60677683004</v>
      </c>
      <c r="I716" s="49">
        <v>680373.60677683004</v>
      </c>
      <c r="J716" s="49">
        <v>0.86952003760143304</v>
      </c>
      <c r="K716" s="49">
        <v>13852431.688576801</v>
      </c>
      <c r="L716" s="49">
        <v>13852431.688576801</v>
      </c>
      <c r="M716" s="38">
        <f>IF(OR(Beazley_data[[#This Row],[total_RC]]&lt;0.6,Beazley_data[[#This Row],[total_RC]]&gt;2),1,Beazley_data[[#This Row],[total_RC]])</f>
        <v>0.86952003760143304</v>
      </c>
      <c r="P716" s="39" t="str">
        <f>Beazley_data[[#This Row],[key]]</f>
        <v>D22004</v>
      </c>
      <c r="Q716" s="40">
        <f>Beazley_data[[#This Row],[WEP]]</f>
        <v>31641536.868500002</v>
      </c>
      <c r="R716" s="40">
        <f t="shared" si="91"/>
        <v>31663777.789691798</v>
      </c>
      <c r="S716" s="41">
        <f t="shared" si="92"/>
        <v>7.0240895889047176E-4</v>
      </c>
      <c r="U716" s="42">
        <f>Beazley_data[[#This Row],[Acq_costs]]</f>
        <v>4566245.0654664198</v>
      </c>
      <c r="V716" s="40">
        <f t="shared" si="93"/>
        <v>4568622.3729742803</v>
      </c>
      <c r="W716" s="43">
        <f t="shared" si="94"/>
        <v>5.2035544060797286E-4</v>
      </c>
      <c r="Y716" s="44">
        <f>Beazley_data[[#This Row],[total_RC]]</f>
        <v>0.86952003760143304</v>
      </c>
      <c r="Z716" s="45">
        <f t="shared" si="95"/>
        <v>0.86960271508481701</v>
      </c>
      <c r="AA716" s="43">
        <f t="shared" si="96"/>
        <v>9.5075006034118673E-5</v>
      </c>
      <c r="AD716" s="42">
        <f>Beazley_data[[#This Row],[Cat_incurred]]+Beazley_data[[#This Row],[incurred_exc_cat]]</f>
        <v>13852431.688576831</v>
      </c>
      <c r="AE716" s="40">
        <f t="shared" si="97"/>
        <v>13864989.032250199</v>
      </c>
      <c r="AF716" s="43">
        <f t="shared" si="98"/>
        <v>9.0568724173963077E-4</v>
      </c>
    </row>
    <row r="717" spans="1:32" x14ac:dyDescent="0.25">
      <c r="A717" s="46" t="s">
        <v>973</v>
      </c>
      <c r="B717" s="46" t="s">
        <v>89</v>
      </c>
      <c r="C717">
        <v>2005</v>
      </c>
      <c r="D717" s="84">
        <v>31490265.001499999</v>
      </c>
      <c r="E717">
        <v>4639257.1798250005</v>
      </c>
      <c r="F717">
        <v>17260291.091070998</v>
      </c>
      <c r="G717">
        <v>17260291.091070998</v>
      </c>
      <c r="H717">
        <v>946466.6862</v>
      </c>
      <c r="I717">
        <v>946466.6862</v>
      </c>
      <c r="J717">
        <v>0.96249367176520195</v>
      </c>
      <c r="K717">
        <v>18206757.777270999</v>
      </c>
      <c r="L717">
        <v>18206757.777270999</v>
      </c>
      <c r="M717" s="38">
        <f>IF(OR(Beazley_data[[#This Row],[total_RC]]&lt;0.6,Beazley_data[[#This Row],[total_RC]]&gt;2),1,Beazley_data[[#This Row],[total_RC]])</f>
        <v>0.96249367176520195</v>
      </c>
      <c r="P717" s="39" t="str">
        <f>Beazley_data[[#This Row],[key]]</f>
        <v>D22005</v>
      </c>
      <c r="Q717" s="40">
        <f>Beazley_data[[#This Row],[WEP]]</f>
        <v>31490265.001499999</v>
      </c>
      <c r="R717" s="40">
        <f t="shared" si="91"/>
        <v>32008365.671055999</v>
      </c>
      <c r="S717" s="41">
        <f t="shared" si="92"/>
        <v>1.6186414354310473E-2</v>
      </c>
      <c r="U717" s="42">
        <f>Beazley_data[[#This Row],[Acq_costs]]</f>
        <v>4639257.1798250005</v>
      </c>
      <c r="V717" s="40">
        <f t="shared" si="93"/>
        <v>4959326.0932999998</v>
      </c>
      <c r="W717" s="43">
        <f t="shared" si="94"/>
        <v>6.4538791653045213E-2</v>
      </c>
      <c r="Y717" s="44">
        <f>Beazley_data[[#This Row],[total_RC]]</f>
        <v>0.96249367176520195</v>
      </c>
      <c r="Z717" s="45">
        <f t="shared" si="95"/>
        <v>0.96428927549495003</v>
      </c>
      <c r="AA717" s="43">
        <f t="shared" si="96"/>
        <v>1.862100694655582E-3</v>
      </c>
      <c r="AD717" s="42">
        <f>Beazley_data[[#This Row],[Cat_incurred]]+Beazley_data[[#This Row],[incurred_exc_cat]]</f>
        <v>18206757.777270999</v>
      </c>
      <c r="AE717" s="40">
        <f t="shared" si="97"/>
        <v>18844325.984369401</v>
      </c>
      <c r="AF717" s="43">
        <f t="shared" si="98"/>
        <v>3.3833431221007258E-2</v>
      </c>
    </row>
    <row r="718" spans="1:32" x14ac:dyDescent="0.25">
      <c r="A718" s="48" t="s">
        <v>974</v>
      </c>
      <c r="B718" s="48" t="s">
        <v>89</v>
      </c>
      <c r="C718" s="49">
        <v>2006</v>
      </c>
      <c r="D718" s="85">
        <v>41858805.551899999</v>
      </c>
      <c r="E718" s="49">
        <v>6160276.3089580201</v>
      </c>
      <c r="F718" s="49">
        <v>16350552.4465</v>
      </c>
      <c r="G718" s="49">
        <v>16350552.4465</v>
      </c>
      <c r="H718" s="49">
        <v>902834.55448148004</v>
      </c>
      <c r="I718" s="49">
        <v>902834.55448148004</v>
      </c>
      <c r="J718" s="49">
        <v>0.93103907166984801</v>
      </c>
      <c r="K718" s="49">
        <v>17253387.000981499</v>
      </c>
      <c r="L718" s="49">
        <v>17253387.000981499</v>
      </c>
      <c r="M718" s="38">
        <f>IF(OR(Beazley_data[[#This Row],[total_RC]]&lt;0.6,Beazley_data[[#This Row],[total_RC]]&gt;2),1,Beazley_data[[#This Row],[total_RC]])</f>
        <v>0.93103907166984801</v>
      </c>
      <c r="P718" s="39" t="str">
        <f>Beazley_data[[#This Row],[key]]</f>
        <v>D22006</v>
      </c>
      <c r="Q718" s="40">
        <f>Beazley_data[[#This Row],[WEP]]</f>
        <v>41858805.551899999</v>
      </c>
      <c r="R718" s="40">
        <f t="shared" si="91"/>
        <v>48478798.288692199</v>
      </c>
      <c r="S718" s="41">
        <f t="shared" si="92"/>
        <v>0.13655439017629958</v>
      </c>
      <c r="U718" s="42">
        <f>Beazley_data[[#This Row],[Acq_costs]]</f>
        <v>6160276.3089580201</v>
      </c>
      <c r="V718" s="40">
        <f t="shared" si="93"/>
        <v>8439323.4902347308</v>
      </c>
      <c r="W718" s="43">
        <f t="shared" si="94"/>
        <v>0.27005093286373377</v>
      </c>
      <c r="Y718" s="44">
        <f>Beazley_data[[#This Row],[total_RC]]</f>
        <v>0.93103907166984801</v>
      </c>
      <c r="Z718" s="45">
        <f t="shared" si="95"/>
        <v>0.94655034261390003</v>
      </c>
      <c r="AA718" s="43">
        <f t="shared" si="96"/>
        <v>1.6387158976898818E-2</v>
      </c>
      <c r="AD718" s="42">
        <f>Beazley_data[[#This Row],[Cat_incurred]]+Beazley_data[[#This Row],[incurred_exc_cat]]</f>
        <v>17253387.00098148</v>
      </c>
      <c r="AE718" s="40">
        <f t="shared" si="97"/>
        <v>24627442.988420799</v>
      </c>
      <c r="AF718" s="43">
        <f t="shared" si="98"/>
        <v>0.2994243450652353</v>
      </c>
    </row>
    <row r="719" spans="1:32" x14ac:dyDescent="0.25">
      <c r="A719" s="46" t="s">
        <v>975</v>
      </c>
      <c r="B719" s="46" t="s">
        <v>89</v>
      </c>
      <c r="C719">
        <v>2007</v>
      </c>
      <c r="D719" s="84">
        <v>39470470.164999999</v>
      </c>
      <c r="E719">
        <v>5693716.3660924695</v>
      </c>
      <c r="F719">
        <v>24326435.720782202</v>
      </c>
      <c r="G719">
        <v>24326435.720782202</v>
      </c>
      <c r="H719">
        <v>1910643.8507949701</v>
      </c>
      <c r="I719">
        <v>1910643.8507949701</v>
      </c>
      <c r="J719">
        <v>0.82115550983714203</v>
      </c>
      <c r="K719">
        <v>26237079.571577199</v>
      </c>
      <c r="L719">
        <v>26237079.571577199</v>
      </c>
      <c r="M719" s="38">
        <f>IF(OR(Beazley_data[[#This Row],[total_RC]]&lt;0.6,Beazley_data[[#This Row],[total_RC]]&gt;2),1,Beazley_data[[#This Row],[total_RC]])</f>
        <v>0.82115550983714203</v>
      </c>
      <c r="P719" s="39" t="str">
        <f>Beazley_data[[#This Row],[key]]</f>
        <v>D22007</v>
      </c>
      <c r="Q719" s="40">
        <f>Beazley_data[[#This Row],[WEP]]</f>
        <v>39470470.164999999</v>
      </c>
      <c r="R719" s="40">
        <f t="shared" si="91"/>
        <v>50975215.021204904</v>
      </c>
      <c r="S719" s="41">
        <f t="shared" si="92"/>
        <v>0.22569291471196556</v>
      </c>
      <c r="U719" s="42">
        <f>Beazley_data[[#This Row],[Acq_costs]]</f>
        <v>5693716.3660924695</v>
      </c>
      <c r="V719" s="40">
        <f t="shared" si="93"/>
        <v>9346866.2102912199</v>
      </c>
      <c r="W719" s="43">
        <f t="shared" si="94"/>
        <v>0.39084220978540457</v>
      </c>
      <c r="Y719" s="44">
        <f>Beazley_data[[#This Row],[total_RC]]</f>
        <v>0.82115550983714203</v>
      </c>
      <c r="Z719" s="45">
        <f t="shared" si="95"/>
        <v>0.87892487835829902</v>
      </c>
      <c r="AA719" s="43">
        <f t="shared" si="96"/>
        <v>6.5727310653740489E-2</v>
      </c>
      <c r="AD719" s="42">
        <f>Beazley_data[[#This Row],[Cat_incurred]]+Beazley_data[[#This Row],[incurred_exc_cat]]</f>
        <v>26237079.571577173</v>
      </c>
      <c r="AE719" s="40">
        <f t="shared" si="97"/>
        <v>27738376.758395001</v>
      </c>
      <c r="AF719" s="43">
        <f t="shared" si="98"/>
        <v>5.41234694407077E-2</v>
      </c>
    </row>
    <row r="720" spans="1:32" x14ac:dyDescent="0.25">
      <c r="A720" s="48" t="s">
        <v>976</v>
      </c>
      <c r="B720" s="48" t="s">
        <v>89</v>
      </c>
      <c r="C720" s="49">
        <v>2008</v>
      </c>
      <c r="D720" s="85">
        <v>50123002.737899996</v>
      </c>
      <c r="E720" s="49">
        <v>7501762.2472273204</v>
      </c>
      <c r="F720" s="49">
        <v>19583346.473949999</v>
      </c>
      <c r="G720" s="49">
        <v>19583346.473949999</v>
      </c>
      <c r="H720" s="49">
        <v>2337689.2875649999</v>
      </c>
      <c r="I720" s="49">
        <v>2337689.2875649999</v>
      </c>
      <c r="J720" s="49">
        <v>0.91478497698695005</v>
      </c>
      <c r="K720" s="49">
        <v>21921035.761514999</v>
      </c>
      <c r="L720" s="49">
        <v>21921035.761514999</v>
      </c>
      <c r="M720" s="38">
        <f>IF(OR(Beazley_data[[#This Row],[total_RC]]&lt;0.6,Beazley_data[[#This Row],[total_RC]]&gt;2),1,Beazley_data[[#This Row],[total_RC]])</f>
        <v>0.91478497698695005</v>
      </c>
      <c r="P720" s="39" t="str">
        <f>Beazley_data[[#This Row],[key]]</f>
        <v>D22008</v>
      </c>
      <c r="Q720" s="40">
        <f>Beazley_data[[#This Row],[WEP]]</f>
        <v>50123002.737899996</v>
      </c>
      <c r="R720" s="40">
        <f t="shared" si="91"/>
        <v>68129437.035372406</v>
      </c>
      <c r="S720" s="41">
        <f t="shared" si="92"/>
        <v>0.26429741798869666</v>
      </c>
      <c r="U720" s="42">
        <f>Beazley_data[[#This Row],[Acq_costs]]</f>
        <v>7501762.2472273204</v>
      </c>
      <c r="V720" s="40">
        <f t="shared" si="93"/>
        <v>13076872.0038119</v>
      </c>
      <c r="W720" s="43">
        <f t="shared" si="94"/>
        <v>0.42633358764691115</v>
      </c>
      <c r="Y720" s="44">
        <f>Beazley_data[[#This Row],[total_RC]]</f>
        <v>0.91478497698695005</v>
      </c>
      <c r="Z720" s="45">
        <f t="shared" si="95"/>
        <v>0.94488594517383195</v>
      </c>
      <c r="AA720" s="43">
        <f t="shared" si="96"/>
        <v>3.185672126951173E-2</v>
      </c>
      <c r="AD720" s="42">
        <f>Beazley_data[[#This Row],[Cat_incurred]]+Beazley_data[[#This Row],[incurred_exc_cat]]</f>
        <v>21921035.761514999</v>
      </c>
      <c r="AE720" s="40">
        <f t="shared" si="97"/>
        <v>31364579.7816993</v>
      </c>
      <c r="AF720" s="43">
        <f t="shared" si="98"/>
        <v>0.30108944822192224</v>
      </c>
    </row>
    <row r="721" spans="1:32" x14ac:dyDescent="0.25">
      <c r="A721" s="46" t="s">
        <v>977</v>
      </c>
      <c r="B721" s="46" t="s">
        <v>89</v>
      </c>
      <c r="C721">
        <v>2009</v>
      </c>
      <c r="D721" s="84">
        <v>60423471.101400003</v>
      </c>
      <c r="E721">
        <v>9043463.2062899303</v>
      </c>
      <c r="F721">
        <v>24078618.372129999</v>
      </c>
      <c r="G721">
        <v>24078618.372129999</v>
      </c>
      <c r="H721">
        <v>2225940.4948</v>
      </c>
      <c r="I721">
        <v>2225940.4948</v>
      </c>
      <c r="J721">
        <v>0.98258331281793099</v>
      </c>
      <c r="K721">
        <v>26304558.86693</v>
      </c>
      <c r="L721">
        <v>26304558.86693</v>
      </c>
      <c r="M721" s="38">
        <f>IF(OR(Beazley_data[[#This Row],[total_RC]]&lt;0.6,Beazley_data[[#This Row],[total_RC]]&gt;2),1,Beazley_data[[#This Row],[total_RC]])</f>
        <v>0.98258331281793099</v>
      </c>
      <c r="P721" s="39" t="str">
        <f>Beazley_data[[#This Row],[key]]</f>
        <v>D22009</v>
      </c>
      <c r="Q721" s="40">
        <f>Beazley_data[[#This Row],[WEP]]</f>
        <v>60423471.101400003</v>
      </c>
      <c r="R721" s="40">
        <f t="shared" si="91"/>
        <v>80843037.766215101</v>
      </c>
      <c r="S721" s="41">
        <f t="shared" si="92"/>
        <v>0.25258287205714808</v>
      </c>
      <c r="U721" s="42">
        <f>Beazley_data[[#This Row],[Acq_costs]]</f>
        <v>9043463.2062899303</v>
      </c>
      <c r="V721" s="40">
        <f t="shared" si="93"/>
        <v>15285653.213099901</v>
      </c>
      <c r="W721" s="43">
        <f t="shared" si="94"/>
        <v>0.40836920213919115</v>
      </c>
      <c r="Y721" s="44">
        <f>Beazley_data[[#This Row],[total_RC]]</f>
        <v>0.98258331281793099</v>
      </c>
      <c r="Z721" s="45">
        <f t="shared" si="95"/>
        <v>0.98773843712214604</v>
      </c>
      <c r="AA721" s="43">
        <f t="shared" si="96"/>
        <v>5.2191188582626337E-3</v>
      </c>
      <c r="AD721" s="42">
        <f>Beazley_data[[#This Row],[Cat_incurred]]+Beazley_data[[#This Row],[incurred_exc_cat]]</f>
        <v>26304558.86693</v>
      </c>
      <c r="AE721" s="40">
        <f t="shared" si="97"/>
        <v>26988942.150800001</v>
      </c>
      <c r="AF721" s="43">
        <f t="shared" si="98"/>
        <v>2.5357914365299199E-2</v>
      </c>
    </row>
    <row r="722" spans="1:32" x14ac:dyDescent="0.25">
      <c r="A722" s="48" t="s">
        <v>978</v>
      </c>
      <c r="B722" s="48" t="s">
        <v>89</v>
      </c>
      <c r="C722" s="49">
        <v>2010</v>
      </c>
      <c r="D722" s="85">
        <v>53071492.8323</v>
      </c>
      <c r="E722" s="49">
        <v>7494549.87981606</v>
      </c>
      <c r="F722" s="49">
        <v>29786477.829999998</v>
      </c>
      <c r="G722" s="49">
        <v>29786477.829999998</v>
      </c>
      <c r="H722" s="49">
        <v>3408882.7467760001</v>
      </c>
      <c r="I722" s="49">
        <v>3408882.7467760001</v>
      </c>
      <c r="J722" s="49">
        <v>0.87845926562001397</v>
      </c>
      <c r="K722" s="49">
        <v>33195360.576776002</v>
      </c>
      <c r="L722" s="49">
        <v>33195360.576776002</v>
      </c>
      <c r="M722" s="38">
        <f>IF(OR(Beazley_data[[#This Row],[total_RC]]&lt;0.6,Beazley_data[[#This Row],[total_RC]]&gt;2),1,Beazley_data[[#This Row],[total_RC]])</f>
        <v>0.87845926562001397</v>
      </c>
      <c r="P722" s="39" t="str">
        <f>Beazley_data[[#This Row],[key]]</f>
        <v>D22010</v>
      </c>
      <c r="Q722" s="40">
        <f>Beazley_data[[#This Row],[WEP]]</f>
        <v>53071492.8323</v>
      </c>
      <c r="R722" s="40">
        <f t="shared" si="91"/>
        <v>66660378.838400401</v>
      </c>
      <c r="S722" s="41">
        <f t="shared" si="92"/>
        <v>0.20385251693577811</v>
      </c>
      <c r="U722" s="42">
        <f>Beazley_data[[#This Row],[Acq_costs]]</f>
        <v>7494549.87981606</v>
      </c>
      <c r="V722" s="40">
        <f t="shared" si="93"/>
        <v>11712085.825135499</v>
      </c>
      <c r="W722" s="43">
        <f t="shared" si="94"/>
        <v>0.36010118165870303</v>
      </c>
      <c r="Y722" s="44">
        <f>Beazley_data[[#This Row],[total_RC]]</f>
        <v>0.87845926562001397</v>
      </c>
      <c r="Z722" s="45">
        <f t="shared" si="95"/>
        <v>0.89937779493068604</v>
      </c>
      <c r="AA722" s="43">
        <f t="shared" si="96"/>
        <v>2.3258890122236371E-2</v>
      </c>
      <c r="AD722" s="42">
        <f>Beazley_data[[#This Row],[Cat_incurred]]+Beazley_data[[#This Row],[incurred_exc_cat]]</f>
        <v>33195360.576775998</v>
      </c>
      <c r="AE722" s="40">
        <f t="shared" si="97"/>
        <v>33522165.925512001</v>
      </c>
      <c r="AF722" s="43">
        <f t="shared" si="98"/>
        <v>9.7489329735489516E-3</v>
      </c>
    </row>
    <row r="723" spans="1:32" x14ac:dyDescent="0.25">
      <c r="A723" s="46" t="s">
        <v>979</v>
      </c>
      <c r="B723" s="46" t="s">
        <v>89</v>
      </c>
      <c r="C723">
        <v>2011</v>
      </c>
      <c r="D723" s="84">
        <v>42273009.8807</v>
      </c>
      <c r="E723">
        <v>6111984.1636342602</v>
      </c>
      <c r="F723">
        <v>44083688.271696202</v>
      </c>
      <c r="G723">
        <v>44198514.091296203</v>
      </c>
      <c r="H723">
        <v>1433105.3580966601</v>
      </c>
      <c r="I723">
        <v>1433105.3580966601</v>
      </c>
      <c r="J723">
        <v>0.87967172504339897</v>
      </c>
      <c r="K723">
        <v>45516793.629792899</v>
      </c>
      <c r="L723">
        <v>45631619.4493929</v>
      </c>
      <c r="M723" s="38">
        <f>IF(OR(Beazley_data[[#This Row],[total_RC]]&lt;0.6,Beazley_data[[#This Row],[total_RC]]&gt;2),1,Beazley_data[[#This Row],[total_RC]])</f>
        <v>0.87967172504339897</v>
      </c>
      <c r="P723" s="39" t="str">
        <f>Beazley_data[[#This Row],[key]]</f>
        <v>D22011</v>
      </c>
      <c r="Q723" s="40">
        <f>Beazley_data[[#This Row],[WEP]]</f>
        <v>42273009.8807</v>
      </c>
      <c r="R723" s="40">
        <f t="shared" si="91"/>
        <v>54156725.120456003</v>
      </c>
      <c r="S723" s="41">
        <f t="shared" si="92"/>
        <v>0.21943193967737357</v>
      </c>
      <c r="U723" s="42">
        <f>Beazley_data[[#This Row],[Acq_costs]]</f>
        <v>6111984.1636342602</v>
      </c>
      <c r="V723" s="40">
        <f t="shared" si="93"/>
        <v>9850991.4350122605</v>
      </c>
      <c r="W723" s="43">
        <f t="shared" si="94"/>
        <v>0.37955644323157883</v>
      </c>
      <c r="Y723" s="44">
        <f>Beazley_data[[#This Row],[total_RC]]</f>
        <v>0.87967172504339897</v>
      </c>
      <c r="Z723" s="45">
        <f t="shared" si="95"/>
        <v>0.89041116905215301</v>
      </c>
      <c r="AA723" s="43">
        <f t="shared" si="96"/>
        <v>1.206121888631095E-2</v>
      </c>
      <c r="AD723" s="42">
        <f>Beazley_data[[#This Row],[Cat_incurred]]+Beazley_data[[#This Row],[incurred_exc_cat]]</f>
        <v>45631619.449392863</v>
      </c>
      <c r="AE723" s="40">
        <f t="shared" si="97"/>
        <v>47325435.434076101</v>
      </c>
      <c r="AF723" s="43">
        <f t="shared" si="98"/>
        <v>3.5790816696081078E-2</v>
      </c>
    </row>
    <row r="724" spans="1:32" x14ac:dyDescent="0.25">
      <c r="A724" s="48" t="s">
        <v>980</v>
      </c>
      <c r="B724" s="48" t="s">
        <v>89</v>
      </c>
      <c r="C724" s="49">
        <v>2012</v>
      </c>
      <c r="D724" s="85">
        <v>48192802.759400003</v>
      </c>
      <c r="E724" s="49">
        <v>7343063.35457977</v>
      </c>
      <c r="F724" s="49">
        <v>21692807.862564001</v>
      </c>
      <c r="G724" s="49">
        <v>21692807.862564001</v>
      </c>
      <c r="H724" s="49">
        <v>2341913.9911495801</v>
      </c>
      <c r="I724" s="49">
        <v>2341913.9911495801</v>
      </c>
      <c r="J724" s="49">
        <v>1.02148233684354</v>
      </c>
      <c r="K724" s="49">
        <v>24034721.853713602</v>
      </c>
      <c r="L724" s="49">
        <v>24034721.853713602</v>
      </c>
      <c r="M724" s="38">
        <f>IF(OR(Beazley_data[[#This Row],[total_RC]]&lt;0.6,Beazley_data[[#This Row],[total_RC]]&gt;2),1,Beazley_data[[#This Row],[total_RC]])</f>
        <v>1.02148233684354</v>
      </c>
      <c r="P724" s="39" t="str">
        <f>Beazley_data[[#This Row],[key]]</f>
        <v>D22012</v>
      </c>
      <c r="Q724" s="40">
        <f>Beazley_data[[#This Row],[WEP]]</f>
        <v>48192802.759400003</v>
      </c>
      <c r="R724" s="40">
        <f t="shared" si="91"/>
        <v>60018854.351800904</v>
      </c>
      <c r="S724" s="41">
        <f t="shared" si="92"/>
        <v>0.19703894251433762</v>
      </c>
      <c r="U724" s="42">
        <f>Beazley_data[[#This Row],[Acq_costs]]</f>
        <v>7343063.35457977</v>
      </c>
      <c r="V724" s="40">
        <f t="shared" si="93"/>
        <v>11439454.818752499</v>
      </c>
      <c r="W724" s="43">
        <f t="shared" si="94"/>
        <v>0.35809324212353077</v>
      </c>
      <c r="Y724" s="44">
        <f>Beazley_data[[#This Row],[total_RC]]</f>
        <v>1.02148233684354</v>
      </c>
      <c r="Z724" s="45">
        <f t="shared" si="95"/>
        <v>1.0202605989747899</v>
      </c>
      <c r="AA724" s="43">
        <f t="shared" si="96"/>
        <v>-1.1974762820182233E-3</v>
      </c>
      <c r="AD724" s="42">
        <f>Beazley_data[[#This Row],[Cat_incurred]]+Beazley_data[[#This Row],[incurred_exc_cat]]</f>
        <v>24034721.853713579</v>
      </c>
      <c r="AE724" s="40">
        <f t="shared" si="97"/>
        <v>56484387.440399997</v>
      </c>
      <c r="AF724" s="43">
        <f t="shared" si="98"/>
        <v>0.57448911207412789</v>
      </c>
    </row>
    <row r="725" spans="1:32" x14ac:dyDescent="0.25">
      <c r="A725" s="46" t="s">
        <v>981</v>
      </c>
      <c r="B725" s="46" t="s">
        <v>89</v>
      </c>
      <c r="C725">
        <v>2013</v>
      </c>
      <c r="D725" s="84">
        <v>52739422.5392</v>
      </c>
      <c r="E725">
        <v>8387089.8180503603</v>
      </c>
      <c r="F725">
        <v>47467698.07</v>
      </c>
      <c r="G725">
        <v>47467698.07</v>
      </c>
      <c r="H725">
        <v>3224524.3376970799</v>
      </c>
      <c r="I725">
        <v>3224524.3376970799</v>
      </c>
      <c r="J725">
        <v>0.98935156446626105</v>
      </c>
      <c r="K725">
        <v>50692222.407697096</v>
      </c>
      <c r="L725">
        <v>50692222.407697096</v>
      </c>
      <c r="M725" s="38">
        <f>IF(OR(Beazley_data[[#This Row],[total_RC]]&lt;0.6,Beazley_data[[#This Row],[total_RC]]&gt;2),1,Beazley_data[[#This Row],[total_RC]])</f>
        <v>0.98935156446626105</v>
      </c>
      <c r="P725" s="39" t="str">
        <f>Beazley_data[[#This Row],[key]]</f>
        <v>D22013</v>
      </c>
      <c r="Q725" s="40">
        <f>Beazley_data[[#This Row],[WEP]]</f>
        <v>52739422.5392</v>
      </c>
      <c r="R725" s="40">
        <f t="shared" si="91"/>
        <v>68043741.294962406</v>
      </c>
      <c r="S725" s="41">
        <f t="shared" si="92"/>
        <v>0.22491883110042121</v>
      </c>
      <c r="U725" s="42">
        <f>Beazley_data[[#This Row],[Acq_costs]]</f>
        <v>8387089.8180503603</v>
      </c>
      <c r="V725" s="40">
        <f t="shared" si="93"/>
        <v>13788608.605909601</v>
      </c>
      <c r="W725" s="43">
        <f t="shared" si="94"/>
        <v>0.39173777008538968</v>
      </c>
      <c r="Y725" s="44">
        <f>Beazley_data[[#This Row],[total_RC]]</f>
        <v>0.98935156446626105</v>
      </c>
      <c r="Z725" s="45">
        <f t="shared" si="95"/>
        <v>0.99154326770154899</v>
      </c>
      <c r="AA725" s="43">
        <f t="shared" si="96"/>
        <v>2.2103959622139656E-3</v>
      </c>
      <c r="AD725" s="42">
        <f>Beazley_data[[#This Row],[Cat_incurred]]+Beazley_data[[#This Row],[incurred_exc_cat]]</f>
        <v>50692222.407697082</v>
      </c>
      <c r="AE725" s="40">
        <f t="shared" si="97"/>
        <v>58312646.277802996</v>
      </c>
      <c r="AF725" s="43">
        <f t="shared" si="98"/>
        <v>0.13068218228001544</v>
      </c>
    </row>
    <row r="726" spans="1:32" x14ac:dyDescent="0.25">
      <c r="A726" s="48" t="s">
        <v>982</v>
      </c>
      <c r="B726" s="48" t="s">
        <v>89</v>
      </c>
      <c r="C726" s="49">
        <v>2014</v>
      </c>
      <c r="D726" s="85">
        <v>53950596.557899997</v>
      </c>
      <c r="E726" s="49">
        <v>8754351.8113174792</v>
      </c>
      <c r="F726" s="49">
        <v>55883280.527599998</v>
      </c>
      <c r="G726" s="49">
        <v>56488307.527599998</v>
      </c>
      <c r="H726" s="49">
        <v>2703059.1085999999</v>
      </c>
      <c r="I726" s="49">
        <v>2707533.6085999999</v>
      </c>
      <c r="J726" s="49">
        <v>0.94907075365628402</v>
      </c>
      <c r="K726" s="49">
        <v>58586339.636200003</v>
      </c>
      <c r="L726" s="49">
        <v>59195841.136200003</v>
      </c>
      <c r="M726" s="38">
        <f>IF(OR(Beazley_data[[#This Row],[total_RC]]&lt;0.6,Beazley_data[[#This Row],[total_RC]]&gt;2),1,Beazley_data[[#This Row],[total_RC]])</f>
        <v>0.94907075365628402</v>
      </c>
      <c r="P726" s="39" t="str">
        <f>Beazley_data[[#This Row],[key]]</f>
        <v>D22014</v>
      </c>
      <c r="Q726" s="40">
        <f>Beazley_data[[#This Row],[WEP]]</f>
        <v>53950596.557899997</v>
      </c>
      <c r="R726" s="40">
        <f t="shared" si="91"/>
        <v>72793522.453925997</v>
      </c>
      <c r="S726" s="41">
        <f t="shared" si="92"/>
        <v>0.25885443183426737</v>
      </c>
      <c r="U726" s="42">
        <f>Beazley_data[[#This Row],[Acq_costs]]</f>
        <v>8754351.8113174792</v>
      </c>
      <c r="V726" s="40">
        <f t="shared" si="93"/>
        <v>15487703.571033999</v>
      </c>
      <c r="W726" s="43">
        <f t="shared" si="94"/>
        <v>0.4347546896693984</v>
      </c>
      <c r="Y726" s="44">
        <f>Beazley_data[[#This Row],[total_RC]]</f>
        <v>0.94907075365628402</v>
      </c>
      <c r="Z726" s="45">
        <f t="shared" si="95"/>
        <v>0.947632874919351</v>
      </c>
      <c r="AA726" s="43">
        <f t="shared" si="96"/>
        <v>-1.5173373307203909E-3</v>
      </c>
      <c r="AD726" s="42">
        <f>Beazley_data[[#This Row],[Cat_incurred]]+Beazley_data[[#This Row],[incurred_exc_cat]]</f>
        <v>59195841.136199996</v>
      </c>
      <c r="AE726" s="40">
        <f t="shared" si="97"/>
        <v>88361967.606199995</v>
      </c>
      <c r="AF726" s="43">
        <f t="shared" si="98"/>
        <v>0.33007556599445315</v>
      </c>
    </row>
    <row r="727" spans="1:32" x14ac:dyDescent="0.25">
      <c r="A727" s="46" t="s">
        <v>983</v>
      </c>
      <c r="B727" s="46" t="s">
        <v>89</v>
      </c>
      <c r="C727">
        <v>2015</v>
      </c>
      <c r="D727" s="84">
        <v>53118614.451399997</v>
      </c>
      <c r="E727">
        <v>9157581.1756473705</v>
      </c>
      <c r="F727">
        <v>41106750.505000003</v>
      </c>
      <c r="G727">
        <v>41228968.505000003</v>
      </c>
      <c r="H727">
        <v>22128360.532200001</v>
      </c>
      <c r="I727">
        <v>22128360.532200001</v>
      </c>
      <c r="J727">
        <v>0.98021656151934899</v>
      </c>
      <c r="K727">
        <v>63235111.037199996</v>
      </c>
      <c r="L727">
        <v>63357329.037199996</v>
      </c>
      <c r="M727" s="38">
        <f>IF(OR(Beazley_data[[#This Row],[total_RC]]&lt;0.6,Beazley_data[[#This Row],[total_RC]]&gt;2),1,Beazley_data[[#This Row],[total_RC]])</f>
        <v>0.98021656151934899</v>
      </c>
      <c r="P727" s="39" t="str">
        <f>Beazley_data[[#This Row],[key]]</f>
        <v>D22015</v>
      </c>
      <c r="Q727" s="40">
        <f>Beazley_data[[#This Row],[WEP]]</f>
        <v>53118614.451399997</v>
      </c>
      <c r="R727" s="40">
        <f t="shared" si="91"/>
        <v>75741466.621455997</v>
      </c>
      <c r="S727" s="41">
        <f t="shared" si="92"/>
        <v>0.29868516123567396</v>
      </c>
      <c r="U727" s="42">
        <f>Beazley_data[[#This Row],[Acq_costs]]</f>
        <v>9157581.1756473705</v>
      </c>
      <c r="V727" s="40">
        <f t="shared" si="93"/>
        <v>17043344.020932</v>
      </c>
      <c r="W727" s="43">
        <f t="shared" si="94"/>
        <v>0.46268870918756494</v>
      </c>
      <c r="Y727" s="44">
        <f>Beazley_data[[#This Row],[total_RC]]</f>
        <v>0.98021656151934899</v>
      </c>
      <c r="Z727" s="45">
        <f t="shared" si="95"/>
        <v>0.94906057888411499</v>
      </c>
      <c r="AA727" s="43">
        <f t="shared" si="96"/>
        <v>-3.282823386455113E-2</v>
      </c>
      <c r="AD727" s="42">
        <f>Beazley_data[[#This Row],[Cat_incurred]]+Beazley_data[[#This Row],[incurred_exc_cat]]</f>
        <v>63357329.037200004</v>
      </c>
      <c r="AE727" s="40">
        <f t="shared" si="97"/>
        <v>77409327.625300005</v>
      </c>
      <c r="AF727" s="43">
        <f t="shared" si="98"/>
        <v>0.18152849300175719</v>
      </c>
    </row>
    <row r="728" spans="1:32" x14ac:dyDescent="0.25">
      <c r="A728" s="48" t="s">
        <v>984</v>
      </c>
      <c r="B728" s="48" t="s">
        <v>89</v>
      </c>
      <c r="C728" s="49">
        <v>2016</v>
      </c>
      <c r="D728" s="85">
        <v>52114233.616800003</v>
      </c>
      <c r="E728" s="49">
        <v>9032418.4832667597</v>
      </c>
      <c r="F728" s="49">
        <v>46450533.402800001</v>
      </c>
      <c r="G728" s="49">
        <v>46457832.3028</v>
      </c>
      <c r="H728" s="49">
        <v>26838783.662700001</v>
      </c>
      <c r="I728" s="49">
        <v>26842848.662700001</v>
      </c>
      <c r="J728" s="49">
        <v>0.97181271760116605</v>
      </c>
      <c r="K728" s="49">
        <v>73289317.065500006</v>
      </c>
      <c r="L728" s="49">
        <v>73300680.965499997</v>
      </c>
      <c r="M728" s="38">
        <f>IF(OR(Beazley_data[[#This Row],[total_RC]]&lt;0.6,Beazley_data[[#This Row],[total_RC]]&gt;2),1,Beazley_data[[#This Row],[total_RC]])</f>
        <v>0.97181271760116605</v>
      </c>
      <c r="P728" s="39" t="str">
        <f>Beazley_data[[#This Row],[key]]</f>
        <v>D22016</v>
      </c>
      <c r="Q728" s="40">
        <f>Beazley_data[[#This Row],[WEP]]</f>
        <v>52114233.616800003</v>
      </c>
      <c r="R728" s="40">
        <f t="shared" si="91"/>
        <v>80417492.095172003</v>
      </c>
      <c r="S728" s="41">
        <f t="shared" si="92"/>
        <v>0.351954005788639</v>
      </c>
      <c r="U728" s="42">
        <f>Beazley_data[[#This Row],[Acq_costs]]</f>
        <v>9032418.4832667597</v>
      </c>
      <c r="V728" s="40">
        <f t="shared" si="93"/>
        <v>12457843.5912</v>
      </c>
      <c r="W728" s="43">
        <f t="shared" si="94"/>
        <v>0.2749613191766912</v>
      </c>
      <c r="Y728" s="44">
        <f>Beazley_data[[#This Row],[total_RC]]</f>
        <v>0.97181271760116605</v>
      </c>
      <c r="Z728" s="45">
        <f t="shared" si="95"/>
        <v>0.96782944763316103</v>
      </c>
      <c r="AA728" s="43">
        <f t="shared" si="96"/>
        <v>-4.1156734564609058E-3</v>
      </c>
      <c r="AD728" s="42">
        <f>Beazley_data[[#This Row],[Cat_incurred]]+Beazley_data[[#This Row],[incurred_exc_cat]]</f>
        <v>73300680.965499997</v>
      </c>
      <c r="AE728" s="40">
        <f t="shared" si="97"/>
        <v>78561382.742500007</v>
      </c>
      <c r="AF728" s="43">
        <f t="shared" si="98"/>
        <v>6.6962947867694342E-2</v>
      </c>
    </row>
    <row r="729" spans="1:32" x14ac:dyDescent="0.25">
      <c r="A729" s="46" t="s">
        <v>985</v>
      </c>
      <c r="B729" s="46" t="s">
        <v>89</v>
      </c>
      <c r="C729">
        <v>2017</v>
      </c>
      <c r="D729" s="84">
        <v>58288654.027800001</v>
      </c>
      <c r="E729">
        <v>10354562.6640082</v>
      </c>
      <c r="F729">
        <v>29735271.420372799</v>
      </c>
      <c r="G729">
        <v>39780847.420372799</v>
      </c>
      <c r="H729">
        <v>34917049.896224298</v>
      </c>
      <c r="I729">
        <v>51454474.016224302</v>
      </c>
      <c r="J729">
        <v>0.99745807437593204</v>
      </c>
      <c r="K729">
        <v>64652321.316597097</v>
      </c>
      <c r="L729">
        <v>91235321.436597094</v>
      </c>
      <c r="M729" s="38">
        <f>IF(OR(Beazley_data[[#This Row],[total_RC]]&lt;0.6,Beazley_data[[#This Row],[total_RC]]&gt;2),1,Beazley_data[[#This Row],[total_RC]])</f>
        <v>0.99745807437593204</v>
      </c>
      <c r="P729" s="39" t="str">
        <f>Beazley_data[[#This Row],[key]]</f>
        <v>D22017</v>
      </c>
      <c r="Q729" s="40">
        <f>Beazley_data[[#This Row],[WEP]]</f>
        <v>58288654.027800001</v>
      </c>
      <c r="R729" s="40">
        <f t="shared" si="91"/>
        <v>93124503.191970006</v>
      </c>
      <c r="S729" s="41">
        <f t="shared" si="92"/>
        <v>0.37407822828711584</v>
      </c>
      <c r="U729" s="42">
        <f>Beazley_data[[#This Row],[Acq_costs]]</f>
        <v>10354562.6640082</v>
      </c>
      <c r="V729" s="40">
        <f t="shared" si="93"/>
        <v>14227344.6920873</v>
      </c>
      <c r="W729" s="43">
        <f t="shared" si="94"/>
        <v>0.27220694457715583</v>
      </c>
      <c r="Y729" s="44">
        <f>Beazley_data[[#This Row],[total_RC]]</f>
        <v>0.99745807437593204</v>
      </c>
      <c r="Z729" s="45">
        <f t="shared" si="95"/>
        <v>0.98285288608294497</v>
      </c>
      <c r="AA729" s="43">
        <f t="shared" si="96"/>
        <v>-1.4859994308196504E-2</v>
      </c>
      <c r="AD729" s="42">
        <f>Beazley_data[[#This Row],[Cat_incurred]]+Beazley_data[[#This Row],[incurred_exc_cat]]</f>
        <v>91235321.436597109</v>
      </c>
      <c r="AE729" s="40">
        <f t="shared" si="97"/>
        <v>69344013.533972606</v>
      </c>
      <c r="AF729" s="43">
        <f t="shared" si="98"/>
        <v>-0.31569138829698173</v>
      </c>
    </row>
    <row r="730" spans="1:32" x14ac:dyDescent="0.25">
      <c r="A730" s="48" t="s">
        <v>986</v>
      </c>
      <c r="B730" s="48" t="s">
        <v>89</v>
      </c>
      <c r="C730" s="49">
        <v>2018</v>
      </c>
      <c r="D730" s="85">
        <v>74709877.444299996</v>
      </c>
      <c r="E730" s="49">
        <v>13224327.621388599</v>
      </c>
      <c r="F730" s="49">
        <v>34677440.645599999</v>
      </c>
      <c r="G730" s="49">
        <v>35316827.405599996</v>
      </c>
      <c r="H730" s="49">
        <v>32483440.0964</v>
      </c>
      <c r="I730" s="49">
        <v>36935677.826399997</v>
      </c>
      <c r="J730" s="49">
        <v>1.0549487741869501</v>
      </c>
      <c r="K730" s="49">
        <v>67160880.741999999</v>
      </c>
      <c r="L730" s="49">
        <v>72252505.231999993</v>
      </c>
      <c r="M730" s="38">
        <f>IF(OR(Beazley_data[[#This Row],[total_RC]]&lt;0.6,Beazley_data[[#This Row],[total_RC]]&gt;2),1,Beazley_data[[#This Row],[total_RC]])</f>
        <v>1.0549487741869501</v>
      </c>
      <c r="P730" s="39" t="str">
        <f>Beazley_data[[#This Row],[key]]</f>
        <v>D22018</v>
      </c>
      <c r="Q730" s="40">
        <f>Beazley_data[[#This Row],[WEP]]</f>
        <v>74709877.444299996</v>
      </c>
      <c r="R730" s="40">
        <f t="shared" si="91"/>
        <v>78858395.022797197</v>
      </c>
      <c r="S730" s="41">
        <f t="shared" si="92"/>
        <v>5.2607177426042019E-2</v>
      </c>
      <c r="U730" s="42">
        <f>Beazley_data[[#This Row],[Acq_costs]]</f>
        <v>13224327.621388599</v>
      </c>
      <c r="V730" s="40">
        <f t="shared" si="93"/>
        <v>14151916.0599108</v>
      </c>
      <c r="W730" s="43">
        <f t="shared" si="94"/>
        <v>6.5545077754513445E-2</v>
      </c>
      <c r="Y730" s="44">
        <f>Beazley_data[[#This Row],[total_RC]]</f>
        <v>1.0549487741869501</v>
      </c>
      <c r="Z730" s="45">
        <f t="shared" si="95"/>
        <v>1.0374683676268499</v>
      </c>
      <c r="AA730" s="43">
        <f t="shared" si="96"/>
        <v>-1.6849098348979671E-2</v>
      </c>
      <c r="AD730" s="42">
        <f>Beazley_data[[#This Row],[Cat_incurred]]+Beazley_data[[#This Row],[incurred_exc_cat]]</f>
        <v>72252505.231999993</v>
      </c>
      <c r="AE730" s="40">
        <f t="shared" si="97"/>
        <v>64392796.488200001</v>
      </c>
      <c r="AF730" s="43">
        <f t="shared" si="98"/>
        <v>-0.12205881981286969</v>
      </c>
    </row>
    <row r="731" spans="1:32" x14ac:dyDescent="0.25">
      <c r="A731" s="46" t="s">
        <v>987</v>
      </c>
      <c r="B731" s="46" t="s">
        <v>89</v>
      </c>
      <c r="C731">
        <v>2019</v>
      </c>
      <c r="D731" s="84">
        <v>100882383.4438</v>
      </c>
      <c r="E731">
        <v>17649935.834531002</v>
      </c>
      <c r="F731">
        <v>62853.63</v>
      </c>
      <c r="G731">
        <v>67689.63</v>
      </c>
      <c r="H731">
        <v>38034334.2966704</v>
      </c>
      <c r="I731">
        <v>41035237.460507199</v>
      </c>
      <c r="J731">
        <v>1.2804237040376101</v>
      </c>
      <c r="K731">
        <v>38097187.926670402</v>
      </c>
      <c r="L731">
        <v>41102927.090507202</v>
      </c>
      <c r="M731" s="38">
        <f>IF(OR(Beazley_data[[#This Row],[total_RC]]&lt;0.6,Beazley_data[[#This Row],[total_RC]]&gt;2),1,Beazley_data[[#This Row],[total_RC]])</f>
        <v>1.2804237040376101</v>
      </c>
      <c r="P731" s="39" t="str">
        <f>Beazley_data[[#This Row],[key]]</f>
        <v>D22019</v>
      </c>
      <c r="Q731" s="40">
        <f>Beazley_data[[#This Row],[WEP]]</f>
        <v>100882383.4438</v>
      </c>
      <c r="R731" s="40">
        <f t="shared" si="91"/>
        <v>107013192.61496</v>
      </c>
      <c r="S731" s="41">
        <f t="shared" si="92"/>
        <v>5.7290218349236838E-2</v>
      </c>
      <c r="U731" s="42">
        <f>Beazley_data[[#This Row],[Acq_costs]]</f>
        <v>17649935.834531002</v>
      </c>
      <c r="V731" s="40">
        <f t="shared" si="93"/>
        <v>19022187.653886501</v>
      </c>
      <c r="W731" s="43">
        <f t="shared" si="94"/>
        <v>7.2139537487694194E-2</v>
      </c>
      <c r="Y731" s="44">
        <f>Beazley_data[[#This Row],[total_RC]]</f>
        <v>1.2804237040376101</v>
      </c>
      <c r="Z731" s="45">
        <f t="shared" si="95"/>
        <v>0.86049399317696496</v>
      </c>
      <c r="AA731" s="43">
        <f t="shared" si="96"/>
        <v>-0.48801004328949971</v>
      </c>
      <c r="AD731" s="42">
        <f>Beazley_data[[#This Row],[Cat_incurred]]+Beazley_data[[#This Row],[incurred_exc_cat]]</f>
        <v>41102927.090507202</v>
      </c>
      <c r="AE731" s="40">
        <f t="shared" si="97"/>
        <v>20524632.170000002</v>
      </c>
      <c r="AF731" s="43">
        <f t="shared" si="98"/>
        <v>-1.0026145535794613</v>
      </c>
    </row>
    <row r="732" spans="1:32" x14ac:dyDescent="0.25">
      <c r="A732" s="48" t="s">
        <v>988</v>
      </c>
      <c r="B732" s="48" t="s">
        <v>89</v>
      </c>
      <c r="C732" s="49">
        <v>2020</v>
      </c>
      <c r="D732" s="85">
        <v>180972687.88769999</v>
      </c>
      <c r="E732" s="49">
        <v>29095944.440957598</v>
      </c>
      <c r="F732" s="49">
        <v>534718.12520000001</v>
      </c>
      <c r="G732" s="49">
        <v>556140.09</v>
      </c>
      <c r="H732" s="49">
        <v>13465145.623981001</v>
      </c>
      <c r="I732" s="49">
        <v>18494748.806370601</v>
      </c>
      <c r="J732" s="49">
        <v>1.4880851090765901</v>
      </c>
      <c r="K732" s="49">
        <v>13999863.749181001</v>
      </c>
      <c r="L732" s="49">
        <v>19050888.896370601</v>
      </c>
      <c r="M732" s="38">
        <f>IF(OR(Beazley_data[[#This Row],[total_RC]]&lt;0.6,Beazley_data[[#This Row],[total_RC]]&gt;2),1,Beazley_data[[#This Row],[total_RC]])</f>
        <v>1.4880851090765901</v>
      </c>
      <c r="P732" s="39" t="str">
        <f>Beazley_data[[#This Row],[key]]</f>
        <v>D22020</v>
      </c>
      <c r="Q732" s="40">
        <f>Beazley_data[[#This Row],[WEP]]</f>
        <v>180972687.88769999</v>
      </c>
      <c r="R732" s="40">
        <f t="shared" si="91"/>
        <v>187434547.40267101</v>
      </c>
      <c r="S732" s="41">
        <f t="shared" si="92"/>
        <v>3.4475285397034199E-2</v>
      </c>
      <c r="U732" s="42">
        <f>Beazley_data[[#This Row],[Acq_costs]]</f>
        <v>29095944.440957598</v>
      </c>
      <c r="V732" s="40">
        <f t="shared" si="93"/>
        <v>30954521.044757999</v>
      </c>
      <c r="W732" s="43">
        <f t="shared" si="94"/>
        <v>6.0042169643427325E-2</v>
      </c>
      <c r="Y732" s="44">
        <f>Beazley_data[[#This Row],[total_RC]]</f>
        <v>1.4880851090765901</v>
      </c>
      <c r="Z732" s="45">
        <f t="shared" si="95"/>
        <v>1.49235243970846</v>
      </c>
      <c r="AA732" s="43">
        <f t="shared" si="96"/>
        <v>2.8594657122037151E-3</v>
      </c>
      <c r="AD732" s="42">
        <f>Beazley_data[[#This Row],[Cat_incurred]]+Beazley_data[[#This Row],[incurred_exc_cat]]</f>
        <v>19050888.896370601</v>
      </c>
      <c r="AE732" s="40">
        <f t="shared" si="97"/>
        <v>3122039.06543021</v>
      </c>
      <c r="AF732" s="43">
        <f t="shared" si="98"/>
        <v>-5.1020661487928667</v>
      </c>
    </row>
    <row r="733" spans="1:32" x14ac:dyDescent="0.25">
      <c r="A733" s="46" t="s">
        <v>989</v>
      </c>
      <c r="B733" s="46" t="s">
        <v>89</v>
      </c>
      <c r="C733">
        <v>2021</v>
      </c>
      <c r="D733" s="84">
        <v>302258978.72219998</v>
      </c>
      <c r="E733">
        <v>48342735.136228003</v>
      </c>
      <c r="F733">
        <v>2132.5194318120002</v>
      </c>
      <c r="G733">
        <v>2132.5194318120002</v>
      </c>
      <c r="H733">
        <v>11332765.4359247</v>
      </c>
      <c r="I733">
        <v>24453222.113524701</v>
      </c>
      <c r="J733">
        <v>1.0476256507098201</v>
      </c>
      <c r="K733">
        <v>11334897.955356499</v>
      </c>
      <c r="L733">
        <v>24455354.632956501</v>
      </c>
      <c r="M733" s="38">
        <f>IF(OR(Beazley_data[[#This Row],[total_RC]]&lt;0.6,Beazley_data[[#This Row],[total_RC]]&gt;2),1,Beazley_data[[#This Row],[total_RC]])</f>
        <v>1.0476256507098201</v>
      </c>
      <c r="P733" s="39" t="str">
        <f>Beazley_data[[#This Row],[key]]</f>
        <v>D22021</v>
      </c>
      <c r="Q733" s="40">
        <f>Beazley_data[[#This Row],[WEP]]</f>
        <v>302258978.72219998</v>
      </c>
      <c r="R733" s="40">
        <f t="shared" si="91"/>
        <v>299406464.711447</v>
      </c>
      <c r="S733" s="41">
        <f t="shared" si="92"/>
        <v>-9.5272291916010787E-3</v>
      </c>
      <c r="U733" s="42">
        <f>Beazley_data[[#This Row],[Acq_costs]]</f>
        <v>48342735.136228003</v>
      </c>
      <c r="V733" s="40">
        <f t="shared" si="93"/>
        <v>45327633.187084399</v>
      </c>
      <c r="W733" s="43">
        <f t="shared" si="94"/>
        <v>-6.6517965689916567E-2</v>
      </c>
      <c r="Y733" s="44">
        <f>Beazley_data[[#This Row],[total_RC]]</f>
        <v>1.0476256507098201</v>
      </c>
      <c r="Z733" s="45">
        <f t="shared" si="95"/>
        <v>1.05869046858567</v>
      </c>
      <c r="AA733" s="43">
        <f t="shared" si="96"/>
        <v>1.0451419186413999E-2</v>
      </c>
      <c r="AD733" s="42">
        <f>Beazley_data[[#This Row],[Cat_incurred]]+Beazley_data[[#This Row],[incurred_exc_cat]]</f>
        <v>24455354.632956512</v>
      </c>
      <c r="AE733" s="40">
        <f t="shared" si="97"/>
        <v>416828.35101059999</v>
      </c>
      <c r="AF733" s="43">
        <f t="shared" si="98"/>
        <v>-57.670084637152264</v>
      </c>
    </row>
    <row r="734" spans="1:32" x14ac:dyDescent="0.25">
      <c r="A734" s="48" t="s">
        <v>990</v>
      </c>
      <c r="B734" s="48" t="s">
        <v>89</v>
      </c>
      <c r="C734" s="49">
        <v>2022</v>
      </c>
      <c r="D734" s="85">
        <v>217073841.4562</v>
      </c>
      <c r="E734" s="49">
        <v>34759620.505635299</v>
      </c>
      <c r="F734" s="49">
        <v>5231248.0500879101</v>
      </c>
      <c r="G734" s="49">
        <v>5288107.37743471</v>
      </c>
      <c r="H734" s="49">
        <v>3690614.4693326401</v>
      </c>
      <c r="I734" s="49">
        <v>12019227.511392601</v>
      </c>
      <c r="J734" s="49">
        <v>0.90661345663704995</v>
      </c>
      <c r="K734" s="49">
        <v>8921862.5194205493</v>
      </c>
      <c r="L734" s="49">
        <v>17307334.888827302</v>
      </c>
      <c r="M734" s="38">
        <f>IF(OR(Beazley_data[[#This Row],[total_RC]]&lt;0.6,Beazley_data[[#This Row],[total_RC]]&gt;2),1,Beazley_data[[#This Row],[total_RC]])</f>
        <v>0.90661345663704995</v>
      </c>
      <c r="P734" s="39" t="str">
        <f>Beazley_data[[#This Row],[key]]</f>
        <v>D22022</v>
      </c>
      <c r="Q734" s="40">
        <f>Beazley_data[[#This Row],[WEP]]</f>
        <v>217073841.4562</v>
      </c>
      <c r="R734" s="40">
        <f t="shared" si="91"/>
        <v>105062391.19702099</v>
      </c>
      <c r="S734" s="41">
        <f t="shared" si="92"/>
        <v>-1.0661422130505922</v>
      </c>
      <c r="U734" s="42">
        <f>Beazley_data[[#This Row],[Acq_costs]]</f>
        <v>34759620.505635299</v>
      </c>
      <c r="V734" s="40">
        <f t="shared" si="93"/>
        <v>14763637.1418931</v>
      </c>
      <c r="W734" s="43">
        <f t="shared" si="94"/>
        <v>-1.3544076687581181</v>
      </c>
      <c r="Y734" s="44">
        <f>Beazley_data[[#This Row],[total_RC]]</f>
        <v>0.90661345663704995</v>
      </c>
      <c r="Z734" s="45">
        <f t="shared" si="95"/>
        <v>1.04823695687731</v>
      </c>
      <c r="AA734" s="43">
        <f t="shared" si="96"/>
        <v>0.1351063796320971</v>
      </c>
      <c r="AD734" s="42">
        <f>Beazley_data[[#This Row],[Cat_incurred]]+Beazley_data[[#This Row],[incurred_exc_cat]]</f>
        <v>17307334.888827309</v>
      </c>
      <c r="AE734" s="40">
        <f t="shared" si="97"/>
        <v>0</v>
      </c>
      <c r="AF734" s="43" t="str">
        <f t="shared" si="98"/>
        <v>no values</v>
      </c>
    </row>
    <row r="735" spans="1:32" x14ac:dyDescent="0.25">
      <c r="A735" s="46" t="s">
        <v>991</v>
      </c>
      <c r="B735" s="46" t="s">
        <v>89</v>
      </c>
      <c r="C735">
        <v>2023</v>
      </c>
      <c r="D735" s="84">
        <v>147495641.2189</v>
      </c>
      <c r="E735">
        <v>24468011.542349398</v>
      </c>
      <c r="F735">
        <v>782.46063574280004</v>
      </c>
      <c r="G735">
        <v>782.46063574280004</v>
      </c>
      <c r="H735">
        <v>172736.964704349</v>
      </c>
      <c r="I735">
        <v>655742.07501594</v>
      </c>
      <c r="J735">
        <v>0.83746313331227396</v>
      </c>
      <c r="K735">
        <v>173519.42534009201</v>
      </c>
      <c r="L735">
        <v>656524.53565168299</v>
      </c>
      <c r="M735" s="38">
        <f>IF(OR(Beazley_data[[#This Row],[total_RC]]&lt;0.6,Beazley_data[[#This Row],[total_RC]]&gt;2),1,Beazley_data[[#This Row],[total_RC]])</f>
        <v>0.83746313331227396</v>
      </c>
      <c r="P735" s="39" t="str">
        <f>Beazley_data[[#This Row],[key]]</f>
        <v>D22023</v>
      </c>
      <c r="Q735" s="40">
        <f>Beazley_data[[#This Row],[WEP]]</f>
        <v>147495641.2189</v>
      </c>
      <c r="R735" s="40">
        <f t="shared" si="91"/>
        <v>0</v>
      </c>
      <c r="S735" s="41" t="str">
        <f t="shared" si="92"/>
        <v>no values</v>
      </c>
      <c r="U735" s="42">
        <f>Beazley_data[[#This Row],[Acq_costs]]</f>
        <v>24468011.542349398</v>
      </c>
      <c r="V735" s="40">
        <f t="shared" si="93"/>
        <v>0</v>
      </c>
      <c r="W735" s="43" t="str">
        <f t="shared" si="94"/>
        <v>no values</v>
      </c>
      <c r="Y735" s="44">
        <f>Beazley_data[[#This Row],[total_RC]]</f>
        <v>0.83746313331227396</v>
      </c>
      <c r="Z735" s="45">
        <f t="shared" si="95"/>
        <v>0</v>
      </c>
      <c r="AA735" s="43" t="str">
        <f t="shared" si="96"/>
        <v>no values</v>
      </c>
      <c r="AD735" s="42">
        <f>Beazley_data[[#This Row],[Cat_incurred]]+Beazley_data[[#This Row],[incurred_exc_cat]]</f>
        <v>656524.53565168276</v>
      </c>
      <c r="AE735" s="40">
        <f t="shared" si="97"/>
        <v>0</v>
      </c>
      <c r="AF735" s="43" t="str">
        <f t="shared" si="98"/>
        <v>no values</v>
      </c>
    </row>
    <row r="736" spans="1:32" x14ac:dyDescent="0.25">
      <c r="A736" s="48" t="s">
        <v>992</v>
      </c>
      <c r="B736" s="48" t="s">
        <v>89</v>
      </c>
      <c r="C736" s="49">
        <v>2024</v>
      </c>
      <c r="D736" s="85">
        <v>24352850.560800001</v>
      </c>
      <c r="E736" s="49">
        <v>4760443.6949057402</v>
      </c>
      <c r="F736" s="49">
        <v>0</v>
      </c>
      <c r="G736" s="49">
        <v>0</v>
      </c>
      <c r="H736" s="49">
        <v>0</v>
      </c>
      <c r="I736" s="49">
        <v>0</v>
      </c>
      <c r="J736" s="49">
        <v>0.981512977332339</v>
      </c>
      <c r="K736" s="49">
        <v>0</v>
      </c>
      <c r="L736" s="49">
        <v>0</v>
      </c>
      <c r="M736" s="38">
        <f>IF(OR(Beazley_data[[#This Row],[total_RC]]&lt;0.6,Beazley_data[[#This Row],[total_RC]]&gt;2),1,Beazley_data[[#This Row],[total_RC]])</f>
        <v>0.981512977332339</v>
      </c>
      <c r="P736" s="39" t="str">
        <f>Beazley_data[[#This Row],[key]]</f>
        <v>D22024</v>
      </c>
      <c r="Q736" s="40">
        <f>Beazley_data[[#This Row],[WEP]]</f>
        <v>24352850.560800001</v>
      </c>
      <c r="R736" s="40">
        <f t="shared" si="91"/>
        <v>0</v>
      </c>
      <c r="S736" s="41" t="str">
        <f t="shared" si="92"/>
        <v>no values</v>
      </c>
      <c r="U736" s="42">
        <f>Beazley_data[[#This Row],[Acq_costs]]</f>
        <v>4760443.6949057402</v>
      </c>
      <c r="V736" s="40">
        <f t="shared" si="93"/>
        <v>0</v>
      </c>
      <c r="W736" s="43" t="str">
        <f t="shared" si="94"/>
        <v>no values</v>
      </c>
      <c r="Y736" s="44">
        <f>Beazley_data[[#This Row],[total_RC]]</f>
        <v>0.981512977332339</v>
      </c>
      <c r="Z736" s="45">
        <f t="shared" si="95"/>
        <v>0</v>
      </c>
      <c r="AA736" s="43" t="str">
        <f t="shared" si="96"/>
        <v>no values</v>
      </c>
      <c r="AD736" s="42">
        <f>Beazley_data[[#This Row],[Cat_incurred]]+Beazley_data[[#This Row],[incurred_exc_cat]]</f>
        <v>0</v>
      </c>
      <c r="AE736" s="40">
        <f t="shared" si="97"/>
        <v>0</v>
      </c>
      <c r="AF736" s="43" t="str">
        <f t="shared" si="98"/>
        <v>no values</v>
      </c>
    </row>
    <row r="737" spans="1:32" x14ac:dyDescent="0.25">
      <c r="A737" s="46" t="s">
        <v>993</v>
      </c>
      <c r="B737" s="46" t="s">
        <v>86</v>
      </c>
      <c r="C737">
        <v>2003</v>
      </c>
      <c r="D737" s="84">
        <v>1061.7878000000001</v>
      </c>
      <c r="E737">
        <v>455.05191428571402</v>
      </c>
      <c r="F737">
        <v>0</v>
      </c>
      <c r="G737">
        <v>0</v>
      </c>
      <c r="H737">
        <v>0</v>
      </c>
      <c r="I737">
        <v>0</v>
      </c>
      <c r="J737">
        <v>1.1499999999999999</v>
      </c>
      <c r="K737">
        <v>0</v>
      </c>
      <c r="L737">
        <v>0</v>
      </c>
      <c r="M737" s="38">
        <f>IF(OR(Beazley_data[[#This Row],[total_RC]]&lt;0.6,Beazley_data[[#This Row],[total_RC]]&gt;2),1,Beazley_data[[#This Row],[total_RC]])</f>
        <v>1.1499999999999999</v>
      </c>
      <c r="P737" s="39" t="str">
        <f>Beazley_data[[#This Row],[key]]</f>
        <v>D32003</v>
      </c>
      <c r="Q737" s="40">
        <f>Beazley_data[[#This Row],[WEP]]</f>
        <v>1061.7878000000001</v>
      </c>
      <c r="R737" s="40">
        <f t="shared" si="91"/>
        <v>0</v>
      </c>
      <c r="S737" s="41" t="str">
        <f t="shared" si="92"/>
        <v>no values</v>
      </c>
      <c r="U737" s="42">
        <f>Beazley_data[[#This Row],[Acq_costs]]</f>
        <v>455.05191428571402</v>
      </c>
      <c r="V737" s="40">
        <f t="shared" si="93"/>
        <v>0</v>
      </c>
      <c r="W737" s="43" t="str">
        <f t="shared" si="94"/>
        <v>no values</v>
      </c>
      <c r="Y737" s="44">
        <f>Beazley_data[[#This Row],[total_RC]]</f>
        <v>1.1499999999999999</v>
      </c>
      <c r="Z737" s="45">
        <f t="shared" si="95"/>
        <v>0</v>
      </c>
      <c r="AA737" s="43" t="str">
        <f t="shared" si="96"/>
        <v>no values</v>
      </c>
      <c r="AD737" s="42">
        <f>Beazley_data[[#This Row],[Cat_incurred]]+Beazley_data[[#This Row],[incurred_exc_cat]]</f>
        <v>0</v>
      </c>
      <c r="AE737" s="40">
        <f t="shared" si="97"/>
        <v>0</v>
      </c>
      <c r="AF737" s="43" t="str">
        <f t="shared" si="98"/>
        <v>no values</v>
      </c>
    </row>
    <row r="738" spans="1:32" x14ac:dyDescent="0.25">
      <c r="A738" s="48" t="s">
        <v>994</v>
      </c>
      <c r="B738" s="48" t="s">
        <v>86</v>
      </c>
      <c r="C738" s="49">
        <v>2004</v>
      </c>
      <c r="D738" s="85">
        <v>7499776.4912999999</v>
      </c>
      <c r="E738" s="49">
        <v>2534676.63457498</v>
      </c>
      <c r="F738" s="49">
        <v>1830508.2989987701</v>
      </c>
      <c r="G738" s="49">
        <v>1838448.5951987701</v>
      </c>
      <c r="H738" s="49">
        <v>179553.93971554999</v>
      </c>
      <c r="I738" s="49">
        <v>179553.93971554999</v>
      </c>
      <c r="J738" s="49">
        <v>1.0359446749433401</v>
      </c>
      <c r="K738" s="49">
        <v>2010062.2387143199</v>
      </c>
      <c r="L738" s="49">
        <v>2018002.5349143201</v>
      </c>
      <c r="M738" s="38">
        <f>IF(OR(Beazley_data[[#This Row],[total_RC]]&lt;0.6,Beazley_data[[#This Row],[total_RC]]&gt;2),1,Beazley_data[[#This Row],[total_RC]])</f>
        <v>1.0359446749433401</v>
      </c>
      <c r="P738" s="39" t="str">
        <f>Beazley_data[[#This Row],[key]]</f>
        <v>D32004</v>
      </c>
      <c r="Q738" s="40">
        <f>Beazley_data[[#This Row],[WEP]]</f>
        <v>7499776.4912999999</v>
      </c>
      <c r="R738" s="40">
        <f t="shared" si="91"/>
        <v>7761777.9967795899</v>
      </c>
      <c r="S738" s="41">
        <f t="shared" si="92"/>
        <v>3.3755346466788419E-2</v>
      </c>
      <c r="U738" s="42">
        <f>Beazley_data[[#This Row],[Acq_costs]]</f>
        <v>2534676.63457498</v>
      </c>
      <c r="V738" s="40">
        <f t="shared" si="93"/>
        <v>2629642.9161632</v>
      </c>
      <c r="W738" s="43">
        <f t="shared" si="94"/>
        <v>3.6113755599479373E-2</v>
      </c>
      <c r="Y738" s="44">
        <f>Beazley_data[[#This Row],[total_RC]]</f>
        <v>1.0359446749433401</v>
      </c>
      <c r="Z738" s="45">
        <f t="shared" si="95"/>
        <v>1.03692607427191</v>
      </c>
      <c r="AA738" s="43">
        <f t="shared" si="96"/>
        <v>9.464506225855963E-4</v>
      </c>
      <c r="AD738" s="42">
        <f>Beazley_data[[#This Row],[Cat_incurred]]+Beazley_data[[#This Row],[incurred_exc_cat]]</f>
        <v>2018002.5349143201</v>
      </c>
      <c r="AE738" s="40">
        <f t="shared" si="97"/>
        <v>2258885.0700260201</v>
      </c>
      <c r="AF738" s="43">
        <f t="shared" si="98"/>
        <v>0.10663780035029637</v>
      </c>
    </row>
    <row r="739" spans="1:32" x14ac:dyDescent="0.25">
      <c r="A739" s="46" t="s">
        <v>995</v>
      </c>
      <c r="B739" s="46" t="s">
        <v>86</v>
      </c>
      <c r="C739">
        <v>2005</v>
      </c>
      <c r="D739" s="84">
        <v>7977375.1179999998</v>
      </c>
      <c r="E739">
        <v>2363439.1191571401</v>
      </c>
      <c r="F739">
        <v>1440041.68261297</v>
      </c>
      <c r="G739">
        <v>1512261.8955909701</v>
      </c>
      <c r="H739">
        <v>60685.014201760001</v>
      </c>
      <c r="I739">
        <v>60685.014201760001</v>
      </c>
      <c r="J739">
        <v>0.988862244829812</v>
      </c>
      <c r="K739">
        <v>1500726.6968147301</v>
      </c>
      <c r="L739">
        <v>1572946.9097927299</v>
      </c>
      <c r="M739" s="38">
        <f>IF(OR(Beazley_data[[#This Row],[total_RC]]&lt;0.6,Beazley_data[[#This Row],[total_RC]]&gt;2),1,Beazley_data[[#This Row],[total_RC]])</f>
        <v>0.988862244829812</v>
      </c>
      <c r="P739" s="39" t="str">
        <f>Beazley_data[[#This Row],[key]]</f>
        <v>D32005</v>
      </c>
      <c r="Q739" s="40">
        <f>Beazley_data[[#This Row],[WEP]]</f>
        <v>7977375.1179999998</v>
      </c>
      <c r="R739" s="40">
        <f t="shared" si="91"/>
        <v>8222162.8788753096</v>
      </c>
      <c r="S739" s="41">
        <f t="shared" si="92"/>
        <v>2.9771699306058233E-2</v>
      </c>
      <c r="U739" s="42">
        <f>Beazley_data[[#This Row],[Acq_costs]]</f>
        <v>2363439.1191571401</v>
      </c>
      <c r="V739" s="40">
        <f t="shared" si="93"/>
        <v>2440982.0696514002</v>
      </c>
      <c r="W739" s="43">
        <f t="shared" si="94"/>
        <v>3.176711187613683E-2</v>
      </c>
      <c r="Y739" s="44">
        <f>Beazley_data[[#This Row],[total_RC]]</f>
        <v>0.988862244829812</v>
      </c>
      <c r="Z739" s="45">
        <f t="shared" si="95"/>
        <v>0.98915145101787505</v>
      </c>
      <c r="AA739" s="43">
        <f t="shared" si="96"/>
        <v>2.9237806583152365E-4</v>
      </c>
      <c r="AD739" s="42">
        <f>Beazley_data[[#This Row],[Cat_incurred]]+Beazley_data[[#This Row],[incurred_exc_cat]]</f>
        <v>1572946.9097927301</v>
      </c>
      <c r="AE739" s="40">
        <f t="shared" si="97"/>
        <v>1611107.7837252</v>
      </c>
      <c r="AF739" s="43">
        <f t="shared" si="98"/>
        <v>2.3686108600527257E-2</v>
      </c>
    </row>
    <row r="740" spans="1:32" x14ac:dyDescent="0.25">
      <c r="A740" s="48" t="s">
        <v>996</v>
      </c>
      <c r="B740" s="48" t="s">
        <v>86</v>
      </c>
      <c r="C740" s="49">
        <v>2006</v>
      </c>
      <c r="D740" s="85">
        <v>7550244.4415999996</v>
      </c>
      <c r="E740" s="49">
        <v>2282554.3820328801</v>
      </c>
      <c r="F740" s="49">
        <v>11293443.629970901</v>
      </c>
      <c r="G740" s="49">
        <v>11296038.175404901</v>
      </c>
      <c r="H740" s="49">
        <v>158439.24006873</v>
      </c>
      <c r="I740" s="49">
        <v>158439.24006873</v>
      </c>
      <c r="J740" s="49">
        <v>0.93445334897173604</v>
      </c>
      <c r="K740" s="49">
        <v>11451882.8700397</v>
      </c>
      <c r="L740" s="49">
        <v>11454477.4154737</v>
      </c>
      <c r="M740" s="38">
        <f>IF(OR(Beazley_data[[#This Row],[total_RC]]&lt;0.6,Beazley_data[[#This Row],[total_RC]]&gt;2),1,Beazley_data[[#This Row],[total_RC]])</f>
        <v>0.93445334897173604</v>
      </c>
      <c r="P740" s="39" t="str">
        <f>Beazley_data[[#This Row],[key]]</f>
        <v>D32006</v>
      </c>
      <c r="Q740" s="40">
        <f>Beazley_data[[#This Row],[WEP]]</f>
        <v>7550244.4415999996</v>
      </c>
      <c r="R740" s="40">
        <f t="shared" si="91"/>
        <v>7684100.3713048901</v>
      </c>
      <c r="S740" s="41">
        <f t="shared" si="92"/>
        <v>1.7419857008213389E-2</v>
      </c>
      <c r="U740" s="42">
        <f>Beazley_data[[#This Row],[Acq_costs]]</f>
        <v>2282554.3820328801</v>
      </c>
      <c r="V740" s="40">
        <f t="shared" si="93"/>
        <v>2330670.6910624201</v>
      </c>
      <c r="W740" s="43">
        <f t="shared" si="94"/>
        <v>2.0644833787138998E-2</v>
      </c>
      <c r="Y740" s="44">
        <f>Beazley_data[[#This Row],[total_RC]]</f>
        <v>0.93445334897173604</v>
      </c>
      <c r="Z740" s="45">
        <f t="shared" si="95"/>
        <v>0.93477861371000204</v>
      </c>
      <c r="AA740" s="43">
        <f t="shared" si="96"/>
        <v>3.4795911405703498E-4</v>
      </c>
      <c r="AD740" s="42">
        <f>Beazley_data[[#This Row],[Cat_incurred]]+Beazley_data[[#This Row],[incurred_exc_cat]]</f>
        <v>11454477.415473631</v>
      </c>
      <c r="AE740" s="40">
        <f t="shared" si="97"/>
        <v>11510178.9726234</v>
      </c>
      <c r="AF740" s="43">
        <f t="shared" si="98"/>
        <v>4.8393302382399219E-3</v>
      </c>
    </row>
    <row r="741" spans="1:32" x14ac:dyDescent="0.25">
      <c r="A741" s="46" t="s">
        <v>997</v>
      </c>
      <c r="B741" s="46" t="s">
        <v>86</v>
      </c>
      <c r="C741">
        <v>2007</v>
      </c>
      <c r="D741" s="84">
        <v>9542294.2542000003</v>
      </c>
      <c r="E741">
        <v>2959505.1799758999</v>
      </c>
      <c r="F741">
        <v>1146804.5165157299</v>
      </c>
      <c r="G741">
        <v>1233717.4965027301</v>
      </c>
      <c r="H741">
        <v>1853708.9667525201</v>
      </c>
      <c r="I741">
        <v>1856038.4779755201</v>
      </c>
      <c r="J741">
        <v>0.96758048999944202</v>
      </c>
      <c r="K741">
        <v>3000513.4832682498</v>
      </c>
      <c r="L741">
        <v>3089755.9744782499</v>
      </c>
      <c r="M741" s="38">
        <f>IF(OR(Beazley_data[[#This Row],[total_RC]]&lt;0.6,Beazley_data[[#This Row],[total_RC]]&gt;2),1,Beazley_data[[#This Row],[total_RC]])</f>
        <v>0.96758048999944202</v>
      </c>
      <c r="P741" s="39" t="str">
        <f>Beazley_data[[#This Row],[key]]</f>
        <v>D32007</v>
      </c>
      <c r="Q741" s="40">
        <f>Beazley_data[[#This Row],[WEP]]</f>
        <v>9542294.2542000003</v>
      </c>
      <c r="R741" s="40">
        <f t="shared" si="91"/>
        <v>9929055.7610505391</v>
      </c>
      <c r="S741" s="41">
        <f t="shared" si="92"/>
        <v>3.8952496204897699E-2</v>
      </c>
      <c r="U741" s="42">
        <f>Beazley_data[[#This Row],[Acq_costs]]</f>
        <v>2959505.1799758999</v>
      </c>
      <c r="V741" s="40">
        <f t="shared" si="93"/>
        <v>3093294.0757411802</v>
      </c>
      <c r="W741" s="43">
        <f t="shared" si="94"/>
        <v>4.3251269517019124E-2</v>
      </c>
      <c r="Y741" s="44">
        <f>Beazley_data[[#This Row],[total_RC]]</f>
        <v>0.96758048999944202</v>
      </c>
      <c r="Z741" s="45">
        <f t="shared" si="95"/>
        <v>0.96853450850774103</v>
      </c>
      <c r="AA741" s="43">
        <f t="shared" si="96"/>
        <v>9.8501240783759828E-4</v>
      </c>
      <c r="AD741" s="42">
        <f>Beazley_data[[#This Row],[Cat_incurred]]+Beazley_data[[#This Row],[incurred_exc_cat]]</f>
        <v>3089755.9744782504</v>
      </c>
      <c r="AE741" s="40">
        <f t="shared" si="97"/>
        <v>3272466.4556028699</v>
      </c>
      <c r="AF741" s="43">
        <f t="shared" si="98"/>
        <v>5.5832652100007443E-2</v>
      </c>
    </row>
    <row r="742" spans="1:32" x14ac:dyDescent="0.25">
      <c r="A742" s="48" t="s">
        <v>998</v>
      </c>
      <c r="B742" s="48" t="s">
        <v>86</v>
      </c>
      <c r="C742" s="49">
        <v>2008</v>
      </c>
      <c r="D742" s="85">
        <v>9911741.9148999993</v>
      </c>
      <c r="E742" s="49">
        <v>2842850.0155280698</v>
      </c>
      <c r="F742" s="49">
        <v>1842429.22938206</v>
      </c>
      <c r="G742" s="49">
        <v>2026976.73525206</v>
      </c>
      <c r="H742" s="49">
        <v>1414099.49031932</v>
      </c>
      <c r="I742" s="49">
        <v>1415816.3111193201</v>
      </c>
      <c r="J742" s="49">
        <v>0.89511055239038195</v>
      </c>
      <c r="K742" s="49">
        <v>3256528.71970138</v>
      </c>
      <c r="L742" s="49">
        <v>3442793.0463713799</v>
      </c>
      <c r="M742" s="38">
        <f>IF(OR(Beazley_data[[#This Row],[total_RC]]&lt;0.6,Beazley_data[[#This Row],[total_RC]]&gt;2),1,Beazley_data[[#This Row],[total_RC]])</f>
        <v>0.89511055239038195</v>
      </c>
      <c r="P742" s="39" t="str">
        <f>Beazley_data[[#This Row],[key]]</f>
        <v>D32008</v>
      </c>
      <c r="Q742" s="40">
        <f>Beazley_data[[#This Row],[WEP]]</f>
        <v>9911741.9148999993</v>
      </c>
      <c r="R742" s="40">
        <f t="shared" si="91"/>
        <v>10168299.7548296</v>
      </c>
      <c r="S742" s="41">
        <f t="shared" si="92"/>
        <v>2.5231144450451989E-2</v>
      </c>
      <c r="U742" s="42">
        <f>Beazley_data[[#This Row],[Acq_costs]]</f>
        <v>2842850.0155280698</v>
      </c>
      <c r="V742" s="40">
        <f t="shared" si="93"/>
        <v>2931244.8000568198</v>
      </c>
      <c r="W742" s="43">
        <f t="shared" si="94"/>
        <v>3.0156056746620592E-2</v>
      </c>
      <c r="Y742" s="44">
        <f>Beazley_data[[#This Row],[total_RC]]</f>
        <v>0.89511055239038195</v>
      </c>
      <c r="Z742" s="45">
        <f t="shared" si="95"/>
        <v>0.89689714010076405</v>
      </c>
      <c r="AA742" s="43">
        <f t="shared" si="96"/>
        <v>1.9919649985519791E-3</v>
      </c>
      <c r="AD742" s="42">
        <f>Beazley_data[[#This Row],[Cat_incurred]]+Beazley_data[[#This Row],[incurred_exc_cat]]</f>
        <v>3442793.0463713799</v>
      </c>
      <c r="AE742" s="40">
        <f t="shared" si="97"/>
        <v>3557606.8430289999</v>
      </c>
      <c r="AF742" s="43">
        <f t="shared" si="98"/>
        <v>3.2272761359955618E-2</v>
      </c>
    </row>
    <row r="743" spans="1:32" x14ac:dyDescent="0.25">
      <c r="A743" s="46" t="s">
        <v>999</v>
      </c>
      <c r="B743" s="46" t="s">
        <v>86</v>
      </c>
      <c r="C743">
        <v>2009</v>
      </c>
      <c r="D743" s="84">
        <v>9748970.7674000002</v>
      </c>
      <c r="E743">
        <v>2909910.16411572</v>
      </c>
      <c r="F743">
        <v>1171715.42578325</v>
      </c>
      <c r="G743">
        <v>1251007.22363645</v>
      </c>
      <c r="H743">
        <v>3127151.2684322898</v>
      </c>
      <c r="I743">
        <v>3135198.86593229</v>
      </c>
      <c r="J743">
        <v>1.01087419494218</v>
      </c>
      <c r="K743">
        <v>4298866.6942155398</v>
      </c>
      <c r="L743">
        <v>4386206.0895687398</v>
      </c>
      <c r="M743" s="38">
        <f>IF(OR(Beazley_data[[#This Row],[total_RC]]&lt;0.6,Beazley_data[[#This Row],[total_RC]]&gt;2),1,Beazley_data[[#This Row],[total_RC]])</f>
        <v>1.01087419494218</v>
      </c>
      <c r="P743" s="39" t="str">
        <f>Beazley_data[[#This Row],[key]]</f>
        <v>D32009</v>
      </c>
      <c r="Q743" s="40">
        <f>Beazley_data[[#This Row],[WEP]]</f>
        <v>9748970.7674000002</v>
      </c>
      <c r="R743" s="40">
        <f t="shared" si="91"/>
        <v>9994111.7291052602</v>
      </c>
      <c r="S743" s="41">
        <f t="shared" si="92"/>
        <v>2.4528539238895086E-2</v>
      </c>
      <c r="U743" s="42">
        <f>Beazley_data[[#This Row],[Acq_costs]]</f>
        <v>2909910.16411572</v>
      </c>
      <c r="V743" s="40">
        <f t="shared" si="93"/>
        <v>3003090.3390441299</v>
      </c>
      <c r="W743" s="43">
        <f t="shared" si="94"/>
        <v>3.1028095864098715E-2</v>
      </c>
      <c r="Y743" s="44">
        <f>Beazley_data[[#This Row],[total_RC]]</f>
        <v>1.01087419494218</v>
      </c>
      <c r="Z743" s="45">
        <f t="shared" si="95"/>
        <v>1.00980024872913</v>
      </c>
      <c r="AA743" s="43">
        <f t="shared" si="96"/>
        <v>-1.0635234190144182E-3</v>
      </c>
      <c r="AD743" s="42">
        <f>Beazley_data[[#This Row],[Cat_incurred]]+Beazley_data[[#This Row],[incurred_exc_cat]]</f>
        <v>4386206.0895687398</v>
      </c>
      <c r="AE743" s="40">
        <f t="shared" si="97"/>
        <v>4668281.7813424403</v>
      </c>
      <c r="AF743" s="43">
        <f t="shared" si="98"/>
        <v>6.042387863154762E-2</v>
      </c>
    </row>
    <row r="744" spans="1:32" x14ac:dyDescent="0.25">
      <c r="A744" s="48" t="s">
        <v>1000</v>
      </c>
      <c r="B744" s="48" t="s">
        <v>86</v>
      </c>
      <c r="C744" s="49">
        <v>2010</v>
      </c>
      <c r="D744" s="85">
        <v>10951335.1152</v>
      </c>
      <c r="E744" s="49">
        <v>2983372.1881408598</v>
      </c>
      <c r="F744" s="49">
        <v>1797950.9683137001</v>
      </c>
      <c r="G744" s="49">
        <v>2314550.4934916999</v>
      </c>
      <c r="H744" s="49">
        <v>578991.14086171403</v>
      </c>
      <c r="I744" s="49">
        <v>1037761.14086171</v>
      </c>
      <c r="J744" s="49">
        <v>0.98726079043788695</v>
      </c>
      <c r="K744" s="49">
        <v>2376942.1091754199</v>
      </c>
      <c r="L744" s="49">
        <v>3352311.6343534202</v>
      </c>
      <c r="M744" s="38">
        <f>IF(OR(Beazley_data[[#This Row],[total_RC]]&lt;0.6,Beazley_data[[#This Row],[total_RC]]&gt;2),1,Beazley_data[[#This Row],[total_RC]])</f>
        <v>0.98726079043788695</v>
      </c>
      <c r="P744" s="39" t="str">
        <f>Beazley_data[[#This Row],[key]]</f>
        <v>D32010</v>
      </c>
      <c r="Q744" s="40">
        <f>Beazley_data[[#This Row],[WEP]]</f>
        <v>10951335.1152</v>
      </c>
      <c r="R744" s="40">
        <f t="shared" si="91"/>
        <v>11225097.994633701</v>
      </c>
      <c r="S744" s="41">
        <f t="shared" si="92"/>
        <v>2.438846231583694E-2</v>
      </c>
      <c r="U744" s="42">
        <f>Beazley_data[[#This Row],[Acq_costs]]</f>
        <v>2983372.1881408598</v>
      </c>
      <c r="V744" s="40">
        <f t="shared" si="93"/>
        <v>3075968.7110806298</v>
      </c>
      <c r="W744" s="43">
        <f t="shared" si="94"/>
        <v>3.0103207034001198E-2</v>
      </c>
      <c r="Y744" s="44">
        <f>Beazley_data[[#This Row],[total_RC]]</f>
        <v>0.98726079043788695</v>
      </c>
      <c r="Z744" s="45">
        <f t="shared" si="95"/>
        <v>0.98766278765041404</v>
      </c>
      <c r="AA744" s="43">
        <f t="shared" si="96"/>
        <v>4.0701868851758576E-4</v>
      </c>
      <c r="AD744" s="42">
        <f>Beazley_data[[#This Row],[Cat_incurred]]+Beazley_data[[#This Row],[incurred_exc_cat]]</f>
        <v>3352311.63435341</v>
      </c>
      <c r="AE744" s="40">
        <f t="shared" si="97"/>
        <v>3646890.7957116798</v>
      </c>
      <c r="AF744" s="43">
        <f t="shared" si="98"/>
        <v>8.0775427030790381E-2</v>
      </c>
    </row>
    <row r="745" spans="1:32" x14ac:dyDescent="0.25">
      <c r="A745" s="46" t="s">
        <v>1001</v>
      </c>
      <c r="B745" s="46" t="s">
        <v>86</v>
      </c>
      <c r="C745">
        <v>2011</v>
      </c>
      <c r="D745" s="84">
        <v>11239375.378799999</v>
      </c>
      <c r="E745">
        <v>3252522.6932647498</v>
      </c>
      <c r="F745">
        <v>21933270.4776044</v>
      </c>
      <c r="G745">
        <v>22255437.1397244</v>
      </c>
      <c r="H745">
        <v>339055.96454543603</v>
      </c>
      <c r="I745">
        <v>343884.52304543601</v>
      </c>
      <c r="J745">
        <v>0.92176168297969396</v>
      </c>
      <c r="K745">
        <v>22272326.442149799</v>
      </c>
      <c r="L745">
        <v>22599321.662769798</v>
      </c>
      <c r="M745" s="38">
        <f>IF(OR(Beazley_data[[#This Row],[total_RC]]&lt;0.6,Beazley_data[[#This Row],[total_RC]]&gt;2),1,Beazley_data[[#This Row],[total_RC]])</f>
        <v>0.92176168297969396</v>
      </c>
      <c r="P745" s="39" t="str">
        <f>Beazley_data[[#This Row],[key]]</f>
        <v>D32011</v>
      </c>
      <c r="Q745" s="40">
        <f>Beazley_data[[#This Row],[WEP]]</f>
        <v>11239375.378799999</v>
      </c>
      <c r="R745" s="40">
        <f t="shared" si="91"/>
        <v>11409392.9146051</v>
      </c>
      <c r="S745" s="41">
        <f t="shared" si="92"/>
        <v>1.4901540956439679E-2</v>
      </c>
      <c r="U745" s="42">
        <f>Beazley_data[[#This Row],[Acq_costs]]</f>
        <v>3252522.6932647498</v>
      </c>
      <c r="V745" s="40">
        <f t="shared" si="93"/>
        <v>3302845.84692345</v>
      </c>
      <c r="W745" s="43">
        <f t="shared" si="94"/>
        <v>1.5236301054006326E-2</v>
      </c>
      <c r="Y745" s="44">
        <f>Beazley_data[[#This Row],[total_RC]]</f>
        <v>0.92176168297969396</v>
      </c>
      <c r="Z745" s="45">
        <f t="shared" si="95"/>
        <v>0.92310425825897702</v>
      </c>
      <c r="AA745" s="43">
        <f t="shared" si="96"/>
        <v>1.4544134828445284E-3</v>
      </c>
      <c r="AD745" s="42">
        <f>Beazley_data[[#This Row],[Cat_incurred]]+Beazley_data[[#This Row],[incurred_exc_cat]]</f>
        <v>22599321.662769835</v>
      </c>
      <c r="AE745" s="40">
        <f t="shared" si="97"/>
        <v>22788233.590096001</v>
      </c>
      <c r="AF745" s="43">
        <f t="shared" si="98"/>
        <v>8.289889015718541E-3</v>
      </c>
    </row>
    <row r="746" spans="1:32" x14ac:dyDescent="0.25">
      <c r="A746" s="48" t="s">
        <v>1002</v>
      </c>
      <c r="B746" s="48" t="s">
        <v>86</v>
      </c>
      <c r="C746" s="49">
        <v>2012</v>
      </c>
      <c r="D746" s="85">
        <v>11197669.7268</v>
      </c>
      <c r="E746" s="49">
        <v>3020841.8845619201</v>
      </c>
      <c r="F746" s="49">
        <v>4252752.13876535</v>
      </c>
      <c r="G746" s="49">
        <v>4549696.5003383402</v>
      </c>
      <c r="H746" s="49">
        <v>1172239.5896034101</v>
      </c>
      <c r="I746" s="49">
        <v>1290238.17409925</v>
      </c>
      <c r="J746" s="49">
        <v>0.964374851306251</v>
      </c>
      <c r="K746" s="49">
        <v>5424991.7283687498</v>
      </c>
      <c r="L746" s="49">
        <v>5839934.6744375899</v>
      </c>
      <c r="M746" s="38">
        <f>IF(OR(Beazley_data[[#This Row],[total_RC]]&lt;0.6,Beazley_data[[#This Row],[total_RC]]&gt;2),1,Beazley_data[[#This Row],[total_RC]])</f>
        <v>0.964374851306251</v>
      </c>
      <c r="P746" s="39" t="str">
        <f>Beazley_data[[#This Row],[key]]</f>
        <v>D32012</v>
      </c>
      <c r="Q746" s="40">
        <f>Beazley_data[[#This Row],[WEP]]</f>
        <v>11197669.7268</v>
      </c>
      <c r="R746" s="40">
        <f t="shared" si="91"/>
        <v>11435319.5109143</v>
      </c>
      <c r="S746" s="41">
        <f t="shared" si="92"/>
        <v>2.078208517807285E-2</v>
      </c>
      <c r="U746" s="42">
        <f>Beazley_data[[#This Row],[Acq_costs]]</f>
        <v>3020841.8845619201</v>
      </c>
      <c r="V746" s="40">
        <f t="shared" si="93"/>
        <v>3096945.9386167401</v>
      </c>
      <c r="W746" s="43">
        <f t="shared" si="94"/>
        <v>2.4573904602549206E-2</v>
      </c>
      <c r="Y746" s="44">
        <f>Beazley_data[[#This Row],[total_RC]]</f>
        <v>0.964374851306251</v>
      </c>
      <c r="Z746" s="45">
        <f t="shared" si="95"/>
        <v>0.96645511623293001</v>
      </c>
      <c r="AA746" s="43">
        <f t="shared" si="96"/>
        <v>2.152469257742162E-3</v>
      </c>
      <c r="AD746" s="42">
        <f>Beazley_data[[#This Row],[Cat_incurred]]+Beazley_data[[#This Row],[incurred_exc_cat]]</f>
        <v>5839934.6744375899</v>
      </c>
      <c r="AE746" s="40">
        <f t="shared" si="97"/>
        <v>5079503.2481754897</v>
      </c>
      <c r="AF746" s="43">
        <f t="shared" si="98"/>
        <v>-0.1497058647487311</v>
      </c>
    </row>
    <row r="747" spans="1:32" x14ac:dyDescent="0.25">
      <c r="A747" s="46" t="s">
        <v>1003</v>
      </c>
      <c r="B747" s="46" t="s">
        <v>86</v>
      </c>
      <c r="C747">
        <v>2013</v>
      </c>
      <c r="D747" s="84">
        <v>10924435.1734</v>
      </c>
      <c r="E747">
        <v>2672314.6181859002</v>
      </c>
      <c r="F747">
        <v>1543436.61954486</v>
      </c>
      <c r="G747">
        <v>1713796.7475288601</v>
      </c>
      <c r="H747">
        <v>484403.98782666202</v>
      </c>
      <c r="I747">
        <v>484403.98782666202</v>
      </c>
      <c r="J747">
        <v>0.96758490193492597</v>
      </c>
      <c r="K747">
        <v>2027840.60737152</v>
      </c>
      <c r="L747">
        <v>2198200.7353555202</v>
      </c>
      <c r="M747" s="38">
        <f>IF(OR(Beazley_data[[#This Row],[total_RC]]&lt;0.6,Beazley_data[[#This Row],[total_RC]]&gt;2),1,Beazley_data[[#This Row],[total_RC]])</f>
        <v>0.96758490193492597</v>
      </c>
      <c r="P747" s="39" t="str">
        <f>Beazley_data[[#This Row],[key]]</f>
        <v>D32013</v>
      </c>
      <c r="Q747" s="40">
        <f>Beazley_data[[#This Row],[WEP]]</f>
        <v>10924435.1734</v>
      </c>
      <c r="R747" s="40">
        <f t="shared" si="91"/>
        <v>11127474.3840096</v>
      </c>
      <c r="S747" s="41">
        <f t="shared" si="92"/>
        <v>1.8246657202048589E-2</v>
      </c>
      <c r="U747" s="42">
        <f>Beazley_data[[#This Row],[Acq_costs]]</f>
        <v>2672314.6181859002</v>
      </c>
      <c r="V747" s="40">
        <f t="shared" si="93"/>
        <v>2736077.32116052</v>
      </c>
      <c r="W747" s="43">
        <f t="shared" si="94"/>
        <v>2.3304422898244179E-2</v>
      </c>
      <c r="Y747" s="44">
        <f>Beazley_data[[#This Row],[total_RC]]</f>
        <v>0.96758490193492597</v>
      </c>
      <c r="Z747" s="45">
        <f t="shared" si="95"/>
        <v>0.968120175657042</v>
      </c>
      <c r="AA747" s="43">
        <f t="shared" si="96"/>
        <v>5.5290007953068211E-4</v>
      </c>
      <c r="AD747" s="42">
        <f>Beazley_data[[#This Row],[Cat_incurred]]+Beazley_data[[#This Row],[incurred_exc_cat]]</f>
        <v>2198200.735355522</v>
      </c>
      <c r="AE747" s="40">
        <f t="shared" si="97"/>
        <v>2301987.50356409</v>
      </c>
      <c r="AF747" s="43">
        <f t="shared" si="98"/>
        <v>4.5085721815552177E-2</v>
      </c>
    </row>
    <row r="748" spans="1:32" x14ac:dyDescent="0.25">
      <c r="A748" s="48" t="s">
        <v>1004</v>
      </c>
      <c r="B748" s="48" t="s">
        <v>86</v>
      </c>
      <c r="C748" s="49">
        <v>2014</v>
      </c>
      <c r="D748" s="85">
        <v>9660500.1864</v>
      </c>
      <c r="E748" s="49">
        <v>2555628.1009532101</v>
      </c>
      <c r="F748" s="49">
        <v>1556866.0356678599</v>
      </c>
      <c r="G748" s="49">
        <v>1955091.86511486</v>
      </c>
      <c r="H748" s="49">
        <v>1197205.19462894</v>
      </c>
      <c r="I748" s="49">
        <v>1228478.1585139399</v>
      </c>
      <c r="J748" s="49">
        <v>0.89916298322919896</v>
      </c>
      <c r="K748" s="49">
        <v>2754071.2302967999</v>
      </c>
      <c r="L748" s="49">
        <v>3183570.0236288002</v>
      </c>
      <c r="M748" s="38">
        <f>IF(OR(Beazley_data[[#This Row],[total_RC]]&lt;0.6,Beazley_data[[#This Row],[total_RC]]&gt;2),1,Beazley_data[[#This Row],[total_RC]])</f>
        <v>0.89916298322919896</v>
      </c>
      <c r="P748" s="39" t="str">
        <f>Beazley_data[[#This Row],[key]]</f>
        <v>D32014</v>
      </c>
      <c r="Q748" s="40">
        <f>Beazley_data[[#This Row],[WEP]]</f>
        <v>9660500.1864</v>
      </c>
      <c r="R748" s="40">
        <f t="shared" si="91"/>
        <v>9801508.0425138995</v>
      </c>
      <c r="S748" s="41">
        <f t="shared" si="92"/>
        <v>1.4386342948685035E-2</v>
      </c>
      <c r="U748" s="42">
        <f>Beazley_data[[#This Row],[Acq_costs]]</f>
        <v>2555628.1009532101</v>
      </c>
      <c r="V748" s="40">
        <f t="shared" si="93"/>
        <v>2630950.5362133598</v>
      </c>
      <c r="W748" s="43">
        <f t="shared" si="94"/>
        <v>2.8629361982821139E-2</v>
      </c>
      <c r="Y748" s="44">
        <f>Beazley_data[[#This Row],[total_RC]]</f>
        <v>0.89916298322919896</v>
      </c>
      <c r="Z748" s="45">
        <f t="shared" si="95"/>
        <v>0.93311836964455497</v>
      </c>
      <c r="AA748" s="43">
        <f t="shared" si="96"/>
        <v>3.6389152244736482E-2</v>
      </c>
      <c r="AD748" s="42">
        <f>Beazley_data[[#This Row],[Cat_incurred]]+Beazley_data[[#This Row],[incurred_exc_cat]]</f>
        <v>3183570.0236288002</v>
      </c>
      <c r="AE748" s="40">
        <f t="shared" si="97"/>
        <v>3087198.33238476</v>
      </c>
      <c r="AF748" s="43">
        <f t="shared" si="98"/>
        <v>-3.1216553284931378E-2</v>
      </c>
    </row>
    <row r="749" spans="1:32" x14ac:dyDescent="0.25">
      <c r="A749" s="46" t="s">
        <v>1005</v>
      </c>
      <c r="B749" s="46" t="s">
        <v>86</v>
      </c>
      <c r="C749">
        <v>2015</v>
      </c>
      <c r="D749" s="84">
        <v>7809239.7057999996</v>
      </c>
      <c r="E749">
        <v>2477878.65934378</v>
      </c>
      <c r="F749">
        <v>2418452.8945406899</v>
      </c>
      <c r="G749">
        <v>2999331.3467134899</v>
      </c>
      <c r="H749">
        <v>517690.85210346198</v>
      </c>
      <c r="I749">
        <v>517690.85210346198</v>
      </c>
      <c r="J749">
        <v>0.94669627455308503</v>
      </c>
      <c r="K749">
        <v>2936143.74664415</v>
      </c>
      <c r="L749">
        <v>3517022.19881695</v>
      </c>
      <c r="M749" s="38">
        <f>IF(OR(Beazley_data[[#This Row],[total_RC]]&lt;0.6,Beazley_data[[#This Row],[total_RC]]&gt;2),1,Beazley_data[[#This Row],[total_RC]])</f>
        <v>0.94669627455308503</v>
      </c>
      <c r="P749" s="39" t="str">
        <f>Beazley_data[[#This Row],[key]]</f>
        <v>D32015</v>
      </c>
      <c r="Q749" s="40">
        <f>Beazley_data[[#This Row],[WEP]]</f>
        <v>7809239.7057999996</v>
      </c>
      <c r="R749" s="40">
        <f t="shared" si="91"/>
        <v>7967901.7628137497</v>
      </c>
      <c r="S749" s="41">
        <f t="shared" si="92"/>
        <v>1.9912652256109248E-2</v>
      </c>
      <c r="U749" s="42">
        <f>Beazley_data[[#This Row],[Acq_costs]]</f>
        <v>2477878.65934378</v>
      </c>
      <c r="V749" s="40">
        <f t="shared" si="93"/>
        <v>2544287.5105618201</v>
      </c>
      <c r="W749" s="43">
        <f t="shared" si="94"/>
        <v>2.6101158356657557E-2</v>
      </c>
      <c r="Y749" s="44">
        <f>Beazley_data[[#This Row],[total_RC]]</f>
        <v>0.94669627455308503</v>
      </c>
      <c r="Z749" s="45">
        <f t="shared" si="95"/>
        <v>0.94770014952250303</v>
      </c>
      <c r="AA749" s="43">
        <f t="shared" si="96"/>
        <v>1.0592748876570364E-3</v>
      </c>
      <c r="AD749" s="42">
        <f>Beazley_data[[#This Row],[Cat_incurred]]+Beazley_data[[#This Row],[incurred_exc_cat]]</f>
        <v>3517022.1988169518</v>
      </c>
      <c r="AE749" s="40">
        <f t="shared" si="97"/>
        <v>3526925.2573394598</v>
      </c>
      <c r="AF749" s="43">
        <f t="shared" si="98"/>
        <v>2.8078447372537735E-3</v>
      </c>
    </row>
    <row r="750" spans="1:32" x14ac:dyDescent="0.25">
      <c r="A750" s="48" t="s">
        <v>1006</v>
      </c>
      <c r="B750" s="48" t="s">
        <v>86</v>
      </c>
      <c r="C750" s="49">
        <v>2016</v>
      </c>
      <c r="D750" s="85">
        <v>8013326.4073999999</v>
      </c>
      <c r="E750" s="49">
        <v>2586414.4856916498</v>
      </c>
      <c r="F750" s="49">
        <v>4212316.8249290399</v>
      </c>
      <c r="G750" s="49">
        <v>4570222.1995819202</v>
      </c>
      <c r="H750" s="49">
        <v>1819397.6753893199</v>
      </c>
      <c r="I750" s="49">
        <v>1925502.3328993199</v>
      </c>
      <c r="J750" s="49">
        <v>0.99823751075406897</v>
      </c>
      <c r="K750" s="49">
        <v>6031714.5003183596</v>
      </c>
      <c r="L750" s="49">
        <v>6495724.5324812401</v>
      </c>
      <c r="M750" s="38">
        <f>IF(OR(Beazley_data[[#This Row],[total_RC]]&lt;0.6,Beazley_data[[#This Row],[total_RC]]&gt;2),1,Beazley_data[[#This Row],[total_RC]])</f>
        <v>0.99823751075406897</v>
      </c>
      <c r="P750" s="39" t="str">
        <f>Beazley_data[[#This Row],[key]]</f>
        <v>D32016</v>
      </c>
      <c r="Q750" s="40">
        <f>Beazley_data[[#This Row],[WEP]]</f>
        <v>8013326.4073999999</v>
      </c>
      <c r="R750" s="40">
        <f t="shared" si="91"/>
        <v>7530354.5683784904</v>
      </c>
      <c r="S750" s="41">
        <f t="shared" si="92"/>
        <v>-6.4136666425988462E-2</v>
      </c>
      <c r="U750" s="42">
        <f>Beazley_data[[#This Row],[Acq_costs]]</f>
        <v>2586414.4856916498</v>
      </c>
      <c r="V750" s="40">
        <f t="shared" si="93"/>
        <v>2550637.4461438698</v>
      </c>
      <c r="W750" s="43">
        <f t="shared" si="94"/>
        <v>-1.4026705207307633E-2</v>
      </c>
      <c r="Y750" s="44">
        <f>Beazley_data[[#This Row],[total_RC]]</f>
        <v>0.99823751075406897</v>
      </c>
      <c r="Z750" s="45">
        <f t="shared" si="95"/>
        <v>0.99511544254997097</v>
      </c>
      <c r="AA750" s="43">
        <f t="shared" si="96"/>
        <v>-3.1373929803538503E-3</v>
      </c>
      <c r="AD750" s="42">
        <f>Beazley_data[[#This Row],[Cat_incurred]]+Beazley_data[[#This Row],[incurred_exc_cat]]</f>
        <v>6495724.5324812401</v>
      </c>
      <c r="AE750" s="40">
        <f t="shared" si="97"/>
        <v>6126542.0747628501</v>
      </c>
      <c r="AF750" s="43">
        <f t="shared" si="98"/>
        <v>-6.0259515598394153E-2</v>
      </c>
    </row>
    <row r="751" spans="1:32" x14ac:dyDescent="0.25">
      <c r="A751" s="46" t="s">
        <v>1007</v>
      </c>
      <c r="B751" s="46" t="s">
        <v>86</v>
      </c>
      <c r="C751">
        <v>2017</v>
      </c>
      <c r="D751" s="84">
        <v>11600487.763</v>
      </c>
      <c r="E751">
        <v>3770057.6847002902</v>
      </c>
      <c r="F751">
        <v>935224.85246704402</v>
      </c>
      <c r="G751">
        <v>1549515.9197682401</v>
      </c>
      <c r="H751">
        <v>1332901.8292773899</v>
      </c>
      <c r="I751">
        <v>1409223.45593088</v>
      </c>
      <c r="J751">
        <v>0.99555052894499996</v>
      </c>
      <c r="K751">
        <v>2268126.6817444302</v>
      </c>
      <c r="L751">
        <v>2958739.3756991201</v>
      </c>
      <c r="M751" s="38">
        <f>IF(OR(Beazley_data[[#This Row],[total_RC]]&lt;0.6,Beazley_data[[#This Row],[total_RC]]&gt;2),1,Beazley_data[[#This Row],[total_RC]])</f>
        <v>0.99555052894499996</v>
      </c>
      <c r="P751" s="39" t="str">
        <f>Beazley_data[[#This Row],[key]]</f>
        <v>D32017</v>
      </c>
      <c r="Q751" s="40">
        <f>Beazley_data[[#This Row],[WEP]]</f>
        <v>11600487.763</v>
      </c>
      <c r="R751" s="40">
        <f t="shared" si="91"/>
        <v>10773991.554755401</v>
      </c>
      <c r="S751" s="41">
        <f t="shared" si="92"/>
        <v>-7.671216410781409E-2</v>
      </c>
      <c r="U751" s="42">
        <f>Beazley_data[[#This Row],[Acq_costs]]</f>
        <v>3770057.6847002902</v>
      </c>
      <c r="V751" s="40">
        <f t="shared" si="93"/>
        <v>3479228.7496763798</v>
      </c>
      <c r="W751" s="43">
        <f t="shared" si="94"/>
        <v>-8.3590058587254948E-2</v>
      </c>
      <c r="Y751" s="44">
        <f>Beazley_data[[#This Row],[total_RC]]</f>
        <v>0.99555052894499996</v>
      </c>
      <c r="Z751" s="45">
        <f t="shared" si="95"/>
        <v>0.99519591888581704</v>
      </c>
      <c r="AA751" s="43">
        <f t="shared" si="96"/>
        <v>-3.5632185829290934E-4</v>
      </c>
      <c r="AD751" s="42">
        <f>Beazley_data[[#This Row],[Cat_incurred]]+Beazley_data[[#This Row],[incurred_exc_cat]]</f>
        <v>2958739.3756991201</v>
      </c>
      <c r="AE751" s="40">
        <f t="shared" si="97"/>
        <v>2370772.7807600801</v>
      </c>
      <c r="AF751" s="43">
        <f t="shared" si="98"/>
        <v>-0.24800630398267665</v>
      </c>
    </row>
    <row r="752" spans="1:32" x14ac:dyDescent="0.25">
      <c r="A752" s="48" t="s">
        <v>1008</v>
      </c>
      <c r="B752" s="48" t="s">
        <v>86</v>
      </c>
      <c r="C752" s="49">
        <v>2018</v>
      </c>
      <c r="D752" s="85">
        <v>16886103.945099998</v>
      </c>
      <c r="E752" s="49">
        <v>3906848.1183361402</v>
      </c>
      <c r="F752" s="49">
        <v>7665269.0253935196</v>
      </c>
      <c r="G752" s="49">
        <v>12752241.0650235</v>
      </c>
      <c r="H752" s="49">
        <v>1583509.6639725899</v>
      </c>
      <c r="I752" s="49">
        <v>1671545.5562835101</v>
      </c>
      <c r="J752" s="49">
        <v>1.01839583872868</v>
      </c>
      <c r="K752" s="49">
        <v>9248778.6893661097</v>
      </c>
      <c r="L752" s="49">
        <v>14423786.621307001</v>
      </c>
      <c r="M752" s="38">
        <f>IF(OR(Beazley_data[[#This Row],[total_RC]]&lt;0.6,Beazley_data[[#This Row],[total_RC]]&gt;2),1,Beazley_data[[#This Row],[total_RC]])</f>
        <v>1.01839583872868</v>
      </c>
      <c r="P752" s="39" t="str">
        <f>Beazley_data[[#This Row],[key]]</f>
        <v>D32018</v>
      </c>
      <c r="Q752" s="40">
        <f>Beazley_data[[#This Row],[WEP]]</f>
        <v>16886103.945099998</v>
      </c>
      <c r="R752" s="40">
        <f t="shared" si="91"/>
        <v>15905101.1633428</v>
      </c>
      <c r="S752" s="41">
        <f t="shared" si="92"/>
        <v>-6.1678499978243422E-2</v>
      </c>
      <c r="U752" s="42">
        <f>Beazley_data[[#This Row],[Acq_costs]]</f>
        <v>3906848.1183361402</v>
      </c>
      <c r="V752" s="40">
        <f t="shared" si="93"/>
        <v>3543100.6607572702</v>
      </c>
      <c r="W752" s="43">
        <f t="shared" si="94"/>
        <v>-0.10266359677772348</v>
      </c>
      <c r="Y752" s="44">
        <f>Beazley_data[[#This Row],[total_RC]]</f>
        <v>1.01839583872868</v>
      </c>
      <c r="Z752" s="45">
        <f t="shared" si="95"/>
        <v>1.01774937401654</v>
      </c>
      <c r="AA752" s="43">
        <f t="shared" si="96"/>
        <v>-6.3519047876075705E-4</v>
      </c>
      <c r="AD752" s="42">
        <f>Beazley_data[[#This Row],[Cat_incurred]]+Beazley_data[[#This Row],[incurred_exc_cat]]</f>
        <v>14423786.62130701</v>
      </c>
      <c r="AE752" s="40">
        <f t="shared" si="97"/>
        <v>15812026.0199348</v>
      </c>
      <c r="AF752" s="43">
        <f t="shared" si="98"/>
        <v>8.7796427660666976E-2</v>
      </c>
    </row>
    <row r="753" spans="1:32" x14ac:dyDescent="0.25">
      <c r="A753" s="46" t="s">
        <v>1009</v>
      </c>
      <c r="B753" s="46" t="s">
        <v>86</v>
      </c>
      <c r="C753">
        <v>2019</v>
      </c>
      <c r="D753" s="84">
        <v>63083982.434</v>
      </c>
      <c r="E753">
        <v>11232076.171007</v>
      </c>
      <c r="F753">
        <v>7646019.8752637999</v>
      </c>
      <c r="G753">
        <v>9983427.6296232007</v>
      </c>
      <c r="H753">
        <v>966347.79588524997</v>
      </c>
      <c r="I753">
        <v>1190182.6816362501</v>
      </c>
      <c r="J753">
        <v>1.4570344064862</v>
      </c>
      <c r="K753">
        <v>8612367.6711490508</v>
      </c>
      <c r="L753">
        <v>11173610.3112594</v>
      </c>
      <c r="M753" s="38">
        <f>IF(OR(Beazley_data[[#This Row],[total_RC]]&lt;0.6,Beazley_data[[#This Row],[total_RC]]&gt;2),1,Beazley_data[[#This Row],[total_RC]])</f>
        <v>1.4570344064862</v>
      </c>
      <c r="P753" s="39" t="str">
        <f>Beazley_data[[#This Row],[key]]</f>
        <v>D32019</v>
      </c>
      <c r="Q753" s="40">
        <f>Beazley_data[[#This Row],[WEP]]</f>
        <v>63083982.434</v>
      </c>
      <c r="R753" s="40">
        <f t="shared" si="91"/>
        <v>59275337.066523902</v>
      </c>
      <c r="S753" s="41">
        <f t="shared" si="92"/>
        <v>-6.425345777792385E-2</v>
      </c>
      <c r="U753" s="42">
        <f>Beazley_data[[#This Row],[Acq_costs]]</f>
        <v>11232076.171007</v>
      </c>
      <c r="V753" s="40">
        <f t="shared" si="93"/>
        <v>10630414.188554</v>
      </c>
      <c r="W753" s="43">
        <f t="shared" si="94"/>
        <v>-5.6598169345162715E-2</v>
      </c>
      <c r="Y753" s="44">
        <f>Beazley_data[[#This Row],[total_RC]]</f>
        <v>1.4570344064862</v>
      </c>
      <c r="Z753" s="45">
        <f t="shared" si="95"/>
        <v>0.85412043035964902</v>
      </c>
      <c r="AA753" s="43">
        <f t="shared" si="96"/>
        <v>-0.70588871861158831</v>
      </c>
      <c r="AD753" s="42">
        <f>Beazley_data[[#This Row],[Cat_incurred]]+Beazley_data[[#This Row],[incurred_exc_cat]]</f>
        <v>11173610.31125945</v>
      </c>
      <c r="AE753" s="40">
        <f t="shared" si="97"/>
        <v>8498857.97142726</v>
      </c>
      <c r="AF753" s="43">
        <f t="shared" si="98"/>
        <v>-0.31471903034790971</v>
      </c>
    </row>
    <row r="754" spans="1:32" x14ac:dyDescent="0.25">
      <c r="A754" s="48" t="s">
        <v>1010</v>
      </c>
      <c r="B754" s="48" t="s">
        <v>86</v>
      </c>
      <c r="C754" s="49">
        <v>2020</v>
      </c>
      <c r="D754" s="85">
        <v>138794534.5918</v>
      </c>
      <c r="E754" s="49">
        <v>21168829.925160099</v>
      </c>
      <c r="F754" s="49">
        <v>3047161.43658141</v>
      </c>
      <c r="G754" s="49">
        <v>3521795.0909441598</v>
      </c>
      <c r="H754" s="49">
        <v>2436532.6755638099</v>
      </c>
      <c r="I754" s="49">
        <v>2772379.1416919301</v>
      </c>
      <c r="J754" s="49">
        <v>1.9191373024707701</v>
      </c>
      <c r="K754" s="49">
        <v>5483694.1121452199</v>
      </c>
      <c r="L754" s="49">
        <v>6294174.2326360904</v>
      </c>
      <c r="M754" s="38">
        <f>IF(OR(Beazley_data[[#This Row],[total_RC]]&lt;0.6,Beazley_data[[#This Row],[total_RC]]&gt;2),1,Beazley_data[[#This Row],[total_RC]])</f>
        <v>1.9191373024707701</v>
      </c>
      <c r="P754" s="39" t="str">
        <f>Beazley_data[[#This Row],[key]]</f>
        <v>D32020</v>
      </c>
      <c r="Q754" s="40">
        <f>Beazley_data[[#This Row],[WEP]]</f>
        <v>138794534.5918</v>
      </c>
      <c r="R754" s="40">
        <f t="shared" si="91"/>
        <v>123611924.733054</v>
      </c>
      <c r="S754" s="41">
        <f t="shared" si="92"/>
        <v>-0.12282479939968248</v>
      </c>
      <c r="U754" s="42">
        <f>Beazley_data[[#This Row],[Acq_costs]]</f>
        <v>21168829.925160099</v>
      </c>
      <c r="V754" s="40">
        <f t="shared" si="93"/>
        <v>17957594.222584199</v>
      </c>
      <c r="W754" s="43">
        <f t="shared" si="94"/>
        <v>-0.17882326901770168</v>
      </c>
      <c r="Y754" s="44">
        <f>Beazley_data[[#This Row],[total_RC]]</f>
        <v>1.9191373024707701</v>
      </c>
      <c r="Z754" s="45">
        <f t="shared" si="95"/>
        <v>1.8055616277263999</v>
      </c>
      <c r="AA754" s="43">
        <f t="shared" si="96"/>
        <v>-6.2903239081009352E-2</v>
      </c>
      <c r="AD754" s="42">
        <f>Beazley_data[[#This Row],[Cat_incurred]]+Beazley_data[[#This Row],[incurred_exc_cat]]</f>
        <v>6294174.2326360904</v>
      </c>
      <c r="AE754" s="40">
        <f t="shared" si="97"/>
        <v>2974067.4971859702</v>
      </c>
      <c r="AF754" s="43">
        <f t="shared" si="98"/>
        <v>-1.1163521805041643</v>
      </c>
    </row>
    <row r="755" spans="1:32" x14ac:dyDescent="0.25">
      <c r="A755" s="46" t="s">
        <v>1011</v>
      </c>
      <c r="B755" s="46" t="s">
        <v>86</v>
      </c>
      <c r="C755">
        <v>2021</v>
      </c>
      <c r="D755" s="84">
        <v>162511213.0537</v>
      </c>
      <c r="E755">
        <v>24255527.952947199</v>
      </c>
      <c r="F755">
        <v>439643.67088608001</v>
      </c>
      <c r="G755">
        <v>737012.02361807995</v>
      </c>
      <c r="H755">
        <v>1935066.94391011</v>
      </c>
      <c r="I755">
        <v>6436159.2997532701</v>
      </c>
      <c r="J755">
        <v>1.2166300423998999</v>
      </c>
      <c r="K755">
        <v>2374710.6147961901</v>
      </c>
      <c r="L755">
        <v>7173171.3233713498</v>
      </c>
      <c r="M755" s="38">
        <f>IF(OR(Beazley_data[[#This Row],[total_RC]]&lt;0.6,Beazley_data[[#This Row],[total_RC]]&gt;2),1,Beazley_data[[#This Row],[total_RC]])</f>
        <v>1.2166300423998999</v>
      </c>
      <c r="P755" s="39" t="str">
        <f>Beazley_data[[#This Row],[key]]</f>
        <v>D32021</v>
      </c>
      <c r="Q755" s="40">
        <f>Beazley_data[[#This Row],[WEP]]</f>
        <v>162511213.0537</v>
      </c>
      <c r="R755" s="40">
        <f t="shared" si="91"/>
        <v>136662138.90482</v>
      </c>
      <c r="S755" s="41">
        <f t="shared" si="92"/>
        <v>-0.18914583333781207</v>
      </c>
      <c r="U755" s="42">
        <f>Beazley_data[[#This Row],[Acq_costs]]</f>
        <v>24255527.952947199</v>
      </c>
      <c r="V755" s="40">
        <f t="shared" si="93"/>
        <v>18908108.866638701</v>
      </c>
      <c r="W755" s="43">
        <f t="shared" si="94"/>
        <v>-0.28281088944560906</v>
      </c>
      <c r="Y755" s="44">
        <f>Beazley_data[[#This Row],[total_RC]]</f>
        <v>1.2166300423998999</v>
      </c>
      <c r="Z755" s="45">
        <f t="shared" si="95"/>
        <v>1.1656827317856699</v>
      </c>
      <c r="AA755" s="43">
        <f t="shared" si="96"/>
        <v>-4.370598381961574E-2</v>
      </c>
      <c r="AD755" s="42">
        <f>Beazley_data[[#This Row],[Cat_incurred]]+Beazley_data[[#This Row],[incurred_exc_cat]]</f>
        <v>7173171.3233713498</v>
      </c>
      <c r="AE755" s="40">
        <f t="shared" si="97"/>
        <v>254500.35459914</v>
      </c>
      <c r="AF755" s="43">
        <f t="shared" si="98"/>
        <v>-27.18530974021515</v>
      </c>
    </row>
    <row r="756" spans="1:32" x14ac:dyDescent="0.25">
      <c r="A756" s="48" t="s">
        <v>1012</v>
      </c>
      <c r="B756" s="48" t="s">
        <v>86</v>
      </c>
      <c r="C756" s="49">
        <v>2022</v>
      </c>
      <c r="D756" s="85">
        <v>146629876.3443</v>
      </c>
      <c r="E756" s="49">
        <v>24423658.046419099</v>
      </c>
      <c r="F756" s="49">
        <v>110031.80858901</v>
      </c>
      <c r="G756" s="49">
        <v>454570.94463951001</v>
      </c>
      <c r="H756" s="49">
        <v>2464036.05315712</v>
      </c>
      <c r="I756" s="49">
        <v>4551337.7939188601</v>
      </c>
      <c r="J756" s="49">
        <v>0.89408172008603803</v>
      </c>
      <c r="K756" s="49">
        <v>2574067.86174613</v>
      </c>
      <c r="L756" s="49">
        <v>5005908.7385583697</v>
      </c>
      <c r="M756" s="38">
        <f>IF(OR(Beazley_data[[#This Row],[total_RC]]&lt;0.6,Beazley_data[[#This Row],[total_RC]]&gt;2),1,Beazley_data[[#This Row],[total_RC]])</f>
        <v>0.89408172008603803</v>
      </c>
      <c r="P756" s="39" t="str">
        <f>Beazley_data[[#This Row],[key]]</f>
        <v>D32022</v>
      </c>
      <c r="Q756" s="40">
        <f>Beazley_data[[#This Row],[WEP]]</f>
        <v>146629876.3443</v>
      </c>
      <c r="R756" s="40">
        <f t="shared" si="91"/>
        <v>46652570.6250026</v>
      </c>
      <c r="S756" s="41">
        <f t="shared" si="92"/>
        <v>-2.1430181526956713</v>
      </c>
      <c r="U756" s="42">
        <f>Beazley_data[[#This Row],[Acq_costs]]</f>
        <v>24423658.046419099</v>
      </c>
      <c r="V756" s="40">
        <f t="shared" si="93"/>
        <v>7851526.85914768</v>
      </c>
      <c r="W756" s="43">
        <f t="shared" si="94"/>
        <v>-2.1106889761146919</v>
      </c>
      <c r="Y756" s="44">
        <f>Beazley_data[[#This Row],[total_RC]]</f>
        <v>0.89408172008603803</v>
      </c>
      <c r="Z756" s="45">
        <f t="shared" si="95"/>
        <v>1.0063634085803901</v>
      </c>
      <c r="AA756" s="43">
        <f t="shared" si="96"/>
        <v>0.11157171210421925</v>
      </c>
      <c r="AD756" s="42">
        <f>Beazley_data[[#This Row],[Cat_incurred]]+Beazley_data[[#This Row],[incurred_exc_cat]]</f>
        <v>5005908.7385583706</v>
      </c>
      <c r="AE756" s="40">
        <f t="shared" si="97"/>
        <v>0</v>
      </c>
      <c r="AF756" s="43" t="str">
        <f t="shared" si="98"/>
        <v>no values</v>
      </c>
    </row>
    <row r="757" spans="1:32" x14ac:dyDescent="0.25">
      <c r="A757" s="46" t="s">
        <v>1013</v>
      </c>
      <c r="B757" s="46" t="s">
        <v>86</v>
      </c>
      <c r="C757">
        <v>2023</v>
      </c>
      <c r="D757" s="84">
        <v>120423677.42820001</v>
      </c>
      <c r="E757">
        <v>22314936.55689</v>
      </c>
      <c r="F757">
        <v>24813.23049537</v>
      </c>
      <c r="G757">
        <v>97681.345426069995</v>
      </c>
      <c r="H757">
        <v>650152.58795265702</v>
      </c>
      <c r="I757">
        <v>1248055.8209891601</v>
      </c>
      <c r="J757">
        <v>0.86077828023375602</v>
      </c>
      <c r="K757">
        <v>674965.81844802701</v>
      </c>
      <c r="L757">
        <v>1345737.1664152299</v>
      </c>
      <c r="M757" s="38">
        <f>IF(OR(Beazley_data[[#This Row],[total_RC]]&lt;0.6,Beazley_data[[#This Row],[total_RC]]&gt;2),1,Beazley_data[[#This Row],[total_RC]])</f>
        <v>0.86077828023375602</v>
      </c>
      <c r="P757" s="39" t="str">
        <f>Beazley_data[[#This Row],[key]]</f>
        <v>D32023</v>
      </c>
      <c r="Q757" s="40">
        <f>Beazley_data[[#This Row],[WEP]]</f>
        <v>120423677.42820001</v>
      </c>
      <c r="R757" s="40">
        <f t="shared" si="91"/>
        <v>0</v>
      </c>
      <c r="S757" s="41" t="str">
        <f t="shared" si="92"/>
        <v>no values</v>
      </c>
      <c r="U757" s="42">
        <f>Beazley_data[[#This Row],[Acq_costs]]</f>
        <v>22314936.55689</v>
      </c>
      <c r="V757" s="40">
        <f t="shared" si="93"/>
        <v>0</v>
      </c>
      <c r="W757" s="43" t="str">
        <f t="shared" si="94"/>
        <v>no values</v>
      </c>
      <c r="Y757" s="44">
        <f>Beazley_data[[#This Row],[total_RC]]</f>
        <v>0.86077828023375602</v>
      </c>
      <c r="Z757" s="45">
        <f t="shared" si="95"/>
        <v>0</v>
      </c>
      <c r="AA757" s="43" t="str">
        <f t="shared" si="96"/>
        <v>no values</v>
      </c>
      <c r="AD757" s="42">
        <f>Beazley_data[[#This Row],[Cat_incurred]]+Beazley_data[[#This Row],[incurred_exc_cat]]</f>
        <v>1345737.1664152301</v>
      </c>
      <c r="AE757" s="40">
        <f t="shared" si="97"/>
        <v>0</v>
      </c>
      <c r="AF757" s="43" t="str">
        <f t="shared" si="98"/>
        <v>no values</v>
      </c>
    </row>
    <row r="758" spans="1:32" x14ac:dyDescent="0.25">
      <c r="A758" s="48" t="s">
        <v>1014</v>
      </c>
      <c r="B758" s="48" t="s">
        <v>86</v>
      </c>
      <c r="C758" s="49">
        <v>2024</v>
      </c>
      <c r="D758" s="85">
        <v>37634206.9749</v>
      </c>
      <c r="E758" s="49">
        <v>9366832.5423902702</v>
      </c>
      <c r="F758" s="49">
        <v>0</v>
      </c>
      <c r="G758" s="49">
        <v>0</v>
      </c>
      <c r="H758" s="49">
        <v>0</v>
      </c>
      <c r="I758" s="49">
        <v>0</v>
      </c>
      <c r="J758" s="49">
        <v>0.94904307217760697</v>
      </c>
      <c r="K758" s="49">
        <v>0</v>
      </c>
      <c r="L758" s="49">
        <v>0</v>
      </c>
      <c r="M758" s="38">
        <f>IF(OR(Beazley_data[[#This Row],[total_RC]]&lt;0.6,Beazley_data[[#This Row],[total_RC]]&gt;2),1,Beazley_data[[#This Row],[total_RC]])</f>
        <v>0.94904307217760697</v>
      </c>
      <c r="P758" s="39" t="str">
        <f>Beazley_data[[#This Row],[key]]</f>
        <v>D32024</v>
      </c>
      <c r="Q758" s="40">
        <f>Beazley_data[[#This Row],[WEP]]</f>
        <v>37634206.9749</v>
      </c>
      <c r="R758" s="40">
        <f t="shared" si="91"/>
        <v>0</v>
      </c>
      <c r="S758" s="41" t="str">
        <f t="shared" si="92"/>
        <v>no values</v>
      </c>
      <c r="U758" s="42">
        <f>Beazley_data[[#This Row],[Acq_costs]]</f>
        <v>9366832.5423902702</v>
      </c>
      <c r="V758" s="40">
        <f t="shared" si="93"/>
        <v>0</v>
      </c>
      <c r="W758" s="43" t="str">
        <f t="shared" si="94"/>
        <v>no values</v>
      </c>
      <c r="Y758" s="44">
        <f>Beazley_data[[#This Row],[total_RC]]</f>
        <v>0.94904307217760697</v>
      </c>
      <c r="Z758" s="45">
        <f t="shared" si="95"/>
        <v>0</v>
      </c>
      <c r="AA758" s="43" t="str">
        <f t="shared" si="96"/>
        <v>no values</v>
      </c>
      <c r="AD758" s="42">
        <f>Beazley_data[[#This Row],[Cat_incurred]]+Beazley_data[[#This Row],[incurred_exc_cat]]</f>
        <v>0</v>
      </c>
      <c r="AE758" s="40">
        <f t="shared" si="97"/>
        <v>0</v>
      </c>
      <c r="AF758" s="43" t="str">
        <f t="shared" si="98"/>
        <v>no values</v>
      </c>
    </row>
    <row r="759" spans="1:32" x14ac:dyDescent="0.25">
      <c r="A759" s="46" t="s">
        <v>1015</v>
      </c>
      <c r="B759" s="46" t="s">
        <v>92</v>
      </c>
      <c r="C759">
        <v>2003</v>
      </c>
      <c r="D759" s="84">
        <v>18820</v>
      </c>
      <c r="E759">
        <v>4705</v>
      </c>
      <c r="F759">
        <v>0</v>
      </c>
      <c r="G759">
        <v>0</v>
      </c>
      <c r="H759">
        <v>10115.5040935</v>
      </c>
      <c r="I759">
        <v>10115.5040935</v>
      </c>
      <c r="J759">
        <v>1</v>
      </c>
      <c r="K759">
        <v>10115.5040935</v>
      </c>
      <c r="L759">
        <v>10115.5040935</v>
      </c>
      <c r="M759" s="38">
        <f>IF(OR(Beazley_data[[#This Row],[total_RC]]&lt;0.6,Beazley_data[[#This Row],[total_RC]]&gt;2),1,Beazley_data[[#This Row],[total_RC]])</f>
        <v>1</v>
      </c>
      <c r="P759" s="39" t="str">
        <f>Beazley_data[[#This Row],[key]]</f>
        <v>D42003</v>
      </c>
      <c r="Q759" s="40">
        <f>Beazley_data[[#This Row],[WEP]]</f>
        <v>18820</v>
      </c>
      <c r="R759" s="40">
        <f t="shared" si="91"/>
        <v>0</v>
      </c>
      <c r="S759" s="41" t="str">
        <f t="shared" si="92"/>
        <v>no values</v>
      </c>
      <c r="U759" s="42">
        <f>Beazley_data[[#This Row],[Acq_costs]]</f>
        <v>4705</v>
      </c>
      <c r="V759" s="40">
        <f t="shared" si="93"/>
        <v>0</v>
      </c>
      <c r="W759" s="43" t="str">
        <f t="shared" si="94"/>
        <v>no values</v>
      </c>
      <c r="Y759" s="44">
        <f>Beazley_data[[#This Row],[total_RC]]</f>
        <v>1</v>
      </c>
      <c r="Z759" s="45">
        <f t="shared" si="95"/>
        <v>0</v>
      </c>
      <c r="AA759" s="43" t="str">
        <f t="shared" si="96"/>
        <v>no values</v>
      </c>
      <c r="AD759" s="42">
        <f>Beazley_data[[#This Row],[Cat_incurred]]+Beazley_data[[#This Row],[incurred_exc_cat]]</f>
        <v>10115.5040935</v>
      </c>
      <c r="AE759" s="40">
        <f t="shared" si="97"/>
        <v>0</v>
      </c>
      <c r="AF759" s="43" t="str">
        <f t="shared" si="98"/>
        <v>no values</v>
      </c>
    </row>
    <row r="760" spans="1:32" x14ac:dyDescent="0.25">
      <c r="A760" s="48" t="s">
        <v>1016</v>
      </c>
      <c r="B760" s="48" t="s">
        <v>92</v>
      </c>
      <c r="C760" s="49">
        <v>2004</v>
      </c>
      <c r="D760" s="85">
        <v>5536798.3915999997</v>
      </c>
      <c r="E760" s="49">
        <v>794977.25840385002</v>
      </c>
      <c r="F760" s="49">
        <v>467983.99060000002</v>
      </c>
      <c r="G760" s="49">
        <v>467983.99060000002</v>
      </c>
      <c r="H760" s="49">
        <v>9579.2446</v>
      </c>
      <c r="I760" s="49">
        <v>9579.2446</v>
      </c>
      <c r="J760" s="49">
        <v>0.94995610661243202</v>
      </c>
      <c r="K760" s="49">
        <v>477563.2352</v>
      </c>
      <c r="L760" s="49">
        <v>477563.2352</v>
      </c>
      <c r="M760" s="38">
        <f>IF(OR(Beazley_data[[#This Row],[total_RC]]&lt;0.6,Beazley_data[[#This Row],[total_RC]]&gt;2),1,Beazley_data[[#This Row],[total_RC]])</f>
        <v>0.94995610661243202</v>
      </c>
      <c r="P760" s="39" t="str">
        <f>Beazley_data[[#This Row],[key]]</f>
        <v>D42004</v>
      </c>
      <c r="Q760" s="40">
        <f>Beazley_data[[#This Row],[WEP]]</f>
        <v>5536798.3915999997</v>
      </c>
      <c r="R760" s="40">
        <f t="shared" si="91"/>
        <v>5555618.3915999997</v>
      </c>
      <c r="S760" s="41">
        <f t="shared" si="92"/>
        <v>3.3875616850242126E-3</v>
      </c>
      <c r="U760" s="42">
        <f>Beazley_data[[#This Row],[Acq_costs]]</f>
        <v>794977.25840385002</v>
      </c>
      <c r="V760" s="40">
        <f t="shared" si="93"/>
        <v>799682.25879999995</v>
      </c>
      <c r="W760" s="43">
        <f t="shared" si="94"/>
        <v>5.8835873178057453E-3</v>
      </c>
      <c r="Y760" s="44">
        <f>Beazley_data[[#This Row],[total_RC]]</f>
        <v>0.94995610661243202</v>
      </c>
      <c r="Z760" s="45">
        <f t="shared" si="95"/>
        <v>0.95015682110336497</v>
      </c>
      <c r="AA760" s="43">
        <f t="shared" si="96"/>
        <v>2.1124354051352593E-4</v>
      </c>
      <c r="AD760" s="42">
        <f>Beazley_data[[#This Row],[Cat_incurred]]+Beazley_data[[#This Row],[incurred_exc_cat]]</f>
        <v>477563.2352</v>
      </c>
      <c r="AE760" s="40">
        <f t="shared" si="97"/>
        <v>487979.45039999997</v>
      </c>
      <c r="AF760" s="43">
        <f t="shared" si="98"/>
        <v>2.1345602138495252E-2</v>
      </c>
    </row>
    <row r="761" spans="1:32" x14ac:dyDescent="0.25">
      <c r="A761" s="46" t="s">
        <v>1017</v>
      </c>
      <c r="B761" s="46" t="s">
        <v>92</v>
      </c>
      <c r="C761">
        <v>2005</v>
      </c>
      <c r="D761" s="84">
        <v>3407030.7958</v>
      </c>
      <c r="E761">
        <v>915777.41211293696</v>
      </c>
      <c r="F761">
        <v>43276.7569</v>
      </c>
      <c r="G761">
        <v>43276.7569</v>
      </c>
      <c r="H761">
        <v>180290.7537</v>
      </c>
      <c r="I761">
        <v>180290.7537</v>
      </c>
      <c r="J761">
        <v>0.93466364497210597</v>
      </c>
      <c r="K761">
        <v>223567.51060000001</v>
      </c>
      <c r="L761">
        <v>223567.51060000001</v>
      </c>
      <c r="M761" s="38">
        <f>IF(OR(Beazley_data[[#This Row],[total_RC]]&lt;0.6,Beazley_data[[#This Row],[total_RC]]&gt;2),1,Beazley_data[[#This Row],[total_RC]])</f>
        <v>0.93466364497210597</v>
      </c>
      <c r="P761" s="39" t="str">
        <f>Beazley_data[[#This Row],[key]]</f>
        <v>D42005</v>
      </c>
      <c r="Q761" s="40">
        <f>Beazley_data[[#This Row],[WEP]]</f>
        <v>3407030.7958</v>
      </c>
      <c r="R761" s="40">
        <f t="shared" si="91"/>
        <v>3407030.7958</v>
      </c>
      <c r="S761" s="41">
        <f t="shared" si="92"/>
        <v>0</v>
      </c>
      <c r="U761" s="42">
        <f>Beazley_data[[#This Row],[Acq_costs]]</f>
        <v>915777.41211293696</v>
      </c>
      <c r="V761" s="40">
        <f t="shared" si="93"/>
        <v>915777.41220000002</v>
      </c>
      <c r="W761" s="43">
        <f t="shared" si="94"/>
        <v>9.5070111921922358E-11</v>
      </c>
      <c r="Y761" s="44">
        <f>Beazley_data[[#This Row],[total_RC]]</f>
        <v>0.93466364497210597</v>
      </c>
      <c r="Z761" s="45">
        <f t="shared" si="95"/>
        <v>0.93466364499058496</v>
      </c>
      <c r="AA761" s="43">
        <f t="shared" si="96"/>
        <v>1.9770744492000753E-11</v>
      </c>
      <c r="AD761" s="42">
        <f>Beazley_data[[#This Row],[Cat_incurred]]+Beazley_data[[#This Row],[incurred_exc_cat]]</f>
        <v>223567.51060000001</v>
      </c>
      <c r="AE761" s="40">
        <f t="shared" si="97"/>
        <v>223567.51060000001</v>
      </c>
      <c r="AF761" s="43">
        <f t="shared" si="98"/>
        <v>0</v>
      </c>
    </row>
    <row r="762" spans="1:32" x14ac:dyDescent="0.25">
      <c r="A762" s="48" t="s">
        <v>1018</v>
      </c>
      <c r="B762" s="48" t="s">
        <v>92</v>
      </c>
      <c r="C762" s="49">
        <v>2006</v>
      </c>
      <c r="D762" s="85">
        <v>2316268.1027000002</v>
      </c>
      <c r="E762" s="49">
        <v>598993.90346675599</v>
      </c>
      <c r="F762" s="49">
        <v>0</v>
      </c>
      <c r="G762" s="49">
        <v>0</v>
      </c>
      <c r="H762" s="49">
        <v>17421.825099999998</v>
      </c>
      <c r="I762" s="49">
        <v>17421.825099999998</v>
      </c>
      <c r="J762" s="49">
        <v>1.0490354360378999</v>
      </c>
      <c r="K762" s="49">
        <v>17421.825099999998</v>
      </c>
      <c r="L762" s="49">
        <v>17421.825099999998</v>
      </c>
      <c r="M762" s="38">
        <f>IF(OR(Beazley_data[[#This Row],[total_RC]]&lt;0.6,Beazley_data[[#This Row],[total_RC]]&gt;2),1,Beazley_data[[#This Row],[total_RC]])</f>
        <v>1.0490354360378999</v>
      </c>
      <c r="P762" s="39" t="str">
        <f>Beazley_data[[#This Row],[key]]</f>
        <v>D42006</v>
      </c>
      <c r="Q762" s="40">
        <f>Beazley_data[[#This Row],[WEP]]</f>
        <v>2316268.1027000002</v>
      </c>
      <c r="R762" s="40">
        <f t="shared" si="91"/>
        <v>2316268.1027000002</v>
      </c>
      <c r="S762" s="41">
        <f t="shared" si="92"/>
        <v>0</v>
      </c>
      <c r="U762" s="42">
        <f>Beazley_data[[#This Row],[Acq_costs]]</f>
        <v>598993.90346675599</v>
      </c>
      <c r="V762" s="40">
        <f t="shared" si="93"/>
        <v>598993.90370000002</v>
      </c>
      <c r="W762" s="43">
        <f t="shared" si="94"/>
        <v>3.8939300220072851E-10</v>
      </c>
      <c r="Y762" s="44">
        <f>Beazley_data[[#This Row],[total_RC]]</f>
        <v>1.0490354360378999</v>
      </c>
      <c r="Z762" s="45">
        <f t="shared" si="95"/>
        <v>1.0490354359079399</v>
      </c>
      <c r="AA762" s="43">
        <f t="shared" si="96"/>
        <v>-1.2388527429951052E-10</v>
      </c>
      <c r="AD762" s="42">
        <f>Beazley_data[[#This Row],[Cat_incurred]]+Beazley_data[[#This Row],[incurred_exc_cat]]</f>
        <v>17421.825099999998</v>
      </c>
      <c r="AE762" s="40">
        <f t="shared" si="97"/>
        <v>17421.825099999998</v>
      </c>
      <c r="AF762" s="43">
        <f t="shared" si="98"/>
        <v>0</v>
      </c>
    </row>
    <row r="763" spans="1:32" x14ac:dyDescent="0.25">
      <c r="A763" s="46" t="s">
        <v>1019</v>
      </c>
      <c r="B763" s="46" t="s">
        <v>92</v>
      </c>
      <c r="C763">
        <v>2007</v>
      </c>
      <c r="D763" s="84">
        <v>1642118.0545000001</v>
      </c>
      <c r="E763">
        <v>580741.290948382</v>
      </c>
      <c r="F763">
        <v>5124657.2289000005</v>
      </c>
      <c r="G763">
        <v>5124657.2289000005</v>
      </c>
      <c r="H763">
        <v>12555.735725</v>
      </c>
      <c r="I763">
        <v>12555.735725</v>
      </c>
      <c r="J763">
        <v>0.97931092298963995</v>
      </c>
      <c r="K763">
        <v>5137212.964625</v>
      </c>
      <c r="L763">
        <v>5137212.964625</v>
      </c>
      <c r="M763" s="38">
        <f>IF(OR(Beazley_data[[#This Row],[total_RC]]&lt;0.6,Beazley_data[[#This Row],[total_RC]]&gt;2),1,Beazley_data[[#This Row],[total_RC]])</f>
        <v>0.97931092298963995</v>
      </c>
      <c r="P763" s="39" t="str">
        <f>Beazley_data[[#This Row],[key]]</f>
        <v>D42007</v>
      </c>
      <c r="Q763" s="40">
        <f>Beazley_data[[#This Row],[WEP]]</f>
        <v>1642118.0545000001</v>
      </c>
      <c r="R763" s="40">
        <f t="shared" si="91"/>
        <v>1642118.0545000001</v>
      </c>
      <c r="S763" s="41">
        <f t="shared" si="92"/>
        <v>0</v>
      </c>
      <c r="U763" s="42">
        <f>Beazley_data[[#This Row],[Acq_costs]]</f>
        <v>580741.290948382</v>
      </c>
      <c r="V763" s="40">
        <f t="shared" si="93"/>
        <v>580741.29119999998</v>
      </c>
      <c r="W763" s="43">
        <f t="shared" si="94"/>
        <v>4.3327034762935424E-10</v>
      </c>
      <c r="Y763" s="44">
        <f>Beazley_data[[#This Row],[total_RC]]</f>
        <v>0.97931092298963995</v>
      </c>
      <c r="Z763" s="45">
        <f t="shared" si="95"/>
        <v>0.97931092298549705</v>
      </c>
      <c r="AA763" s="43">
        <f t="shared" si="96"/>
        <v>-4.2304319715553583E-12</v>
      </c>
      <c r="AD763" s="42">
        <f>Beazley_data[[#This Row],[Cat_incurred]]+Beazley_data[[#This Row],[incurred_exc_cat]]</f>
        <v>5137212.964625</v>
      </c>
      <c r="AE763" s="40">
        <f t="shared" si="97"/>
        <v>5137585.0056999996</v>
      </c>
      <c r="AF763" s="43">
        <f t="shared" si="98"/>
        <v>7.2415556061231E-5</v>
      </c>
    </row>
    <row r="764" spans="1:32" x14ac:dyDescent="0.25">
      <c r="A764" s="48" t="s">
        <v>1020</v>
      </c>
      <c r="B764" s="48" t="s">
        <v>92</v>
      </c>
      <c r="C764" s="49">
        <v>2008</v>
      </c>
      <c r="D764" s="85">
        <v>6921160.1881999997</v>
      </c>
      <c r="E764" s="49">
        <v>1058995.93136251</v>
      </c>
      <c r="F764" s="49">
        <v>25137169.5101</v>
      </c>
      <c r="G764" s="49">
        <v>25137169.5101</v>
      </c>
      <c r="H764" s="49">
        <v>115075.83100000001</v>
      </c>
      <c r="I764" s="49">
        <v>115075.83100000001</v>
      </c>
      <c r="J764" s="49">
        <v>0.95750134751437599</v>
      </c>
      <c r="K764" s="49">
        <v>25252245.3411</v>
      </c>
      <c r="L764" s="49">
        <v>25252245.3411</v>
      </c>
      <c r="M764" s="38">
        <f>IF(OR(Beazley_data[[#This Row],[total_RC]]&lt;0.6,Beazley_data[[#This Row],[total_RC]]&gt;2),1,Beazley_data[[#This Row],[total_RC]])</f>
        <v>0.95750134751437599</v>
      </c>
      <c r="P764" s="39" t="str">
        <f>Beazley_data[[#This Row],[key]]</f>
        <v>D42008</v>
      </c>
      <c r="Q764" s="40">
        <f>Beazley_data[[#This Row],[WEP]]</f>
        <v>6921160.1881999997</v>
      </c>
      <c r="R764" s="40">
        <f t="shared" si="91"/>
        <v>6921160.1881999997</v>
      </c>
      <c r="S764" s="41">
        <f t="shared" si="92"/>
        <v>0</v>
      </c>
      <c r="U764" s="42">
        <f>Beazley_data[[#This Row],[Acq_costs]]</f>
        <v>1058995.93136251</v>
      </c>
      <c r="V764" s="40">
        <f t="shared" si="93"/>
        <v>1058995.9313999999</v>
      </c>
      <c r="W764" s="43">
        <f t="shared" si="94"/>
        <v>3.5401386793145504E-11</v>
      </c>
      <c r="Y764" s="44">
        <f>Beazley_data[[#This Row],[total_RC]]</f>
        <v>0.95750134751437599</v>
      </c>
      <c r="Z764" s="45">
        <f t="shared" si="95"/>
        <v>0.95750134768205197</v>
      </c>
      <c r="AA764" s="43">
        <f t="shared" si="96"/>
        <v>1.7511827488737251E-10</v>
      </c>
      <c r="AD764" s="42">
        <f>Beazley_data[[#This Row],[Cat_incurred]]+Beazley_data[[#This Row],[incurred_exc_cat]]</f>
        <v>25252245.3411</v>
      </c>
      <c r="AE764" s="40">
        <f t="shared" si="97"/>
        <v>22288718.921100002</v>
      </c>
      <c r="AF764" s="43">
        <f t="shared" si="98"/>
        <v>-0.13296082338740986</v>
      </c>
    </row>
    <row r="765" spans="1:32" x14ac:dyDescent="0.25">
      <c r="A765" s="46" t="s">
        <v>1021</v>
      </c>
      <c r="B765" s="46" t="s">
        <v>92</v>
      </c>
      <c r="C765">
        <v>2009</v>
      </c>
      <c r="D765" s="84">
        <v>16914757.058800001</v>
      </c>
      <c r="E765">
        <v>2982892.99987307</v>
      </c>
      <c r="F765">
        <v>708655</v>
      </c>
      <c r="G765">
        <v>1065959.5</v>
      </c>
      <c r="H765">
        <v>205242.37100000001</v>
      </c>
      <c r="I765">
        <v>926956.87100000004</v>
      </c>
      <c r="J765">
        <v>1.13058692454695</v>
      </c>
      <c r="K765">
        <v>913897.37100000004</v>
      </c>
      <c r="L765">
        <v>1992916.371</v>
      </c>
      <c r="M765" s="38">
        <f>IF(OR(Beazley_data[[#This Row],[total_RC]]&lt;0.6,Beazley_data[[#This Row],[total_RC]]&gt;2),1,Beazley_data[[#This Row],[total_RC]])</f>
        <v>1.13058692454695</v>
      </c>
      <c r="P765" s="39" t="str">
        <f>Beazley_data[[#This Row],[key]]</f>
        <v>D42009</v>
      </c>
      <c r="Q765" s="40">
        <f>Beazley_data[[#This Row],[WEP]]</f>
        <v>16914757.058800001</v>
      </c>
      <c r="R765" s="40">
        <f t="shared" si="91"/>
        <v>16914757.058800001</v>
      </c>
      <c r="S765" s="41">
        <f t="shared" si="92"/>
        <v>0</v>
      </c>
      <c r="U765" s="42">
        <f>Beazley_data[[#This Row],[Acq_costs]]</f>
        <v>2982892.99987307</v>
      </c>
      <c r="V765" s="40">
        <f t="shared" si="93"/>
        <v>2982893.0003999998</v>
      </c>
      <c r="W765" s="43">
        <f t="shared" si="94"/>
        <v>1.7665056701397612E-10</v>
      </c>
      <c r="Y765" s="44">
        <f>Beazley_data[[#This Row],[total_RC]]</f>
        <v>1.13058692454695</v>
      </c>
      <c r="Z765" s="45">
        <f t="shared" si="95"/>
        <v>1.13058692455363</v>
      </c>
      <c r="AA765" s="43">
        <f t="shared" si="96"/>
        <v>5.9084266317709153E-12</v>
      </c>
      <c r="AD765" s="42">
        <f>Beazley_data[[#This Row],[Cat_incurred]]+Beazley_data[[#This Row],[incurred_exc_cat]]</f>
        <v>1992916.371</v>
      </c>
      <c r="AE765" s="40">
        <f t="shared" si="97"/>
        <v>1992916.371</v>
      </c>
      <c r="AF765" s="43">
        <f t="shared" si="98"/>
        <v>0</v>
      </c>
    </row>
    <row r="766" spans="1:32" x14ac:dyDescent="0.25">
      <c r="A766" s="48" t="s">
        <v>1022</v>
      </c>
      <c r="B766" s="48" t="s">
        <v>92</v>
      </c>
      <c r="C766" s="49">
        <v>2010</v>
      </c>
      <c r="D766" s="85">
        <v>9257907.1093000006</v>
      </c>
      <c r="E766" s="49">
        <v>1488753.87727272</v>
      </c>
      <c r="F766" s="49">
        <v>168482.45</v>
      </c>
      <c r="G766" s="49">
        <v>168482.45</v>
      </c>
      <c r="H766" s="49">
        <v>441831.45809999999</v>
      </c>
      <c r="I766" s="49">
        <v>441831.45809999999</v>
      </c>
      <c r="J766" s="49">
        <v>0.92071896632380201</v>
      </c>
      <c r="K766" s="49">
        <v>610313.9081</v>
      </c>
      <c r="L766" s="49">
        <v>610313.9081</v>
      </c>
      <c r="M766" s="38">
        <f>IF(OR(Beazley_data[[#This Row],[total_RC]]&lt;0.6,Beazley_data[[#This Row],[total_RC]]&gt;2),1,Beazley_data[[#This Row],[total_RC]])</f>
        <v>0.92071896632380201</v>
      </c>
      <c r="P766" s="39" t="str">
        <f>Beazley_data[[#This Row],[key]]</f>
        <v>D42010</v>
      </c>
      <c r="Q766" s="40">
        <f>Beazley_data[[#This Row],[WEP]]</f>
        <v>9257907.1093000006</v>
      </c>
      <c r="R766" s="40">
        <f t="shared" si="91"/>
        <v>9279337.4276238997</v>
      </c>
      <c r="S766" s="41">
        <f t="shared" si="92"/>
        <v>2.3094664345433319E-3</v>
      </c>
      <c r="U766" s="42">
        <f>Beazley_data[[#This Row],[Acq_costs]]</f>
        <v>1488753.87727272</v>
      </c>
      <c r="V766" s="40">
        <f t="shared" si="93"/>
        <v>1488753.8779</v>
      </c>
      <c r="W766" s="43">
        <f t="shared" si="94"/>
        <v>4.2134565653858637E-10</v>
      </c>
      <c r="Y766" s="44">
        <f>Beazley_data[[#This Row],[total_RC]]</f>
        <v>0.92071896632380201</v>
      </c>
      <c r="Z766" s="45">
        <f t="shared" si="95"/>
        <v>0.92071896640302497</v>
      </c>
      <c r="AA766" s="43">
        <f t="shared" si="96"/>
        <v>8.6044672060786443E-11</v>
      </c>
      <c r="AD766" s="42">
        <f>Beazley_data[[#This Row],[Cat_incurred]]+Beazley_data[[#This Row],[incurred_exc_cat]]</f>
        <v>610313.9081</v>
      </c>
      <c r="AE766" s="40">
        <f t="shared" si="97"/>
        <v>610313.9081</v>
      </c>
      <c r="AF766" s="43">
        <f t="shared" si="98"/>
        <v>0</v>
      </c>
    </row>
    <row r="767" spans="1:32" x14ac:dyDescent="0.25">
      <c r="A767" s="46" t="s">
        <v>1023</v>
      </c>
      <c r="B767" s="46" t="s">
        <v>92</v>
      </c>
      <c r="C767">
        <v>2011</v>
      </c>
      <c r="D767" s="84">
        <v>6606244.0165999997</v>
      </c>
      <c r="E767">
        <v>877366.25833006704</v>
      </c>
      <c r="F767">
        <v>742602.81259999995</v>
      </c>
      <c r="G767">
        <v>742602.81259999995</v>
      </c>
      <c r="H767">
        <v>62252.922500000001</v>
      </c>
      <c r="I767">
        <v>62252.922500000001</v>
      </c>
      <c r="J767">
        <v>0.87948839026463999</v>
      </c>
      <c r="K767">
        <v>804855.73510000005</v>
      </c>
      <c r="L767">
        <v>804855.73510000005</v>
      </c>
      <c r="M767" s="38">
        <f>IF(OR(Beazley_data[[#This Row],[total_RC]]&lt;0.6,Beazley_data[[#This Row],[total_RC]]&gt;2),1,Beazley_data[[#This Row],[total_RC]])</f>
        <v>0.87948839026463999</v>
      </c>
      <c r="P767" s="39" t="str">
        <f>Beazley_data[[#This Row],[key]]</f>
        <v>D42011</v>
      </c>
      <c r="Q767" s="40">
        <f>Beazley_data[[#This Row],[WEP]]</f>
        <v>6606244.0165999997</v>
      </c>
      <c r="R767" s="40">
        <f t="shared" si="91"/>
        <v>6622196.2097532703</v>
      </c>
      <c r="S767" s="41">
        <f t="shared" si="92"/>
        <v>2.4088976901312422E-3</v>
      </c>
      <c r="U767" s="42">
        <f>Beazley_data[[#This Row],[Acq_costs]]</f>
        <v>877366.25833006704</v>
      </c>
      <c r="V767" s="40">
        <f t="shared" si="93"/>
        <v>877486.80451466201</v>
      </c>
      <c r="W767" s="43">
        <f t="shared" si="94"/>
        <v>1.3737663515253642E-4</v>
      </c>
      <c r="Y767" s="44">
        <f>Beazley_data[[#This Row],[total_RC]]</f>
        <v>0.87948839026463999</v>
      </c>
      <c r="Z767" s="45">
        <f t="shared" si="95"/>
        <v>0.879302555346272</v>
      </c>
      <c r="AA767" s="43">
        <f t="shared" si="96"/>
        <v>-2.1134354408285127E-4</v>
      </c>
      <c r="AD767" s="42">
        <f>Beazley_data[[#This Row],[Cat_incurred]]+Beazley_data[[#This Row],[incurred_exc_cat]]</f>
        <v>804855.73509999993</v>
      </c>
      <c r="AE767" s="40">
        <f t="shared" si="97"/>
        <v>804855.73510000005</v>
      </c>
      <c r="AF767" s="43">
        <f t="shared" si="98"/>
        <v>1.4464122792449342E-16</v>
      </c>
    </row>
    <row r="768" spans="1:32" x14ac:dyDescent="0.25">
      <c r="A768" s="48" t="s">
        <v>1024</v>
      </c>
      <c r="B768" s="48" t="s">
        <v>92</v>
      </c>
      <c r="C768" s="49">
        <v>2012</v>
      </c>
      <c r="D768" s="85">
        <v>4640845.6054999996</v>
      </c>
      <c r="E768" s="49">
        <v>775208.52904493501</v>
      </c>
      <c r="F768" s="49">
        <v>5650.3126000000002</v>
      </c>
      <c r="G768" s="49">
        <v>5650.3126000000002</v>
      </c>
      <c r="H768" s="49">
        <v>15543.632</v>
      </c>
      <c r="I768" s="49">
        <v>15543.632</v>
      </c>
      <c r="J768" s="49">
        <v>0.92293914683181499</v>
      </c>
      <c r="K768" s="49">
        <v>21193.944599999999</v>
      </c>
      <c r="L768" s="49">
        <v>21193.944599999999</v>
      </c>
      <c r="M768" s="38">
        <f>IF(OR(Beazley_data[[#This Row],[total_RC]]&lt;0.6,Beazley_data[[#This Row],[total_RC]]&gt;2),1,Beazley_data[[#This Row],[total_RC]])</f>
        <v>0.92293914683181499</v>
      </c>
      <c r="P768" s="39" t="str">
        <f>Beazley_data[[#This Row],[key]]</f>
        <v>D42012</v>
      </c>
      <c r="Q768" s="40">
        <f>Beazley_data[[#This Row],[WEP]]</f>
        <v>4640845.6054999996</v>
      </c>
      <c r="R768" s="40">
        <f t="shared" si="91"/>
        <v>4649802.5855</v>
      </c>
      <c r="S768" s="41">
        <f t="shared" si="92"/>
        <v>1.9263140392093206E-3</v>
      </c>
      <c r="U768" s="42">
        <f>Beazley_data[[#This Row],[Acq_costs]]</f>
        <v>775208.52904493501</v>
      </c>
      <c r="V768" s="40">
        <f t="shared" si="93"/>
        <v>775208.52890000003</v>
      </c>
      <c r="W768" s="43">
        <f t="shared" si="94"/>
        <v>-1.8696257174105111E-10</v>
      </c>
      <c r="Y768" s="44">
        <f>Beazley_data[[#This Row],[total_RC]]</f>
        <v>0.92293914683181499</v>
      </c>
      <c r="Z768" s="45">
        <f t="shared" si="95"/>
        <v>0.92294107100699796</v>
      </c>
      <c r="AA768" s="43">
        <f t="shared" si="96"/>
        <v>2.0848299457150678E-6</v>
      </c>
      <c r="AD768" s="42">
        <f>Beazley_data[[#This Row],[Cat_incurred]]+Beazley_data[[#This Row],[incurred_exc_cat]]</f>
        <v>21193.944599999999</v>
      </c>
      <c r="AE768" s="40">
        <f t="shared" si="97"/>
        <v>21193.944599999999</v>
      </c>
      <c r="AF768" s="43">
        <f t="shared" si="98"/>
        <v>0</v>
      </c>
    </row>
    <row r="769" spans="1:32" x14ac:dyDescent="0.25">
      <c r="A769" s="46" t="s">
        <v>1025</v>
      </c>
      <c r="B769" s="46" t="s">
        <v>92</v>
      </c>
      <c r="C769">
        <v>2013</v>
      </c>
      <c r="D769" s="84">
        <v>2806944.4967</v>
      </c>
      <c r="E769">
        <v>528636.02382178698</v>
      </c>
      <c r="F769">
        <v>3247834.99</v>
      </c>
      <c r="G769">
        <v>3247834.99</v>
      </c>
      <c r="H769">
        <v>45896.796799999996</v>
      </c>
      <c r="I769">
        <v>45896.796799999996</v>
      </c>
      <c r="J769">
        <v>0.947743107184288</v>
      </c>
      <c r="K769">
        <v>3293731.7867999999</v>
      </c>
      <c r="L769">
        <v>3293731.7867999999</v>
      </c>
      <c r="M769" s="38">
        <f>IF(OR(Beazley_data[[#This Row],[total_RC]]&lt;0.6,Beazley_data[[#This Row],[total_RC]]&gt;2),1,Beazley_data[[#This Row],[total_RC]])</f>
        <v>0.947743107184288</v>
      </c>
      <c r="P769" s="39" t="str">
        <f>Beazley_data[[#This Row],[key]]</f>
        <v>D42013</v>
      </c>
      <c r="Q769" s="40">
        <f>Beazley_data[[#This Row],[WEP]]</f>
        <v>2806944.4967</v>
      </c>
      <c r="R769" s="40">
        <f t="shared" si="91"/>
        <v>2806944.4967</v>
      </c>
      <c r="S769" s="41">
        <f t="shared" si="92"/>
        <v>0</v>
      </c>
      <c r="U769" s="42">
        <f>Beazley_data[[#This Row],[Acq_costs]]</f>
        <v>528636.02382178698</v>
      </c>
      <c r="V769" s="40">
        <f t="shared" si="93"/>
        <v>528636.02390000003</v>
      </c>
      <c r="W769" s="43">
        <f t="shared" si="94"/>
        <v>1.4795255782192451E-10</v>
      </c>
      <c r="Y769" s="44">
        <f>Beazley_data[[#This Row],[total_RC]]</f>
        <v>0.947743107184288</v>
      </c>
      <c r="Z769" s="45">
        <f t="shared" si="95"/>
        <v>0.94774310717867105</v>
      </c>
      <c r="AA769" s="43">
        <f t="shared" si="96"/>
        <v>-5.9266601950892713E-12</v>
      </c>
      <c r="AD769" s="42">
        <f>Beazley_data[[#This Row],[Cat_incurred]]+Beazley_data[[#This Row],[incurred_exc_cat]]</f>
        <v>3293731.7868000004</v>
      </c>
      <c r="AE769" s="40">
        <f t="shared" si="97"/>
        <v>3293731.7867999999</v>
      </c>
      <c r="AF769" s="43">
        <f t="shared" si="98"/>
        <v>-1.4137802269569403E-16</v>
      </c>
    </row>
    <row r="770" spans="1:32" x14ac:dyDescent="0.25">
      <c r="A770" s="48" t="s">
        <v>1026</v>
      </c>
      <c r="B770" s="48" t="s">
        <v>92</v>
      </c>
      <c r="C770" s="49">
        <v>2014</v>
      </c>
      <c r="D770" s="85">
        <v>3330493.4572999999</v>
      </c>
      <c r="E770" s="49">
        <v>763389.14404353302</v>
      </c>
      <c r="F770" s="49">
        <v>3915432.355</v>
      </c>
      <c r="G770" s="49">
        <v>3915432.355</v>
      </c>
      <c r="H770" s="49">
        <v>18608.75</v>
      </c>
      <c r="I770" s="49">
        <v>18608.75</v>
      </c>
      <c r="J770" s="49">
        <v>1.05269900865706</v>
      </c>
      <c r="K770" s="49">
        <v>3934041.105</v>
      </c>
      <c r="L770" s="49">
        <v>3934041.105</v>
      </c>
      <c r="M770" s="38">
        <f>IF(OR(Beazley_data[[#This Row],[total_RC]]&lt;0.6,Beazley_data[[#This Row],[total_RC]]&gt;2),1,Beazley_data[[#This Row],[total_RC]])</f>
        <v>1.05269900865706</v>
      </c>
      <c r="P770" s="39" t="str">
        <f>Beazley_data[[#This Row],[key]]</f>
        <v>D42014</v>
      </c>
      <c r="Q770" s="40">
        <f>Beazley_data[[#This Row],[WEP]]</f>
        <v>3330493.4572999999</v>
      </c>
      <c r="R770" s="40">
        <f t="shared" ref="R770:R833" si="99">IFERROR(INDEX($AJ$4:$CZ$182,MATCH($B770,$AI$4:$AI$182,0),MATCH($C770&amp;"WEP",$AJ$1:$FQ$1,0)),0)</f>
        <v>3330493.4572999999</v>
      </c>
      <c r="S770" s="41">
        <f t="shared" ref="S770:S833" si="100">IFERROR((R770-Q770)/R770,"no values")</f>
        <v>0</v>
      </c>
      <c r="U770" s="42">
        <f>Beazley_data[[#This Row],[Acq_costs]]</f>
        <v>763389.14404353302</v>
      </c>
      <c r="V770" s="40">
        <f t="shared" ref="V770:V833" si="101">IFERROR(INDEX($AJ$4:$FQ$182,MATCH($B770,$AI$4:$AI$182,0),MATCH($C770&amp;"Acquisition Cost",$AJ$1:$FQ$1,0)),0)</f>
        <v>763389.14410000003</v>
      </c>
      <c r="W770" s="43">
        <f t="shared" ref="W770:W833" si="102">IFERROR((V770-U770)/V770,"no values")</f>
        <v>7.3968852528133664E-11</v>
      </c>
      <c r="Y770" s="44">
        <f>Beazley_data[[#This Row],[total_RC]]</f>
        <v>1.05269900865706</v>
      </c>
      <c r="Z770" s="45">
        <f t="shared" ref="Z770:Z833" si="103">IFERROR(INDEX($AJ$4:$FQ$182,MATCH($B770,$AI$4:$AI$182,0),MATCH($C770&amp;"RC",$AJ$1:$FQ$1,0)),0)</f>
        <v>1.0526990086199299</v>
      </c>
      <c r="AA770" s="43">
        <f t="shared" ref="AA770:AA833" si="104">IFERROR((Z770-Y770)/Z770,"no values")</f>
        <v>-3.527131353494452E-11</v>
      </c>
      <c r="AD770" s="42">
        <f>Beazley_data[[#This Row],[Cat_incurred]]+Beazley_data[[#This Row],[incurred_exc_cat]]</f>
        <v>3934041.105</v>
      </c>
      <c r="AE770" s="40">
        <f t="shared" ref="AE770:AE833" si="105">IFERROR(INDEX($AJ$4:$FQ$182,MATCH($B770,$AI$4:$AI$182,0),MATCH($C770&amp;"Total Incurred (Cat)",$AJ$1:$FQ$1,0)),0)+IFERROR(INDEX($AJ$4:$FQ$182,MATCH($B770,$AI$4:$AI$182,0),MATCH($C770&amp;"Total Incurred (Non Cat)",$AJ$1:$FQ$1,0)),0)</f>
        <v>3934041.105</v>
      </c>
      <c r="AF770" s="43">
        <f t="shared" ref="AF770:AF833" si="106">IFERROR((AE770-AD770)/AE770,"no values")</f>
        <v>0</v>
      </c>
    </row>
    <row r="771" spans="1:32" x14ac:dyDescent="0.25">
      <c r="A771" s="46" t="s">
        <v>1027</v>
      </c>
      <c r="B771" s="46" t="s">
        <v>92</v>
      </c>
      <c r="C771">
        <v>2015</v>
      </c>
      <c r="D771" s="84">
        <v>2566654.9676999999</v>
      </c>
      <c r="E771">
        <v>531718.34360631998</v>
      </c>
      <c r="F771">
        <v>52449.74</v>
      </c>
      <c r="G771">
        <v>52449.74</v>
      </c>
      <c r="H771">
        <v>19994.16</v>
      </c>
      <c r="I771">
        <v>19994.16</v>
      </c>
      <c r="J771">
        <v>0.92818845272647499</v>
      </c>
      <c r="K771">
        <v>72443.899999999994</v>
      </c>
      <c r="L771">
        <v>72443.899999999994</v>
      </c>
      <c r="M771" s="38">
        <f>IF(OR(Beazley_data[[#This Row],[total_RC]]&lt;0.6,Beazley_data[[#This Row],[total_RC]]&gt;2),1,Beazley_data[[#This Row],[total_RC]])</f>
        <v>0.92818845272647499</v>
      </c>
      <c r="P771" s="39" t="str">
        <f>Beazley_data[[#This Row],[key]]</f>
        <v>D42015</v>
      </c>
      <c r="Q771" s="40">
        <f>Beazley_data[[#This Row],[WEP]]</f>
        <v>2566654.9676999999</v>
      </c>
      <c r="R771" s="40">
        <f t="shared" si="99"/>
        <v>2566654.9676999999</v>
      </c>
      <c r="S771" s="41">
        <f t="shared" si="100"/>
        <v>0</v>
      </c>
      <c r="U771" s="42">
        <f>Beazley_data[[#This Row],[Acq_costs]]</f>
        <v>531718.34360631998</v>
      </c>
      <c r="V771" s="40">
        <f t="shared" si="101"/>
        <v>531718.34360000002</v>
      </c>
      <c r="W771" s="43">
        <f t="shared" si="102"/>
        <v>-1.1885907393285269E-11</v>
      </c>
      <c r="Y771" s="44">
        <f>Beazley_data[[#This Row],[total_RC]]</f>
        <v>0.92818845272647499</v>
      </c>
      <c r="Z771" s="45">
        <f t="shared" si="103"/>
        <v>0.928188452755486</v>
      </c>
      <c r="AA771" s="43">
        <f t="shared" si="104"/>
        <v>3.1255523299983839E-11</v>
      </c>
      <c r="AD771" s="42">
        <f>Beazley_data[[#This Row],[Cat_incurred]]+Beazley_data[[#This Row],[incurred_exc_cat]]</f>
        <v>72443.899999999994</v>
      </c>
      <c r="AE771" s="40">
        <f t="shared" si="105"/>
        <v>84347.36</v>
      </c>
      <c r="AF771" s="43">
        <f t="shared" si="106"/>
        <v>0.14112427466609515</v>
      </c>
    </row>
    <row r="772" spans="1:32" x14ac:dyDescent="0.25">
      <c r="A772" s="48" t="s">
        <v>1028</v>
      </c>
      <c r="B772" s="48" t="s">
        <v>92</v>
      </c>
      <c r="C772" s="49">
        <v>2016</v>
      </c>
      <c r="D772" s="85">
        <v>1904657.8182000001</v>
      </c>
      <c r="E772" s="49">
        <v>401386.78676797397</v>
      </c>
      <c r="F772" s="49">
        <v>0</v>
      </c>
      <c r="G772" s="49">
        <v>0</v>
      </c>
      <c r="H772" s="49">
        <v>32908.5</v>
      </c>
      <c r="I772" s="49">
        <v>32908.5</v>
      </c>
      <c r="J772" s="49">
        <v>0.95552323673225503</v>
      </c>
      <c r="K772" s="49">
        <v>32908.5</v>
      </c>
      <c r="L772" s="49">
        <v>32908.5</v>
      </c>
      <c r="M772" s="38">
        <f>IF(OR(Beazley_data[[#This Row],[total_RC]]&lt;0.6,Beazley_data[[#This Row],[total_RC]]&gt;2),1,Beazley_data[[#This Row],[total_RC]])</f>
        <v>0.95552323673225503</v>
      </c>
      <c r="P772" s="39" t="str">
        <f>Beazley_data[[#This Row],[key]]</f>
        <v>D42016</v>
      </c>
      <c r="Q772" s="40">
        <f>Beazley_data[[#This Row],[WEP]]</f>
        <v>1904657.8182000001</v>
      </c>
      <c r="R772" s="40">
        <f t="shared" si="99"/>
        <v>1905584.8436292</v>
      </c>
      <c r="S772" s="41">
        <f t="shared" si="100"/>
        <v>4.8647817088762565E-4</v>
      </c>
      <c r="U772" s="42">
        <f>Beazley_data[[#This Row],[Acq_costs]]</f>
        <v>401386.78676797397</v>
      </c>
      <c r="V772" s="40">
        <f t="shared" si="101"/>
        <v>401386.7867</v>
      </c>
      <c r="W772" s="43">
        <f t="shared" si="102"/>
        <v>-1.6934781448841505E-10</v>
      </c>
      <c r="Y772" s="44">
        <f>Beazley_data[[#This Row],[total_RC]]</f>
        <v>0.95552323673225503</v>
      </c>
      <c r="Z772" s="45">
        <f t="shared" si="103"/>
        <v>0.95552323680211404</v>
      </c>
      <c r="AA772" s="43">
        <f t="shared" si="104"/>
        <v>7.3110736376750362E-11</v>
      </c>
      <c r="AD772" s="42">
        <f>Beazley_data[[#This Row],[Cat_incurred]]+Beazley_data[[#This Row],[incurred_exc_cat]]</f>
        <v>32908.5</v>
      </c>
      <c r="AE772" s="40">
        <f t="shared" si="105"/>
        <v>32908.5</v>
      </c>
      <c r="AF772" s="43">
        <f t="shared" si="106"/>
        <v>0</v>
      </c>
    </row>
    <row r="773" spans="1:32" x14ac:dyDescent="0.25">
      <c r="A773" s="46" t="s">
        <v>1029</v>
      </c>
      <c r="B773" s="46" t="s">
        <v>92</v>
      </c>
      <c r="C773">
        <v>2017</v>
      </c>
      <c r="D773" s="84">
        <v>2200775.1447000001</v>
      </c>
      <c r="E773">
        <v>375354.19390661601</v>
      </c>
      <c r="F773">
        <v>3039435.9849999999</v>
      </c>
      <c r="G773">
        <v>3411360.4849999999</v>
      </c>
      <c r="H773">
        <v>2300</v>
      </c>
      <c r="I773">
        <v>2300</v>
      </c>
      <c r="J773">
        <v>0.97697796841396201</v>
      </c>
      <c r="K773">
        <v>3041735.9849999999</v>
      </c>
      <c r="L773">
        <v>3413660.4849999999</v>
      </c>
      <c r="M773" s="38">
        <f>IF(OR(Beazley_data[[#This Row],[total_RC]]&lt;0.6,Beazley_data[[#This Row],[total_RC]]&gt;2),1,Beazley_data[[#This Row],[total_RC]])</f>
        <v>0.97697796841396201</v>
      </c>
      <c r="P773" s="39" t="str">
        <f>Beazley_data[[#This Row],[key]]</f>
        <v>D42017</v>
      </c>
      <c r="Q773" s="40">
        <f>Beazley_data[[#This Row],[WEP]]</f>
        <v>2200775.1447000001</v>
      </c>
      <c r="R773" s="40">
        <f t="shared" si="99"/>
        <v>2214019.8639203398</v>
      </c>
      <c r="S773" s="41">
        <f t="shared" si="100"/>
        <v>5.9822043316664344E-3</v>
      </c>
      <c r="U773" s="42">
        <f>Beazley_data[[#This Row],[Acq_costs]]</f>
        <v>375354.19390661601</v>
      </c>
      <c r="V773" s="40">
        <f t="shared" si="101"/>
        <v>375354.19390000001</v>
      </c>
      <c r="W773" s="43">
        <f t="shared" si="102"/>
        <v>-1.7626016339407504E-11</v>
      </c>
      <c r="Y773" s="44">
        <f>Beazley_data[[#This Row],[total_RC]]</f>
        <v>0.97697796841396201</v>
      </c>
      <c r="Z773" s="45">
        <f t="shared" si="103"/>
        <v>0.977072172893376</v>
      </c>
      <c r="AA773" s="43">
        <f t="shared" si="104"/>
        <v>9.6415067410046164E-5</v>
      </c>
      <c r="AD773" s="42">
        <f>Beazley_data[[#This Row],[Cat_incurred]]+Beazley_data[[#This Row],[incurred_exc_cat]]</f>
        <v>3413660.4849999999</v>
      </c>
      <c r="AE773" s="40">
        <f t="shared" si="105"/>
        <v>3355794.7250000001</v>
      </c>
      <c r="AF773" s="43">
        <f t="shared" si="106"/>
        <v>-1.7243533869611104E-2</v>
      </c>
    </row>
    <row r="774" spans="1:32" x14ac:dyDescent="0.25">
      <c r="A774" s="48" t="s">
        <v>1030</v>
      </c>
      <c r="B774" s="48" t="s">
        <v>92</v>
      </c>
      <c r="C774" s="49">
        <v>2018</v>
      </c>
      <c r="D774" s="85">
        <v>2614419.8555999999</v>
      </c>
      <c r="E774" s="49">
        <v>346868.10971913801</v>
      </c>
      <c r="F774" s="49">
        <v>0</v>
      </c>
      <c r="G774" s="49">
        <v>0</v>
      </c>
      <c r="H774" s="49">
        <v>10387.780000000001</v>
      </c>
      <c r="I774" s="49">
        <v>10387.780000000001</v>
      </c>
      <c r="J774" s="49">
        <v>0.97357498274936105</v>
      </c>
      <c r="K774" s="49">
        <v>10387.780000000001</v>
      </c>
      <c r="L774" s="49">
        <v>10387.780000000001</v>
      </c>
      <c r="M774" s="38">
        <f>IF(OR(Beazley_data[[#This Row],[total_RC]]&lt;0.6,Beazley_data[[#This Row],[total_RC]]&gt;2),1,Beazley_data[[#This Row],[total_RC]])</f>
        <v>0.97357498274936105</v>
      </c>
      <c r="P774" s="39" t="str">
        <f>Beazley_data[[#This Row],[key]]</f>
        <v>D42018</v>
      </c>
      <c r="Q774" s="40">
        <f>Beazley_data[[#This Row],[WEP]]</f>
        <v>2614419.8555999999</v>
      </c>
      <c r="R774" s="40">
        <f t="shared" si="99"/>
        <v>2638664.8821530198</v>
      </c>
      <c r="S774" s="41">
        <f t="shared" si="100"/>
        <v>9.1883689804660388E-3</v>
      </c>
      <c r="U774" s="42">
        <f>Beazley_data[[#This Row],[Acq_costs]]</f>
        <v>346868.10971913801</v>
      </c>
      <c r="V774" s="40">
        <f t="shared" si="101"/>
        <v>346670.00150800002</v>
      </c>
      <c r="W774" s="43">
        <f t="shared" si="102"/>
        <v>-5.7146049636897401E-4</v>
      </c>
      <c r="Y774" s="44">
        <f>Beazley_data[[#This Row],[total_RC]]</f>
        <v>0.97357498274936105</v>
      </c>
      <c r="Z774" s="45">
        <f t="shared" si="103"/>
        <v>0.97387576648305096</v>
      </c>
      <c r="AA774" s="43">
        <f t="shared" si="104"/>
        <v>3.0885226231281115E-4</v>
      </c>
      <c r="AD774" s="42">
        <f>Beazley_data[[#This Row],[Cat_incurred]]+Beazley_data[[#This Row],[incurred_exc_cat]]</f>
        <v>10387.780000000001</v>
      </c>
      <c r="AE774" s="40">
        <f t="shared" si="105"/>
        <v>8579.2000000000007</v>
      </c>
      <c r="AF774" s="43">
        <f t="shared" si="106"/>
        <v>-0.21080986572174559</v>
      </c>
    </row>
    <row r="775" spans="1:32" x14ac:dyDescent="0.25">
      <c r="A775" s="46" t="s">
        <v>1031</v>
      </c>
      <c r="B775" s="46" t="s">
        <v>92</v>
      </c>
      <c r="C775">
        <v>2019</v>
      </c>
      <c r="D775" s="84">
        <v>3242258.3585999999</v>
      </c>
      <c r="E775">
        <v>398440.75364653702</v>
      </c>
      <c r="F775">
        <v>0</v>
      </c>
      <c r="G775">
        <v>0</v>
      </c>
      <c r="H775">
        <v>436262.8</v>
      </c>
      <c r="I775">
        <v>436262.8</v>
      </c>
      <c r="J775">
        <v>1.03269751528078</v>
      </c>
      <c r="K775">
        <v>436262.8</v>
      </c>
      <c r="L775">
        <v>436262.8</v>
      </c>
      <c r="M775" s="38">
        <f>IF(OR(Beazley_data[[#This Row],[total_RC]]&lt;0.6,Beazley_data[[#This Row],[total_RC]]&gt;2),1,Beazley_data[[#This Row],[total_RC]])</f>
        <v>1.03269751528078</v>
      </c>
      <c r="P775" s="39" t="str">
        <f>Beazley_data[[#This Row],[key]]</f>
        <v>D42019</v>
      </c>
      <c r="Q775" s="40">
        <f>Beazley_data[[#This Row],[WEP]]</f>
        <v>3242258.3585999999</v>
      </c>
      <c r="R775" s="40">
        <f t="shared" si="99"/>
        <v>3176184.0706557301</v>
      </c>
      <c r="S775" s="41">
        <f t="shared" si="100"/>
        <v>-2.0803041157066396E-2</v>
      </c>
      <c r="U775" s="42">
        <f>Beazley_data[[#This Row],[Acq_costs]]</f>
        <v>398440.75364653702</v>
      </c>
      <c r="V775" s="40">
        <f t="shared" si="101"/>
        <v>375984.57382974197</v>
      </c>
      <c r="W775" s="43">
        <f t="shared" si="102"/>
        <v>-5.9726332886635758E-2</v>
      </c>
      <c r="Y775" s="44">
        <f>Beazley_data[[#This Row],[total_RC]]</f>
        <v>1.03269751528078</v>
      </c>
      <c r="Z775" s="45">
        <f t="shared" si="103"/>
        <v>1.03447493962957</v>
      </c>
      <c r="AA775" s="43">
        <f t="shared" si="104"/>
        <v>1.7181898571912175E-3</v>
      </c>
      <c r="AD775" s="42">
        <f>Beazley_data[[#This Row],[Cat_incurred]]+Beazley_data[[#This Row],[incurred_exc_cat]]</f>
        <v>436262.8</v>
      </c>
      <c r="AE775" s="40">
        <f t="shared" si="105"/>
        <v>389599.5</v>
      </c>
      <c r="AF775" s="43">
        <f t="shared" si="106"/>
        <v>-0.11977248430760304</v>
      </c>
    </row>
    <row r="776" spans="1:32" x14ac:dyDescent="0.25">
      <c r="A776" s="48" t="s">
        <v>1032</v>
      </c>
      <c r="B776" s="48" t="s">
        <v>92</v>
      </c>
      <c r="C776" s="49">
        <v>2020</v>
      </c>
      <c r="D776" s="85">
        <v>4348683.3843</v>
      </c>
      <c r="E776" s="49">
        <v>475600.96043554699</v>
      </c>
      <c r="F776" s="49">
        <v>0</v>
      </c>
      <c r="G776" s="49">
        <v>0</v>
      </c>
      <c r="H776" s="49">
        <v>0</v>
      </c>
      <c r="I776" s="49">
        <v>0</v>
      </c>
      <c r="J776" s="49">
        <v>1.2313710506204101</v>
      </c>
      <c r="K776" s="49">
        <v>0</v>
      </c>
      <c r="L776" s="49">
        <v>0</v>
      </c>
      <c r="M776" s="38">
        <f>IF(OR(Beazley_data[[#This Row],[total_RC]]&lt;0.6,Beazley_data[[#This Row],[total_RC]]&gt;2),1,Beazley_data[[#This Row],[total_RC]])</f>
        <v>1.2313710506204101</v>
      </c>
      <c r="P776" s="39" t="str">
        <f>Beazley_data[[#This Row],[key]]</f>
        <v>D42020</v>
      </c>
      <c r="Q776" s="40">
        <f>Beazley_data[[#This Row],[WEP]]</f>
        <v>4348683.3843</v>
      </c>
      <c r="R776" s="40">
        <f t="shared" si="99"/>
        <v>4344035.8664826704</v>
      </c>
      <c r="S776" s="41">
        <f t="shared" si="100"/>
        <v>-1.0698617507255233E-3</v>
      </c>
      <c r="U776" s="42">
        <f>Beazley_data[[#This Row],[Acq_costs]]</f>
        <v>475600.96043554699</v>
      </c>
      <c r="V776" s="40">
        <f t="shared" si="101"/>
        <v>458027.70633033401</v>
      </c>
      <c r="W776" s="43">
        <f t="shared" si="102"/>
        <v>-3.8367229454322534E-2</v>
      </c>
      <c r="Y776" s="44">
        <f>Beazley_data[[#This Row],[total_RC]]</f>
        <v>1.2313710506204101</v>
      </c>
      <c r="Z776" s="45">
        <f t="shared" si="103"/>
        <v>1.2283068786400699</v>
      </c>
      <c r="AA776" s="43">
        <f t="shared" si="104"/>
        <v>-2.4946306445280762E-3</v>
      </c>
      <c r="AD776" s="42">
        <f>Beazley_data[[#This Row],[Cat_incurred]]+Beazley_data[[#This Row],[incurred_exc_cat]]</f>
        <v>0</v>
      </c>
      <c r="AE776" s="40">
        <f t="shared" si="105"/>
        <v>0</v>
      </c>
      <c r="AF776" s="43" t="str">
        <f t="shared" si="106"/>
        <v>no values</v>
      </c>
    </row>
    <row r="777" spans="1:32" x14ac:dyDescent="0.25">
      <c r="A777" s="46" t="s">
        <v>1033</v>
      </c>
      <c r="B777" s="46" t="s">
        <v>92</v>
      </c>
      <c r="C777">
        <v>2021</v>
      </c>
      <c r="D777" s="84">
        <v>3739577.8934999998</v>
      </c>
      <c r="E777">
        <v>432315.44343703898</v>
      </c>
      <c r="F777">
        <v>0</v>
      </c>
      <c r="G777">
        <v>0</v>
      </c>
      <c r="H777">
        <v>0</v>
      </c>
      <c r="I777">
        <v>0</v>
      </c>
      <c r="J777">
        <v>1.09957287265399</v>
      </c>
      <c r="K777">
        <v>0</v>
      </c>
      <c r="L777">
        <v>0</v>
      </c>
      <c r="M777" s="38">
        <f>IF(OR(Beazley_data[[#This Row],[total_RC]]&lt;0.6,Beazley_data[[#This Row],[total_RC]]&gt;2),1,Beazley_data[[#This Row],[total_RC]])</f>
        <v>1.09957287265399</v>
      </c>
      <c r="P777" s="39" t="str">
        <f>Beazley_data[[#This Row],[key]]</f>
        <v>D42021</v>
      </c>
      <c r="Q777" s="40">
        <f>Beazley_data[[#This Row],[WEP]]</f>
        <v>3739577.8934999998</v>
      </c>
      <c r="R777" s="40">
        <f t="shared" si="99"/>
        <v>3680694.3206650098</v>
      </c>
      <c r="S777" s="41">
        <f t="shared" si="100"/>
        <v>-1.5997952479887324E-2</v>
      </c>
      <c r="U777" s="42">
        <f>Beazley_data[[#This Row],[Acq_costs]]</f>
        <v>432315.44343703898</v>
      </c>
      <c r="V777" s="40">
        <f t="shared" si="101"/>
        <v>399390.597584476</v>
      </c>
      <c r="W777" s="43">
        <f t="shared" si="102"/>
        <v>-8.243770897886242E-2</v>
      </c>
      <c r="Y777" s="44">
        <f>Beazley_data[[#This Row],[total_RC]]</f>
        <v>1.09957287265399</v>
      </c>
      <c r="Z777" s="45">
        <f t="shared" si="103"/>
        <v>1.0852881418062501</v>
      </c>
      <c r="AA777" s="43">
        <f t="shared" si="104"/>
        <v>-1.3162155097323465E-2</v>
      </c>
      <c r="AD777" s="42">
        <f>Beazley_data[[#This Row],[Cat_incurred]]+Beazley_data[[#This Row],[incurred_exc_cat]]</f>
        <v>0</v>
      </c>
      <c r="AE777" s="40">
        <f t="shared" si="105"/>
        <v>0</v>
      </c>
      <c r="AF777" s="43" t="str">
        <f t="shared" si="106"/>
        <v>no values</v>
      </c>
    </row>
    <row r="778" spans="1:32" x14ac:dyDescent="0.25">
      <c r="A778" s="48" t="s">
        <v>1034</v>
      </c>
      <c r="B778" s="48" t="s">
        <v>92</v>
      </c>
      <c r="C778" s="49">
        <v>2022</v>
      </c>
      <c r="D778" s="85">
        <v>5110522.2844000002</v>
      </c>
      <c r="E778" s="49">
        <v>650732.264424455</v>
      </c>
      <c r="F778" s="49">
        <v>0</v>
      </c>
      <c r="G778" s="49">
        <v>0</v>
      </c>
      <c r="H778" s="49">
        <v>11264.98</v>
      </c>
      <c r="I778" s="49">
        <v>27499.48</v>
      </c>
      <c r="J778" s="49">
        <v>0.67995407550036702</v>
      </c>
      <c r="K778" s="49">
        <v>11264.98</v>
      </c>
      <c r="L778" s="49">
        <v>27499.48</v>
      </c>
      <c r="M778" s="38">
        <f>IF(OR(Beazley_data[[#This Row],[total_RC]]&lt;0.6,Beazley_data[[#This Row],[total_RC]]&gt;2),1,Beazley_data[[#This Row],[total_RC]])</f>
        <v>0.67995407550036702</v>
      </c>
      <c r="P778" s="39" t="str">
        <f>Beazley_data[[#This Row],[key]]</f>
        <v>D42022</v>
      </c>
      <c r="Q778" s="40">
        <f>Beazley_data[[#This Row],[WEP]]</f>
        <v>5110522.2844000002</v>
      </c>
      <c r="R778" s="40">
        <f t="shared" si="99"/>
        <v>121162.7408</v>
      </c>
      <c r="S778" s="41">
        <f t="shared" si="100"/>
        <v>-41.178992078396433</v>
      </c>
      <c r="U778" s="42">
        <f>Beazley_data[[#This Row],[Acq_costs]]</f>
        <v>650732.264424455</v>
      </c>
      <c r="V778" s="40">
        <f t="shared" si="101"/>
        <v>21381.660199999998</v>
      </c>
      <c r="W778" s="43">
        <f t="shared" si="102"/>
        <v>-29.434131790404891</v>
      </c>
      <c r="Y778" s="44">
        <f>Beazley_data[[#This Row],[total_RC]]</f>
        <v>0.67995407550036702</v>
      </c>
      <c r="Z778" s="45">
        <f t="shared" si="103"/>
        <v>1.0329176873147601</v>
      </c>
      <c r="AA778" s="43">
        <f t="shared" si="104"/>
        <v>0.34171513969518735</v>
      </c>
      <c r="AD778" s="42">
        <f>Beazley_data[[#This Row],[Cat_incurred]]+Beazley_data[[#This Row],[incurred_exc_cat]]</f>
        <v>27499.48</v>
      </c>
      <c r="AE778" s="40">
        <f t="shared" si="105"/>
        <v>0</v>
      </c>
      <c r="AF778" s="43" t="str">
        <f t="shared" si="106"/>
        <v>no values</v>
      </c>
    </row>
    <row r="779" spans="1:32" x14ac:dyDescent="0.25">
      <c r="A779" s="46" t="s">
        <v>1035</v>
      </c>
      <c r="B779" s="46" t="s">
        <v>92</v>
      </c>
      <c r="C779">
        <v>2023</v>
      </c>
      <c r="D779" s="84">
        <v>3858350.1118999999</v>
      </c>
      <c r="E779">
        <v>469095.65484046598</v>
      </c>
      <c r="F779">
        <v>0</v>
      </c>
      <c r="G779">
        <v>0</v>
      </c>
      <c r="H779">
        <v>0</v>
      </c>
      <c r="I779">
        <v>0</v>
      </c>
      <c r="J779">
        <v>0.761569359092928</v>
      </c>
      <c r="K779">
        <v>0</v>
      </c>
      <c r="L779">
        <v>0</v>
      </c>
      <c r="M779" s="38">
        <f>IF(OR(Beazley_data[[#This Row],[total_RC]]&lt;0.6,Beazley_data[[#This Row],[total_RC]]&gt;2),1,Beazley_data[[#This Row],[total_RC]])</f>
        <v>0.761569359092928</v>
      </c>
      <c r="P779" s="39" t="str">
        <f>Beazley_data[[#This Row],[key]]</f>
        <v>D42023</v>
      </c>
      <c r="Q779" s="40">
        <f>Beazley_data[[#This Row],[WEP]]</f>
        <v>3858350.1118999999</v>
      </c>
      <c r="R779" s="40">
        <f t="shared" si="99"/>
        <v>0</v>
      </c>
      <c r="S779" s="41" t="str">
        <f t="shared" si="100"/>
        <v>no values</v>
      </c>
      <c r="U779" s="42">
        <f>Beazley_data[[#This Row],[Acq_costs]]</f>
        <v>469095.65484046598</v>
      </c>
      <c r="V779" s="40">
        <f t="shared" si="101"/>
        <v>0</v>
      </c>
      <c r="W779" s="43" t="str">
        <f t="shared" si="102"/>
        <v>no values</v>
      </c>
      <c r="Y779" s="44">
        <f>Beazley_data[[#This Row],[total_RC]]</f>
        <v>0.761569359092928</v>
      </c>
      <c r="Z779" s="45">
        <f t="shared" si="103"/>
        <v>0</v>
      </c>
      <c r="AA779" s="43" t="str">
        <f t="shared" si="104"/>
        <v>no values</v>
      </c>
      <c r="AD779" s="42">
        <f>Beazley_data[[#This Row],[Cat_incurred]]+Beazley_data[[#This Row],[incurred_exc_cat]]</f>
        <v>0</v>
      </c>
      <c r="AE779" s="40">
        <f t="shared" si="105"/>
        <v>0</v>
      </c>
      <c r="AF779" s="43" t="str">
        <f t="shared" si="106"/>
        <v>no values</v>
      </c>
    </row>
    <row r="780" spans="1:32" x14ac:dyDescent="0.25">
      <c r="A780" s="48" t="s">
        <v>1036</v>
      </c>
      <c r="B780" s="48" t="s">
        <v>92</v>
      </c>
      <c r="C780" s="49">
        <v>2024</v>
      </c>
      <c r="D780" s="85">
        <v>193196.41</v>
      </c>
      <c r="E780" s="49">
        <v>42854.090000001401</v>
      </c>
      <c r="F780" s="49">
        <v>0</v>
      </c>
      <c r="G780" s="49">
        <v>0</v>
      </c>
      <c r="H780" s="49">
        <v>0</v>
      </c>
      <c r="I780" s="49">
        <v>0</v>
      </c>
      <c r="J780" s="49">
        <v>0.93218407491515598</v>
      </c>
      <c r="K780" s="49">
        <v>0</v>
      </c>
      <c r="L780" s="49">
        <v>0</v>
      </c>
      <c r="M780" s="38">
        <f>IF(OR(Beazley_data[[#This Row],[total_RC]]&lt;0.6,Beazley_data[[#This Row],[total_RC]]&gt;2),1,Beazley_data[[#This Row],[total_RC]])</f>
        <v>0.93218407491515598</v>
      </c>
      <c r="P780" s="39" t="str">
        <f>Beazley_data[[#This Row],[key]]</f>
        <v>D42024</v>
      </c>
      <c r="Q780" s="40">
        <f>Beazley_data[[#This Row],[WEP]]</f>
        <v>193196.41</v>
      </c>
      <c r="R780" s="40">
        <f t="shared" si="99"/>
        <v>0</v>
      </c>
      <c r="S780" s="41" t="str">
        <f t="shared" si="100"/>
        <v>no values</v>
      </c>
      <c r="U780" s="42">
        <f>Beazley_data[[#This Row],[Acq_costs]]</f>
        <v>42854.090000001401</v>
      </c>
      <c r="V780" s="40">
        <f t="shared" si="101"/>
        <v>0</v>
      </c>
      <c r="W780" s="43" t="str">
        <f t="shared" si="102"/>
        <v>no values</v>
      </c>
      <c r="Y780" s="44">
        <f>Beazley_data[[#This Row],[total_RC]]</f>
        <v>0.93218407491515598</v>
      </c>
      <c r="Z780" s="45">
        <f t="shared" si="103"/>
        <v>0</v>
      </c>
      <c r="AA780" s="43" t="str">
        <f t="shared" si="104"/>
        <v>no values</v>
      </c>
      <c r="AD780" s="42">
        <f>Beazley_data[[#This Row],[Cat_incurred]]+Beazley_data[[#This Row],[incurred_exc_cat]]</f>
        <v>0</v>
      </c>
      <c r="AE780" s="40">
        <f t="shared" si="105"/>
        <v>0</v>
      </c>
      <c r="AF780" s="43" t="str">
        <f t="shared" si="106"/>
        <v>no values</v>
      </c>
    </row>
    <row r="781" spans="1:32" x14ac:dyDescent="0.25">
      <c r="A781" s="46" t="s">
        <v>1037</v>
      </c>
      <c r="B781" s="46" t="s">
        <v>87</v>
      </c>
      <c r="C781">
        <v>2004</v>
      </c>
      <c r="D781" s="84">
        <v>751002.56099999999</v>
      </c>
      <c r="E781">
        <v>156572.45426661099</v>
      </c>
      <c r="F781">
        <v>15852</v>
      </c>
      <c r="G781">
        <v>15852</v>
      </c>
      <c r="H781">
        <v>25119.642721</v>
      </c>
      <c r="I781">
        <v>25119.642721</v>
      </c>
      <c r="J781">
        <v>0.91168751523993496</v>
      </c>
      <c r="K781">
        <v>40971.642720999997</v>
      </c>
      <c r="L781">
        <v>40971.642720999997</v>
      </c>
      <c r="M781" s="38">
        <f>IF(OR(Beazley_data[[#This Row],[total_RC]]&lt;0.6,Beazley_data[[#This Row],[total_RC]]&gt;2),1,Beazley_data[[#This Row],[total_RC]])</f>
        <v>0.91168751523993496</v>
      </c>
      <c r="P781" s="39" t="str">
        <f>Beazley_data[[#This Row],[key]]</f>
        <v>D52004</v>
      </c>
      <c r="Q781" s="40">
        <f>Beazley_data[[#This Row],[WEP]]</f>
        <v>751002.56099999999</v>
      </c>
      <c r="R781" s="40">
        <f t="shared" si="99"/>
        <v>754598.45547783596</v>
      </c>
      <c r="S781" s="41">
        <f t="shared" si="100"/>
        <v>4.7653085581243829E-3</v>
      </c>
      <c r="U781" s="42">
        <f>Beazley_data[[#This Row],[Acq_costs]]</f>
        <v>156572.45426661099</v>
      </c>
      <c r="V781" s="40">
        <f t="shared" si="101"/>
        <v>157488.01435167101</v>
      </c>
      <c r="W781" s="43">
        <f t="shared" si="102"/>
        <v>5.8135223104379833E-3</v>
      </c>
      <c r="Y781" s="44">
        <f>Beazley_data[[#This Row],[total_RC]]</f>
        <v>0.91168751523993496</v>
      </c>
      <c r="Z781" s="45">
        <f t="shared" si="103"/>
        <v>0.91216831939790199</v>
      </c>
      <c r="AA781" s="43">
        <f t="shared" si="104"/>
        <v>5.2710025961479967E-4</v>
      </c>
      <c r="AD781" s="42">
        <f>Beazley_data[[#This Row],[Cat_incurred]]+Beazley_data[[#This Row],[incurred_exc_cat]]</f>
        <v>40971.642720999997</v>
      </c>
      <c r="AE781" s="40">
        <f t="shared" si="105"/>
        <v>42333.853199999998</v>
      </c>
      <c r="AF781" s="43">
        <f t="shared" si="106"/>
        <v>3.2177805137756782E-2</v>
      </c>
    </row>
    <row r="782" spans="1:32" x14ac:dyDescent="0.25">
      <c r="A782" s="48" t="s">
        <v>1038</v>
      </c>
      <c r="B782" s="48" t="s">
        <v>87</v>
      </c>
      <c r="C782" s="49">
        <v>2005</v>
      </c>
      <c r="D782" s="85">
        <v>696016.95570000005</v>
      </c>
      <c r="E782" s="49">
        <v>169652.014279989</v>
      </c>
      <c r="F782" s="49">
        <v>3490.0498934100001</v>
      </c>
      <c r="G782" s="49">
        <v>3490.0498934100001</v>
      </c>
      <c r="H782" s="49">
        <v>10814.27</v>
      </c>
      <c r="I782" s="49">
        <v>10814.27</v>
      </c>
      <c r="J782" s="49">
        <v>0.94660703175944805</v>
      </c>
      <c r="K782" s="49">
        <v>14304.31989341</v>
      </c>
      <c r="L782" s="49">
        <v>14304.31989341</v>
      </c>
      <c r="M782" s="38">
        <f>IF(OR(Beazley_data[[#This Row],[total_RC]]&lt;0.6,Beazley_data[[#This Row],[total_RC]]&gt;2),1,Beazley_data[[#This Row],[total_RC]])</f>
        <v>0.94660703175944805</v>
      </c>
      <c r="P782" s="39" t="str">
        <f>Beazley_data[[#This Row],[key]]</f>
        <v>D52005</v>
      </c>
      <c r="Q782" s="40">
        <f>Beazley_data[[#This Row],[WEP]]</f>
        <v>696016.95570000005</v>
      </c>
      <c r="R782" s="40">
        <f t="shared" si="99"/>
        <v>669154.21878181805</v>
      </c>
      <c r="S782" s="41">
        <f t="shared" si="100"/>
        <v>-4.0144313768334411E-2</v>
      </c>
      <c r="U782" s="42">
        <f>Beazley_data[[#This Row],[Acq_costs]]</f>
        <v>169652.014279989</v>
      </c>
      <c r="V782" s="40">
        <f t="shared" si="101"/>
        <v>166005.458244262</v>
      </c>
      <c r="W782" s="43">
        <f t="shared" si="102"/>
        <v>-2.1966482754810529E-2</v>
      </c>
      <c r="Y782" s="44">
        <f>Beazley_data[[#This Row],[total_RC]]</f>
        <v>0.94660703175944805</v>
      </c>
      <c r="Z782" s="45">
        <f t="shared" si="103"/>
        <v>0.94714672585722004</v>
      </c>
      <c r="AA782" s="43">
        <f t="shared" si="104"/>
        <v>5.6981044545504733E-4</v>
      </c>
      <c r="AD782" s="42">
        <f>Beazley_data[[#This Row],[Cat_incurred]]+Beazley_data[[#This Row],[incurred_exc_cat]]</f>
        <v>14304.31989341</v>
      </c>
      <c r="AE782" s="40">
        <f t="shared" si="105"/>
        <v>14452.737915080001</v>
      </c>
      <c r="AF782" s="43">
        <f t="shared" si="106"/>
        <v>1.0269197611003594E-2</v>
      </c>
    </row>
    <row r="783" spans="1:32" x14ac:dyDescent="0.25">
      <c r="A783" s="46" t="s">
        <v>1039</v>
      </c>
      <c r="B783" s="46" t="s">
        <v>87</v>
      </c>
      <c r="C783">
        <v>2006</v>
      </c>
      <c r="D783" s="84">
        <v>458139.39529999997</v>
      </c>
      <c r="E783">
        <v>128245.954546005</v>
      </c>
      <c r="F783">
        <v>0</v>
      </c>
      <c r="G783">
        <v>0</v>
      </c>
      <c r="H783">
        <v>3672.121828844</v>
      </c>
      <c r="I783">
        <v>3672.121828844</v>
      </c>
      <c r="J783">
        <v>0.94856696969374199</v>
      </c>
      <c r="K783">
        <v>3672.121828844</v>
      </c>
      <c r="L783">
        <v>3672.121828844</v>
      </c>
      <c r="M783" s="38">
        <f>IF(OR(Beazley_data[[#This Row],[total_RC]]&lt;0.6,Beazley_data[[#This Row],[total_RC]]&gt;2),1,Beazley_data[[#This Row],[total_RC]])</f>
        <v>0.94856696969374199</v>
      </c>
      <c r="P783" s="39" t="str">
        <f>Beazley_data[[#This Row],[key]]</f>
        <v>D52006</v>
      </c>
      <c r="Q783" s="40">
        <f>Beazley_data[[#This Row],[WEP]]</f>
        <v>458139.39529999997</v>
      </c>
      <c r="R783" s="40">
        <f t="shared" si="99"/>
        <v>461667.23614735401</v>
      </c>
      <c r="S783" s="41">
        <f t="shared" si="100"/>
        <v>7.6415230952798742E-3</v>
      </c>
      <c r="U783" s="42">
        <f>Beazley_data[[#This Row],[Acq_costs]]</f>
        <v>128245.954546005</v>
      </c>
      <c r="V783" s="40">
        <f t="shared" si="101"/>
        <v>124281.62158812</v>
      </c>
      <c r="W783" s="43">
        <f t="shared" si="102"/>
        <v>-3.1897982237656476E-2</v>
      </c>
      <c r="Y783" s="44">
        <f>Beazley_data[[#This Row],[total_RC]]</f>
        <v>0.94856696969374199</v>
      </c>
      <c r="Z783" s="45">
        <f t="shared" si="103"/>
        <v>0.94666271287928405</v>
      </c>
      <c r="AA783" s="43">
        <f t="shared" si="104"/>
        <v>-2.0115472898115131E-3</v>
      </c>
      <c r="AD783" s="42">
        <f>Beazley_data[[#This Row],[Cat_incurred]]+Beazley_data[[#This Row],[incurred_exc_cat]]</f>
        <v>3672.121828844</v>
      </c>
      <c r="AE783" s="40">
        <f t="shared" si="105"/>
        <v>3850.9895922720002</v>
      </c>
      <c r="AF783" s="43">
        <f t="shared" si="106"/>
        <v>4.6447220679833652E-2</v>
      </c>
    </row>
    <row r="784" spans="1:32" x14ac:dyDescent="0.25">
      <c r="A784" s="48" t="s">
        <v>1040</v>
      </c>
      <c r="B784" s="48" t="s">
        <v>87</v>
      </c>
      <c r="C784" s="49">
        <v>2007</v>
      </c>
      <c r="D784" s="85">
        <v>442862.57260000001</v>
      </c>
      <c r="E784" s="49">
        <v>115301.17103726399</v>
      </c>
      <c r="F784" s="49">
        <v>0</v>
      </c>
      <c r="G784" s="49">
        <v>0</v>
      </c>
      <c r="H784" s="49">
        <v>1861.0963979999999</v>
      </c>
      <c r="I784" s="49">
        <v>1861.0963979999999</v>
      </c>
      <c r="J784" s="49">
        <v>0.941970684032304</v>
      </c>
      <c r="K784" s="49">
        <v>1861.0963979999999</v>
      </c>
      <c r="L784" s="49">
        <v>1861.0963979999999</v>
      </c>
      <c r="M784" s="38">
        <f>IF(OR(Beazley_data[[#This Row],[total_RC]]&lt;0.6,Beazley_data[[#This Row],[total_RC]]&gt;2),1,Beazley_data[[#This Row],[total_RC]])</f>
        <v>0.941970684032304</v>
      </c>
      <c r="P784" s="39" t="str">
        <f>Beazley_data[[#This Row],[key]]</f>
        <v>D52007</v>
      </c>
      <c r="Q784" s="40">
        <f>Beazley_data[[#This Row],[WEP]]</f>
        <v>442862.57260000001</v>
      </c>
      <c r="R784" s="40">
        <f t="shared" si="99"/>
        <v>483544.165295268</v>
      </c>
      <c r="S784" s="41">
        <f t="shared" si="100"/>
        <v>8.4132113703463809E-2</v>
      </c>
      <c r="U784" s="42">
        <f>Beazley_data[[#This Row],[Acq_costs]]</f>
        <v>115301.17103726399</v>
      </c>
      <c r="V784" s="40">
        <f t="shared" si="101"/>
        <v>128019.490489328</v>
      </c>
      <c r="W784" s="43">
        <f t="shared" si="102"/>
        <v>9.9346743245507907E-2</v>
      </c>
      <c r="Y784" s="44">
        <f>Beazley_data[[#This Row],[total_RC]]</f>
        <v>0.941970684032304</v>
      </c>
      <c r="Z784" s="45">
        <f t="shared" si="103"/>
        <v>0.94070498929742496</v>
      </c>
      <c r="AA784" s="43">
        <f t="shared" si="104"/>
        <v>-1.3454746698264323E-3</v>
      </c>
      <c r="AD784" s="42">
        <f>Beazley_data[[#This Row],[Cat_incurred]]+Beazley_data[[#This Row],[incurred_exc_cat]]</f>
        <v>1861.0963979999999</v>
      </c>
      <c r="AE784" s="40">
        <f t="shared" si="105"/>
        <v>1962.0216</v>
      </c>
      <c r="AF784" s="43">
        <f t="shared" si="106"/>
        <v>5.1439393939394E-2</v>
      </c>
    </row>
    <row r="785" spans="1:32" x14ac:dyDescent="0.25">
      <c r="A785" s="46" t="s">
        <v>1041</v>
      </c>
      <c r="B785" s="46" t="s">
        <v>87</v>
      </c>
      <c r="C785">
        <v>2008</v>
      </c>
      <c r="D785" s="84">
        <v>944446.12679999997</v>
      </c>
      <c r="E785">
        <v>185496.89040488101</v>
      </c>
      <c r="F785">
        <v>1179.6826000000001</v>
      </c>
      <c r="G785">
        <v>1179.6826000000001</v>
      </c>
      <c r="H785">
        <v>0</v>
      </c>
      <c r="I785">
        <v>0</v>
      </c>
      <c r="J785">
        <v>0.99194905428313096</v>
      </c>
      <c r="K785">
        <v>1179.6826000000001</v>
      </c>
      <c r="L785">
        <v>1179.6826000000001</v>
      </c>
      <c r="M785" s="38">
        <f>IF(OR(Beazley_data[[#This Row],[total_RC]]&lt;0.6,Beazley_data[[#This Row],[total_RC]]&gt;2),1,Beazley_data[[#This Row],[total_RC]])</f>
        <v>0.99194905428313096</v>
      </c>
      <c r="P785" s="39" t="str">
        <f>Beazley_data[[#This Row],[key]]</f>
        <v>D52008</v>
      </c>
      <c r="Q785" s="40">
        <f>Beazley_data[[#This Row],[WEP]]</f>
        <v>944446.12679999997</v>
      </c>
      <c r="R785" s="40">
        <f t="shared" si="99"/>
        <v>967460.63389361696</v>
      </c>
      <c r="S785" s="41">
        <f t="shared" si="100"/>
        <v>2.3788572152019672E-2</v>
      </c>
      <c r="U785" s="42">
        <f>Beazley_data[[#This Row],[Acq_costs]]</f>
        <v>185496.89040488101</v>
      </c>
      <c r="V785" s="40">
        <f t="shared" si="101"/>
        <v>189890.02443031501</v>
      </c>
      <c r="W785" s="43">
        <f t="shared" si="102"/>
        <v>2.3135149087550808E-2</v>
      </c>
      <c r="Y785" s="44">
        <f>Beazley_data[[#This Row],[total_RC]]</f>
        <v>0.99194905428313096</v>
      </c>
      <c r="Z785" s="45">
        <f t="shared" si="103"/>
        <v>0.99048583053342598</v>
      </c>
      <c r="AA785" s="43">
        <f t="shared" si="104"/>
        <v>-1.4772788308510777E-3</v>
      </c>
      <c r="AD785" s="42">
        <f>Beazley_data[[#This Row],[Cat_incurred]]+Beazley_data[[#This Row],[incurred_exc_cat]]</f>
        <v>1179.6826000000001</v>
      </c>
      <c r="AE785" s="40">
        <f t="shared" si="105"/>
        <v>1179.6826000000001</v>
      </c>
      <c r="AF785" s="43">
        <f t="shared" si="106"/>
        <v>0</v>
      </c>
    </row>
    <row r="786" spans="1:32" x14ac:dyDescent="0.25">
      <c r="A786" s="48" t="s">
        <v>1042</v>
      </c>
      <c r="B786" s="48" t="s">
        <v>87</v>
      </c>
      <c r="C786" s="49">
        <v>2009</v>
      </c>
      <c r="D786" s="85">
        <v>3652896.3069000002</v>
      </c>
      <c r="E786" s="49">
        <v>447478.52314209199</v>
      </c>
      <c r="F786" s="49">
        <v>1485.5555549999999</v>
      </c>
      <c r="G786" s="49">
        <v>1485.5555549999999</v>
      </c>
      <c r="H786" s="49">
        <v>31973.787646879999</v>
      </c>
      <c r="I786" s="49">
        <v>31973.787646879999</v>
      </c>
      <c r="J786" s="49">
        <v>1.0285332369414499</v>
      </c>
      <c r="K786" s="49">
        <v>33459.343201880001</v>
      </c>
      <c r="L786" s="49">
        <v>33459.343201880001</v>
      </c>
      <c r="M786" s="38">
        <f>IF(OR(Beazley_data[[#This Row],[total_RC]]&lt;0.6,Beazley_data[[#This Row],[total_RC]]&gt;2),1,Beazley_data[[#This Row],[total_RC]])</f>
        <v>1.0285332369414499</v>
      </c>
      <c r="P786" s="39" t="str">
        <f>Beazley_data[[#This Row],[key]]</f>
        <v>D52009</v>
      </c>
      <c r="Q786" s="40">
        <f>Beazley_data[[#This Row],[WEP]]</f>
        <v>3652896.3069000002</v>
      </c>
      <c r="R786" s="40">
        <f t="shared" si="99"/>
        <v>3758255.9824911002</v>
      </c>
      <c r="S786" s="41">
        <f t="shared" si="100"/>
        <v>2.8034193541352132E-2</v>
      </c>
      <c r="U786" s="42">
        <f>Beazley_data[[#This Row],[Acq_costs]]</f>
        <v>447478.52314209199</v>
      </c>
      <c r="V786" s="40">
        <f t="shared" si="101"/>
        <v>454737.53815815301</v>
      </c>
      <c r="W786" s="43">
        <f t="shared" si="102"/>
        <v>1.5963087290885608E-2</v>
      </c>
      <c r="Y786" s="44">
        <f>Beazley_data[[#This Row],[total_RC]]</f>
        <v>1.0285332369414499</v>
      </c>
      <c r="Z786" s="45">
        <f t="shared" si="103"/>
        <v>1.03418067061812</v>
      </c>
      <c r="AA786" s="43">
        <f t="shared" si="104"/>
        <v>5.4607805358561487E-3</v>
      </c>
      <c r="AD786" s="42">
        <f>Beazley_data[[#This Row],[Cat_incurred]]+Beazley_data[[#This Row],[incurred_exc_cat]]</f>
        <v>33459.343201880001</v>
      </c>
      <c r="AE786" s="40">
        <f t="shared" si="105"/>
        <v>34303.621096000003</v>
      </c>
      <c r="AF786" s="43">
        <f t="shared" si="106"/>
        <v>2.4611917551131325E-2</v>
      </c>
    </row>
    <row r="787" spans="1:32" x14ac:dyDescent="0.25">
      <c r="A787" s="46" t="s">
        <v>1043</v>
      </c>
      <c r="B787" s="46" t="s">
        <v>87</v>
      </c>
      <c r="C787">
        <v>2010</v>
      </c>
      <c r="D787" s="84">
        <v>1507673.3186999999</v>
      </c>
      <c r="E787">
        <v>176519.05308574499</v>
      </c>
      <c r="F787">
        <v>0</v>
      </c>
      <c r="G787">
        <v>0</v>
      </c>
      <c r="H787">
        <v>10218.48378</v>
      </c>
      <c r="I787">
        <v>10218.48378</v>
      </c>
      <c r="J787">
        <v>0.98682392397303098</v>
      </c>
      <c r="K787">
        <v>10218.48378</v>
      </c>
      <c r="L787">
        <v>10218.48378</v>
      </c>
      <c r="M787" s="38">
        <f>IF(OR(Beazley_data[[#This Row],[total_RC]]&lt;0.6,Beazley_data[[#This Row],[total_RC]]&gt;2),1,Beazley_data[[#This Row],[total_RC]])</f>
        <v>0.98682392397303098</v>
      </c>
      <c r="P787" s="39" t="str">
        <f>Beazley_data[[#This Row],[key]]</f>
        <v>D52010</v>
      </c>
      <c r="Q787" s="40">
        <f>Beazley_data[[#This Row],[WEP]]</f>
        <v>1507673.3186999999</v>
      </c>
      <c r="R787" s="40">
        <f t="shared" si="99"/>
        <v>1605393.64222391</v>
      </c>
      <c r="S787" s="41">
        <f t="shared" si="100"/>
        <v>6.0870007799794575E-2</v>
      </c>
      <c r="U787" s="42">
        <f>Beazley_data[[#This Row],[Acq_costs]]</f>
        <v>176519.05308574499</v>
      </c>
      <c r="V787" s="40">
        <f t="shared" si="101"/>
        <v>183834.60665988701</v>
      </c>
      <c r="W787" s="43">
        <f t="shared" si="102"/>
        <v>3.9794213434886858E-2</v>
      </c>
      <c r="Y787" s="44">
        <f>Beazley_data[[#This Row],[total_RC]]</f>
        <v>0.98682392397303098</v>
      </c>
      <c r="Z787" s="45">
        <f t="shared" si="103"/>
        <v>0.98798310637767395</v>
      </c>
      <c r="AA787" s="43">
        <f t="shared" si="104"/>
        <v>1.1732816048778153E-3</v>
      </c>
      <c r="AD787" s="42">
        <f>Beazley_data[[#This Row],[Cat_incurred]]+Beazley_data[[#This Row],[incurred_exc_cat]]</f>
        <v>10218.48378</v>
      </c>
      <c r="AE787" s="40">
        <f t="shared" si="105"/>
        <v>10646.376</v>
      </c>
      <c r="AF787" s="43">
        <f t="shared" si="106"/>
        <v>4.0191349619814264E-2</v>
      </c>
    </row>
    <row r="788" spans="1:32" x14ac:dyDescent="0.25">
      <c r="A788" s="48" t="s">
        <v>1044</v>
      </c>
      <c r="B788" s="48" t="s">
        <v>87</v>
      </c>
      <c r="C788" s="49">
        <v>2011</v>
      </c>
      <c r="D788" s="85">
        <v>2187345.3997</v>
      </c>
      <c r="E788" s="49">
        <v>451929.50459826097</v>
      </c>
      <c r="F788" s="49">
        <v>92493.460501648806</v>
      </c>
      <c r="G788" s="49">
        <v>137867.42472614901</v>
      </c>
      <c r="H788" s="49">
        <v>1194.5034000000001</v>
      </c>
      <c r="I788" s="49">
        <v>1194.5034000000001</v>
      </c>
      <c r="J788" s="49">
        <v>0.98452458304705204</v>
      </c>
      <c r="K788" s="49">
        <v>93687.963901648807</v>
      </c>
      <c r="L788" s="49">
        <v>139061.928126149</v>
      </c>
      <c r="M788" s="38">
        <f>IF(OR(Beazley_data[[#This Row],[total_RC]]&lt;0.6,Beazley_data[[#This Row],[total_RC]]&gt;2),1,Beazley_data[[#This Row],[total_RC]])</f>
        <v>0.98452458304705204</v>
      </c>
      <c r="P788" s="39" t="str">
        <f>Beazley_data[[#This Row],[key]]</f>
        <v>D52011</v>
      </c>
      <c r="Q788" s="40">
        <f>Beazley_data[[#This Row],[WEP]]</f>
        <v>2187345.3997</v>
      </c>
      <c r="R788" s="40">
        <f t="shared" si="99"/>
        <v>2700699.5047415099</v>
      </c>
      <c r="S788" s="41">
        <f t="shared" si="100"/>
        <v>0.19008190438819081</v>
      </c>
      <c r="U788" s="42">
        <f>Beazley_data[[#This Row],[Acq_costs]]</f>
        <v>451929.50459826097</v>
      </c>
      <c r="V788" s="40">
        <f t="shared" si="101"/>
        <v>477459.85806534899</v>
      </c>
      <c r="W788" s="43">
        <f t="shared" si="102"/>
        <v>5.3471203988825648E-2</v>
      </c>
      <c r="Y788" s="44">
        <f>Beazley_data[[#This Row],[total_RC]]</f>
        <v>0.98452458304705204</v>
      </c>
      <c r="Z788" s="45">
        <f t="shared" si="103"/>
        <v>0.98945150311100705</v>
      </c>
      <c r="AA788" s="43">
        <f t="shared" si="104"/>
        <v>4.9794457317654467E-3</v>
      </c>
      <c r="AD788" s="42">
        <f>Beazley_data[[#This Row],[Cat_incurred]]+Beazley_data[[#This Row],[incurred_exc_cat]]</f>
        <v>139061.928126149</v>
      </c>
      <c r="AE788" s="40">
        <f t="shared" si="105"/>
        <v>144989.66114669401</v>
      </c>
      <c r="AF788" s="43">
        <f t="shared" si="106"/>
        <v>4.0883832499943561E-2</v>
      </c>
    </row>
    <row r="789" spans="1:32" x14ac:dyDescent="0.25">
      <c r="A789" s="46" t="s">
        <v>1045</v>
      </c>
      <c r="B789" s="46" t="s">
        <v>87</v>
      </c>
      <c r="C789">
        <v>2012</v>
      </c>
      <c r="D789" s="84">
        <v>2281887.3462</v>
      </c>
      <c r="E789">
        <v>299781.10658081702</v>
      </c>
      <c r="F789">
        <v>8562.8614799999996</v>
      </c>
      <c r="G789">
        <v>8562.8614799999996</v>
      </c>
      <c r="H789">
        <v>0</v>
      </c>
      <c r="I789">
        <v>0</v>
      </c>
      <c r="J789">
        <v>0.91271512860917503</v>
      </c>
      <c r="K789">
        <v>8562.8614799999996</v>
      </c>
      <c r="L789">
        <v>8562.8614799999996</v>
      </c>
      <c r="M789" s="38">
        <f>IF(OR(Beazley_data[[#This Row],[total_RC]]&lt;0.6,Beazley_data[[#This Row],[total_RC]]&gt;2),1,Beazley_data[[#This Row],[total_RC]])</f>
        <v>0.91271512860917503</v>
      </c>
      <c r="P789" s="39" t="str">
        <f>Beazley_data[[#This Row],[key]]</f>
        <v>D52012</v>
      </c>
      <c r="Q789" s="40">
        <f>Beazley_data[[#This Row],[WEP]]</f>
        <v>2281887.3462</v>
      </c>
      <c r="R789" s="40">
        <f t="shared" si="99"/>
        <v>2372081.8939215201</v>
      </c>
      <c r="S789" s="41">
        <f t="shared" si="100"/>
        <v>3.8023370083741355E-2</v>
      </c>
      <c r="U789" s="42">
        <f>Beazley_data[[#This Row],[Acq_costs]]</f>
        <v>299781.10658081702</v>
      </c>
      <c r="V789" s="40">
        <f t="shared" si="101"/>
        <v>315398.34943506902</v>
      </c>
      <c r="W789" s="43">
        <f t="shared" si="102"/>
        <v>4.9515930829140596E-2</v>
      </c>
      <c r="Y789" s="44">
        <f>Beazley_data[[#This Row],[total_RC]]</f>
        <v>0.91271512860917503</v>
      </c>
      <c r="Z789" s="45">
        <f t="shared" si="103"/>
        <v>0.91286448549026999</v>
      </c>
      <c r="AA789" s="43">
        <f t="shared" si="104"/>
        <v>1.6361342068724405E-4</v>
      </c>
      <c r="AD789" s="42">
        <f>Beazley_data[[#This Row],[Cat_incurred]]+Beazley_data[[#This Row],[incurred_exc_cat]]</f>
        <v>8562.8614799999996</v>
      </c>
      <c r="AE789" s="40">
        <f t="shared" si="105"/>
        <v>9027.2160000000003</v>
      </c>
      <c r="AF789" s="43">
        <f t="shared" si="106"/>
        <v>5.1439393939394021E-2</v>
      </c>
    </row>
    <row r="790" spans="1:32" x14ac:dyDescent="0.25">
      <c r="A790" s="48" t="s">
        <v>1046</v>
      </c>
      <c r="B790" s="48" t="s">
        <v>87</v>
      </c>
      <c r="C790" s="49">
        <v>2013</v>
      </c>
      <c r="D790" s="85">
        <v>2997744.9849999999</v>
      </c>
      <c r="E790" s="49">
        <v>227795.41147993199</v>
      </c>
      <c r="F790" s="49">
        <v>27045.360000000001</v>
      </c>
      <c r="G790" s="49">
        <v>27045.360000000001</v>
      </c>
      <c r="H790" s="49">
        <v>22429.050069299701</v>
      </c>
      <c r="I790" s="49">
        <v>22429.050069299701</v>
      </c>
      <c r="J790" s="49">
        <v>0.96627036286912005</v>
      </c>
      <c r="K790" s="49">
        <v>49474.410069299702</v>
      </c>
      <c r="L790" s="49">
        <v>49474.410069299702</v>
      </c>
      <c r="M790" s="38">
        <f>IF(OR(Beazley_data[[#This Row],[total_RC]]&lt;0.6,Beazley_data[[#This Row],[total_RC]]&gt;2),1,Beazley_data[[#This Row],[total_RC]])</f>
        <v>0.96627036286912005</v>
      </c>
      <c r="P790" s="39" t="str">
        <f>Beazley_data[[#This Row],[key]]</f>
        <v>D52013</v>
      </c>
      <c r="Q790" s="40">
        <f>Beazley_data[[#This Row],[WEP]]</f>
        <v>2997744.9849999999</v>
      </c>
      <c r="R790" s="40">
        <f t="shared" si="99"/>
        <v>3088725.25329425</v>
      </c>
      <c r="S790" s="41">
        <f t="shared" si="100"/>
        <v>2.9455604119277362E-2</v>
      </c>
      <c r="U790" s="42">
        <f>Beazley_data[[#This Row],[Acq_costs]]</f>
        <v>227795.41147993199</v>
      </c>
      <c r="V790" s="40">
        <f t="shared" si="101"/>
        <v>235571.64407777699</v>
      </c>
      <c r="W790" s="43">
        <f t="shared" si="102"/>
        <v>3.3010053600838189E-2</v>
      </c>
      <c r="Y790" s="44">
        <f>Beazley_data[[#This Row],[total_RC]]</f>
        <v>0.96627036286912005</v>
      </c>
      <c r="Z790" s="45">
        <f t="shared" si="103"/>
        <v>0.96686172870066001</v>
      </c>
      <c r="AA790" s="43">
        <f t="shared" si="104"/>
        <v>6.1163433610582493E-4</v>
      </c>
      <c r="AD790" s="42">
        <f>Beazley_data[[#This Row],[Cat_incurred]]+Beazley_data[[#This Row],[incurred_exc_cat]]</f>
        <v>49474.410069299702</v>
      </c>
      <c r="AE790" s="40">
        <f t="shared" si="105"/>
        <v>52131.933208523602</v>
      </c>
      <c r="AF790" s="43">
        <f t="shared" si="106"/>
        <v>5.0976876851929087E-2</v>
      </c>
    </row>
    <row r="791" spans="1:32" x14ac:dyDescent="0.25">
      <c r="A791" s="46" t="s">
        <v>1047</v>
      </c>
      <c r="B791" s="46" t="s">
        <v>87</v>
      </c>
      <c r="C791">
        <v>2014</v>
      </c>
      <c r="D791" s="84">
        <v>1821455.6869000001</v>
      </c>
      <c r="E791">
        <v>145979.83749060001</v>
      </c>
      <c r="F791">
        <v>1430.1117264</v>
      </c>
      <c r="G791">
        <v>1430.1117264</v>
      </c>
      <c r="H791">
        <v>38985.298835399997</v>
      </c>
      <c r="I791">
        <v>38985.298835399997</v>
      </c>
      <c r="J791">
        <v>0.97952481417206905</v>
      </c>
      <c r="K791">
        <v>40415.410561800003</v>
      </c>
      <c r="L791">
        <v>40415.410561800003</v>
      </c>
      <c r="M791" s="38">
        <f>IF(OR(Beazley_data[[#This Row],[total_RC]]&lt;0.6,Beazley_data[[#This Row],[total_RC]]&gt;2),1,Beazley_data[[#This Row],[total_RC]])</f>
        <v>0.97952481417206905</v>
      </c>
      <c r="P791" s="39" t="str">
        <f>Beazley_data[[#This Row],[key]]</f>
        <v>D52014</v>
      </c>
      <c r="Q791" s="40">
        <f>Beazley_data[[#This Row],[WEP]]</f>
        <v>1821455.6869000001</v>
      </c>
      <c r="R791" s="40">
        <f t="shared" si="99"/>
        <v>1862020.5056632999</v>
      </c>
      <c r="S791" s="41">
        <f t="shared" si="100"/>
        <v>2.1785377035281148E-2</v>
      </c>
      <c r="U791" s="42">
        <f>Beazley_data[[#This Row],[Acq_costs]]</f>
        <v>145979.83749060001</v>
      </c>
      <c r="V791" s="40">
        <f t="shared" si="101"/>
        <v>147936.40291362099</v>
      </c>
      <c r="W791" s="43">
        <f t="shared" si="102"/>
        <v>1.3225719866687588E-2</v>
      </c>
      <c r="Y791" s="44">
        <f>Beazley_data[[#This Row],[total_RC]]</f>
        <v>0.97952481417206905</v>
      </c>
      <c r="Z791" s="45">
        <f t="shared" si="103"/>
        <v>0.98037554547553796</v>
      </c>
      <c r="AA791" s="43">
        <f t="shared" si="104"/>
        <v>8.67760632540316E-4</v>
      </c>
      <c r="AD791" s="42">
        <f>Beazley_data[[#This Row],[Cat_incurred]]+Beazley_data[[#This Row],[incurred_exc_cat]]</f>
        <v>40415.410561799996</v>
      </c>
      <c r="AE791" s="40">
        <f t="shared" si="105"/>
        <v>53116.127898400002</v>
      </c>
      <c r="AF791" s="43">
        <f t="shared" si="106"/>
        <v>0.23911225910318257</v>
      </c>
    </row>
    <row r="792" spans="1:32" x14ac:dyDescent="0.25">
      <c r="A792" s="48" t="s">
        <v>1048</v>
      </c>
      <c r="B792" s="48" t="s">
        <v>87</v>
      </c>
      <c r="C792" s="49">
        <v>2015</v>
      </c>
      <c r="D792" s="85">
        <v>1319904.8652999999</v>
      </c>
      <c r="E792" s="49">
        <v>139824.02530018901</v>
      </c>
      <c r="F792" s="49">
        <v>2860.2234527999999</v>
      </c>
      <c r="G792" s="49">
        <v>2860.2234527999999</v>
      </c>
      <c r="H792" s="49">
        <v>71824.47</v>
      </c>
      <c r="I792" s="49">
        <v>71824.47</v>
      </c>
      <c r="J792" s="49">
        <v>0.96488431660603802</v>
      </c>
      <c r="K792" s="49">
        <v>74684.693452799998</v>
      </c>
      <c r="L792" s="49">
        <v>74684.693452799998</v>
      </c>
      <c r="M792" s="38">
        <f>IF(OR(Beazley_data[[#This Row],[total_RC]]&lt;0.6,Beazley_data[[#This Row],[total_RC]]&gt;2),1,Beazley_data[[#This Row],[total_RC]])</f>
        <v>0.96488431660603802</v>
      </c>
      <c r="P792" s="39" t="str">
        <f>Beazley_data[[#This Row],[key]]</f>
        <v>D52015</v>
      </c>
      <c r="Q792" s="40">
        <f>Beazley_data[[#This Row],[WEP]]</f>
        <v>1319904.8652999999</v>
      </c>
      <c r="R792" s="40">
        <f t="shared" si="99"/>
        <v>1345986.30808805</v>
      </c>
      <c r="S792" s="41">
        <f t="shared" si="100"/>
        <v>1.9377197696088214E-2</v>
      </c>
      <c r="U792" s="42">
        <f>Beazley_data[[#This Row],[Acq_costs]]</f>
        <v>139824.02530018901</v>
      </c>
      <c r="V792" s="40">
        <f t="shared" si="101"/>
        <v>141366.864897797</v>
      </c>
      <c r="W792" s="43">
        <f t="shared" si="102"/>
        <v>1.0913728607643719E-2</v>
      </c>
      <c r="Y792" s="44">
        <f>Beazley_data[[#This Row],[total_RC]]</f>
        <v>0.96488431660603802</v>
      </c>
      <c r="Z792" s="45">
        <f t="shared" si="103"/>
        <v>0.96574944535898599</v>
      </c>
      <c r="AA792" s="43">
        <f t="shared" si="104"/>
        <v>8.958107686268368E-4</v>
      </c>
      <c r="AD792" s="42">
        <f>Beazley_data[[#This Row],[Cat_incurred]]+Beazley_data[[#This Row],[incurred_exc_cat]]</f>
        <v>74684.693452799998</v>
      </c>
      <c r="AE792" s="40">
        <f t="shared" si="105"/>
        <v>77739.607446399998</v>
      </c>
      <c r="AF792" s="43">
        <f t="shared" si="106"/>
        <v>3.9296750960651626E-2</v>
      </c>
    </row>
    <row r="793" spans="1:32" x14ac:dyDescent="0.25">
      <c r="A793" s="46" t="s">
        <v>1049</v>
      </c>
      <c r="B793" s="46" t="s">
        <v>87</v>
      </c>
      <c r="C793">
        <v>2016</v>
      </c>
      <c r="D793" s="84">
        <v>1295875.5970000001</v>
      </c>
      <c r="E793">
        <v>133226.90650598999</v>
      </c>
      <c r="F793">
        <v>36060.480000000003</v>
      </c>
      <c r="G793">
        <v>36060.480000000003</v>
      </c>
      <c r="H793">
        <v>3943.875</v>
      </c>
      <c r="I793">
        <v>3943.875</v>
      </c>
      <c r="J793">
        <v>0.82991763759210002</v>
      </c>
      <c r="K793">
        <v>40004.355000000003</v>
      </c>
      <c r="L793">
        <v>40004.355000000003</v>
      </c>
      <c r="M793" s="38">
        <f>IF(OR(Beazley_data[[#This Row],[total_RC]]&lt;0.6,Beazley_data[[#This Row],[total_RC]]&gt;2),1,Beazley_data[[#This Row],[total_RC]])</f>
        <v>0.82991763759210002</v>
      </c>
      <c r="P793" s="39" t="str">
        <f>Beazley_data[[#This Row],[key]]</f>
        <v>D52016</v>
      </c>
      <c r="Q793" s="40">
        <f>Beazley_data[[#This Row],[WEP]]</f>
        <v>1295875.5970000001</v>
      </c>
      <c r="R793" s="40">
        <f t="shared" si="99"/>
        <v>1248464.49046856</v>
      </c>
      <c r="S793" s="41">
        <f t="shared" si="100"/>
        <v>-3.7975534661499451E-2</v>
      </c>
      <c r="U793" s="42">
        <f>Beazley_data[[#This Row],[Acq_costs]]</f>
        <v>133226.90650598999</v>
      </c>
      <c r="V793" s="40">
        <f t="shared" si="101"/>
        <v>121330.13995279701</v>
      </c>
      <c r="W793" s="43">
        <f t="shared" si="102"/>
        <v>-9.8052854450026761E-2</v>
      </c>
      <c r="Y793" s="44">
        <f>Beazley_data[[#This Row],[total_RC]]</f>
        <v>0.82991763759210002</v>
      </c>
      <c r="Z793" s="45">
        <f t="shared" si="103"/>
        <v>0.82754183237353596</v>
      </c>
      <c r="AA793" s="43">
        <f t="shared" si="104"/>
        <v>-2.8709185754994837E-3</v>
      </c>
      <c r="AD793" s="42">
        <f>Beazley_data[[#This Row],[Cat_incurred]]+Beazley_data[[#This Row],[incurred_exc_cat]]</f>
        <v>40004.355000000003</v>
      </c>
      <c r="AE793" s="40">
        <f t="shared" si="105"/>
        <v>41959.875</v>
      </c>
      <c r="AF793" s="43">
        <f t="shared" si="106"/>
        <v>4.6604523964859208E-2</v>
      </c>
    </row>
    <row r="794" spans="1:32" x14ac:dyDescent="0.25">
      <c r="A794" s="48" t="s">
        <v>1050</v>
      </c>
      <c r="B794" s="48" t="s">
        <v>87</v>
      </c>
      <c r="C794" s="49">
        <v>2017</v>
      </c>
      <c r="D794" s="85">
        <v>4937642.1482999995</v>
      </c>
      <c r="E794" s="49">
        <v>982573.67894512601</v>
      </c>
      <c r="F794" s="49">
        <v>0</v>
      </c>
      <c r="G794" s="49">
        <v>0</v>
      </c>
      <c r="H794" s="49">
        <v>140059.482998964</v>
      </c>
      <c r="I794" s="49">
        <v>230967.13207396399</v>
      </c>
      <c r="J794" s="49">
        <v>0.92742495319220397</v>
      </c>
      <c r="K794" s="49">
        <v>140059.482998964</v>
      </c>
      <c r="L794" s="49">
        <v>230967.13207396399</v>
      </c>
      <c r="M794" s="38">
        <f>IF(OR(Beazley_data[[#This Row],[total_RC]]&lt;0.6,Beazley_data[[#This Row],[total_RC]]&gt;2),1,Beazley_data[[#This Row],[total_RC]])</f>
        <v>0.92742495319220397</v>
      </c>
      <c r="P794" s="39" t="str">
        <f>Beazley_data[[#This Row],[key]]</f>
        <v>D52017</v>
      </c>
      <c r="Q794" s="40">
        <f>Beazley_data[[#This Row],[WEP]]</f>
        <v>4937642.1482999995</v>
      </c>
      <c r="R794" s="40">
        <f t="shared" si="99"/>
        <v>5064777.8959909296</v>
      </c>
      <c r="S794" s="41">
        <f t="shared" si="100"/>
        <v>2.5101939374590439E-2</v>
      </c>
      <c r="U794" s="42">
        <f>Beazley_data[[#This Row],[Acq_costs]]</f>
        <v>982573.67894512601</v>
      </c>
      <c r="V794" s="40">
        <f t="shared" si="101"/>
        <v>806641.29678541399</v>
      </c>
      <c r="W794" s="43">
        <f t="shared" si="102"/>
        <v>-0.21810485386853964</v>
      </c>
      <c r="Y794" s="44">
        <f>Beazley_data[[#This Row],[total_RC]]</f>
        <v>0.92742495319220397</v>
      </c>
      <c r="Z794" s="45">
        <f t="shared" si="103"/>
        <v>0.91713666689050899</v>
      </c>
      <c r="AA794" s="43">
        <f t="shared" si="104"/>
        <v>-1.1217833364548312E-2</v>
      </c>
      <c r="AD794" s="42">
        <f>Beazley_data[[#This Row],[Cat_incurred]]+Beazley_data[[#This Row],[incurred_exc_cat]]</f>
        <v>230967.13207396399</v>
      </c>
      <c r="AE794" s="40">
        <f t="shared" si="105"/>
        <v>180141.819919734</v>
      </c>
      <c r="AF794" s="43">
        <f t="shared" si="106"/>
        <v>-0.28214055002262267</v>
      </c>
    </row>
    <row r="795" spans="1:32" x14ac:dyDescent="0.25">
      <c r="A795" s="46" t="s">
        <v>1051</v>
      </c>
      <c r="B795" s="46" t="s">
        <v>87</v>
      </c>
      <c r="C795">
        <v>2018</v>
      </c>
      <c r="D795" s="84">
        <v>7426549.8964999998</v>
      </c>
      <c r="E795">
        <v>1344967.12886536</v>
      </c>
      <c r="F795">
        <v>478069.38452600001</v>
      </c>
      <c r="G795">
        <v>804308.97279999999</v>
      </c>
      <c r="H795">
        <v>255237.2800046</v>
      </c>
      <c r="I795">
        <v>289047.86480460002</v>
      </c>
      <c r="J795">
        <v>1.02271148251794</v>
      </c>
      <c r="K795">
        <v>733306.66453059996</v>
      </c>
      <c r="L795">
        <v>1093356.8376046</v>
      </c>
      <c r="M795" s="38">
        <f>IF(OR(Beazley_data[[#This Row],[total_RC]]&lt;0.6,Beazley_data[[#This Row],[total_RC]]&gt;2),1,Beazley_data[[#This Row],[total_RC]])</f>
        <v>1.02271148251794</v>
      </c>
      <c r="P795" s="39" t="str">
        <f>Beazley_data[[#This Row],[key]]</f>
        <v>D52018</v>
      </c>
      <c r="Q795" s="40">
        <f>Beazley_data[[#This Row],[WEP]]</f>
        <v>7426549.8964999998</v>
      </c>
      <c r="R795" s="40">
        <f t="shared" si="99"/>
        <v>7478770.6976338103</v>
      </c>
      <c r="S795" s="41">
        <f t="shared" si="100"/>
        <v>6.9825380727787994E-3</v>
      </c>
      <c r="U795" s="42">
        <f>Beazley_data[[#This Row],[Acq_costs]]</f>
        <v>1344967.12886536</v>
      </c>
      <c r="V795" s="40">
        <f t="shared" si="101"/>
        <v>1355841.1842790199</v>
      </c>
      <c r="W795" s="43">
        <f t="shared" si="102"/>
        <v>8.0201542332129887E-3</v>
      </c>
      <c r="Y795" s="44">
        <f>Beazley_data[[#This Row],[total_RC]]</f>
        <v>1.02271148251794</v>
      </c>
      <c r="Z795" s="45">
        <f t="shared" si="103"/>
        <v>1.00392815971892</v>
      </c>
      <c r="AA795" s="43">
        <f t="shared" si="104"/>
        <v>-1.8709827607862807E-2</v>
      </c>
      <c r="AD795" s="42">
        <f>Beazley_data[[#This Row],[Cat_incurred]]+Beazley_data[[#This Row],[incurred_exc_cat]]</f>
        <v>1093356.8376046</v>
      </c>
      <c r="AE795" s="40">
        <f t="shared" si="105"/>
        <v>889822.51783200004</v>
      </c>
      <c r="AF795" s="43">
        <f t="shared" si="106"/>
        <v>-0.22873586102147572</v>
      </c>
    </row>
    <row r="796" spans="1:32" x14ac:dyDescent="0.25">
      <c r="A796" s="48" t="s">
        <v>1052</v>
      </c>
      <c r="B796" s="48" t="s">
        <v>87</v>
      </c>
      <c r="C796" s="49">
        <v>2019</v>
      </c>
      <c r="D796" s="85">
        <v>15041985.479900001</v>
      </c>
      <c r="E796" s="49">
        <v>3159311.7045693099</v>
      </c>
      <c r="F796" s="49">
        <v>365713.47128001001</v>
      </c>
      <c r="G796" s="49">
        <v>453898.97986691003</v>
      </c>
      <c r="H796" s="49">
        <v>1120507.5616506301</v>
      </c>
      <c r="I796" s="49">
        <v>1208540.9428301801</v>
      </c>
      <c r="J796" s="49">
        <v>1.1067429343775901</v>
      </c>
      <c r="K796" s="49">
        <v>1486221.03293064</v>
      </c>
      <c r="L796" s="49">
        <v>1662439.9226970901</v>
      </c>
      <c r="M796" s="38">
        <f>IF(OR(Beazley_data[[#This Row],[total_RC]]&lt;0.6,Beazley_data[[#This Row],[total_RC]]&gt;2),1,Beazley_data[[#This Row],[total_RC]])</f>
        <v>1.1067429343775901</v>
      </c>
      <c r="P796" s="39" t="str">
        <f>Beazley_data[[#This Row],[key]]</f>
        <v>D52019</v>
      </c>
      <c r="Q796" s="40">
        <f>Beazley_data[[#This Row],[WEP]]</f>
        <v>15041985.479900001</v>
      </c>
      <c r="R796" s="40">
        <f t="shared" si="99"/>
        <v>15517182.4876842</v>
      </c>
      <c r="S796" s="41">
        <f t="shared" si="100"/>
        <v>3.0623923393396778E-2</v>
      </c>
      <c r="U796" s="42">
        <f>Beazley_data[[#This Row],[Acq_costs]]</f>
        <v>3159311.7045693099</v>
      </c>
      <c r="V796" s="40">
        <f t="shared" si="101"/>
        <v>3294082.5577960601</v>
      </c>
      <c r="W796" s="43">
        <f t="shared" si="102"/>
        <v>4.0913016253278117E-2</v>
      </c>
      <c r="Y796" s="44">
        <f>Beazley_data[[#This Row],[total_RC]]</f>
        <v>1.1067429343775901</v>
      </c>
      <c r="Z796" s="45">
        <f t="shared" si="103"/>
        <v>0.51322500526853299</v>
      </c>
      <c r="AA796" s="43">
        <f t="shared" si="104"/>
        <v>-1.1564478016781601</v>
      </c>
      <c r="AD796" s="42">
        <f>Beazley_data[[#This Row],[Cat_incurred]]+Beazley_data[[#This Row],[incurred_exc_cat]]</f>
        <v>1662439.9226970901</v>
      </c>
      <c r="AE796" s="40">
        <f t="shared" si="105"/>
        <v>885036.03841176699</v>
      </c>
      <c r="AF796" s="43">
        <f t="shared" si="106"/>
        <v>-0.87838669900991362</v>
      </c>
    </row>
    <row r="797" spans="1:32" x14ac:dyDescent="0.25">
      <c r="A797" s="46" t="s">
        <v>1053</v>
      </c>
      <c r="B797" s="46" t="s">
        <v>87</v>
      </c>
      <c r="C797">
        <v>2020</v>
      </c>
      <c r="D797" s="84">
        <v>23674105.238299999</v>
      </c>
      <c r="E797">
        <v>4252574.0163448201</v>
      </c>
      <c r="F797">
        <v>10284358.607543901</v>
      </c>
      <c r="G797">
        <v>10656751.896549899</v>
      </c>
      <c r="H797">
        <v>848564.80935279001</v>
      </c>
      <c r="I797">
        <v>1100205.8505157901</v>
      </c>
      <c r="J797">
        <v>1.46954166526888</v>
      </c>
      <c r="K797">
        <v>11132923.416896701</v>
      </c>
      <c r="L797">
        <v>11756957.747065701</v>
      </c>
      <c r="M797" s="38">
        <f>IF(OR(Beazley_data[[#This Row],[total_RC]]&lt;0.6,Beazley_data[[#This Row],[total_RC]]&gt;2),1,Beazley_data[[#This Row],[total_RC]])</f>
        <v>1.46954166526888</v>
      </c>
      <c r="P797" s="39" t="str">
        <f>Beazley_data[[#This Row],[key]]</f>
        <v>D52020</v>
      </c>
      <c r="Q797" s="40">
        <f>Beazley_data[[#This Row],[WEP]]</f>
        <v>23674105.238299999</v>
      </c>
      <c r="R797" s="40">
        <f t="shared" si="99"/>
        <v>24454016.430949401</v>
      </c>
      <c r="S797" s="41">
        <f t="shared" si="100"/>
        <v>3.1892969191855677E-2</v>
      </c>
      <c r="U797" s="42">
        <f>Beazley_data[[#This Row],[Acq_costs]]</f>
        <v>4252574.0163448201</v>
      </c>
      <c r="V797" s="40">
        <f t="shared" si="101"/>
        <v>4457619.1110883905</v>
      </c>
      <c r="W797" s="43">
        <f t="shared" si="102"/>
        <v>4.5998792098122007E-2</v>
      </c>
      <c r="Y797" s="44">
        <f>Beazley_data[[#This Row],[total_RC]]</f>
        <v>1.46954166526888</v>
      </c>
      <c r="Z797" s="45">
        <f t="shared" si="103"/>
        <v>1.4220755632348701</v>
      </c>
      <c r="AA797" s="43">
        <f t="shared" si="104"/>
        <v>-3.3378044923320582E-2</v>
      </c>
      <c r="AD797" s="42">
        <f>Beazley_data[[#This Row],[Cat_incurred]]+Beazley_data[[#This Row],[incurred_exc_cat]]</f>
        <v>11756957.747065689</v>
      </c>
      <c r="AE797" s="40">
        <f t="shared" si="105"/>
        <v>255169.043064</v>
      </c>
      <c r="AF797" s="43">
        <f t="shared" si="106"/>
        <v>-45.07517277915597</v>
      </c>
    </row>
    <row r="798" spans="1:32" x14ac:dyDescent="0.25">
      <c r="A798" s="48" t="s">
        <v>1054</v>
      </c>
      <c r="B798" s="48" t="s">
        <v>87</v>
      </c>
      <c r="C798" s="49">
        <v>2021</v>
      </c>
      <c r="D798" s="85">
        <v>34611070.347499996</v>
      </c>
      <c r="E798" s="49">
        <v>5974938.6325947596</v>
      </c>
      <c r="F798" s="49">
        <v>0</v>
      </c>
      <c r="G798" s="49">
        <v>0</v>
      </c>
      <c r="H798" s="49">
        <v>536915.28702802095</v>
      </c>
      <c r="I798" s="49">
        <v>798761.63888282096</v>
      </c>
      <c r="J798" s="49">
        <v>1.20064185433183</v>
      </c>
      <c r="K798" s="49">
        <v>536915.28702802095</v>
      </c>
      <c r="L798" s="49">
        <v>798761.63888282096</v>
      </c>
      <c r="M798" s="38">
        <f>IF(OR(Beazley_data[[#This Row],[total_RC]]&lt;0.6,Beazley_data[[#This Row],[total_RC]]&gt;2),1,Beazley_data[[#This Row],[total_RC]])</f>
        <v>1.20064185433183</v>
      </c>
      <c r="P798" s="39" t="str">
        <f>Beazley_data[[#This Row],[key]]</f>
        <v>D52021</v>
      </c>
      <c r="Q798" s="40">
        <f>Beazley_data[[#This Row],[WEP]]</f>
        <v>34611070.347499996</v>
      </c>
      <c r="R798" s="40">
        <f t="shared" si="99"/>
        <v>26088208.713737801</v>
      </c>
      <c r="S798" s="41">
        <f t="shared" si="100"/>
        <v>-0.32669401442170071</v>
      </c>
      <c r="U798" s="42">
        <f>Beazley_data[[#This Row],[Acq_costs]]</f>
        <v>5974938.6325947596</v>
      </c>
      <c r="V798" s="40">
        <f t="shared" si="101"/>
        <v>4174754.7660976201</v>
      </c>
      <c r="W798" s="43">
        <f t="shared" si="102"/>
        <v>-0.43120709295695309</v>
      </c>
      <c r="Y798" s="44">
        <f>Beazley_data[[#This Row],[total_RC]]</f>
        <v>1.20064185433183</v>
      </c>
      <c r="Z798" s="45">
        <f t="shared" si="103"/>
        <v>1.1975349636522801</v>
      </c>
      <c r="AA798" s="43">
        <f t="shared" si="104"/>
        <v>-2.5944049851158012E-3</v>
      </c>
      <c r="AD798" s="42">
        <f>Beazley_data[[#This Row],[Cat_incurred]]+Beazley_data[[#This Row],[incurred_exc_cat]]</f>
        <v>798761.63888282096</v>
      </c>
      <c r="AE798" s="40">
        <f t="shared" si="105"/>
        <v>1.609756</v>
      </c>
      <c r="AF798" s="43">
        <f t="shared" si="106"/>
        <v>-496199.44210602163</v>
      </c>
    </row>
    <row r="799" spans="1:32" x14ac:dyDescent="0.25">
      <c r="A799" s="46" t="s">
        <v>1055</v>
      </c>
      <c r="B799" s="46" t="s">
        <v>87</v>
      </c>
      <c r="C799">
        <v>2022</v>
      </c>
      <c r="D799" s="84">
        <v>36553777.086999997</v>
      </c>
      <c r="E799">
        <v>6850604.8975894302</v>
      </c>
      <c r="F799">
        <v>0</v>
      </c>
      <c r="G799">
        <v>0</v>
      </c>
      <c r="H799">
        <v>568284.47265482997</v>
      </c>
      <c r="I799">
        <v>1340851.2928337499</v>
      </c>
      <c r="J799">
        <v>1.0104233783716099</v>
      </c>
      <c r="K799">
        <v>568284.47265482997</v>
      </c>
      <c r="L799">
        <v>1340851.2928337499</v>
      </c>
      <c r="M799" s="38">
        <f>IF(OR(Beazley_data[[#This Row],[total_RC]]&lt;0.6,Beazley_data[[#This Row],[total_RC]]&gt;2),1,Beazley_data[[#This Row],[total_RC]])</f>
        <v>1.0104233783716099</v>
      </c>
      <c r="P799" s="39" t="str">
        <f>Beazley_data[[#This Row],[key]]</f>
        <v>D52022</v>
      </c>
      <c r="Q799" s="40">
        <f>Beazley_data[[#This Row],[WEP]]</f>
        <v>36553777.086999997</v>
      </c>
      <c r="R799" s="40">
        <f t="shared" si="99"/>
        <v>2441227.7944895402</v>
      </c>
      <c r="S799" s="41">
        <f t="shared" si="100"/>
        <v>-13.973521590042104</v>
      </c>
      <c r="U799" s="42">
        <f>Beazley_data[[#This Row],[Acq_costs]]</f>
        <v>6850604.8975894302</v>
      </c>
      <c r="V799" s="40">
        <f t="shared" si="101"/>
        <v>386949.80041044799</v>
      </c>
      <c r="W799" s="43">
        <f t="shared" si="102"/>
        <v>-16.704117925174817</v>
      </c>
      <c r="Y799" s="44">
        <f>Beazley_data[[#This Row],[total_RC]]</f>
        <v>1.0104233783716099</v>
      </c>
      <c r="Z799" s="45">
        <f t="shared" si="103"/>
        <v>1.0426022112371001</v>
      </c>
      <c r="AA799" s="43">
        <f t="shared" si="104"/>
        <v>3.086395992514572E-2</v>
      </c>
      <c r="AD799" s="42">
        <f>Beazley_data[[#This Row],[Cat_incurred]]+Beazley_data[[#This Row],[incurred_exc_cat]]</f>
        <v>1340851.2928337499</v>
      </c>
      <c r="AE799" s="40">
        <f t="shared" si="105"/>
        <v>0</v>
      </c>
      <c r="AF799" s="43" t="str">
        <f t="shared" si="106"/>
        <v>no values</v>
      </c>
    </row>
    <row r="800" spans="1:32" x14ac:dyDescent="0.25">
      <c r="A800" s="48" t="s">
        <v>1056</v>
      </c>
      <c r="B800" s="48" t="s">
        <v>87</v>
      </c>
      <c r="C800" s="49">
        <v>2023</v>
      </c>
      <c r="D800" s="85">
        <v>30716289.524599999</v>
      </c>
      <c r="E800" s="49">
        <v>6358660.0917445701</v>
      </c>
      <c r="F800" s="49">
        <v>5628.0473866499997</v>
      </c>
      <c r="G800" s="49">
        <v>7613.4323642600002</v>
      </c>
      <c r="H800" s="49">
        <v>37265.464599999999</v>
      </c>
      <c r="I800" s="49">
        <v>152826.46599999999</v>
      </c>
      <c r="J800" s="49">
        <v>0.93131431638395401</v>
      </c>
      <c r="K800" s="49">
        <v>42893.511986650003</v>
      </c>
      <c r="L800" s="49">
        <v>160439.89836426001</v>
      </c>
      <c r="M800" s="38">
        <f>IF(OR(Beazley_data[[#This Row],[total_RC]]&lt;0.6,Beazley_data[[#This Row],[total_RC]]&gt;2),1,Beazley_data[[#This Row],[total_RC]])</f>
        <v>0.93131431638395401</v>
      </c>
      <c r="P800" s="39" t="str">
        <f>Beazley_data[[#This Row],[key]]</f>
        <v>D52023</v>
      </c>
      <c r="Q800" s="40">
        <f>Beazley_data[[#This Row],[WEP]]</f>
        <v>30716289.524599999</v>
      </c>
      <c r="R800" s="40">
        <f t="shared" si="99"/>
        <v>0</v>
      </c>
      <c r="S800" s="41" t="str">
        <f t="shared" si="100"/>
        <v>no values</v>
      </c>
      <c r="U800" s="42">
        <f>Beazley_data[[#This Row],[Acq_costs]]</f>
        <v>6358660.0917445701</v>
      </c>
      <c r="V800" s="40">
        <f t="shared" si="101"/>
        <v>0</v>
      </c>
      <c r="W800" s="43" t="str">
        <f t="shared" si="102"/>
        <v>no values</v>
      </c>
      <c r="Y800" s="44">
        <f>Beazley_data[[#This Row],[total_RC]]</f>
        <v>0.93131431638395401</v>
      </c>
      <c r="Z800" s="45">
        <f t="shared" si="103"/>
        <v>0</v>
      </c>
      <c r="AA800" s="43" t="str">
        <f t="shared" si="104"/>
        <v>no values</v>
      </c>
      <c r="AD800" s="42">
        <f>Beazley_data[[#This Row],[Cat_incurred]]+Beazley_data[[#This Row],[incurred_exc_cat]]</f>
        <v>160439.89836425998</v>
      </c>
      <c r="AE800" s="40">
        <f t="shared" si="105"/>
        <v>0</v>
      </c>
      <c r="AF800" s="43" t="str">
        <f t="shared" si="106"/>
        <v>no values</v>
      </c>
    </row>
    <row r="801" spans="1:32" x14ac:dyDescent="0.25">
      <c r="A801" s="46" t="s">
        <v>1057</v>
      </c>
      <c r="B801" s="46" t="s">
        <v>87</v>
      </c>
      <c r="C801">
        <v>2024</v>
      </c>
      <c r="D801" s="84">
        <v>2774774.9712999999</v>
      </c>
      <c r="E801">
        <v>618676.80898138904</v>
      </c>
      <c r="F801">
        <v>0</v>
      </c>
      <c r="G801">
        <v>0</v>
      </c>
      <c r="H801">
        <v>0</v>
      </c>
      <c r="I801">
        <v>0</v>
      </c>
      <c r="J801">
        <v>0.91313109790644398</v>
      </c>
      <c r="K801">
        <v>0</v>
      </c>
      <c r="L801">
        <v>0</v>
      </c>
      <c r="M801" s="38">
        <f>IF(OR(Beazley_data[[#This Row],[total_RC]]&lt;0.6,Beazley_data[[#This Row],[total_RC]]&gt;2),1,Beazley_data[[#This Row],[total_RC]])</f>
        <v>0.91313109790644398</v>
      </c>
      <c r="P801" s="39" t="str">
        <f>Beazley_data[[#This Row],[key]]</f>
        <v>D52024</v>
      </c>
      <c r="Q801" s="40">
        <f>Beazley_data[[#This Row],[WEP]]</f>
        <v>2774774.9712999999</v>
      </c>
      <c r="R801" s="40">
        <f t="shared" si="99"/>
        <v>0</v>
      </c>
      <c r="S801" s="41" t="str">
        <f t="shared" si="100"/>
        <v>no values</v>
      </c>
      <c r="U801" s="42">
        <f>Beazley_data[[#This Row],[Acq_costs]]</f>
        <v>618676.80898138904</v>
      </c>
      <c r="V801" s="40">
        <f t="shared" si="101"/>
        <v>0</v>
      </c>
      <c r="W801" s="43" t="str">
        <f t="shared" si="102"/>
        <v>no values</v>
      </c>
      <c r="Y801" s="44">
        <f>Beazley_data[[#This Row],[total_RC]]</f>
        <v>0.91313109790644398</v>
      </c>
      <c r="Z801" s="45">
        <f t="shared" si="103"/>
        <v>0</v>
      </c>
      <c r="AA801" s="43" t="str">
        <f t="shared" si="104"/>
        <v>no values</v>
      </c>
      <c r="AD801" s="42">
        <f>Beazley_data[[#This Row],[Cat_incurred]]+Beazley_data[[#This Row],[incurred_exc_cat]]</f>
        <v>0</v>
      </c>
      <c r="AE801" s="40">
        <f t="shared" si="105"/>
        <v>0</v>
      </c>
      <c r="AF801" s="43" t="str">
        <f t="shared" si="106"/>
        <v>no values</v>
      </c>
    </row>
    <row r="802" spans="1:32" x14ac:dyDescent="0.25">
      <c r="A802" s="48" t="s">
        <v>1058</v>
      </c>
      <c r="B802" s="48" t="s">
        <v>90</v>
      </c>
      <c r="C802" s="49">
        <v>2016</v>
      </c>
      <c r="D802" s="85">
        <v>62909481.594999999</v>
      </c>
      <c r="E802" s="49">
        <v>22023565.488306101</v>
      </c>
      <c r="F802" s="49">
        <v>12053794.590700001</v>
      </c>
      <c r="G802" s="49">
        <v>13298618.590700001</v>
      </c>
      <c r="H802" s="49">
        <v>23282137.460000001</v>
      </c>
      <c r="I802" s="49">
        <v>24282137.460000001</v>
      </c>
      <c r="J802" s="49">
        <v>1.02543682341856</v>
      </c>
      <c r="K802" s="49">
        <v>35335932.050700001</v>
      </c>
      <c r="L802" s="49">
        <v>37580756.050700001</v>
      </c>
      <c r="M802" s="38">
        <f>IF(OR(Beazley_data[[#This Row],[total_RC]]&lt;0.6,Beazley_data[[#This Row],[total_RC]]&gt;2),1,Beazley_data[[#This Row],[total_RC]])</f>
        <v>1.02543682341856</v>
      </c>
      <c r="P802" s="39" t="str">
        <f>Beazley_data[[#This Row],[key]]</f>
        <v>D62016</v>
      </c>
      <c r="Q802" s="40">
        <f>Beazley_data[[#This Row],[WEP]]</f>
        <v>62909481.594999999</v>
      </c>
      <c r="R802" s="40">
        <f t="shared" si="99"/>
        <v>63764150.810341097</v>
      </c>
      <c r="S802" s="41">
        <f t="shared" si="100"/>
        <v>1.3403600682822717E-2</v>
      </c>
      <c r="U802" s="42">
        <f>Beazley_data[[#This Row],[Acq_costs]]</f>
        <v>22023565.488306101</v>
      </c>
      <c r="V802" s="40">
        <f t="shared" si="101"/>
        <v>22110561.904183</v>
      </c>
      <c r="W802" s="43">
        <f t="shared" si="102"/>
        <v>3.9346090006170511E-3</v>
      </c>
      <c r="Y802" s="44">
        <f>Beazley_data[[#This Row],[total_RC]]</f>
        <v>1.02543682341856</v>
      </c>
      <c r="Z802" s="45">
        <f t="shared" si="103"/>
        <v>1.02427021228229</v>
      </c>
      <c r="AA802" s="43">
        <f t="shared" si="104"/>
        <v>-1.1389681377832704E-3</v>
      </c>
      <c r="AD802" s="42">
        <f>Beazley_data[[#This Row],[Cat_incurred]]+Beazley_data[[#This Row],[incurred_exc_cat]]</f>
        <v>37580756.050700001</v>
      </c>
      <c r="AE802" s="40">
        <f t="shared" si="105"/>
        <v>54540188.480700001</v>
      </c>
      <c r="AF802" s="43">
        <f t="shared" si="106"/>
        <v>0.31095294868666234</v>
      </c>
    </row>
    <row r="803" spans="1:32" x14ac:dyDescent="0.25">
      <c r="A803" s="46" t="s">
        <v>1059</v>
      </c>
      <c r="B803" s="46" t="s">
        <v>90</v>
      </c>
      <c r="C803">
        <v>2017</v>
      </c>
      <c r="D803" s="84">
        <v>83341131.089200005</v>
      </c>
      <c r="E803">
        <v>32285762.8059799</v>
      </c>
      <c r="F803">
        <v>12454293.734999999</v>
      </c>
      <c r="G803">
        <v>13407962.734999999</v>
      </c>
      <c r="H803">
        <v>33214339.2764</v>
      </c>
      <c r="I803">
        <v>33847735.696400002</v>
      </c>
      <c r="J803">
        <v>0.99748919304928296</v>
      </c>
      <c r="K803">
        <v>45668633.011399999</v>
      </c>
      <c r="L803">
        <v>47255698.431400001</v>
      </c>
      <c r="M803" s="38">
        <f>IF(OR(Beazley_data[[#This Row],[total_RC]]&lt;0.6,Beazley_data[[#This Row],[total_RC]]&gt;2),1,Beazley_data[[#This Row],[total_RC]])</f>
        <v>0.99748919304928296</v>
      </c>
      <c r="P803" s="39" t="str">
        <f>Beazley_data[[#This Row],[key]]</f>
        <v>D62017</v>
      </c>
      <c r="Q803" s="40">
        <f>Beazley_data[[#This Row],[WEP]]</f>
        <v>83341131.089200005</v>
      </c>
      <c r="R803" s="40">
        <f t="shared" si="99"/>
        <v>100671595.67942201</v>
      </c>
      <c r="S803" s="41">
        <f t="shared" si="100"/>
        <v>0.17214850398725201</v>
      </c>
      <c r="U803" s="42">
        <f>Beazley_data[[#This Row],[Acq_costs]]</f>
        <v>32285762.8059799</v>
      </c>
      <c r="V803" s="40">
        <f t="shared" si="101"/>
        <v>35139492.148503199</v>
      </c>
      <c r="W803" s="43">
        <f t="shared" si="102"/>
        <v>8.1211456627293815E-2</v>
      </c>
      <c r="Y803" s="44">
        <f>Beazley_data[[#This Row],[total_RC]]</f>
        <v>0.99748919304928296</v>
      </c>
      <c r="Z803" s="45">
        <f t="shared" si="103"/>
        <v>0.98918392941296895</v>
      </c>
      <c r="AA803" s="43">
        <f t="shared" si="104"/>
        <v>-8.3960761890286336E-3</v>
      </c>
      <c r="AD803" s="42">
        <f>Beazley_data[[#This Row],[Cat_incurred]]+Beazley_data[[#This Row],[incurred_exc_cat]]</f>
        <v>47255698.431400001</v>
      </c>
      <c r="AE803" s="40">
        <f t="shared" si="105"/>
        <v>82005901.965800002</v>
      </c>
      <c r="AF803" s="43">
        <f t="shared" si="106"/>
        <v>0.42375247026601004</v>
      </c>
    </row>
    <row r="804" spans="1:32" x14ac:dyDescent="0.25">
      <c r="A804" s="48" t="s">
        <v>1060</v>
      </c>
      <c r="B804" s="48" t="s">
        <v>90</v>
      </c>
      <c r="C804" s="49">
        <v>2018</v>
      </c>
      <c r="D804" s="85">
        <v>79783138.751300007</v>
      </c>
      <c r="E804" s="49">
        <v>29494175.217380401</v>
      </c>
      <c r="F804" s="49">
        <v>4326394.9000000004</v>
      </c>
      <c r="G804" s="49">
        <v>4807624.9000000004</v>
      </c>
      <c r="H804" s="49">
        <v>42894916.017399997</v>
      </c>
      <c r="I804" s="49">
        <v>43622193.7874</v>
      </c>
      <c r="J804" s="49">
        <v>1.04546510885412</v>
      </c>
      <c r="K804" s="49">
        <v>47221310.917400002</v>
      </c>
      <c r="L804" s="49">
        <v>48429818.687399998</v>
      </c>
      <c r="M804" s="38">
        <f>IF(OR(Beazley_data[[#This Row],[total_RC]]&lt;0.6,Beazley_data[[#This Row],[total_RC]]&gt;2),1,Beazley_data[[#This Row],[total_RC]])</f>
        <v>1.04546510885412</v>
      </c>
      <c r="P804" s="39" t="str">
        <f>Beazley_data[[#This Row],[key]]</f>
        <v>D62018</v>
      </c>
      <c r="Q804" s="40">
        <f>Beazley_data[[#This Row],[WEP]]</f>
        <v>79783138.751300007</v>
      </c>
      <c r="R804" s="40">
        <f t="shared" si="99"/>
        <v>79559900.330708101</v>
      </c>
      <c r="S804" s="41">
        <f t="shared" si="100"/>
        <v>-2.8059162928053762E-3</v>
      </c>
      <c r="U804" s="42">
        <f>Beazley_data[[#This Row],[Acq_costs]]</f>
        <v>29494175.217380401</v>
      </c>
      <c r="V804" s="40">
        <f t="shared" si="101"/>
        <v>29412363.357577901</v>
      </c>
      <c r="W804" s="43">
        <f t="shared" si="102"/>
        <v>-2.7815466172466255E-3</v>
      </c>
      <c r="Y804" s="44">
        <f>Beazley_data[[#This Row],[total_RC]]</f>
        <v>1.04546510885412</v>
      </c>
      <c r="Z804" s="45">
        <f t="shared" si="103"/>
        <v>1.0457234711829999</v>
      </c>
      <c r="AA804" s="43">
        <f t="shared" si="104"/>
        <v>2.470656306371331E-4</v>
      </c>
      <c r="AD804" s="42">
        <f>Beazley_data[[#This Row],[Cat_incurred]]+Beazley_data[[#This Row],[incurred_exc_cat]]</f>
        <v>48429818.687399998</v>
      </c>
      <c r="AE804" s="40">
        <f t="shared" si="105"/>
        <v>82988256.826399997</v>
      </c>
      <c r="AF804" s="43">
        <f t="shared" si="106"/>
        <v>0.41642564213984506</v>
      </c>
    </row>
    <row r="805" spans="1:32" x14ac:dyDescent="0.25">
      <c r="A805" s="46" t="s">
        <v>1061</v>
      </c>
      <c r="B805" s="46" t="s">
        <v>90</v>
      </c>
      <c r="C805">
        <v>2019</v>
      </c>
      <c r="D805" s="84">
        <v>86445221.118399993</v>
      </c>
      <c r="E805">
        <v>31217274.2247249</v>
      </c>
      <c r="F805">
        <v>4378900.2384000001</v>
      </c>
      <c r="G805">
        <v>4437354.2384000001</v>
      </c>
      <c r="H805">
        <v>32431291.5661426</v>
      </c>
      <c r="I805">
        <v>34816056.275641598</v>
      </c>
      <c r="J805">
        <v>1.07879997237159</v>
      </c>
      <c r="K805">
        <v>36810191.804542601</v>
      </c>
      <c r="L805">
        <v>39253410.514041603</v>
      </c>
      <c r="M805" s="38">
        <f>IF(OR(Beazley_data[[#This Row],[total_RC]]&lt;0.6,Beazley_data[[#This Row],[total_RC]]&gt;2),1,Beazley_data[[#This Row],[total_RC]])</f>
        <v>1.07879997237159</v>
      </c>
      <c r="P805" s="39" t="str">
        <f>Beazley_data[[#This Row],[key]]</f>
        <v>D62019</v>
      </c>
      <c r="Q805" s="40">
        <f>Beazley_data[[#This Row],[WEP]]</f>
        <v>86445221.118399993</v>
      </c>
      <c r="R805" s="40">
        <f t="shared" si="99"/>
        <v>87759242.071386293</v>
      </c>
      <c r="S805" s="41">
        <f t="shared" si="100"/>
        <v>1.4973020755095304E-2</v>
      </c>
      <c r="U805" s="42">
        <f>Beazley_data[[#This Row],[Acq_costs]]</f>
        <v>31217274.2247249</v>
      </c>
      <c r="V805" s="40">
        <f t="shared" si="101"/>
        <v>31909615.331893701</v>
      </c>
      <c r="W805" s="43">
        <f t="shared" si="102"/>
        <v>2.1696943067715559E-2</v>
      </c>
      <c r="Y805" s="44">
        <f>Beazley_data[[#This Row],[total_RC]]</f>
        <v>1.07879997237159</v>
      </c>
      <c r="Z805" s="45">
        <f t="shared" si="103"/>
        <v>1.0800346405899801</v>
      </c>
      <c r="AA805" s="43">
        <f t="shared" si="104"/>
        <v>1.1431746464314176E-3</v>
      </c>
      <c r="AD805" s="42">
        <f>Beazley_data[[#This Row],[Cat_incurred]]+Beazley_data[[#This Row],[incurred_exc_cat]]</f>
        <v>39253410.514041595</v>
      </c>
      <c r="AE805" s="40">
        <f t="shared" si="105"/>
        <v>54853299.40044</v>
      </c>
      <c r="AF805" s="43">
        <f t="shared" si="106"/>
        <v>0.28439289991502814</v>
      </c>
    </row>
    <row r="806" spans="1:32" x14ac:dyDescent="0.25">
      <c r="A806" s="48" t="s">
        <v>1062</v>
      </c>
      <c r="B806" s="48" t="s">
        <v>90</v>
      </c>
      <c r="C806" s="49">
        <v>2020</v>
      </c>
      <c r="D806" s="85">
        <v>73913597.978300005</v>
      </c>
      <c r="E806" s="49">
        <v>25873868.133850001</v>
      </c>
      <c r="F806" s="49">
        <v>3872584.4821000001</v>
      </c>
      <c r="G806" s="49">
        <v>4438502.8371000001</v>
      </c>
      <c r="H806" s="49">
        <v>22538306.585000001</v>
      </c>
      <c r="I806" s="49">
        <v>29131900.855</v>
      </c>
      <c r="J806" s="49">
        <v>1.2845146302247601</v>
      </c>
      <c r="K806" s="49">
        <v>26410891.0671</v>
      </c>
      <c r="L806" s="49">
        <v>33570403.692100003</v>
      </c>
      <c r="M806" s="38">
        <f>IF(OR(Beazley_data[[#This Row],[total_RC]]&lt;0.6,Beazley_data[[#This Row],[total_RC]]&gt;2),1,Beazley_data[[#This Row],[total_RC]])</f>
        <v>1.2845146302247601</v>
      </c>
      <c r="P806" s="39" t="str">
        <f>Beazley_data[[#This Row],[key]]</f>
        <v>D62020</v>
      </c>
      <c r="Q806" s="40">
        <f>Beazley_data[[#This Row],[WEP]]</f>
        <v>73913597.978300005</v>
      </c>
      <c r="R806" s="40">
        <f t="shared" si="99"/>
        <v>74854429.587204099</v>
      </c>
      <c r="S806" s="41">
        <f t="shared" si="100"/>
        <v>1.2568816756636174E-2</v>
      </c>
      <c r="U806" s="42">
        <f>Beazley_data[[#This Row],[Acq_costs]]</f>
        <v>25873868.133850001</v>
      </c>
      <c r="V806" s="40">
        <f t="shared" si="101"/>
        <v>26282367.700362898</v>
      </c>
      <c r="W806" s="43">
        <f t="shared" si="102"/>
        <v>1.5542723211625153E-2</v>
      </c>
      <c r="Y806" s="44">
        <f>Beazley_data[[#This Row],[total_RC]]</f>
        <v>1.2845146302247601</v>
      </c>
      <c r="Z806" s="45">
        <f t="shared" si="103"/>
        <v>1.28240708274119</v>
      </c>
      <c r="AA806" s="43">
        <f t="shared" si="104"/>
        <v>-1.6434309447707972E-3</v>
      </c>
      <c r="AD806" s="42">
        <f>Beazley_data[[#This Row],[Cat_incurred]]+Beazley_data[[#This Row],[incurred_exc_cat]]</f>
        <v>33570403.692100003</v>
      </c>
      <c r="AE806" s="40">
        <f t="shared" si="105"/>
        <v>25716402.465</v>
      </c>
      <c r="AF806" s="43">
        <f t="shared" si="106"/>
        <v>-0.30540824043290238</v>
      </c>
    </row>
    <row r="807" spans="1:32" x14ac:dyDescent="0.25">
      <c r="A807" s="46" t="s">
        <v>1063</v>
      </c>
      <c r="B807" s="46" t="s">
        <v>90</v>
      </c>
      <c r="C807">
        <v>2021</v>
      </c>
      <c r="D807" s="84">
        <v>52022343.194600001</v>
      </c>
      <c r="E807">
        <v>16842686.8370899</v>
      </c>
      <c r="F807">
        <v>3064253.9452</v>
      </c>
      <c r="G807">
        <v>3583247.2451999998</v>
      </c>
      <c r="H807">
        <v>6044125.0303999996</v>
      </c>
      <c r="I807">
        <v>7623819.1604000004</v>
      </c>
      <c r="J807">
        <v>1.36929446198648</v>
      </c>
      <c r="K807">
        <v>9108378.9756000005</v>
      </c>
      <c r="L807">
        <v>11207066.4056</v>
      </c>
      <c r="M807" s="38">
        <f>IF(OR(Beazley_data[[#This Row],[total_RC]]&lt;0.6,Beazley_data[[#This Row],[total_RC]]&gt;2),1,Beazley_data[[#This Row],[total_RC]])</f>
        <v>1.36929446198648</v>
      </c>
      <c r="P807" s="39" t="str">
        <f>Beazley_data[[#This Row],[key]]</f>
        <v>D62021</v>
      </c>
      <c r="Q807" s="40">
        <f>Beazley_data[[#This Row],[WEP]]</f>
        <v>52022343.194600001</v>
      </c>
      <c r="R807" s="40">
        <f t="shared" si="99"/>
        <v>52815116.654050402</v>
      </c>
      <c r="S807" s="41">
        <f t="shared" si="100"/>
        <v>1.5010351385631246E-2</v>
      </c>
      <c r="U807" s="42">
        <f>Beazley_data[[#This Row],[Acq_costs]]</f>
        <v>16842686.8370899</v>
      </c>
      <c r="V807" s="40">
        <f t="shared" si="101"/>
        <v>16694260.7680266</v>
      </c>
      <c r="W807" s="43">
        <f t="shared" si="102"/>
        <v>-8.8908440526801157E-3</v>
      </c>
      <c r="Y807" s="44">
        <f>Beazley_data[[#This Row],[total_RC]]</f>
        <v>1.36929446198648</v>
      </c>
      <c r="Z807" s="45">
        <f t="shared" si="103"/>
        <v>1.3618051631462</v>
      </c>
      <c r="AA807" s="43">
        <f t="shared" si="104"/>
        <v>-5.4995377040407811E-3</v>
      </c>
      <c r="AD807" s="42">
        <f>Beazley_data[[#This Row],[Cat_incurred]]+Beazley_data[[#This Row],[incurred_exc_cat]]</f>
        <v>11207066.4056</v>
      </c>
      <c r="AE807" s="40">
        <f t="shared" si="105"/>
        <v>921395.21499999997</v>
      </c>
      <c r="AF807" s="43">
        <f t="shared" si="106"/>
        <v>-11.163148042395685</v>
      </c>
    </row>
    <row r="808" spans="1:32" x14ac:dyDescent="0.25">
      <c r="A808" s="48" t="s">
        <v>1064</v>
      </c>
      <c r="B808" s="48" t="s">
        <v>90</v>
      </c>
      <c r="C808" s="49">
        <v>2022</v>
      </c>
      <c r="D808" s="85">
        <v>47667562.815300003</v>
      </c>
      <c r="E808" s="49">
        <v>15668876.9699375</v>
      </c>
      <c r="F808" s="49">
        <v>1810805.0719999999</v>
      </c>
      <c r="G808" s="49">
        <v>2773427.9720000001</v>
      </c>
      <c r="H808" s="49">
        <v>5722458.7779999999</v>
      </c>
      <c r="I808" s="49">
        <v>6345975.0279999999</v>
      </c>
      <c r="J808" s="49">
        <v>1.1326965062705501</v>
      </c>
      <c r="K808" s="49">
        <v>7533263.8499999996</v>
      </c>
      <c r="L808" s="49">
        <v>9119403</v>
      </c>
      <c r="M808" s="38">
        <f>IF(OR(Beazley_data[[#This Row],[total_RC]]&lt;0.6,Beazley_data[[#This Row],[total_RC]]&gt;2),1,Beazley_data[[#This Row],[total_RC]])</f>
        <v>1.1326965062705501</v>
      </c>
      <c r="P808" s="39" t="str">
        <f>Beazley_data[[#This Row],[key]]</f>
        <v>D62022</v>
      </c>
      <c r="Q808" s="40">
        <f>Beazley_data[[#This Row],[WEP]]</f>
        <v>47667562.815300003</v>
      </c>
      <c r="R808" s="40">
        <f t="shared" si="99"/>
        <v>31306598.886558</v>
      </c>
      <c r="S808" s="41">
        <f t="shared" si="100"/>
        <v>-0.52260432338968799</v>
      </c>
      <c r="U808" s="42">
        <f>Beazley_data[[#This Row],[Acq_costs]]</f>
        <v>15668876.9699375</v>
      </c>
      <c r="V808" s="40">
        <f t="shared" si="101"/>
        <v>11406815.2962301</v>
      </c>
      <c r="W808" s="43">
        <f t="shared" si="102"/>
        <v>-0.37364168376742202</v>
      </c>
      <c r="Y808" s="44">
        <f>Beazley_data[[#This Row],[total_RC]]</f>
        <v>1.1326965062705501</v>
      </c>
      <c r="Z808" s="45">
        <f t="shared" si="103"/>
        <v>1.1629268338316801</v>
      </c>
      <c r="AA808" s="43">
        <f t="shared" si="104"/>
        <v>2.5995038278999297E-2</v>
      </c>
      <c r="AD808" s="42">
        <f>Beazley_data[[#This Row],[Cat_incurred]]+Beazley_data[[#This Row],[incurred_exc_cat]]</f>
        <v>9119403</v>
      </c>
      <c r="AE808" s="40">
        <f t="shared" si="105"/>
        <v>0</v>
      </c>
      <c r="AF808" s="43" t="str">
        <f t="shared" si="106"/>
        <v>no values</v>
      </c>
    </row>
    <row r="809" spans="1:32" x14ac:dyDescent="0.25">
      <c r="A809" s="46" t="s">
        <v>1065</v>
      </c>
      <c r="B809" s="46" t="s">
        <v>90</v>
      </c>
      <c r="C809">
        <v>2023</v>
      </c>
      <c r="D809" s="84">
        <v>43320406.542599998</v>
      </c>
      <c r="E809">
        <v>14058220.287203999</v>
      </c>
      <c r="F809">
        <v>265133.71029999998</v>
      </c>
      <c r="G809">
        <v>740349.21039999998</v>
      </c>
      <c r="H809">
        <v>1341965.7404</v>
      </c>
      <c r="I809">
        <v>1600792.7907</v>
      </c>
      <c r="J809">
        <v>1.01049775071465</v>
      </c>
      <c r="K809">
        <v>1607099.4506999999</v>
      </c>
      <c r="L809">
        <v>2341142.0011</v>
      </c>
      <c r="M809" s="38">
        <f>IF(OR(Beazley_data[[#This Row],[total_RC]]&lt;0.6,Beazley_data[[#This Row],[total_RC]]&gt;2),1,Beazley_data[[#This Row],[total_RC]])</f>
        <v>1.01049775071465</v>
      </c>
      <c r="P809" s="39" t="str">
        <f>Beazley_data[[#This Row],[key]]</f>
        <v>D62023</v>
      </c>
      <c r="Q809" s="40">
        <f>Beazley_data[[#This Row],[WEP]]</f>
        <v>43320406.542599998</v>
      </c>
      <c r="R809" s="40">
        <f t="shared" si="99"/>
        <v>0</v>
      </c>
      <c r="S809" s="41" t="str">
        <f t="shared" si="100"/>
        <v>no values</v>
      </c>
      <c r="U809" s="42">
        <f>Beazley_data[[#This Row],[Acq_costs]]</f>
        <v>14058220.287203999</v>
      </c>
      <c r="V809" s="40">
        <f t="shared" si="101"/>
        <v>0</v>
      </c>
      <c r="W809" s="43" t="str">
        <f t="shared" si="102"/>
        <v>no values</v>
      </c>
      <c r="Y809" s="44">
        <f>Beazley_data[[#This Row],[total_RC]]</f>
        <v>1.01049775071465</v>
      </c>
      <c r="Z809" s="45">
        <f t="shared" si="103"/>
        <v>0</v>
      </c>
      <c r="AA809" s="43" t="str">
        <f t="shared" si="104"/>
        <v>no values</v>
      </c>
      <c r="AD809" s="42">
        <f>Beazley_data[[#This Row],[Cat_incurred]]+Beazley_data[[#This Row],[incurred_exc_cat]]</f>
        <v>2341142.0011</v>
      </c>
      <c r="AE809" s="40">
        <f t="shared" si="105"/>
        <v>0</v>
      </c>
      <c r="AF809" s="43" t="str">
        <f t="shared" si="106"/>
        <v>no values</v>
      </c>
    </row>
    <row r="810" spans="1:32" x14ac:dyDescent="0.25">
      <c r="A810" s="48" t="s">
        <v>1066</v>
      </c>
      <c r="B810" s="48" t="s">
        <v>90</v>
      </c>
      <c r="C810" s="49">
        <v>2024</v>
      </c>
      <c r="D810" s="85">
        <v>25303588.510699999</v>
      </c>
      <c r="E810" s="49">
        <v>8986573.8330622297</v>
      </c>
      <c r="F810" s="49">
        <v>0</v>
      </c>
      <c r="G810" s="49">
        <v>0</v>
      </c>
      <c r="H810" s="49">
        <v>0</v>
      </c>
      <c r="I810" s="49">
        <v>0</v>
      </c>
      <c r="J810" s="49">
        <v>0.99201898987859805</v>
      </c>
      <c r="K810" s="49">
        <v>0</v>
      </c>
      <c r="L810" s="49">
        <v>0</v>
      </c>
      <c r="M810" s="38">
        <f>IF(OR(Beazley_data[[#This Row],[total_RC]]&lt;0.6,Beazley_data[[#This Row],[total_RC]]&gt;2),1,Beazley_data[[#This Row],[total_RC]])</f>
        <v>0.99201898987859805</v>
      </c>
      <c r="P810" s="39" t="str">
        <f>Beazley_data[[#This Row],[key]]</f>
        <v>D62024</v>
      </c>
      <c r="Q810" s="40">
        <f>Beazley_data[[#This Row],[WEP]]</f>
        <v>25303588.510699999</v>
      </c>
      <c r="R810" s="40">
        <f t="shared" si="99"/>
        <v>0</v>
      </c>
      <c r="S810" s="41" t="str">
        <f t="shared" si="100"/>
        <v>no values</v>
      </c>
      <c r="U810" s="42">
        <f>Beazley_data[[#This Row],[Acq_costs]]</f>
        <v>8986573.8330622297</v>
      </c>
      <c r="V810" s="40">
        <f t="shared" si="101"/>
        <v>0</v>
      </c>
      <c r="W810" s="43" t="str">
        <f t="shared" si="102"/>
        <v>no values</v>
      </c>
      <c r="Y810" s="44">
        <f>Beazley_data[[#This Row],[total_RC]]</f>
        <v>0.99201898987859805</v>
      </c>
      <c r="Z810" s="45">
        <f t="shared" si="103"/>
        <v>0</v>
      </c>
      <c r="AA810" s="43" t="str">
        <f t="shared" si="104"/>
        <v>no values</v>
      </c>
      <c r="AD810" s="42">
        <f>Beazley_data[[#This Row],[Cat_incurred]]+Beazley_data[[#This Row],[incurred_exc_cat]]</f>
        <v>0</v>
      </c>
      <c r="AE810" s="40">
        <f t="shared" si="105"/>
        <v>0</v>
      </c>
      <c r="AF810" s="43" t="str">
        <f t="shared" si="106"/>
        <v>no values</v>
      </c>
    </row>
    <row r="811" spans="1:32" x14ac:dyDescent="0.25">
      <c r="A811" s="46" t="s">
        <v>1067</v>
      </c>
      <c r="B811" s="46" t="s">
        <v>100</v>
      </c>
      <c r="C811">
        <v>2016</v>
      </c>
      <c r="D811" s="84">
        <v>115144.5138</v>
      </c>
      <c r="E811">
        <v>48570.441174025997</v>
      </c>
      <c r="F811">
        <v>0</v>
      </c>
      <c r="G811">
        <v>0</v>
      </c>
      <c r="H811">
        <v>6327.8739435799998</v>
      </c>
      <c r="I811">
        <v>6327.8739435799998</v>
      </c>
      <c r="J811">
        <v>1.0006773296736999</v>
      </c>
      <c r="K811">
        <v>6327.8739435799998</v>
      </c>
      <c r="L811">
        <v>6327.8739435799998</v>
      </c>
      <c r="M811" s="38">
        <f>IF(OR(Beazley_data[[#This Row],[total_RC]]&lt;0.6,Beazley_data[[#This Row],[total_RC]]&gt;2),1,Beazley_data[[#This Row],[total_RC]])</f>
        <v>1.0006773296736999</v>
      </c>
      <c r="P811" s="39" t="str">
        <f>Beazley_data[[#This Row],[key]]</f>
        <v>D72016</v>
      </c>
      <c r="Q811" s="40">
        <f>Beazley_data[[#This Row],[WEP]]</f>
        <v>115144.5138</v>
      </c>
      <c r="R811" s="40">
        <f t="shared" si="99"/>
        <v>122415.56762862</v>
      </c>
      <c r="S811" s="41">
        <f t="shared" si="100"/>
        <v>5.9396480116635716E-2</v>
      </c>
      <c r="U811" s="42">
        <f>Beazley_data[[#This Row],[Acq_costs]]</f>
        <v>48570.441174025997</v>
      </c>
      <c r="V811" s="40">
        <f t="shared" si="101"/>
        <v>51668.665935379999</v>
      </c>
      <c r="W811" s="43">
        <f t="shared" si="102"/>
        <v>5.9963320230269387E-2</v>
      </c>
      <c r="Y811" s="44">
        <f>Beazley_data[[#This Row],[total_RC]]</f>
        <v>1.0006773296736999</v>
      </c>
      <c r="Z811" s="45">
        <f t="shared" si="103"/>
        <v>1.0006370729941101</v>
      </c>
      <c r="AA811" s="43">
        <f t="shared" si="104"/>
        <v>-4.0231049474700095E-5</v>
      </c>
      <c r="AD811" s="42">
        <f>Beazley_data[[#This Row],[Cat_incurred]]+Beazley_data[[#This Row],[incurred_exc_cat]]</f>
        <v>6327.8739435799998</v>
      </c>
      <c r="AE811" s="40">
        <f t="shared" si="105"/>
        <v>6959.8364074600004</v>
      </c>
      <c r="AF811" s="43">
        <f t="shared" si="106"/>
        <v>9.0801338836444853E-2</v>
      </c>
    </row>
    <row r="812" spans="1:32" x14ac:dyDescent="0.25">
      <c r="A812" s="48" t="s">
        <v>1068</v>
      </c>
      <c r="B812" s="48" t="s">
        <v>100</v>
      </c>
      <c r="C812" s="49">
        <v>2017</v>
      </c>
      <c r="D812" s="85">
        <v>235379.64910000001</v>
      </c>
      <c r="E812" s="49">
        <v>50338.344163366899</v>
      </c>
      <c r="F812" s="49">
        <v>0</v>
      </c>
      <c r="G812" s="49">
        <v>0</v>
      </c>
      <c r="H812" s="49">
        <v>39407.919351019998</v>
      </c>
      <c r="I812" s="49">
        <v>39407.919351019998</v>
      </c>
      <c r="J812" s="49">
        <v>0.823338029530712</v>
      </c>
      <c r="K812" s="49">
        <v>39407.919351019998</v>
      </c>
      <c r="L812" s="49">
        <v>39407.919351019998</v>
      </c>
      <c r="M812" s="38">
        <f>IF(OR(Beazley_data[[#This Row],[total_RC]]&lt;0.6,Beazley_data[[#This Row],[total_RC]]&gt;2),1,Beazley_data[[#This Row],[total_RC]])</f>
        <v>0.823338029530712</v>
      </c>
      <c r="P812" s="39" t="str">
        <f>Beazley_data[[#This Row],[key]]</f>
        <v>D72017</v>
      </c>
      <c r="Q812" s="40">
        <f>Beazley_data[[#This Row],[WEP]]</f>
        <v>235379.64910000001</v>
      </c>
      <c r="R812" s="40">
        <f t="shared" si="99"/>
        <v>247590.23913494</v>
      </c>
      <c r="S812" s="41">
        <f t="shared" si="100"/>
        <v>4.9317735939844759E-2</v>
      </c>
      <c r="U812" s="42">
        <f>Beazley_data[[#This Row],[Acq_costs]]</f>
        <v>50338.344163366899</v>
      </c>
      <c r="V812" s="40">
        <f t="shared" si="101"/>
        <v>53321.056743059999</v>
      </c>
      <c r="W812" s="43">
        <f t="shared" si="102"/>
        <v>5.5938737187186643E-2</v>
      </c>
      <c r="Y812" s="44">
        <f>Beazley_data[[#This Row],[total_RC]]</f>
        <v>0.823338029530712</v>
      </c>
      <c r="Z812" s="45">
        <f t="shared" si="103"/>
        <v>0.82490480341690697</v>
      </c>
      <c r="AA812" s="43">
        <f t="shared" si="104"/>
        <v>1.8993390264005099E-3</v>
      </c>
      <c r="AD812" s="42">
        <f>Beazley_data[[#This Row],[Cat_incurred]]+Beazley_data[[#This Row],[incurred_exc_cat]]</f>
        <v>39407.919351019998</v>
      </c>
      <c r="AE812" s="40">
        <f t="shared" si="105"/>
        <v>41867.443661140001</v>
      </c>
      <c r="AF812" s="43">
        <f t="shared" si="106"/>
        <v>5.8745509518720714E-2</v>
      </c>
    </row>
    <row r="813" spans="1:32" x14ac:dyDescent="0.25">
      <c r="A813" s="46" t="s">
        <v>1069</v>
      </c>
      <c r="B813" s="46" t="s">
        <v>100</v>
      </c>
      <c r="C813">
        <v>2018</v>
      </c>
      <c r="D813" s="84">
        <v>701112.0686</v>
      </c>
      <c r="E813">
        <v>67448.523884578201</v>
      </c>
      <c r="F813">
        <v>0</v>
      </c>
      <c r="G813">
        <v>0</v>
      </c>
      <c r="H813">
        <v>115333.66731922</v>
      </c>
      <c r="I813">
        <v>145643.81373346</v>
      </c>
      <c r="J813">
        <v>0.97158902065203301</v>
      </c>
      <c r="K813">
        <v>115333.66731922</v>
      </c>
      <c r="L813">
        <v>145643.81373346</v>
      </c>
      <c r="M813" s="38">
        <f>IF(OR(Beazley_data[[#This Row],[total_RC]]&lt;0.6,Beazley_data[[#This Row],[total_RC]]&gt;2),1,Beazley_data[[#This Row],[total_RC]])</f>
        <v>0.97158902065203301</v>
      </c>
      <c r="P813" s="39" t="str">
        <f>Beazley_data[[#This Row],[key]]</f>
        <v>D72018</v>
      </c>
      <c r="Q813" s="40">
        <f>Beazley_data[[#This Row],[WEP]]</f>
        <v>701112.0686</v>
      </c>
      <c r="R813" s="40">
        <f t="shared" si="99"/>
        <v>710357.02599839296</v>
      </c>
      <c r="S813" s="41">
        <f t="shared" si="100"/>
        <v>1.3014522359934923E-2</v>
      </c>
      <c r="U813" s="42">
        <f>Beazley_data[[#This Row],[Acq_costs]]</f>
        <v>67448.523884578201</v>
      </c>
      <c r="V813" s="40">
        <f t="shared" si="101"/>
        <v>69998.407498914807</v>
      </c>
      <c r="W813" s="43">
        <f t="shared" si="102"/>
        <v>3.6427737507830266E-2</v>
      </c>
      <c r="Y813" s="44">
        <f>Beazley_data[[#This Row],[total_RC]]</f>
        <v>0.97158902065203301</v>
      </c>
      <c r="Z813" s="45">
        <f t="shared" si="103"/>
        <v>0.97328189064608595</v>
      </c>
      <c r="AA813" s="43">
        <f t="shared" si="104"/>
        <v>1.7393419217213344E-3</v>
      </c>
      <c r="AD813" s="42">
        <f>Beazley_data[[#This Row],[Cat_incurred]]+Beazley_data[[#This Row],[incurred_exc_cat]]</f>
        <v>145643.81373346</v>
      </c>
      <c r="AE813" s="40">
        <f t="shared" si="105"/>
        <v>139892.36754725999</v>
      </c>
      <c r="AF813" s="43">
        <f t="shared" si="106"/>
        <v>-4.1113366562024911E-2</v>
      </c>
    </row>
    <row r="814" spans="1:32" x14ac:dyDescent="0.25">
      <c r="A814" s="48" t="s">
        <v>1070</v>
      </c>
      <c r="B814" s="48" t="s">
        <v>100</v>
      </c>
      <c r="C814" s="49">
        <v>2019</v>
      </c>
      <c r="D814" s="85">
        <v>2074056.2797999999</v>
      </c>
      <c r="E814" s="49">
        <v>308895.215057433</v>
      </c>
      <c r="F814" s="49">
        <v>0</v>
      </c>
      <c r="G814" s="49">
        <v>0</v>
      </c>
      <c r="H814" s="49">
        <v>4706605.8666569404</v>
      </c>
      <c r="I814" s="49">
        <v>4734695.6164001599</v>
      </c>
      <c r="J814" s="49">
        <v>0.98272675547417099</v>
      </c>
      <c r="K814" s="49">
        <v>4706605.8666569404</v>
      </c>
      <c r="L814" s="49">
        <v>4734695.6164001599</v>
      </c>
      <c r="M814" s="38">
        <f>IF(OR(Beazley_data[[#This Row],[total_RC]]&lt;0.6,Beazley_data[[#This Row],[total_RC]]&gt;2),1,Beazley_data[[#This Row],[total_RC]])</f>
        <v>0.98272675547417099</v>
      </c>
      <c r="P814" s="39" t="str">
        <f>Beazley_data[[#This Row],[key]]</f>
        <v>D72019</v>
      </c>
      <c r="Q814" s="40">
        <f>Beazley_data[[#This Row],[WEP]]</f>
        <v>2074056.2797999999</v>
      </c>
      <c r="R814" s="40">
        <f t="shared" si="99"/>
        <v>2177187.6305185901</v>
      </c>
      <c r="S814" s="41">
        <f t="shared" si="100"/>
        <v>4.7369068826661059E-2</v>
      </c>
      <c r="U814" s="42">
        <f>Beazley_data[[#This Row],[Acq_costs]]</f>
        <v>308895.215057433</v>
      </c>
      <c r="V814" s="40">
        <f t="shared" si="101"/>
        <v>360727.94016114302</v>
      </c>
      <c r="W814" s="43">
        <f t="shared" si="102"/>
        <v>0.14368924425581092</v>
      </c>
      <c r="Y814" s="44">
        <f>Beazley_data[[#This Row],[total_RC]]</f>
        <v>0.98272675547417099</v>
      </c>
      <c r="Z814" s="45">
        <f t="shared" si="103"/>
        <v>0.98573430149025398</v>
      </c>
      <c r="AA814" s="43">
        <f t="shared" si="104"/>
        <v>3.0510716848709883E-3</v>
      </c>
      <c r="AD814" s="42">
        <f>Beazley_data[[#This Row],[Cat_incurred]]+Beazley_data[[#This Row],[incurred_exc_cat]]</f>
        <v>4734695.6164001599</v>
      </c>
      <c r="AE814" s="40">
        <f t="shared" si="105"/>
        <v>5418500.8952857796</v>
      </c>
      <c r="AF814" s="43">
        <f t="shared" si="106"/>
        <v>0.12619824045439321</v>
      </c>
    </row>
    <row r="815" spans="1:32" x14ac:dyDescent="0.25">
      <c r="A815" s="46" t="s">
        <v>1071</v>
      </c>
      <c r="B815" s="46" t="s">
        <v>100</v>
      </c>
      <c r="C815">
        <v>2020</v>
      </c>
      <c r="D815" s="84">
        <v>2824410.5852999999</v>
      </c>
      <c r="E815">
        <v>557158.51018460002</v>
      </c>
      <c r="F815">
        <v>0</v>
      </c>
      <c r="G815">
        <v>0</v>
      </c>
      <c r="H815">
        <v>1772216.1269133</v>
      </c>
      <c r="I815">
        <v>2009944.6284562999</v>
      </c>
      <c r="J815">
        <v>1.3364566623884</v>
      </c>
      <c r="K815">
        <v>1772216.1269133</v>
      </c>
      <c r="L815">
        <v>2009944.6284562999</v>
      </c>
      <c r="M815" s="38">
        <f>IF(OR(Beazley_data[[#This Row],[total_RC]]&lt;0.6,Beazley_data[[#This Row],[total_RC]]&gt;2),1,Beazley_data[[#This Row],[total_RC]])</f>
        <v>1.3364566623884</v>
      </c>
      <c r="P815" s="39" t="str">
        <f>Beazley_data[[#This Row],[key]]</f>
        <v>D72020</v>
      </c>
      <c r="Q815" s="40">
        <f>Beazley_data[[#This Row],[WEP]]</f>
        <v>2824410.5852999999</v>
      </c>
      <c r="R815" s="40">
        <f t="shared" si="99"/>
        <v>2871020.5371320699</v>
      </c>
      <c r="S815" s="41">
        <f t="shared" si="100"/>
        <v>1.6234628498558144E-2</v>
      </c>
      <c r="U815" s="42">
        <f>Beazley_data[[#This Row],[Acq_costs]]</f>
        <v>557158.51018460002</v>
      </c>
      <c r="V815" s="40">
        <f t="shared" si="101"/>
        <v>575939.21153603296</v>
      </c>
      <c r="W815" s="43">
        <f t="shared" si="102"/>
        <v>3.2608825680308713E-2</v>
      </c>
      <c r="Y815" s="44">
        <f>Beazley_data[[#This Row],[total_RC]]</f>
        <v>1.3364566623884</v>
      </c>
      <c r="Z815" s="45">
        <f t="shared" si="103"/>
        <v>1.3684373495222699</v>
      </c>
      <c r="AA815" s="43">
        <f t="shared" si="104"/>
        <v>2.3370223814071271E-2</v>
      </c>
      <c r="AD815" s="42">
        <f>Beazley_data[[#This Row],[Cat_incurred]]+Beazley_data[[#This Row],[incurred_exc_cat]]</f>
        <v>2009944.6284562999</v>
      </c>
      <c r="AE815" s="40">
        <f t="shared" si="105"/>
        <v>529986.67121477996</v>
      </c>
      <c r="AF815" s="43">
        <f t="shared" si="106"/>
        <v>-2.7924437304230976</v>
      </c>
    </row>
    <row r="816" spans="1:32" x14ac:dyDescent="0.25">
      <c r="A816" s="48" t="s">
        <v>1072</v>
      </c>
      <c r="B816" s="48" t="s">
        <v>100</v>
      </c>
      <c r="C816" s="49">
        <v>2021</v>
      </c>
      <c r="D816" s="85">
        <v>2757621.8938000002</v>
      </c>
      <c r="E816" s="49">
        <v>670895.42405442905</v>
      </c>
      <c r="F816" s="49">
        <v>0</v>
      </c>
      <c r="G816" s="49">
        <v>0</v>
      </c>
      <c r="H816" s="49">
        <v>1688678.8277513999</v>
      </c>
      <c r="I816" s="49">
        <v>1795913.3045214</v>
      </c>
      <c r="J816" s="49">
        <v>1.45979337288736</v>
      </c>
      <c r="K816" s="49">
        <v>1688678.8277513999</v>
      </c>
      <c r="L816" s="49">
        <v>1795913.3045214</v>
      </c>
      <c r="M816" s="38">
        <f>IF(OR(Beazley_data[[#This Row],[total_RC]]&lt;0.6,Beazley_data[[#This Row],[total_RC]]&gt;2),1,Beazley_data[[#This Row],[total_RC]])</f>
        <v>1.45979337288736</v>
      </c>
      <c r="P816" s="39" t="str">
        <f>Beazley_data[[#This Row],[key]]</f>
        <v>D72021</v>
      </c>
      <c r="Q816" s="40">
        <f>Beazley_data[[#This Row],[WEP]]</f>
        <v>2757621.8938000002</v>
      </c>
      <c r="R816" s="40">
        <f t="shared" si="99"/>
        <v>2814509.6661849399</v>
      </c>
      <c r="S816" s="41">
        <f t="shared" si="100"/>
        <v>2.0212320841680013E-2</v>
      </c>
      <c r="U816" s="42">
        <f>Beazley_data[[#This Row],[Acq_costs]]</f>
        <v>670895.42405442905</v>
      </c>
      <c r="V816" s="40">
        <f t="shared" si="101"/>
        <v>688715.986005062</v>
      </c>
      <c r="W816" s="43">
        <f t="shared" si="102"/>
        <v>2.587505199930407E-2</v>
      </c>
      <c r="Y816" s="44">
        <f>Beazley_data[[#This Row],[total_RC]]</f>
        <v>1.45979337288736</v>
      </c>
      <c r="Z816" s="45">
        <f t="shared" si="103"/>
        <v>1.6074300017421499</v>
      </c>
      <c r="AA816" s="43">
        <f t="shared" si="104"/>
        <v>9.1846381301070493E-2</v>
      </c>
      <c r="AD816" s="42">
        <f>Beazley_data[[#This Row],[Cat_incurred]]+Beazley_data[[#This Row],[incurred_exc_cat]]</f>
        <v>1795913.3045214</v>
      </c>
      <c r="AE816" s="40">
        <f t="shared" si="105"/>
        <v>1203463.501439</v>
      </c>
      <c r="AF816" s="43">
        <f t="shared" si="106"/>
        <v>-0.49228730441263785</v>
      </c>
    </row>
    <row r="817" spans="1:32" x14ac:dyDescent="0.25">
      <c r="A817" s="46" t="s">
        <v>1073</v>
      </c>
      <c r="B817" s="46" t="s">
        <v>100</v>
      </c>
      <c r="C817">
        <v>2022</v>
      </c>
      <c r="D817" s="84">
        <v>2652779.6463000001</v>
      </c>
      <c r="E817">
        <v>648353.11465960601</v>
      </c>
      <c r="F817">
        <v>0</v>
      </c>
      <c r="G817">
        <v>0</v>
      </c>
      <c r="H817">
        <v>417730.89336468</v>
      </c>
      <c r="I817">
        <v>855785.52432530001</v>
      </c>
      <c r="J817">
        <v>1.0392198900182099</v>
      </c>
      <c r="K817">
        <v>417730.89336468</v>
      </c>
      <c r="L817">
        <v>855785.52432530001</v>
      </c>
      <c r="M817" s="38">
        <f>IF(OR(Beazley_data[[#This Row],[total_RC]]&lt;0.6,Beazley_data[[#This Row],[total_RC]]&gt;2),1,Beazley_data[[#This Row],[total_RC]])</f>
        <v>1.0392198900182099</v>
      </c>
      <c r="P817" s="39" t="str">
        <f>Beazley_data[[#This Row],[key]]</f>
        <v>D72022</v>
      </c>
      <c r="Q817" s="40">
        <f>Beazley_data[[#This Row],[WEP]]</f>
        <v>2652779.6463000001</v>
      </c>
      <c r="R817" s="40">
        <f t="shared" si="99"/>
        <v>181487.12258222699</v>
      </c>
      <c r="S817" s="41">
        <f t="shared" si="100"/>
        <v>-13.616902888512634</v>
      </c>
      <c r="U817" s="42">
        <f>Beazley_data[[#This Row],[Acq_costs]]</f>
        <v>648353.11465960601</v>
      </c>
      <c r="V817" s="40">
        <f t="shared" si="101"/>
        <v>39985.142273773403</v>
      </c>
      <c r="W817" s="43">
        <f t="shared" si="102"/>
        <v>-15.214850761825758</v>
      </c>
      <c r="Y817" s="44">
        <f>Beazley_data[[#This Row],[total_RC]]</f>
        <v>1.0392198900182099</v>
      </c>
      <c r="Z817" s="45">
        <f t="shared" si="103"/>
        <v>1.0327295816556901</v>
      </c>
      <c r="AA817" s="43">
        <f t="shared" si="104"/>
        <v>-6.2846155255032706E-3</v>
      </c>
      <c r="AD817" s="42">
        <f>Beazley_data[[#This Row],[Cat_incurred]]+Beazley_data[[#This Row],[incurred_exc_cat]]</f>
        <v>855785.52432530001</v>
      </c>
      <c r="AE817" s="40">
        <f t="shared" si="105"/>
        <v>0</v>
      </c>
      <c r="AF817" s="43" t="str">
        <f t="shared" si="106"/>
        <v>no values</v>
      </c>
    </row>
    <row r="818" spans="1:32" x14ac:dyDescent="0.25">
      <c r="A818" s="48" t="s">
        <v>1074</v>
      </c>
      <c r="B818" s="48" t="s">
        <v>100</v>
      </c>
      <c r="C818" s="49">
        <v>2023</v>
      </c>
      <c r="D818" s="85">
        <v>2470734.0721999998</v>
      </c>
      <c r="E818" s="49">
        <v>557323.18693871796</v>
      </c>
      <c r="F818" s="49">
        <v>0</v>
      </c>
      <c r="G818" s="49">
        <v>0</v>
      </c>
      <c r="H818" s="49">
        <v>91898.071781559993</v>
      </c>
      <c r="I818" s="49">
        <v>121024.04658196001</v>
      </c>
      <c r="J818" s="49">
        <v>1.0557686318660799</v>
      </c>
      <c r="K818" s="49">
        <v>91898.071781559993</v>
      </c>
      <c r="L818" s="49">
        <v>121024.04658196001</v>
      </c>
      <c r="M818" s="38">
        <f>IF(OR(Beazley_data[[#This Row],[total_RC]]&lt;0.6,Beazley_data[[#This Row],[total_RC]]&gt;2),1,Beazley_data[[#This Row],[total_RC]])</f>
        <v>1.0557686318660799</v>
      </c>
      <c r="P818" s="39" t="str">
        <f>Beazley_data[[#This Row],[key]]</f>
        <v>D72023</v>
      </c>
      <c r="Q818" s="40">
        <f>Beazley_data[[#This Row],[WEP]]</f>
        <v>2470734.0721999998</v>
      </c>
      <c r="R818" s="40">
        <f t="shared" si="99"/>
        <v>0</v>
      </c>
      <c r="S818" s="41" t="str">
        <f t="shared" si="100"/>
        <v>no values</v>
      </c>
      <c r="U818" s="42">
        <f>Beazley_data[[#This Row],[Acq_costs]]</f>
        <v>557323.18693871796</v>
      </c>
      <c r="V818" s="40">
        <f t="shared" si="101"/>
        <v>0</v>
      </c>
      <c r="W818" s="43" t="str">
        <f t="shared" si="102"/>
        <v>no values</v>
      </c>
      <c r="Y818" s="44">
        <f>Beazley_data[[#This Row],[total_RC]]</f>
        <v>1.0557686318660799</v>
      </c>
      <c r="Z818" s="45">
        <f t="shared" si="103"/>
        <v>0</v>
      </c>
      <c r="AA818" s="43" t="str">
        <f t="shared" si="104"/>
        <v>no values</v>
      </c>
      <c r="AD818" s="42">
        <f>Beazley_data[[#This Row],[Cat_incurred]]+Beazley_data[[#This Row],[incurred_exc_cat]]</f>
        <v>121024.04658196001</v>
      </c>
      <c r="AE818" s="40">
        <f t="shared" si="105"/>
        <v>0</v>
      </c>
      <c r="AF818" s="43" t="str">
        <f t="shared" si="106"/>
        <v>no values</v>
      </c>
    </row>
    <row r="819" spans="1:32" x14ac:dyDescent="0.25">
      <c r="A819" s="46" t="s">
        <v>1075</v>
      </c>
      <c r="B819" s="46" t="s">
        <v>100</v>
      </c>
      <c r="C819">
        <v>2024</v>
      </c>
      <c r="D819" s="84">
        <v>527870.9314</v>
      </c>
      <c r="E819">
        <v>140176.7487804</v>
      </c>
      <c r="F819">
        <v>0</v>
      </c>
      <c r="G819">
        <v>0</v>
      </c>
      <c r="H819">
        <v>375.63</v>
      </c>
      <c r="I819">
        <v>1377.31</v>
      </c>
      <c r="J819">
        <v>1.0335718335742099</v>
      </c>
      <c r="K819">
        <v>375.63</v>
      </c>
      <c r="L819">
        <v>1377.31</v>
      </c>
      <c r="M819" s="38">
        <f>IF(OR(Beazley_data[[#This Row],[total_RC]]&lt;0.6,Beazley_data[[#This Row],[total_RC]]&gt;2),1,Beazley_data[[#This Row],[total_RC]])</f>
        <v>1.0335718335742099</v>
      </c>
      <c r="P819" s="39" t="str">
        <f>Beazley_data[[#This Row],[key]]</f>
        <v>D72024</v>
      </c>
      <c r="Q819" s="40">
        <f>Beazley_data[[#This Row],[WEP]]</f>
        <v>527870.9314</v>
      </c>
      <c r="R819" s="40">
        <f t="shared" si="99"/>
        <v>0</v>
      </c>
      <c r="S819" s="41" t="str">
        <f t="shared" si="100"/>
        <v>no values</v>
      </c>
      <c r="U819" s="42">
        <f>Beazley_data[[#This Row],[Acq_costs]]</f>
        <v>140176.7487804</v>
      </c>
      <c r="V819" s="40">
        <f t="shared" si="101"/>
        <v>0</v>
      </c>
      <c r="W819" s="43" t="str">
        <f t="shared" si="102"/>
        <v>no values</v>
      </c>
      <c r="Y819" s="44">
        <f>Beazley_data[[#This Row],[total_RC]]</f>
        <v>1.0335718335742099</v>
      </c>
      <c r="Z819" s="45">
        <f t="shared" si="103"/>
        <v>0</v>
      </c>
      <c r="AA819" s="43" t="str">
        <f t="shared" si="104"/>
        <v>no values</v>
      </c>
      <c r="AD819" s="42">
        <f>Beazley_data[[#This Row],[Cat_incurred]]+Beazley_data[[#This Row],[incurred_exc_cat]]</f>
        <v>1377.31</v>
      </c>
      <c r="AE819" s="40">
        <f t="shared" si="105"/>
        <v>0</v>
      </c>
      <c r="AF819" s="43" t="str">
        <f t="shared" si="106"/>
        <v>no values</v>
      </c>
    </row>
    <row r="820" spans="1:32" x14ac:dyDescent="0.25">
      <c r="A820" s="48" t="s">
        <v>1076</v>
      </c>
      <c r="B820" s="48" t="s">
        <v>93</v>
      </c>
      <c r="C820" s="49">
        <v>2018</v>
      </c>
      <c r="D820" s="85">
        <v>28567386.906500001</v>
      </c>
      <c r="E820" s="49">
        <v>6512507.8443932496</v>
      </c>
      <c r="F820" s="49">
        <v>6985.5693000000001</v>
      </c>
      <c r="G820" s="49">
        <v>7047.4389000000001</v>
      </c>
      <c r="H820" s="49">
        <v>16560414.9167403</v>
      </c>
      <c r="I820" s="49">
        <v>17192410.907429598</v>
      </c>
      <c r="J820" s="49"/>
      <c r="K820" s="49">
        <v>16567400.4860403</v>
      </c>
      <c r="L820" s="49">
        <v>17199458.3463296</v>
      </c>
      <c r="M820" s="38">
        <f>IF(OR(Beazley_data[[#This Row],[total_RC]]&lt;0.6,Beazley_data[[#This Row],[total_RC]]&gt;2),1,Beazley_data[[#This Row],[total_RC]])</f>
        <v>1</v>
      </c>
      <c r="P820" s="39" t="str">
        <f>Beazley_data[[#This Row],[key]]</f>
        <v>D82018</v>
      </c>
      <c r="Q820" s="40">
        <f>Beazley_data[[#This Row],[WEP]]</f>
        <v>28567386.906500001</v>
      </c>
      <c r="R820" s="40">
        <f t="shared" si="99"/>
        <v>39542997.803999998</v>
      </c>
      <c r="S820" s="41">
        <f t="shared" si="100"/>
        <v>0.27756142697885572</v>
      </c>
      <c r="U820" s="42">
        <f>Beazley_data[[#This Row],[Acq_costs]]</f>
        <v>6512507.8443932496</v>
      </c>
      <c r="V820" s="40">
        <f t="shared" si="101"/>
        <v>8595870.4689000007</v>
      </c>
      <c r="W820" s="43">
        <f t="shared" si="102"/>
        <v>0.24236784768272054</v>
      </c>
      <c r="Y820" s="44">
        <f>Beazley_data[[#This Row],[total_RC]]</f>
        <v>0</v>
      </c>
      <c r="Z820" s="45">
        <f t="shared" si="103"/>
        <v>0.99853776331983302</v>
      </c>
      <c r="AA820" s="43">
        <f t="shared" si="104"/>
        <v>1</v>
      </c>
      <c r="AD820" s="42">
        <f>Beazley_data[[#This Row],[Cat_incurred]]+Beazley_data[[#This Row],[incurred_exc_cat]]</f>
        <v>17199458.3463296</v>
      </c>
      <c r="AE820" s="40">
        <f t="shared" si="105"/>
        <v>15040009.427100001</v>
      </c>
      <c r="AF820" s="43">
        <f t="shared" si="106"/>
        <v>-0.14358029027153218</v>
      </c>
    </row>
    <row r="821" spans="1:32" x14ac:dyDescent="0.25">
      <c r="A821" s="46" t="s">
        <v>1077</v>
      </c>
      <c r="B821" s="46" t="s">
        <v>93</v>
      </c>
      <c r="C821">
        <v>2019</v>
      </c>
      <c r="D821" s="84">
        <v>32998506.169199999</v>
      </c>
      <c r="E821">
        <v>6982292.00720111</v>
      </c>
      <c r="F821">
        <v>0</v>
      </c>
      <c r="G821">
        <v>0</v>
      </c>
      <c r="H821">
        <v>20860017.239999998</v>
      </c>
      <c r="I821">
        <v>22228227.789999999</v>
      </c>
      <c r="J821">
        <v>1</v>
      </c>
      <c r="K821">
        <v>20860017.239999998</v>
      </c>
      <c r="L821">
        <v>22228227.789999999</v>
      </c>
      <c r="M821" s="38">
        <f>IF(OR(Beazley_data[[#This Row],[total_RC]]&lt;0.6,Beazley_data[[#This Row],[total_RC]]&gt;2),1,Beazley_data[[#This Row],[total_RC]])</f>
        <v>1</v>
      </c>
      <c r="P821" s="39" t="str">
        <f>Beazley_data[[#This Row],[key]]</f>
        <v>D82019</v>
      </c>
      <c r="Q821" s="40">
        <f>Beazley_data[[#This Row],[WEP]]</f>
        <v>32998506.169199999</v>
      </c>
      <c r="R821" s="40">
        <f t="shared" si="99"/>
        <v>36782547.593396001</v>
      </c>
      <c r="S821" s="41">
        <f t="shared" si="100"/>
        <v>0.10287600157623107</v>
      </c>
      <c r="U821" s="42">
        <f>Beazley_data[[#This Row],[Acq_costs]]</f>
        <v>6982292.00720111</v>
      </c>
      <c r="V821" s="40">
        <f t="shared" si="101"/>
        <v>7838334.6669880003</v>
      </c>
      <c r="W821" s="43">
        <f t="shared" si="102"/>
        <v>0.10921231309403094</v>
      </c>
      <c r="Y821" s="44">
        <f>Beazley_data[[#This Row],[total_RC]]</f>
        <v>1</v>
      </c>
      <c r="Z821" s="45">
        <f t="shared" si="103"/>
        <v>0.112737807861015</v>
      </c>
      <c r="AA821" s="43">
        <f t="shared" si="104"/>
        <v>-7.8701387668706149</v>
      </c>
      <c r="AD821" s="42">
        <f>Beazley_data[[#This Row],[Cat_incurred]]+Beazley_data[[#This Row],[incurred_exc_cat]]</f>
        <v>22228227.789999999</v>
      </c>
      <c r="AE821" s="40">
        <f t="shared" si="105"/>
        <v>7273057.9900000002</v>
      </c>
      <c r="AF821" s="43">
        <f t="shared" si="106"/>
        <v>-2.0562423427067986</v>
      </c>
    </row>
    <row r="822" spans="1:32" x14ac:dyDescent="0.25">
      <c r="A822" s="48" t="s">
        <v>1078</v>
      </c>
      <c r="B822" s="48" t="s">
        <v>93</v>
      </c>
      <c r="C822" s="49">
        <v>2020</v>
      </c>
      <c r="D822" s="85">
        <v>35836692.682499997</v>
      </c>
      <c r="E822" s="49">
        <v>8911314.1338753495</v>
      </c>
      <c r="F822" s="49">
        <v>204415.60500000001</v>
      </c>
      <c r="G822" s="49">
        <v>205924.31839999999</v>
      </c>
      <c r="H822" s="49">
        <v>25229710.118581198</v>
      </c>
      <c r="I822" s="49">
        <v>25749217.374981198</v>
      </c>
      <c r="J822" s="49">
        <v>1.04807063088988</v>
      </c>
      <c r="K822" s="49">
        <v>25434125.723581199</v>
      </c>
      <c r="L822" s="49">
        <v>25955141.693381201</v>
      </c>
      <c r="M822" s="38">
        <f>IF(OR(Beazley_data[[#This Row],[total_RC]]&lt;0.6,Beazley_data[[#This Row],[total_RC]]&gt;2),1,Beazley_data[[#This Row],[total_RC]])</f>
        <v>1.04807063088988</v>
      </c>
      <c r="P822" s="39" t="str">
        <f>Beazley_data[[#This Row],[key]]</f>
        <v>D82020</v>
      </c>
      <c r="Q822" s="40">
        <f>Beazley_data[[#This Row],[WEP]]</f>
        <v>35836692.682499997</v>
      </c>
      <c r="R822" s="40">
        <f t="shared" si="99"/>
        <v>40421517.088799998</v>
      </c>
      <c r="S822" s="41">
        <f t="shared" si="100"/>
        <v>0.11342534215694652</v>
      </c>
      <c r="U822" s="42">
        <f>Beazley_data[[#This Row],[Acq_costs]]</f>
        <v>8911314.1338753495</v>
      </c>
      <c r="V822" s="40">
        <f t="shared" si="101"/>
        <v>9721532.1767999995</v>
      </c>
      <c r="W822" s="43">
        <f t="shared" si="102"/>
        <v>8.3342628321305054E-2</v>
      </c>
      <c r="Y822" s="44">
        <f>Beazley_data[[#This Row],[total_RC]]</f>
        <v>1.04807063088988</v>
      </c>
      <c r="Z822" s="45">
        <f t="shared" si="103"/>
        <v>1.03557410466142</v>
      </c>
      <c r="AA822" s="43">
        <f t="shared" si="104"/>
        <v>-1.2067244799005195E-2</v>
      </c>
      <c r="AD822" s="42">
        <f>Beazley_data[[#This Row],[Cat_incurred]]+Beazley_data[[#This Row],[incurred_exc_cat]]</f>
        <v>25955141.693381198</v>
      </c>
      <c r="AE822" s="40">
        <f t="shared" si="105"/>
        <v>1821470.0936439</v>
      </c>
      <c r="AF822" s="43">
        <f t="shared" si="106"/>
        <v>-13.249556873842073</v>
      </c>
    </row>
    <row r="823" spans="1:32" x14ac:dyDescent="0.25">
      <c r="A823" s="46" t="s">
        <v>1079</v>
      </c>
      <c r="B823" s="46" t="s">
        <v>93</v>
      </c>
      <c r="C823">
        <v>2021</v>
      </c>
      <c r="D823" s="84">
        <v>44263512.331299998</v>
      </c>
      <c r="E823">
        <v>11615969.223252499</v>
      </c>
      <c r="F823">
        <v>23380.194100000001</v>
      </c>
      <c r="G823">
        <v>24923.939699999999</v>
      </c>
      <c r="H823">
        <v>7002416.8722000001</v>
      </c>
      <c r="I823">
        <v>8352180.8650799999</v>
      </c>
      <c r="J823">
        <v>1.1289717306202101</v>
      </c>
      <c r="K823">
        <v>7025797.0663000001</v>
      </c>
      <c r="L823">
        <v>8377104.8047799999</v>
      </c>
      <c r="M823" s="38">
        <f>IF(OR(Beazley_data[[#This Row],[total_RC]]&lt;0.6,Beazley_data[[#This Row],[total_RC]]&gt;2),1,Beazley_data[[#This Row],[total_RC]])</f>
        <v>1.1289717306202101</v>
      </c>
      <c r="P823" s="39" t="str">
        <f>Beazley_data[[#This Row],[key]]</f>
        <v>D82021</v>
      </c>
      <c r="Q823" s="40">
        <f>Beazley_data[[#This Row],[WEP]]</f>
        <v>44263512.331299998</v>
      </c>
      <c r="R823" s="40">
        <f t="shared" si="99"/>
        <v>60181504.350171998</v>
      </c>
      <c r="S823" s="41">
        <f t="shared" si="100"/>
        <v>0.26449973610250083</v>
      </c>
      <c r="U823" s="42">
        <f>Beazley_data[[#This Row],[Acq_costs]]</f>
        <v>11615969.223252499</v>
      </c>
      <c r="V823" s="40">
        <f t="shared" si="101"/>
        <v>14855078.890352</v>
      </c>
      <c r="W823" s="43">
        <f t="shared" si="102"/>
        <v>0.21804728813680152</v>
      </c>
      <c r="Y823" s="44">
        <f>Beazley_data[[#This Row],[total_RC]]</f>
        <v>1.1289717306202101</v>
      </c>
      <c r="Z823" s="45">
        <f t="shared" si="103"/>
        <v>1.0202485605245999</v>
      </c>
      <c r="AA823" s="43">
        <f t="shared" si="104"/>
        <v>-0.10656537465704043</v>
      </c>
      <c r="AD823" s="42">
        <f>Beazley_data[[#This Row],[Cat_incurred]]+Beazley_data[[#This Row],[incurred_exc_cat]]</f>
        <v>8377104.8047799999</v>
      </c>
      <c r="AE823" s="40">
        <f t="shared" si="105"/>
        <v>183480</v>
      </c>
      <c r="AF823" s="43">
        <f t="shared" si="106"/>
        <v>-44.656773516350555</v>
      </c>
    </row>
    <row r="824" spans="1:32" x14ac:dyDescent="0.25">
      <c r="A824" s="48" t="s">
        <v>1080</v>
      </c>
      <c r="B824" s="48" t="s">
        <v>93</v>
      </c>
      <c r="C824" s="49">
        <v>2022</v>
      </c>
      <c r="D824" s="85">
        <v>21997685.3948</v>
      </c>
      <c r="E824" s="49">
        <v>7108958.2433983004</v>
      </c>
      <c r="F824" s="49">
        <v>11702.4679</v>
      </c>
      <c r="G824" s="49">
        <v>14615.267900000001</v>
      </c>
      <c r="H824" s="49">
        <v>1291284.3</v>
      </c>
      <c r="I824" s="49">
        <v>5507106.0171999997</v>
      </c>
      <c r="J824" s="49">
        <v>1</v>
      </c>
      <c r="K824" s="49">
        <v>1302986.7679000001</v>
      </c>
      <c r="L824" s="49">
        <v>5521721.2851</v>
      </c>
      <c r="M824" s="38">
        <f>IF(OR(Beazley_data[[#This Row],[total_RC]]&lt;0.6,Beazley_data[[#This Row],[total_RC]]&gt;2),1,Beazley_data[[#This Row],[total_RC]])</f>
        <v>1</v>
      </c>
      <c r="P824" s="39" t="str">
        <f>Beazley_data[[#This Row],[key]]</f>
        <v>D82022</v>
      </c>
      <c r="Q824" s="40">
        <f>Beazley_data[[#This Row],[WEP]]</f>
        <v>21997685.3948</v>
      </c>
      <c r="R824" s="40">
        <f t="shared" si="99"/>
        <v>59303549.637999997</v>
      </c>
      <c r="S824" s="41">
        <f t="shared" si="100"/>
        <v>0.62906629486636123</v>
      </c>
      <c r="U824" s="42">
        <f>Beazley_data[[#This Row],[Acq_costs]]</f>
        <v>7108958.2433983004</v>
      </c>
      <c r="V824" s="40">
        <f t="shared" si="101"/>
        <v>16169651.760299999</v>
      </c>
      <c r="W824" s="43">
        <f t="shared" si="102"/>
        <v>0.56035180294653375</v>
      </c>
      <c r="Y824" s="44">
        <f>Beazley_data[[#This Row],[total_RC]]</f>
        <v>1</v>
      </c>
      <c r="Z824" s="45">
        <f t="shared" si="103"/>
        <v>1</v>
      </c>
      <c r="AA824" s="43">
        <f t="shared" si="104"/>
        <v>0</v>
      </c>
      <c r="AD824" s="42">
        <f>Beazley_data[[#This Row],[Cat_incurred]]+Beazley_data[[#This Row],[incurred_exc_cat]]</f>
        <v>5521721.2851</v>
      </c>
      <c r="AE824" s="40">
        <f t="shared" si="105"/>
        <v>0</v>
      </c>
      <c r="AF824" s="43" t="str">
        <f t="shared" si="106"/>
        <v>no values</v>
      </c>
    </row>
    <row r="825" spans="1:32" x14ac:dyDescent="0.25">
      <c r="A825" s="46" t="s">
        <v>1081</v>
      </c>
      <c r="B825" s="46" t="s">
        <v>93</v>
      </c>
      <c r="C825">
        <v>2023</v>
      </c>
      <c r="D825" s="84">
        <v>40962820.317900002</v>
      </c>
      <c r="E825">
        <v>13687815.219179399</v>
      </c>
      <c r="F825">
        <v>61552.905059600002</v>
      </c>
      <c r="G825">
        <v>64132.193809949997</v>
      </c>
      <c r="H825">
        <v>29339</v>
      </c>
      <c r="I825">
        <v>225741</v>
      </c>
      <c r="J825">
        <v>1</v>
      </c>
      <c r="K825">
        <v>90891.905059600002</v>
      </c>
      <c r="L825">
        <v>289873.19380995003</v>
      </c>
      <c r="M825" s="38">
        <f>IF(OR(Beazley_data[[#This Row],[total_RC]]&lt;0.6,Beazley_data[[#This Row],[total_RC]]&gt;2),1,Beazley_data[[#This Row],[total_RC]])</f>
        <v>1</v>
      </c>
      <c r="P825" s="39" t="str">
        <f>Beazley_data[[#This Row],[key]]</f>
        <v>D82023</v>
      </c>
      <c r="Q825" s="40">
        <f>Beazley_data[[#This Row],[WEP]]</f>
        <v>40962820.317900002</v>
      </c>
      <c r="R825" s="40">
        <f t="shared" si="99"/>
        <v>0</v>
      </c>
      <c r="S825" s="41" t="str">
        <f t="shared" si="100"/>
        <v>no values</v>
      </c>
      <c r="U825" s="42">
        <f>Beazley_data[[#This Row],[Acq_costs]]</f>
        <v>13687815.219179399</v>
      </c>
      <c r="V825" s="40">
        <f t="shared" si="101"/>
        <v>0</v>
      </c>
      <c r="W825" s="43" t="str">
        <f t="shared" si="102"/>
        <v>no values</v>
      </c>
      <c r="Y825" s="44">
        <f>Beazley_data[[#This Row],[total_RC]]</f>
        <v>1</v>
      </c>
      <c r="Z825" s="45">
        <f t="shared" si="103"/>
        <v>0</v>
      </c>
      <c r="AA825" s="43" t="str">
        <f t="shared" si="104"/>
        <v>no values</v>
      </c>
      <c r="AD825" s="42">
        <f>Beazley_data[[#This Row],[Cat_incurred]]+Beazley_data[[#This Row],[incurred_exc_cat]]</f>
        <v>289873.19380995003</v>
      </c>
      <c r="AE825" s="40">
        <f t="shared" si="105"/>
        <v>0</v>
      </c>
      <c r="AF825" s="43" t="str">
        <f t="shared" si="106"/>
        <v>no values</v>
      </c>
    </row>
    <row r="826" spans="1:32" x14ac:dyDescent="0.25">
      <c r="A826" s="48" t="s">
        <v>1082</v>
      </c>
      <c r="B826" s="48" t="s">
        <v>93</v>
      </c>
      <c r="C826" s="49">
        <v>2024</v>
      </c>
      <c r="D826" s="85">
        <v>30231750.9734</v>
      </c>
      <c r="E826" s="49">
        <v>12944922.622704601</v>
      </c>
      <c r="F826" s="49">
        <v>15741</v>
      </c>
      <c r="G826" s="49">
        <v>15741</v>
      </c>
      <c r="H826" s="49">
        <v>0</v>
      </c>
      <c r="I826" s="49">
        <v>0</v>
      </c>
      <c r="J826" s="49">
        <v>1</v>
      </c>
      <c r="K826" s="49">
        <v>15741</v>
      </c>
      <c r="L826" s="49">
        <v>15741</v>
      </c>
      <c r="M826" s="38">
        <f>IF(OR(Beazley_data[[#This Row],[total_RC]]&lt;0.6,Beazley_data[[#This Row],[total_RC]]&gt;2),1,Beazley_data[[#This Row],[total_RC]])</f>
        <v>1</v>
      </c>
      <c r="P826" s="39" t="str">
        <f>Beazley_data[[#This Row],[key]]</f>
        <v>D82024</v>
      </c>
      <c r="Q826" s="40">
        <f>Beazley_data[[#This Row],[WEP]]</f>
        <v>30231750.9734</v>
      </c>
      <c r="R826" s="40">
        <f t="shared" si="99"/>
        <v>0</v>
      </c>
      <c r="S826" s="41" t="str">
        <f t="shared" si="100"/>
        <v>no values</v>
      </c>
      <c r="U826" s="42">
        <f>Beazley_data[[#This Row],[Acq_costs]]</f>
        <v>12944922.622704601</v>
      </c>
      <c r="V826" s="40">
        <f t="shared" si="101"/>
        <v>0</v>
      </c>
      <c r="W826" s="43" t="str">
        <f t="shared" si="102"/>
        <v>no values</v>
      </c>
      <c r="Y826" s="44">
        <f>Beazley_data[[#This Row],[total_RC]]</f>
        <v>1</v>
      </c>
      <c r="Z826" s="45">
        <f t="shared" si="103"/>
        <v>0</v>
      </c>
      <c r="AA826" s="43" t="str">
        <f t="shared" si="104"/>
        <v>no values</v>
      </c>
      <c r="AD826" s="42">
        <f>Beazley_data[[#This Row],[Cat_incurred]]+Beazley_data[[#This Row],[incurred_exc_cat]]</f>
        <v>15741</v>
      </c>
      <c r="AE826" s="40">
        <f t="shared" si="105"/>
        <v>0</v>
      </c>
      <c r="AF826" s="43" t="str">
        <f t="shared" si="106"/>
        <v>no values</v>
      </c>
    </row>
    <row r="827" spans="1:32" x14ac:dyDescent="0.25">
      <c r="A827" s="46" t="s">
        <v>1083</v>
      </c>
      <c r="B827" s="46" t="s">
        <v>88</v>
      </c>
      <c r="C827">
        <v>2017</v>
      </c>
      <c r="D827" s="84">
        <v>543722.12639999995</v>
      </c>
      <c r="E827">
        <v>261792.134933333</v>
      </c>
      <c r="F827">
        <v>0</v>
      </c>
      <c r="G827">
        <v>0</v>
      </c>
      <c r="H827">
        <v>0</v>
      </c>
      <c r="I827">
        <v>0</v>
      </c>
      <c r="K827">
        <v>0</v>
      </c>
      <c r="L827">
        <v>0</v>
      </c>
      <c r="M827" s="38">
        <f>IF(OR(Beazley_data[[#This Row],[total_RC]]&lt;0.6,Beazley_data[[#This Row],[total_RC]]&gt;2),1,Beazley_data[[#This Row],[total_RC]])</f>
        <v>1</v>
      </c>
      <c r="P827" s="39" t="str">
        <f>Beazley_data[[#This Row],[key]]</f>
        <v>D92017</v>
      </c>
      <c r="Q827" s="40">
        <f>Beazley_data[[#This Row],[WEP]]</f>
        <v>543722.12639999995</v>
      </c>
      <c r="R827" s="40">
        <f t="shared" si="99"/>
        <v>0</v>
      </c>
      <c r="S827" s="41" t="str">
        <f t="shared" si="100"/>
        <v>no values</v>
      </c>
      <c r="U827" s="42">
        <f>Beazley_data[[#This Row],[Acq_costs]]</f>
        <v>261792.134933333</v>
      </c>
      <c r="V827" s="40">
        <f t="shared" si="101"/>
        <v>0</v>
      </c>
      <c r="W827" s="43" t="str">
        <f t="shared" si="102"/>
        <v>no values</v>
      </c>
      <c r="Y827" s="44">
        <f>Beazley_data[[#This Row],[total_RC]]</f>
        <v>0</v>
      </c>
      <c r="Z827" s="45">
        <f t="shared" si="103"/>
        <v>0</v>
      </c>
      <c r="AA827" s="43" t="str">
        <f t="shared" si="104"/>
        <v>no values</v>
      </c>
      <c r="AD827" s="42">
        <f>Beazley_data[[#This Row],[Cat_incurred]]+Beazley_data[[#This Row],[incurred_exc_cat]]</f>
        <v>0</v>
      </c>
      <c r="AE827" s="40">
        <f t="shared" si="105"/>
        <v>0</v>
      </c>
      <c r="AF827" s="43" t="str">
        <f t="shared" si="106"/>
        <v>no values</v>
      </c>
    </row>
    <row r="828" spans="1:32" x14ac:dyDescent="0.25">
      <c r="A828" s="48" t="s">
        <v>1084</v>
      </c>
      <c r="B828" s="48" t="s">
        <v>88</v>
      </c>
      <c r="C828" s="49">
        <v>2018</v>
      </c>
      <c r="D828" s="85">
        <v>12925401.0899</v>
      </c>
      <c r="E828" s="49">
        <v>3194219.7836969099</v>
      </c>
      <c r="F828" s="49">
        <v>0</v>
      </c>
      <c r="G828" s="49">
        <v>0</v>
      </c>
      <c r="H828" s="49">
        <v>118347.54723338</v>
      </c>
      <c r="I828" s="49">
        <v>148840.94021338</v>
      </c>
      <c r="J828" s="49">
        <v>1</v>
      </c>
      <c r="K828" s="49">
        <v>118347.54723338</v>
      </c>
      <c r="L828" s="49">
        <v>148840.94021338</v>
      </c>
      <c r="M828" s="38">
        <f>IF(OR(Beazley_data[[#This Row],[total_RC]]&lt;0.6,Beazley_data[[#This Row],[total_RC]]&gt;2),1,Beazley_data[[#This Row],[total_RC]])</f>
        <v>1</v>
      </c>
      <c r="P828" s="39" t="str">
        <f>Beazley_data[[#This Row],[key]]</f>
        <v>D92018</v>
      </c>
      <c r="Q828" s="40">
        <f>Beazley_data[[#This Row],[WEP]]</f>
        <v>12925401.0899</v>
      </c>
      <c r="R828" s="40">
        <f t="shared" si="99"/>
        <v>11643525.191317599</v>
      </c>
      <c r="S828" s="41">
        <f t="shared" si="100"/>
        <v>-0.11009345344469013</v>
      </c>
      <c r="U828" s="42">
        <f>Beazley_data[[#This Row],[Acq_costs]]</f>
        <v>3194219.7836969099</v>
      </c>
      <c r="V828" s="40">
        <f t="shared" si="101"/>
        <v>3140407.3953463999</v>
      </c>
      <c r="W828" s="43">
        <f t="shared" si="102"/>
        <v>-1.7135480075053864E-2</v>
      </c>
      <c r="Y828" s="44">
        <f>Beazley_data[[#This Row],[total_RC]]</f>
        <v>1</v>
      </c>
      <c r="Z828" s="45">
        <f t="shared" si="103"/>
        <v>1</v>
      </c>
      <c r="AA828" s="43">
        <f t="shared" si="104"/>
        <v>0</v>
      </c>
      <c r="AD828" s="42">
        <f>Beazley_data[[#This Row],[Cat_incurred]]+Beazley_data[[#This Row],[incurred_exc_cat]]</f>
        <v>148840.94021338</v>
      </c>
      <c r="AE828" s="40">
        <f t="shared" si="105"/>
        <v>168107.44069600001</v>
      </c>
      <c r="AF828" s="43">
        <f t="shared" si="106"/>
        <v>0.11460825530894204</v>
      </c>
    </row>
    <row r="829" spans="1:32" x14ac:dyDescent="0.25">
      <c r="A829" s="46" t="s">
        <v>1085</v>
      </c>
      <c r="B829" s="46" t="s">
        <v>88</v>
      </c>
      <c r="C829">
        <v>2019</v>
      </c>
      <c r="D829" s="84">
        <v>12989689.8584</v>
      </c>
      <c r="E829">
        <v>4087430.2306704801</v>
      </c>
      <c r="F829">
        <v>0</v>
      </c>
      <c r="G829">
        <v>0</v>
      </c>
      <c r="H829">
        <v>112977.72626454</v>
      </c>
      <c r="I829">
        <v>120936.99737254001</v>
      </c>
      <c r="J829">
        <v>1.1604145959035601</v>
      </c>
      <c r="K829">
        <v>112977.72626454</v>
      </c>
      <c r="L829">
        <v>120936.99737254001</v>
      </c>
      <c r="M829" s="38">
        <f>IF(OR(Beazley_data[[#This Row],[total_RC]]&lt;0.6,Beazley_data[[#This Row],[total_RC]]&gt;2),1,Beazley_data[[#This Row],[total_RC]])</f>
        <v>1.1604145959035601</v>
      </c>
      <c r="P829" s="39" t="str">
        <f>Beazley_data[[#This Row],[key]]</f>
        <v>D92019</v>
      </c>
      <c r="Q829" s="40">
        <f>Beazley_data[[#This Row],[WEP]]</f>
        <v>12989689.8584</v>
      </c>
      <c r="R829" s="40">
        <f t="shared" si="99"/>
        <v>12434970.377366601</v>
      </c>
      <c r="S829" s="41">
        <f t="shared" si="100"/>
        <v>-4.4609634297405915E-2</v>
      </c>
      <c r="U829" s="42">
        <f>Beazley_data[[#This Row],[Acq_costs]]</f>
        <v>4087430.2306704801</v>
      </c>
      <c r="V829" s="40">
        <f t="shared" si="101"/>
        <v>4073741.3254325399</v>
      </c>
      <c r="W829" s="43">
        <f t="shared" si="102"/>
        <v>-3.3602784625719174E-3</v>
      </c>
      <c r="Y829" s="44">
        <f>Beazley_data[[#This Row],[total_RC]]</f>
        <v>1.1604145959035601</v>
      </c>
      <c r="Z829" s="45">
        <f t="shared" si="103"/>
        <v>0.93844714599614398</v>
      </c>
      <c r="AA829" s="43">
        <f t="shared" si="104"/>
        <v>-0.23652631994719517</v>
      </c>
      <c r="AD829" s="42">
        <f>Beazley_data[[#This Row],[Cat_incurred]]+Beazley_data[[#This Row],[incurred_exc_cat]]</f>
        <v>120936.99737254001</v>
      </c>
      <c r="AE829" s="40">
        <f t="shared" si="105"/>
        <v>31055.680415999999</v>
      </c>
      <c r="AF829" s="43">
        <f t="shared" si="106"/>
        <v>-2.8941989276213964</v>
      </c>
    </row>
    <row r="830" spans="1:32" x14ac:dyDescent="0.25">
      <c r="A830" s="48" t="s">
        <v>1086</v>
      </c>
      <c r="B830" s="48" t="s">
        <v>88</v>
      </c>
      <c r="C830" s="49">
        <v>2020</v>
      </c>
      <c r="D830" s="85">
        <v>18494182.1686</v>
      </c>
      <c r="E830" s="49">
        <v>5497960.0401000902</v>
      </c>
      <c r="F830" s="49">
        <v>0</v>
      </c>
      <c r="G830" s="49">
        <v>0</v>
      </c>
      <c r="H830" s="49">
        <v>672761.14898773795</v>
      </c>
      <c r="I830" s="49">
        <v>752502.54893110099</v>
      </c>
      <c r="J830" s="49">
        <v>0.55845759749706703</v>
      </c>
      <c r="K830" s="49">
        <v>672761.14898773795</v>
      </c>
      <c r="L830" s="49">
        <v>752502.54893110099</v>
      </c>
      <c r="M830" s="38">
        <f>IF(OR(Beazley_data[[#This Row],[total_RC]]&lt;0.6,Beazley_data[[#This Row],[total_RC]]&gt;2),1,Beazley_data[[#This Row],[total_RC]])</f>
        <v>1</v>
      </c>
      <c r="P830" s="39" t="str">
        <f>Beazley_data[[#This Row],[key]]</f>
        <v>D92020</v>
      </c>
      <c r="Q830" s="40">
        <f>Beazley_data[[#This Row],[WEP]]</f>
        <v>18494182.1686</v>
      </c>
      <c r="R830" s="40">
        <f t="shared" si="99"/>
        <v>12386418.4458912</v>
      </c>
      <c r="S830" s="41">
        <f t="shared" si="100"/>
        <v>-0.49310167821230494</v>
      </c>
      <c r="U830" s="42">
        <f>Beazley_data[[#This Row],[Acq_costs]]</f>
        <v>5497960.0401000902</v>
      </c>
      <c r="V830" s="40">
        <f t="shared" si="101"/>
        <v>4309712.4274800001</v>
      </c>
      <c r="W830" s="43">
        <f t="shared" si="102"/>
        <v>-0.2757138979954839</v>
      </c>
      <c r="Y830" s="44">
        <f>Beazley_data[[#This Row],[total_RC]]</f>
        <v>0.55845759749706703</v>
      </c>
      <c r="Z830" s="45">
        <f t="shared" si="103"/>
        <v>0.72203776178274204</v>
      </c>
      <c r="AA830" s="43">
        <f t="shared" si="104"/>
        <v>0.22655347537750464</v>
      </c>
      <c r="AD830" s="42">
        <f>Beazley_data[[#This Row],[Cat_incurred]]+Beazley_data[[#This Row],[incurred_exc_cat]]</f>
        <v>752502.54893110099</v>
      </c>
      <c r="AE830" s="40">
        <f t="shared" si="105"/>
        <v>584496.97232435795</v>
      </c>
      <c r="AF830" s="43">
        <f t="shared" si="106"/>
        <v>-0.28743617941875466</v>
      </c>
    </row>
    <row r="831" spans="1:32" x14ac:dyDescent="0.25">
      <c r="A831" s="46" t="s">
        <v>1087</v>
      </c>
      <c r="B831" s="46" t="s">
        <v>88</v>
      </c>
      <c r="C831">
        <v>2021</v>
      </c>
      <c r="D831" s="84">
        <v>41530826.162699997</v>
      </c>
      <c r="E831">
        <v>11134212.989347501</v>
      </c>
      <c r="F831">
        <v>9857.1069870620995</v>
      </c>
      <c r="G831">
        <v>10174.133291868</v>
      </c>
      <c r="H831">
        <v>152155.91648089001</v>
      </c>
      <c r="I831">
        <v>273069.653839815</v>
      </c>
      <c r="J831">
        <v>0.69111812466024103</v>
      </c>
      <c r="K831">
        <v>162013.02346795201</v>
      </c>
      <c r="L831">
        <v>283243.78713168303</v>
      </c>
      <c r="M831" s="38">
        <f>IF(OR(Beazley_data[[#This Row],[total_RC]]&lt;0.6,Beazley_data[[#This Row],[total_RC]]&gt;2),1,Beazley_data[[#This Row],[total_RC]])</f>
        <v>0.69111812466024103</v>
      </c>
      <c r="P831" s="39" t="str">
        <f>Beazley_data[[#This Row],[key]]</f>
        <v>D92021</v>
      </c>
      <c r="Q831" s="40">
        <f>Beazley_data[[#This Row],[WEP]]</f>
        <v>41530826.162699997</v>
      </c>
      <c r="R831" s="40">
        <f t="shared" si="99"/>
        <v>21945790.280220602</v>
      </c>
      <c r="S831" s="41">
        <f t="shared" si="100"/>
        <v>-0.89242791589652082</v>
      </c>
      <c r="U831" s="42">
        <f>Beazley_data[[#This Row],[Acq_costs]]</f>
        <v>11134212.989347501</v>
      </c>
      <c r="V831" s="40">
        <f t="shared" si="101"/>
        <v>6398977.8164123697</v>
      </c>
      <c r="W831" s="43">
        <f t="shared" si="102"/>
        <v>-0.73999868553849324</v>
      </c>
      <c r="Y831" s="44">
        <f>Beazley_data[[#This Row],[total_RC]]</f>
        <v>0.69111812466024103</v>
      </c>
      <c r="Z831" s="45">
        <f t="shared" si="103"/>
        <v>0.70931011250839404</v>
      </c>
      <c r="AA831" s="43">
        <f t="shared" si="104"/>
        <v>2.5647439007769297E-2</v>
      </c>
      <c r="AD831" s="42">
        <f>Beazley_data[[#This Row],[Cat_incurred]]+Beazley_data[[#This Row],[incurred_exc_cat]]</f>
        <v>283243.78713168303</v>
      </c>
      <c r="AE831" s="40">
        <f t="shared" si="105"/>
        <v>7627.1105546999997</v>
      </c>
      <c r="AF831" s="43">
        <f t="shared" si="106"/>
        <v>-36.136447033292541</v>
      </c>
    </row>
    <row r="832" spans="1:32" x14ac:dyDescent="0.25">
      <c r="A832" s="48" t="s">
        <v>1088</v>
      </c>
      <c r="B832" s="48" t="s">
        <v>88</v>
      </c>
      <c r="C832" s="49">
        <v>2022</v>
      </c>
      <c r="D832" s="85">
        <v>40433569.533200003</v>
      </c>
      <c r="E832" s="49">
        <v>12556321.5181651</v>
      </c>
      <c r="F832" s="49">
        <v>6982.3891673567996</v>
      </c>
      <c r="G832" s="49">
        <v>7355.8153960712998</v>
      </c>
      <c r="H832" s="49">
        <v>112655.938023118</v>
      </c>
      <c r="I832" s="49">
        <v>524781.666980193</v>
      </c>
      <c r="J832" s="49">
        <v>1</v>
      </c>
      <c r="K832" s="49">
        <v>119638.327190475</v>
      </c>
      <c r="L832" s="49">
        <v>532137.48237626499</v>
      </c>
      <c r="M832" s="38">
        <f>IF(OR(Beazley_data[[#This Row],[total_RC]]&lt;0.6,Beazley_data[[#This Row],[total_RC]]&gt;2),1,Beazley_data[[#This Row],[total_RC]])</f>
        <v>1</v>
      </c>
      <c r="P832" s="39" t="str">
        <f>Beazley_data[[#This Row],[key]]</f>
        <v>D92022</v>
      </c>
      <c r="Q832" s="40">
        <f>Beazley_data[[#This Row],[WEP]]</f>
        <v>40433569.533200003</v>
      </c>
      <c r="R832" s="40">
        <f t="shared" si="99"/>
        <v>11816921.578083999</v>
      </c>
      <c r="S832" s="41">
        <f t="shared" si="100"/>
        <v>-2.4216669092726533</v>
      </c>
      <c r="U832" s="42">
        <f>Beazley_data[[#This Row],[Acq_costs]]</f>
        <v>12556321.5181651</v>
      </c>
      <c r="V832" s="40">
        <f t="shared" si="101"/>
        <v>5107164.1623120001</v>
      </c>
      <c r="W832" s="43">
        <f t="shared" si="102"/>
        <v>-1.4585701808498135</v>
      </c>
      <c r="Y832" s="44">
        <f>Beazley_data[[#This Row],[total_RC]]</f>
        <v>1</v>
      </c>
      <c r="Z832" s="45">
        <f t="shared" si="103"/>
        <v>1.32292463317992</v>
      </c>
      <c r="AA832" s="43">
        <f t="shared" si="104"/>
        <v>0.24409904017260953</v>
      </c>
      <c r="AD832" s="42">
        <f>Beazley_data[[#This Row],[Cat_incurred]]+Beazley_data[[#This Row],[incurred_exc_cat]]</f>
        <v>532137.48237626429</v>
      </c>
      <c r="AE832" s="40">
        <f t="shared" si="105"/>
        <v>0</v>
      </c>
      <c r="AF832" s="43" t="str">
        <f t="shared" si="106"/>
        <v>no values</v>
      </c>
    </row>
    <row r="833" spans="1:32" x14ac:dyDescent="0.25">
      <c r="A833" s="46" t="s">
        <v>1089</v>
      </c>
      <c r="B833" s="46" t="s">
        <v>88</v>
      </c>
      <c r="C833">
        <v>2023</v>
      </c>
      <c r="D833" s="84">
        <v>33302220.237799998</v>
      </c>
      <c r="E833">
        <v>11941949.854433</v>
      </c>
      <c r="F833">
        <v>7752.5189250000003</v>
      </c>
      <c r="G833">
        <v>7993.9468500000003</v>
      </c>
      <c r="H833">
        <v>2081.9939492250001</v>
      </c>
      <c r="I833">
        <v>3589.1335742249998</v>
      </c>
      <c r="J833">
        <v>0.99911863313397098</v>
      </c>
      <c r="K833">
        <v>9834.5128742249999</v>
      </c>
      <c r="L833">
        <v>11583.080424225</v>
      </c>
      <c r="M833" s="38">
        <f>IF(OR(Beazley_data[[#This Row],[total_RC]]&lt;0.6,Beazley_data[[#This Row],[total_RC]]&gt;2),1,Beazley_data[[#This Row],[total_RC]])</f>
        <v>0.99911863313397098</v>
      </c>
      <c r="P833" s="39" t="str">
        <f>Beazley_data[[#This Row],[key]]</f>
        <v>D92023</v>
      </c>
      <c r="Q833" s="40">
        <f>Beazley_data[[#This Row],[WEP]]</f>
        <v>33302220.237799998</v>
      </c>
      <c r="R833" s="40">
        <f t="shared" si="99"/>
        <v>0</v>
      </c>
      <c r="S833" s="41" t="str">
        <f t="shared" si="100"/>
        <v>no values</v>
      </c>
      <c r="U833" s="42">
        <f>Beazley_data[[#This Row],[Acq_costs]]</f>
        <v>11941949.854433</v>
      </c>
      <c r="V833" s="40">
        <f t="shared" si="101"/>
        <v>0</v>
      </c>
      <c r="W833" s="43" t="str">
        <f t="shared" si="102"/>
        <v>no values</v>
      </c>
      <c r="Y833" s="44">
        <f>Beazley_data[[#This Row],[total_RC]]</f>
        <v>0.99911863313397098</v>
      </c>
      <c r="Z833" s="45">
        <f t="shared" si="103"/>
        <v>0</v>
      </c>
      <c r="AA833" s="43" t="str">
        <f t="shared" si="104"/>
        <v>no values</v>
      </c>
      <c r="AD833" s="42">
        <f>Beazley_data[[#This Row],[Cat_incurred]]+Beazley_data[[#This Row],[incurred_exc_cat]]</f>
        <v>11583.080424225</v>
      </c>
      <c r="AE833" s="40">
        <f t="shared" si="105"/>
        <v>0</v>
      </c>
      <c r="AF833" s="43" t="str">
        <f t="shared" si="106"/>
        <v>no values</v>
      </c>
    </row>
    <row r="834" spans="1:32" x14ac:dyDescent="0.25">
      <c r="A834" s="48" t="s">
        <v>1090</v>
      </c>
      <c r="B834" s="48" t="s">
        <v>88</v>
      </c>
      <c r="C834" s="49">
        <v>2024</v>
      </c>
      <c r="D834" s="85">
        <v>12490435.6742</v>
      </c>
      <c r="E834" s="49">
        <v>4580850.7371904198</v>
      </c>
      <c r="F834" s="49">
        <v>0</v>
      </c>
      <c r="G834" s="49">
        <v>0</v>
      </c>
      <c r="H834" s="49">
        <v>0</v>
      </c>
      <c r="I834" s="49">
        <v>0</v>
      </c>
      <c r="J834" s="49">
        <v>1</v>
      </c>
      <c r="K834" s="49">
        <v>0</v>
      </c>
      <c r="L834" s="49">
        <v>0</v>
      </c>
      <c r="M834" s="38">
        <f>IF(OR(Beazley_data[[#This Row],[total_RC]]&lt;0.6,Beazley_data[[#This Row],[total_RC]]&gt;2),1,Beazley_data[[#This Row],[total_RC]])</f>
        <v>1</v>
      </c>
      <c r="P834" s="39" t="str">
        <f>Beazley_data[[#This Row],[key]]</f>
        <v>D92024</v>
      </c>
      <c r="Q834" s="40">
        <f>Beazley_data[[#This Row],[WEP]]</f>
        <v>12490435.6742</v>
      </c>
      <c r="R834" s="40">
        <f t="shared" ref="R834:R897" si="107">IFERROR(INDEX($AJ$4:$CZ$182,MATCH($B834,$AI$4:$AI$182,0),MATCH($C834&amp;"WEP",$AJ$1:$FQ$1,0)),0)</f>
        <v>0</v>
      </c>
      <c r="S834" s="41" t="str">
        <f t="shared" ref="S834:S897" si="108">IFERROR((R834-Q834)/R834,"no values")</f>
        <v>no values</v>
      </c>
      <c r="U834" s="42">
        <f>Beazley_data[[#This Row],[Acq_costs]]</f>
        <v>4580850.7371904198</v>
      </c>
      <c r="V834" s="40">
        <f t="shared" ref="V834:V897" si="109">IFERROR(INDEX($AJ$4:$FQ$182,MATCH($B834,$AI$4:$AI$182,0),MATCH($C834&amp;"Acquisition Cost",$AJ$1:$FQ$1,0)),0)</f>
        <v>0</v>
      </c>
      <c r="W834" s="43" t="str">
        <f t="shared" ref="W834:W897" si="110">IFERROR((V834-U834)/V834,"no values")</f>
        <v>no values</v>
      </c>
      <c r="Y834" s="44">
        <f>Beazley_data[[#This Row],[total_RC]]</f>
        <v>1</v>
      </c>
      <c r="Z834" s="45">
        <f t="shared" ref="Z834:Z897" si="111">IFERROR(INDEX($AJ$4:$FQ$182,MATCH($B834,$AI$4:$AI$182,0),MATCH($C834&amp;"RC",$AJ$1:$FQ$1,0)),0)</f>
        <v>0</v>
      </c>
      <c r="AA834" s="43" t="str">
        <f t="shared" ref="AA834:AA897" si="112">IFERROR((Z834-Y834)/Z834,"no values")</f>
        <v>no values</v>
      </c>
      <c r="AD834" s="42">
        <f>Beazley_data[[#This Row],[Cat_incurred]]+Beazley_data[[#This Row],[incurred_exc_cat]]</f>
        <v>0</v>
      </c>
      <c r="AE834" s="40">
        <f t="shared" ref="AE834:AE897" si="113">IFERROR(INDEX($AJ$4:$FQ$182,MATCH($B834,$AI$4:$AI$182,0),MATCH($C834&amp;"Total Incurred (Cat)",$AJ$1:$FQ$1,0)),0)+IFERROR(INDEX($AJ$4:$FQ$182,MATCH($B834,$AI$4:$AI$182,0),MATCH($C834&amp;"Total Incurred (Non Cat)",$AJ$1:$FQ$1,0)),0)</f>
        <v>0</v>
      </c>
      <c r="AF834" s="43" t="str">
        <f t="shared" ref="AF834:AF897" si="114">IFERROR((AE834-AD834)/AE834,"no values")</f>
        <v>no values</v>
      </c>
    </row>
    <row r="835" spans="1:32" x14ac:dyDescent="0.25">
      <c r="A835" s="46" t="s">
        <v>1091</v>
      </c>
      <c r="B835" s="46" t="s">
        <v>24</v>
      </c>
      <c r="C835">
        <v>1992</v>
      </c>
      <c r="D835" s="84">
        <v>1636.04</v>
      </c>
      <c r="E835">
        <v>445.46</v>
      </c>
      <c r="F835">
        <v>0</v>
      </c>
      <c r="G835">
        <v>0</v>
      </c>
      <c r="H835">
        <v>0</v>
      </c>
      <c r="I835">
        <v>0</v>
      </c>
      <c r="K835">
        <v>0</v>
      </c>
      <c r="L835">
        <v>0</v>
      </c>
      <c r="M835" s="38">
        <f>IF(OR(Beazley_data[[#This Row],[total_RC]]&lt;0.6,Beazley_data[[#This Row],[total_RC]]&gt;2),1,Beazley_data[[#This Row],[total_RC]])</f>
        <v>1</v>
      </c>
      <c r="P835" s="39" t="str">
        <f>Beazley_data[[#This Row],[key]]</f>
        <v>DC1992</v>
      </c>
      <c r="Q835" s="40">
        <f>Beazley_data[[#This Row],[WEP]]</f>
        <v>1636.04</v>
      </c>
      <c r="R835" s="40">
        <f t="shared" si="107"/>
        <v>0</v>
      </c>
      <c r="S835" s="41" t="str">
        <f t="shared" si="108"/>
        <v>no values</v>
      </c>
      <c r="U835" s="42">
        <f>Beazley_data[[#This Row],[Acq_costs]]</f>
        <v>445.46</v>
      </c>
      <c r="V835" s="40">
        <f t="shared" si="109"/>
        <v>0</v>
      </c>
      <c r="W835" s="43" t="str">
        <f t="shared" si="110"/>
        <v>no values</v>
      </c>
      <c r="Y835" s="44">
        <f>Beazley_data[[#This Row],[total_RC]]</f>
        <v>0</v>
      </c>
      <c r="Z835" s="45">
        <f t="shared" si="111"/>
        <v>0</v>
      </c>
      <c r="AA835" s="43" t="str">
        <f t="shared" si="112"/>
        <v>no values</v>
      </c>
      <c r="AD835" s="42">
        <f>Beazley_data[[#This Row],[Cat_incurred]]+Beazley_data[[#This Row],[incurred_exc_cat]]</f>
        <v>0</v>
      </c>
      <c r="AE835" s="40">
        <f t="shared" si="113"/>
        <v>0</v>
      </c>
      <c r="AF835" s="43" t="str">
        <f t="shared" si="114"/>
        <v>no values</v>
      </c>
    </row>
    <row r="836" spans="1:32" x14ac:dyDescent="0.25">
      <c r="A836" s="48" t="s">
        <v>1092</v>
      </c>
      <c r="B836" s="48" t="s">
        <v>24</v>
      </c>
      <c r="C836" s="49">
        <v>1993</v>
      </c>
      <c r="D836" s="85">
        <v>168240.51190000001</v>
      </c>
      <c r="E836" s="49">
        <v>41851.214916586498</v>
      </c>
      <c r="F836" s="49">
        <v>0</v>
      </c>
      <c r="G836" s="49">
        <v>0</v>
      </c>
      <c r="H836" s="49">
        <v>22288.526999999998</v>
      </c>
      <c r="I836" s="49">
        <v>22288.526999999998</v>
      </c>
      <c r="J836" s="49"/>
      <c r="K836" s="49">
        <v>22288.526999999998</v>
      </c>
      <c r="L836" s="49">
        <v>22288.526999999998</v>
      </c>
      <c r="M836" s="38">
        <f>IF(OR(Beazley_data[[#This Row],[total_RC]]&lt;0.6,Beazley_data[[#This Row],[total_RC]]&gt;2),1,Beazley_data[[#This Row],[total_RC]])</f>
        <v>1</v>
      </c>
      <c r="P836" s="39" t="str">
        <f>Beazley_data[[#This Row],[key]]</f>
        <v>DC1993</v>
      </c>
      <c r="Q836" s="40">
        <f>Beazley_data[[#This Row],[WEP]]</f>
        <v>168240.51190000001</v>
      </c>
      <c r="R836" s="40">
        <f t="shared" si="107"/>
        <v>0</v>
      </c>
      <c r="S836" s="41" t="str">
        <f t="shared" si="108"/>
        <v>no values</v>
      </c>
      <c r="U836" s="42">
        <f>Beazley_data[[#This Row],[Acq_costs]]</f>
        <v>41851.214916586498</v>
      </c>
      <c r="V836" s="40">
        <f t="shared" si="109"/>
        <v>0</v>
      </c>
      <c r="W836" s="43" t="str">
        <f t="shared" si="110"/>
        <v>no values</v>
      </c>
      <c r="Y836" s="44">
        <f>Beazley_data[[#This Row],[total_RC]]</f>
        <v>0</v>
      </c>
      <c r="Z836" s="45">
        <f t="shared" si="111"/>
        <v>0</v>
      </c>
      <c r="AA836" s="43" t="str">
        <f t="shared" si="112"/>
        <v>no values</v>
      </c>
      <c r="AD836" s="42">
        <f>Beazley_data[[#This Row],[Cat_incurred]]+Beazley_data[[#This Row],[incurred_exc_cat]]</f>
        <v>22288.526999999998</v>
      </c>
      <c r="AE836" s="40">
        <f t="shared" si="113"/>
        <v>0</v>
      </c>
      <c r="AF836" s="43" t="str">
        <f t="shared" si="114"/>
        <v>no values</v>
      </c>
    </row>
    <row r="837" spans="1:32" x14ac:dyDescent="0.25">
      <c r="A837" s="46" t="s">
        <v>1093</v>
      </c>
      <c r="B837" s="46" t="s">
        <v>24</v>
      </c>
      <c r="C837">
        <v>1994</v>
      </c>
      <c r="D837" s="84">
        <v>192706.1336</v>
      </c>
      <c r="E837">
        <v>44873.379455619601</v>
      </c>
      <c r="F837">
        <v>0</v>
      </c>
      <c r="G837">
        <v>0</v>
      </c>
      <c r="H837">
        <v>6034.1068999999998</v>
      </c>
      <c r="I837">
        <v>6034.1068999999998</v>
      </c>
      <c r="K837">
        <v>6034.1068999999998</v>
      </c>
      <c r="L837">
        <v>6034.1068999999998</v>
      </c>
      <c r="M837" s="38">
        <f>IF(OR(Beazley_data[[#This Row],[total_RC]]&lt;0.6,Beazley_data[[#This Row],[total_RC]]&gt;2),1,Beazley_data[[#This Row],[total_RC]])</f>
        <v>1</v>
      </c>
      <c r="P837" s="39" t="str">
        <f>Beazley_data[[#This Row],[key]]</f>
        <v>DC1994</v>
      </c>
      <c r="Q837" s="40">
        <f>Beazley_data[[#This Row],[WEP]]</f>
        <v>192706.1336</v>
      </c>
      <c r="R837" s="40">
        <f t="shared" si="107"/>
        <v>0</v>
      </c>
      <c r="S837" s="41" t="str">
        <f t="shared" si="108"/>
        <v>no values</v>
      </c>
      <c r="U837" s="42">
        <f>Beazley_data[[#This Row],[Acq_costs]]</f>
        <v>44873.379455619601</v>
      </c>
      <c r="V837" s="40">
        <f t="shared" si="109"/>
        <v>0</v>
      </c>
      <c r="W837" s="43" t="str">
        <f t="shared" si="110"/>
        <v>no values</v>
      </c>
      <c r="Y837" s="44">
        <f>Beazley_data[[#This Row],[total_RC]]</f>
        <v>0</v>
      </c>
      <c r="Z837" s="45">
        <f t="shared" si="111"/>
        <v>0</v>
      </c>
      <c r="AA837" s="43" t="str">
        <f t="shared" si="112"/>
        <v>no values</v>
      </c>
      <c r="AD837" s="42">
        <f>Beazley_data[[#This Row],[Cat_incurred]]+Beazley_data[[#This Row],[incurred_exc_cat]]</f>
        <v>6034.1068999999998</v>
      </c>
      <c r="AE837" s="40">
        <f t="shared" si="113"/>
        <v>0</v>
      </c>
      <c r="AF837" s="43" t="str">
        <f t="shared" si="114"/>
        <v>no values</v>
      </c>
    </row>
    <row r="838" spans="1:32" x14ac:dyDescent="0.25">
      <c r="A838" s="48" t="s">
        <v>1094</v>
      </c>
      <c r="B838" s="48" t="s">
        <v>24</v>
      </c>
      <c r="C838" s="49">
        <v>1995</v>
      </c>
      <c r="D838" s="85">
        <v>488204.16759999999</v>
      </c>
      <c r="E838" s="49">
        <v>115892.39043822</v>
      </c>
      <c r="F838" s="49">
        <v>0</v>
      </c>
      <c r="G838" s="49">
        <v>0</v>
      </c>
      <c r="H838" s="49">
        <v>6887.1635999999999</v>
      </c>
      <c r="I838" s="49">
        <v>6887.1635999999999</v>
      </c>
      <c r="J838" s="49">
        <v>1</v>
      </c>
      <c r="K838" s="49">
        <v>6887.1635999999999</v>
      </c>
      <c r="L838" s="49">
        <v>6887.1635999999999</v>
      </c>
      <c r="M838" s="38">
        <f>IF(OR(Beazley_data[[#This Row],[total_RC]]&lt;0.6,Beazley_data[[#This Row],[total_RC]]&gt;2),1,Beazley_data[[#This Row],[total_RC]])</f>
        <v>1</v>
      </c>
      <c r="P838" s="39" t="str">
        <f>Beazley_data[[#This Row],[key]]</f>
        <v>DC1995</v>
      </c>
      <c r="Q838" s="40">
        <f>Beazley_data[[#This Row],[WEP]]</f>
        <v>488204.16759999999</v>
      </c>
      <c r="R838" s="40">
        <f t="shared" si="107"/>
        <v>0</v>
      </c>
      <c r="S838" s="41" t="str">
        <f t="shared" si="108"/>
        <v>no values</v>
      </c>
      <c r="U838" s="42">
        <f>Beazley_data[[#This Row],[Acq_costs]]</f>
        <v>115892.39043822</v>
      </c>
      <c r="V838" s="40">
        <f t="shared" si="109"/>
        <v>0</v>
      </c>
      <c r="W838" s="43" t="str">
        <f t="shared" si="110"/>
        <v>no values</v>
      </c>
      <c r="Y838" s="44">
        <f>Beazley_data[[#This Row],[total_RC]]</f>
        <v>1</v>
      </c>
      <c r="Z838" s="45">
        <f t="shared" si="111"/>
        <v>0</v>
      </c>
      <c r="AA838" s="43" t="str">
        <f t="shared" si="112"/>
        <v>no values</v>
      </c>
      <c r="AD838" s="42">
        <f>Beazley_data[[#This Row],[Cat_incurred]]+Beazley_data[[#This Row],[incurred_exc_cat]]</f>
        <v>6887.1635999999999</v>
      </c>
      <c r="AE838" s="40">
        <f t="shared" si="113"/>
        <v>0</v>
      </c>
      <c r="AF838" s="43" t="str">
        <f t="shared" si="114"/>
        <v>no values</v>
      </c>
    </row>
    <row r="839" spans="1:32" x14ac:dyDescent="0.25">
      <c r="A839" s="46" t="s">
        <v>1095</v>
      </c>
      <c r="B839" s="46" t="s">
        <v>24</v>
      </c>
      <c r="C839">
        <v>1996</v>
      </c>
      <c r="D839" s="84">
        <v>1895093.6945</v>
      </c>
      <c r="E839">
        <v>527269.92668738496</v>
      </c>
      <c r="F839">
        <v>8412.6578000000009</v>
      </c>
      <c r="G839">
        <v>8412.6578000000009</v>
      </c>
      <c r="H839">
        <v>109160.9866</v>
      </c>
      <c r="I839">
        <v>109160.9866</v>
      </c>
      <c r="J839">
        <v>0.98923961553197504</v>
      </c>
      <c r="K839">
        <v>117573.6444</v>
      </c>
      <c r="L839">
        <v>117573.6444</v>
      </c>
      <c r="M839" s="38">
        <f>IF(OR(Beazley_data[[#This Row],[total_RC]]&lt;0.6,Beazley_data[[#This Row],[total_RC]]&gt;2),1,Beazley_data[[#This Row],[total_RC]])</f>
        <v>0.98923961553197504</v>
      </c>
      <c r="P839" s="39" t="str">
        <f>Beazley_data[[#This Row],[key]]</f>
        <v>DC1996</v>
      </c>
      <c r="Q839" s="40">
        <f>Beazley_data[[#This Row],[WEP]]</f>
        <v>1895093.6945</v>
      </c>
      <c r="R839" s="40">
        <f t="shared" si="107"/>
        <v>0</v>
      </c>
      <c r="S839" s="41" t="str">
        <f t="shared" si="108"/>
        <v>no values</v>
      </c>
      <c r="U839" s="42">
        <f>Beazley_data[[#This Row],[Acq_costs]]</f>
        <v>527269.92668738496</v>
      </c>
      <c r="V839" s="40">
        <f t="shared" si="109"/>
        <v>0</v>
      </c>
      <c r="W839" s="43" t="str">
        <f t="shared" si="110"/>
        <v>no values</v>
      </c>
      <c r="Y839" s="44">
        <f>Beazley_data[[#This Row],[total_RC]]</f>
        <v>0.98923961553197504</v>
      </c>
      <c r="Z839" s="45">
        <f t="shared" si="111"/>
        <v>0</v>
      </c>
      <c r="AA839" s="43" t="str">
        <f t="shared" si="112"/>
        <v>no values</v>
      </c>
      <c r="AD839" s="42">
        <f>Beazley_data[[#This Row],[Cat_incurred]]+Beazley_data[[#This Row],[incurred_exc_cat]]</f>
        <v>117573.6444</v>
      </c>
      <c r="AE839" s="40">
        <f t="shared" si="113"/>
        <v>0</v>
      </c>
      <c r="AF839" s="43" t="str">
        <f t="shared" si="114"/>
        <v>no values</v>
      </c>
    </row>
    <row r="840" spans="1:32" x14ac:dyDescent="0.25">
      <c r="A840" s="48" t="s">
        <v>1096</v>
      </c>
      <c r="B840" s="48" t="s">
        <v>24</v>
      </c>
      <c r="C840" s="49">
        <v>1997</v>
      </c>
      <c r="D840" s="85">
        <v>1714438.2076000001</v>
      </c>
      <c r="E840" s="49">
        <v>522320.26319118898</v>
      </c>
      <c r="F840" s="49">
        <v>77422.995299999995</v>
      </c>
      <c r="G840" s="49">
        <v>77422.995299999995</v>
      </c>
      <c r="H840" s="49">
        <v>72658.6967</v>
      </c>
      <c r="I840" s="49">
        <v>72658.6967</v>
      </c>
      <c r="J840" s="49">
        <v>0.925014356435781</v>
      </c>
      <c r="K840" s="49">
        <v>150081.69200000001</v>
      </c>
      <c r="L840" s="49">
        <v>150081.69200000001</v>
      </c>
      <c r="M840" s="38">
        <f>IF(OR(Beazley_data[[#This Row],[total_RC]]&lt;0.6,Beazley_data[[#This Row],[total_RC]]&gt;2),1,Beazley_data[[#This Row],[total_RC]])</f>
        <v>0.925014356435781</v>
      </c>
      <c r="P840" s="39" t="str">
        <f>Beazley_data[[#This Row],[key]]</f>
        <v>DC1997</v>
      </c>
      <c r="Q840" s="40">
        <f>Beazley_data[[#This Row],[WEP]]</f>
        <v>1714438.2076000001</v>
      </c>
      <c r="R840" s="40">
        <f t="shared" si="107"/>
        <v>0</v>
      </c>
      <c r="S840" s="41" t="str">
        <f t="shared" si="108"/>
        <v>no values</v>
      </c>
      <c r="U840" s="42">
        <f>Beazley_data[[#This Row],[Acq_costs]]</f>
        <v>522320.26319118898</v>
      </c>
      <c r="V840" s="40">
        <f t="shared" si="109"/>
        <v>0</v>
      </c>
      <c r="W840" s="43" t="str">
        <f t="shared" si="110"/>
        <v>no values</v>
      </c>
      <c r="Y840" s="44">
        <f>Beazley_data[[#This Row],[total_RC]]</f>
        <v>0.925014356435781</v>
      </c>
      <c r="Z840" s="45">
        <f t="shared" si="111"/>
        <v>0</v>
      </c>
      <c r="AA840" s="43" t="str">
        <f t="shared" si="112"/>
        <v>no values</v>
      </c>
      <c r="AD840" s="42">
        <f>Beazley_data[[#This Row],[Cat_incurred]]+Beazley_data[[#This Row],[incurred_exc_cat]]</f>
        <v>150081.69199999998</v>
      </c>
      <c r="AE840" s="40">
        <f t="shared" si="113"/>
        <v>0</v>
      </c>
      <c r="AF840" s="43" t="str">
        <f t="shared" si="114"/>
        <v>no values</v>
      </c>
    </row>
    <row r="841" spans="1:32" x14ac:dyDescent="0.25">
      <c r="A841" s="46" t="s">
        <v>1097</v>
      </c>
      <c r="B841" s="46" t="s">
        <v>24</v>
      </c>
      <c r="C841">
        <v>1998</v>
      </c>
      <c r="D841" s="84">
        <v>1517474.2357999999</v>
      </c>
      <c r="E841">
        <v>480084.72135993699</v>
      </c>
      <c r="F841">
        <v>599383.86710000003</v>
      </c>
      <c r="G841">
        <v>599383.86710000003</v>
      </c>
      <c r="H841">
        <v>37226.813300000002</v>
      </c>
      <c r="I841">
        <v>37226.813300000002</v>
      </c>
      <c r="J841">
        <v>0.95348679199124198</v>
      </c>
      <c r="K841">
        <v>636610.68039999995</v>
      </c>
      <c r="L841">
        <v>636610.68039999995</v>
      </c>
      <c r="M841" s="38">
        <f>IF(OR(Beazley_data[[#This Row],[total_RC]]&lt;0.6,Beazley_data[[#This Row],[total_RC]]&gt;2),1,Beazley_data[[#This Row],[total_RC]])</f>
        <v>0.95348679199124198</v>
      </c>
      <c r="P841" s="39" t="str">
        <f>Beazley_data[[#This Row],[key]]</f>
        <v>DC1998</v>
      </c>
      <c r="Q841" s="40">
        <f>Beazley_data[[#This Row],[WEP]]</f>
        <v>1517474.2357999999</v>
      </c>
      <c r="R841" s="40">
        <f t="shared" si="107"/>
        <v>0</v>
      </c>
      <c r="S841" s="41" t="str">
        <f t="shared" si="108"/>
        <v>no values</v>
      </c>
      <c r="U841" s="42">
        <f>Beazley_data[[#This Row],[Acq_costs]]</f>
        <v>480084.72135993699</v>
      </c>
      <c r="V841" s="40">
        <f t="shared" si="109"/>
        <v>0</v>
      </c>
      <c r="W841" s="43" t="str">
        <f t="shared" si="110"/>
        <v>no values</v>
      </c>
      <c r="Y841" s="44">
        <f>Beazley_data[[#This Row],[total_RC]]</f>
        <v>0.95348679199124198</v>
      </c>
      <c r="Z841" s="45">
        <f t="shared" si="111"/>
        <v>0</v>
      </c>
      <c r="AA841" s="43" t="str">
        <f t="shared" si="112"/>
        <v>no values</v>
      </c>
      <c r="AD841" s="42">
        <f>Beazley_data[[#This Row],[Cat_incurred]]+Beazley_data[[#This Row],[incurred_exc_cat]]</f>
        <v>636610.68040000007</v>
      </c>
      <c r="AE841" s="40">
        <f t="shared" si="113"/>
        <v>0</v>
      </c>
      <c r="AF841" s="43" t="str">
        <f t="shared" si="114"/>
        <v>no values</v>
      </c>
    </row>
    <row r="842" spans="1:32" x14ac:dyDescent="0.25">
      <c r="A842" s="48" t="s">
        <v>1098</v>
      </c>
      <c r="B842" s="48" t="s">
        <v>24</v>
      </c>
      <c r="C842" s="49">
        <v>1999</v>
      </c>
      <c r="D842" s="85">
        <v>1515994.9373999999</v>
      </c>
      <c r="E842" s="49">
        <v>340533.32106505497</v>
      </c>
      <c r="F842" s="49">
        <v>473922.10320000001</v>
      </c>
      <c r="G842" s="49">
        <v>473922.10320000001</v>
      </c>
      <c r="H842" s="49">
        <v>0</v>
      </c>
      <c r="I842" s="49">
        <v>0</v>
      </c>
      <c r="J842" s="49">
        <v>0.97952768999123296</v>
      </c>
      <c r="K842" s="49">
        <v>473922.10320000001</v>
      </c>
      <c r="L842" s="49">
        <v>473922.10320000001</v>
      </c>
      <c r="M842" s="38">
        <f>IF(OR(Beazley_data[[#This Row],[total_RC]]&lt;0.6,Beazley_data[[#This Row],[total_RC]]&gt;2),1,Beazley_data[[#This Row],[total_RC]])</f>
        <v>0.97952768999123296</v>
      </c>
      <c r="P842" s="39" t="str">
        <f>Beazley_data[[#This Row],[key]]</f>
        <v>DC1999</v>
      </c>
      <c r="Q842" s="40">
        <f>Beazley_data[[#This Row],[WEP]]</f>
        <v>1515994.9373999999</v>
      </c>
      <c r="R842" s="40">
        <f t="shared" si="107"/>
        <v>0</v>
      </c>
      <c r="S842" s="41" t="str">
        <f t="shared" si="108"/>
        <v>no values</v>
      </c>
      <c r="U842" s="42">
        <f>Beazley_data[[#This Row],[Acq_costs]]</f>
        <v>340533.32106505497</v>
      </c>
      <c r="V842" s="40">
        <f t="shared" si="109"/>
        <v>0</v>
      </c>
      <c r="W842" s="43" t="str">
        <f t="shared" si="110"/>
        <v>no values</v>
      </c>
      <c r="Y842" s="44">
        <f>Beazley_data[[#This Row],[total_RC]]</f>
        <v>0.97952768999123296</v>
      </c>
      <c r="Z842" s="45">
        <f t="shared" si="111"/>
        <v>0</v>
      </c>
      <c r="AA842" s="43" t="str">
        <f t="shared" si="112"/>
        <v>no values</v>
      </c>
      <c r="AD842" s="42">
        <f>Beazley_data[[#This Row],[Cat_incurred]]+Beazley_data[[#This Row],[incurred_exc_cat]]</f>
        <v>473922.10320000001</v>
      </c>
      <c r="AE842" s="40">
        <f t="shared" si="113"/>
        <v>0</v>
      </c>
      <c r="AF842" s="43" t="str">
        <f t="shared" si="114"/>
        <v>no values</v>
      </c>
    </row>
    <row r="843" spans="1:32" x14ac:dyDescent="0.25">
      <c r="A843" s="46" t="s">
        <v>1099</v>
      </c>
      <c r="B843" s="46" t="s">
        <v>24</v>
      </c>
      <c r="C843">
        <v>2000</v>
      </c>
      <c r="D843" s="84">
        <v>3273068.6157999998</v>
      </c>
      <c r="E843">
        <v>763013.01980374998</v>
      </c>
      <c r="F843">
        <v>911875.70220000006</v>
      </c>
      <c r="G843">
        <v>911875.70220000006</v>
      </c>
      <c r="H843">
        <v>4415.1085123599996</v>
      </c>
      <c r="I843">
        <v>4415.1085123599996</v>
      </c>
      <c r="J843">
        <v>1.08323257995274</v>
      </c>
      <c r="K843">
        <v>916290.81071235996</v>
      </c>
      <c r="L843">
        <v>916290.81071235996</v>
      </c>
      <c r="M843" s="38">
        <f>IF(OR(Beazley_data[[#This Row],[total_RC]]&lt;0.6,Beazley_data[[#This Row],[total_RC]]&gt;2),1,Beazley_data[[#This Row],[total_RC]])</f>
        <v>1.08323257995274</v>
      </c>
      <c r="P843" s="39" t="str">
        <f>Beazley_data[[#This Row],[key]]</f>
        <v>DC2000</v>
      </c>
      <c r="Q843" s="40">
        <f>Beazley_data[[#This Row],[WEP]]</f>
        <v>3273068.6157999998</v>
      </c>
      <c r="R843" s="40">
        <f t="shared" si="107"/>
        <v>3312701.24951956</v>
      </c>
      <c r="S843" s="41">
        <f t="shared" si="108"/>
        <v>1.1963841811967841E-2</v>
      </c>
      <c r="U843" s="42">
        <f>Beazley_data[[#This Row],[Acq_costs]]</f>
        <v>763013.01980374998</v>
      </c>
      <c r="V843" s="40">
        <f t="shared" si="109"/>
        <v>771778.38651360397</v>
      </c>
      <c r="W843" s="43">
        <f t="shared" si="110"/>
        <v>1.135736224675875E-2</v>
      </c>
      <c r="Y843" s="44">
        <f>Beazley_data[[#This Row],[total_RC]]</f>
        <v>1.08323257995274</v>
      </c>
      <c r="Z843" s="45">
        <f t="shared" si="111"/>
        <v>1.0839133847531299</v>
      </c>
      <c r="AA843" s="43">
        <f t="shared" si="112"/>
        <v>6.2809889606166194E-4</v>
      </c>
      <c r="AD843" s="42">
        <f>Beazley_data[[#This Row],[Cat_incurred]]+Beazley_data[[#This Row],[incurred_exc_cat]]</f>
        <v>916290.81071236008</v>
      </c>
      <c r="AE843" s="40">
        <f t="shared" si="113"/>
        <v>916315.27451200003</v>
      </c>
      <c r="AF843" s="43">
        <f t="shared" si="114"/>
        <v>2.6698015759895373E-5</v>
      </c>
    </row>
    <row r="844" spans="1:32" x14ac:dyDescent="0.25">
      <c r="A844" s="48" t="s">
        <v>1100</v>
      </c>
      <c r="B844" s="48" t="s">
        <v>24</v>
      </c>
      <c r="C844" s="49">
        <v>2001</v>
      </c>
      <c r="D844" s="85">
        <v>8011015.5765000004</v>
      </c>
      <c r="E844" s="49">
        <v>1792630.6237377301</v>
      </c>
      <c r="F844" s="49">
        <v>379062.18589999998</v>
      </c>
      <c r="G844" s="49">
        <v>379062.18589999998</v>
      </c>
      <c r="H844" s="49">
        <v>298422.77710000001</v>
      </c>
      <c r="I844" s="49">
        <v>298422.77710000001</v>
      </c>
      <c r="J844" s="49">
        <v>1.35631533939093</v>
      </c>
      <c r="K844" s="49">
        <v>677484.96299999999</v>
      </c>
      <c r="L844" s="49">
        <v>677484.96299999999</v>
      </c>
      <c r="M844" s="38">
        <f>IF(OR(Beazley_data[[#This Row],[total_RC]]&lt;0.6,Beazley_data[[#This Row],[total_RC]]&gt;2),1,Beazley_data[[#This Row],[total_RC]])</f>
        <v>1.35631533939093</v>
      </c>
      <c r="P844" s="39" t="str">
        <f>Beazley_data[[#This Row],[key]]</f>
        <v>DC2001</v>
      </c>
      <c r="Q844" s="40">
        <f>Beazley_data[[#This Row],[WEP]]</f>
        <v>8011015.5765000004</v>
      </c>
      <c r="R844" s="40">
        <f t="shared" si="107"/>
        <v>8038554.8587471005</v>
      </c>
      <c r="S844" s="41">
        <f t="shared" si="108"/>
        <v>3.4258996462695453E-3</v>
      </c>
      <c r="U844" s="42">
        <f>Beazley_data[[#This Row],[Acq_costs]]</f>
        <v>1792630.6237377301</v>
      </c>
      <c r="V844" s="40">
        <f t="shared" si="109"/>
        <v>1798665.9635059</v>
      </c>
      <c r="W844" s="43">
        <f t="shared" si="110"/>
        <v>3.3554533696773968E-3</v>
      </c>
      <c r="Y844" s="44">
        <f>Beazley_data[[#This Row],[total_RC]]</f>
        <v>1.35631533939093</v>
      </c>
      <c r="Z844" s="45">
        <f t="shared" si="111"/>
        <v>1.3562740827462301</v>
      </c>
      <c r="AA844" s="43">
        <f t="shared" si="112"/>
        <v>-3.0419105713762689E-5</v>
      </c>
      <c r="AD844" s="42">
        <f>Beazley_data[[#This Row],[Cat_incurred]]+Beazley_data[[#This Row],[incurred_exc_cat]]</f>
        <v>677484.96299999999</v>
      </c>
      <c r="AE844" s="40">
        <f t="shared" si="113"/>
        <v>677484.96299999999</v>
      </c>
      <c r="AF844" s="43">
        <f t="shared" si="114"/>
        <v>0</v>
      </c>
    </row>
    <row r="845" spans="1:32" x14ac:dyDescent="0.25">
      <c r="A845" s="46" t="s">
        <v>1101</v>
      </c>
      <c r="B845" s="46" t="s">
        <v>24</v>
      </c>
      <c r="C845">
        <v>2002</v>
      </c>
      <c r="D845" s="84">
        <v>11785031.780300001</v>
      </c>
      <c r="E845">
        <v>2435008.42949413</v>
      </c>
      <c r="F845">
        <v>777375.34219999996</v>
      </c>
      <c r="G845">
        <v>777375.34219999996</v>
      </c>
      <c r="H845">
        <v>107004.1462</v>
      </c>
      <c r="I845">
        <v>107004.1462</v>
      </c>
      <c r="J845">
        <v>1.3673269090023199</v>
      </c>
      <c r="K845">
        <v>884379.48840000003</v>
      </c>
      <c r="L845">
        <v>884379.48840000003</v>
      </c>
      <c r="M845" s="38">
        <f>IF(OR(Beazley_data[[#This Row],[total_RC]]&lt;0.6,Beazley_data[[#This Row],[total_RC]]&gt;2),1,Beazley_data[[#This Row],[total_RC]])</f>
        <v>1.3673269090023199</v>
      </c>
      <c r="P845" s="39" t="str">
        <f>Beazley_data[[#This Row],[key]]</f>
        <v>DC2002</v>
      </c>
      <c r="Q845" s="40">
        <f>Beazley_data[[#This Row],[WEP]]</f>
        <v>11785031.780300001</v>
      </c>
      <c r="R845" s="40">
        <f t="shared" si="107"/>
        <v>11768496.105927801</v>
      </c>
      <c r="S845" s="41">
        <f t="shared" si="108"/>
        <v>-1.4050796485262794E-3</v>
      </c>
      <c r="U845" s="42">
        <f>Beazley_data[[#This Row],[Acq_costs]]</f>
        <v>2435008.42949413</v>
      </c>
      <c r="V845" s="40">
        <f t="shared" si="109"/>
        <v>2422186.1984263002</v>
      </c>
      <c r="W845" s="43">
        <f t="shared" si="110"/>
        <v>-5.2936603619327029E-3</v>
      </c>
      <c r="Y845" s="44">
        <f>Beazley_data[[#This Row],[total_RC]]</f>
        <v>1.3673269090023199</v>
      </c>
      <c r="Z845" s="45">
        <f t="shared" si="111"/>
        <v>1.36849434113986</v>
      </c>
      <c r="AA845" s="43">
        <f t="shared" si="112"/>
        <v>8.5307779684914509E-4</v>
      </c>
      <c r="AD845" s="42">
        <f>Beazley_data[[#This Row],[Cat_incurred]]+Beazley_data[[#This Row],[incurred_exc_cat]]</f>
        <v>884379.48839999991</v>
      </c>
      <c r="AE845" s="40">
        <f t="shared" si="113"/>
        <v>884379.48840000003</v>
      </c>
      <c r="AF845" s="43">
        <f t="shared" si="114"/>
        <v>1.3163503151520492E-16</v>
      </c>
    </row>
    <row r="846" spans="1:32" x14ac:dyDescent="0.25">
      <c r="A846" s="48" t="s">
        <v>1102</v>
      </c>
      <c r="B846" s="48" t="s">
        <v>24</v>
      </c>
      <c r="C846" s="49">
        <v>2003</v>
      </c>
      <c r="D846" s="85">
        <v>8980412.1826000009</v>
      </c>
      <c r="E846" s="49">
        <v>1924688.4407220599</v>
      </c>
      <c r="F846" s="49">
        <v>87494.130153200007</v>
      </c>
      <c r="G846" s="49">
        <v>87494.130153200007</v>
      </c>
      <c r="H846" s="49">
        <v>41309.263599999998</v>
      </c>
      <c r="I846" s="49">
        <v>41309.263599999998</v>
      </c>
      <c r="J846" s="49">
        <v>1.0450063569049599</v>
      </c>
      <c r="K846" s="49">
        <v>128803.3937532</v>
      </c>
      <c r="L846" s="49">
        <v>128803.3937532</v>
      </c>
      <c r="M846" s="38">
        <f>IF(OR(Beazley_data[[#This Row],[total_RC]]&lt;0.6,Beazley_data[[#This Row],[total_RC]]&gt;2),1,Beazley_data[[#This Row],[total_RC]])</f>
        <v>1.0450063569049599</v>
      </c>
      <c r="P846" s="39" t="str">
        <f>Beazley_data[[#This Row],[key]]</f>
        <v>DC2003</v>
      </c>
      <c r="Q846" s="40">
        <f>Beazley_data[[#This Row],[WEP]]</f>
        <v>8980412.1826000009</v>
      </c>
      <c r="R846" s="40">
        <f t="shared" si="107"/>
        <v>9115918.3216640707</v>
      </c>
      <c r="S846" s="41">
        <f t="shared" si="108"/>
        <v>1.4864782052954353E-2</v>
      </c>
      <c r="U846" s="42">
        <f>Beazley_data[[#This Row],[Acq_costs]]</f>
        <v>1924688.4407220599</v>
      </c>
      <c r="V846" s="40">
        <f t="shared" si="109"/>
        <v>1956324.31710447</v>
      </c>
      <c r="W846" s="43">
        <f t="shared" si="110"/>
        <v>1.6171079664967773E-2</v>
      </c>
      <c r="Y846" s="44">
        <f>Beazley_data[[#This Row],[total_RC]]</f>
        <v>1.0450063569049599</v>
      </c>
      <c r="Z846" s="45">
        <f t="shared" si="111"/>
        <v>1.0487665408723199</v>
      </c>
      <c r="AA846" s="43">
        <f t="shared" si="112"/>
        <v>3.5853393685046767E-3</v>
      </c>
      <c r="AD846" s="42">
        <f>Beazley_data[[#This Row],[Cat_incurred]]+Beazley_data[[#This Row],[incurred_exc_cat]]</f>
        <v>128803.39375320001</v>
      </c>
      <c r="AE846" s="40">
        <f t="shared" si="113"/>
        <v>129052.29424</v>
      </c>
      <c r="AF846" s="43">
        <f t="shared" si="114"/>
        <v>1.9286792866859627E-3</v>
      </c>
    </row>
    <row r="847" spans="1:32" x14ac:dyDescent="0.25">
      <c r="A847" s="46" t="s">
        <v>1103</v>
      </c>
      <c r="B847" s="46" t="s">
        <v>24</v>
      </c>
      <c r="C847">
        <v>2004</v>
      </c>
      <c r="D847" s="84">
        <v>5323826.1010999996</v>
      </c>
      <c r="E847">
        <v>1127759.89252819</v>
      </c>
      <c r="F847">
        <v>1173062.2895</v>
      </c>
      <c r="G847">
        <v>1173062.2895</v>
      </c>
      <c r="H847">
        <v>17107.488799999999</v>
      </c>
      <c r="I847">
        <v>17107.488799999999</v>
      </c>
      <c r="J847">
        <v>0.92349305439280505</v>
      </c>
      <c r="K847">
        <v>1190169.7782999999</v>
      </c>
      <c r="L847">
        <v>1190169.7782999999</v>
      </c>
      <c r="M847" s="38">
        <f>IF(OR(Beazley_data[[#This Row],[total_RC]]&lt;0.6,Beazley_data[[#This Row],[total_RC]]&gt;2),1,Beazley_data[[#This Row],[total_RC]])</f>
        <v>0.92349305439280505</v>
      </c>
      <c r="P847" s="39" t="str">
        <f>Beazley_data[[#This Row],[key]]</f>
        <v>DC2004</v>
      </c>
      <c r="Q847" s="40">
        <f>Beazley_data[[#This Row],[WEP]]</f>
        <v>5323826.1010999996</v>
      </c>
      <c r="R847" s="40">
        <f t="shared" si="107"/>
        <v>5365712.7781373104</v>
      </c>
      <c r="S847" s="41">
        <f t="shared" si="108"/>
        <v>7.8063584036735583E-3</v>
      </c>
      <c r="U847" s="42">
        <f>Beazley_data[[#This Row],[Acq_costs]]</f>
        <v>1127759.89252819</v>
      </c>
      <c r="V847" s="40">
        <f t="shared" si="109"/>
        <v>1137435.6339134099</v>
      </c>
      <c r="W847" s="43">
        <f t="shared" si="110"/>
        <v>8.5066276250990412E-3</v>
      </c>
      <c r="Y847" s="44">
        <f>Beazley_data[[#This Row],[total_RC]]</f>
        <v>0.92349305439280505</v>
      </c>
      <c r="Z847" s="45">
        <f t="shared" si="111"/>
        <v>0.92352428489351401</v>
      </c>
      <c r="AA847" s="43">
        <f t="shared" si="112"/>
        <v>3.3816653465229115E-5</v>
      </c>
      <c r="AD847" s="42">
        <f>Beazley_data[[#This Row],[Cat_incurred]]+Beazley_data[[#This Row],[incurred_exc_cat]]</f>
        <v>1190169.7782999999</v>
      </c>
      <c r="AE847" s="40">
        <f t="shared" si="113"/>
        <v>1190169.7782999999</v>
      </c>
      <c r="AF847" s="43">
        <f t="shared" si="114"/>
        <v>0</v>
      </c>
    </row>
    <row r="848" spans="1:32" x14ac:dyDescent="0.25">
      <c r="A848" s="48" t="s">
        <v>1104</v>
      </c>
      <c r="B848" s="48" t="s">
        <v>24</v>
      </c>
      <c r="C848" s="49">
        <v>2005</v>
      </c>
      <c r="D848" s="85">
        <v>5768483.0268999999</v>
      </c>
      <c r="E848" s="49">
        <v>1145784.3757612</v>
      </c>
      <c r="F848" s="49">
        <v>178985.87460000001</v>
      </c>
      <c r="G848" s="49">
        <v>178985.87460000001</v>
      </c>
      <c r="H848" s="49">
        <v>0</v>
      </c>
      <c r="I848" s="49">
        <v>0</v>
      </c>
      <c r="J848" s="49">
        <v>0.97840112244706401</v>
      </c>
      <c r="K848" s="49">
        <v>178985.87460000001</v>
      </c>
      <c r="L848" s="49">
        <v>178985.87460000001</v>
      </c>
      <c r="M848" s="38">
        <f>IF(OR(Beazley_data[[#This Row],[total_RC]]&lt;0.6,Beazley_data[[#This Row],[total_RC]]&gt;2),1,Beazley_data[[#This Row],[total_RC]])</f>
        <v>0.97840112244706401</v>
      </c>
      <c r="P848" s="39" t="str">
        <f>Beazley_data[[#This Row],[key]]</f>
        <v>DC2005</v>
      </c>
      <c r="Q848" s="40">
        <f>Beazley_data[[#This Row],[WEP]]</f>
        <v>5768483.0268999999</v>
      </c>
      <c r="R848" s="40">
        <f t="shared" si="107"/>
        <v>5765293.9144306602</v>
      </c>
      <c r="S848" s="41">
        <f t="shared" si="108"/>
        <v>-5.5315696245031374E-4</v>
      </c>
      <c r="U848" s="42">
        <f>Beazley_data[[#This Row],[Acq_costs]]</f>
        <v>1145784.3757612</v>
      </c>
      <c r="V848" s="40">
        <f t="shared" si="109"/>
        <v>1144706.4665914299</v>
      </c>
      <c r="W848" s="43">
        <f t="shared" si="110"/>
        <v>-9.4164679001049743E-4</v>
      </c>
      <c r="Y848" s="44">
        <f>Beazley_data[[#This Row],[total_RC]]</f>
        <v>0.97840112244706401</v>
      </c>
      <c r="Z848" s="45">
        <f t="shared" si="111"/>
        <v>0.97811173854370104</v>
      </c>
      <c r="AA848" s="43">
        <f t="shared" si="112"/>
        <v>-2.9585975912509974E-4</v>
      </c>
      <c r="AD848" s="42">
        <f>Beazley_data[[#This Row],[Cat_incurred]]+Beazley_data[[#This Row],[incurred_exc_cat]]</f>
        <v>178985.87460000001</v>
      </c>
      <c r="AE848" s="40">
        <f t="shared" si="113"/>
        <v>178985.87460000001</v>
      </c>
      <c r="AF848" s="43">
        <f t="shared" si="114"/>
        <v>0</v>
      </c>
    </row>
    <row r="849" spans="1:32" x14ac:dyDescent="0.25">
      <c r="A849" s="46" t="s">
        <v>1105</v>
      </c>
      <c r="B849" s="46" t="s">
        <v>24</v>
      </c>
      <c r="C849">
        <v>2006</v>
      </c>
      <c r="D849" s="84">
        <v>8662769.9524000008</v>
      </c>
      <c r="E849">
        <v>1840460.71345666</v>
      </c>
      <c r="F849">
        <v>6097.2780000000002</v>
      </c>
      <c r="G849">
        <v>6097.2780000000002</v>
      </c>
      <c r="H849">
        <v>25398.867200000001</v>
      </c>
      <c r="I849">
        <v>25398.867200000001</v>
      </c>
      <c r="J849">
        <v>1.25493706040977</v>
      </c>
      <c r="K849">
        <v>31496.145199999999</v>
      </c>
      <c r="L849">
        <v>31496.145199999999</v>
      </c>
      <c r="M849" s="38">
        <f>IF(OR(Beazley_data[[#This Row],[total_RC]]&lt;0.6,Beazley_data[[#This Row],[total_RC]]&gt;2),1,Beazley_data[[#This Row],[total_RC]])</f>
        <v>1.25493706040977</v>
      </c>
      <c r="P849" s="39" t="str">
        <f>Beazley_data[[#This Row],[key]]</f>
        <v>DC2006</v>
      </c>
      <c r="Q849" s="40">
        <f>Beazley_data[[#This Row],[WEP]]</f>
        <v>8662769.9524000008</v>
      </c>
      <c r="R849" s="40">
        <f t="shared" si="107"/>
        <v>8680133.4100435395</v>
      </c>
      <c r="S849" s="41">
        <f t="shared" si="108"/>
        <v>2.0003676007384797E-3</v>
      </c>
      <c r="U849" s="42">
        <f>Beazley_data[[#This Row],[Acq_costs]]</f>
        <v>1840460.71345666</v>
      </c>
      <c r="V849" s="40">
        <f t="shared" si="109"/>
        <v>1843282.1950032299</v>
      </c>
      <c r="W849" s="43">
        <f t="shared" si="110"/>
        <v>1.5306834483717804E-3</v>
      </c>
      <c r="Y849" s="44">
        <f>Beazley_data[[#This Row],[total_RC]]</f>
        <v>1.25493706040977</v>
      </c>
      <c r="Z849" s="45">
        <f t="shared" si="111"/>
        <v>1.2544823218496901</v>
      </c>
      <c r="AA849" s="43">
        <f t="shared" si="112"/>
        <v>-3.6249100697524454E-4</v>
      </c>
      <c r="AD849" s="42">
        <f>Beazley_data[[#This Row],[Cat_incurred]]+Beazley_data[[#This Row],[incurred_exc_cat]]</f>
        <v>31496.145199999999</v>
      </c>
      <c r="AE849" s="40">
        <f t="shared" si="113"/>
        <v>31496.145199999999</v>
      </c>
      <c r="AF849" s="43">
        <f t="shared" si="114"/>
        <v>0</v>
      </c>
    </row>
    <row r="850" spans="1:32" x14ac:dyDescent="0.25">
      <c r="A850" s="48" t="s">
        <v>1106</v>
      </c>
      <c r="B850" s="48" t="s">
        <v>24</v>
      </c>
      <c r="C850" s="49">
        <v>2007</v>
      </c>
      <c r="D850" s="85">
        <v>6417391.4364</v>
      </c>
      <c r="E850" s="49">
        <v>1275130.3729461799</v>
      </c>
      <c r="F850" s="49">
        <v>0</v>
      </c>
      <c r="G850" s="49">
        <v>0</v>
      </c>
      <c r="H850" s="49">
        <v>0</v>
      </c>
      <c r="I850" s="49">
        <v>0</v>
      </c>
      <c r="J850" s="49">
        <v>0.96876910161306196</v>
      </c>
      <c r="K850" s="49">
        <v>0</v>
      </c>
      <c r="L850" s="49">
        <v>0</v>
      </c>
      <c r="M850" s="38">
        <f>IF(OR(Beazley_data[[#This Row],[total_RC]]&lt;0.6,Beazley_data[[#This Row],[total_RC]]&gt;2),1,Beazley_data[[#This Row],[total_RC]])</f>
        <v>0.96876910161306196</v>
      </c>
      <c r="P850" s="39" t="str">
        <f>Beazley_data[[#This Row],[key]]</f>
        <v>DC2007</v>
      </c>
      <c r="Q850" s="40">
        <f>Beazley_data[[#This Row],[WEP]]</f>
        <v>6417391.4364</v>
      </c>
      <c r="R850" s="40">
        <f t="shared" si="107"/>
        <v>6435861.91718606</v>
      </c>
      <c r="S850" s="41">
        <f t="shared" si="108"/>
        <v>2.8699311799616416E-3</v>
      </c>
      <c r="U850" s="42">
        <f>Beazley_data[[#This Row],[Acq_costs]]</f>
        <v>1275130.3729461799</v>
      </c>
      <c r="V850" s="40">
        <f t="shared" si="109"/>
        <v>1277311.90680753</v>
      </c>
      <c r="W850" s="43">
        <f t="shared" si="110"/>
        <v>1.7079100646626611E-3</v>
      </c>
      <c r="Y850" s="44">
        <f>Beazley_data[[#This Row],[total_RC]]</f>
        <v>0.96876910161306196</v>
      </c>
      <c r="Z850" s="45">
        <f t="shared" si="111"/>
        <v>0.96885125522243898</v>
      </c>
      <c r="AA850" s="43">
        <f t="shared" si="112"/>
        <v>8.4794862920584084E-5</v>
      </c>
      <c r="AD850" s="42">
        <f>Beazley_data[[#This Row],[Cat_incurred]]+Beazley_data[[#This Row],[incurred_exc_cat]]</f>
        <v>0</v>
      </c>
      <c r="AE850" s="40">
        <f t="shared" si="113"/>
        <v>0</v>
      </c>
      <c r="AF850" s="43" t="str">
        <f t="shared" si="114"/>
        <v>no values</v>
      </c>
    </row>
    <row r="851" spans="1:32" x14ac:dyDescent="0.25">
      <c r="A851" s="46" t="s">
        <v>1107</v>
      </c>
      <c r="B851" s="46" t="s">
        <v>24</v>
      </c>
      <c r="C851">
        <v>2008</v>
      </c>
      <c r="D851" s="84">
        <v>4791573.4917000001</v>
      </c>
      <c r="E851">
        <v>1192255.5517711099</v>
      </c>
      <c r="F851">
        <v>686825.67200000002</v>
      </c>
      <c r="G851">
        <v>686825.67200000002</v>
      </c>
      <c r="H851">
        <v>24398.777300000002</v>
      </c>
      <c r="I851">
        <v>24398.777300000002</v>
      </c>
      <c r="J851">
        <v>0.86551057912628604</v>
      </c>
      <c r="K851">
        <v>711224.44929999998</v>
      </c>
      <c r="L851">
        <v>711224.44929999998</v>
      </c>
      <c r="M851" s="38">
        <f>IF(OR(Beazley_data[[#This Row],[total_RC]]&lt;0.6,Beazley_data[[#This Row],[total_RC]]&gt;2),1,Beazley_data[[#This Row],[total_RC]])</f>
        <v>0.86551057912628604</v>
      </c>
      <c r="P851" s="39" t="str">
        <f>Beazley_data[[#This Row],[key]]</f>
        <v>DC2008</v>
      </c>
      <c r="Q851" s="40">
        <f>Beazley_data[[#This Row],[WEP]]</f>
        <v>4791573.4917000001</v>
      </c>
      <c r="R851" s="40">
        <f t="shared" si="107"/>
        <v>4799017.11660094</v>
      </c>
      <c r="S851" s="41">
        <f t="shared" si="108"/>
        <v>1.5510727968005382E-3</v>
      </c>
      <c r="U851" s="42">
        <f>Beazley_data[[#This Row],[Acq_costs]]</f>
        <v>1192255.5517711099</v>
      </c>
      <c r="V851" s="40">
        <f t="shared" si="109"/>
        <v>1193966.64514044</v>
      </c>
      <c r="W851" s="43">
        <f t="shared" si="110"/>
        <v>1.4331165584016627E-3</v>
      </c>
      <c r="Y851" s="44">
        <f>Beazley_data[[#This Row],[total_RC]]</f>
        <v>0.86551057912628604</v>
      </c>
      <c r="Z851" s="45">
        <f t="shared" si="111"/>
        <v>0.86561462707619696</v>
      </c>
      <c r="AA851" s="43">
        <f t="shared" si="112"/>
        <v>1.2020123812182847E-4</v>
      </c>
      <c r="AD851" s="42">
        <f>Beazley_data[[#This Row],[Cat_incurred]]+Beazley_data[[#This Row],[incurred_exc_cat]]</f>
        <v>711224.44929999998</v>
      </c>
      <c r="AE851" s="40">
        <f t="shared" si="113"/>
        <v>711224.44929999998</v>
      </c>
      <c r="AF851" s="43">
        <f t="shared" si="114"/>
        <v>0</v>
      </c>
    </row>
    <row r="852" spans="1:32" x14ac:dyDescent="0.25">
      <c r="A852" s="48" t="s">
        <v>1108</v>
      </c>
      <c r="B852" s="48" t="s">
        <v>24</v>
      </c>
      <c r="C852" s="49">
        <v>2009</v>
      </c>
      <c r="D852" s="85">
        <v>6197703.449</v>
      </c>
      <c r="E852" s="49">
        <v>1505870.2241200099</v>
      </c>
      <c r="F852" s="49">
        <v>29334.831699999999</v>
      </c>
      <c r="G852" s="49">
        <v>29334.831699999999</v>
      </c>
      <c r="H852" s="49">
        <v>0</v>
      </c>
      <c r="I852" s="49">
        <v>0</v>
      </c>
      <c r="J852" s="49">
        <v>1.0984536593563199</v>
      </c>
      <c r="K852" s="49">
        <v>29334.831699999999</v>
      </c>
      <c r="L852" s="49">
        <v>29334.831699999999</v>
      </c>
      <c r="M852" s="38">
        <f>IF(OR(Beazley_data[[#This Row],[total_RC]]&lt;0.6,Beazley_data[[#This Row],[total_RC]]&gt;2),1,Beazley_data[[#This Row],[total_RC]])</f>
        <v>1.0984536593563199</v>
      </c>
      <c r="P852" s="39" t="str">
        <f>Beazley_data[[#This Row],[key]]</f>
        <v>DC2009</v>
      </c>
      <c r="Q852" s="40">
        <f>Beazley_data[[#This Row],[WEP]]</f>
        <v>6197703.449</v>
      </c>
      <c r="R852" s="40">
        <f t="shared" si="107"/>
        <v>6204795.1392342299</v>
      </c>
      <c r="S852" s="41">
        <f t="shared" si="108"/>
        <v>1.1429370470892174E-3</v>
      </c>
      <c r="U852" s="42">
        <f>Beazley_data[[#This Row],[Acq_costs]]</f>
        <v>1505870.2241200099</v>
      </c>
      <c r="V852" s="40">
        <f t="shared" si="109"/>
        <v>1507636.7789006799</v>
      </c>
      <c r="W852" s="43">
        <f t="shared" si="110"/>
        <v>1.1717376528570037E-3</v>
      </c>
      <c r="Y852" s="44">
        <f>Beazley_data[[#This Row],[total_RC]]</f>
        <v>1.0984536593563199</v>
      </c>
      <c r="Z852" s="45">
        <f t="shared" si="111"/>
        <v>1.0984050424896299</v>
      </c>
      <c r="AA852" s="43">
        <f t="shared" si="112"/>
        <v>-4.4261328753375483E-5</v>
      </c>
      <c r="AD852" s="42">
        <f>Beazley_data[[#This Row],[Cat_incurred]]+Beazley_data[[#This Row],[incurred_exc_cat]]</f>
        <v>29334.831699999999</v>
      </c>
      <c r="AE852" s="40">
        <f t="shared" si="113"/>
        <v>29334.831699999999</v>
      </c>
      <c r="AF852" s="43">
        <f t="shared" si="114"/>
        <v>0</v>
      </c>
    </row>
    <row r="853" spans="1:32" x14ac:dyDescent="0.25">
      <c r="A853" s="46" t="s">
        <v>1109</v>
      </c>
      <c r="B853" s="46" t="s">
        <v>24</v>
      </c>
      <c r="C853">
        <v>2010</v>
      </c>
      <c r="D853" s="84">
        <v>5896177.0180000002</v>
      </c>
      <c r="E853">
        <v>1403121.8989722501</v>
      </c>
      <c r="F853">
        <v>42445.887499999997</v>
      </c>
      <c r="G853">
        <v>42445.887499999997</v>
      </c>
      <c r="H853">
        <v>22513.4</v>
      </c>
      <c r="I853">
        <v>22513.4</v>
      </c>
      <c r="J853">
        <v>0.97081349496137004</v>
      </c>
      <c r="K853">
        <v>64959.287499999999</v>
      </c>
      <c r="L853">
        <v>64959.287499999999</v>
      </c>
      <c r="M853" s="38">
        <f>IF(OR(Beazley_data[[#This Row],[total_RC]]&lt;0.6,Beazley_data[[#This Row],[total_RC]]&gt;2),1,Beazley_data[[#This Row],[total_RC]])</f>
        <v>0.97081349496137004</v>
      </c>
      <c r="P853" s="39" t="str">
        <f>Beazley_data[[#This Row],[key]]</f>
        <v>DC2010</v>
      </c>
      <c r="Q853" s="40">
        <f>Beazley_data[[#This Row],[WEP]]</f>
        <v>5896177.0180000002</v>
      </c>
      <c r="R853" s="40">
        <f t="shared" si="107"/>
        <v>5904954.9951427402</v>
      </c>
      <c r="S853" s="41">
        <f t="shared" si="108"/>
        <v>1.4865442920328051E-3</v>
      </c>
      <c r="U853" s="42">
        <f>Beazley_data[[#This Row],[Acq_costs]]</f>
        <v>1403121.8989722501</v>
      </c>
      <c r="V853" s="40">
        <f t="shared" si="109"/>
        <v>1405160.26907845</v>
      </c>
      <c r="W853" s="43">
        <f t="shared" si="110"/>
        <v>1.4506317542957706E-3</v>
      </c>
      <c r="Y853" s="44">
        <f>Beazley_data[[#This Row],[total_RC]]</f>
        <v>0.97081349496137004</v>
      </c>
      <c r="Z853" s="45">
        <f t="shared" si="111"/>
        <v>0.97082341361949798</v>
      </c>
      <c r="AA853" s="43">
        <f t="shared" si="112"/>
        <v>1.0216747957240943E-5</v>
      </c>
      <c r="AD853" s="42">
        <f>Beazley_data[[#This Row],[Cat_incurred]]+Beazley_data[[#This Row],[incurred_exc_cat]]</f>
        <v>64959.287499999999</v>
      </c>
      <c r="AE853" s="40">
        <f t="shared" si="113"/>
        <v>64959.287499999999</v>
      </c>
      <c r="AF853" s="43">
        <f t="shared" si="114"/>
        <v>0</v>
      </c>
    </row>
    <row r="854" spans="1:32" x14ac:dyDescent="0.25">
      <c r="A854" s="48" t="s">
        <v>1110</v>
      </c>
      <c r="B854" s="48" t="s">
        <v>24</v>
      </c>
      <c r="C854" s="49">
        <v>2011</v>
      </c>
      <c r="D854" s="85">
        <v>5039379.2368000001</v>
      </c>
      <c r="E854" s="49">
        <v>1231563.48517695</v>
      </c>
      <c r="F854" s="49">
        <v>113302.1912</v>
      </c>
      <c r="G854" s="49">
        <v>113302.1912</v>
      </c>
      <c r="H854" s="49">
        <v>302986.60359999997</v>
      </c>
      <c r="I854" s="49">
        <v>302986.60359999997</v>
      </c>
      <c r="J854" s="49">
        <v>1.0471805283473199</v>
      </c>
      <c r="K854" s="49">
        <v>416288.79479999997</v>
      </c>
      <c r="L854" s="49">
        <v>416288.79479999997</v>
      </c>
      <c r="M854" s="38">
        <f>IF(OR(Beazley_data[[#This Row],[total_RC]]&lt;0.6,Beazley_data[[#This Row],[total_RC]]&gt;2),1,Beazley_data[[#This Row],[total_RC]])</f>
        <v>1.0471805283473199</v>
      </c>
      <c r="P854" s="39" t="str">
        <f>Beazley_data[[#This Row],[key]]</f>
        <v>DC2011</v>
      </c>
      <c r="Q854" s="40">
        <f>Beazley_data[[#This Row],[WEP]]</f>
        <v>5039379.2368000001</v>
      </c>
      <c r="R854" s="40">
        <f t="shared" si="107"/>
        <v>5045768.2874642601</v>
      </c>
      <c r="S854" s="41">
        <f t="shared" si="108"/>
        <v>1.2662195923925108E-3</v>
      </c>
      <c r="U854" s="42">
        <f>Beazley_data[[#This Row],[Acq_costs]]</f>
        <v>1231563.48517695</v>
      </c>
      <c r="V854" s="40">
        <f t="shared" si="109"/>
        <v>1232735.158171</v>
      </c>
      <c r="W854" s="43">
        <f t="shared" si="110"/>
        <v>9.5046611292271975E-4</v>
      </c>
      <c r="Y854" s="44">
        <f>Beazley_data[[#This Row],[total_RC]]</f>
        <v>1.0471805283473199</v>
      </c>
      <c r="Z854" s="45">
        <f t="shared" si="111"/>
        <v>1.04712521836996</v>
      </c>
      <c r="AA854" s="43">
        <f t="shared" si="112"/>
        <v>-5.2820786272360628E-5</v>
      </c>
      <c r="AD854" s="42">
        <f>Beazley_data[[#This Row],[Cat_incurred]]+Beazley_data[[#This Row],[incurred_exc_cat]]</f>
        <v>416288.79479999997</v>
      </c>
      <c r="AE854" s="40">
        <f t="shared" si="113"/>
        <v>416288.79479999997</v>
      </c>
      <c r="AF854" s="43">
        <f t="shared" si="114"/>
        <v>0</v>
      </c>
    </row>
    <row r="855" spans="1:32" x14ac:dyDescent="0.25">
      <c r="A855" s="46" t="s">
        <v>1111</v>
      </c>
      <c r="B855" s="46" t="s">
        <v>24</v>
      </c>
      <c r="C855">
        <v>2012</v>
      </c>
      <c r="D855" s="84">
        <v>3713011.7411000002</v>
      </c>
      <c r="E855">
        <v>1024012.41955982</v>
      </c>
      <c r="F855">
        <v>266143.53297753999</v>
      </c>
      <c r="G855">
        <v>266143.53297753999</v>
      </c>
      <c r="H855">
        <v>0</v>
      </c>
      <c r="I855">
        <v>0</v>
      </c>
      <c r="J855">
        <v>1.06408315245477</v>
      </c>
      <c r="K855">
        <v>266143.53297753999</v>
      </c>
      <c r="L855">
        <v>266143.53297753999</v>
      </c>
      <c r="M855" s="38">
        <f>IF(OR(Beazley_data[[#This Row],[total_RC]]&lt;0.6,Beazley_data[[#This Row],[total_RC]]&gt;2),1,Beazley_data[[#This Row],[total_RC]])</f>
        <v>1.06408315245477</v>
      </c>
      <c r="P855" s="39" t="str">
        <f>Beazley_data[[#This Row],[key]]</f>
        <v>DC2012</v>
      </c>
      <c r="Q855" s="40">
        <f>Beazley_data[[#This Row],[WEP]]</f>
        <v>3713011.7411000002</v>
      </c>
      <c r="R855" s="40">
        <f t="shared" si="107"/>
        <v>3725258.7915860601</v>
      </c>
      <c r="S855" s="41">
        <f t="shared" si="108"/>
        <v>3.2875703867128046E-3</v>
      </c>
      <c r="U855" s="42">
        <f>Beazley_data[[#This Row],[Acq_costs]]</f>
        <v>1024012.41955982</v>
      </c>
      <c r="V855" s="40">
        <f t="shared" si="109"/>
        <v>1026897.4154267299</v>
      </c>
      <c r="W855" s="43">
        <f t="shared" si="110"/>
        <v>2.8094294752033285E-3</v>
      </c>
      <c r="Y855" s="44">
        <f>Beazley_data[[#This Row],[total_RC]]</f>
        <v>1.06408315245477</v>
      </c>
      <c r="Z855" s="45">
        <f t="shared" si="111"/>
        <v>1.06410664795124</v>
      </c>
      <c r="AA855" s="43">
        <f t="shared" si="112"/>
        <v>2.2080020376902452E-5</v>
      </c>
      <c r="AD855" s="42">
        <f>Beazley_data[[#This Row],[Cat_incurred]]+Beazley_data[[#This Row],[incurred_exc_cat]]</f>
        <v>266143.53297753999</v>
      </c>
      <c r="AE855" s="40">
        <f t="shared" si="113"/>
        <v>278845.97486800002</v>
      </c>
      <c r="AF855" s="43">
        <f t="shared" si="114"/>
        <v>4.5553613949324917E-2</v>
      </c>
    </row>
    <row r="856" spans="1:32" x14ac:dyDescent="0.25">
      <c r="A856" s="48" t="s">
        <v>1112</v>
      </c>
      <c r="B856" s="48" t="s">
        <v>24</v>
      </c>
      <c r="C856" s="49">
        <v>2013</v>
      </c>
      <c r="D856" s="85">
        <v>3821853.1373999999</v>
      </c>
      <c r="E856" s="49">
        <v>1019522.62403125</v>
      </c>
      <c r="F856" s="49">
        <v>270684.85639999999</v>
      </c>
      <c r="G856" s="49">
        <v>270684.85639999999</v>
      </c>
      <c r="H856" s="49">
        <v>0</v>
      </c>
      <c r="I856" s="49">
        <v>0</v>
      </c>
      <c r="J856" s="49">
        <v>0.99880345099823098</v>
      </c>
      <c r="K856" s="49">
        <v>270684.85639999999</v>
      </c>
      <c r="L856" s="49">
        <v>270684.85639999999</v>
      </c>
      <c r="M856" s="38">
        <f>IF(OR(Beazley_data[[#This Row],[total_RC]]&lt;0.6,Beazley_data[[#This Row],[total_RC]]&gt;2),1,Beazley_data[[#This Row],[total_RC]])</f>
        <v>0.99880345099823098</v>
      </c>
      <c r="P856" s="39" t="str">
        <f>Beazley_data[[#This Row],[key]]</f>
        <v>DC2013</v>
      </c>
      <c r="Q856" s="40">
        <f>Beazley_data[[#This Row],[WEP]]</f>
        <v>3821853.1373999999</v>
      </c>
      <c r="R856" s="40">
        <f t="shared" si="107"/>
        <v>3835941.9556294298</v>
      </c>
      <c r="S856" s="41">
        <f t="shared" si="108"/>
        <v>3.6728444779394716E-3</v>
      </c>
      <c r="U856" s="42">
        <f>Beazley_data[[#This Row],[Acq_costs]]</f>
        <v>1019522.62403125</v>
      </c>
      <c r="V856" s="40">
        <f t="shared" si="109"/>
        <v>1022804.3797183899</v>
      </c>
      <c r="W856" s="43">
        <f t="shared" si="110"/>
        <v>3.2085858764542038E-3</v>
      </c>
      <c r="Y856" s="44">
        <f>Beazley_data[[#This Row],[total_RC]]</f>
        <v>0.99880345099823098</v>
      </c>
      <c r="Z856" s="45">
        <f t="shared" si="111"/>
        <v>0.99881443074488196</v>
      </c>
      <c r="AA856" s="43">
        <f t="shared" si="112"/>
        <v>1.0992779352213615E-5</v>
      </c>
      <c r="AD856" s="42">
        <f>Beazley_data[[#This Row],[Cat_incurred]]+Beazley_data[[#This Row],[incurred_exc_cat]]</f>
        <v>270684.85639999999</v>
      </c>
      <c r="AE856" s="40">
        <f t="shared" si="113"/>
        <v>270684.85639999999</v>
      </c>
      <c r="AF856" s="43">
        <f t="shared" si="114"/>
        <v>0</v>
      </c>
    </row>
    <row r="857" spans="1:32" x14ac:dyDescent="0.25">
      <c r="A857" s="46" t="s">
        <v>1113</v>
      </c>
      <c r="B857" s="46" t="s">
        <v>24</v>
      </c>
      <c r="C857">
        <v>2014</v>
      </c>
      <c r="D857" s="84">
        <v>2677827.9744000002</v>
      </c>
      <c r="E857">
        <v>635247.61249768594</v>
      </c>
      <c r="F857">
        <v>1729711.3901</v>
      </c>
      <c r="G857">
        <v>1729711.3901</v>
      </c>
      <c r="H857">
        <v>46501.252399999998</v>
      </c>
      <c r="I857">
        <v>46501.252399999998</v>
      </c>
      <c r="J857">
        <v>0.92111889240247302</v>
      </c>
      <c r="K857">
        <v>1776212.6425000001</v>
      </c>
      <c r="L857">
        <v>1776212.6425000001</v>
      </c>
      <c r="M857" s="38">
        <f>IF(OR(Beazley_data[[#This Row],[total_RC]]&lt;0.6,Beazley_data[[#This Row],[total_RC]]&gt;2),1,Beazley_data[[#This Row],[total_RC]])</f>
        <v>0.92111889240247302</v>
      </c>
      <c r="P857" s="39" t="str">
        <f>Beazley_data[[#This Row],[key]]</f>
        <v>DC2014</v>
      </c>
      <c r="Q857" s="40">
        <f>Beazley_data[[#This Row],[WEP]]</f>
        <v>2677827.9744000002</v>
      </c>
      <c r="R857" s="40">
        <f t="shared" si="107"/>
        <v>2682888.4884510501</v>
      </c>
      <c r="S857" s="41">
        <f t="shared" si="108"/>
        <v>1.8862185561695133E-3</v>
      </c>
      <c r="U857" s="42">
        <f>Beazley_data[[#This Row],[Acq_costs]]</f>
        <v>635247.61249768594</v>
      </c>
      <c r="V857" s="40">
        <f t="shared" si="109"/>
        <v>636399.98854663305</v>
      </c>
      <c r="W857" s="43">
        <f t="shared" si="110"/>
        <v>1.8107732081812577E-3</v>
      </c>
      <c r="Y857" s="44">
        <f>Beazley_data[[#This Row],[total_RC]]</f>
        <v>0.92111889240247302</v>
      </c>
      <c r="Z857" s="45">
        <f t="shared" si="111"/>
        <v>0.92117639085138703</v>
      </c>
      <c r="AA857" s="43">
        <f t="shared" si="112"/>
        <v>6.2418500392594667E-5</v>
      </c>
      <c r="AD857" s="42">
        <f>Beazley_data[[#This Row],[Cat_incurred]]+Beazley_data[[#This Row],[incurred_exc_cat]]</f>
        <v>1776212.6425000001</v>
      </c>
      <c r="AE857" s="40">
        <f t="shared" si="113"/>
        <v>2544675.7225000001</v>
      </c>
      <c r="AF857" s="43">
        <f t="shared" si="114"/>
        <v>0.30198860829505952</v>
      </c>
    </row>
    <row r="858" spans="1:32" x14ac:dyDescent="0.25">
      <c r="A858" s="48" t="s">
        <v>1114</v>
      </c>
      <c r="B858" s="48" t="s">
        <v>24</v>
      </c>
      <c r="C858" s="49">
        <v>2015</v>
      </c>
      <c r="D858" s="85">
        <v>17371625.923500001</v>
      </c>
      <c r="E858" s="49">
        <v>3869885.13012406</v>
      </c>
      <c r="F858" s="49">
        <v>150687.03750000001</v>
      </c>
      <c r="G858" s="49">
        <v>150687.03750000001</v>
      </c>
      <c r="H858" s="49">
        <v>225311.26045716801</v>
      </c>
      <c r="I858" s="49">
        <v>225311.26045716801</v>
      </c>
      <c r="J858" s="49">
        <v>0.90623601017958899</v>
      </c>
      <c r="K858" s="49">
        <v>375998.29795716802</v>
      </c>
      <c r="L858" s="49">
        <v>375998.29795716802</v>
      </c>
      <c r="M858" s="38">
        <f>IF(OR(Beazley_data[[#This Row],[total_RC]]&lt;0.6,Beazley_data[[#This Row],[total_RC]]&gt;2),1,Beazley_data[[#This Row],[total_RC]])</f>
        <v>0.90623601017958899</v>
      </c>
      <c r="P858" s="39" t="str">
        <f>Beazley_data[[#This Row],[key]]</f>
        <v>DC2015</v>
      </c>
      <c r="Q858" s="40">
        <f>Beazley_data[[#This Row],[WEP]]</f>
        <v>17371625.923500001</v>
      </c>
      <c r="R858" s="40">
        <f t="shared" si="107"/>
        <v>4334424.2239215197</v>
      </c>
      <c r="S858" s="41">
        <f t="shared" si="108"/>
        <v>-3.007827805046555</v>
      </c>
      <c r="U858" s="42">
        <f>Beazley_data[[#This Row],[Acq_costs]]</f>
        <v>3869885.13012406</v>
      </c>
      <c r="V858" s="40">
        <f t="shared" si="109"/>
        <v>1143796.42008391</v>
      </c>
      <c r="W858" s="43">
        <f t="shared" si="110"/>
        <v>-2.3833688077465407</v>
      </c>
      <c r="Y858" s="44">
        <f>Beazley_data[[#This Row],[total_RC]]</f>
        <v>0.90623601017958899</v>
      </c>
      <c r="Z858" s="45">
        <f t="shared" si="111"/>
        <v>1.00761963406463</v>
      </c>
      <c r="AA858" s="43">
        <f t="shared" si="112"/>
        <v>0.10061695947315978</v>
      </c>
      <c r="AD858" s="42">
        <f>Beazley_data[[#This Row],[Cat_incurred]]+Beazley_data[[#This Row],[incurred_exc_cat]]</f>
        <v>375998.29795716802</v>
      </c>
      <c r="AE858" s="40">
        <f t="shared" si="113"/>
        <v>383669.28000682499</v>
      </c>
      <c r="AF858" s="43">
        <f t="shared" si="114"/>
        <v>1.9993735358537219E-2</v>
      </c>
    </row>
    <row r="859" spans="1:32" x14ac:dyDescent="0.25">
      <c r="A859" s="46" t="s">
        <v>1115</v>
      </c>
      <c r="B859" s="46" t="s">
        <v>24</v>
      </c>
      <c r="C859">
        <v>2016</v>
      </c>
      <c r="D859" s="84">
        <v>17265617.741999999</v>
      </c>
      <c r="E859">
        <v>4088328.6644828799</v>
      </c>
      <c r="F859">
        <v>1215797.3492000001</v>
      </c>
      <c r="G859">
        <v>1217997.7612000001</v>
      </c>
      <c r="H859">
        <v>62871.979399999997</v>
      </c>
      <c r="I859">
        <v>62871.979399999997</v>
      </c>
      <c r="J859">
        <v>0.92033011860688396</v>
      </c>
      <c r="K859">
        <v>1278669.3285999999</v>
      </c>
      <c r="L859">
        <v>1280869.7405999999</v>
      </c>
      <c r="M859" s="38">
        <f>IF(OR(Beazley_data[[#This Row],[total_RC]]&lt;0.6,Beazley_data[[#This Row],[total_RC]]&gt;2),1,Beazley_data[[#This Row],[total_RC]])</f>
        <v>0.92033011860688396</v>
      </c>
      <c r="P859" s="39" t="str">
        <f>Beazley_data[[#This Row],[key]]</f>
        <v>DC2016</v>
      </c>
      <c r="Q859" s="40">
        <f>Beazley_data[[#This Row],[WEP]]</f>
        <v>17265617.741999999</v>
      </c>
      <c r="R859" s="40">
        <f t="shared" si="107"/>
        <v>4493311.7279220503</v>
      </c>
      <c r="S859" s="41">
        <f t="shared" si="108"/>
        <v>-2.8425150061833238</v>
      </c>
      <c r="U859" s="42">
        <f>Beazley_data[[#This Row],[Acq_costs]]</f>
        <v>4088328.6644828799</v>
      </c>
      <c r="V859" s="40">
        <f t="shared" si="109"/>
        <v>1443974.7037875101</v>
      </c>
      <c r="W859" s="43">
        <f t="shared" si="110"/>
        <v>-1.8313021369136833</v>
      </c>
      <c r="Y859" s="44">
        <f>Beazley_data[[#This Row],[total_RC]]</f>
        <v>0.92033011860688396</v>
      </c>
      <c r="Z859" s="45">
        <f t="shared" si="111"/>
        <v>0.94704499572857204</v>
      </c>
      <c r="AA859" s="43">
        <f t="shared" si="112"/>
        <v>2.8208667214524509E-2</v>
      </c>
      <c r="AD859" s="42">
        <f>Beazley_data[[#This Row],[Cat_incurred]]+Beazley_data[[#This Row],[incurred_exc_cat]]</f>
        <v>1280869.7406000001</v>
      </c>
      <c r="AE859" s="40">
        <f t="shared" si="113"/>
        <v>1292127.6432</v>
      </c>
      <c r="AF859" s="43">
        <f t="shared" si="114"/>
        <v>8.7126861337934996E-3</v>
      </c>
    </row>
    <row r="860" spans="1:32" x14ac:dyDescent="0.25">
      <c r="A860" s="48" t="s">
        <v>1116</v>
      </c>
      <c r="B860" s="48" t="s">
        <v>24</v>
      </c>
      <c r="C860" s="49">
        <v>2017</v>
      </c>
      <c r="D860" s="85">
        <v>18829384.976100001</v>
      </c>
      <c r="E860" s="49">
        <v>4585829.7270645499</v>
      </c>
      <c r="F860" s="49">
        <v>5818662.4105000002</v>
      </c>
      <c r="G860" s="49">
        <v>5818662.4105000002</v>
      </c>
      <c r="H860" s="49">
        <v>11749.97423781</v>
      </c>
      <c r="I860" s="49">
        <v>11749.97423781</v>
      </c>
      <c r="J860" s="49">
        <v>0.96062350808211605</v>
      </c>
      <c r="K860" s="49">
        <v>5830412.3847378101</v>
      </c>
      <c r="L860" s="49">
        <v>5830412.3847378101</v>
      </c>
      <c r="M860" s="38">
        <f>IF(OR(Beazley_data[[#This Row],[total_RC]]&lt;0.6,Beazley_data[[#This Row],[total_RC]]&gt;2),1,Beazley_data[[#This Row],[total_RC]])</f>
        <v>0.96062350808211605</v>
      </c>
      <c r="P860" s="39" t="str">
        <f>Beazley_data[[#This Row],[key]]</f>
        <v>DC2017</v>
      </c>
      <c r="Q860" s="40">
        <f>Beazley_data[[#This Row],[WEP]]</f>
        <v>18829384.976100001</v>
      </c>
      <c r="R860" s="40">
        <f t="shared" si="107"/>
        <v>5309457.2468109597</v>
      </c>
      <c r="S860" s="41">
        <f t="shared" si="108"/>
        <v>-2.5463860241853475</v>
      </c>
      <c r="U860" s="42">
        <f>Beazley_data[[#This Row],[Acq_costs]]</f>
        <v>4585829.7270645499</v>
      </c>
      <c r="V860" s="40">
        <f t="shared" si="109"/>
        <v>1779040.1311717101</v>
      </c>
      <c r="W860" s="43">
        <f t="shared" si="110"/>
        <v>-1.577698865086441</v>
      </c>
      <c r="Y860" s="44">
        <f>Beazley_data[[#This Row],[total_RC]]</f>
        <v>0.96062350808211605</v>
      </c>
      <c r="Z860" s="45">
        <f t="shared" si="111"/>
        <v>0.99584163710134399</v>
      </c>
      <c r="AA860" s="43">
        <f t="shared" si="112"/>
        <v>3.5365190314535812E-2</v>
      </c>
      <c r="AD860" s="42">
        <f>Beazley_data[[#This Row],[Cat_incurred]]+Beazley_data[[#This Row],[incurred_exc_cat]]</f>
        <v>5830412.3847378101</v>
      </c>
      <c r="AE860" s="40">
        <f t="shared" si="113"/>
        <v>5835171.5889999997</v>
      </c>
      <c r="AF860" s="43">
        <f t="shared" si="114"/>
        <v>8.156065660796059E-4</v>
      </c>
    </row>
    <row r="861" spans="1:32" x14ac:dyDescent="0.25">
      <c r="A861" s="46" t="s">
        <v>1117</v>
      </c>
      <c r="B861" s="46" t="s">
        <v>24</v>
      </c>
      <c r="C861">
        <v>2018</v>
      </c>
      <c r="D861" s="84">
        <v>24645835.264899999</v>
      </c>
      <c r="E861">
        <v>8535190.74738851</v>
      </c>
      <c r="F861">
        <v>3520509.6702000001</v>
      </c>
      <c r="G861">
        <v>3522412.3045999999</v>
      </c>
      <c r="H861">
        <v>855282.34726617998</v>
      </c>
      <c r="I861">
        <v>855282.34726617998</v>
      </c>
      <c r="J861">
        <v>1.0515384504881999</v>
      </c>
      <c r="K861">
        <v>4375792.01746618</v>
      </c>
      <c r="L861">
        <v>4377694.6518661799</v>
      </c>
      <c r="M861" s="38">
        <f>IF(OR(Beazley_data[[#This Row],[total_RC]]&lt;0.6,Beazley_data[[#This Row],[total_RC]]&gt;2),1,Beazley_data[[#This Row],[total_RC]])</f>
        <v>1.0515384504881999</v>
      </c>
      <c r="P861" s="39" t="str">
        <f>Beazley_data[[#This Row],[key]]</f>
        <v>DC2018</v>
      </c>
      <c r="Q861" s="40">
        <f>Beazley_data[[#This Row],[WEP]]</f>
        <v>24645835.264899999</v>
      </c>
      <c r="R861" s="40">
        <f t="shared" si="107"/>
        <v>10058930.728488401</v>
      </c>
      <c r="S861" s="41">
        <f t="shared" si="108"/>
        <v>-1.4501446456032645</v>
      </c>
      <c r="U861" s="42">
        <f>Beazley_data[[#This Row],[Acq_costs]]</f>
        <v>8535190.74738851</v>
      </c>
      <c r="V861" s="40">
        <f t="shared" si="109"/>
        <v>5526608.4681321103</v>
      </c>
      <c r="W861" s="43">
        <f t="shared" si="110"/>
        <v>-0.54438129579916561</v>
      </c>
      <c r="Y861" s="44">
        <f>Beazley_data[[#This Row],[total_RC]]</f>
        <v>1.0515384504881999</v>
      </c>
      <c r="Z861" s="45">
        <f t="shared" si="111"/>
        <v>1.0243106252790799</v>
      </c>
      <c r="AA861" s="43">
        <f t="shared" si="112"/>
        <v>-2.6581609657423639E-2</v>
      </c>
      <c r="AD861" s="42">
        <f>Beazley_data[[#This Row],[Cat_incurred]]+Beazley_data[[#This Row],[incurred_exc_cat]]</f>
        <v>4377694.6518661799</v>
      </c>
      <c r="AE861" s="40">
        <f t="shared" si="113"/>
        <v>4509559.4012000002</v>
      </c>
      <c r="AF861" s="43">
        <f t="shared" si="114"/>
        <v>2.924116030021268E-2</v>
      </c>
    </row>
    <row r="862" spans="1:32" x14ac:dyDescent="0.25">
      <c r="A862" s="48" t="s">
        <v>1118</v>
      </c>
      <c r="B862" s="48" t="s">
        <v>24</v>
      </c>
      <c r="C862" s="49">
        <v>2019</v>
      </c>
      <c r="D862" s="85">
        <v>25095819.576900002</v>
      </c>
      <c r="E862" s="49">
        <v>7371562.9731041398</v>
      </c>
      <c r="F862" s="49">
        <v>2520839.2853000001</v>
      </c>
      <c r="G862" s="49">
        <v>2559185.2362000002</v>
      </c>
      <c r="H862" s="49">
        <v>233750.21739999999</v>
      </c>
      <c r="I862" s="49">
        <v>274863.30379999999</v>
      </c>
      <c r="J862" s="49">
        <v>1.1053348781728101</v>
      </c>
      <c r="K862" s="49">
        <v>2754589.5027000001</v>
      </c>
      <c r="L862" s="49">
        <v>2834048.54</v>
      </c>
      <c r="M862" s="38">
        <f>IF(OR(Beazley_data[[#This Row],[total_RC]]&lt;0.6,Beazley_data[[#This Row],[total_RC]]&gt;2),1,Beazley_data[[#This Row],[total_RC]])</f>
        <v>1.1053348781728101</v>
      </c>
      <c r="P862" s="39" t="str">
        <f>Beazley_data[[#This Row],[key]]</f>
        <v>DC2019</v>
      </c>
      <c r="Q862" s="40">
        <f>Beazley_data[[#This Row],[WEP]]</f>
        <v>25095819.576900002</v>
      </c>
      <c r="R862" s="40">
        <f t="shared" si="107"/>
        <v>9393069.6236932594</v>
      </c>
      <c r="S862" s="41">
        <f t="shared" si="108"/>
        <v>-1.6717378431431855</v>
      </c>
      <c r="U862" s="42">
        <f>Beazley_data[[#This Row],[Acq_costs]]</f>
        <v>7371562.9731041398</v>
      </c>
      <c r="V862" s="40">
        <f t="shared" si="109"/>
        <v>4545344.4764532801</v>
      </c>
      <c r="W862" s="43">
        <f t="shared" si="110"/>
        <v>-0.62178312585367579</v>
      </c>
      <c r="Y862" s="44">
        <f>Beazley_data[[#This Row],[total_RC]]</f>
        <v>1.1053348781728101</v>
      </c>
      <c r="Z862" s="45">
        <f t="shared" si="111"/>
        <v>1.05858846155456</v>
      </c>
      <c r="AA862" s="43">
        <f t="shared" si="112"/>
        <v>-4.4159197191325848E-2</v>
      </c>
      <c r="AD862" s="42">
        <f>Beazley_data[[#This Row],[Cat_incurred]]+Beazley_data[[#This Row],[incurred_exc_cat]]</f>
        <v>2834048.54</v>
      </c>
      <c r="AE862" s="40">
        <f t="shared" si="113"/>
        <v>2072936.7959</v>
      </c>
      <c r="AF862" s="43">
        <f t="shared" si="114"/>
        <v>-0.36716591919511499</v>
      </c>
    </row>
    <row r="863" spans="1:32" x14ac:dyDescent="0.25">
      <c r="A863" s="46" t="s">
        <v>1119</v>
      </c>
      <c r="B863" s="46" t="s">
        <v>24</v>
      </c>
      <c r="C863">
        <v>2020</v>
      </c>
      <c r="D863" s="84">
        <v>23529841.250100002</v>
      </c>
      <c r="E863">
        <v>6966037.1599843204</v>
      </c>
      <c r="F863">
        <v>4281382.0531000001</v>
      </c>
      <c r="G863">
        <v>5480683.4221999999</v>
      </c>
      <c r="H863">
        <v>114092.20849999999</v>
      </c>
      <c r="I863">
        <v>271540.5085</v>
      </c>
      <c r="J863">
        <v>1.13419149251258</v>
      </c>
      <c r="K863">
        <v>4395474.2615999999</v>
      </c>
      <c r="L863">
        <v>5752223.9307000004</v>
      </c>
      <c r="M863" s="38">
        <f>IF(OR(Beazley_data[[#This Row],[total_RC]]&lt;0.6,Beazley_data[[#This Row],[total_RC]]&gt;2),1,Beazley_data[[#This Row],[total_RC]])</f>
        <v>1.13419149251258</v>
      </c>
      <c r="P863" s="39" t="str">
        <f>Beazley_data[[#This Row],[key]]</f>
        <v>DC2020</v>
      </c>
      <c r="Q863" s="40">
        <f>Beazley_data[[#This Row],[WEP]]</f>
        <v>23529841.250100002</v>
      </c>
      <c r="R863" s="40">
        <f t="shared" si="107"/>
        <v>9525134.5479988009</v>
      </c>
      <c r="S863" s="41">
        <f t="shared" si="108"/>
        <v>-1.4702896459392842</v>
      </c>
      <c r="U863" s="42">
        <f>Beazley_data[[#This Row],[Acq_costs]]</f>
        <v>6966037.1599843204</v>
      </c>
      <c r="V863" s="40">
        <f t="shared" si="109"/>
        <v>4294813.4490327695</v>
      </c>
      <c r="W863" s="43">
        <f t="shared" si="110"/>
        <v>-0.62196501493054013</v>
      </c>
      <c r="Y863" s="44">
        <f>Beazley_data[[#This Row],[total_RC]]</f>
        <v>1.13419149251258</v>
      </c>
      <c r="Z863" s="45">
        <f t="shared" si="111"/>
        <v>1.0732467248747499</v>
      </c>
      <c r="AA863" s="43">
        <f t="shared" si="112"/>
        <v>-5.6785421492846815E-2</v>
      </c>
      <c r="AD863" s="42">
        <f>Beazley_data[[#This Row],[Cat_incurred]]+Beazley_data[[#This Row],[incurred_exc_cat]]</f>
        <v>5752223.9307000004</v>
      </c>
      <c r="AE863" s="40">
        <f t="shared" si="113"/>
        <v>6285931.7317000004</v>
      </c>
      <c r="AF863" s="43">
        <f t="shared" si="114"/>
        <v>8.4905122069415348E-2</v>
      </c>
    </row>
    <row r="864" spans="1:32" x14ac:dyDescent="0.25">
      <c r="A864" s="48" t="s">
        <v>1120</v>
      </c>
      <c r="B864" s="48" t="s">
        <v>24</v>
      </c>
      <c r="C864" s="49">
        <v>2021</v>
      </c>
      <c r="D864" s="85">
        <v>20012903.2311</v>
      </c>
      <c r="E864" s="49">
        <v>5722661.5407531699</v>
      </c>
      <c r="F864" s="49">
        <v>2676862.1260000002</v>
      </c>
      <c r="G864" s="49">
        <v>2966941.15</v>
      </c>
      <c r="H864" s="49">
        <v>60895.811900000001</v>
      </c>
      <c r="I864" s="49">
        <v>172218.2377235</v>
      </c>
      <c r="J864" s="49">
        <v>1.0712123309831001</v>
      </c>
      <c r="K864" s="49">
        <v>2737757.9378999998</v>
      </c>
      <c r="L864" s="49">
        <v>3139159.3877234999</v>
      </c>
      <c r="M864" s="38">
        <f>IF(OR(Beazley_data[[#This Row],[total_RC]]&lt;0.6,Beazley_data[[#This Row],[total_RC]]&gt;2),1,Beazley_data[[#This Row],[total_RC]])</f>
        <v>1.0712123309831001</v>
      </c>
      <c r="P864" s="39" t="str">
        <f>Beazley_data[[#This Row],[key]]</f>
        <v>DC2021</v>
      </c>
      <c r="Q864" s="40">
        <f>Beazley_data[[#This Row],[WEP]]</f>
        <v>20012903.2311</v>
      </c>
      <c r="R864" s="40">
        <f t="shared" si="107"/>
        <v>11184713.1034061</v>
      </c>
      <c r="S864" s="41">
        <f t="shared" si="108"/>
        <v>-0.78930858986498609</v>
      </c>
      <c r="U864" s="42">
        <f>Beazley_data[[#This Row],[Acq_costs]]</f>
        <v>5722661.5407531699</v>
      </c>
      <c r="V864" s="40">
        <f t="shared" si="109"/>
        <v>4035672.9904875602</v>
      </c>
      <c r="W864" s="43">
        <f t="shared" si="110"/>
        <v>-0.41801913937080426</v>
      </c>
      <c r="Y864" s="44">
        <f>Beazley_data[[#This Row],[total_RC]]</f>
        <v>1.0712123309831001</v>
      </c>
      <c r="Z864" s="45">
        <f t="shared" si="111"/>
        <v>1.06423079699116</v>
      </c>
      <c r="AA864" s="43">
        <f t="shared" si="112"/>
        <v>-6.5601691021145271E-3</v>
      </c>
      <c r="AD864" s="42">
        <f>Beazley_data[[#This Row],[Cat_incurred]]+Beazley_data[[#This Row],[incurred_exc_cat]]</f>
        <v>3139159.3877234999</v>
      </c>
      <c r="AE864" s="40">
        <f t="shared" si="113"/>
        <v>2425232.0967999999</v>
      </c>
      <c r="AF864" s="43">
        <f t="shared" si="114"/>
        <v>-0.29437483194515668</v>
      </c>
    </row>
    <row r="865" spans="1:32" x14ac:dyDescent="0.25">
      <c r="A865" s="46" t="s">
        <v>1121</v>
      </c>
      <c r="B865" s="46" t="s">
        <v>24</v>
      </c>
      <c r="C865">
        <v>2022</v>
      </c>
      <c r="D865" s="84">
        <v>18541234.43</v>
      </c>
      <c r="E865">
        <v>5053652.9611686999</v>
      </c>
      <c r="F865">
        <v>5064182.4950999999</v>
      </c>
      <c r="G865">
        <v>6182687.7342999997</v>
      </c>
      <c r="H865">
        <v>1877007.8863192601</v>
      </c>
      <c r="I865">
        <v>2985897.2837501802</v>
      </c>
      <c r="J865">
        <v>1.0717531816300301</v>
      </c>
      <c r="K865">
        <v>6941190.3814192601</v>
      </c>
      <c r="L865">
        <v>9168585.0180501807</v>
      </c>
      <c r="M865" s="38">
        <f>IF(OR(Beazley_data[[#This Row],[total_RC]]&lt;0.6,Beazley_data[[#This Row],[total_RC]]&gt;2),1,Beazley_data[[#This Row],[total_RC]])</f>
        <v>1.0717531816300301</v>
      </c>
      <c r="P865" s="39" t="str">
        <f>Beazley_data[[#This Row],[key]]</f>
        <v>DC2022</v>
      </c>
      <c r="Q865" s="40">
        <f>Beazley_data[[#This Row],[WEP]]</f>
        <v>18541234.43</v>
      </c>
      <c r="R865" s="40">
        <f t="shared" si="107"/>
        <v>11299776.1185975</v>
      </c>
      <c r="S865" s="41">
        <f t="shared" si="108"/>
        <v>-0.6408497155518238</v>
      </c>
      <c r="U865" s="42">
        <f>Beazley_data[[#This Row],[Acq_costs]]</f>
        <v>5053652.9611686999</v>
      </c>
      <c r="V865" s="40">
        <f t="shared" si="109"/>
        <v>3861031.6162785399</v>
      </c>
      <c r="W865" s="43">
        <f t="shared" si="110"/>
        <v>-0.30888670785857736</v>
      </c>
      <c r="Y865" s="44">
        <f>Beazley_data[[#This Row],[total_RC]]</f>
        <v>1.0717531816300301</v>
      </c>
      <c r="Z865" s="45">
        <f t="shared" si="111"/>
        <v>1.0395038676235799</v>
      </c>
      <c r="AA865" s="43">
        <f t="shared" si="112"/>
        <v>-3.1023755669303685E-2</v>
      </c>
      <c r="AD865" s="42">
        <f>Beazley_data[[#This Row],[Cat_incurred]]+Beazley_data[[#This Row],[incurred_exc_cat]]</f>
        <v>9168585.0180501789</v>
      </c>
      <c r="AE865" s="40">
        <f t="shared" si="113"/>
        <v>0</v>
      </c>
      <c r="AF865" s="43" t="str">
        <f t="shared" si="114"/>
        <v>no values</v>
      </c>
    </row>
    <row r="866" spans="1:32" x14ac:dyDescent="0.25">
      <c r="A866" s="48" t="s">
        <v>1122</v>
      </c>
      <c r="B866" s="48" t="s">
        <v>24</v>
      </c>
      <c r="C866" s="49">
        <v>2023</v>
      </c>
      <c r="D866" s="85">
        <v>20653395.331799999</v>
      </c>
      <c r="E866" s="49">
        <v>5683180.4117602501</v>
      </c>
      <c r="F866" s="49">
        <v>117308.6577</v>
      </c>
      <c r="G866" s="49">
        <v>1650718.5714</v>
      </c>
      <c r="H866" s="49">
        <v>555668.24530737498</v>
      </c>
      <c r="I866" s="49">
        <v>1358469.2965116701</v>
      </c>
      <c r="J866" s="49">
        <v>1.1327436322321001</v>
      </c>
      <c r="K866" s="49">
        <v>672976.90300737496</v>
      </c>
      <c r="L866" s="49">
        <v>3009187.8679116801</v>
      </c>
      <c r="M866" s="38">
        <f>IF(OR(Beazley_data[[#This Row],[total_RC]]&lt;0.6,Beazley_data[[#This Row],[total_RC]]&gt;2),1,Beazley_data[[#This Row],[total_RC]])</f>
        <v>1.1327436322321001</v>
      </c>
      <c r="P866" s="39" t="str">
        <f>Beazley_data[[#This Row],[key]]</f>
        <v>DC2023</v>
      </c>
      <c r="Q866" s="40">
        <f>Beazley_data[[#This Row],[WEP]]</f>
        <v>20653395.331799999</v>
      </c>
      <c r="R866" s="40">
        <f t="shared" si="107"/>
        <v>0</v>
      </c>
      <c r="S866" s="41" t="str">
        <f t="shared" si="108"/>
        <v>no values</v>
      </c>
      <c r="U866" s="42">
        <f>Beazley_data[[#This Row],[Acq_costs]]</f>
        <v>5683180.4117602501</v>
      </c>
      <c r="V866" s="40">
        <f t="shared" si="109"/>
        <v>0</v>
      </c>
      <c r="W866" s="43" t="str">
        <f t="shared" si="110"/>
        <v>no values</v>
      </c>
      <c r="Y866" s="44">
        <f>Beazley_data[[#This Row],[total_RC]]</f>
        <v>1.1327436322321001</v>
      </c>
      <c r="Z866" s="45">
        <f t="shared" si="111"/>
        <v>0</v>
      </c>
      <c r="AA866" s="43" t="str">
        <f t="shared" si="112"/>
        <v>no values</v>
      </c>
      <c r="AD866" s="42">
        <f>Beazley_data[[#This Row],[Cat_incurred]]+Beazley_data[[#This Row],[incurred_exc_cat]]</f>
        <v>3009187.8679116704</v>
      </c>
      <c r="AE866" s="40">
        <f t="shared" si="113"/>
        <v>0</v>
      </c>
      <c r="AF866" s="43" t="str">
        <f t="shared" si="114"/>
        <v>no values</v>
      </c>
    </row>
    <row r="867" spans="1:32" x14ac:dyDescent="0.25">
      <c r="A867" s="46" t="s">
        <v>1123</v>
      </c>
      <c r="B867" s="46" t="s">
        <v>24</v>
      </c>
      <c r="C867">
        <v>2024</v>
      </c>
      <c r="D867" s="84">
        <v>110244900.8229</v>
      </c>
      <c r="E867">
        <v>29850793.6231867</v>
      </c>
      <c r="F867">
        <v>0</v>
      </c>
      <c r="G867">
        <v>0</v>
      </c>
      <c r="H867">
        <v>142.179</v>
      </c>
      <c r="I867">
        <v>142.179</v>
      </c>
      <c r="J867">
        <v>1.06795088665976</v>
      </c>
      <c r="K867">
        <v>142.179</v>
      </c>
      <c r="L867">
        <v>142.179</v>
      </c>
      <c r="M867" s="38">
        <f>IF(OR(Beazley_data[[#This Row],[total_RC]]&lt;0.6,Beazley_data[[#This Row],[total_RC]]&gt;2),1,Beazley_data[[#This Row],[total_RC]])</f>
        <v>1.06795088665976</v>
      </c>
      <c r="P867" s="39" t="str">
        <f>Beazley_data[[#This Row],[key]]</f>
        <v>DC2024</v>
      </c>
      <c r="Q867" s="40">
        <f>Beazley_data[[#This Row],[WEP]]</f>
        <v>110244900.8229</v>
      </c>
      <c r="R867" s="40">
        <f t="shared" si="107"/>
        <v>0</v>
      </c>
      <c r="S867" s="41" t="str">
        <f t="shared" si="108"/>
        <v>no values</v>
      </c>
      <c r="U867" s="42">
        <f>Beazley_data[[#This Row],[Acq_costs]]</f>
        <v>29850793.6231867</v>
      </c>
      <c r="V867" s="40">
        <f t="shared" si="109"/>
        <v>0</v>
      </c>
      <c r="W867" s="43" t="str">
        <f t="shared" si="110"/>
        <v>no values</v>
      </c>
      <c r="Y867" s="44">
        <f>Beazley_data[[#This Row],[total_RC]]</f>
        <v>1.06795088665976</v>
      </c>
      <c r="Z867" s="45">
        <f t="shared" si="111"/>
        <v>0</v>
      </c>
      <c r="AA867" s="43" t="str">
        <f t="shared" si="112"/>
        <v>no values</v>
      </c>
      <c r="AD867" s="42">
        <f>Beazley_data[[#This Row],[Cat_incurred]]+Beazley_data[[#This Row],[incurred_exc_cat]]</f>
        <v>142.179</v>
      </c>
      <c r="AE867" s="40">
        <f t="shared" si="113"/>
        <v>0</v>
      </c>
      <c r="AF867" s="43" t="str">
        <f t="shared" si="114"/>
        <v>no values</v>
      </c>
    </row>
    <row r="868" spans="1:32" x14ac:dyDescent="0.25">
      <c r="A868" s="48" t="s">
        <v>1124</v>
      </c>
      <c r="B868" s="48" t="s">
        <v>1125</v>
      </c>
      <c r="C868" s="49">
        <v>2001</v>
      </c>
      <c r="D868" s="85">
        <v>13295.49</v>
      </c>
      <c r="E868" s="49">
        <v>4431.83</v>
      </c>
      <c r="F868" s="49">
        <v>0</v>
      </c>
      <c r="G868" s="49">
        <v>0</v>
      </c>
      <c r="H868" s="49">
        <v>0</v>
      </c>
      <c r="I868" s="49">
        <v>0</v>
      </c>
      <c r="J868" s="49">
        <v>1.4299999999990001</v>
      </c>
      <c r="K868" s="49">
        <v>0</v>
      </c>
      <c r="L868" s="49">
        <v>0</v>
      </c>
      <c r="M868" s="38">
        <f>IF(OR(Beazley_data[[#This Row],[total_RC]]&lt;0.6,Beazley_data[[#This Row],[total_RC]]&gt;2),1,Beazley_data[[#This Row],[total_RC]])</f>
        <v>1.4299999999990001</v>
      </c>
      <c r="P868" s="39" t="str">
        <f>Beazley_data[[#This Row],[key]]</f>
        <v>DM2001</v>
      </c>
      <c r="Q868" s="40">
        <f>Beazley_data[[#This Row],[WEP]]</f>
        <v>13295.49</v>
      </c>
      <c r="R868" s="40">
        <f t="shared" si="107"/>
        <v>0</v>
      </c>
      <c r="S868" s="41" t="str">
        <f t="shared" si="108"/>
        <v>no values</v>
      </c>
      <c r="U868" s="42">
        <f>Beazley_data[[#This Row],[Acq_costs]]</f>
        <v>4431.83</v>
      </c>
      <c r="V868" s="40">
        <f t="shared" si="109"/>
        <v>0</v>
      </c>
      <c r="W868" s="43" t="str">
        <f t="shared" si="110"/>
        <v>no values</v>
      </c>
      <c r="Y868" s="44">
        <f>Beazley_data[[#This Row],[total_RC]]</f>
        <v>1.4299999999990001</v>
      </c>
      <c r="Z868" s="45">
        <f t="shared" si="111"/>
        <v>0</v>
      </c>
      <c r="AA868" s="43" t="str">
        <f t="shared" si="112"/>
        <v>no values</v>
      </c>
      <c r="AD868" s="42">
        <f>Beazley_data[[#This Row],[Cat_incurred]]+Beazley_data[[#This Row],[incurred_exc_cat]]</f>
        <v>0</v>
      </c>
      <c r="AE868" s="40">
        <f t="shared" si="113"/>
        <v>0</v>
      </c>
      <c r="AF868" s="43" t="str">
        <f t="shared" si="114"/>
        <v>no values</v>
      </c>
    </row>
    <row r="869" spans="1:32" x14ac:dyDescent="0.25">
      <c r="A869" s="46" t="s">
        <v>1126</v>
      </c>
      <c r="B869" s="46" t="s">
        <v>1125</v>
      </c>
      <c r="C869">
        <v>2002</v>
      </c>
      <c r="D869" s="84">
        <v>66849.558499999999</v>
      </c>
      <c r="E869">
        <v>17338.4878169861</v>
      </c>
      <c r="F869">
        <v>0</v>
      </c>
      <c r="G869">
        <v>0</v>
      </c>
      <c r="H869">
        <v>0</v>
      </c>
      <c r="I869">
        <v>0</v>
      </c>
      <c r="J869">
        <v>1.6688653106217699</v>
      </c>
      <c r="K869">
        <v>0</v>
      </c>
      <c r="L869">
        <v>0</v>
      </c>
      <c r="M869" s="38">
        <f>IF(OR(Beazley_data[[#This Row],[total_RC]]&lt;0.6,Beazley_data[[#This Row],[total_RC]]&gt;2),1,Beazley_data[[#This Row],[total_RC]])</f>
        <v>1.6688653106217699</v>
      </c>
      <c r="P869" s="39" t="str">
        <f>Beazley_data[[#This Row],[key]]</f>
        <v>DM2002</v>
      </c>
      <c r="Q869" s="40">
        <f>Beazley_data[[#This Row],[WEP]]</f>
        <v>66849.558499999999</v>
      </c>
      <c r="R869" s="40">
        <f t="shared" si="107"/>
        <v>0</v>
      </c>
      <c r="S869" s="41" t="str">
        <f t="shared" si="108"/>
        <v>no values</v>
      </c>
      <c r="U869" s="42">
        <f>Beazley_data[[#This Row],[Acq_costs]]</f>
        <v>17338.4878169861</v>
      </c>
      <c r="V869" s="40">
        <f t="shared" si="109"/>
        <v>0</v>
      </c>
      <c r="W869" s="43" t="str">
        <f t="shared" si="110"/>
        <v>no values</v>
      </c>
      <c r="Y869" s="44">
        <f>Beazley_data[[#This Row],[total_RC]]</f>
        <v>1.6688653106217699</v>
      </c>
      <c r="Z869" s="45">
        <f t="shared" si="111"/>
        <v>0</v>
      </c>
      <c r="AA869" s="43" t="str">
        <f t="shared" si="112"/>
        <v>no values</v>
      </c>
      <c r="AD869" s="42">
        <f>Beazley_data[[#This Row],[Cat_incurred]]+Beazley_data[[#This Row],[incurred_exc_cat]]</f>
        <v>0</v>
      </c>
      <c r="AE869" s="40">
        <f t="shared" si="113"/>
        <v>0</v>
      </c>
      <c r="AF869" s="43" t="str">
        <f t="shared" si="114"/>
        <v>no values</v>
      </c>
    </row>
    <row r="870" spans="1:32" x14ac:dyDescent="0.25">
      <c r="A870" s="48" t="s">
        <v>1127</v>
      </c>
      <c r="B870" s="48" t="s">
        <v>1125</v>
      </c>
      <c r="C870" s="49">
        <v>2003</v>
      </c>
      <c r="D870" s="85">
        <v>2364079.1806999999</v>
      </c>
      <c r="E870" s="49">
        <v>412495.71280403697</v>
      </c>
      <c r="F870" s="49">
        <v>3794766.452</v>
      </c>
      <c r="G870" s="49">
        <v>3794766.452</v>
      </c>
      <c r="H870" s="49">
        <v>27482.302199999998</v>
      </c>
      <c r="I870" s="49">
        <v>27482.302199999998</v>
      </c>
      <c r="J870" s="49">
        <v>1.34371490850241</v>
      </c>
      <c r="K870" s="49">
        <v>3822248.7541999999</v>
      </c>
      <c r="L870" s="49">
        <v>3822248.7541999999</v>
      </c>
      <c r="M870" s="38">
        <f>IF(OR(Beazley_data[[#This Row],[total_RC]]&lt;0.6,Beazley_data[[#This Row],[total_RC]]&gt;2),1,Beazley_data[[#This Row],[total_RC]])</f>
        <v>1.34371490850241</v>
      </c>
      <c r="P870" s="39" t="str">
        <f>Beazley_data[[#This Row],[key]]</f>
        <v>DM2003</v>
      </c>
      <c r="Q870" s="40">
        <f>Beazley_data[[#This Row],[WEP]]</f>
        <v>2364079.1806999999</v>
      </c>
      <c r="R870" s="40">
        <f t="shared" si="107"/>
        <v>0</v>
      </c>
      <c r="S870" s="41" t="str">
        <f t="shared" si="108"/>
        <v>no values</v>
      </c>
      <c r="U870" s="42">
        <f>Beazley_data[[#This Row],[Acq_costs]]</f>
        <v>412495.71280403697</v>
      </c>
      <c r="V870" s="40">
        <f t="shared" si="109"/>
        <v>0</v>
      </c>
      <c r="W870" s="43" t="str">
        <f t="shared" si="110"/>
        <v>no values</v>
      </c>
      <c r="Y870" s="44">
        <f>Beazley_data[[#This Row],[total_RC]]</f>
        <v>1.34371490850241</v>
      </c>
      <c r="Z870" s="45">
        <f t="shared" si="111"/>
        <v>0</v>
      </c>
      <c r="AA870" s="43" t="str">
        <f t="shared" si="112"/>
        <v>no values</v>
      </c>
      <c r="AD870" s="42">
        <f>Beazley_data[[#This Row],[Cat_incurred]]+Beazley_data[[#This Row],[incurred_exc_cat]]</f>
        <v>3822248.7541999999</v>
      </c>
      <c r="AE870" s="40">
        <f t="shared" si="113"/>
        <v>0</v>
      </c>
      <c r="AF870" s="43" t="str">
        <f t="shared" si="114"/>
        <v>no values</v>
      </c>
    </row>
    <row r="871" spans="1:32" x14ac:dyDescent="0.25">
      <c r="A871" s="46" t="s">
        <v>1128</v>
      </c>
      <c r="B871" s="46" t="s">
        <v>1125</v>
      </c>
      <c r="C871">
        <v>2004</v>
      </c>
      <c r="D871" s="84">
        <v>15787.633400000001</v>
      </c>
      <c r="E871">
        <v>4018.99034193548</v>
      </c>
      <c r="F871">
        <v>0</v>
      </c>
      <c r="G871">
        <v>0</v>
      </c>
      <c r="H871">
        <v>0</v>
      </c>
      <c r="I871">
        <v>0</v>
      </c>
      <c r="J871">
        <v>1.17</v>
      </c>
      <c r="K871">
        <v>0</v>
      </c>
      <c r="L871">
        <v>0</v>
      </c>
      <c r="M871" s="38">
        <f>IF(OR(Beazley_data[[#This Row],[total_RC]]&lt;0.6,Beazley_data[[#This Row],[total_RC]]&gt;2),1,Beazley_data[[#This Row],[total_RC]])</f>
        <v>1.17</v>
      </c>
      <c r="P871" s="39" t="str">
        <f>Beazley_data[[#This Row],[key]]</f>
        <v>DM2004</v>
      </c>
      <c r="Q871" s="40">
        <f>Beazley_data[[#This Row],[WEP]]</f>
        <v>15787.633400000001</v>
      </c>
      <c r="R871" s="40">
        <f t="shared" si="107"/>
        <v>0</v>
      </c>
      <c r="S871" s="41" t="str">
        <f t="shared" si="108"/>
        <v>no values</v>
      </c>
      <c r="U871" s="42">
        <f>Beazley_data[[#This Row],[Acq_costs]]</f>
        <v>4018.99034193548</v>
      </c>
      <c r="V871" s="40">
        <f t="shared" si="109"/>
        <v>0</v>
      </c>
      <c r="W871" s="43" t="str">
        <f t="shared" si="110"/>
        <v>no values</v>
      </c>
      <c r="Y871" s="44">
        <f>Beazley_data[[#This Row],[total_RC]]</f>
        <v>1.17</v>
      </c>
      <c r="Z871" s="45">
        <f t="shared" si="111"/>
        <v>0</v>
      </c>
      <c r="AA871" s="43" t="str">
        <f t="shared" si="112"/>
        <v>no values</v>
      </c>
      <c r="AD871" s="42">
        <f>Beazley_data[[#This Row],[Cat_incurred]]+Beazley_data[[#This Row],[incurred_exc_cat]]</f>
        <v>0</v>
      </c>
      <c r="AE871" s="40">
        <f t="shared" si="113"/>
        <v>0</v>
      </c>
      <c r="AF871" s="43" t="str">
        <f t="shared" si="114"/>
        <v>no values</v>
      </c>
    </row>
    <row r="872" spans="1:32" x14ac:dyDescent="0.25">
      <c r="A872" s="48" t="s">
        <v>1129</v>
      </c>
      <c r="B872" s="48" t="s">
        <v>1130</v>
      </c>
      <c r="C872" s="49">
        <v>1991</v>
      </c>
      <c r="D872" s="85">
        <v>-20.904</v>
      </c>
      <c r="E872" s="49">
        <v>-7.9291034482758604</v>
      </c>
      <c r="F872" s="49">
        <v>0</v>
      </c>
      <c r="G872" s="49">
        <v>0</v>
      </c>
      <c r="H872" s="49">
        <v>0</v>
      </c>
      <c r="I872" s="49">
        <v>0</v>
      </c>
      <c r="J872" s="49"/>
      <c r="K872" s="49">
        <v>0</v>
      </c>
      <c r="L872" s="49">
        <v>0</v>
      </c>
      <c r="M872" s="38">
        <f>IF(OR(Beazley_data[[#This Row],[total_RC]]&lt;0.6,Beazley_data[[#This Row],[total_RC]]&gt;2),1,Beazley_data[[#This Row],[total_RC]])</f>
        <v>1</v>
      </c>
      <c r="P872" s="39" t="str">
        <f>Beazley_data[[#This Row],[key]]</f>
        <v>DO1991</v>
      </c>
      <c r="Q872" s="40">
        <f>Beazley_data[[#This Row],[WEP]]</f>
        <v>-20.904</v>
      </c>
      <c r="R872" s="40">
        <f t="shared" si="107"/>
        <v>0</v>
      </c>
      <c r="S872" s="41" t="str">
        <f t="shared" si="108"/>
        <v>no values</v>
      </c>
      <c r="U872" s="42">
        <f>Beazley_data[[#This Row],[Acq_costs]]</f>
        <v>-7.9291034482758604</v>
      </c>
      <c r="V872" s="40">
        <f t="shared" si="109"/>
        <v>0</v>
      </c>
      <c r="W872" s="43" t="str">
        <f t="shared" si="110"/>
        <v>no values</v>
      </c>
      <c r="Y872" s="44">
        <f>Beazley_data[[#This Row],[total_RC]]</f>
        <v>0</v>
      </c>
      <c r="Z872" s="45">
        <f t="shared" si="111"/>
        <v>0</v>
      </c>
      <c r="AA872" s="43" t="str">
        <f t="shared" si="112"/>
        <v>no values</v>
      </c>
      <c r="AD872" s="42">
        <f>Beazley_data[[#This Row],[Cat_incurred]]+Beazley_data[[#This Row],[incurred_exc_cat]]</f>
        <v>0</v>
      </c>
      <c r="AE872" s="40">
        <f t="shared" si="113"/>
        <v>0</v>
      </c>
      <c r="AF872" s="43" t="str">
        <f t="shared" si="114"/>
        <v>no values</v>
      </c>
    </row>
    <row r="873" spans="1:32" x14ac:dyDescent="0.25">
      <c r="A873" s="46" t="s">
        <v>1131</v>
      </c>
      <c r="B873" s="46" t="s">
        <v>1130</v>
      </c>
      <c r="C873">
        <v>1992</v>
      </c>
      <c r="D873" s="84">
        <v>56427.060299999997</v>
      </c>
      <c r="E873">
        <v>18186.674028160902</v>
      </c>
      <c r="F873">
        <v>0</v>
      </c>
      <c r="G873">
        <v>0</v>
      </c>
      <c r="H873">
        <v>0</v>
      </c>
      <c r="I873">
        <v>0</v>
      </c>
      <c r="K873">
        <v>0</v>
      </c>
      <c r="L873">
        <v>0</v>
      </c>
      <c r="M873" s="38">
        <f>IF(OR(Beazley_data[[#This Row],[total_RC]]&lt;0.6,Beazley_data[[#This Row],[total_RC]]&gt;2),1,Beazley_data[[#This Row],[total_RC]])</f>
        <v>1</v>
      </c>
      <c r="P873" s="39" t="str">
        <f>Beazley_data[[#This Row],[key]]</f>
        <v>DO1992</v>
      </c>
      <c r="Q873" s="40">
        <f>Beazley_data[[#This Row],[WEP]]</f>
        <v>56427.060299999997</v>
      </c>
      <c r="R873" s="40">
        <f t="shared" si="107"/>
        <v>0</v>
      </c>
      <c r="S873" s="41" t="str">
        <f t="shared" si="108"/>
        <v>no values</v>
      </c>
      <c r="U873" s="42">
        <f>Beazley_data[[#This Row],[Acq_costs]]</f>
        <v>18186.674028160902</v>
      </c>
      <c r="V873" s="40">
        <f t="shared" si="109"/>
        <v>0</v>
      </c>
      <c r="W873" s="43" t="str">
        <f t="shared" si="110"/>
        <v>no values</v>
      </c>
      <c r="Y873" s="44">
        <f>Beazley_data[[#This Row],[total_RC]]</f>
        <v>0</v>
      </c>
      <c r="Z873" s="45">
        <f t="shared" si="111"/>
        <v>0</v>
      </c>
      <c r="AA873" s="43" t="str">
        <f t="shared" si="112"/>
        <v>no values</v>
      </c>
      <c r="AD873" s="42">
        <f>Beazley_data[[#This Row],[Cat_incurred]]+Beazley_data[[#This Row],[incurred_exc_cat]]</f>
        <v>0</v>
      </c>
      <c r="AE873" s="40">
        <f t="shared" si="113"/>
        <v>0</v>
      </c>
      <c r="AF873" s="43" t="str">
        <f t="shared" si="114"/>
        <v>no values</v>
      </c>
    </row>
    <row r="874" spans="1:32" x14ac:dyDescent="0.25">
      <c r="A874" s="48" t="s">
        <v>1132</v>
      </c>
      <c r="B874" s="48" t="s">
        <v>1130</v>
      </c>
      <c r="C874" s="49">
        <v>1993</v>
      </c>
      <c r="D874" s="85">
        <v>4250748.3333999999</v>
      </c>
      <c r="E874" s="49">
        <v>1356496.99152521</v>
      </c>
      <c r="F874" s="49">
        <v>1276407.5776567999</v>
      </c>
      <c r="G874" s="49">
        <v>1276407.5776567999</v>
      </c>
      <c r="H874" s="49">
        <v>978584.16883569304</v>
      </c>
      <c r="I874" s="49">
        <v>978584.16883569304</v>
      </c>
      <c r="J874" s="49">
        <v>1</v>
      </c>
      <c r="K874" s="49">
        <v>2254991.7464924902</v>
      </c>
      <c r="L874" s="49">
        <v>2254991.7464924902</v>
      </c>
      <c r="M874" s="38">
        <f>IF(OR(Beazley_data[[#This Row],[total_RC]]&lt;0.6,Beazley_data[[#This Row],[total_RC]]&gt;2),1,Beazley_data[[#This Row],[total_RC]])</f>
        <v>1</v>
      </c>
      <c r="P874" s="39" t="str">
        <f>Beazley_data[[#This Row],[key]]</f>
        <v>DO1993</v>
      </c>
      <c r="Q874" s="40">
        <f>Beazley_data[[#This Row],[WEP]]</f>
        <v>4250748.3333999999</v>
      </c>
      <c r="R874" s="40">
        <f t="shared" si="107"/>
        <v>0</v>
      </c>
      <c r="S874" s="41" t="str">
        <f t="shared" si="108"/>
        <v>no values</v>
      </c>
      <c r="U874" s="42">
        <f>Beazley_data[[#This Row],[Acq_costs]]</f>
        <v>1356496.99152521</v>
      </c>
      <c r="V874" s="40">
        <f t="shared" si="109"/>
        <v>0</v>
      </c>
      <c r="W874" s="43" t="str">
        <f t="shared" si="110"/>
        <v>no values</v>
      </c>
      <c r="Y874" s="44">
        <f>Beazley_data[[#This Row],[total_RC]]</f>
        <v>1</v>
      </c>
      <c r="Z874" s="45">
        <f t="shared" si="111"/>
        <v>0</v>
      </c>
      <c r="AA874" s="43" t="str">
        <f t="shared" si="112"/>
        <v>no values</v>
      </c>
      <c r="AD874" s="42">
        <f>Beazley_data[[#This Row],[Cat_incurred]]+Beazley_data[[#This Row],[incurred_exc_cat]]</f>
        <v>2254991.746492493</v>
      </c>
      <c r="AE874" s="40">
        <f t="shared" si="113"/>
        <v>0</v>
      </c>
      <c r="AF874" s="43" t="str">
        <f t="shared" si="114"/>
        <v>no values</v>
      </c>
    </row>
    <row r="875" spans="1:32" x14ac:dyDescent="0.25">
      <c r="A875" s="46" t="s">
        <v>1133</v>
      </c>
      <c r="B875" s="46" t="s">
        <v>1130</v>
      </c>
      <c r="C875">
        <v>1994</v>
      </c>
      <c r="D875" s="84">
        <v>3196420.4511000002</v>
      </c>
      <c r="E875">
        <v>939987.12541364704</v>
      </c>
      <c r="F875">
        <v>375062.62729999999</v>
      </c>
      <c r="G875">
        <v>375062.62729999999</v>
      </c>
      <c r="H875">
        <v>921309.84161005996</v>
      </c>
      <c r="I875">
        <v>921309.84161005996</v>
      </c>
      <c r="J875">
        <v>0.99522878848672103</v>
      </c>
      <c r="K875">
        <v>1296372.4689100599</v>
      </c>
      <c r="L875">
        <v>1296372.4689100599</v>
      </c>
      <c r="M875" s="38">
        <f>IF(OR(Beazley_data[[#This Row],[total_RC]]&lt;0.6,Beazley_data[[#This Row],[total_RC]]&gt;2),1,Beazley_data[[#This Row],[total_RC]])</f>
        <v>0.99522878848672103</v>
      </c>
      <c r="P875" s="39" t="str">
        <f>Beazley_data[[#This Row],[key]]</f>
        <v>DO1994</v>
      </c>
      <c r="Q875" s="40">
        <f>Beazley_data[[#This Row],[WEP]]</f>
        <v>3196420.4511000002</v>
      </c>
      <c r="R875" s="40">
        <f t="shared" si="107"/>
        <v>0</v>
      </c>
      <c r="S875" s="41" t="str">
        <f t="shared" si="108"/>
        <v>no values</v>
      </c>
      <c r="U875" s="42">
        <f>Beazley_data[[#This Row],[Acq_costs]]</f>
        <v>939987.12541364704</v>
      </c>
      <c r="V875" s="40">
        <f t="shared" si="109"/>
        <v>0</v>
      </c>
      <c r="W875" s="43" t="str">
        <f t="shared" si="110"/>
        <v>no values</v>
      </c>
      <c r="Y875" s="44">
        <f>Beazley_data[[#This Row],[total_RC]]</f>
        <v>0.99522878848672103</v>
      </c>
      <c r="Z875" s="45">
        <f t="shared" si="111"/>
        <v>0</v>
      </c>
      <c r="AA875" s="43" t="str">
        <f t="shared" si="112"/>
        <v>no values</v>
      </c>
      <c r="AD875" s="42">
        <f>Beazley_data[[#This Row],[Cat_incurred]]+Beazley_data[[#This Row],[incurred_exc_cat]]</f>
        <v>1296372.4689100599</v>
      </c>
      <c r="AE875" s="40">
        <f t="shared" si="113"/>
        <v>0</v>
      </c>
      <c r="AF875" s="43" t="str">
        <f t="shared" si="114"/>
        <v>no values</v>
      </c>
    </row>
    <row r="876" spans="1:32" x14ac:dyDescent="0.25">
      <c r="A876" s="48" t="s">
        <v>1134</v>
      </c>
      <c r="B876" s="48" t="s">
        <v>1130</v>
      </c>
      <c r="C876" s="49">
        <v>1995</v>
      </c>
      <c r="D876" s="85">
        <v>5097063.3063000003</v>
      </c>
      <c r="E876" s="49">
        <v>1726652.9272436099</v>
      </c>
      <c r="F876" s="49">
        <v>1234023.5450406501</v>
      </c>
      <c r="G876" s="49">
        <v>1234023.5450406501</v>
      </c>
      <c r="H876" s="49">
        <v>1928004.0472313899</v>
      </c>
      <c r="I876" s="49">
        <v>1928004.0472313899</v>
      </c>
      <c r="J876" s="49">
        <v>0.98086184065895099</v>
      </c>
      <c r="K876" s="49">
        <v>3162027.59227204</v>
      </c>
      <c r="L876" s="49">
        <v>3162027.59227204</v>
      </c>
      <c r="M876" s="38">
        <f>IF(OR(Beazley_data[[#This Row],[total_RC]]&lt;0.6,Beazley_data[[#This Row],[total_RC]]&gt;2),1,Beazley_data[[#This Row],[total_RC]])</f>
        <v>0.98086184065895099</v>
      </c>
      <c r="P876" s="39" t="str">
        <f>Beazley_data[[#This Row],[key]]</f>
        <v>DO1995</v>
      </c>
      <c r="Q876" s="40">
        <f>Beazley_data[[#This Row],[WEP]]</f>
        <v>5097063.3063000003</v>
      </c>
      <c r="R876" s="40">
        <f t="shared" si="107"/>
        <v>0</v>
      </c>
      <c r="S876" s="41" t="str">
        <f t="shared" si="108"/>
        <v>no values</v>
      </c>
      <c r="U876" s="42">
        <f>Beazley_data[[#This Row],[Acq_costs]]</f>
        <v>1726652.9272436099</v>
      </c>
      <c r="V876" s="40">
        <f t="shared" si="109"/>
        <v>0</v>
      </c>
      <c r="W876" s="43" t="str">
        <f t="shared" si="110"/>
        <v>no values</v>
      </c>
      <c r="Y876" s="44">
        <f>Beazley_data[[#This Row],[total_RC]]</f>
        <v>0.98086184065895099</v>
      </c>
      <c r="Z876" s="45">
        <f t="shared" si="111"/>
        <v>0</v>
      </c>
      <c r="AA876" s="43" t="str">
        <f t="shared" si="112"/>
        <v>no values</v>
      </c>
      <c r="AD876" s="42">
        <f>Beazley_data[[#This Row],[Cat_incurred]]+Beazley_data[[#This Row],[incurred_exc_cat]]</f>
        <v>3162027.59227204</v>
      </c>
      <c r="AE876" s="40">
        <f t="shared" si="113"/>
        <v>0</v>
      </c>
      <c r="AF876" s="43" t="str">
        <f t="shared" si="114"/>
        <v>no values</v>
      </c>
    </row>
    <row r="877" spans="1:32" x14ac:dyDescent="0.25">
      <c r="A877" s="46" t="s">
        <v>1135</v>
      </c>
      <c r="B877" s="46" t="s">
        <v>1130</v>
      </c>
      <c r="C877">
        <v>1996</v>
      </c>
      <c r="D877" s="84">
        <v>6271239.2854000004</v>
      </c>
      <c r="E877">
        <v>2074304.94149271</v>
      </c>
      <c r="F877">
        <v>2433959.7022344898</v>
      </c>
      <c r="G877">
        <v>2482646.92143449</v>
      </c>
      <c r="H877">
        <v>1694544.3741771199</v>
      </c>
      <c r="I877">
        <v>1694544.3741771199</v>
      </c>
      <c r="J877">
        <v>0.96055631122738905</v>
      </c>
      <c r="K877">
        <v>4128504.07641161</v>
      </c>
      <c r="L877">
        <v>4177191.2956116102</v>
      </c>
      <c r="M877" s="38">
        <f>IF(OR(Beazley_data[[#This Row],[total_RC]]&lt;0.6,Beazley_data[[#This Row],[total_RC]]&gt;2),1,Beazley_data[[#This Row],[total_RC]])</f>
        <v>0.96055631122738905</v>
      </c>
      <c r="P877" s="39" t="str">
        <f>Beazley_data[[#This Row],[key]]</f>
        <v>DO1996</v>
      </c>
      <c r="Q877" s="40">
        <f>Beazley_data[[#This Row],[WEP]]</f>
        <v>6271239.2854000004</v>
      </c>
      <c r="R877" s="40">
        <f t="shared" si="107"/>
        <v>0</v>
      </c>
      <c r="S877" s="41" t="str">
        <f t="shared" si="108"/>
        <v>no values</v>
      </c>
      <c r="U877" s="42">
        <f>Beazley_data[[#This Row],[Acq_costs]]</f>
        <v>2074304.94149271</v>
      </c>
      <c r="V877" s="40">
        <f t="shared" si="109"/>
        <v>0</v>
      </c>
      <c r="W877" s="43" t="str">
        <f t="shared" si="110"/>
        <v>no values</v>
      </c>
      <c r="Y877" s="44">
        <f>Beazley_data[[#This Row],[total_RC]]</f>
        <v>0.96055631122738905</v>
      </c>
      <c r="Z877" s="45">
        <f t="shared" si="111"/>
        <v>0</v>
      </c>
      <c r="AA877" s="43" t="str">
        <f t="shared" si="112"/>
        <v>no values</v>
      </c>
      <c r="AD877" s="42">
        <f>Beazley_data[[#This Row],[Cat_incurred]]+Beazley_data[[#This Row],[incurred_exc_cat]]</f>
        <v>4177191.2956116097</v>
      </c>
      <c r="AE877" s="40">
        <f t="shared" si="113"/>
        <v>0</v>
      </c>
      <c r="AF877" s="43" t="str">
        <f t="shared" si="114"/>
        <v>no values</v>
      </c>
    </row>
    <row r="878" spans="1:32" x14ac:dyDescent="0.25">
      <c r="A878" s="48" t="s">
        <v>1136</v>
      </c>
      <c r="B878" s="48" t="s">
        <v>1130</v>
      </c>
      <c r="C878" s="49">
        <v>1997</v>
      </c>
      <c r="D878" s="85">
        <v>5337765.6259000003</v>
      </c>
      <c r="E878" s="49">
        <v>1711842.3372339299</v>
      </c>
      <c r="F878" s="49">
        <v>4779281.4095192803</v>
      </c>
      <c r="G878" s="49">
        <v>4845721.4095192803</v>
      </c>
      <c r="H878" s="49">
        <v>3094720.3891256899</v>
      </c>
      <c r="I878" s="49">
        <v>3094720.3891256899</v>
      </c>
      <c r="J878" s="49">
        <v>0.96971510573149899</v>
      </c>
      <c r="K878" s="49">
        <v>7874001.7986449702</v>
      </c>
      <c r="L878" s="49">
        <v>7940441.7986449702</v>
      </c>
      <c r="M878" s="38">
        <f>IF(OR(Beazley_data[[#This Row],[total_RC]]&lt;0.6,Beazley_data[[#This Row],[total_RC]]&gt;2),1,Beazley_data[[#This Row],[total_RC]])</f>
        <v>0.96971510573149899</v>
      </c>
      <c r="P878" s="39" t="str">
        <f>Beazley_data[[#This Row],[key]]</f>
        <v>DO1997</v>
      </c>
      <c r="Q878" s="40">
        <f>Beazley_data[[#This Row],[WEP]]</f>
        <v>5337765.6259000003</v>
      </c>
      <c r="R878" s="40">
        <f t="shared" si="107"/>
        <v>0</v>
      </c>
      <c r="S878" s="41" t="str">
        <f t="shared" si="108"/>
        <v>no values</v>
      </c>
      <c r="U878" s="42">
        <f>Beazley_data[[#This Row],[Acq_costs]]</f>
        <v>1711842.3372339299</v>
      </c>
      <c r="V878" s="40">
        <f t="shared" si="109"/>
        <v>0</v>
      </c>
      <c r="W878" s="43" t="str">
        <f t="shared" si="110"/>
        <v>no values</v>
      </c>
      <c r="Y878" s="44">
        <f>Beazley_data[[#This Row],[total_RC]]</f>
        <v>0.96971510573149899</v>
      </c>
      <c r="Z878" s="45">
        <f t="shared" si="111"/>
        <v>0</v>
      </c>
      <c r="AA878" s="43" t="str">
        <f t="shared" si="112"/>
        <v>no values</v>
      </c>
      <c r="AD878" s="42">
        <f>Beazley_data[[#This Row],[Cat_incurred]]+Beazley_data[[#This Row],[incurred_exc_cat]]</f>
        <v>7940441.7986449702</v>
      </c>
      <c r="AE878" s="40">
        <f t="shared" si="113"/>
        <v>0</v>
      </c>
      <c r="AF878" s="43" t="str">
        <f t="shared" si="114"/>
        <v>no values</v>
      </c>
    </row>
    <row r="879" spans="1:32" x14ac:dyDescent="0.25">
      <c r="A879" s="46" t="s">
        <v>1137</v>
      </c>
      <c r="B879" s="46" t="s">
        <v>1130</v>
      </c>
      <c r="C879">
        <v>1998</v>
      </c>
      <c r="D879" s="84">
        <v>6628927.0317000002</v>
      </c>
      <c r="E879">
        <v>1710622.7478539499</v>
      </c>
      <c r="F879">
        <v>11325559.210014099</v>
      </c>
      <c r="G879">
        <v>11325559.210014099</v>
      </c>
      <c r="H879">
        <v>4159658.5414618701</v>
      </c>
      <c r="I879">
        <v>4159658.5414618701</v>
      </c>
      <c r="J879">
        <v>0.87706236647792801</v>
      </c>
      <c r="K879">
        <v>15485217.751475999</v>
      </c>
      <c r="L879">
        <v>15485217.751475999</v>
      </c>
      <c r="M879" s="38">
        <f>IF(OR(Beazley_data[[#This Row],[total_RC]]&lt;0.6,Beazley_data[[#This Row],[total_RC]]&gt;2),1,Beazley_data[[#This Row],[total_RC]])</f>
        <v>0.87706236647792801</v>
      </c>
      <c r="P879" s="39" t="str">
        <f>Beazley_data[[#This Row],[key]]</f>
        <v>DO1998</v>
      </c>
      <c r="Q879" s="40">
        <f>Beazley_data[[#This Row],[WEP]]</f>
        <v>6628927.0317000002</v>
      </c>
      <c r="R879" s="40">
        <f t="shared" si="107"/>
        <v>0</v>
      </c>
      <c r="S879" s="41" t="str">
        <f t="shared" si="108"/>
        <v>no values</v>
      </c>
      <c r="U879" s="42">
        <f>Beazley_data[[#This Row],[Acq_costs]]</f>
        <v>1710622.7478539499</v>
      </c>
      <c r="V879" s="40">
        <f t="shared" si="109"/>
        <v>0</v>
      </c>
      <c r="W879" s="43" t="str">
        <f t="shared" si="110"/>
        <v>no values</v>
      </c>
      <c r="Y879" s="44">
        <f>Beazley_data[[#This Row],[total_RC]]</f>
        <v>0.87706236647792801</v>
      </c>
      <c r="Z879" s="45">
        <f t="shared" si="111"/>
        <v>0</v>
      </c>
      <c r="AA879" s="43" t="str">
        <f t="shared" si="112"/>
        <v>no values</v>
      </c>
      <c r="AD879" s="42">
        <f>Beazley_data[[#This Row],[Cat_incurred]]+Beazley_data[[#This Row],[incurred_exc_cat]]</f>
        <v>15485217.751475969</v>
      </c>
      <c r="AE879" s="40">
        <f t="shared" si="113"/>
        <v>0</v>
      </c>
      <c r="AF879" s="43" t="str">
        <f t="shared" si="114"/>
        <v>no values</v>
      </c>
    </row>
    <row r="880" spans="1:32" x14ac:dyDescent="0.25">
      <c r="A880" s="48" t="s">
        <v>1138</v>
      </c>
      <c r="B880" s="48" t="s">
        <v>1130</v>
      </c>
      <c r="C880" s="49">
        <v>1999</v>
      </c>
      <c r="D880" s="85">
        <v>6801076.3354000002</v>
      </c>
      <c r="E880" s="49">
        <v>2399571.5890084198</v>
      </c>
      <c r="F880" s="49">
        <v>13585476.8907056</v>
      </c>
      <c r="G880" s="49">
        <v>13585476.8907056</v>
      </c>
      <c r="H880" s="49">
        <v>3181129.17085745</v>
      </c>
      <c r="I880" s="49">
        <v>3181129.17085745</v>
      </c>
      <c r="J880" s="49">
        <v>1.0036765288660701</v>
      </c>
      <c r="K880" s="49">
        <v>16766606.061563</v>
      </c>
      <c r="L880" s="49">
        <v>16766606.061563</v>
      </c>
      <c r="M880" s="38">
        <f>IF(OR(Beazley_data[[#This Row],[total_RC]]&lt;0.6,Beazley_data[[#This Row],[total_RC]]&gt;2),1,Beazley_data[[#This Row],[total_RC]])</f>
        <v>1.0036765288660701</v>
      </c>
      <c r="P880" s="39" t="str">
        <f>Beazley_data[[#This Row],[key]]</f>
        <v>DO1999</v>
      </c>
      <c r="Q880" s="40">
        <f>Beazley_data[[#This Row],[WEP]]</f>
        <v>6801076.3354000002</v>
      </c>
      <c r="R880" s="40">
        <f t="shared" si="107"/>
        <v>0</v>
      </c>
      <c r="S880" s="41" t="str">
        <f t="shared" si="108"/>
        <v>no values</v>
      </c>
      <c r="U880" s="42">
        <f>Beazley_data[[#This Row],[Acq_costs]]</f>
        <v>2399571.5890084198</v>
      </c>
      <c r="V880" s="40">
        <f t="shared" si="109"/>
        <v>0</v>
      </c>
      <c r="W880" s="43" t="str">
        <f t="shared" si="110"/>
        <v>no values</v>
      </c>
      <c r="Y880" s="44">
        <f>Beazley_data[[#This Row],[total_RC]]</f>
        <v>1.0036765288660701</v>
      </c>
      <c r="Z880" s="45">
        <f t="shared" si="111"/>
        <v>0</v>
      </c>
      <c r="AA880" s="43" t="str">
        <f t="shared" si="112"/>
        <v>no values</v>
      </c>
      <c r="AD880" s="42">
        <f>Beazley_data[[#This Row],[Cat_incurred]]+Beazley_data[[#This Row],[incurred_exc_cat]]</f>
        <v>16766606.06156305</v>
      </c>
      <c r="AE880" s="40">
        <f t="shared" si="113"/>
        <v>0</v>
      </c>
      <c r="AF880" s="43" t="str">
        <f t="shared" si="114"/>
        <v>no values</v>
      </c>
    </row>
    <row r="881" spans="1:32" x14ac:dyDescent="0.25">
      <c r="A881" s="46" t="s">
        <v>1139</v>
      </c>
      <c r="B881" s="46" t="s">
        <v>1130</v>
      </c>
      <c r="C881">
        <v>2000</v>
      </c>
      <c r="D881" s="84">
        <v>7719656.0464000003</v>
      </c>
      <c r="E881">
        <v>2884517.3759571901</v>
      </c>
      <c r="F881">
        <v>15437071.906547301</v>
      </c>
      <c r="G881">
        <v>15437071.906547301</v>
      </c>
      <c r="H881">
        <v>2567770.84808246</v>
      </c>
      <c r="I881">
        <v>2567770.84808246</v>
      </c>
      <c r="J881">
        <v>1.01552535028435</v>
      </c>
      <c r="K881">
        <v>18004842.754629701</v>
      </c>
      <c r="L881">
        <v>18004842.754629701</v>
      </c>
      <c r="M881" s="38">
        <f>IF(OR(Beazley_data[[#This Row],[total_RC]]&lt;0.6,Beazley_data[[#This Row],[total_RC]]&gt;2),1,Beazley_data[[#This Row],[total_RC]])</f>
        <v>1.01552535028435</v>
      </c>
      <c r="P881" s="39" t="str">
        <f>Beazley_data[[#This Row],[key]]</f>
        <v>DO2000</v>
      </c>
      <c r="Q881" s="40">
        <f>Beazley_data[[#This Row],[WEP]]</f>
        <v>7719656.0464000003</v>
      </c>
      <c r="R881" s="40">
        <f t="shared" si="107"/>
        <v>0</v>
      </c>
      <c r="S881" s="41" t="str">
        <f t="shared" si="108"/>
        <v>no values</v>
      </c>
      <c r="U881" s="42">
        <f>Beazley_data[[#This Row],[Acq_costs]]</f>
        <v>2884517.3759571901</v>
      </c>
      <c r="V881" s="40">
        <f t="shared" si="109"/>
        <v>0</v>
      </c>
      <c r="W881" s="43" t="str">
        <f t="shared" si="110"/>
        <v>no values</v>
      </c>
      <c r="Y881" s="44">
        <f>Beazley_data[[#This Row],[total_RC]]</f>
        <v>1.01552535028435</v>
      </c>
      <c r="Z881" s="45">
        <f t="shared" si="111"/>
        <v>0</v>
      </c>
      <c r="AA881" s="43" t="str">
        <f t="shared" si="112"/>
        <v>no values</v>
      </c>
      <c r="AD881" s="42">
        <f>Beazley_data[[#This Row],[Cat_incurred]]+Beazley_data[[#This Row],[incurred_exc_cat]]</f>
        <v>18004842.754629761</v>
      </c>
      <c r="AE881" s="40">
        <f t="shared" si="113"/>
        <v>0</v>
      </c>
      <c r="AF881" s="43" t="str">
        <f t="shared" si="114"/>
        <v>no values</v>
      </c>
    </row>
    <row r="882" spans="1:32" x14ac:dyDescent="0.25">
      <c r="A882" s="48" t="s">
        <v>1140</v>
      </c>
      <c r="B882" s="48" t="s">
        <v>1130</v>
      </c>
      <c r="C882" s="49">
        <v>2001</v>
      </c>
      <c r="D882" s="85">
        <v>6797728.3816999998</v>
      </c>
      <c r="E882" s="49">
        <v>3292474.6561184898</v>
      </c>
      <c r="F882" s="49">
        <v>4814662.2567761</v>
      </c>
      <c r="G882" s="49">
        <v>4826275.4320061002</v>
      </c>
      <c r="H882" s="49">
        <v>3044808.4674671302</v>
      </c>
      <c r="I882" s="49">
        <v>3048746.6193408798</v>
      </c>
      <c r="J882" s="49">
        <v>1.0602439328198701</v>
      </c>
      <c r="K882" s="49">
        <v>7859470.7242432302</v>
      </c>
      <c r="L882" s="49">
        <v>7875022.0513469903</v>
      </c>
      <c r="M882" s="38">
        <f>IF(OR(Beazley_data[[#This Row],[total_RC]]&lt;0.6,Beazley_data[[#This Row],[total_RC]]&gt;2),1,Beazley_data[[#This Row],[total_RC]])</f>
        <v>1.0602439328198701</v>
      </c>
      <c r="P882" s="39" t="str">
        <f>Beazley_data[[#This Row],[key]]</f>
        <v>DO2001</v>
      </c>
      <c r="Q882" s="40">
        <f>Beazley_data[[#This Row],[WEP]]</f>
        <v>6797728.3816999998</v>
      </c>
      <c r="R882" s="40">
        <f t="shared" si="107"/>
        <v>0</v>
      </c>
      <c r="S882" s="41" t="str">
        <f t="shared" si="108"/>
        <v>no values</v>
      </c>
      <c r="U882" s="42">
        <f>Beazley_data[[#This Row],[Acq_costs]]</f>
        <v>3292474.6561184898</v>
      </c>
      <c r="V882" s="40">
        <f t="shared" si="109"/>
        <v>0</v>
      </c>
      <c r="W882" s="43" t="str">
        <f t="shared" si="110"/>
        <v>no values</v>
      </c>
      <c r="Y882" s="44">
        <f>Beazley_data[[#This Row],[total_RC]]</f>
        <v>1.0602439328198701</v>
      </c>
      <c r="Z882" s="45">
        <f t="shared" si="111"/>
        <v>0</v>
      </c>
      <c r="AA882" s="43" t="str">
        <f t="shared" si="112"/>
        <v>no values</v>
      </c>
      <c r="AD882" s="42">
        <f>Beazley_data[[#This Row],[Cat_incurred]]+Beazley_data[[#This Row],[incurred_exc_cat]]</f>
        <v>7875022.05134698</v>
      </c>
      <c r="AE882" s="40">
        <f t="shared" si="113"/>
        <v>0</v>
      </c>
      <c r="AF882" s="43" t="str">
        <f t="shared" si="114"/>
        <v>no values</v>
      </c>
    </row>
    <row r="883" spans="1:32" x14ac:dyDescent="0.25">
      <c r="A883" s="46" t="s">
        <v>1141</v>
      </c>
      <c r="B883" s="46" t="s">
        <v>1130</v>
      </c>
      <c r="C883">
        <v>2002</v>
      </c>
      <c r="D883" s="84">
        <v>3960208.7683000001</v>
      </c>
      <c r="E883">
        <v>1375217.61739411</v>
      </c>
      <c r="F883">
        <v>833968.90225566598</v>
      </c>
      <c r="G883">
        <v>842530.27373666596</v>
      </c>
      <c r="H883">
        <v>47215.411075823999</v>
      </c>
      <c r="I883">
        <v>47215.411075823999</v>
      </c>
      <c r="J883">
        <v>1.2426209342135599</v>
      </c>
      <c r="K883">
        <v>881184.31333149003</v>
      </c>
      <c r="L883">
        <v>889745.68481249001</v>
      </c>
      <c r="M883" s="38">
        <f>IF(OR(Beazley_data[[#This Row],[total_RC]]&lt;0.6,Beazley_data[[#This Row],[total_RC]]&gt;2),1,Beazley_data[[#This Row],[total_RC]])</f>
        <v>1.2426209342135599</v>
      </c>
      <c r="P883" s="39" t="str">
        <f>Beazley_data[[#This Row],[key]]</f>
        <v>DO2002</v>
      </c>
      <c r="Q883" s="40">
        <f>Beazley_data[[#This Row],[WEP]]</f>
        <v>3960208.7683000001</v>
      </c>
      <c r="R883" s="40">
        <f t="shared" si="107"/>
        <v>0</v>
      </c>
      <c r="S883" s="41" t="str">
        <f t="shared" si="108"/>
        <v>no values</v>
      </c>
      <c r="U883" s="42">
        <f>Beazley_data[[#This Row],[Acq_costs]]</f>
        <v>1375217.61739411</v>
      </c>
      <c r="V883" s="40">
        <f t="shared" si="109"/>
        <v>0</v>
      </c>
      <c r="W883" s="43" t="str">
        <f t="shared" si="110"/>
        <v>no values</v>
      </c>
      <c r="Y883" s="44">
        <f>Beazley_data[[#This Row],[total_RC]]</f>
        <v>1.2426209342135599</v>
      </c>
      <c r="Z883" s="45">
        <f t="shared" si="111"/>
        <v>0</v>
      </c>
      <c r="AA883" s="43" t="str">
        <f t="shared" si="112"/>
        <v>no values</v>
      </c>
      <c r="AD883" s="42">
        <f>Beazley_data[[#This Row],[Cat_incurred]]+Beazley_data[[#This Row],[incurred_exc_cat]]</f>
        <v>889745.6848124899</v>
      </c>
      <c r="AE883" s="40">
        <f t="shared" si="113"/>
        <v>0</v>
      </c>
      <c r="AF883" s="43" t="str">
        <f t="shared" si="114"/>
        <v>no values</v>
      </c>
    </row>
    <row r="884" spans="1:32" x14ac:dyDescent="0.25">
      <c r="A884" s="48" t="s">
        <v>1142</v>
      </c>
      <c r="B884" s="48" t="s">
        <v>1130</v>
      </c>
      <c r="C884" s="49">
        <v>2003</v>
      </c>
      <c r="D884" s="85">
        <v>36322266.302299999</v>
      </c>
      <c r="E884" s="49">
        <v>6451625.2388074603</v>
      </c>
      <c r="F884" s="49">
        <v>6924481.41564837</v>
      </c>
      <c r="G884" s="49">
        <v>6964826.8573103696</v>
      </c>
      <c r="H884" s="49">
        <v>1199265.3500578001</v>
      </c>
      <c r="I884" s="49">
        <v>1199265.3500578001</v>
      </c>
      <c r="J884" s="49">
        <v>1.29173464527733</v>
      </c>
      <c r="K884" s="49">
        <v>8123746.7657061704</v>
      </c>
      <c r="L884" s="49">
        <v>8164092.2073681699</v>
      </c>
      <c r="M884" s="38">
        <f>IF(OR(Beazley_data[[#This Row],[total_RC]]&lt;0.6,Beazley_data[[#This Row],[total_RC]]&gt;2),1,Beazley_data[[#This Row],[total_RC]])</f>
        <v>1.29173464527733</v>
      </c>
      <c r="P884" s="39" t="str">
        <f>Beazley_data[[#This Row],[key]]</f>
        <v>DO2003</v>
      </c>
      <c r="Q884" s="40">
        <f>Beazley_data[[#This Row],[WEP]]</f>
        <v>36322266.302299999</v>
      </c>
      <c r="R884" s="40">
        <f t="shared" si="107"/>
        <v>0</v>
      </c>
      <c r="S884" s="41" t="str">
        <f t="shared" si="108"/>
        <v>no values</v>
      </c>
      <c r="U884" s="42">
        <f>Beazley_data[[#This Row],[Acq_costs]]</f>
        <v>6451625.2388074603</v>
      </c>
      <c r="V884" s="40">
        <f t="shared" si="109"/>
        <v>0</v>
      </c>
      <c r="W884" s="43" t="str">
        <f t="shared" si="110"/>
        <v>no values</v>
      </c>
      <c r="Y884" s="44">
        <f>Beazley_data[[#This Row],[total_RC]]</f>
        <v>1.29173464527733</v>
      </c>
      <c r="Z884" s="45">
        <f t="shared" si="111"/>
        <v>0</v>
      </c>
      <c r="AA884" s="43" t="str">
        <f t="shared" si="112"/>
        <v>no values</v>
      </c>
      <c r="AD884" s="42">
        <f>Beazley_data[[#This Row],[Cat_incurred]]+Beazley_data[[#This Row],[incurred_exc_cat]]</f>
        <v>8164092.2073681699</v>
      </c>
      <c r="AE884" s="40">
        <f t="shared" si="113"/>
        <v>0</v>
      </c>
      <c r="AF884" s="43" t="str">
        <f t="shared" si="114"/>
        <v>no values</v>
      </c>
    </row>
    <row r="885" spans="1:32" x14ac:dyDescent="0.25">
      <c r="A885" s="46" t="s">
        <v>1143</v>
      </c>
      <c r="B885" s="46" t="s">
        <v>1130</v>
      </c>
      <c r="C885">
        <v>2004</v>
      </c>
      <c r="D885" s="84">
        <v>5440349.7912999997</v>
      </c>
      <c r="E885">
        <v>958129.79272412101</v>
      </c>
      <c r="F885">
        <v>36072.922819747997</v>
      </c>
      <c r="G885">
        <v>36072.922819747997</v>
      </c>
      <c r="H885">
        <v>309041.33649999998</v>
      </c>
      <c r="I885">
        <v>309041.33649999998</v>
      </c>
      <c r="J885">
        <v>1.00028152020349</v>
      </c>
      <c r="K885">
        <v>345114.25931974797</v>
      </c>
      <c r="L885">
        <v>345114.25931974797</v>
      </c>
      <c r="M885" s="38">
        <f>IF(OR(Beazley_data[[#This Row],[total_RC]]&lt;0.6,Beazley_data[[#This Row],[total_RC]]&gt;2),1,Beazley_data[[#This Row],[total_RC]])</f>
        <v>1.00028152020349</v>
      </c>
      <c r="P885" s="39" t="str">
        <f>Beazley_data[[#This Row],[key]]</f>
        <v>DO2004</v>
      </c>
      <c r="Q885" s="40">
        <f>Beazley_data[[#This Row],[WEP]]</f>
        <v>5440349.7912999997</v>
      </c>
      <c r="R885" s="40">
        <f t="shared" si="107"/>
        <v>0</v>
      </c>
      <c r="S885" s="41" t="str">
        <f t="shared" si="108"/>
        <v>no values</v>
      </c>
      <c r="U885" s="42">
        <f>Beazley_data[[#This Row],[Acq_costs]]</f>
        <v>958129.79272412101</v>
      </c>
      <c r="V885" s="40">
        <f t="shared" si="109"/>
        <v>0</v>
      </c>
      <c r="W885" s="43" t="str">
        <f t="shared" si="110"/>
        <v>no values</v>
      </c>
      <c r="Y885" s="44">
        <f>Beazley_data[[#This Row],[total_RC]]</f>
        <v>1.00028152020349</v>
      </c>
      <c r="Z885" s="45">
        <f t="shared" si="111"/>
        <v>0</v>
      </c>
      <c r="AA885" s="43" t="str">
        <f t="shared" si="112"/>
        <v>no values</v>
      </c>
      <c r="AD885" s="42">
        <f>Beazley_data[[#This Row],[Cat_incurred]]+Beazley_data[[#This Row],[incurred_exc_cat]]</f>
        <v>345114.25931974797</v>
      </c>
      <c r="AE885" s="40">
        <f t="shared" si="113"/>
        <v>0</v>
      </c>
      <c r="AF885" s="43" t="str">
        <f t="shared" si="114"/>
        <v>no values</v>
      </c>
    </row>
    <row r="886" spans="1:32" x14ac:dyDescent="0.25">
      <c r="A886" s="48" t="s">
        <v>1144</v>
      </c>
      <c r="B886" s="48" t="s">
        <v>99</v>
      </c>
      <c r="C886" s="49">
        <v>2003</v>
      </c>
      <c r="D886" s="85">
        <v>660692.67440000002</v>
      </c>
      <c r="E886" s="49">
        <v>116852.158133333</v>
      </c>
      <c r="F886" s="49">
        <v>0</v>
      </c>
      <c r="G886" s="49">
        <v>0</v>
      </c>
      <c r="H886" s="49">
        <v>0</v>
      </c>
      <c r="I886" s="49">
        <v>0</v>
      </c>
      <c r="J886" s="49">
        <v>1.20099555349424</v>
      </c>
      <c r="K886" s="49">
        <v>0</v>
      </c>
      <c r="L886" s="49">
        <v>0</v>
      </c>
      <c r="M886" s="38">
        <f>IF(OR(Beazley_data[[#This Row],[total_RC]]&lt;0.6,Beazley_data[[#This Row],[total_RC]]&gt;2),1,Beazley_data[[#This Row],[total_RC]])</f>
        <v>1.20099555349424</v>
      </c>
      <c r="P886" s="39" t="str">
        <f>Beazley_data[[#This Row],[key]]</f>
        <v>E22003</v>
      </c>
      <c r="Q886" s="40">
        <f>Beazley_data[[#This Row],[WEP]]</f>
        <v>660692.67440000002</v>
      </c>
      <c r="R886" s="40">
        <f t="shared" si="107"/>
        <v>0</v>
      </c>
      <c r="S886" s="41" t="str">
        <f t="shared" si="108"/>
        <v>no values</v>
      </c>
      <c r="U886" s="42">
        <f>Beazley_data[[#This Row],[Acq_costs]]</f>
        <v>116852.158133333</v>
      </c>
      <c r="V886" s="40">
        <f t="shared" si="109"/>
        <v>0</v>
      </c>
      <c r="W886" s="43" t="str">
        <f t="shared" si="110"/>
        <v>no values</v>
      </c>
      <c r="Y886" s="44">
        <f>Beazley_data[[#This Row],[total_RC]]</f>
        <v>1.20099555349424</v>
      </c>
      <c r="Z886" s="45">
        <f t="shared" si="111"/>
        <v>0</v>
      </c>
      <c r="AA886" s="43" t="str">
        <f t="shared" si="112"/>
        <v>no values</v>
      </c>
      <c r="AD886" s="42">
        <f>Beazley_data[[#This Row],[Cat_incurred]]+Beazley_data[[#This Row],[incurred_exc_cat]]</f>
        <v>0</v>
      </c>
      <c r="AE886" s="40">
        <f t="shared" si="113"/>
        <v>0</v>
      </c>
      <c r="AF886" s="43" t="str">
        <f t="shared" si="114"/>
        <v>no values</v>
      </c>
    </row>
    <row r="887" spans="1:32" x14ac:dyDescent="0.25">
      <c r="A887" s="46" t="s">
        <v>1145</v>
      </c>
      <c r="B887" s="46" t="s">
        <v>99</v>
      </c>
      <c r="C887">
        <v>2004</v>
      </c>
      <c r="D887" s="84">
        <v>104458205.2076</v>
      </c>
      <c r="E887">
        <v>18635406.726526801</v>
      </c>
      <c r="F887">
        <v>65698401.768399999</v>
      </c>
      <c r="G887">
        <v>65700020.768399999</v>
      </c>
      <c r="H887">
        <v>10015042.7209085</v>
      </c>
      <c r="I887">
        <v>10015042.7209085</v>
      </c>
      <c r="J887">
        <v>1.1772830051718799</v>
      </c>
      <c r="K887">
        <v>75713444.489308506</v>
      </c>
      <c r="L887">
        <v>75715063.489308506</v>
      </c>
      <c r="M887" s="38">
        <f>IF(OR(Beazley_data[[#This Row],[total_RC]]&lt;0.6,Beazley_data[[#This Row],[total_RC]]&gt;2),1,Beazley_data[[#This Row],[total_RC]])</f>
        <v>1.1772830051718799</v>
      </c>
      <c r="P887" s="39" t="str">
        <f>Beazley_data[[#This Row],[key]]</f>
        <v>E22004</v>
      </c>
      <c r="Q887" s="40">
        <f>Beazley_data[[#This Row],[WEP]]</f>
        <v>104458205.2076</v>
      </c>
      <c r="R887" s="40">
        <f t="shared" si="107"/>
        <v>105157322.07984599</v>
      </c>
      <c r="S887" s="41">
        <f t="shared" si="108"/>
        <v>6.6482947494151427E-3</v>
      </c>
      <c r="U887" s="42">
        <f>Beazley_data[[#This Row],[Acq_costs]]</f>
        <v>18635406.726526801</v>
      </c>
      <c r="V887" s="40">
        <f t="shared" si="109"/>
        <v>18754833.247142602</v>
      </c>
      <c r="W887" s="43">
        <f t="shared" si="110"/>
        <v>6.3677729917431536E-3</v>
      </c>
      <c r="Y887" s="44">
        <f>Beazley_data[[#This Row],[total_RC]]</f>
        <v>1.1772830051718799</v>
      </c>
      <c r="Z887" s="45">
        <f t="shared" si="111"/>
        <v>1.1774664298581199</v>
      </c>
      <c r="AA887" s="43">
        <f t="shared" si="112"/>
        <v>1.5577912167066948E-4</v>
      </c>
      <c r="AD887" s="42">
        <f>Beazley_data[[#This Row],[Cat_incurred]]+Beazley_data[[#This Row],[incurred_exc_cat]]</f>
        <v>75715063.489308506</v>
      </c>
      <c r="AE887" s="40">
        <f t="shared" si="113"/>
        <v>75726282.530599996</v>
      </c>
      <c r="AF887" s="43">
        <f t="shared" si="114"/>
        <v>1.4815254250671463E-4</v>
      </c>
    </row>
    <row r="888" spans="1:32" x14ac:dyDescent="0.25">
      <c r="A888" s="48" t="s">
        <v>1146</v>
      </c>
      <c r="B888" s="48" t="s">
        <v>99</v>
      </c>
      <c r="C888" s="49">
        <v>2005</v>
      </c>
      <c r="D888" s="85">
        <v>123769401.59110001</v>
      </c>
      <c r="E888" s="49">
        <v>18839419.704103202</v>
      </c>
      <c r="F888" s="49">
        <v>61975704.4107747</v>
      </c>
      <c r="G888" s="49">
        <v>62127095.8187747</v>
      </c>
      <c r="H888" s="49">
        <v>13422637.354</v>
      </c>
      <c r="I888" s="49">
        <v>13422637.354</v>
      </c>
      <c r="J888" s="49">
        <v>1.06233969864244</v>
      </c>
      <c r="K888" s="49">
        <v>75398341.764774695</v>
      </c>
      <c r="L888" s="49">
        <v>75549733.172774702</v>
      </c>
      <c r="M888" s="38">
        <f>IF(OR(Beazley_data[[#This Row],[total_RC]]&lt;0.6,Beazley_data[[#This Row],[total_RC]]&gt;2),1,Beazley_data[[#This Row],[total_RC]])</f>
        <v>1.06233969864244</v>
      </c>
      <c r="P888" s="39" t="str">
        <f>Beazley_data[[#This Row],[key]]</f>
        <v>E22005</v>
      </c>
      <c r="Q888" s="40">
        <f>Beazley_data[[#This Row],[WEP]]</f>
        <v>123769401.59110001</v>
      </c>
      <c r="R888" s="40">
        <f t="shared" si="107"/>
        <v>123822741.301475</v>
      </c>
      <c r="S888" s="41">
        <f t="shared" si="108"/>
        <v>4.3077474956824166E-4</v>
      </c>
      <c r="U888" s="42">
        <f>Beazley_data[[#This Row],[Acq_costs]]</f>
        <v>18839419.704103202</v>
      </c>
      <c r="V888" s="40">
        <f t="shared" si="109"/>
        <v>18849676.768646002</v>
      </c>
      <c r="W888" s="43">
        <f t="shared" si="110"/>
        <v>5.4415068590786065E-4</v>
      </c>
      <c r="Y888" s="44">
        <f>Beazley_data[[#This Row],[total_RC]]</f>
        <v>1.06233969864244</v>
      </c>
      <c r="Z888" s="45">
        <f t="shared" si="111"/>
        <v>1.06224575956156</v>
      </c>
      <c r="AA888" s="43">
        <f t="shared" si="112"/>
        <v>-8.8434413632153201E-5</v>
      </c>
      <c r="AD888" s="42">
        <f>Beazley_data[[#This Row],[Cat_incurred]]+Beazley_data[[#This Row],[incurred_exc_cat]]</f>
        <v>75549733.172774702</v>
      </c>
      <c r="AE888" s="40">
        <f t="shared" si="113"/>
        <v>75569266.555124</v>
      </c>
      <c r="AF888" s="43">
        <f t="shared" si="114"/>
        <v>2.5848315379703706E-4</v>
      </c>
    </row>
    <row r="889" spans="1:32" x14ac:dyDescent="0.25">
      <c r="A889" s="46" t="s">
        <v>1147</v>
      </c>
      <c r="B889" s="46" t="s">
        <v>99</v>
      </c>
      <c r="C889">
        <v>2006</v>
      </c>
      <c r="D889" s="84">
        <v>126297910.574</v>
      </c>
      <c r="E889">
        <v>17487713.352002501</v>
      </c>
      <c r="F889">
        <v>35062775.141522102</v>
      </c>
      <c r="G889">
        <v>35062775.141522102</v>
      </c>
      <c r="H889">
        <v>14815578.883913601</v>
      </c>
      <c r="I889">
        <v>14815578.883913601</v>
      </c>
      <c r="J889">
        <v>1.0748423084112499</v>
      </c>
      <c r="K889">
        <v>49878354.025435701</v>
      </c>
      <c r="L889">
        <v>49878354.025435701</v>
      </c>
      <c r="M889" s="38">
        <f>IF(OR(Beazley_data[[#This Row],[total_RC]]&lt;0.6,Beazley_data[[#This Row],[total_RC]]&gt;2),1,Beazley_data[[#This Row],[total_RC]])</f>
        <v>1.0748423084112499</v>
      </c>
      <c r="P889" s="39" t="str">
        <f>Beazley_data[[#This Row],[key]]</f>
        <v>E22006</v>
      </c>
      <c r="Q889" s="40">
        <f>Beazley_data[[#This Row],[WEP]]</f>
        <v>126297910.574</v>
      </c>
      <c r="R889" s="40">
        <f t="shared" si="107"/>
        <v>126386317.51461001</v>
      </c>
      <c r="S889" s="41">
        <f t="shared" si="108"/>
        <v>6.9949771738374116E-4</v>
      </c>
      <c r="U889" s="42">
        <f>Beazley_data[[#This Row],[Acq_costs]]</f>
        <v>17487713.352002501</v>
      </c>
      <c r="V889" s="40">
        <f t="shared" si="109"/>
        <v>17505551.733704999</v>
      </c>
      <c r="W889" s="43">
        <f t="shared" si="110"/>
        <v>1.0190128236947696E-3</v>
      </c>
      <c r="Y889" s="44">
        <f>Beazley_data[[#This Row],[total_RC]]</f>
        <v>1.0748423084112499</v>
      </c>
      <c r="Z889" s="45">
        <f t="shared" si="111"/>
        <v>1.0748472161090601</v>
      </c>
      <c r="AA889" s="43">
        <f t="shared" si="112"/>
        <v>4.5659492219808475E-6</v>
      </c>
      <c r="AD889" s="42">
        <f>Beazley_data[[#This Row],[Cat_incurred]]+Beazley_data[[#This Row],[incurred_exc_cat]]</f>
        <v>49878354.025435701</v>
      </c>
      <c r="AE889" s="40">
        <f t="shared" si="113"/>
        <v>49887431.0328025</v>
      </c>
      <c r="AF889" s="43">
        <f t="shared" si="114"/>
        <v>1.8194978532429162E-4</v>
      </c>
    </row>
    <row r="890" spans="1:32" x14ac:dyDescent="0.25">
      <c r="A890" s="48" t="s">
        <v>1148</v>
      </c>
      <c r="B890" s="48" t="s">
        <v>99</v>
      </c>
      <c r="C890" s="49">
        <v>2007</v>
      </c>
      <c r="D890" s="85">
        <v>126589962.1893</v>
      </c>
      <c r="E890" s="49">
        <v>17975688.183338702</v>
      </c>
      <c r="F890" s="49">
        <v>112361322.91772901</v>
      </c>
      <c r="G890" s="49">
        <v>112523737.47682901</v>
      </c>
      <c r="H890" s="49">
        <v>18432496.208299998</v>
      </c>
      <c r="I890" s="49">
        <v>18465181.133299999</v>
      </c>
      <c r="J890" s="49">
        <v>0.94539315522371303</v>
      </c>
      <c r="K890" s="49">
        <v>130793819.126029</v>
      </c>
      <c r="L890" s="49">
        <v>130988918.610129</v>
      </c>
      <c r="M890" s="38">
        <f>IF(OR(Beazley_data[[#This Row],[total_RC]]&lt;0.6,Beazley_data[[#This Row],[total_RC]]&gt;2),1,Beazley_data[[#This Row],[total_RC]])</f>
        <v>0.94539315522371303</v>
      </c>
      <c r="P890" s="39" t="str">
        <f>Beazley_data[[#This Row],[key]]</f>
        <v>E22007</v>
      </c>
      <c r="Q890" s="40">
        <f>Beazley_data[[#This Row],[WEP]]</f>
        <v>126589962.1893</v>
      </c>
      <c r="R890" s="40">
        <f t="shared" si="107"/>
        <v>126609427.25153001</v>
      </c>
      <c r="S890" s="41">
        <f t="shared" si="108"/>
        <v>1.5374101796808055E-4</v>
      </c>
      <c r="U890" s="42">
        <f>Beazley_data[[#This Row],[Acq_costs]]</f>
        <v>17975688.183338702</v>
      </c>
      <c r="V890" s="40">
        <f t="shared" si="109"/>
        <v>18002189.669689</v>
      </c>
      <c r="W890" s="43">
        <f t="shared" si="110"/>
        <v>1.4721257156244461E-3</v>
      </c>
      <c r="Y890" s="44">
        <f>Beazley_data[[#This Row],[total_RC]]</f>
        <v>0.94539315522371303</v>
      </c>
      <c r="Z890" s="45">
        <f t="shared" si="111"/>
        <v>0.94546682482405198</v>
      </c>
      <c r="AA890" s="43">
        <f t="shared" si="112"/>
        <v>7.7918757596442687E-5</v>
      </c>
      <c r="AD890" s="42">
        <f>Beazley_data[[#This Row],[Cat_incurred]]+Beazley_data[[#This Row],[incurred_exc_cat]]</f>
        <v>130988918.610129</v>
      </c>
      <c r="AE890" s="40">
        <f t="shared" si="113"/>
        <v>130737562.3661</v>
      </c>
      <c r="AF890" s="43">
        <f t="shared" si="114"/>
        <v>-1.9226015804481343E-3</v>
      </c>
    </row>
    <row r="891" spans="1:32" x14ac:dyDescent="0.25">
      <c r="A891" s="46" t="s">
        <v>1149</v>
      </c>
      <c r="B891" s="46" t="s">
        <v>99</v>
      </c>
      <c r="C891">
        <v>2008</v>
      </c>
      <c r="D891" s="84">
        <v>113004163.391</v>
      </c>
      <c r="E891">
        <v>15936211.972461499</v>
      </c>
      <c r="F891">
        <v>131588858.14265899</v>
      </c>
      <c r="G891">
        <v>131588858.14265899</v>
      </c>
      <c r="H891">
        <v>6133419.4825828196</v>
      </c>
      <c r="I891">
        <v>6133419.4825828196</v>
      </c>
      <c r="J891">
        <v>0.91144182210122204</v>
      </c>
      <c r="K891">
        <v>137722277.62524199</v>
      </c>
      <c r="L891">
        <v>137722277.62524199</v>
      </c>
      <c r="M891" s="38">
        <f>IF(OR(Beazley_data[[#This Row],[total_RC]]&lt;0.6,Beazley_data[[#This Row],[total_RC]]&gt;2),1,Beazley_data[[#This Row],[total_RC]])</f>
        <v>0.91144182210122204</v>
      </c>
      <c r="P891" s="39" t="str">
        <f>Beazley_data[[#This Row],[key]]</f>
        <v>E22008</v>
      </c>
      <c r="Q891" s="40">
        <f>Beazley_data[[#This Row],[WEP]]</f>
        <v>113004163.391</v>
      </c>
      <c r="R891" s="40">
        <f t="shared" si="107"/>
        <v>113661172.15638199</v>
      </c>
      <c r="S891" s="41">
        <f t="shared" si="108"/>
        <v>5.7804151841583948E-3</v>
      </c>
      <c r="U891" s="42">
        <f>Beazley_data[[#This Row],[Acq_costs]]</f>
        <v>15936211.972461499</v>
      </c>
      <c r="V891" s="40">
        <f t="shared" si="109"/>
        <v>16475401.967428399</v>
      </c>
      <c r="W891" s="43">
        <f t="shared" si="110"/>
        <v>3.2726970548753211E-2</v>
      </c>
      <c r="Y891" s="44">
        <f>Beazley_data[[#This Row],[total_RC]]</f>
        <v>0.91144182210122204</v>
      </c>
      <c r="Z891" s="45">
        <f t="shared" si="111"/>
        <v>0.91316979448295499</v>
      </c>
      <c r="AA891" s="43">
        <f t="shared" si="112"/>
        <v>1.892279390068239E-3</v>
      </c>
      <c r="AD891" s="42">
        <f>Beazley_data[[#This Row],[Cat_incurred]]+Beazley_data[[#This Row],[incurred_exc_cat]]</f>
        <v>137722277.62524182</v>
      </c>
      <c r="AE891" s="40">
        <f t="shared" si="113"/>
        <v>139605536.48846501</v>
      </c>
      <c r="AF891" s="43">
        <f t="shared" si="114"/>
        <v>1.348985799985662E-2</v>
      </c>
    </row>
    <row r="892" spans="1:32" x14ac:dyDescent="0.25">
      <c r="A892" s="48" t="s">
        <v>1150</v>
      </c>
      <c r="B892" s="48" t="s">
        <v>99</v>
      </c>
      <c r="C892" s="49">
        <v>2009</v>
      </c>
      <c r="D892" s="85">
        <v>106819293.15979999</v>
      </c>
      <c r="E892" s="49">
        <v>15109082.058839001</v>
      </c>
      <c r="F892" s="49">
        <v>167160812.357122</v>
      </c>
      <c r="G892" s="49">
        <v>167496663.997522</v>
      </c>
      <c r="H892" s="49">
        <v>7923798.4796112804</v>
      </c>
      <c r="I892" s="49">
        <v>8022145.11961128</v>
      </c>
      <c r="J892" s="49">
        <v>0.99777969675414802</v>
      </c>
      <c r="K892" s="49">
        <v>175084610.83673301</v>
      </c>
      <c r="L892" s="49">
        <v>175518809.11713299</v>
      </c>
      <c r="M892" s="38">
        <f>IF(OR(Beazley_data[[#This Row],[total_RC]]&lt;0.6,Beazley_data[[#This Row],[total_RC]]&gt;2),1,Beazley_data[[#This Row],[total_RC]])</f>
        <v>0.99777969675414802</v>
      </c>
      <c r="P892" s="39" t="str">
        <f>Beazley_data[[#This Row],[key]]</f>
        <v>E22009</v>
      </c>
      <c r="Q892" s="40">
        <f>Beazley_data[[#This Row],[WEP]]</f>
        <v>106819293.15979999</v>
      </c>
      <c r="R892" s="40">
        <f t="shared" si="107"/>
        <v>107798055.816788</v>
      </c>
      <c r="S892" s="41">
        <f t="shared" si="108"/>
        <v>9.0795947067125269E-3</v>
      </c>
      <c r="U892" s="42">
        <f>Beazley_data[[#This Row],[Acq_costs]]</f>
        <v>15109082.058839001</v>
      </c>
      <c r="V892" s="40">
        <f t="shared" si="109"/>
        <v>15888497.597899999</v>
      </c>
      <c r="W892" s="43">
        <f t="shared" si="110"/>
        <v>4.9055332907248256E-2</v>
      </c>
      <c r="Y892" s="44">
        <f>Beazley_data[[#This Row],[total_RC]]</f>
        <v>0.99777969675414802</v>
      </c>
      <c r="Z892" s="45">
        <f t="shared" si="111"/>
        <v>0.99782472497319197</v>
      </c>
      <c r="AA892" s="43">
        <f t="shared" si="112"/>
        <v>4.5126381334318914E-5</v>
      </c>
      <c r="AD892" s="42">
        <f>Beazley_data[[#This Row],[Cat_incurred]]+Beazley_data[[#This Row],[incurred_exc_cat]]</f>
        <v>175518809.11713329</v>
      </c>
      <c r="AE892" s="40">
        <f t="shared" si="113"/>
        <v>175161758.59510401</v>
      </c>
      <c r="AF892" s="43">
        <f t="shared" si="114"/>
        <v>-2.0384045290080836E-3</v>
      </c>
    </row>
    <row r="893" spans="1:32" x14ac:dyDescent="0.25">
      <c r="A893" s="46" t="s">
        <v>1151</v>
      </c>
      <c r="B893" s="46" t="s">
        <v>99</v>
      </c>
      <c r="C893">
        <v>2010</v>
      </c>
      <c r="D893" s="84">
        <v>92373719.017399997</v>
      </c>
      <c r="E893">
        <v>13847617.054143799</v>
      </c>
      <c r="F893">
        <v>78359123.347398907</v>
      </c>
      <c r="G893">
        <v>81329626.466608703</v>
      </c>
      <c r="H893">
        <v>12077358.639215499</v>
      </c>
      <c r="I893">
        <v>12149461.0092154</v>
      </c>
      <c r="J893">
        <v>1.00023928828661</v>
      </c>
      <c r="K893">
        <v>90436481.986614302</v>
      </c>
      <c r="L893">
        <v>93479087.475824103</v>
      </c>
      <c r="M893" s="38">
        <f>IF(OR(Beazley_data[[#This Row],[total_RC]]&lt;0.6,Beazley_data[[#This Row],[total_RC]]&gt;2),1,Beazley_data[[#This Row],[total_RC]])</f>
        <v>1.00023928828661</v>
      </c>
      <c r="P893" s="39" t="str">
        <f>Beazley_data[[#This Row],[key]]</f>
        <v>E22010</v>
      </c>
      <c r="Q893" s="40">
        <f>Beazley_data[[#This Row],[WEP]]</f>
        <v>92373719.017399997</v>
      </c>
      <c r="R893" s="40">
        <f t="shared" si="107"/>
        <v>93881145.437672406</v>
      </c>
      <c r="S893" s="41">
        <f t="shared" si="108"/>
        <v>1.6056753603130979E-2</v>
      </c>
      <c r="U893" s="42">
        <f>Beazley_data[[#This Row],[Acq_costs]]</f>
        <v>13847617.054143799</v>
      </c>
      <c r="V893" s="40">
        <f t="shared" si="109"/>
        <v>14912616.643710401</v>
      </c>
      <c r="W893" s="43">
        <f t="shared" si="110"/>
        <v>7.1416010684870621E-2</v>
      </c>
      <c r="Y893" s="44">
        <f>Beazley_data[[#This Row],[total_RC]]</f>
        <v>1.00023928828661</v>
      </c>
      <c r="Z893" s="45">
        <f t="shared" si="111"/>
        <v>0.99784354710507395</v>
      </c>
      <c r="AA893" s="43">
        <f t="shared" si="112"/>
        <v>-2.400918649508285E-3</v>
      </c>
      <c r="AD893" s="42">
        <f>Beazley_data[[#This Row],[Cat_incurred]]+Beazley_data[[#This Row],[incurred_exc_cat]]</f>
        <v>93479087.475824103</v>
      </c>
      <c r="AE893" s="40">
        <f t="shared" si="113"/>
        <v>100088944.62275299</v>
      </c>
      <c r="AF893" s="43">
        <f t="shared" si="114"/>
        <v>6.6039832589325637E-2</v>
      </c>
    </row>
    <row r="894" spans="1:32" x14ac:dyDescent="0.25">
      <c r="A894" s="48" t="s">
        <v>1152</v>
      </c>
      <c r="B894" s="48" t="s">
        <v>99</v>
      </c>
      <c r="C894" s="49">
        <v>2011</v>
      </c>
      <c r="D894" s="85">
        <v>85649185.424600005</v>
      </c>
      <c r="E894" s="49">
        <v>14733298.894861599</v>
      </c>
      <c r="F894" s="49">
        <v>53624001.217038497</v>
      </c>
      <c r="G894" s="49">
        <v>53896041.467038497</v>
      </c>
      <c r="H894" s="49">
        <v>9233353.4955000002</v>
      </c>
      <c r="I894" s="49">
        <v>9244136.1525999997</v>
      </c>
      <c r="J894" s="49">
        <v>0.97244161727616496</v>
      </c>
      <c r="K894" s="49">
        <v>62857354.712538503</v>
      </c>
      <c r="L894" s="49">
        <v>63140177.619638503</v>
      </c>
      <c r="M894" s="38">
        <f>IF(OR(Beazley_data[[#This Row],[total_RC]]&lt;0.6,Beazley_data[[#This Row],[total_RC]]&gt;2),1,Beazley_data[[#This Row],[total_RC]])</f>
        <v>0.97244161727616496</v>
      </c>
      <c r="P894" s="39" t="str">
        <f>Beazley_data[[#This Row],[key]]</f>
        <v>E22011</v>
      </c>
      <c r="Q894" s="40">
        <f>Beazley_data[[#This Row],[WEP]]</f>
        <v>85649185.424600005</v>
      </c>
      <c r="R894" s="40">
        <f t="shared" si="107"/>
        <v>86979158.602456003</v>
      </c>
      <c r="S894" s="41">
        <f t="shared" si="108"/>
        <v>1.5290711007388892E-2</v>
      </c>
      <c r="U894" s="42">
        <f>Beazley_data[[#This Row],[Acq_costs]]</f>
        <v>14733298.894861599</v>
      </c>
      <c r="V894" s="40">
        <f t="shared" si="109"/>
        <v>15783319.368344</v>
      </c>
      <c r="W894" s="43">
        <f t="shared" si="110"/>
        <v>6.6527227193310556E-2</v>
      </c>
      <c r="Y894" s="44">
        <f>Beazley_data[[#This Row],[total_RC]]</f>
        <v>0.97244161727616496</v>
      </c>
      <c r="Z894" s="45">
        <f t="shared" si="111"/>
        <v>0.97673407494293696</v>
      </c>
      <c r="AA894" s="43">
        <f t="shared" si="112"/>
        <v>4.3947045330867294E-3</v>
      </c>
      <c r="AD894" s="42">
        <f>Beazley_data[[#This Row],[Cat_incurred]]+Beazley_data[[#This Row],[incurred_exc_cat]]</f>
        <v>63140177.619638495</v>
      </c>
      <c r="AE894" s="40">
        <f t="shared" si="113"/>
        <v>66047369.026859999</v>
      </c>
      <c r="AF894" s="43">
        <f t="shared" si="114"/>
        <v>4.4016763272420635E-2</v>
      </c>
    </row>
    <row r="895" spans="1:32" x14ac:dyDescent="0.25">
      <c r="A895" s="46" t="s">
        <v>1153</v>
      </c>
      <c r="B895" s="46" t="s">
        <v>99</v>
      </c>
      <c r="C895">
        <v>2012</v>
      </c>
      <c r="D895" s="84">
        <v>80690624.434900001</v>
      </c>
      <c r="E895">
        <v>14699727.1077764</v>
      </c>
      <c r="F895">
        <v>93313905.0849794</v>
      </c>
      <c r="G895">
        <v>97879557.632780895</v>
      </c>
      <c r="H895">
        <v>7340191.6134000001</v>
      </c>
      <c r="I895">
        <v>7347376.9334000004</v>
      </c>
      <c r="J895">
        <v>1.0559268113603899</v>
      </c>
      <c r="K895">
        <v>100654096.698379</v>
      </c>
      <c r="L895">
        <v>105226934.566181</v>
      </c>
      <c r="M895" s="38">
        <f>IF(OR(Beazley_data[[#This Row],[total_RC]]&lt;0.6,Beazley_data[[#This Row],[total_RC]]&gt;2),1,Beazley_data[[#This Row],[total_RC]])</f>
        <v>1.0559268113603899</v>
      </c>
      <c r="P895" s="39" t="str">
        <f>Beazley_data[[#This Row],[key]]</f>
        <v>E22012</v>
      </c>
      <c r="Q895" s="40">
        <f>Beazley_data[[#This Row],[WEP]]</f>
        <v>80690624.434900001</v>
      </c>
      <c r="R895" s="40">
        <f t="shared" si="107"/>
        <v>82120697.105199993</v>
      </c>
      <c r="S895" s="41">
        <f t="shared" si="108"/>
        <v>1.7414278260059216E-2</v>
      </c>
      <c r="U895" s="42">
        <f>Beazley_data[[#This Row],[Acq_costs]]</f>
        <v>14699727.1077764</v>
      </c>
      <c r="V895" s="40">
        <f t="shared" si="109"/>
        <v>15756606.328600001</v>
      </c>
      <c r="W895" s="43">
        <f t="shared" si="110"/>
        <v>6.7075307891982239E-2</v>
      </c>
      <c r="Y895" s="44">
        <f>Beazley_data[[#This Row],[total_RC]]</f>
        <v>1.0559268113603899</v>
      </c>
      <c r="Z895" s="45">
        <f t="shared" si="111"/>
        <v>1.05745470768091</v>
      </c>
      <c r="AA895" s="43">
        <f t="shared" si="112"/>
        <v>1.4448810993247104E-3</v>
      </c>
      <c r="AD895" s="42">
        <f>Beazley_data[[#This Row],[Cat_incurred]]+Beazley_data[[#This Row],[incurred_exc_cat]]</f>
        <v>105226934.5661809</v>
      </c>
      <c r="AE895" s="40">
        <f t="shared" si="113"/>
        <v>103536119.74762399</v>
      </c>
      <c r="AF895" s="43">
        <f t="shared" si="114"/>
        <v>-1.6330675929118993E-2</v>
      </c>
    </row>
    <row r="896" spans="1:32" x14ac:dyDescent="0.25">
      <c r="A896" s="48" t="s">
        <v>1154</v>
      </c>
      <c r="B896" s="48" t="s">
        <v>99</v>
      </c>
      <c r="C896" s="49">
        <v>2013</v>
      </c>
      <c r="D896" s="85">
        <v>80059648.571400002</v>
      </c>
      <c r="E896" s="49">
        <v>14799479.390141699</v>
      </c>
      <c r="F896" s="49">
        <v>34583994.818476297</v>
      </c>
      <c r="G896" s="49">
        <v>34589202.803476296</v>
      </c>
      <c r="H896" s="49">
        <v>11740403.0813</v>
      </c>
      <c r="I896" s="49">
        <v>11770196.911699999</v>
      </c>
      <c r="J896" s="49">
        <v>1.03527709093992</v>
      </c>
      <c r="K896" s="49">
        <v>46324397.899776302</v>
      </c>
      <c r="L896" s="49">
        <v>46359399.715176299</v>
      </c>
      <c r="M896" s="38">
        <f>IF(OR(Beazley_data[[#This Row],[total_RC]]&lt;0.6,Beazley_data[[#This Row],[total_RC]]&gt;2),1,Beazley_data[[#This Row],[total_RC]])</f>
        <v>1.03527709093992</v>
      </c>
      <c r="P896" s="39" t="str">
        <f>Beazley_data[[#This Row],[key]]</f>
        <v>E22013</v>
      </c>
      <c r="Q896" s="40">
        <f>Beazley_data[[#This Row],[WEP]]</f>
        <v>80059648.571400002</v>
      </c>
      <c r="R896" s="40">
        <f t="shared" si="107"/>
        <v>82338539.501647994</v>
      </c>
      <c r="S896" s="41">
        <f t="shared" si="108"/>
        <v>2.767708710940131E-2</v>
      </c>
      <c r="U896" s="42">
        <f>Beazley_data[[#This Row],[Acq_costs]]</f>
        <v>14799479.390141699</v>
      </c>
      <c r="V896" s="40">
        <f t="shared" si="109"/>
        <v>16093039.394492</v>
      </c>
      <c r="W896" s="43">
        <f t="shared" si="110"/>
        <v>8.0380093072600967E-2</v>
      </c>
      <c r="Y896" s="44">
        <f>Beazley_data[[#This Row],[total_RC]]</f>
        <v>1.03527709093992</v>
      </c>
      <c r="Z896" s="45">
        <f t="shared" si="111"/>
        <v>1.03336547869296</v>
      </c>
      <c r="AA896" s="43">
        <f t="shared" si="112"/>
        <v>-1.8498897886330544E-3</v>
      </c>
      <c r="AD896" s="42">
        <f>Beazley_data[[#This Row],[Cat_incurred]]+Beazley_data[[#This Row],[incurred_exc_cat]]</f>
        <v>46359399.715176299</v>
      </c>
      <c r="AE896" s="40">
        <f t="shared" si="113"/>
        <v>46723740.084187999</v>
      </c>
      <c r="AF896" s="43">
        <f t="shared" si="114"/>
        <v>7.79775695086101E-3</v>
      </c>
    </row>
    <row r="897" spans="1:32" x14ac:dyDescent="0.25">
      <c r="A897" s="46" t="s">
        <v>1155</v>
      </c>
      <c r="B897" s="46" t="s">
        <v>99</v>
      </c>
      <c r="C897">
        <v>2014</v>
      </c>
      <c r="D897" s="84">
        <v>74142435.4604</v>
      </c>
      <c r="E897">
        <v>14632232.6338869</v>
      </c>
      <c r="F897">
        <v>42486133.243163601</v>
      </c>
      <c r="G897">
        <v>42531535.669203497</v>
      </c>
      <c r="H897">
        <v>12005680.4561</v>
      </c>
      <c r="I897">
        <v>12228740.2061</v>
      </c>
      <c r="J897">
        <v>0.99525966237338503</v>
      </c>
      <c r="K897">
        <v>54491813.699263602</v>
      </c>
      <c r="L897">
        <v>54760275.875303499</v>
      </c>
      <c r="M897" s="38">
        <f>IF(OR(Beazley_data[[#This Row],[total_RC]]&lt;0.6,Beazley_data[[#This Row],[total_RC]]&gt;2),1,Beazley_data[[#This Row],[total_RC]])</f>
        <v>0.99525966237338503</v>
      </c>
      <c r="P897" s="39" t="str">
        <f>Beazley_data[[#This Row],[key]]</f>
        <v>E22014</v>
      </c>
      <c r="Q897" s="40">
        <f>Beazley_data[[#This Row],[WEP]]</f>
        <v>74142435.4604</v>
      </c>
      <c r="R897" s="40">
        <f t="shared" si="107"/>
        <v>75049547.9604</v>
      </c>
      <c r="S897" s="41">
        <f t="shared" si="108"/>
        <v>1.2086848284264673E-2</v>
      </c>
      <c r="U897" s="42">
        <f>Beazley_data[[#This Row],[Acq_costs]]</f>
        <v>14632232.6338869</v>
      </c>
      <c r="V897" s="40">
        <f t="shared" si="109"/>
        <v>15073665.1744</v>
      </c>
      <c r="W897" s="43">
        <f t="shared" si="110"/>
        <v>2.9285016975353583E-2</v>
      </c>
      <c r="Y897" s="44">
        <f>Beazley_data[[#This Row],[total_RC]]</f>
        <v>0.99525966237338503</v>
      </c>
      <c r="Z897" s="45">
        <f t="shared" si="111"/>
        <v>0.99621279500615401</v>
      </c>
      <c r="AA897" s="43">
        <f t="shared" si="112"/>
        <v>9.5675606411287225E-4</v>
      </c>
      <c r="AD897" s="42">
        <f>Beazley_data[[#This Row],[Cat_incurred]]+Beazley_data[[#This Row],[incurred_exc_cat]]</f>
        <v>54760275.875303499</v>
      </c>
      <c r="AE897" s="40">
        <f t="shared" si="113"/>
        <v>52134947.631700002</v>
      </c>
      <c r="AF897" s="43">
        <f t="shared" si="114"/>
        <v>-5.0356399360938456E-2</v>
      </c>
    </row>
    <row r="898" spans="1:32" x14ac:dyDescent="0.25">
      <c r="A898" s="48" t="s">
        <v>1156</v>
      </c>
      <c r="B898" s="48" t="s">
        <v>99</v>
      </c>
      <c r="C898" s="49">
        <v>2015</v>
      </c>
      <c r="D898" s="85">
        <v>68489993.117899999</v>
      </c>
      <c r="E898" s="49">
        <v>13526864.119984901</v>
      </c>
      <c r="F898" s="49">
        <v>17761924.7235208</v>
      </c>
      <c r="G898" s="49">
        <v>17832098.753520802</v>
      </c>
      <c r="H898" s="49">
        <v>58895458.292920098</v>
      </c>
      <c r="I898" s="49">
        <v>60310246.876720101</v>
      </c>
      <c r="J898" s="49">
        <v>0.99521437715458305</v>
      </c>
      <c r="K898" s="49">
        <v>76657383.016440898</v>
      </c>
      <c r="L898" s="49">
        <v>78142345.630240902</v>
      </c>
      <c r="M898" s="38">
        <f>IF(OR(Beazley_data[[#This Row],[total_RC]]&lt;0.6,Beazley_data[[#This Row],[total_RC]]&gt;2),1,Beazley_data[[#This Row],[total_RC]])</f>
        <v>0.99521437715458305</v>
      </c>
      <c r="P898" s="39" t="str">
        <f>Beazley_data[[#This Row],[key]]</f>
        <v>E22015</v>
      </c>
      <c r="Q898" s="40">
        <f>Beazley_data[[#This Row],[WEP]]</f>
        <v>68489993.117899999</v>
      </c>
      <c r="R898" s="40">
        <f t="shared" ref="R898:R961" si="115">IFERROR(INDEX($AJ$4:$CZ$182,MATCH($B898,$AI$4:$AI$182,0),MATCH($C898&amp;"WEP",$AJ$1:$FQ$1,0)),0)</f>
        <v>68530558.403428003</v>
      </c>
      <c r="S898" s="41">
        <f t="shared" ref="S898:S961" si="116">IFERROR((R898-Q898)/R898,"no values")</f>
        <v>5.9192988461006081E-4</v>
      </c>
      <c r="U898" s="42">
        <f>Beazley_data[[#This Row],[Acq_costs]]</f>
        <v>13526864.119984901</v>
      </c>
      <c r="V898" s="40">
        <f t="shared" ref="V898:V961" si="117">IFERROR(INDEX($AJ$4:$FQ$182,MATCH($B898,$AI$4:$AI$182,0),MATCH($C898&amp;"Acquisition Cost",$AJ$1:$FQ$1,0)),0)</f>
        <v>13526931.100776</v>
      </c>
      <c r="W898" s="43">
        <f t="shared" ref="W898:W961" si="118">IFERROR((V898-U898)/V898,"no values")</f>
        <v>4.9516620289081712E-6</v>
      </c>
      <c r="Y898" s="44">
        <f>Beazley_data[[#This Row],[total_RC]]</f>
        <v>0.99521437715458305</v>
      </c>
      <c r="Z898" s="45">
        <f t="shared" ref="Z898:Z961" si="119">IFERROR(INDEX($AJ$4:$FQ$182,MATCH($B898,$AI$4:$AI$182,0),MATCH($C898&amp;"RC",$AJ$1:$FQ$1,0)),0)</f>
        <v>0.99523506611832302</v>
      </c>
      <c r="AA898" s="43">
        <f t="shared" ref="AA898:AA961" si="120">IFERROR((Z898-Y898)/Z898,"no values")</f>
        <v>2.0788017267779778E-5</v>
      </c>
      <c r="AD898" s="42">
        <f>Beazley_data[[#This Row],[Cat_incurred]]+Beazley_data[[#This Row],[incurred_exc_cat]]</f>
        <v>78142345.630240902</v>
      </c>
      <c r="AE898" s="40">
        <f t="shared" ref="AE898:AE961" si="121">IFERROR(INDEX($AJ$4:$FQ$182,MATCH($B898,$AI$4:$AI$182,0),MATCH($C898&amp;"Total Incurred (Cat)",$AJ$1:$FQ$1,0)),0)+IFERROR(INDEX($AJ$4:$FQ$182,MATCH($B898,$AI$4:$AI$182,0),MATCH($C898&amp;"Total Incurred (Non Cat)",$AJ$1:$FQ$1,0)),0)</f>
        <v>77661701.64914</v>
      </c>
      <c r="AF898" s="43">
        <f t="shared" ref="AF898:AF961" si="122">IFERROR((AE898-AD898)/AE898,"no values")</f>
        <v>-6.1889447551942024E-3</v>
      </c>
    </row>
    <row r="899" spans="1:32" x14ac:dyDescent="0.25">
      <c r="A899" s="46" t="s">
        <v>1157</v>
      </c>
      <c r="B899" s="46" t="s">
        <v>99</v>
      </c>
      <c r="C899">
        <v>2016</v>
      </c>
      <c r="D899" s="84">
        <v>59154565.374499999</v>
      </c>
      <c r="E899">
        <v>11798884.841256799</v>
      </c>
      <c r="F899">
        <v>3854291.5440000002</v>
      </c>
      <c r="G899">
        <v>3890106.969</v>
      </c>
      <c r="H899">
        <v>43559896.423699997</v>
      </c>
      <c r="I899">
        <v>45528052.019000001</v>
      </c>
      <c r="J899">
        <v>1.01596919375242</v>
      </c>
      <c r="K899">
        <v>47414187.967699997</v>
      </c>
      <c r="L899">
        <v>49418158.987999998</v>
      </c>
      <c r="M899" s="38">
        <f>IF(OR(Beazley_data[[#This Row],[total_RC]]&lt;0.6,Beazley_data[[#This Row],[total_RC]]&gt;2),1,Beazley_data[[#This Row],[total_RC]])</f>
        <v>1.01596919375242</v>
      </c>
      <c r="P899" s="39" t="str">
        <f>Beazley_data[[#This Row],[key]]</f>
        <v>E22016</v>
      </c>
      <c r="Q899" s="40">
        <f>Beazley_data[[#This Row],[WEP]]</f>
        <v>59154565.374499999</v>
      </c>
      <c r="R899" s="40">
        <f t="shared" si="115"/>
        <v>59099933.500699997</v>
      </c>
      <c r="S899" s="41">
        <f t="shared" si="116"/>
        <v>-9.2439822794986666E-4</v>
      </c>
      <c r="U899" s="42">
        <f>Beazley_data[[#This Row],[Acq_costs]]</f>
        <v>11798884.841256799</v>
      </c>
      <c r="V899" s="40">
        <f t="shared" si="117"/>
        <v>11788284.628</v>
      </c>
      <c r="W899" s="43">
        <f t="shared" si="118"/>
        <v>-8.9921592422536505E-4</v>
      </c>
      <c r="Y899" s="44">
        <f>Beazley_data[[#This Row],[total_RC]]</f>
        <v>1.01596919375242</v>
      </c>
      <c r="Z899" s="45">
        <f t="shared" si="119"/>
        <v>1.0159691937489099</v>
      </c>
      <c r="AA899" s="43">
        <f t="shared" si="120"/>
        <v>-3.4549090033948297E-12</v>
      </c>
      <c r="AD899" s="42">
        <f>Beazley_data[[#This Row],[Cat_incurred]]+Beazley_data[[#This Row],[incurred_exc_cat]]</f>
        <v>49418158.987999998</v>
      </c>
      <c r="AE899" s="40">
        <f t="shared" si="121"/>
        <v>41045003.098899998</v>
      </c>
      <c r="AF899" s="43">
        <f t="shared" si="122"/>
        <v>-0.20399939717203724</v>
      </c>
    </row>
    <row r="900" spans="1:32" x14ac:dyDescent="0.25">
      <c r="A900" s="48" t="s">
        <v>1158</v>
      </c>
      <c r="B900" s="48" t="s">
        <v>99</v>
      </c>
      <c r="C900" s="49">
        <v>2017</v>
      </c>
      <c r="D900" s="85">
        <v>56187944.969300002</v>
      </c>
      <c r="E900" s="49">
        <v>11486723.6035701</v>
      </c>
      <c r="F900" s="49">
        <v>6630987.9304</v>
      </c>
      <c r="G900" s="49">
        <v>6763302.9304</v>
      </c>
      <c r="H900" s="49">
        <v>34324514.766431801</v>
      </c>
      <c r="I900" s="49">
        <v>37049533.352731802</v>
      </c>
      <c r="J900" s="49">
        <v>0.99623102014605502</v>
      </c>
      <c r="K900" s="49">
        <v>40955502.6968318</v>
      </c>
      <c r="L900" s="49">
        <v>43812836.283131801</v>
      </c>
      <c r="M900" s="38">
        <f>IF(OR(Beazley_data[[#This Row],[total_RC]]&lt;0.6,Beazley_data[[#This Row],[total_RC]]&gt;2),1,Beazley_data[[#This Row],[total_RC]])</f>
        <v>0.99623102014605502</v>
      </c>
      <c r="P900" s="39" t="str">
        <f>Beazley_data[[#This Row],[key]]</f>
        <v>E22017</v>
      </c>
      <c r="Q900" s="40">
        <f>Beazley_data[[#This Row],[WEP]]</f>
        <v>56187944.969300002</v>
      </c>
      <c r="R900" s="40">
        <f t="shared" si="115"/>
        <v>56212524.828900002</v>
      </c>
      <c r="S900" s="41">
        <f t="shared" si="116"/>
        <v>4.3726659983369184E-4</v>
      </c>
      <c r="U900" s="42">
        <f>Beazley_data[[#This Row],[Acq_costs]]</f>
        <v>11486723.6035701</v>
      </c>
      <c r="V900" s="40">
        <f t="shared" si="117"/>
        <v>11485904.671499999</v>
      </c>
      <c r="W900" s="43">
        <f t="shared" si="118"/>
        <v>-7.1298874013180522E-5</v>
      </c>
      <c r="Y900" s="44">
        <f>Beazley_data[[#This Row],[total_RC]]</f>
        <v>0.99623102014605502</v>
      </c>
      <c r="Z900" s="45">
        <f t="shared" si="119"/>
        <v>0.99617579328542505</v>
      </c>
      <c r="AA900" s="43">
        <f t="shared" si="120"/>
        <v>-5.5438870330140476E-5</v>
      </c>
      <c r="AD900" s="42">
        <f>Beazley_data[[#This Row],[Cat_incurred]]+Beazley_data[[#This Row],[incurred_exc_cat]]</f>
        <v>43812836.283131801</v>
      </c>
      <c r="AE900" s="40">
        <f t="shared" si="121"/>
        <v>40007234.050959997</v>
      </c>
      <c r="AF900" s="43">
        <f t="shared" si="122"/>
        <v>-9.5122852715195036E-2</v>
      </c>
    </row>
    <row r="901" spans="1:32" x14ac:dyDescent="0.25">
      <c r="A901" s="46" t="s">
        <v>1159</v>
      </c>
      <c r="B901" s="46" t="s">
        <v>99</v>
      </c>
      <c r="C901">
        <v>2018</v>
      </c>
      <c r="D901" s="84">
        <v>46243147.448200002</v>
      </c>
      <c r="E901">
        <v>7944296.8659165902</v>
      </c>
      <c r="F901">
        <v>874678.07010000001</v>
      </c>
      <c r="G901">
        <v>893504.60569999996</v>
      </c>
      <c r="H901">
        <v>29922731.6587785</v>
      </c>
      <c r="I901">
        <v>35876676.157478496</v>
      </c>
      <c r="J901">
        <v>1.03576241536701</v>
      </c>
      <c r="K901">
        <v>30797409.728878502</v>
      </c>
      <c r="L901">
        <v>36770180.763178498</v>
      </c>
      <c r="M901" s="38">
        <f>IF(OR(Beazley_data[[#This Row],[total_RC]]&lt;0.6,Beazley_data[[#This Row],[total_RC]]&gt;2),1,Beazley_data[[#This Row],[total_RC]])</f>
        <v>1.03576241536701</v>
      </c>
      <c r="P901" s="39" t="str">
        <f>Beazley_data[[#This Row],[key]]</f>
        <v>E22018</v>
      </c>
      <c r="Q901" s="40">
        <f>Beazley_data[[#This Row],[WEP]]</f>
        <v>46243147.448200002</v>
      </c>
      <c r="R901" s="40">
        <f t="shared" si="115"/>
        <v>46291091.009232</v>
      </c>
      <c r="S901" s="41">
        <f t="shared" si="116"/>
        <v>1.0356973660965486E-3</v>
      </c>
      <c r="U901" s="42">
        <f>Beazley_data[[#This Row],[Acq_costs]]</f>
        <v>7944296.8659165902</v>
      </c>
      <c r="V901" s="40">
        <f t="shared" si="117"/>
        <v>7946750.4914999995</v>
      </c>
      <c r="W901" s="43">
        <f t="shared" si="118"/>
        <v>3.0875835173556511E-4</v>
      </c>
      <c r="Y901" s="44">
        <f>Beazley_data[[#This Row],[total_RC]]</f>
        <v>1.03576241536701</v>
      </c>
      <c r="Z901" s="45">
        <f t="shared" si="119"/>
        <v>1.03537829346531</v>
      </c>
      <c r="AA901" s="43">
        <f t="shared" si="120"/>
        <v>-3.7099667254408917E-4</v>
      </c>
      <c r="AD901" s="42">
        <f>Beazley_data[[#This Row],[Cat_incurred]]+Beazley_data[[#This Row],[incurred_exc_cat]]</f>
        <v>36770180.763178498</v>
      </c>
      <c r="AE901" s="40">
        <f t="shared" si="121"/>
        <v>28894509.284908</v>
      </c>
      <c r="AF901" s="43">
        <f t="shared" si="122"/>
        <v>-0.27256636894622982</v>
      </c>
    </row>
    <row r="902" spans="1:32" x14ac:dyDescent="0.25">
      <c r="A902" s="48" t="s">
        <v>1160</v>
      </c>
      <c r="B902" s="48" t="s">
        <v>99</v>
      </c>
      <c r="C902" s="49">
        <v>2019</v>
      </c>
      <c r="D902" s="85">
        <v>42365170.305100001</v>
      </c>
      <c r="E902" s="49">
        <v>7140775.57872447</v>
      </c>
      <c r="F902" s="49">
        <v>365722.33999251499</v>
      </c>
      <c r="G902" s="49">
        <v>395012.35805212398</v>
      </c>
      <c r="H902" s="49">
        <v>15659559.941261301</v>
      </c>
      <c r="I902" s="49">
        <v>19483242.468540899</v>
      </c>
      <c r="J902" s="49">
        <v>1.1181864835461299</v>
      </c>
      <c r="K902" s="49">
        <v>16025282.2812538</v>
      </c>
      <c r="L902" s="49">
        <v>19878254.826593101</v>
      </c>
      <c r="M902" s="38">
        <f>IF(OR(Beazley_data[[#This Row],[total_RC]]&lt;0.6,Beazley_data[[#This Row],[total_RC]]&gt;2),1,Beazley_data[[#This Row],[total_RC]])</f>
        <v>1.1181864835461299</v>
      </c>
      <c r="P902" s="39" t="str">
        <f>Beazley_data[[#This Row],[key]]</f>
        <v>E22019</v>
      </c>
      <c r="Q902" s="40">
        <f>Beazley_data[[#This Row],[WEP]]</f>
        <v>42365170.305100001</v>
      </c>
      <c r="R902" s="40">
        <f t="shared" si="115"/>
        <v>42510263.446776003</v>
      </c>
      <c r="S902" s="41">
        <f t="shared" si="116"/>
        <v>3.4131320276963653E-3</v>
      </c>
      <c r="U902" s="42">
        <f>Beazley_data[[#This Row],[Acq_costs]]</f>
        <v>7140775.57872447</v>
      </c>
      <c r="V902" s="40">
        <f t="shared" si="117"/>
        <v>7147644.2807999998</v>
      </c>
      <c r="W902" s="43">
        <f t="shared" si="118"/>
        <v>9.609742462954612E-4</v>
      </c>
      <c r="Y902" s="44">
        <f>Beazley_data[[#This Row],[total_RC]]</f>
        <v>1.1181864835461299</v>
      </c>
      <c r="Z902" s="45">
        <f t="shared" si="119"/>
        <v>1.11873320882488</v>
      </c>
      <c r="AA902" s="43">
        <f t="shared" si="120"/>
        <v>4.8870032143265481E-4</v>
      </c>
      <c r="AD902" s="42">
        <f>Beazley_data[[#This Row],[Cat_incurred]]+Beazley_data[[#This Row],[incurred_exc_cat]]</f>
        <v>19878254.826593023</v>
      </c>
      <c r="AE902" s="40">
        <f t="shared" si="121"/>
        <v>13660978.259320799</v>
      </c>
      <c r="AF902" s="43">
        <f t="shared" si="122"/>
        <v>-0.45511210465694246</v>
      </c>
    </row>
    <row r="903" spans="1:32" x14ac:dyDescent="0.25">
      <c r="A903" s="46" t="s">
        <v>1161</v>
      </c>
      <c r="B903" s="46" t="s">
        <v>99</v>
      </c>
      <c r="C903">
        <v>2020</v>
      </c>
      <c r="D903" s="84">
        <v>31277849.633299999</v>
      </c>
      <c r="E903">
        <v>5909109.3482952099</v>
      </c>
      <c r="F903">
        <v>612339.31297409302</v>
      </c>
      <c r="G903">
        <v>803527.52771516796</v>
      </c>
      <c r="H903">
        <v>18350849.609676398</v>
      </c>
      <c r="I903">
        <v>19260443.731825799</v>
      </c>
      <c r="J903">
        <v>1.1027132278346901</v>
      </c>
      <c r="K903">
        <v>18963188.922650501</v>
      </c>
      <c r="L903">
        <v>20063971.259541001</v>
      </c>
      <c r="M903" s="38">
        <f>IF(OR(Beazley_data[[#This Row],[total_RC]]&lt;0.6,Beazley_data[[#This Row],[total_RC]]&gt;2),1,Beazley_data[[#This Row],[total_RC]])</f>
        <v>1.1027132278346901</v>
      </c>
      <c r="P903" s="39" t="str">
        <f>Beazley_data[[#This Row],[key]]</f>
        <v>E22020</v>
      </c>
      <c r="Q903" s="40">
        <f>Beazley_data[[#This Row],[WEP]]</f>
        <v>31277849.633299999</v>
      </c>
      <c r="R903" s="40">
        <f t="shared" si="115"/>
        <v>31804063.997384001</v>
      </c>
      <c r="S903" s="41">
        <f t="shared" si="116"/>
        <v>1.6545507018451627E-2</v>
      </c>
      <c r="U903" s="42">
        <f>Beazley_data[[#This Row],[Acq_costs]]</f>
        <v>5909109.3482952099</v>
      </c>
      <c r="V903" s="40">
        <f t="shared" si="117"/>
        <v>6169784.1217</v>
      </c>
      <c r="W903" s="43">
        <f t="shared" si="118"/>
        <v>4.2250225982455397E-2</v>
      </c>
      <c r="Y903" s="44">
        <f>Beazley_data[[#This Row],[total_RC]]</f>
        <v>1.1027132278346901</v>
      </c>
      <c r="Z903" s="45">
        <f t="shared" si="119"/>
        <v>1.1034236046494701</v>
      </c>
      <c r="AA903" s="43">
        <f t="shared" si="120"/>
        <v>6.4379338251124569E-4</v>
      </c>
      <c r="AD903" s="42">
        <f>Beazley_data[[#This Row],[Cat_incurred]]+Beazley_data[[#This Row],[incurred_exc_cat]]</f>
        <v>20063971.259540968</v>
      </c>
      <c r="AE903" s="40">
        <f t="shared" si="121"/>
        <v>7007458.1238342403</v>
      </c>
      <c r="AF903" s="43">
        <f t="shared" si="122"/>
        <v>-1.863230989750482</v>
      </c>
    </row>
    <row r="904" spans="1:32" x14ac:dyDescent="0.25">
      <c r="A904" s="48" t="s">
        <v>1162</v>
      </c>
      <c r="B904" s="48" t="s">
        <v>99</v>
      </c>
      <c r="C904" s="49">
        <v>2021</v>
      </c>
      <c r="D904" s="85">
        <v>35124967.739699997</v>
      </c>
      <c r="E904" s="49">
        <v>8106239.4197327904</v>
      </c>
      <c r="F904" s="49">
        <v>1312155.32954712</v>
      </c>
      <c r="G904" s="49">
        <v>2114230.0494079799</v>
      </c>
      <c r="H904" s="49">
        <v>2647500.4796476602</v>
      </c>
      <c r="I904" s="49">
        <v>4119226.51006435</v>
      </c>
      <c r="J904" s="49">
        <v>1.10251378948992</v>
      </c>
      <c r="K904" s="49">
        <v>3959655.80919478</v>
      </c>
      <c r="L904" s="49">
        <v>6233456.5594723299</v>
      </c>
      <c r="M904" s="38">
        <f>IF(OR(Beazley_data[[#This Row],[total_RC]]&lt;0.6,Beazley_data[[#This Row],[total_RC]]&gt;2),1,Beazley_data[[#This Row],[total_RC]])</f>
        <v>1.10251378948992</v>
      </c>
      <c r="P904" s="39" t="str">
        <f>Beazley_data[[#This Row],[key]]</f>
        <v>E22021</v>
      </c>
      <c r="Q904" s="40">
        <f>Beazley_data[[#This Row],[WEP]]</f>
        <v>35124967.739699997</v>
      </c>
      <c r="R904" s="40">
        <f t="shared" si="115"/>
        <v>35814510.320831999</v>
      </c>
      <c r="S904" s="41">
        <f t="shared" si="116"/>
        <v>1.9253162334343585E-2</v>
      </c>
      <c r="U904" s="42">
        <f>Beazley_data[[#This Row],[Acq_costs]]</f>
        <v>8106239.4197327904</v>
      </c>
      <c r="V904" s="40">
        <f t="shared" si="117"/>
        <v>10301073.532199999</v>
      </c>
      <c r="W904" s="43">
        <f t="shared" si="118"/>
        <v>0.21306848316405119</v>
      </c>
      <c r="Y904" s="44">
        <f>Beazley_data[[#This Row],[total_RC]]</f>
        <v>1.10251378948992</v>
      </c>
      <c r="Z904" s="45">
        <f t="shared" si="119"/>
        <v>1.11019153825874</v>
      </c>
      <c r="AA904" s="43">
        <f t="shared" si="120"/>
        <v>6.9156974307893028E-3</v>
      </c>
      <c r="AD904" s="42">
        <f>Beazley_data[[#This Row],[Cat_incurred]]+Beazley_data[[#This Row],[incurred_exc_cat]]</f>
        <v>6233456.5594723299</v>
      </c>
      <c r="AE904" s="40">
        <f t="shared" si="121"/>
        <v>2044855.63700173</v>
      </c>
      <c r="AF904" s="43">
        <f t="shared" si="122"/>
        <v>-2.048360210216178</v>
      </c>
    </row>
    <row r="905" spans="1:32" x14ac:dyDescent="0.25">
      <c r="A905" s="46" t="s">
        <v>1163</v>
      </c>
      <c r="B905" s="46" t="s">
        <v>99</v>
      </c>
      <c r="C905">
        <v>2022</v>
      </c>
      <c r="D905" s="84">
        <v>37308132.023500003</v>
      </c>
      <c r="E905">
        <v>9259295.8370681498</v>
      </c>
      <c r="F905">
        <v>1001621.5851072801</v>
      </c>
      <c r="G905">
        <v>1871105.99149382</v>
      </c>
      <c r="H905">
        <v>4462328.4621208496</v>
      </c>
      <c r="I905">
        <v>6000860.1935564904</v>
      </c>
      <c r="J905">
        <v>1.0776629638728901</v>
      </c>
      <c r="K905">
        <v>5463950.0472281203</v>
      </c>
      <c r="L905">
        <v>7871966.1850503096</v>
      </c>
      <c r="M905" s="38">
        <f>IF(OR(Beazley_data[[#This Row],[total_RC]]&lt;0.6,Beazley_data[[#This Row],[total_RC]]&gt;2),1,Beazley_data[[#This Row],[total_RC]])</f>
        <v>1.0776629638728901</v>
      </c>
      <c r="P905" s="39" t="str">
        <f>Beazley_data[[#This Row],[key]]</f>
        <v>E22022</v>
      </c>
      <c r="Q905" s="40">
        <f>Beazley_data[[#This Row],[WEP]]</f>
        <v>37308132.023500003</v>
      </c>
      <c r="R905" s="40">
        <f t="shared" si="115"/>
        <v>18220788.0964</v>
      </c>
      <c r="S905" s="41">
        <f t="shared" si="116"/>
        <v>-1.0475586361092259</v>
      </c>
      <c r="U905" s="42">
        <f>Beazley_data[[#This Row],[Acq_costs]]</f>
        <v>9259295.8370681498</v>
      </c>
      <c r="V905" s="40">
        <f t="shared" si="117"/>
        <v>9232396.2480999995</v>
      </c>
      <c r="W905" s="43">
        <f t="shared" si="118"/>
        <v>-2.9136085849528152E-3</v>
      </c>
      <c r="Y905" s="44">
        <f>Beazley_data[[#This Row],[total_RC]]</f>
        <v>1.0776629638728901</v>
      </c>
      <c r="Z905" s="45">
        <f t="shared" si="119"/>
        <v>1.12596278585488</v>
      </c>
      <c r="AA905" s="43">
        <f t="shared" si="120"/>
        <v>4.2896463887408649E-2</v>
      </c>
      <c r="AD905" s="42">
        <f>Beazley_data[[#This Row],[Cat_incurred]]+Beazley_data[[#This Row],[incurred_exc_cat]]</f>
        <v>7871966.1850503106</v>
      </c>
      <c r="AE905" s="40">
        <f t="shared" si="121"/>
        <v>5347.6490540000004</v>
      </c>
      <c r="AF905" s="43">
        <f t="shared" si="122"/>
        <v>-1471.0424069642604</v>
      </c>
    </row>
    <row r="906" spans="1:32" x14ac:dyDescent="0.25">
      <c r="A906" s="48" t="s">
        <v>1164</v>
      </c>
      <c r="B906" s="48" t="s">
        <v>99</v>
      </c>
      <c r="C906" s="49">
        <v>2023</v>
      </c>
      <c r="D906" s="85">
        <v>36186635.859899998</v>
      </c>
      <c r="E906" s="49">
        <v>10506238.7773531</v>
      </c>
      <c r="F906" s="49">
        <v>196225.261163958</v>
      </c>
      <c r="G906" s="49">
        <v>414301.10907278903</v>
      </c>
      <c r="H906" s="49">
        <v>35902.8929525934</v>
      </c>
      <c r="I906" s="49">
        <v>264923.33302177797</v>
      </c>
      <c r="J906" s="49">
        <v>1.0406524980221901</v>
      </c>
      <c r="K906" s="49">
        <v>232128.15411655101</v>
      </c>
      <c r="L906" s="49">
        <v>679224.442094567</v>
      </c>
      <c r="M906" s="38">
        <f>IF(OR(Beazley_data[[#This Row],[total_RC]]&lt;0.6,Beazley_data[[#This Row],[total_RC]]&gt;2),1,Beazley_data[[#This Row],[total_RC]])</f>
        <v>1.0406524980221901</v>
      </c>
      <c r="P906" s="39" t="str">
        <f>Beazley_data[[#This Row],[key]]</f>
        <v>E22023</v>
      </c>
      <c r="Q906" s="40">
        <f>Beazley_data[[#This Row],[WEP]]</f>
        <v>36186635.859899998</v>
      </c>
      <c r="R906" s="40">
        <f t="shared" si="115"/>
        <v>0</v>
      </c>
      <c r="S906" s="41" t="str">
        <f t="shared" si="116"/>
        <v>no values</v>
      </c>
      <c r="U906" s="42">
        <f>Beazley_data[[#This Row],[Acq_costs]]</f>
        <v>10506238.7773531</v>
      </c>
      <c r="V906" s="40">
        <f t="shared" si="117"/>
        <v>0</v>
      </c>
      <c r="W906" s="43" t="str">
        <f t="shared" si="118"/>
        <v>no values</v>
      </c>
      <c r="Y906" s="44">
        <f>Beazley_data[[#This Row],[total_RC]]</f>
        <v>1.0406524980221901</v>
      </c>
      <c r="Z906" s="45">
        <f t="shared" si="119"/>
        <v>0</v>
      </c>
      <c r="AA906" s="43" t="str">
        <f t="shared" si="120"/>
        <v>no values</v>
      </c>
      <c r="AD906" s="42">
        <f>Beazley_data[[#This Row],[Cat_incurred]]+Beazley_data[[#This Row],[incurred_exc_cat]]</f>
        <v>679224.442094567</v>
      </c>
      <c r="AE906" s="40">
        <f t="shared" si="121"/>
        <v>0</v>
      </c>
      <c r="AF906" s="43" t="str">
        <f t="shared" si="122"/>
        <v>no values</v>
      </c>
    </row>
    <row r="907" spans="1:32" x14ac:dyDescent="0.25">
      <c r="A907" s="46" t="s">
        <v>1165</v>
      </c>
      <c r="B907" s="46" t="s">
        <v>99</v>
      </c>
      <c r="C907">
        <v>2024</v>
      </c>
      <c r="D907" s="84">
        <v>18705481.066300001</v>
      </c>
      <c r="E907">
        <v>9368522.6935726702</v>
      </c>
      <c r="F907">
        <v>4226.1112343000004</v>
      </c>
      <c r="G907">
        <v>5459.2198501000003</v>
      </c>
      <c r="H907">
        <v>239.79748174650001</v>
      </c>
      <c r="I907">
        <v>680.80582474649998</v>
      </c>
      <c r="J907">
        <v>0.99824104207229702</v>
      </c>
      <c r="K907">
        <v>4465.9087160464996</v>
      </c>
      <c r="L907">
        <v>6140.0256748464999</v>
      </c>
      <c r="M907" s="38">
        <f>IF(OR(Beazley_data[[#This Row],[total_RC]]&lt;0.6,Beazley_data[[#This Row],[total_RC]]&gt;2),1,Beazley_data[[#This Row],[total_RC]])</f>
        <v>0.99824104207229702</v>
      </c>
      <c r="P907" s="39" t="str">
        <f>Beazley_data[[#This Row],[key]]</f>
        <v>E22024</v>
      </c>
      <c r="Q907" s="40">
        <f>Beazley_data[[#This Row],[WEP]]</f>
        <v>18705481.066300001</v>
      </c>
      <c r="R907" s="40">
        <f t="shared" si="115"/>
        <v>0</v>
      </c>
      <c r="S907" s="41" t="str">
        <f t="shared" si="116"/>
        <v>no values</v>
      </c>
      <c r="U907" s="42">
        <f>Beazley_data[[#This Row],[Acq_costs]]</f>
        <v>9368522.6935726702</v>
      </c>
      <c r="V907" s="40">
        <f t="shared" si="117"/>
        <v>0</v>
      </c>
      <c r="W907" s="43" t="str">
        <f t="shared" si="118"/>
        <v>no values</v>
      </c>
      <c r="Y907" s="44">
        <f>Beazley_data[[#This Row],[total_RC]]</f>
        <v>0.99824104207229702</v>
      </c>
      <c r="Z907" s="45">
        <f t="shared" si="119"/>
        <v>0</v>
      </c>
      <c r="AA907" s="43" t="str">
        <f t="shared" si="120"/>
        <v>no values</v>
      </c>
      <c r="AD907" s="42">
        <f>Beazley_data[[#This Row],[Cat_incurred]]+Beazley_data[[#This Row],[incurred_exc_cat]]</f>
        <v>6140.0256748464999</v>
      </c>
      <c r="AE907" s="40">
        <f t="shared" si="121"/>
        <v>0</v>
      </c>
      <c r="AF907" s="43" t="str">
        <f t="shared" si="122"/>
        <v>no values</v>
      </c>
    </row>
    <row r="908" spans="1:32" x14ac:dyDescent="0.25">
      <c r="A908" s="48" t="s">
        <v>1166</v>
      </c>
      <c r="B908" s="48" t="s">
        <v>96</v>
      </c>
      <c r="C908" s="49">
        <v>2004</v>
      </c>
      <c r="D908" s="85">
        <v>6940288.4826999996</v>
      </c>
      <c r="E908" s="49">
        <v>846407.64645553601</v>
      </c>
      <c r="F908" s="49">
        <v>241678.704322754</v>
      </c>
      <c r="G908" s="49">
        <v>241678.704322754</v>
      </c>
      <c r="H908" s="49">
        <v>1483506.3458477301</v>
      </c>
      <c r="I908" s="49">
        <v>1483506.3458477301</v>
      </c>
      <c r="J908" s="49">
        <v>1.05270263877388</v>
      </c>
      <c r="K908" s="49">
        <v>1725185.05017048</v>
      </c>
      <c r="L908" s="49">
        <v>1725185.05017048</v>
      </c>
      <c r="M908" s="38">
        <f>IF(OR(Beazley_data[[#This Row],[total_RC]]&lt;0.6,Beazley_data[[#This Row],[total_RC]]&gt;2),1,Beazley_data[[#This Row],[total_RC]])</f>
        <v>1.05270263877388</v>
      </c>
      <c r="P908" s="39" t="str">
        <f>Beazley_data[[#This Row],[key]]</f>
        <v>E32004</v>
      </c>
      <c r="Q908" s="40">
        <f>Beazley_data[[#This Row],[WEP]]</f>
        <v>6940288.4826999996</v>
      </c>
      <c r="R908" s="40">
        <f t="shared" si="115"/>
        <v>7128930.9141685199</v>
      </c>
      <c r="S908" s="41">
        <f t="shared" si="116"/>
        <v>2.6461531713485899E-2</v>
      </c>
      <c r="U908" s="42">
        <f>Beazley_data[[#This Row],[Acq_costs]]</f>
        <v>846407.64645553601</v>
      </c>
      <c r="V908" s="40">
        <f t="shared" si="117"/>
        <v>855095.06490532705</v>
      </c>
      <c r="W908" s="43">
        <f t="shared" si="118"/>
        <v>1.0159593718100655E-2</v>
      </c>
      <c r="Y908" s="44">
        <f>Beazley_data[[#This Row],[total_RC]]</f>
        <v>1.05270263877388</v>
      </c>
      <c r="Z908" s="45">
        <f t="shared" si="119"/>
        <v>1.0488971726279901</v>
      </c>
      <c r="AA908" s="43">
        <f t="shared" si="120"/>
        <v>-3.6280640707186101E-3</v>
      </c>
      <c r="AD908" s="42">
        <f>Beazley_data[[#This Row],[Cat_incurred]]+Beazley_data[[#This Row],[incurred_exc_cat]]</f>
        <v>1725185.050170484</v>
      </c>
      <c r="AE908" s="40">
        <f t="shared" si="121"/>
        <v>1806131.48703958</v>
      </c>
      <c r="AF908" s="43">
        <f t="shared" si="122"/>
        <v>4.4817576931663411E-2</v>
      </c>
    </row>
    <row r="909" spans="1:32" x14ac:dyDescent="0.25">
      <c r="A909" s="46" t="s">
        <v>1167</v>
      </c>
      <c r="B909" s="46" t="s">
        <v>96</v>
      </c>
      <c r="C909">
        <v>2005</v>
      </c>
      <c r="D909" s="84">
        <v>8357820.5300000003</v>
      </c>
      <c r="E909">
        <v>1026768.2500596599</v>
      </c>
      <c r="F909">
        <v>2511134.5166241098</v>
      </c>
      <c r="G909">
        <v>2511134.5166241098</v>
      </c>
      <c r="H909">
        <v>139469.96418369</v>
      </c>
      <c r="I909">
        <v>139469.96418369</v>
      </c>
      <c r="J909">
        <v>0.98340187402702695</v>
      </c>
      <c r="K909">
        <v>2650604.4808077998</v>
      </c>
      <c r="L909">
        <v>2650604.4808077998</v>
      </c>
      <c r="M909" s="38">
        <f>IF(OR(Beazley_data[[#This Row],[total_RC]]&lt;0.6,Beazley_data[[#This Row],[total_RC]]&gt;2),1,Beazley_data[[#This Row],[total_RC]])</f>
        <v>0.98340187402702695</v>
      </c>
      <c r="P909" s="39" t="str">
        <f>Beazley_data[[#This Row],[key]]</f>
        <v>E32005</v>
      </c>
      <c r="Q909" s="40">
        <f>Beazley_data[[#This Row],[WEP]]</f>
        <v>8357820.5300000003</v>
      </c>
      <c r="R909" s="40">
        <f t="shared" si="115"/>
        <v>10384014.252875499</v>
      </c>
      <c r="S909" s="41">
        <f t="shared" si="116"/>
        <v>0.1951262463179318</v>
      </c>
      <c r="U909" s="42">
        <f>Beazley_data[[#This Row],[Acq_costs]]</f>
        <v>1026768.2500596599</v>
      </c>
      <c r="V909" s="40">
        <f t="shared" si="117"/>
        <v>1448352.7003110501</v>
      </c>
      <c r="W909" s="43">
        <f t="shared" si="118"/>
        <v>0.29107858200619924</v>
      </c>
      <c r="Y909" s="44">
        <f>Beazley_data[[#This Row],[total_RC]]</f>
        <v>0.98340187402702695</v>
      </c>
      <c r="Z909" s="45">
        <f t="shared" si="119"/>
        <v>0.98275306884143399</v>
      </c>
      <c r="AA909" s="43">
        <f t="shared" si="120"/>
        <v>-6.6019146229462844E-4</v>
      </c>
      <c r="AD909" s="42">
        <f>Beazley_data[[#This Row],[Cat_incurred]]+Beazley_data[[#This Row],[incurred_exc_cat]]</f>
        <v>2650604.4808077998</v>
      </c>
      <c r="AE909" s="40">
        <f t="shared" si="121"/>
        <v>2796477.6879898398</v>
      </c>
      <c r="AF909" s="43">
        <f t="shared" si="122"/>
        <v>5.2163193651974513E-2</v>
      </c>
    </row>
    <row r="910" spans="1:32" x14ac:dyDescent="0.25">
      <c r="A910" s="48" t="s">
        <v>1168</v>
      </c>
      <c r="B910" s="48" t="s">
        <v>96</v>
      </c>
      <c r="C910" s="49">
        <v>2006</v>
      </c>
      <c r="D910" s="85">
        <v>8777260.2893000003</v>
      </c>
      <c r="E910" s="49">
        <v>990271.31911743304</v>
      </c>
      <c r="F910" s="49">
        <v>812682.00642134401</v>
      </c>
      <c r="G910" s="49">
        <v>812682.00642134401</v>
      </c>
      <c r="H910" s="49">
        <v>6017399.7398974802</v>
      </c>
      <c r="I910" s="49">
        <v>6017399.7398974802</v>
      </c>
      <c r="J910" s="49">
        <v>1.0400504884291899</v>
      </c>
      <c r="K910" s="49">
        <v>6830081.7463188302</v>
      </c>
      <c r="L910" s="49">
        <v>6830081.7463188302</v>
      </c>
      <c r="M910" s="38">
        <f>IF(OR(Beazley_data[[#This Row],[total_RC]]&lt;0.6,Beazley_data[[#This Row],[total_RC]]&gt;2),1,Beazley_data[[#This Row],[total_RC]])</f>
        <v>1.0400504884291899</v>
      </c>
      <c r="P910" s="39" t="str">
        <f>Beazley_data[[#This Row],[key]]</f>
        <v>E32006</v>
      </c>
      <c r="Q910" s="40">
        <f>Beazley_data[[#This Row],[WEP]]</f>
        <v>8777260.2893000003</v>
      </c>
      <c r="R910" s="40">
        <f t="shared" si="115"/>
        <v>9153728.1786437295</v>
      </c>
      <c r="S910" s="41">
        <f t="shared" si="116"/>
        <v>4.1127274264277855E-2</v>
      </c>
      <c r="U910" s="42">
        <f>Beazley_data[[#This Row],[Acq_costs]]</f>
        <v>990271.31911743304</v>
      </c>
      <c r="V910" s="40">
        <f t="shared" si="117"/>
        <v>1014283.97034468</v>
      </c>
      <c r="W910" s="43">
        <f t="shared" si="118"/>
        <v>2.3674485577334765E-2</v>
      </c>
      <c r="Y910" s="44">
        <f>Beazley_data[[#This Row],[total_RC]]</f>
        <v>1.0400504884291899</v>
      </c>
      <c r="Z910" s="45">
        <f t="shared" si="119"/>
        <v>1.04174213704658</v>
      </c>
      <c r="AA910" s="43">
        <f t="shared" si="120"/>
        <v>1.6238650211328539E-3</v>
      </c>
      <c r="AD910" s="42">
        <f>Beazley_data[[#This Row],[Cat_incurred]]+Beazley_data[[#This Row],[incurred_exc_cat]]</f>
        <v>6830081.7463188246</v>
      </c>
      <c r="AE910" s="40">
        <f t="shared" si="121"/>
        <v>7196709.1032837098</v>
      </c>
      <c r="AF910" s="43">
        <f t="shared" si="122"/>
        <v>5.094375105388111E-2</v>
      </c>
    </row>
    <row r="911" spans="1:32" x14ac:dyDescent="0.25">
      <c r="A911" s="46" t="s">
        <v>1169</v>
      </c>
      <c r="B911" s="46" t="s">
        <v>96</v>
      </c>
      <c r="C911">
        <v>2007</v>
      </c>
      <c r="D911" s="84">
        <v>7334718.4052999998</v>
      </c>
      <c r="E911">
        <v>756520.53719319904</v>
      </c>
      <c r="F911">
        <v>8276160.3010448804</v>
      </c>
      <c r="G911">
        <v>8291586.0428987797</v>
      </c>
      <c r="H911">
        <v>3478828.4528282802</v>
      </c>
      <c r="I911">
        <v>3478828.4528282802</v>
      </c>
      <c r="J911">
        <v>0.93101710668665705</v>
      </c>
      <c r="K911">
        <v>11754988.753873199</v>
      </c>
      <c r="L911">
        <v>11770414.495727099</v>
      </c>
      <c r="M911" s="38">
        <f>IF(OR(Beazley_data[[#This Row],[total_RC]]&lt;0.6,Beazley_data[[#This Row],[total_RC]]&gt;2),1,Beazley_data[[#This Row],[total_RC]])</f>
        <v>0.93101710668665705</v>
      </c>
      <c r="P911" s="39" t="str">
        <f>Beazley_data[[#This Row],[key]]</f>
        <v>E32007</v>
      </c>
      <c r="Q911" s="40">
        <f>Beazley_data[[#This Row],[WEP]]</f>
        <v>7334718.4052999998</v>
      </c>
      <c r="R911" s="40">
        <f t="shared" si="115"/>
        <v>9319461.5512193292</v>
      </c>
      <c r="S911" s="41">
        <f t="shared" si="116"/>
        <v>0.21296757704415359</v>
      </c>
      <c r="U911" s="42">
        <f>Beazley_data[[#This Row],[Acq_costs]]</f>
        <v>756520.53719319904</v>
      </c>
      <c r="V911" s="40">
        <f t="shared" si="117"/>
        <v>1202323.6720150099</v>
      </c>
      <c r="W911" s="43">
        <f t="shared" si="118"/>
        <v>0.37078462746614327</v>
      </c>
      <c r="Y911" s="44">
        <f>Beazley_data[[#This Row],[total_RC]]</f>
        <v>0.93101710668665705</v>
      </c>
      <c r="Z911" s="45">
        <f t="shared" si="119"/>
        <v>0.93589415575516399</v>
      </c>
      <c r="AA911" s="43">
        <f t="shared" si="120"/>
        <v>5.2111117892083645E-3</v>
      </c>
      <c r="AD911" s="42">
        <f>Beazley_data[[#This Row],[Cat_incurred]]+Beazley_data[[#This Row],[incurred_exc_cat]]</f>
        <v>11770414.49572706</v>
      </c>
      <c r="AE911" s="40">
        <f t="shared" si="121"/>
        <v>11691908.492159201</v>
      </c>
      <c r="AF911" s="43">
        <f t="shared" si="122"/>
        <v>-6.7145585017627388E-3</v>
      </c>
    </row>
    <row r="912" spans="1:32" x14ac:dyDescent="0.25">
      <c r="A912" s="48" t="s">
        <v>1170</v>
      </c>
      <c r="B912" s="48" t="s">
        <v>96</v>
      </c>
      <c r="C912" s="49">
        <v>2008</v>
      </c>
      <c r="D912" s="85">
        <v>8958854.8232000005</v>
      </c>
      <c r="E912" s="49">
        <v>1201841.07505452</v>
      </c>
      <c r="F912" s="49">
        <v>13543783.0997498</v>
      </c>
      <c r="G912" s="49">
        <v>13543783.0997498</v>
      </c>
      <c r="H912" s="49">
        <v>3870761.3503366099</v>
      </c>
      <c r="I912" s="49">
        <v>3876087.6622522902</v>
      </c>
      <c r="J912" s="49">
        <v>0.91635378164339198</v>
      </c>
      <c r="K912" s="49">
        <v>17414544.4500865</v>
      </c>
      <c r="L912" s="49">
        <v>17419870.762002099</v>
      </c>
      <c r="M912" s="38">
        <f>IF(OR(Beazley_data[[#This Row],[total_RC]]&lt;0.6,Beazley_data[[#This Row],[total_RC]]&gt;2),1,Beazley_data[[#This Row],[total_RC]])</f>
        <v>0.91635378164339198</v>
      </c>
      <c r="P912" s="39" t="str">
        <f>Beazley_data[[#This Row],[key]]</f>
        <v>E32008</v>
      </c>
      <c r="Q912" s="40">
        <f>Beazley_data[[#This Row],[WEP]]</f>
        <v>8958854.8232000005</v>
      </c>
      <c r="R912" s="40">
        <f t="shared" si="115"/>
        <v>11133639.352586299</v>
      </c>
      <c r="S912" s="41">
        <f t="shared" si="116"/>
        <v>0.1953345586752013</v>
      </c>
      <c r="U912" s="42">
        <f>Beazley_data[[#This Row],[Acq_costs]]</f>
        <v>1201841.07505452</v>
      </c>
      <c r="V912" s="40">
        <f t="shared" si="117"/>
        <v>1702050.1107874799</v>
      </c>
      <c r="W912" s="43">
        <f t="shared" si="118"/>
        <v>0.29388619792253379</v>
      </c>
      <c r="Y912" s="44">
        <f>Beazley_data[[#This Row],[total_RC]]</f>
        <v>0.91635378164339198</v>
      </c>
      <c r="Z912" s="45">
        <f t="shared" si="119"/>
        <v>0.93107053360046499</v>
      </c>
      <c r="AA912" s="43">
        <f t="shared" si="120"/>
        <v>1.5806269692762248E-2</v>
      </c>
      <c r="AD912" s="42">
        <f>Beazley_data[[#This Row],[Cat_incurred]]+Beazley_data[[#This Row],[incurred_exc_cat]]</f>
        <v>17419870.762002088</v>
      </c>
      <c r="AE912" s="40">
        <f t="shared" si="121"/>
        <v>18389210.197049402</v>
      </c>
      <c r="AF912" s="43">
        <f t="shared" si="122"/>
        <v>5.271240171058824E-2</v>
      </c>
    </row>
    <row r="913" spans="1:32" x14ac:dyDescent="0.25">
      <c r="A913" s="46" t="s">
        <v>1171</v>
      </c>
      <c r="B913" s="46" t="s">
        <v>96</v>
      </c>
      <c r="C913">
        <v>2009</v>
      </c>
      <c r="D913" s="84">
        <v>8378537.0774999997</v>
      </c>
      <c r="E913">
        <v>1280463.73598622</v>
      </c>
      <c r="F913">
        <v>7518794.0926720202</v>
      </c>
      <c r="G913">
        <v>7520403.6121720197</v>
      </c>
      <c r="H913">
        <v>2134901.52515089</v>
      </c>
      <c r="I913">
        <v>2134901.52515089</v>
      </c>
      <c r="J913">
        <v>0.998283446991725</v>
      </c>
      <c r="K913">
        <v>9653695.6178229097</v>
      </c>
      <c r="L913">
        <v>9655305.1373229101</v>
      </c>
      <c r="M913" s="38">
        <f>IF(OR(Beazley_data[[#This Row],[total_RC]]&lt;0.6,Beazley_data[[#This Row],[total_RC]]&gt;2),1,Beazley_data[[#This Row],[total_RC]])</f>
        <v>0.998283446991725</v>
      </c>
      <c r="P913" s="39" t="str">
        <f>Beazley_data[[#This Row],[key]]</f>
        <v>E32009</v>
      </c>
      <c r="Q913" s="40">
        <f>Beazley_data[[#This Row],[WEP]]</f>
        <v>8378537.0774999997</v>
      </c>
      <c r="R913" s="40">
        <f t="shared" si="115"/>
        <v>8668595.3113592193</v>
      </c>
      <c r="S913" s="41">
        <f t="shared" si="116"/>
        <v>3.3460811520308359E-2</v>
      </c>
      <c r="U913" s="42">
        <f>Beazley_data[[#This Row],[Acq_costs]]</f>
        <v>1280463.73598622</v>
      </c>
      <c r="V913" s="40">
        <f t="shared" si="117"/>
        <v>1308916.6592754801</v>
      </c>
      <c r="W913" s="43">
        <f t="shared" si="118"/>
        <v>2.1737765416638192E-2</v>
      </c>
      <c r="Y913" s="44">
        <f>Beazley_data[[#This Row],[total_RC]]</f>
        <v>0.998283446991725</v>
      </c>
      <c r="Z913" s="45">
        <f t="shared" si="119"/>
        <v>0.99943814648881701</v>
      </c>
      <c r="AA913" s="43">
        <f t="shared" si="120"/>
        <v>1.1553486337785445E-3</v>
      </c>
      <c r="AD913" s="42">
        <f>Beazley_data[[#This Row],[Cat_incurred]]+Beazley_data[[#This Row],[incurred_exc_cat]]</f>
        <v>9655305.1373229101</v>
      </c>
      <c r="AE913" s="40">
        <f t="shared" si="121"/>
        <v>10308313.5924931</v>
      </c>
      <c r="AF913" s="43">
        <f t="shared" si="122"/>
        <v>6.334774833060329E-2</v>
      </c>
    </row>
    <row r="914" spans="1:32" x14ac:dyDescent="0.25">
      <c r="A914" s="48" t="s">
        <v>1172</v>
      </c>
      <c r="B914" s="48" t="s">
        <v>96</v>
      </c>
      <c r="C914" s="49">
        <v>2010</v>
      </c>
      <c r="D914" s="85">
        <v>6592666.7383000003</v>
      </c>
      <c r="E914" s="49">
        <v>946835.25344517396</v>
      </c>
      <c r="F914" s="49">
        <v>2435056.33936472</v>
      </c>
      <c r="G914" s="49">
        <v>2435056.33936472</v>
      </c>
      <c r="H914" s="49">
        <v>965776.90986724501</v>
      </c>
      <c r="I914" s="49">
        <v>965776.90986724501</v>
      </c>
      <c r="J914" s="49">
        <v>0.98879279343351001</v>
      </c>
      <c r="K914" s="49">
        <v>3400833.2492319602</v>
      </c>
      <c r="L914" s="49">
        <v>3400833.2492319602</v>
      </c>
      <c r="M914" s="38">
        <f>IF(OR(Beazley_data[[#This Row],[total_RC]]&lt;0.6,Beazley_data[[#This Row],[total_RC]]&gt;2),1,Beazley_data[[#This Row],[total_RC]])</f>
        <v>0.98879279343351001</v>
      </c>
      <c r="P914" s="39" t="str">
        <f>Beazley_data[[#This Row],[key]]</f>
        <v>E32010</v>
      </c>
      <c r="Q914" s="40">
        <f>Beazley_data[[#This Row],[WEP]]</f>
        <v>6592666.7383000003</v>
      </c>
      <c r="R914" s="40">
        <f t="shared" si="115"/>
        <v>8345982.8254539398</v>
      </c>
      <c r="S914" s="41">
        <f t="shared" si="116"/>
        <v>0.2100790432741606</v>
      </c>
      <c r="U914" s="42">
        <f>Beazley_data[[#This Row],[Acq_costs]]</f>
        <v>946835.25344517396</v>
      </c>
      <c r="V914" s="40">
        <f t="shared" si="117"/>
        <v>1427690.20976556</v>
      </c>
      <c r="W914" s="43">
        <f t="shared" si="118"/>
        <v>0.33680622941257465</v>
      </c>
      <c r="Y914" s="44">
        <f>Beazley_data[[#This Row],[total_RC]]</f>
        <v>0.98879279343351001</v>
      </c>
      <c r="Z914" s="45">
        <f t="shared" si="119"/>
        <v>1.0044882339489201</v>
      </c>
      <c r="AA914" s="43">
        <f t="shared" si="120"/>
        <v>1.5625310466511839E-2</v>
      </c>
      <c r="AD914" s="42">
        <f>Beazley_data[[#This Row],[Cat_incurred]]+Beazley_data[[#This Row],[incurred_exc_cat]]</f>
        <v>3400833.2492319653</v>
      </c>
      <c r="AE914" s="40">
        <f t="shared" si="121"/>
        <v>3635382.6112659099</v>
      </c>
      <c r="AF914" s="43">
        <f t="shared" si="122"/>
        <v>6.4518480477704102E-2</v>
      </c>
    </row>
    <row r="915" spans="1:32" x14ac:dyDescent="0.25">
      <c r="A915" s="46" t="s">
        <v>1173</v>
      </c>
      <c r="B915" s="46" t="s">
        <v>96</v>
      </c>
      <c r="C915">
        <v>2011</v>
      </c>
      <c r="D915" s="84">
        <v>6085190.5330999997</v>
      </c>
      <c r="E915">
        <v>1337834.4363466401</v>
      </c>
      <c r="F915">
        <v>1907947.67417775</v>
      </c>
      <c r="G915">
        <v>1928924.20113962</v>
      </c>
      <c r="H915">
        <v>506197.99845933198</v>
      </c>
      <c r="I915">
        <v>510155.83373515698</v>
      </c>
      <c r="J915">
        <v>0.98167417723661199</v>
      </c>
      <c r="K915">
        <v>2414145.6726370798</v>
      </c>
      <c r="L915">
        <v>2439080.0348747801</v>
      </c>
      <c r="M915" s="38">
        <f>IF(OR(Beazley_data[[#This Row],[total_RC]]&lt;0.6,Beazley_data[[#This Row],[total_RC]]&gt;2),1,Beazley_data[[#This Row],[total_RC]])</f>
        <v>0.98167417723661199</v>
      </c>
      <c r="P915" s="39" t="str">
        <f>Beazley_data[[#This Row],[key]]</f>
        <v>E32011</v>
      </c>
      <c r="Q915" s="40">
        <f>Beazley_data[[#This Row],[WEP]]</f>
        <v>6085190.5330999997</v>
      </c>
      <c r="R915" s="40">
        <f t="shared" si="115"/>
        <v>6835545.6015647398</v>
      </c>
      <c r="S915" s="41">
        <f t="shared" si="116"/>
        <v>0.10977252032273396</v>
      </c>
      <c r="U915" s="42">
        <f>Beazley_data[[#This Row],[Acq_costs]]</f>
        <v>1337834.4363466401</v>
      </c>
      <c r="V915" s="40">
        <f t="shared" si="117"/>
        <v>1530753.4489138301</v>
      </c>
      <c r="W915" s="43">
        <f t="shared" si="118"/>
        <v>0.12602879497287997</v>
      </c>
      <c r="Y915" s="44">
        <f>Beazley_data[[#This Row],[total_RC]]</f>
        <v>0.98167417723661199</v>
      </c>
      <c r="Z915" s="45">
        <f t="shared" si="119"/>
        <v>0.98797189844848998</v>
      </c>
      <c r="AA915" s="43">
        <f t="shared" si="120"/>
        <v>6.3743930589199227E-3</v>
      </c>
      <c r="AD915" s="42">
        <f>Beazley_data[[#This Row],[Cat_incurred]]+Beazley_data[[#This Row],[incurred_exc_cat]]</f>
        <v>2439080.0348747768</v>
      </c>
      <c r="AE915" s="40">
        <f t="shared" si="121"/>
        <v>2570172.7523404802</v>
      </c>
      <c r="AF915" s="43">
        <f t="shared" si="122"/>
        <v>5.1005410957814495E-2</v>
      </c>
    </row>
    <row r="916" spans="1:32" x14ac:dyDescent="0.25">
      <c r="A916" s="48" t="s">
        <v>1174</v>
      </c>
      <c r="B916" s="48" t="s">
        <v>96</v>
      </c>
      <c r="C916" s="49">
        <v>2012</v>
      </c>
      <c r="D916" s="85">
        <v>4617543.0038000001</v>
      </c>
      <c r="E916" s="49">
        <v>731361.48779972398</v>
      </c>
      <c r="F916" s="49">
        <v>871512.728884649</v>
      </c>
      <c r="G916" s="49">
        <v>975705.04878839897</v>
      </c>
      <c r="H916" s="49">
        <v>495975.47211976303</v>
      </c>
      <c r="I916" s="49">
        <v>495975.47211976303</v>
      </c>
      <c r="J916" s="49">
        <v>1.0046366312635999</v>
      </c>
      <c r="K916" s="49">
        <v>1367488.2010044099</v>
      </c>
      <c r="L916" s="49">
        <v>1471680.5209081599</v>
      </c>
      <c r="M916" s="38">
        <f>IF(OR(Beazley_data[[#This Row],[total_RC]]&lt;0.6,Beazley_data[[#This Row],[total_RC]]&gt;2),1,Beazley_data[[#This Row],[total_RC]])</f>
        <v>1.0046366312635999</v>
      </c>
      <c r="P916" s="39" t="str">
        <f>Beazley_data[[#This Row],[key]]</f>
        <v>E32012</v>
      </c>
      <c r="Q916" s="40">
        <f>Beazley_data[[#This Row],[WEP]]</f>
        <v>4617543.0038000001</v>
      </c>
      <c r="R916" s="40">
        <f t="shared" si="115"/>
        <v>4772374.5196240405</v>
      </c>
      <c r="S916" s="41">
        <f t="shared" si="116"/>
        <v>3.2443286918780581E-2</v>
      </c>
      <c r="U916" s="42">
        <f>Beazley_data[[#This Row],[Acq_costs]]</f>
        <v>731361.48779972398</v>
      </c>
      <c r="V916" s="40">
        <f t="shared" si="117"/>
        <v>747618.61776008504</v>
      </c>
      <c r="W916" s="43">
        <f t="shared" si="118"/>
        <v>2.174521818232469E-2</v>
      </c>
      <c r="Y916" s="44">
        <f>Beazley_data[[#This Row],[total_RC]]</f>
        <v>1.0046366312635999</v>
      </c>
      <c r="Z916" s="45">
        <f t="shared" si="119"/>
        <v>1.00665402394734</v>
      </c>
      <c r="AA916" s="43">
        <f t="shared" si="120"/>
        <v>2.0040576362367578E-3</v>
      </c>
      <c r="AD916" s="42">
        <f>Beazley_data[[#This Row],[Cat_incurred]]+Beazley_data[[#This Row],[incurred_exc_cat]]</f>
        <v>1471680.520908162</v>
      </c>
      <c r="AE916" s="40">
        <f t="shared" si="121"/>
        <v>1528769.4767873699</v>
      </c>
      <c r="AF916" s="43">
        <f t="shared" si="122"/>
        <v>3.7343076733306731E-2</v>
      </c>
    </row>
    <row r="917" spans="1:32" x14ac:dyDescent="0.25">
      <c r="A917" s="46" t="s">
        <v>1175</v>
      </c>
      <c r="B917" s="46" t="s">
        <v>96</v>
      </c>
      <c r="C917">
        <v>2013</v>
      </c>
      <c r="D917" s="84">
        <v>6123647.9901999999</v>
      </c>
      <c r="E917">
        <v>792152.43373885599</v>
      </c>
      <c r="F917">
        <v>2342010.31775387</v>
      </c>
      <c r="G917">
        <v>2537950.5970950201</v>
      </c>
      <c r="H917">
        <v>249492.944665699</v>
      </c>
      <c r="I917">
        <v>413127.31986439897</v>
      </c>
      <c r="J917">
        <v>1.0462326010379299</v>
      </c>
      <c r="K917">
        <v>2591503.2624195698</v>
      </c>
      <c r="L917">
        <v>2951077.9169594198</v>
      </c>
      <c r="M917" s="38">
        <f>IF(OR(Beazley_data[[#This Row],[total_RC]]&lt;0.6,Beazley_data[[#This Row],[total_RC]]&gt;2),1,Beazley_data[[#This Row],[total_RC]])</f>
        <v>1.0462326010379299</v>
      </c>
      <c r="P917" s="39" t="str">
        <f>Beazley_data[[#This Row],[key]]</f>
        <v>E32013</v>
      </c>
      <c r="Q917" s="40">
        <f>Beazley_data[[#This Row],[WEP]]</f>
        <v>6123647.9901999999</v>
      </c>
      <c r="R917" s="40">
        <f t="shared" si="115"/>
        <v>6042977.9484908301</v>
      </c>
      <c r="S917" s="41">
        <f t="shared" si="116"/>
        <v>-1.3349385418379069E-2</v>
      </c>
      <c r="U917" s="42">
        <f>Beazley_data[[#This Row],[Acq_costs]]</f>
        <v>792152.43373885599</v>
      </c>
      <c r="V917" s="40">
        <f t="shared" si="117"/>
        <v>753860.80198332004</v>
      </c>
      <c r="W917" s="43">
        <f t="shared" si="118"/>
        <v>-5.0794034727359653E-2</v>
      </c>
      <c r="Y917" s="44">
        <f>Beazley_data[[#This Row],[total_RC]]</f>
        <v>1.0462326010379299</v>
      </c>
      <c r="Z917" s="45">
        <f t="shared" si="119"/>
        <v>1.04950012129679</v>
      </c>
      <c r="AA917" s="43">
        <f t="shared" si="120"/>
        <v>3.1134062708088966E-3</v>
      </c>
      <c r="AD917" s="42">
        <f>Beazley_data[[#This Row],[Cat_incurred]]+Beazley_data[[#This Row],[incurred_exc_cat]]</f>
        <v>2951077.9169594189</v>
      </c>
      <c r="AE917" s="40">
        <f t="shared" si="121"/>
        <v>2978124.4178558202</v>
      </c>
      <c r="AF917" s="43">
        <f t="shared" si="122"/>
        <v>9.0817229576573861E-3</v>
      </c>
    </row>
    <row r="918" spans="1:32" x14ac:dyDescent="0.25">
      <c r="A918" s="48" t="s">
        <v>1176</v>
      </c>
      <c r="B918" s="48" t="s">
        <v>96</v>
      </c>
      <c r="C918" s="49">
        <v>2014</v>
      </c>
      <c r="D918" s="85">
        <v>5885150.6552999998</v>
      </c>
      <c r="E918" s="49">
        <v>608775.43848494696</v>
      </c>
      <c r="F918" s="49">
        <v>2786955.0295054498</v>
      </c>
      <c r="G918" s="49">
        <v>2786955.0295054498</v>
      </c>
      <c r="H918" s="49">
        <v>440095.81918171101</v>
      </c>
      <c r="I918" s="49">
        <v>440098.980859351</v>
      </c>
      <c r="J918" s="49">
        <v>0.99556249568494004</v>
      </c>
      <c r="K918" s="49">
        <v>3227050.8486871598</v>
      </c>
      <c r="L918" s="49">
        <v>3227054.0103648002</v>
      </c>
      <c r="M918" s="38">
        <f>IF(OR(Beazley_data[[#This Row],[total_RC]]&lt;0.6,Beazley_data[[#This Row],[total_RC]]&gt;2),1,Beazley_data[[#This Row],[total_RC]])</f>
        <v>0.99556249568494004</v>
      </c>
      <c r="P918" s="39" t="str">
        <f>Beazley_data[[#This Row],[key]]</f>
        <v>E32014</v>
      </c>
      <c r="Q918" s="40">
        <f>Beazley_data[[#This Row],[WEP]]</f>
        <v>5885150.6552999998</v>
      </c>
      <c r="R918" s="40">
        <f t="shared" si="115"/>
        <v>5759094.3767040698</v>
      </c>
      <c r="S918" s="41">
        <f t="shared" si="116"/>
        <v>-2.1888211991426331E-2</v>
      </c>
      <c r="U918" s="42">
        <f>Beazley_data[[#This Row],[Acq_costs]]</f>
        <v>608775.43848494696</v>
      </c>
      <c r="V918" s="40">
        <f t="shared" si="117"/>
        <v>576720.31929956202</v>
      </c>
      <c r="W918" s="43">
        <f t="shared" si="118"/>
        <v>-5.5581740598833952E-2</v>
      </c>
      <c r="Y918" s="44">
        <f>Beazley_data[[#This Row],[total_RC]]</f>
        <v>0.99556249568494004</v>
      </c>
      <c r="Z918" s="45">
        <f t="shared" si="119"/>
        <v>0.99669261727320402</v>
      </c>
      <c r="AA918" s="43">
        <f t="shared" si="120"/>
        <v>1.1338717360582181E-3</v>
      </c>
      <c r="AD918" s="42">
        <f>Beazley_data[[#This Row],[Cat_incurred]]+Beazley_data[[#This Row],[incurred_exc_cat]]</f>
        <v>3227054.0103648007</v>
      </c>
      <c r="AE918" s="40">
        <f t="shared" si="121"/>
        <v>3068159.5404349798</v>
      </c>
      <c r="AF918" s="43">
        <f t="shared" si="122"/>
        <v>-5.178820326510597E-2</v>
      </c>
    </row>
    <row r="919" spans="1:32" x14ac:dyDescent="0.25">
      <c r="A919" s="46" t="s">
        <v>1177</v>
      </c>
      <c r="B919" s="46" t="s">
        <v>96</v>
      </c>
      <c r="C919">
        <v>2015</v>
      </c>
      <c r="D919" s="84">
        <v>6893241.0541000003</v>
      </c>
      <c r="E919">
        <v>628867.56946390995</v>
      </c>
      <c r="F919">
        <v>8106149.35824815</v>
      </c>
      <c r="G919">
        <v>8422385.1042502392</v>
      </c>
      <c r="H919">
        <v>15480139.167327801</v>
      </c>
      <c r="I919">
        <v>15480141.9115553</v>
      </c>
      <c r="J919">
        <v>0.96995678910127603</v>
      </c>
      <c r="K919">
        <v>23586288.525575999</v>
      </c>
      <c r="L919">
        <v>23902527.015805501</v>
      </c>
      <c r="M919" s="38">
        <f>IF(OR(Beazley_data[[#This Row],[total_RC]]&lt;0.6,Beazley_data[[#This Row],[total_RC]]&gt;2),1,Beazley_data[[#This Row],[total_RC]])</f>
        <v>0.96995678910127603</v>
      </c>
      <c r="P919" s="39" t="str">
        <f>Beazley_data[[#This Row],[key]]</f>
        <v>E32015</v>
      </c>
      <c r="Q919" s="40">
        <f>Beazley_data[[#This Row],[WEP]]</f>
        <v>6893241.0541000003</v>
      </c>
      <c r="R919" s="40">
        <f t="shared" si="115"/>
        <v>6525290.6334448699</v>
      </c>
      <c r="S919" s="41">
        <f t="shared" si="116"/>
        <v>-5.6388357442537368E-2</v>
      </c>
      <c r="U919" s="42">
        <f>Beazley_data[[#This Row],[Acq_costs]]</f>
        <v>628867.56946390995</v>
      </c>
      <c r="V919" s="40">
        <f t="shared" si="117"/>
        <v>562733.85456835397</v>
      </c>
      <c r="W919" s="43">
        <f t="shared" si="118"/>
        <v>-0.11752218985702215</v>
      </c>
      <c r="Y919" s="44">
        <f>Beazley_data[[#This Row],[total_RC]]</f>
        <v>0.96995678910127603</v>
      </c>
      <c r="Z919" s="45">
        <f t="shared" si="119"/>
        <v>0.99476889359614296</v>
      </c>
      <c r="AA919" s="43">
        <f t="shared" si="120"/>
        <v>2.4942581794219397E-2</v>
      </c>
      <c r="AD919" s="42">
        <f>Beazley_data[[#This Row],[Cat_incurred]]+Beazley_data[[#This Row],[incurred_exc_cat]]</f>
        <v>23902527.015805539</v>
      </c>
      <c r="AE919" s="40">
        <f t="shared" si="121"/>
        <v>23505802.606453001</v>
      </c>
      <c r="AF919" s="43">
        <f t="shared" si="122"/>
        <v>-1.6877722322216102E-2</v>
      </c>
    </row>
    <row r="920" spans="1:32" x14ac:dyDescent="0.25">
      <c r="A920" s="48" t="s">
        <v>1178</v>
      </c>
      <c r="B920" s="48" t="s">
        <v>96</v>
      </c>
      <c r="C920" s="49">
        <v>2016</v>
      </c>
      <c r="D920" s="85">
        <v>6281812.7264999999</v>
      </c>
      <c r="E920" s="49">
        <v>643819.26736801094</v>
      </c>
      <c r="F920" s="49">
        <v>697225.36861992104</v>
      </c>
      <c r="G920" s="49">
        <v>723018.62861992104</v>
      </c>
      <c r="H920" s="49">
        <v>3430297.1675752099</v>
      </c>
      <c r="I920" s="49">
        <v>3476672.63723541</v>
      </c>
      <c r="J920" s="49">
        <v>0.99913585687666695</v>
      </c>
      <c r="K920" s="49">
        <v>4127522.5361951301</v>
      </c>
      <c r="L920" s="49">
        <v>4199691.26585533</v>
      </c>
      <c r="M920" s="38">
        <f>IF(OR(Beazley_data[[#This Row],[total_RC]]&lt;0.6,Beazley_data[[#This Row],[total_RC]]&gt;2),1,Beazley_data[[#This Row],[total_RC]])</f>
        <v>0.99913585687666695</v>
      </c>
      <c r="P920" s="39" t="str">
        <f>Beazley_data[[#This Row],[key]]</f>
        <v>E32016</v>
      </c>
      <c r="Q920" s="40">
        <f>Beazley_data[[#This Row],[WEP]]</f>
        <v>6281812.7264999999</v>
      </c>
      <c r="R920" s="40">
        <f t="shared" si="115"/>
        <v>6222857.6753995698</v>
      </c>
      <c r="S920" s="41">
        <f t="shared" si="116"/>
        <v>-9.473951386272798E-3</v>
      </c>
      <c r="U920" s="42">
        <f>Beazley_data[[#This Row],[Acq_costs]]</f>
        <v>643819.26736801094</v>
      </c>
      <c r="V920" s="40">
        <f t="shared" si="117"/>
        <v>595204.67119465</v>
      </c>
      <c r="W920" s="43">
        <f t="shared" si="118"/>
        <v>-8.1677107936309348E-2</v>
      </c>
      <c r="Y920" s="44">
        <f>Beazley_data[[#This Row],[total_RC]]</f>
        <v>0.99913585687666695</v>
      </c>
      <c r="Z920" s="45">
        <f t="shared" si="119"/>
        <v>1.00113398832067</v>
      </c>
      <c r="AA920" s="43">
        <f t="shared" si="120"/>
        <v>1.9958681528281664E-3</v>
      </c>
      <c r="AD920" s="42">
        <f>Beazley_data[[#This Row],[Cat_incurred]]+Beazley_data[[#This Row],[incurred_exc_cat]]</f>
        <v>4199691.265855331</v>
      </c>
      <c r="AE920" s="40">
        <f t="shared" si="121"/>
        <v>3418754.4411820499</v>
      </c>
      <c r="AF920" s="43">
        <f t="shared" si="122"/>
        <v>-0.22842729365589318</v>
      </c>
    </row>
    <row r="921" spans="1:32" x14ac:dyDescent="0.25">
      <c r="A921" s="46" t="s">
        <v>1179</v>
      </c>
      <c r="B921" s="46" t="s">
        <v>96</v>
      </c>
      <c r="C921">
        <v>2017</v>
      </c>
      <c r="D921" s="84">
        <v>7950366.3481999999</v>
      </c>
      <c r="E921">
        <v>561224.87294157594</v>
      </c>
      <c r="F921">
        <v>367659.734062656</v>
      </c>
      <c r="G921">
        <v>389459.44636193599</v>
      </c>
      <c r="H921">
        <v>9171389.7957127709</v>
      </c>
      <c r="I921">
        <v>10634732.5632226</v>
      </c>
      <c r="J921">
        <v>1.03212455897931</v>
      </c>
      <c r="K921">
        <v>9539049.5297754295</v>
      </c>
      <c r="L921">
        <v>11024192.0095845</v>
      </c>
      <c r="M921" s="38">
        <f>IF(OR(Beazley_data[[#This Row],[total_RC]]&lt;0.6,Beazley_data[[#This Row],[total_RC]]&gt;2),1,Beazley_data[[#This Row],[total_RC]])</f>
        <v>1.03212455897931</v>
      </c>
      <c r="P921" s="39" t="str">
        <f>Beazley_data[[#This Row],[key]]</f>
        <v>E32017</v>
      </c>
      <c r="Q921" s="40">
        <f>Beazley_data[[#This Row],[WEP]]</f>
        <v>7950366.3481999999</v>
      </c>
      <c r="R921" s="40">
        <f t="shared" si="115"/>
        <v>7914669.9776133001</v>
      </c>
      <c r="S921" s="41">
        <f t="shared" si="116"/>
        <v>-4.5101527527575047E-3</v>
      </c>
      <c r="U921" s="42">
        <f>Beazley_data[[#This Row],[Acq_costs]]</f>
        <v>561224.87294157594</v>
      </c>
      <c r="V921" s="40">
        <f t="shared" si="117"/>
        <v>495446.88927336899</v>
      </c>
      <c r="W921" s="43">
        <f t="shared" si="118"/>
        <v>-0.13276495441252661</v>
      </c>
      <c r="Y921" s="44">
        <f>Beazley_data[[#This Row],[total_RC]]</f>
        <v>1.03212455897931</v>
      </c>
      <c r="Z921" s="45">
        <f t="shared" si="119"/>
        <v>1.0422074335781399</v>
      </c>
      <c r="AA921" s="43">
        <f t="shared" si="120"/>
        <v>9.6745372120529798E-3</v>
      </c>
      <c r="AD921" s="42">
        <f>Beazley_data[[#This Row],[Cat_incurred]]+Beazley_data[[#This Row],[incurred_exc_cat]]</f>
        <v>11024192.009584537</v>
      </c>
      <c r="AE921" s="40">
        <f t="shared" si="121"/>
        <v>7808005.22945204</v>
      </c>
      <c r="AF921" s="43">
        <f t="shared" si="122"/>
        <v>-0.41190889165915767</v>
      </c>
    </row>
    <row r="922" spans="1:32" x14ac:dyDescent="0.25">
      <c r="A922" s="48" t="s">
        <v>1180</v>
      </c>
      <c r="B922" s="48" t="s">
        <v>96</v>
      </c>
      <c r="C922" s="49">
        <v>2018</v>
      </c>
      <c r="D922" s="85">
        <v>9230826.0502000004</v>
      </c>
      <c r="E922" s="49">
        <v>914923.85051319702</v>
      </c>
      <c r="F922" s="49">
        <v>2206052.6868228801</v>
      </c>
      <c r="G922" s="49">
        <v>2435504.4076032802</v>
      </c>
      <c r="H922" s="49">
        <v>3979018.60869681</v>
      </c>
      <c r="I922" s="49">
        <v>4119124.7170007098</v>
      </c>
      <c r="J922" s="49">
        <v>1.1193505562172701</v>
      </c>
      <c r="K922" s="49">
        <v>6185071.2955196798</v>
      </c>
      <c r="L922" s="49">
        <v>6554629.1246039802</v>
      </c>
      <c r="M922" s="38">
        <f>IF(OR(Beazley_data[[#This Row],[total_RC]]&lt;0.6,Beazley_data[[#This Row],[total_RC]]&gt;2),1,Beazley_data[[#This Row],[total_RC]])</f>
        <v>1.1193505562172701</v>
      </c>
      <c r="P922" s="39" t="str">
        <f>Beazley_data[[#This Row],[key]]</f>
        <v>E32018</v>
      </c>
      <c r="Q922" s="40">
        <f>Beazley_data[[#This Row],[WEP]]</f>
        <v>9230826.0502000004</v>
      </c>
      <c r="R922" s="40">
        <f t="shared" si="115"/>
        <v>8826660.4144375194</v>
      </c>
      <c r="S922" s="41">
        <f t="shared" si="116"/>
        <v>-4.5789190564236353E-2</v>
      </c>
      <c r="U922" s="42">
        <f>Beazley_data[[#This Row],[Acq_costs]]</f>
        <v>914923.85051319702</v>
      </c>
      <c r="V922" s="40">
        <f t="shared" si="117"/>
        <v>786660.86016719602</v>
      </c>
      <c r="W922" s="43">
        <f t="shared" si="118"/>
        <v>-0.16304737764471988</v>
      </c>
      <c r="Y922" s="44">
        <f>Beazley_data[[#This Row],[total_RC]]</f>
        <v>1.1193505562172701</v>
      </c>
      <c r="Z922" s="45">
        <f t="shared" si="119"/>
        <v>1.1348122003443799</v>
      </c>
      <c r="AA922" s="43">
        <f t="shared" si="120"/>
        <v>1.3624848342675286E-2</v>
      </c>
      <c r="AD922" s="42">
        <f>Beazley_data[[#This Row],[Cat_incurred]]+Beazley_data[[#This Row],[incurred_exc_cat]]</f>
        <v>6554629.1246039905</v>
      </c>
      <c r="AE922" s="40">
        <f t="shared" si="121"/>
        <v>4345772.1809149999</v>
      </c>
      <c r="AF922" s="43">
        <f t="shared" si="122"/>
        <v>-0.50827720638220775</v>
      </c>
    </row>
    <row r="923" spans="1:32" x14ac:dyDescent="0.25">
      <c r="A923" s="46" t="s">
        <v>1181</v>
      </c>
      <c r="B923" s="46" t="s">
        <v>96</v>
      </c>
      <c r="C923">
        <v>2019</v>
      </c>
      <c r="D923" s="84">
        <v>9416970.6809999999</v>
      </c>
      <c r="E923">
        <v>849696.73613106494</v>
      </c>
      <c r="F923">
        <v>507509.66779187397</v>
      </c>
      <c r="G923">
        <v>698009.52932926395</v>
      </c>
      <c r="H923">
        <v>6088389.3651776901</v>
      </c>
      <c r="I923">
        <v>8740152.3789914697</v>
      </c>
      <c r="J923">
        <v>1.29506134745065</v>
      </c>
      <c r="K923">
        <v>6595899.0329695698</v>
      </c>
      <c r="L923">
        <v>9438161.9083207399</v>
      </c>
      <c r="M923" s="38">
        <f>IF(OR(Beazley_data[[#This Row],[total_RC]]&lt;0.6,Beazley_data[[#This Row],[total_RC]]&gt;2),1,Beazley_data[[#This Row],[total_RC]])</f>
        <v>1.29506134745065</v>
      </c>
      <c r="P923" s="39" t="str">
        <f>Beazley_data[[#This Row],[key]]</f>
        <v>E32019</v>
      </c>
      <c r="Q923" s="40">
        <f>Beazley_data[[#This Row],[WEP]]</f>
        <v>9416970.6809999999</v>
      </c>
      <c r="R923" s="40">
        <f t="shared" si="115"/>
        <v>9300249.7608356308</v>
      </c>
      <c r="S923" s="41">
        <f t="shared" si="116"/>
        <v>-1.2550299525921724E-2</v>
      </c>
      <c r="U923" s="42">
        <f>Beazley_data[[#This Row],[Acq_costs]]</f>
        <v>849696.73613106494</v>
      </c>
      <c r="V923" s="40">
        <f t="shared" si="117"/>
        <v>711534.78823458101</v>
      </c>
      <c r="W923" s="43">
        <f t="shared" si="118"/>
        <v>-0.19417455081751292</v>
      </c>
      <c r="Y923" s="44">
        <f>Beazley_data[[#This Row],[total_RC]]</f>
        <v>1.29506134745065</v>
      </c>
      <c r="Z923" s="45">
        <f t="shared" si="119"/>
        <v>1.32377089721463</v>
      </c>
      <c r="AA923" s="43">
        <f t="shared" si="120"/>
        <v>2.1687702777261734E-2</v>
      </c>
      <c r="AD923" s="42">
        <f>Beazley_data[[#This Row],[Cat_incurred]]+Beazley_data[[#This Row],[incurred_exc_cat]]</f>
        <v>9438161.9083207343</v>
      </c>
      <c r="AE923" s="40">
        <f t="shared" si="121"/>
        <v>1223118.6784107001</v>
      </c>
      <c r="AF923" s="43">
        <f t="shared" si="122"/>
        <v>-6.7164727143113572</v>
      </c>
    </row>
    <row r="924" spans="1:32" x14ac:dyDescent="0.25">
      <c r="A924" s="48" t="s">
        <v>1182</v>
      </c>
      <c r="B924" s="48" t="s">
        <v>96</v>
      </c>
      <c r="C924" s="49">
        <v>2020</v>
      </c>
      <c r="D924" s="85">
        <v>12273750.1752</v>
      </c>
      <c r="E924" s="49">
        <v>918785.11381609004</v>
      </c>
      <c r="F924" s="49">
        <v>84029.665996659998</v>
      </c>
      <c r="G924" s="49">
        <v>119824.20988446</v>
      </c>
      <c r="H924" s="49">
        <v>472667.04228421702</v>
      </c>
      <c r="I924" s="49">
        <v>1281352.4567586801</v>
      </c>
      <c r="J924" s="49">
        <v>1.5338627658638899</v>
      </c>
      <c r="K924" s="49">
        <v>556696.70828087698</v>
      </c>
      <c r="L924" s="49">
        <v>1401176.6666431399</v>
      </c>
      <c r="M924" s="38">
        <f>IF(OR(Beazley_data[[#This Row],[total_RC]]&lt;0.6,Beazley_data[[#This Row],[total_RC]]&gt;2),1,Beazley_data[[#This Row],[total_RC]])</f>
        <v>1.5338627658638899</v>
      </c>
      <c r="P924" s="39" t="str">
        <f>Beazley_data[[#This Row],[key]]</f>
        <v>E32020</v>
      </c>
      <c r="Q924" s="40">
        <f>Beazley_data[[#This Row],[WEP]]</f>
        <v>12273750.1752</v>
      </c>
      <c r="R924" s="40">
        <f t="shared" si="115"/>
        <v>12347979.815910799</v>
      </c>
      <c r="S924" s="41">
        <f t="shared" si="116"/>
        <v>6.011480567465098E-3</v>
      </c>
      <c r="U924" s="42">
        <f>Beazley_data[[#This Row],[Acq_costs]]</f>
        <v>918785.11381609004</v>
      </c>
      <c r="V924" s="40">
        <f t="shared" si="117"/>
        <v>886815.53972599399</v>
      </c>
      <c r="W924" s="43">
        <f t="shared" si="118"/>
        <v>-3.6049857786630495E-2</v>
      </c>
      <c r="Y924" s="44">
        <f>Beazley_data[[#This Row],[total_RC]]</f>
        <v>1.5338627658638899</v>
      </c>
      <c r="Z924" s="45">
        <f t="shared" si="119"/>
        <v>1.5550403019719801</v>
      </c>
      <c r="AA924" s="43">
        <f t="shared" si="120"/>
        <v>1.3618641318321112E-2</v>
      </c>
      <c r="AD924" s="42">
        <f>Beazley_data[[#This Row],[Cat_incurred]]+Beazley_data[[#This Row],[incurred_exc_cat]]</f>
        <v>1401176.6666431401</v>
      </c>
      <c r="AE924" s="40">
        <f t="shared" si="121"/>
        <v>183633.39783199999</v>
      </c>
      <c r="AF924" s="43">
        <f t="shared" si="122"/>
        <v>-6.6302931993069665</v>
      </c>
    </row>
    <row r="925" spans="1:32" x14ac:dyDescent="0.25">
      <c r="A925" s="46" t="s">
        <v>1183</v>
      </c>
      <c r="B925" s="46" t="s">
        <v>96</v>
      </c>
      <c r="C925">
        <v>2021</v>
      </c>
      <c r="D925" s="84">
        <v>12614575.681600001</v>
      </c>
      <c r="E925">
        <v>943111.53806163406</v>
      </c>
      <c r="F925">
        <v>61986.04135385</v>
      </c>
      <c r="G925">
        <v>84271.759812350007</v>
      </c>
      <c r="H925">
        <v>480047.710534018</v>
      </c>
      <c r="I925">
        <v>510277.86301169801</v>
      </c>
      <c r="J925">
        <v>1.2810625745720099</v>
      </c>
      <c r="K925">
        <v>542033.75188786804</v>
      </c>
      <c r="L925">
        <v>594549.62282404804</v>
      </c>
      <c r="M925" s="38">
        <f>IF(OR(Beazley_data[[#This Row],[total_RC]]&lt;0.6,Beazley_data[[#This Row],[total_RC]]&gt;2),1,Beazley_data[[#This Row],[total_RC]])</f>
        <v>1.2810625745720099</v>
      </c>
      <c r="P925" s="39" t="str">
        <f>Beazley_data[[#This Row],[key]]</f>
        <v>E32021</v>
      </c>
      <c r="Q925" s="40">
        <f>Beazley_data[[#This Row],[WEP]]</f>
        <v>12614575.681600001</v>
      </c>
      <c r="R925" s="40">
        <f t="shared" si="115"/>
        <v>13226433.354807001</v>
      </c>
      <c r="S925" s="41">
        <f t="shared" si="116"/>
        <v>4.6260216703441596E-2</v>
      </c>
      <c r="U925" s="42">
        <f>Beazley_data[[#This Row],[Acq_costs]]</f>
        <v>943111.53806163406</v>
      </c>
      <c r="V925" s="40">
        <f t="shared" si="117"/>
        <v>1130535.7157135601</v>
      </c>
      <c r="W925" s="43">
        <f t="shared" si="118"/>
        <v>0.16578350869139022</v>
      </c>
      <c r="Y925" s="44">
        <f>Beazley_data[[#This Row],[total_RC]]</f>
        <v>1.2810625745720099</v>
      </c>
      <c r="Z925" s="45">
        <f t="shared" si="119"/>
        <v>1.2865630468396601</v>
      </c>
      <c r="AA925" s="43">
        <f t="shared" si="120"/>
        <v>4.2753227532545965E-3</v>
      </c>
      <c r="AD925" s="42">
        <f>Beazley_data[[#This Row],[Cat_incurred]]+Beazley_data[[#This Row],[incurred_exc_cat]]</f>
        <v>594549.62282404804</v>
      </c>
      <c r="AE925" s="40">
        <f t="shared" si="121"/>
        <v>40799.583299999998</v>
      </c>
      <c r="AF925" s="43">
        <f t="shared" si="122"/>
        <v>-13.57244350885437</v>
      </c>
    </row>
    <row r="926" spans="1:32" x14ac:dyDescent="0.25">
      <c r="A926" s="48" t="s">
        <v>1184</v>
      </c>
      <c r="B926" s="48" t="s">
        <v>96</v>
      </c>
      <c r="C926" s="49">
        <v>2022</v>
      </c>
      <c r="D926" s="85">
        <v>8201277.9008999998</v>
      </c>
      <c r="E926" s="49">
        <v>615296.32114936598</v>
      </c>
      <c r="F926" s="49">
        <v>100090.45626208</v>
      </c>
      <c r="G926" s="49">
        <v>116298.54051707999</v>
      </c>
      <c r="H926" s="49">
        <v>16838.4130374288</v>
      </c>
      <c r="I926" s="49">
        <v>31859.146183028799</v>
      </c>
      <c r="J926" s="49">
        <v>1.07466419492667</v>
      </c>
      <c r="K926" s="49">
        <v>116928.869299509</v>
      </c>
      <c r="L926" s="49">
        <v>148157.68670010901</v>
      </c>
      <c r="M926" s="38">
        <f>IF(OR(Beazley_data[[#This Row],[total_RC]]&lt;0.6,Beazley_data[[#This Row],[total_RC]]&gt;2),1,Beazley_data[[#This Row],[total_RC]])</f>
        <v>1.07466419492667</v>
      </c>
      <c r="P926" s="39" t="str">
        <f>Beazley_data[[#This Row],[key]]</f>
        <v>E32022</v>
      </c>
      <c r="Q926" s="40">
        <f>Beazley_data[[#This Row],[WEP]]</f>
        <v>8201277.9008999998</v>
      </c>
      <c r="R926" s="40">
        <f t="shared" si="115"/>
        <v>1154388.0496046999</v>
      </c>
      <c r="S926" s="41">
        <f t="shared" si="116"/>
        <v>-6.1044376314432434</v>
      </c>
      <c r="U926" s="42">
        <f>Beazley_data[[#This Row],[Acq_costs]]</f>
        <v>615296.32114936598</v>
      </c>
      <c r="V926" s="40">
        <f t="shared" si="117"/>
        <v>427006.688338087</v>
      </c>
      <c r="W926" s="43">
        <f t="shared" si="118"/>
        <v>-0.44095242054428596</v>
      </c>
      <c r="Y926" s="44">
        <f>Beazley_data[[#This Row],[total_RC]]</f>
        <v>1.07466419492667</v>
      </c>
      <c r="Z926" s="45">
        <f t="shared" si="119"/>
        <v>1.06070888634787</v>
      </c>
      <c r="AA926" s="43">
        <f t="shared" si="120"/>
        <v>-1.3156586843398261E-2</v>
      </c>
      <c r="AD926" s="42">
        <f>Beazley_data[[#This Row],[Cat_incurred]]+Beazley_data[[#This Row],[incurred_exc_cat]]</f>
        <v>148157.68670010878</v>
      </c>
      <c r="AE926" s="40">
        <f t="shared" si="121"/>
        <v>0</v>
      </c>
      <c r="AF926" s="43" t="str">
        <f t="shared" si="122"/>
        <v>no values</v>
      </c>
    </row>
    <row r="927" spans="1:32" x14ac:dyDescent="0.25">
      <c r="A927" s="46" t="s">
        <v>1185</v>
      </c>
      <c r="B927" s="46" t="s">
        <v>96</v>
      </c>
      <c r="C927">
        <v>2023</v>
      </c>
      <c r="D927" s="84">
        <v>9145946.1701999996</v>
      </c>
      <c r="E927">
        <v>1441858.2298961</v>
      </c>
      <c r="F927">
        <v>88135.187208860007</v>
      </c>
      <c r="G927">
        <v>155704.14936569001</v>
      </c>
      <c r="H927">
        <v>0</v>
      </c>
      <c r="I927">
        <v>17517.004856750002</v>
      </c>
      <c r="J927">
        <v>1.00927917215728</v>
      </c>
      <c r="K927">
        <v>88135.187208860007</v>
      </c>
      <c r="L927">
        <v>173221.15422244</v>
      </c>
      <c r="M927" s="38">
        <f>IF(OR(Beazley_data[[#This Row],[total_RC]]&lt;0.6,Beazley_data[[#This Row],[total_RC]]&gt;2),1,Beazley_data[[#This Row],[total_RC]])</f>
        <v>1.00927917215728</v>
      </c>
      <c r="P927" s="39" t="str">
        <f>Beazley_data[[#This Row],[key]]</f>
        <v>E32023</v>
      </c>
      <c r="Q927" s="40">
        <f>Beazley_data[[#This Row],[WEP]]</f>
        <v>9145946.1701999996</v>
      </c>
      <c r="R927" s="40">
        <f t="shared" si="115"/>
        <v>0</v>
      </c>
      <c r="S927" s="41" t="str">
        <f t="shared" si="116"/>
        <v>no values</v>
      </c>
      <c r="U927" s="42">
        <f>Beazley_data[[#This Row],[Acq_costs]]</f>
        <v>1441858.2298961</v>
      </c>
      <c r="V927" s="40">
        <f t="shared" si="117"/>
        <v>0</v>
      </c>
      <c r="W927" s="43" t="str">
        <f t="shared" si="118"/>
        <v>no values</v>
      </c>
      <c r="Y927" s="44">
        <f>Beazley_data[[#This Row],[total_RC]]</f>
        <v>1.00927917215728</v>
      </c>
      <c r="Z927" s="45">
        <f t="shared" si="119"/>
        <v>0</v>
      </c>
      <c r="AA927" s="43" t="str">
        <f t="shared" si="120"/>
        <v>no values</v>
      </c>
      <c r="AD927" s="42">
        <f>Beazley_data[[#This Row],[Cat_incurred]]+Beazley_data[[#This Row],[incurred_exc_cat]]</f>
        <v>173221.15422244</v>
      </c>
      <c r="AE927" s="40">
        <f t="shared" si="121"/>
        <v>0</v>
      </c>
      <c r="AF927" s="43" t="str">
        <f t="shared" si="122"/>
        <v>no values</v>
      </c>
    </row>
    <row r="928" spans="1:32" x14ac:dyDescent="0.25">
      <c r="A928" s="48" t="s">
        <v>1186</v>
      </c>
      <c r="B928" s="48" t="s">
        <v>96</v>
      </c>
      <c r="C928" s="49">
        <v>2024</v>
      </c>
      <c r="D928" s="85">
        <v>573070.57120000001</v>
      </c>
      <c r="E928" s="49">
        <v>178608.94175381499</v>
      </c>
      <c r="F928" s="49">
        <v>0</v>
      </c>
      <c r="G928" s="49">
        <v>0</v>
      </c>
      <c r="H928" s="49">
        <v>0</v>
      </c>
      <c r="I928" s="49">
        <v>0</v>
      </c>
      <c r="J928" s="49">
        <v>1.00713116387952</v>
      </c>
      <c r="K928" s="49">
        <v>0</v>
      </c>
      <c r="L928" s="49">
        <v>0</v>
      </c>
      <c r="M928" s="38">
        <f>IF(OR(Beazley_data[[#This Row],[total_RC]]&lt;0.6,Beazley_data[[#This Row],[total_RC]]&gt;2),1,Beazley_data[[#This Row],[total_RC]])</f>
        <v>1.00713116387952</v>
      </c>
      <c r="P928" s="39" t="str">
        <f>Beazley_data[[#This Row],[key]]</f>
        <v>E32024</v>
      </c>
      <c r="Q928" s="40">
        <f>Beazley_data[[#This Row],[WEP]]</f>
        <v>573070.57120000001</v>
      </c>
      <c r="R928" s="40">
        <f t="shared" si="115"/>
        <v>0</v>
      </c>
      <c r="S928" s="41" t="str">
        <f t="shared" si="116"/>
        <v>no values</v>
      </c>
      <c r="U928" s="42">
        <f>Beazley_data[[#This Row],[Acq_costs]]</f>
        <v>178608.94175381499</v>
      </c>
      <c r="V928" s="40">
        <f t="shared" si="117"/>
        <v>0</v>
      </c>
      <c r="W928" s="43" t="str">
        <f t="shared" si="118"/>
        <v>no values</v>
      </c>
      <c r="Y928" s="44">
        <f>Beazley_data[[#This Row],[total_RC]]</f>
        <v>1.00713116387952</v>
      </c>
      <c r="Z928" s="45">
        <f t="shared" si="119"/>
        <v>0</v>
      </c>
      <c r="AA928" s="43" t="str">
        <f t="shared" si="120"/>
        <v>no values</v>
      </c>
      <c r="AD928" s="42">
        <f>Beazley_data[[#This Row],[Cat_incurred]]+Beazley_data[[#This Row],[incurred_exc_cat]]</f>
        <v>0</v>
      </c>
      <c r="AE928" s="40">
        <f t="shared" si="121"/>
        <v>0</v>
      </c>
      <c r="AF928" s="43" t="str">
        <f t="shared" si="122"/>
        <v>no values</v>
      </c>
    </row>
    <row r="929" spans="1:32" x14ac:dyDescent="0.25">
      <c r="A929" s="46" t="s">
        <v>1187</v>
      </c>
      <c r="B929" s="46" t="s">
        <v>98</v>
      </c>
      <c r="C929">
        <v>2004</v>
      </c>
      <c r="D929" s="84">
        <v>5701569.1198000005</v>
      </c>
      <c r="E929">
        <v>1096602.17336904</v>
      </c>
      <c r="F929">
        <v>10070.913</v>
      </c>
      <c r="G929">
        <v>10070.913</v>
      </c>
      <c r="H929">
        <v>2203107.8218</v>
      </c>
      <c r="I929">
        <v>2203107.8218</v>
      </c>
      <c r="J929">
        <v>1.1271927618795501</v>
      </c>
      <c r="K929">
        <v>2213178.7348000002</v>
      </c>
      <c r="L929">
        <v>2213178.7348000002</v>
      </c>
      <c r="M929" s="38">
        <f>IF(OR(Beazley_data[[#This Row],[total_RC]]&lt;0.6,Beazley_data[[#This Row],[total_RC]]&gt;2),1,Beazley_data[[#This Row],[total_RC]])</f>
        <v>1.1271927618795501</v>
      </c>
      <c r="P929" s="39" t="str">
        <f>Beazley_data[[#This Row],[key]]</f>
        <v>E42004</v>
      </c>
      <c r="Q929" s="40">
        <f>Beazley_data[[#This Row],[WEP]]</f>
        <v>5701569.1198000005</v>
      </c>
      <c r="R929" s="40">
        <f t="shared" si="115"/>
        <v>5715381.8469625004</v>
      </c>
      <c r="S929" s="41">
        <f t="shared" si="116"/>
        <v>2.4167636620536265E-3</v>
      </c>
      <c r="U929" s="42">
        <f>Beazley_data[[#This Row],[Acq_costs]]</f>
        <v>1096602.17336904</v>
      </c>
      <c r="V929" s="40">
        <f t="shared" si="117"/>
        <v>1099100.1514874999</v>
      </c>
      <c r="W929" s="43">
        <f t="shared" si="118"/>
        <v>2.2727484070302543E-3</v>
      </c>
      <c r="Y929" s="44">
        <f>Beazley_data[[#This Row],[total_RC]]</f>
        <v>1.1271927618795501</v>
      </c>
      <c r="Z929" s="45">
        <f t="shared" si="119"/>
        <v>1.1270030587581501</v>
      </c>
      <c r="AA929" s="43">
        <f t="shared" si="120"/>
        <v>-1.6832529417357698E-4</v>
      </c>
      <c r="AD929" s="42">
        <f>Beazley_data[[#This Row],[Cat_incurred]]+Beazley_data[[#This Row],[incurred_exc_cat]]</f>
        <v>2213178.7348000002</v>
      </c>
      <c r="AE929" s="40">
        <f t="shared" si="121"/>
        <v>2213178.7348000002</v>
      </c>
      <c r="AF929" s="43">
        <f t="shared" si="122"/>
        <v>0</v>
      </c>
    </row>
    <row r="930" spans="1:32" x14ac:dyDescent="0.25">
      <c r="A930" s="48" t="s">
        <v>1188</v>
      </c>
      <c r="B930" s="48" t="s">
        <v>98</v>
      </c>
      <c r="C930" s="49">
        <v>2005</v>
      </c>
      <c r="D930" s="85">
        <v>5474040.5985000003</v>
      </c>
      <c r="E930" s="49">
        <v>957611.64482909394</v>
      </c>
      <c r="F930" s="49">
        <v>603276.49919999996</v>
      </c>
      <c r="G930" s="49">
        <v>603276.49919999996</v>
      </c>
      <c r="H930" s="49">
        <v>4265019.4357000003</v>
      </c>
      <c r="I930" s="49">
        <v>4265019.4357000003</v>
      </c>
      <c r="J930" s="49">
        <v>1.04875973809949</v>
      </c>
      <c r="K930" s="49">
        <v>4868295.9348999998</v>
      </c>
      <c r="L930" s="49">
        <v>4868295.9348999998</v>
      </c>
      <c r="M930" s="38">
        <f>IF(OR(Beazley_data[[#This Row],[total_RC]]&lt;0.6,Beazley_data[[#This Row],[total_RC]]&gt;2),1,Beazley_data[[#This Row],[total_RC]])</f>
        <v>1.04875973809949</v>
      </c>
      <c r="P930" s="39" t="str">
        <f>Beazley_data[[#This Row],[key]]</f>
        <v>E42005</v>
      </c>
      <c r="Q930" s="40">
        <f>Beazley_data[[#This Row],[WEP]]</f>
        <v>5474040.5985000003</v>
      </c>
      <c r="R930" s="40">
        <f t="shared" si="115"/>
        <v>5474040.5985000003</v>
      </c>
      <c r="S930" s="41">
        <f t="shared" si="116"/>
        <v>0</v>
      </c>
      <c r="U930" s="42">
        <f>Beazley_data[[#This Row],[Acq_costs]]</f>
        <v>957611.64482909394</v>
      </c>
      <c r="V930" s="40">
        <f t="shared" si="117"/>
        <v>957611.64489999996</v>
      </c>
      <c r="W930" s="43">
        <f t="shared" si="118"/>
        <v>7.4044641964551577E-11</v>
      </c>
      <c r="Y930" s="44">
        <f>Beazley_data[[#This Row],[total_RC]]</f>
        <v>1.04875973809949</v>
      </c>
      <c r="Z930" s="45">
        <f t="shared" si="119"/>
        <v>1.04875973810497</v>
      </c>
      <c r="AA930" s="43">
        <f t="shared" si="120"/>
        <v>5.2252776784240693E-12</v>
      </c>
      <c r="AD930" s="42">
        <f>Beazley_data[[#This Row],[Cat_incurred]]+Beazley_data[[#This Row],[incurred_exc_cat]]</f>
        <v>4868295.9349000007</v>
      </c>
      <c r="AE930" s="40">
        <f t="shared" si="121"/>
        <v>4872713.7988999998</v>
      </c>
      <c r="AF930" s="43">
        <f t="shared" si="122"/>
        <v>9.066537010641683E-4</v>
      </c>
    </row>
    <row r="931" spans="1:32" x14ac:dyDescent="0.25">
      <c r="A931" s="46" t="s">
        <v>1189</v>
      </c>
      <c r="B931" s="46" t="s">
        <v>98</v>
      </c>
      <c r="C931">
        <v>2006</v>
      </c>
      <c r="D931" s="84">
        <v>5778325.3131999997</v>
      </c>
      <c r="E931">
        <v>1046994.72975957</v>
      </c>
      <c r="F931">
        <v>719713.10360000003</v>
      </c>
      <c r="G931">
        <v>719713.10360000003</v>
      </c>
      <c r="H931">
        <v>3531643.4035</v>
      </c>
      <c r="I931">
        <v>3531643.4035</v>
      </c>
      <c r="J931">
        <v>1.0118086357653699</v>
      </c>
      <c r="K931">
        <v>4251356.5071</v>
      </c>
      <c r="L931">
        <v>4251356.5071</v>
      </c>
      <c r="M931" s="38">
        <f>IF(OR(Beazley_data[[#This Row],[total_RC]]&lt;0.6,Beazley_data[[#This Row],[total_RC]]&gt;2),1,Beazley_data[[#This Row],[total_RC]])</f>
        <v>1.0118086357653699</v>
      </c>
      <c r="P931" s="39" t="str">
        <f>Beazley_data[[#This Row],[key]]</f>
        <v>E42006</v>
      </c>
      <c r="Q931" s="40">
        <f>Beazley_data[[#This Row],[WEP]]</f>
        <v>5778325.3131999997</v>
      </c>
      <c r="R931" s="40">
        <f t="shared" si="115"/>
        <v>5778325.3131999997</v>
      </c>
      <c r="S931" s="41">
        <f t="shared" si="116"/>
        <v>0</v>
      </c>
      <c r="U931" s="42">
        <f>Beazley_data[[#This Row],[Acq_costs]]</f>
        <v>1046994.72975957</v>
      </c>
      <c r="V931" s="40">
        <f t="shared" si="117"/>
        <v>1046994.7298</v>
      </c>
      <c r="W931" s="43">
        <f t="shared" si="118"/>
        <v>3.8615278932990499E-11</v>
      </c>
      <c r="Y931" s="44">
        <f>Beazley_data[[#This Row],[total_RC]]</f>
        <v>1.0118086357653699</v>
      </c>
      <c r="Z931" s="45">
        <f t="shared" si="119"/>
        <v>1.0118086357068199</v>
      </c>
      <c r="AA931" s="43">
        <f t="shared" si="120"/>
        <v>-5.7866726600292803E-11</v>
      </c>
      <c r="AD931" s="42">
        <f>Beazley_data[[#This Row],[Cat_incurred]]+Beazley_data[[#This Row],[incurred_exc_cat]]</f>
        <v>4251356.5071</v>
      </c>
      <c r="AE931" s="40">
        <f t="shared" si="121"/>
        <v>4251356.5071</v>
      </c>
      <c r="AF931" s="43">
        <f t="shared" si="122"/>
        <v>0</v>
      </c>
    </row>
    <row r="932" spans="1:32" x14ac:dyDescent="0.25">
      <c r="A932" s="48" t="s">
        <v>1190</v>
      </c>
      <c r="B932" s="48" t="s">
        <v>98</v>
      </c>
      <c r="C932" s="49">
        <v>2007</v>
      </c>
      <c r="D932" s="85">
        <v>4608652.3183000004</v>
      </c>
      <c r="E932" s="49">
        <v>1038209.02288118</v>
      </c>
      <c r="F932" s="49">
        <v>1230629.4805000001</v>
      </c>
      <c r="G932" s="49">
        <v>1230629.4805000001</v>
      </c>
      <c r="H932" s="49">
        <v>3205787.8401000001</v>
      </c>
      <c r="I932" s="49">
        <v>3205787.8401000001</v>
      </c>
      <c r="J932" s="49">
        <v>0.94871020951099105</v>
      </c>
      <c r="K932" s="49">
        <v>4436417.3206000002</v>
      </c>
      <c r="L932" s="49">
        <v>4436417.3206000002</v>
      </c>
      <c r="M932" s="38">
        <f>IF(OR(Beazley_data[[#This Row],[total_RC]]&lt;0.6,Beazley_data[[#This Row],[total_RC]]&gt;2),1,Beazley_data[[#This Row],[total_RC]])</f>
        <v>0.94871020951099105</v>
      </c>
      <c r="P932" s="39" t="str">
        <f>Beazley_data[[#This Row],[key]]</f>
        <v>E42007</v>
      </c>
      <c r="Q932" s="40">
        <f>Beazley_data[[#This Row],[WEP]]</f>
        <v>4608652.3183000004</v>
      </c>
      <c r="R932" s="40">
        <f t="shared" si="115"/>
        <v>4608652.3183000004</v>
      </c>
      <c r="S932" s="41">
        <f t="shared" si="116"/>
        <v>0</v>
      </c>
      <c r="U932" s="42">
        <f>Beazley_data[[#This Row],[Acq_costs]]</f>
        <v>1038209.02288118</v>
      </c>
      <c r="V932" s="40">
        <f t="shared" si="117"/>
        <v>1038209.0231</v>
      </c>
      <c r="W932" s="43">
        <f t="shared" si="118"/>
        <v>2.1076675157696016E-10</v>
      </c>
      <c r="Y932" s="44">
        <f>Beazley_data[[#This Row],[total_RC]]</f>
        <v>0.94871020951099105</v>
      </c>
      <c r="Z932" s="45">
        <f t="shared" si="119"/>
        <v>0.94871020951337204</v>
      </c>
      <c r="AA932" s="43">
        <f t="shared" si="120"/>
        <v>2.5097066256221742E-12</v>
      </c>
      <c r="AD932" s="42">
        <f>Beazley_data[[#This Row],[Cat_incurred]]+Beazley_data[[#This Row],[incurred_exc_cat]]</f>
        <v>4436417.3206000002</v>
      </c>
      <c r="AE932" s="40">
        <f t="shared" si="121"/>
        <v>4436417.3206000002</v>
      </c>
      <c r="AF932" s="43">
        <f t="shared" si="122"/>
        <v>0</v>
      </c>
    </row>
    <row r="933" spans="1:32" x14ac:dyDescent="0.25">
      <c r="A933" s="46" t="s">
        <v>1191</v>
      </c>
      <c r="B933" s="46" t="s">
        <v>98</v>
      </c>
      <c r="C933">
        <v>2008</v>
      </c>
      <c r="D933" s="84">
        <v>6566966.3017999995</v>
      </c>
      <c r="E933">
        <v>871616.36292687897</v>
      </c>
      <c r="F933">
        <v>706495.44979999994</v>
      </c>
      <c r="G933">
        <v>706495.44979999994</v>
      </c>
      <c r="H933">
        <v>7408833.0903000003</v>
      </c>
      <c r="I933">
        <v>7408833.0903000003</v>
      </c>
      <c r="J933">
        <v>0.92220693125530495</v>
      </c>
      <c r="K933">
        <v>8115328.5400999999</v>
      </c>
      <c r="L933">
        <v>8115328.5400999999</v>
      </c>
      <c r="M933" s="38">
        <f>IF(OR(Beazley_data[[#This Row],[total_RC]]&lt;0.6,Beazley_data[[#This Row],[total_RC]]&gt;2),1,Beazley_data[[#This Row],[total_RC]])</f>
        <v>0.92220693125530495</v>
      </c>
      <c r="P933" s="39" t="str">
        <f>Beazley_data[[#This Row],[key]]</f>
        <v>E42008</v>
      </c>
      <c r="Q933" s="40">
        <f>Beazley_data[[#This Row],[WEP]]</f>
        <v>6566966.3017999995</v>
      </c>
      <c r="R933" s="40">
        <f t="shared" si="115"/>
        <v>6567066.2435600003</v>
      </c>
      <c r="S933" s="41">
        <f t="shared" si="116"/>
        <v>1.5218631317870557E-5</v>
      </c>
      <c r="U933" s="42">
        <f>Beazley_data[[#This Row],[Acq_costs]]</f>
        <v>871616.36292687897</v>
      </c>
      <c r="V933" s="40">
        <f t="shared" si="117"/>
        <v>871616.36300000001</v>
      </c>
      <c r="W933" s="43">
        <f t="shared" si="118"/>
        <v>8.3891318268088647E-11</v>
      </c>
      <c r="Y933" s="44">
        <f>Beazley_data[[#This Row],[total_RC]]</f>
        <v>0.92220693125530495</v>
      </c>
      <c r="Z933" s="45">
        <f t="shared" si="119"/>
        <v>0.92220312723821096</v>
      </c>
      <c r="AA933" s="43">
        <f t="shared" si="120"/>
        <v>-4.1249232209623921E-6</v>
      </c>
      <c r="AD933" s="42">
        <f>Beazley_data[[#This Row],[Cat_incurred]]+Beazley_data[[#This Row],[incurred_exc_cat]]</f>
        <v>8115328.5400999999</v>
      </c>
      <c r="AE933" s="40">
        <f t="shared" si="121"/>
        <v>8115328.5400999999</v>
      </c>
      <c r="AF933" s="43">
        <f t="shared" si="122"/>
        <v>0</v>
      </c>
    </row>
    <row r="934" spans="1:32" x14ac:dyDescent="0.25">
      <c r="A934" s="48" t="s">
        <v>1192</v>
      </c>
      <c r="B934" s="48" t="s">
        <v>98</v>
      </c>
      <c r="C934" s="49">
        <v>2009</v>
      </c>
      <c r="D934" s="85">
        <v>5081671.9935999997</v>
      </c>
      <c r="E934" s="49">
        <v>1068854.48428145</v>
      </c>
      <c r="F934" s="49">
        <v>4018388.9889357099</v>
      </c>
      <c r="G934" s="49">
        <v>4018388.9889357099</v>
      </c>
      <c r="H934" s="49">
        <v>4836171.1013010005</v>
      </c>
      <c r="I934" s="49">
        <v>4836171.1013010005</v>
      </c>
      <c r="J934" s="49">
        <v>1.06950857531252</v>
      </c>
      <c r="K934" s="49">
        <v>8854560.0902367104</v>
      </c>
      <c r="L934" s="49">
        <v>8854560.0902367104</v>
      </c>
      <c r="M934" s="38">
        <f>IF(OR(Beazley_data[[#This Row],[total_RC]]&lt;0.6,Beazley_data[[#This Row],[total_RC]]&gt;2),1,Beazley_data[[#This Row],[total_RC]])</f>
        <v>1.06950857531252</v>
      </c>
      <c r="P934" s="39" t="str">
        <f>Beazley_data[[#This Row],[key]]</f>
        <v>E42009</v>
      </c>
      <c r="Q934" s="40">
        <f>Beazley_data[[#This Row],[WEP]]</f>
        <v>5081671.9935999997</v>
      </c>
      <c r="R934" s="40">
        <f t="shared" si="115"/>
        <v>5083603.5936000003</v>
      </c>
      <c r="S934" s="41">
        <f t="shared" si="116"/>
        <v>3.7996668395473348E-4</v>
      </c>
      <c r="U934" s="42">
        <f>Beazley_data[[#This Row],[Acq_costs]]</f>
        <v>1068854.48428145</v>
      </c>
      <c r="V934" s="40">
        <f t="shared" si="117"/>
        <v>1068854.4845</v>
      </c>
      <c r="W934" s="43">
        <f t="shared" si="118"/>
        <v>2.0447121595564538E-10</v>
      </c>
      <c r="Y934" s="44">
        <f>Beazley_data[[#This Row],[total_RC]]</f>
        <v>1.06950857531252</v>
      </c>
      <c r="Z934" s="45">
        <f t="shared" si="119"/>
        <v>1.0694713134764999</v>
      </c>
      <c r="AA934" s="43">
        <f t="shared" si="120"/>
        <v>-3.4841360914034838E-5</v>
      </c>
      <c r="AD934" s="42">
        <f>Beazley_data[[#This Row],[Cat_incurred]]+Beazley_data[[#This Row],[incurred_exc_cat]]</f>
        <v>8854560.0902367104</v>
      </c>
      <c r="AE934" s="40">
        <f t="shared" si="121"/>
        <v>8875518.1567320004</v>
      </c>
      <c r="AF934" s="43">
        <f t="shared" si="122"/>
        <v>2.3613344173481886E-3</v>
      </c>
    </row>
    <row r="935" spans="1:32" x14ac:dyDescent="0.25">
      <c r="A935" s="46" t="s">
        <v>1193</v>
      </c>
      <c r="B935" s="46" t="s">
        <v>98</v>
      </c>
      <c r="C935">
        <v>2010</v>
      </c>
      <c r="D935" s="84">
        <v>2902594.2272999999</v>
      </c>
      <c r="E935">
        <v>242198.382345833</v>
      </c>
      <c r="F935">
        <v>51335.113899999997</v>
      </c>
      <c r="G935">
        <v>51335.113899999997</v>
      </c>
      <c r="H935">
        <v>1384447.0304</v>
      </c>
      <c r="I935">
        <v>1384447.0304</v>
      </c>
      <c r="J935">
        <v>1.0290169555020201</v>
      </c>
      <c r="K935">
        <v>1435782.1443</v>
      </c>
      <c r="L935">
        <v>1435782.1443</v>
      </c>
      <c r="M935" s="38">
        <f>IF(OR(Beazley_data[[#This Row],[total_RC]]&lt;0.6,Beazley_data[[#This Row],[total_RC]]&gt;2),1,Beazley_data[[#This Row],[total_RC]])</f>
        <v>1.0290169555020201</v>
      </c>
      <c r="P935" s="39" t="str">
        <f>Beazley_data[[#This Row],[key]]</f>
        <v>E42010</v>
      </c>
      <c r="Q935" s="40">
        <f>Beazley_data[[#This Row],[WEP]]</f>
        <v>2902594.2272999999</v>
      </c>
      <c r="R935" s="40">
        <f t="shared" si="115"/>
        <v>2902594.2272999999</v>
      </c>
      <c r="S935" s="41">
        <f t="shared" si="116"/>
        <v>0</v>
      </c>
      <c r="U935" s="42">
        <f>Beazley_data[[#This Row],[Acq_costs]]</f>
        <v>242198.382345833</v>
      </c>
      <c r="V935" s="40">
        <f t="shared" si="117"/>
        <v>242198.3824</v>
      </c>
      <c r="W935" s="43">
        <f t="shared" si="118"/>
        <v>2.2364724723354027E-10</v>
      </c>
      <c r="Y935" s="44">
        <f>Beazley_data[[#This Row],[total_RC]]</f>
        <v>1.0290169555020201</v>
      </c>
      <c r="Z935" s="45">
        <f t="shared" si="119"/>
        <v>1.0290169555312401</v>
      </c>
      <c r="AA935" s="43">
        <f t="shared" si="120"/>
        <v>2.8395994476130283E-11</v>
      </c>
      <c r="AD935" s="42">
        <f>Beazley_data[[#This Row],[Cat_incurred]]+Beazley_data[[#This Row],[incurred_exc_cat]]</f>
        <v>1435782.1443</v>
      </c>
      <c r="AE935" s="40">
        <f t="shared" si="121"/>
        <v>1435782.1443</v>
      </c>
      <c r="AF935" s="43">
        <f t="shared" si="122"/>
        <v>0</v>
      </c>
    </row>
    <row r="936" spans="1:32" x14ac:dyDescent="0.25">
      <c r="A936" s="48" t="s">
        <v>1194</v>
      </c>
      <c r="B936" s="48" t="s">
        <v>98</v>
      </c>
      <c r="C936" s="49">
        <v>2011</v>
      </c>
      <c r="D936" s="85">
        <v>2764916.3746000002</v>
      </c>
      <c r="E936" s="49">
        <v>275619.25561848702</v>
      </c>
      <c r="F936" s="49">
        <v>38880.433100000002</v>
      </c>
      <c r="G936" s="49">
        <v>38880.433100000002</v>
      </c>
      <c r="H936" s="49">
        <v>2453688.0912000001</v>
      </c>
      <c r="I936" s="49">
        <v>2453688.0912000001</v>
      </c>
      <c r="J936" s="49">
        <v>1.0044386451546301</v>
      </c>
      <c r="K936" s="49">
        <v>2492568.5243000002</v>
      </c>
      <c r="L936" s="49">
        <v>2492568.5243000002</v>
      </c>
      <c r="M936" s="38">
        <f>IF(OR(Beazley_data[[#This Row],[total_RC]]&lt;0.6,Beazley_data[[#This Row],[total_RC]]&gt;2),1,Beazley_data[[#This Row],[total_RC]])</f>
        <v>1.0044386451546301</v>
      </c>
      <c r="P936" s="39" t="str">
        <f>Beazley_data[[#This Row],[key]]</f>
        <v>E42011</v>
      </c>
      <c r="Q936" s="40">
        <f>Beazley_data[[#This Row],[WEP]]</f>
        <v>2764916.3746000002</v>
      </c>
      <c r="R936" s="40">
        <f t="shared" si="115"/>
        <v>2764916.3746000002</v>
      </c>
      <c r="S936" s="41">
        <f t="shared" si="116"/>
        <v>0</v>
      </c>
      <c r="U936" s="42">
        <f>Beazley_data[[#This Row],[Acq_costs]]</f>
        <v>275619.25561848702</v>
      </c>
      <c r="V936" s="40">
        <f t="shared" si="117"/>
        <v>275619.25569999998</v>
      </c>
      <c r="W936" s="43">
        <f t="shared" si="118"/>
        <v>2.9574479619829888E-10</v>
      </c>
      <c r="Y936" s="44">
        <f>Beazley_data[[#This Row],[total_RC]]</f>
        <v>1.0044386451546301</v>
      </c>
      <c r="Z936" s="45">
        <f t="shared" si="119"/>
        <v>1.00443864517062</v>
      </c>
      <c r="AA936" s="43">
        <f t="shared" si="120"/>
        <v>1.5919216337146424E-11</v>
      </c>
      <c r="AD936" s="42">
        <f>Beazley_data[[#This Row],[Cat_incurred]]+Beazley_data[[#This Row],[incurred_exc_cat]]</f>
        <v>2492568.5243000002</v>
      </c>
      <c r="AE936" s="40">
        <f t="shared" si="121"/>
        <v>2492568.5243000002</v>
      </c>
      <c r="AF936" s="43">
        <f t="shared" si="122"/>
        <v>0</v>
      </c>
    </row>
    <row r="937" spans="1:32" x14ac:dyDescent="0.25">
      <c r="A937" s="46" t="s">
        <v>1195</v>
      </c>
      <c r="B937" s="46" t="s">
        <v>98</v>
      </c>
      <c r="C937">
        <v>2012</v>
      </c>
      <c r="D937" s="84">
        <v>2651113.4514000001</v>
      </c>
      <c r="E937">
        <v>239954.61657132601</v>
      </c>
      <c r="F937">
        <v>71480.195900000006</v>
      </c>
      <c r="G937">
        <v>71480.195900000006</v>
      </c>
      <c r="H937">
        <v>352032.77510000003</v>
      </c>
      <c r="I937">
        <v>352032.77510000003</v>
      </c>
      <c r="J937">
        <v>1.0507278395995501</v>
      </c>
      <c r="K937">
        <v>423512.97100000002</v>
      </c>
      <c r="L937">
        <v>423512.97100000002</v>
      </c>
      <c r="M937" s="38">
        <f>IF(OR(Beazley_data[[#This Row],[total_RC]]&lt;0.6,Beazley_data[[#This Row],[total_RC]]&gt;2),1,Beazley_data[[#This Row],[total_RC]])</f>
        <v>1.0507278395995501</v>
      </c>
      <c r="P937" s="39" t="str">
        <f>Beazley_data[[#This Row],[key]]</f>
        <v>E42012</v>
      </c>
      <c r="Q937" s="40">
        <f>Beazley_data[[#This Row],[WEP]]</f>
        <v>2651113.4514000001</v>
      </c>
      <c r="R937" s="40">
        <f t="shared" si="115"/>
        <v>2651113.4514000001</v>
      </c>
      <c r="S937" s="41">
        <f t="shared" si="116"/>
        <v>0</v>
      </c>
      <c r="U937" s="42">
        <f>Beazley_data[[#This Row],[Acq_costs]]</f>
        <v>239954.61657132601</v>
      </c>
      <c r="V937" s="40">
        <f t="shared" si="117"/>
        <v>239954.61660000001</v>
      </c>
      <c r="W937" s="43">
        <f t="shared" si="118"/>
        <v>1.1949757996328629E-10</v>
      </c>
      <c r="Y937" s="44">
        <f>Beazley_data[[#This Row],[total_RC]]</f>
        <v>1.0507278395995501</v>
      </c>
      <c r="Z937" s="45">
        <f t="shared" si="119"/>
        <v>1.0507278395895301</v>
      </c>
      <c r="AA937" s="43">
        <f t="shared" si="120"/>
        <v>-9.5362323756086052E-12</v>
      </c>
      <c r="AD937" s="42">
        <f>Beazley_data[[#This Row],[Cat_incurred]]+Beazley_data[[#This Row],[incurred_exc_cat]]</f>
        <v>423512.97100000002</v>
      </c>
      <c r="AE937" s="40">
        <f t="shared" si="121"/>
        <v>428453.65029999998</v>
      </c>
      <c r="AF937" s="43">
        <f t="shared" si="122"/>
        <v>1.153142071853171E-2</v>
      </c>
    </row>
    <row r="938" spans="1:32" x14ac:dyDescent="0.25">
      <c r="A938" s="48" t="s">
        <v>1196</v>
      </c>
      <c r="B938" s="48" t="s">
        <v>98</v>
      </c>
      <c r="C938" s="49">
        <v>2013</v>
      </c>
      <c r="D938" s="85">
        <v>2611418.7425000002</v>
      </c>
      <c r="E938" s="49">
        <v>218665.311022665</v>
      </c>
      <c r="F938" s="49">
        <v>72901.414699999994</v>
      </c>
      <c r="G938" s="49">
        <v>72901.414699999994</v>
      </c>
      <c r="H938" s="49">
        <v>128641.9561</v>
      </c>
      <c r="I938" s="49">
        <v>128641.9561</v>
      </c>
      <c r="J938" s="49">
        <v>1.0045525154800901</v>
      </c>
      <c r="K938" s="49">
        <v>201543.3708</v>
      </c>
      <c r="L938" s="49">
        <v>201543.3708</v>
      </c>
      <c r="M938" s="38">
        <f>IF(OR(Beazley_data[[#This Row],[total_RC]]&lt;0.6,Beazley_data[[#This Row],[total_RC]]&gt;2),1,Beazley_data[[#This Row],[total_RC]])</f>
        <v>1.0045525154800901</v>
      </c>
      <c r="P938" s="39" t="str">
        <f>Beazley_data[[#This Row],[key]]</f>
        <v>E42013</v>
      </c>
      <c r="Q938" s="40">
        <f>Beazley_data[[#This Row],[WEP]]</f>
        <v>2611418.7425000002</v>
      </c>
      <c r="R938" s="40">
        <f t="shared" si="115"/>
        <v>2611418.7425000002</v>
      </c>
      <c r="S938" s="41">
        <f t="shared" si="116"/>
        <v>0</v>
      </c>
      <c r="U938" s="42">
        <f>Beazley_data[[#This Row],[Acq_costs]]</f>
        <v>218665.311022665</v>
      </c>
      <c r="V938" s="40">
        <f t="shared" si="117"/>
        <v>218665.31109999999</v>
      </c>
      <c r="W938" s="43">
        <f t="shared" si="118"/>
        <v>3.5366830220533031E-10</v>
      </c>
      <c r="Y938" s="44">
        <f>Beazley_data[[#This Row],[total_RC]]</f>
        <v>1.0045525154800901</v>
      </c>
      <c r="Z938" s="45">
        <f t="shared" si="119"/>
        <v>1.00455251550432</v>
      </c>
      <c r="AA938" s="43">
        <f t="shared" si="120"/>
        <v>2.4120144048880308E-11</v>
      </c>
      <c r="AD938" s="42">
        <f>Beazley_data[[#This Row],[Cat_incurred]]+Beazley_data[[#This Row],[incurred_exc_cat]]</f>
        <v>201543.37079999998</v>
      </c>
      <c r="AE938" s="40">
        <f t="shared" si="121"/>
        <v>201543.3708</v>
      </c>
      <c r="AF938" s="43">
        <f t="shared" si="122"/>
        <v>1.4440480151348993E-16</v>
      </c>
    </row>
    <row r="939" spans="1:32" x14ac:dyDescent="0.25">
      <c r="A939" s="46" t="s">
        <v>1197</v>
      </c>
      <c r="B939" s="46" t="s">
        <v>98</v>
      </c>
      <c r="C939">
        <v>2014</v>
      </c>
      <c r="D939" s="84">
        <v>1712982.5475999999</v>
      </c>
      <c r="E939">
        <v>234569.953743369</v>
      </c>
      <c r="F939">
        <v>73793.613599999997</v>
      </c>
      <c r="G939">
        <v>73793.613599999997</v>
      </c>
      <c r="H939">
        <v>3211390.24</v>
      </c>
      <c r="I939">
        <v>3291424.04</v>
      </c>
      <c r="J939">
        <v>0.93606108847192404</v>
      </c>
      <c r="K939">
        <v>3285183.8536</v>
      </c>
      <c r="L939">
        <v>3365217.6535999998</v>
      </c>
      <c r="M939" s="38">
        <f>IF(OR(Beazley_data[[#This Row],[total_RC]]&lt;0.6,Beazley_data[[#This Row],[total_RC]]&gt;2),1,Beazley_data[[#This Row],[total_RC]])</f>
        <v>0.93606108847192404</v>
      </c>
      <c r="P939" s="39" t="str">
        <f>Beazley_data[[#This Row],[key]]</f>
        <v>E42014</v>
      </c>
      <c r="Q939" s="40">
        <f>Beazley_data[[#This Row],[WEP]]</f>
        <v>1712982.5475999999</v>
      </c>
      <c r="R939" s="40">
        <f t="shared" si="115"/>
        <v>1712982.5475999999</v>
      </c>
      <c r="S939" s="41">
        <f t="shared" si="116"/>
        <v>0</v>
      </c>
      <c r="U939" s="42">
        <f>Beazley_data[[#This Row],[Acq_costs]]</f>
        <v>234569.953743369</v>
      </c>
      <c r="V939" s="40">
        <f t="shared" si="117"/>
        <v>234569.95389999999</v>
      </c>
      <c r="W939" s="43">
        <f t="shared" si="118"/>
        <v>6.6773681858173164E-10</v>
      </c>
      <c r="Y939" s="44">
        <f>Beazley_data[[#This Row],[total_RC]]</f>
        <v>0.93606108847192404</v>
      </c>
      <c r="Z939" s="45">
        <f t="shared" si="119"/>
        <v>0.93606108843971803</v>
      </c>
      <c r="AA939" s="43">
        <f t="shared" si="120"/>
        <v>-3.4405890843966401E-11</v>
      </c>
      <c r="AD939" s="42">
        <f>Beazley_data[[#This Row],[Cat_incurred]]+Beazley_data[[#This Row],[incurred_exc_cat]]</f>
        <v>3365217.6535999998</v>
      </c>
      <c r="AE939" s="40">
        <f t="shared" si="121"/>
        <v>3354900.5384</v>
      </c>
      <c r="AF939" s="43">
        <f t="shared" si="122"/>
        <v>-3.0752372780983436E-3</v>
      </c>
    </row>
    <row r="940" spans="1:32" x14ac:dyDescent="0.25">
      <c r="A940" s="48" t="s">
        <v>1198</v>
      </c>
      <c r="B940" s="48" t="s">
        <v>98</v>
      </c>
      <c r="C940" s="49">
        <v>2015</v>
      </c>
      <c r="D940" s="85">
        <v>1795340.3459999999</v>
      </c>
      <c r="E940" s="49">
        <v>223537.22962222199</v>
      </c>
      <c r="F940" s="49">
        <v>27078.889599999999</v>
      </c>
      <c r="G940" s="49">
        <v>27078.889599999999</v>
      </c>
      <c r="H940" s="49">
        <v>641728.71580000001</v>
      </c>
      <c r="I940" s="49">
        <v>641728.71580000001</v>
      </c>
      <c r="J940" s="49">
        <v>0.94551867228102604</v>
      </c>
      <c r="K940" s="49">
        <v>668807.6054</v>
      </c>
      <c r="L940" s="49">
        <v>668807.6054</v>
      </c>
      <c r="M940" s="38">
        <f>IF(OR(Beazley_data[[#This Row],[total_RC]]&lt;0.6,Beazley_data[[#This Row],[total_RC]]&gt;2),1,Beazley_data[[#This Row],[total_RC]])</f>
        <v>0.94551867228102604</v>
      </c>
      <c r="P940" s="39" t="str">
        <f>Beazley_data[[#This Row],[key]]</f>
        <v>E42015</v>
      </c>
      <c r="Q940" s="40">
        <f>Beazley_data[[#This Row],[WEP]]</f>
        <v>1795340.3459999999</v>
      </c>
      <c r="R940" s="40">
        <f t="shared" si="115"/>
        <v>1795340.3459999999</v>
      </c>
      <c r="S940" s="41">
        <f t="shared" si="116"/>
        <v>0</v>
      </c>
      <c r="U940" s="42">
        <f>Beazley_data[[#This Row],[Acq_costs]]</f>
        <v>223537.22962222199</v>
      </c>
      <c r="V940" s="40">
        <f t="shared" si="117"/>
        <v>223537.2297</v>
      </c>
      <c r="W940" s="43">
        <f t="shared" si="118"/>
        <v>3.4794207631333888E-10</v>
      </c>
      <c r="Y940" s="44">
        <f>Beazley_data[[#This Row],[total_RC]]</f>
        <v>0.94551867228102604</v>
      </c>
      <c r="Z940" s="45">
        <f t="shared" si="119"/>
        <v>0.94551867225233399</v>
      </c>
      <c r="AA940" s="43">
        <f t="shared" si="120"/>
        <v>-3.0345301027797242E-11</v>
      </c>
      <c r="AD940" s="42">
        <f>Beazley_data[[#This Row],[Cat_incurred]]+Beazley_data[[#This Row],[incurred_exc_cat]]</f>
        <v>668807.6054</v>
      </c>
      <c r="AE940" s="40">
        <f t="shared" si="121"/>
        <v>668807.6054</v>
      </c>
      <c r="AF940" s="43">
        <f t="shared" si="122"/>
        <v>0</v>
      </c>
    </row>
    <row r="941" spans="1:32" x14ac:dyDescent="0.25">
      <c r="A941" s="46" t="s">
        <v>1199</v>
      </c>
      <c r="B941" s="46" t="s">
        <v>98</v>
      </c>
      <c r="C941">
        <v>2016</v>
      </c>
      <c r="D941" s="84">
        <v>612964.46140000003</v>
      </c>
      <c r="E941">
        <v>1281.1400358974399</v>
      </c>
      <c r="F941">
        <v>45</v>
      </c>
      <c r="G941">
        <v>45</v>
      </c>
      <c r="H941">
        <v>0</v>
      </c>
      <c r="I941">
        <v>0</v>
      </c>
      <c r="J941">
        <v>0.9764639177901</v>
      </c>
      <c r="K941">
        <v>45</v>
      </c>
      <c r="L941">
        <v>45</v>
      </c>
      <c r="M941" s="38">
        <f>IF(OR(Beazley_data[[#This Row],[total_RC]]&lt;0.6,Beazley_data[[#This Row],[total_RC]]&gt;2),1,Beazley_data[[#This Row],[total_RC]])</f>
        <v>0.9764639177901</v>
      </c>
      <c r="P941" s="39" t="str">
        <f>Beazley_data[[#This Row],[key]]</f>
        <v>E42016</v>
      </c>
      <c r="Q941" s="40">
        <f>Beazley_data[[#This Row],[WEP]]</f>
        <v>612964.46140000003</v>
      </c>
      <c r="R941" s="40">
        <f t="shared" si="115"/>
        <v>612964.46140000003</v>
      </c>
      <c r="S941" s="41">
        <f t="shared" si="116"/>
        <v>0</v>
      </c>
      <c r="U941" s="42">
        <f>Beazley_data[[#This Row],[Acq_costs]]</f>
        <v>1281.1400358974399</v>
      </c>
      <c r="V941" s="40">
        <f t="shared" si="117"/>
        <v>1281.1400000000001</v>
      </c>
      <c r="W941" s="43">
        <f t="shared" si="118"/>
        <v>-2.8019919625933627E-8</v>
      </c>
      <c r="Y941" s="44">
        <f>Beazley_data[[#This Row],[total_RC]]</f>
        <v>0.9764639177901</v>
      </c>
      <c r="Z941" s="45">
        <f t="shared" si="119"/>
        <v>0.97646391781448905</v>
      </c>
      <c r="AA941" s="43">
        <f t="shared" si="120"/>
        <v>2.4976904822704919E-11</v>
      </c>
      <c r="AD941" s="42">
        <f>Beazley_data[[#This Row],[Cat_incurred]]+Beazley_data[[#This Row],[incurred_exc_cat]]</f>
        <v>45</v>
      </c>
      <c r="AE941" s="40">
        <f t="shared" si="121"/>
        <v>45</v>
      </c>
      <c r="AF941" s="43">
        <f t="shared" si="122"/>
        <v>0</v>
      </c>
    </row>
    <row r="942" spans="1:32" x14ac:dyDescent="0.25">
      <c r="A942" s="48" t="s">
        <v>1200</v>
      </c>
      <c r="B942" s="48" t="s">
        <v>98</v>
      </c>
      <c r="C942" s="49">
        <v>2017</v>
      </c>
      <c r="D942" s="85">
        <v>1399062.1</v>
      </c>
      <c r="E942" s="49">
        <v>115749.9</v>
      </c>
      <c r="F942" s="49">
        <v>0</v>
      </c>
      <c r="G942" s="49">
        <v>0</v>
      </c>
      <c r="H942" s="49">
        <v>158885.73699999999</v>
      </c>
      <c r="I942" s="49">
        <v>159675.53700000001</v>
      </c>
      <c r="J942" s="49">
        <v>1.0215393136116599</v>
      </c>
      <c r="K942" s="49">
        <v>158885.73699999999</v>
      </c>
      <c r="L942" s="49">
        <v>159675.53700000001</v>
      </c>
      <c r="M942" s="38">
        <f>IF(OR(Beazley_data[[#This Row],[total_RC]]&lt;0.6,Beazley_data[[#This Row],[total_RC]]&gt;2),1,Beazley_data[[#This Row],[total_RC]])</f>
        <v>1.0215393136116599</v>
      </c>
      <c r="P942" s="39" t="str">
        <f>Beazley_data[[#This Row],[key]]</f>
        <v>E42017</v>
      </c>
      <c r="Q942" s="40">
        <f>Beazley_data[[#This Row],[WEP]]</f>
        <v>1399062.1</v>
      </c>
      <c r="R942" s="40">
        <f t="shared" si="115"/>
        <v>1399062.1</v>
      </c>
      <c r="S942" s="41">
        <f t="shared" si="116"/>
        <v>0</v>
      </c>
      <c r="U942" s="42">
        <f>Beazley_data[[#This Row],[Acq_costs]]</f>
        <v>115749.9</v>
      </c>
      <c r="V942" s="40">
        <f t="shared" si="117"/>
        <v>115749.9</v>
      </c>
      <c r="W942" s="43">
        <f t="shared" si="118"/>
        <v>0</v>
      </c>
      <c r="Y942" s="44">
        <f>Beazley_data[[#This Row],[total_RC]]</f>
        <v>1.0215393136116599</v>
      </c>
      <c r="Z942" s="45">
        <f t="shared" si="119"/>
        <v>1.0215393137192399</v>
      </c>
      <c r="AA942" s="43">
        <f t="shared" si="120"/>
        <v>1.0531160524863578E-10</v>
      </c>
      <c r="AD942" s="42">
        <f>Beazley_data[[#This Row],[Cat_incurred]]+Beazley_data[[#This Row],[incurred_exc_cat]]</f>
        <v>159675.53700000001</v>
      </c>
      <c r="AE942" s="40">
        <f t="shared" si="121"/>
        <v>72962.327000000005</v>
      </c>
      <c r="AF942" s="43">
        <f t="shared" si="122"/>
        <v>-1.188465521391608</v>
      </c>
    </row>
    <row r="943" spans="1:32" x14ac:dyDescent="0.25">
      <c r="A943" s="46" t="s">
        <v>1201</v>
      </c>
      <c r="B943" s="46" t="s">
        <v>98</v>
      </c>
      <c r="C943">
        <v>2018</v>
      </c>
      <c r="D943" s="84">
        <v>1208537.4831000001</v>
      </c>
      <c r="E943">
        <v>190020.28819870099</v>
      </c>
      <c r="F943">
        <v>0</v>
      </c>
      <c r="G943">
        <v>1000</v>
      </c>
      <c r="H943">
        <v>2331361.3404999999</v>
      </c>
      <c r="I943">
        <v>2812633.0904999999</v>
      </c>
      <c r="J943">
        <v>0.93243185740488199</v>
      </c>
      <c r="K943">
        <v>2331361.3404999999</v>
      </c>
      <c r="L943">
        <v>2813633.0904999999</v>
      </c>
      <c r="M943" s="38">
        <f>IF(OR(Beazley_data[[#This Row],[total_RC]]&lt;0.6,Beazley_data[[#This Row],[total_RC]]&gt;2),1,Beazley_data[[#This Row],[total_RC]])</f>
        <v>0.93243185740488199</v>
      </c>
      <c r="P943" s="39" t="str">
        <f>Beazley_data[[#This Row],[key]]</f>
        <v>E42018</v>
      </c>
      <c r="Q943" s="40">
        <f>Beazley_data[[#This Row],[WEP]]</f>
        <v>1208537.4831000001</v>
      </c>
      <c r="R943" s="40">
        <f t="shared" si="115"/>
        <v>1208537.4831000001</v>
      </c>
      <c r="S943" s="41">
        <f t="shared" si="116"/>
        <v>0</v>
      </c>
      <c r="U943" s="42">
        <f>Beazley_data[[#This Row],[Acq_costs]]</f>
        <v>190020.28819870099</v>
      </c>
      <c r="V943" s="40">
        <f t="shared" si="117"/>
        <v>190020.28820000001</v>
      </c>
      <c r="W943" s="43">
        <f t="shared" si="118"/>
        <v>6.8362193369510531E-12</v>
      </c>
      <c r="Y943" s="44">
        <f>Beazley_data[[#This Row],[total_RC]]</f>
        <v>0.93243185740488199</v>
      </c>
      <c r="Z943" s="45">
        <f t="shared" si="119"/>
        <v>0.93243185743585</v>
      </c>
      <c r="AA943" s="43">
        <f t="shared" si="120"/>
        <v>3.3212084819305267E-11</v>
      </c>
      <c r="AD943" s="42">
        <f>Beazley_data[[#This Row],[Cat_incurred]]+Beazley_data[[#This Row],[incurred_exc_cat]]</f>
        <v>2813633.0904999999</v>
      </c>
      <c r="AE943" s="40">
        <f t="shared" si="121"/>
        <v>1817699.7476999999</v>
      </c>
      <c r="AF943" s="43">
        <f t="shared" si="122"/>
        <v>-0.54790861035228167</v>
      </c>
    </row>
    <row r="944" spans="1:32" x14ac:dyDescent="0.25">
      <c r="A944" s="48" t="s">
        <v>1202</v>
      </c>
      <c r="B944" s="48" t="s">
        <v>98</v>
      </c>
      <c r="C944" s="49">
        <v>2019</v>
      </c>
      <c r="D944" s="85">
        <v>960466.54689999996</v>
      </c>
      <c r="E944" s="49">
        <v>208560.69922499999</v>
      </c>
      <c r="F944" s="49">
        <v>0</v>
      </c>
      <c r="G944" s="49">
        <v>0</v>
      </c>
      <c r="H944" s="49">
        <v>259627.51319999999</v>
      </c>
      <c r="I944" s="49">
        <v>259821.62710000001</v>
      </c>
      <c r="J944" s="49">
        <v>1.0358818367338301</v>
      </c>
      <c r="K944" s="49">
        <v>259627.51319999999</v>
      </c>
      <c r="L944" s="49">
        <v>259821.62710000001</v>
      </c>
      <c r="M944" s="38">
        <f>IF(OR(Beazley_data[[#This Row],[total_RC]]&lt;0.6,Beazley_data[[#This Row],[total_RC]]&gt;2),1,Beazley_data[[#This Row],[total_RC]])</f>
        <v>1.0358818367338301</v>
      </c>
      <c r="P944" s="39" t="str">
        <f>Beazley_data[[#This Row],[key]]</f>
        <v>E42019</v>
      </c>
      <c r="Q944" s="40">
        <f>Beazley_data[[#This Row],[WEP]]</f>
        <v>960466.54689999996</v>
      </c>
      <c r="R944" s="40">
        <f t="shared" si="115"/>
        <v>997321.54689999996</v>
      </c>
      <c r="S944" s="41">
        <f t="shared" si="116"/>
        <v>3.695397950095166E-2</v>
      </c>
      <c r="U944" s="42">
        <f>Beazley_data[[#This Row],[Acq_costs]]</f>
        <v>208560.69922499999</v>
      </c>
      <c r="V944" s="40">
        <f t="shared" si="117"/>
        <v>217205.69930000001</v>
      </c>
      <c r="W944" s="43">
        <f t="shared" si="118"/>
        <v>3.9800981755362334E-2</v>
      </c>
      <c r="Y944" s="44">
        <f>Beazley_data[[#This Row],[total_RC]]</f>
        <v>1.0358818367338301</v>
      </c>
      <c r="Z944" s="45">
        <f t="shared" si="119"/>
        <v>1.03700230313522</v>
      </c>
      <c r="AA944" s="43">
        <f t="shared" si="120"/>
        <v>1.0804859333507768E-3</v>
      </c>
      <c r="AD944" s="42">
        <f>Beazley_data[[#This Row],[Cat_incurred]]+Beazley_data[[#This Row],[incurred_exc_cat]]</f>
        <v>259821.62710000001</v>
      </c>
      <c r="AE944" s="40">
        <f t="shared" si="121"/>
        <v>260016.565</v>
      </c>
      <c r="AF944" s="43">
        <f t="shared" si="122"/>
        <v>7.497133884527314E-4</v>
      </c>
    </row>
    <row r="945" spans="1:32" x14ac:dyDescent="0.25">
      <c r="A945" s="46" t="s">
        <v>1203</v>
      </c>
      <c r="B945" s="46" t="s">
        <v>98</v>
      </c>
      <c r="C945">
        <v>2020</v>
      </c>
      <c r="D945" s="84">
        <v>661060.31259999995</v>
      </c>
      <c r="E945">
        <v>161220.93752345699</v>
      </c>
      <c r="F945">
        <v>0</v>
      </c>
      <c r="G945">
        <v>0</v>
      </c>
      <c r="H945">
        <v>0</v>
      </c>
      <c r="I945">
        <v>38380.800000000003</v>
      </c>
      <c r="J945">
        <v>1.15219897877859</v>
      </c>
      <c r="K945">
        <v>0</v>
      </c>
      <c r="L945">
        <v>38380.800000000003</v>
      </c>
      <c r="M945" s="38">
        <f>IF(OR(Beazley_data[[#This Row],[total_RC]]&lt;0.6,Beazley_data[[#This Row],[total_RC]]&gt;2),1,Beazley_data[[#This Row],[total_RC]])</f>
        <v>1.15219897877859</v>
      </c>
      <c r="P945" s="39" t="str">
        <f>Beazley_data[[#This Row],[key]]</f>
        <v>E42020</v>
      </c>
      <c r="Q945" s="40">
        <f>Beazley_data[[#This Row],[WEP]]</f>
        <v>661060.31259999995</v>
      </c>
      <c r="R945" s="40">
        <f t="shared" si="115"/>
        <v>661060.31259999995</v>
      </c>
      <c r="S945" s="41">
        <f t="shared" si="116"/>
        <v>0</v>
      </c>
      <c r="U945" s="42">
        <f>Beazley_data[[#This Row],[Acq_costs]]</f>
        <v>161220.93752345699</v>
      </c>
      <c r="V945" s="40">
        <f t="shared" si="117"/>
        <v>161220.9376</v>
      </c>
      <c r="W945" s="43">
        <f t="shared" si="118"/>
        <v>4.7477093876886579E-10</v>
      </c>
      <c r="Y945" s="44">
        <f>Beazley_data[[#This Row],[total_RC]]</f>
        <v>1.15219897877859</v>
      </c>
      <c r="Z945" s="45">
        <f t="shared" si="119"/>
        <v>1.1521989788334399</v>
      </c>
      <c r="AA945" s="43">
        <f t="shared" si="120"/>
        <v>4.7604540019055249E-11</v>
      </c>
      <c r="AD945" s="42">
        <f>Beazley_data[[#This Row],[Cat_incurred]]+Beazley_data[[#This Row],[incurred_exc_cat]]</f>
        <v>38380.800000000003</v>
      </c>
      <c r="AE945" s="40">
        <f t="shared" si="121"/>
        <v>0</v>
      </c>
      <c r="AF945" s="43" t="str">
        <f t="shared" si="122"/>
        <v>no values</v>
      </c>
    </row>
    <row r="946" spans="1:32" x14ac:dyDescent="0.25">
      <c r="A946" s="48" t="s">
        <v>1204</v>
      </c>
      <c r="B946" s="48" t="s">
        <v>98</v>
      </c>
      <c r="C946" s="49">
        <v>2021</v>
      </c>
      <c r="D946" s="85">
        <v>1372585.4055000001</v>
      </c>
      <c r="E946" s="49">
        <v>833788.85217457998</v>
      </c>
      <c r="F946" s="49">
        <v>169925.93683187</v>
      </c>
      <c r="G946" s="49">
        <v>279030.82855484902</v>
      </c>
      <c r="H946" s="49">
        <v>90018.027199999997</v>
      </c>
      <c r="I946" s="49">
        <v>105173.22719999999</v>
      </c>
      <c r="J946" s="49"/>
      <c r="K946" s="49">
        <v>259943.96403187001</v>
      </c>
      <c r="L946" s="49">
        <v>384204.05575484899</v>
      </c>
      <c r="M946" s="38">
        <f>IF(OR(Beazley_data[[#This Row],[total_RC]]&lt;0.6,Beazley_data[[#This Row],[total_RC]]&gt;2),1,Beazley_data[[#This Row],[total_RC]])</f>
        <v>1</v>
      </c>
      <c r="P946" s="39" t="str">
        <f>Beazley_data[[#This Row],[key]]</f>
        <v>E42021</v>
      </c>
      <c r="Q946" s="40">
        <f>Beazley_data[[#This Row],[WEP]]</f>
        <v>1372585.4055000001</v>
      </c>
      <c r="R946" s="40">
        <f t="shared" si="115"/>
        <v>1346793.0166</v>
      </c>
      <c r="S946" s="41">
        <f t="shared" si="116"/>
        <v>-1.9150967210324141E-2</v>
      </c>
      <c r="U946" s="42">
        <f>Beazley_data[[#This Row],[Acq_costs]]</f>
        <v>833788.85217457998</v>
      </c>
      <c r="V946" s="40">
        <f t="shared" si="117"/>
        <v>827206.98340000003</v>
      </c>
      <c r="W946" s="43">
        <f t="shared" si="118"/>
        <v>-7.9567374389503415E-3</v>
      </c>
      <c r="Y946" s="44">
        <f>Beazley_data[[#This Row],[total_RC]]</f>
        <v>0</v>
      </c>
      <c r="Z946" s="45">
        <f t="shared" si="119"/>
        <v>0</v>
      </c>
      <c r="AA946" s="43" t="str">
        <f t="shared" si="120"/>
        <v>no values</v>
      </c>
      <c r="AD946" s="42">
        <f>Beazley_data[[#This Row],[Cat_incurred]]+Beazley_data[[#This Row],[incurred_exc_cat]]</f>
        <v>384204.05575484899</v>
      </c>
      <c r="AE946" s="40">
        <f t="shared" si="121"/>
        <v>49642.506603955997</v>
      </c>
      <c r="AF946" s="43">
        <f t="shared" si="122"/>
        <v>-6.7394169238873989</v>
      </c>
    </row>
    <row r="947" spans="1:32" x14ac:dyDescent="0.25">
      <c r="A947" s="46" t="s">
        <v>1205</v>
      </c>
      <c r="B947" s="46" t="s">
        <v>98</v>
      </c>
      <c r="C947">
        <v>2022</v>
      </c>
      <c r="D947" s="84">
        <v>4606421.2538999999</v>
      </c>
      <c r="E947">
        <v>2246106.7458997401</v>
      </c>
      <c r="F947">
        <v>204205.75268383601</v>
      </c>
      <c r="G947">
        <v>338885.50639814598</v>
      </c>
      <c r="H947">
        <v>104640.444754875</v>
      </c>
      <c r="I947">
        <v>147109.22913342499</v>
      </c>
      <c r="J947">
        <v>1.1273094605076099</v>
      </c>
      <c r="K947">
        <v>308846.19743871101</v>
      </c>
      <c r="L947">
        <v>485994.73553157097</v>
      </c>
      <c r="M947" s="38">
        <f>IF(OR(Beazley_data[[#This Row],[total_RC]]&lt;0.6,Beazley_data[[#This Row],[total_RC]]&gt;2),1,Beazley_data[[#This Row],[total_RC]])</f>
        <v>1.1273094605076099</v>
      </c>
      <c r="P947" s="39" t="str">
        <f>Beazley_data[[#This Row],[key]]</f>
        <v>E42022</v>
      </c>
      <c r="Q947" s="40">
        <f>Beazley_data[[#This Row],[WEP]]</f>
        <v>4606421.2538999999</v>
      </c>
      <c r="R947" s="40">
        <f t="shared" si="115"/>
        <v>0</v>
      </c>
      <c r="S947" s="41" t="str">
        <f t="shared" si="116"/>
        <v>no values</v>
      </c>
      <c r="U947" s="42">
        <f>Beazley_data[[#This Row],[Acq_costs]]</f>
        <v>2246106.7458997401</v>
      </c>
      <c r="V947" s="40">
        <f t="shared" si="117"/>
        <v>0</v>
      </c>
      <c r="W947" s="43" t="str">
        <f t="shared" si="118"/>
        <v>no values</v>
      </c>
      <c r="Y947" s="44">
        <f>Beazley_data[[#This Row],[total_RC]]</f>
        <v>1.1273094605076099</v>
      </c>
      <c r="Z947" s="45">
        <f t="shared" si="119"/>
        <v>0</v>
      </c>
      <c r="AA947" s="43" t="str">
        <f t="shared" si="120"/>
        <v>no values</v>
      </c>
      <c r="AD947" s="42">
        <f>Beazley_data[[#This Row],[Cat_incurred]]+Beazley_data[[#This Row],[incurred_exc_cat]]</f>
        <v>485994.73553157097</v>
      </c>
      <c r="AE947" s="40">
        <f t="shared" si="121"/>
        <v>0</v>
      </c>
      <c r="AF947" s="43" t="str">
        <f t="shared" si="122"/>
        <v>no values</v>
      </c>
    </row>
    <row r="948" spans="1:32" x14ac:dyDescent="0.25">
      <c r="A948" s="48" t="s">
        <v>1206</v>
      </c>
      <c r="B948" s="48" t="s">
        <v>98</v>
      </c>
      <c r="C948" s="49">
        <v>2023</v>
      </c>
      <c r="D948" s="85">
        <v>3272481.2533</v>
      </c>
      <c r="E948" s="49">
        <v>1643468.7508036301</v>
      </c>
      <c r="F948" s="49">
        <v>88287.452659105795</v>
      </c>
      <c r="G948" s="49">
        <v>119006.61354855599</v>
      </c>
      <c r="H948" s="49">
        <v>8185.14363796</v>
      </c>
      <c r="I948" s="49">
        <v>13995.30012521</v>
      </c>
      <c r="J948" s="49">
        <v>1.0733096254419201</v>
      </c>
      <c r="K948" s="49">
        <v>96472.5962970658</v>
      </c>
      <c r="L948" s="49">
        <v>133001.91367376599</v>
      </c>
      <c r="M948" s="38">
        <f>IF(OR(Beazley_data[[#This Row],[total_RC]]&lt;0.6,Beazley_data[[#This Row],[total_RC]]&gt;2),1,Beazley_data[[#This Row],[total_RC]])</f>
        <v>1.0733096254419201</v>
      </c>
      <c r="P948" s="39" t="str">
        <f>Beazley_data[[#This Row],[key]]</f>
        <v>E42023</v>
      </c>
      <c r="Q948" s="40">
        <f>Beazley_data[[#This Row],[WEP]]</f>
        <v>3272481.2533</v>
      </c>
      <c r="R948" s="40">
        <f t="shared" si="115"/>
        <v>0</v>
      </c>
      <c r="S948" s="41" t="str">
        <f t="shared" si="116"/>
        <v>no values</v>
      </c>
      <c r="U948" s="42">
        <f>Beazley_data[[#This Row],[Acq_costs]]</f>
        <v>1643468.7508036301</v>
      </c>
      <c r="V948" s="40">
        <f t="shared" si="117"/>
        <v>0</v>
      </c>
      <c r="W948" s="43" t="str">
        <f t="shared" si="118"/>
        <v>no values</v>
      </c>
      <c r="Y948" s="44">
        <f>Beazley_data[[#This Row],[total_RC]]</f>
        <v>1.0733096254419201</v>
      </c>
      <c r="Z948" s="45">
        <f t="shared" si="119"/>
        <v>0</v>
      </c>
      <c r="AA948" s="43" t="str">
        <f t="shared" si="120"/>
        <v>no values</v>
      </c>
      <c r="AD948" s="42">
        <f>Beazley_data[[#This Row],[Cat_incurred]]+Beazley_data[[#This Row],[incurred_exc_cat]]</f>
        <v>133001.91367376599</v>
      </c>
      <c r="AE948" s="40">
        <f t="shared" si="121"/>
        <v>0</v>
      </c>
      <c r="AF948" s="43" t="str">
        <f t="shared" si="122"/>
        <v>no values</v>
      </c>
    </row>
    <row r="949" spans="1:32" x14ac:dyDescent="0.25">
      <c r="A949" s="46" t="s">
        <v>1207</v>
      </c>
      <c r="B949" s="46" t="s">
        <v>97</v>
      </c>
      <c r="C949">
        <v>2003</v>
      </c>
      <c r="D949" s="84">
        <v>3306.4991</v>
      </c>
      <c r="E949">
        <v>1102.16636666667</v>
      </c>
      <c r="F949">
        <v>0</v>
      </c>
      <c r="G949">
        <v>0</v>
      </c>
      <c r="H949">
        <v>0</v>
      </c>
      <c r="I949">
        <v>0</v>
      </c>
      <c r="J949">
        <v>1.03</v>
      </c>
      <c r="K949">
        <v>0</v>
      </c>
      <c r="L949">
        <v>0</v>
      </c>
      <c r="M949" s="38">
        <f>IF(OR(Beazley_data[[#This Row],[total_RC]]&lt;0.6,Beazley_data[[#This Row],[total_RC]]&gt;2),1,Beazley_data[[#This Row],[total_RC]])</f>
        <v>1.03</v>
      </c>
      <c r="P949" s="39" t="str">
        <f>Beazley_data[[#This Row],[key]]</f>
        <v>E52003</v>
      </c>
      <c r="Q949" s="40">
        <f>Beazley_data[[#This Row],[WEP]]</f>
        <v>3306.4991</v>
      </c>
      <c r="R949" s="40">
        <f t="shared" si="115"/>
        <v>0</v>
      </c>
      <c r="S949" s="41" t="str">
        <f t="shared" si="116"/>
        <v>no values</v>
      </c>
      <c r="U949" s="42">
        <f>Beazley_data[[#This Row],[Acq_costs]]</f>
        <v>1102.16636666667</v>
      </c>
      <c r="V949" s="40">
        <f t="shared" si="117"/>
        <v>0</v>
      </c>
      <c r="W949" s="43" t="str">
        <f t="shared" si="118"/>
        <v>no values</v>
      </c>
      <c r="Y949" s="44">
        <f>Beazley_data[[#This Row],[total_RC]]</f>
        <v>1.03</v>
      </c>
      <c r="Z949" s="45">
        <f t="shared" si="119"/>
        <v>0</v>
      </c>
      <c r="AA949" s="43" t="str">
        <f t="shared" si="120"/>
        <v>no values</v>
      </c>
      <c r="AD949" s="42">
        <f>Beazley_data[[#This Row],[Cat_incurred]]+Beazley_data[[#This Row],[incurred_exc_cat]]</f>
        <v>0</v>
      </c>
      <c r="AE949" s="40">
        <f t="shared" si="121"/>
        <v>0</v>
      </c>
      <c r="AF949" s="43" t="str">
        <f t="shared" si="122"/>
        <v>no values</v>
      </c>
    </row>
    <row r="950" spans="1:32" x14ac:dyDescent="0.25">
      <c r="A950" s="48" t="s">
        <v>1208</v>
      </c>
      <c r="B950" s="48" t="s">
        <v>97</v>
      </c>
      <c r="C950" s="49">
        <v>2004</v>
      </c>
      <c r="D950" s="85">
        <v>1551500.0870999999</v>
      </c>
      <c r="E950" s="49">
        <v>364957.14851923101</v>
      </c>
      <c r="F950" s="49">
        <v>240222.80756874001</v>
      </c>
      <c r="G950" s="49">
        <v>240222.80756874001</v>
      </c>
      <c r="H950" s="49">
        <v>675993.21403710998</v>
      </c>
      <c r="I950" s="49">
        <v>675993.21403710998</v>
      </c>
      <c r="J950" s="49">
        <v>1.0922420637985399</v>
      </c>
      <c r="K950" s="49">
        <v>916216.02160584996</v>
      </c>
      <c r="L950" s="49">
        <v>916216.02160584996</v>
      </c>
      <c r="M950" s="38">
        <f>IF(OR(Beazley_data[[#This Row],[total_RC]]&lt;0.6,Beazley_data[[#This Row],[total_RC]]&gt;2),1,Beazley_data[[#This Row],[total_RC]])</f>
        <v>1.0922420637985399</v>
      </c>
      <c r="P950" s="39" t="str">
        <f>Beazley_data[[#This Row],[key]]</f>
        <v>E52004</v>
      </c>
      <c r="Q950" s="40">
        <f>Beazley_data[[#This Row],[WEP]]</f>
        <v>1551500.0870999999</v>
      </c>
      <c r="R950" s="40">
        <f t="shared" si="115"/>
        <v>1992329.54578093</v>
      </c>
      <c r="S950" s="41">
        <f t="shared" si="116"/>
        <v>0.22126332444070587</v>
      </c>
      <c r="U950" s="42">
        <f>Beazley_data[[#This Row],[Acq_costs]]</f>
        <v>364957.14851923101</v>
      </c>
      <c r="V950" s="40">
        <f t="shared" si="117"/>
        <v>507345.48553079402</v>
      </c>
      <c r="W950" s="43">
        <f t="shared" si="118"/>
        <v>0.2806536001056435</v>
      </c>
      <c r="Y950" s="44">
        <f>Beazley_data[[#This Row],[total_RC]]</f>
        <v>1.0922420637985399</v>
      </c>
      <c r="Z950" s="45">
        <f t="shared" si="119"/>
        <v>1.09510549324944</v>
      </c>
      <c r="AA950" s="43">
        <f t="shared" si="120"/>
        <v>2.6147521572588706E-3</v>
      </c>
      <c r="AD950" s="42">
        <f>Beazley_data[[#This Row],[Cat_incurred]]+Beazley_data[[#This Row],[incurred_exc_cat]]</f>
        <v>916216.02160584996</v>
      </c>
      <c r="AE950" s="40">
        <f t="shared" si="121"/>
        <v>960563.36388832005</v>
      </c>
      <c r="AF950" s="43">
        <f t="shared" si="122"/>
        <v>4.6168055070259922E-2</v>
      </c>
    </row>
    <row r="951" spans="1:32" x14ac:dyDescent="0.25">
      <c r="A951" s="46" t="s">
        <v>1209</v>
      </c>
      <c r="B951" s="46" t="s">
        <v>97</v>
      </c>
      <c r="C951">
        <v>2005</v>
      </c>
      <c r="D951" s="84">
        <v>1584241.6284</v>
      </c>
      <c r="E951">
        <v>473266.36261586298</v>
      </c>
      <c r="F951">
        <v>741270.96560512995</v>
      </c>
      <c r="G951">
        <v>764920.17212512996</v>
      </c>
      <c r="H951">
        <v>483719.55966521997</v>
      </c>
      <c r="I951">
        <v>483719.55966521997</v>
      </c>
      <c r="J951">
        <v>1.0076765533762699</v>
      </c>
      <c r="K951">
        <v>1224990.52527035</v>
      </c>
      <c r="L951">
        <v>1248639.7317903501</v>
      </c>
      <c r="M951" s="38">
        <f>IF(OR(Beazley_data[[#This Row],[total_RC]]&lt;0.6,Beazley_data[[#This Row],[total_RC]]&gt;2),1,Beazley_data[[#This Row],[total_RC]])</f>
        <v>1.0076765533762699</v>
      </c>
      <c r="P951" s="39" t="str">
        <f>Beazley_data[[#This Row],[key]]</f>
        <v>E52005</v>
      </c>
      <c r="Q951" s="40">
        <f>Beazley_data[[#This Row],[WEP]]</f>
        <v>1584241.6284</v>
      </c>
      <c r="R951" s="40">
        <f t="shared" si="115"/>
        <v>2238507.30032286</v>
      </c>
      <c r="S951" s="41">
        <f t="shared" si="116"/>
        <v>0.29227765834335012</v>
      </c>
      <c r="U951" s="42">
        <f>Beazley_data[[#This Row],[Acq_costs]]</f>
        <v>473266.36261586298</v>
      </c>
      <c r="V951" s="40">
        <f t="shared" si="117"/>
        <v>626221.33216822497</v>
      </c>
      <c r="W951" s="43">
        <f t="shared" si="118"/>
        <v>0.24425065339561594</v>
      </c>
      <c r="Y951" s="44">
        <f>Beazley_data[[#This Row],[total_RC]]</f>
        <v>1.0076765533762699</v>
      </c>
      <c r="Z951" s="45">
        <f t="shared" si="119"/>
        <v>0.99432876637452705</v>
      </c>
      <c r="AA951" s="43">
        <f t="shared" si="120"/>
        <v>-1.3423917172195403E-2</v>
      </c>
      <c r="AD951" s="42">
        <f>Beazley_data[[#This Row],[Cat_incurred]]+Beazley_data[[#This Row],[incurred_exc_cat]]</f>
        <v>1248639.7317903498</v>
      </c>
      <c r="AE951" s="40">
        <f t="shared" si="121"/>
        <v>1284374.2703778399</v>
      </c>
      <c r="AF951" s="43">
        <f t="shared" si="122"/>
        <v>2.7822527600913118E-2</v>
      </c>
    </row>
    <row r="952" spans="1:32" x14ac:dyDescent="0.25">
      <c r="A952" s="48" t="s">
        <v>1210</v>
      </c>
      <c r="B952" s="48" t="s">
        <v>97</v>
      </c>
      <c r="C952" s="49">
        <v>2006</v>
      </c>
      <c r="D952" s="85">
        <v>1652749.1984999999</v>
      </c>
      <c r="E952" s="49">
        <v>537085.17268595204</v>
      </c>
      <c r="F952" s="49">
        <v>729735.80043454003</v>
      </c>
      <c r="G952" s="49">
        <v>729735.80043454003</v>
      </c>
      <c r="H952" s="49">
        <v>1218137.7505475299</v>
      </c>
      <c r="I952" s="49">
        <v>1270178.8810475301</v>
      </c>
      <c r="J952" s="49">
        <v>0.98669456689808699</v>
      </c>
      <c r="K952" s="49">
        <v>1947873.5509820699</v>
      </c>
      <c r="L952" s="49">
        <v>1999914.6814820699</v>
      </c>
      <c r="M952" s="38">
        <f>IF(OR(Beazley_data[[#This Row],[total_RC]]&lt;0.6,Beazley_data[[#This Row],[total_RC]]&gt;2),1,Beazley_data[[#This Row],[total_RC]])</f>
        <v>0.98669456689808699</v>
      </c>
      <c r="P952" s="39" t="str">
        <f>Beazley_data[[#This Row],[key]]</f>
        <v>E52006</v>
      </c>
      <c r="Q952" s="40">
        <f>Beazley_data[[#This Row],[WEP]]</f>
        <v>1652749.1984999999</v>
      </c>
      <c r="R952" s="40">
        <f t="shared" si="115"/>
        <v>1996147.8651677801</v>
      </c>
      <c r="S952" s="41">
        <f t="shared" si="116"/>
        <v>0.17203067601353111</v>
      </c>
      <c r="U952" s="42">
        <f>Beazley_data[[#This Row],[Acq_costs]]</f>
        <v>537085.17268595204</v>
      </c>
      <c r="V952" s="40">
        <f t="shared" si="117"/>
        <v>615953.35101940297</v>
      </c>
      <c r="W952" s="43">
        <f t="shared" si="118"/>
        <v>0.12804245354445115</v>
      </c>
      <c r="Y952" s="44">
        <f>Beazley_data[[#This Row],[total_RC]]</f>
        <v>0.98669456689808699</v>
      </c>
      <c r="Z952" s="45">
        <f t="shared" si="119"/>
        <v>0.98009938805469998</v>
      </c>
      <c r="AA952" s="43">
        <f t="shared" si="120"/>
        <v>-6.7290918898307945E-3</v>
      </c>
      <c r="AD952" s="42">
        <f>Beazley_data[[#This Row],[Cat_incurred]]+Beazley_data[[#This Row],[incurred_exc_cat]]</f>
        <v>1999914.6814820701</v>
      </c>
      <c r="AE952" s="40">
        <f t="shared" si="121"/>
        <v>1902135.9074552399</v>
      </c>
      <c r="AF952" s="43">
        <f t="shared" si="122"/>
        <v>-5.1404725416094428E-2</v>
      </c>
    </row>
    <row r="953" spans="1:32" x14ac:dyDescent="0.25">
      <c r="A953" s="46" t="s">
        <v>1211</v>
      </c>
      <c r="B953" s="46" t="s">
        <v>97</v>
      </c>
      <c r="C953">
        <v>2007</v>
      </c>
      <c r="D953" s="84">
        <v>1862859.6035</v>
      </c>
      <c r="E953">
        <v>638945.98909101402</v>
      </c>
      <c r="F953">
        <v>386453.00162381999</v>
      </c>
      <c r="G953">
        <v>386453.00162381999</v>
      </c>
      <c r="H953">
        <v>1235134.55465253</v>
      </c>
      <c r="I953">
        <v>1235134.55465253</v>
      </c>
      <c r="J953">
        <v>0.93519075489866299</v>
      </c>
      <c r="K953">
        <v>1621587.55627635</v>
      </c>
      <c r="L953">
        <v>1621587.55627635</v>
      </c>
      <c r="M953" s="38">
        <f>IF(OR(Beazley_data[[#This Row],[total_RC]]&lt;0.6,Beazley_data[[#This Row],[total_RC]]&gt;2),1,Beazley_data[[#This Row],[total_RC]])</f>
        <v>0.93519075489866299</v>
      </c>
      <c r="P953" s="39" t="str">
        <f>Beazley_data[[#This Row],[key]]</f>
        <v>E52007</v>
      </c>
      <c r="Q953" s="40">
        <f>Beazley_data[[#This Row],[WEP]]</f>
        <v>1862859.6035</v>
      </c>
      <c r="R953" s="40">
        <f t="shared" si="115"/>
        <v>2140635.4352968698</v>
      </c>
      <c r="S953" s="41">
        <f t="shared" si="116"/>
        <v>0.12976325964553934</v>
      </c>
      <c r="U953" s="42">
        <f>Beazley_data[[#This Row],[Acq_costs]]</f>
        <v>638945.98909101402</v>
      </c>
      <c r="V953" s="40">
        <f t="shared" si="117"/>
        <v>715242.838247273</v>
      </c>
      <c r="W953" s="43">
        <f t="shared" si="118"/>
        <v>0.10667265028927379</v>
      </c>
      <c r="Y953" s="44">
        <f>Beazley_data[[#This Row],[total_RC]]</f>
        <v>0.93519075489866299</v>
      </c>
      <c r="Z953" s="45">
        <f t="shared" si="119"/>
        <v>0.936696184520594</v>
      </c>
      <c r="AA953" s="43">
        <f t="shared" si="120"/>
        <v>1.6071695890396906E-3</v>
      </c>
      <c r="AD953" s="42">
        <f>Beazley_data[[#This Row],[Cat_incurred]]+Beazley_data[[#This Row],[incurred_exc_cat]]</f>
        <v>1621587.55627635</v>
      </c>
      <c r="AE953" s="40">
        <f t="shared" si="121"/>
        <v>1839088.0761261999</v>
      </c>
      <c r="AF953" s="43">
        <f t="shared" si="122"/>
        <v>0.11826541788470862</v>
      </c>
    </row>
    <row r="954" spans="1:32" x14ac:dyDescent="0.25">
      <c r="A954" s="48" t="s">
        <v>1212</v>
      </c>
      <c r="B954" s="48" t="s">
        <v>97</v>
      </c>
      <c r="C954" s="49">
        <v>2008</v>
      </c>
      <c r="D954" s="85">
        <v>2569906.6672999999</v>
      </c>
      <c r="E954" s="49">
        <v>867304.27524372097</v>
      </c>
      <c r="F954" s="49">
        <v>1010325.80534756</v>
      </c>
      <c r="G954" s="49">
        <v>1010325.80534756</v>
      </c>
      <c r="H954" s="49">
        <v>578261.75024517998</v>
      </c>
      <c r="I954" s="49">
        <v>578261.75024517998</v>
      </c>
      <c r="J954" s="49">
        <v>0.96699827307973396</v>
      </c>
      <c r="K954" s="49">
        <v>1588587.55559274</v>
      </c>
      <c r="L954" s="49">
        <v>1588587.55559274</v>
      </c>
      <c r="M954" s="38">
        <f>IF(OR(Beazley_data[[#This Row],[total_RC]]&lt;0.6,Beazley_data[[#This Row],[total_RC]]&gt;2),1,Beazley_data[[#This Row],[total_RC]])</f>
        <v>0.96699827307973396</v>
      </c>
      <c r="P954" s="39" t="str">
        <f>Beazley_data[[#This Row],[key]]</f>
        <v>E52008</v>
      </c>
      <c r="Q954" s="40">
        <f>Beazley_data[[#This Row],[WEP]]</f>
        <v>2569906.6672999999</v>
      </c>
      <c r="R954" s="40">
        <f t="shared" si="115"/>
        <v>2882929.4049898898</v>
      </c>
      <c r="S954" s="41">
        <f t="shared" si="116"/>
        <v>0.10857800997419419</v>
      </c>
      <c r="U954" s="42">
        <f>Beazley_data[[#This Row],[Acq_costs]]</f>
        <v>867304.27524372097</v>
      </c>
      <c r="V954" s="40">
        <f t="shared" si="117"/>
        <v>961021.83784187702</v>
      </c>
      <c r="W954" s="43">
        <f t="shared" si="118"/>
        <v>9.7518660771136384E-2</v>
      </c>
      <c r="Y954" s="44">
        <f>Beazley_data[[#This Row],[total_RC]]</f>
        <v>0.96699827307973396</v>
      </c>
      <c r="Z954" s="45">
        <f t="shared" si="119"/>
        <v>0.970175778851882</v>
      </c>
      <c r="AA954" s="43">
        <f t="shared" si="120"/>
        <v>3.275185632760629E-3</v>
      </c>
      <c r="AD954" s="42">
        <f>Beazley_data[[#This Row],[Cat_incurred]]+Beazley_data[[#This Row],[incurred_exc_cat]]</f>
        <v>1588587.55559274</v>
      </c>
      <c r="AE954" s="40">
        <f t="shared" si="121"/>
        <v>1666613.0872706</v>
      </c>
      <c r="AF954" s="43">
        <f t="shared" si="122"/>
        <v>4.6816824057011278E-2</v>
      </c>
    </row>
    <row r="955" spans="1:32" x14ac:dyDescent="0.25">
      <c r="A955" s="46" t="s">
        <v>1213</v>
      </c>
      <c r="B955" s="46" t="s">
        <v>97</v>
      </c>
      <c r="C955">
        <v>2009</v>
      </c>
      <c r="D955" s="84">
        <v>1510381.7555</v>
      </c>
      <c r="E955">
        <v>489359.23591368302</v>
      </c>
      <c r="F955">
        <v>20122.229799115001</v>
      </c>
      <c r="G955">
        <v>88894.852008115005</v>
      </c>
      <c r="H955">
        <v>707266.00519214198</v>
      </c>
      <c r="I955">
        <v>707266.00519214198</v>
      </c>
      <c r="J955">
        <v>1.01380832399551</v>
      </c>
      <c r="K955">
        <v>727388.23499125696</v>
      </c>
      <c r="L955">
        <v>796160.85720025701</v>
      </c>
      <c r="M955" s="38">
        <f>IF(OR(Beazley_data[[#This Row],[total_RC]]&lt;0.6,Beazley_data[[#This Row],[total_RC]]&gt;2),1,Beazley_data[[#This Row],[total_RC]])</f>
        <v>1.01380832399551</v>
      </c>
      <c r="P955" s="39" t="str">
        <f>Beazley_data[[#This Row],[key]]</f>
        <v>E52009</v>
      </c>
      <c r="Q955" s="40">
        <f>Beazley_data[[#This Row],[WEP]]</f>
        <v>1510381.7555</v>
      </c>
      <c r="R955" s="40">
        <f t="shared" si="115"/>
        <v>1594841.57278256</v>
      </c>
      <c r="S955" s="41">
        <f t="shared" si="116"/>
        <v>5.2958123693252424E-2</v>
      </c>
      <c r="U955" s="42">
        <f>Beazley_data[[#This Row],[Acq_costs]]</f>
        <v>489359.23591368302</v>
      </c>
      <c r="V955" s="40">
        <f t="shared" si="117"/>
        <v>515918.00084875902</v>
      </c>
      <c r="W955" s="43">
        <f t="shared" si="118"/>
        <v>5.1478655312245415E-2</v>
      </c>
      <c r="Y955" s="44">
        <f>Beazley_data[[#This Row],[total_RC]]</f>
        <v>1.01380832399551</v>
      </c>
      <c r="Z955" s="45">
        <f t="shared" si="119"/>
        <v>1.01325459105488</v>
      </c>
      <c r="AA955" s="43">
        <f t="shared" si="120"/>
        <v>-5.4648944650081575E-4</v>
      </c>
      <c r="AD955" s="42">
        <f>Beazley_data[[#This Row],[Cat_incurred]]+Beazley_data[[#This Row],[incurred_exc_cat]]</f>
        <v>796160.85720025701</v>
      </c>
      <c r="AE955" s="40">
        <f t="shared" si="121"/>
        <v>831168.35155693698</v>
      </c>
      <c r="AF955" s="43">
        <f t="shared" si="122"/>
        <v>4.2118415951599028E-2</v>
      </c>
    </row>
    <row r="956" spans="1:32" x14ac:dyDescent="0.25">
      <c r="A956" s="48" t="s">
        <v>1214</v>
      </c>
      <c r="B956" s="48" t="s">
        <v>97</v>
      </c>
      <c r="C956" s="49">
        <v>2010</v>
      </c>
      <c r="D956" s="85">
        <v>2033652.3491</v>
      </c>
      <c r="E956" s="49">
        <v>704223.53691980999</v>
      </c>
      <c r="F956" s="49">
        <v>478747.57934667799</v>
      </c>
      <c r="G956" s="49">
        <v>478811.96012667799</v>
      </c>
      <c r="H956" s="49">
        <v>1134116.98071021</v>
      </c>
      <c r="I956" s="49">
        <v>1134116.98071021</v>
      </c>
      <c r="J956" s="49">
        <v>1.0198575675114201</v>
      </c>
      <c r="K956" s="49">
        <v>1612864.5600568899</v>
      </c>
      <c r="L956" s="49">
        <v>1612928.9408368899</v>
      </c>
      <c r="M956" s="38">
        <f>IF(OR(Beazley_data[[#This Row],[total_RC]]&lt;0.6,Beazley_data[[#This Row],[total_RC]]&gt;2),1,Beazley_data[[#This Row],[total_RC]])</f>
        <v>1.0198575675114201</v>
      </c>
      <c r="P956" s="39" t="str">
        <f>Beazley_data[[#This Row],[key]]</f>
        <v>E52010</v>
      </c>
      <c r="Q956" s="40">
        <f>Beazley_data[[#This Row],[WEP]]</f>
        <v>2033652.3491</v>
      </c>
      <c r="R956" s="40">
        <f t="shared" si="115"/>
        <v>2193471.8890191899</v>
      </c>
      <c r="S956" s="41">
        <f t="shared" si="116"/>
        <v>7.286144888351094E-2</v>
      </c>
      <c r="U956" s="42">
        <f>Beazley_data[[#This Row],[Acq_costs]]</f>
        <v>704223.53691980999</v>
      </c>
      <c r="V956" s="40">
        <f t="shared" si="117"/>
        <v>765182.53916454001</v>
      </c>
      <c r="W956" s="43">
        <f t="shared" si="118"/>
        <v>7.9665960897758778E-2</v>
      </c>
      <c r="Y956" s="44">
        <f>Beazley_data[[#This Row],[total_RC]]</f>
        <v>1.0198575675114201</v>
      </c>
      <c r="Z956" s="45">
        <f t="shared" si="119"/>
        <v>1.02489742285337</v>
      </c>
      <c r="AA956" s="43">
        <f t="shared" si="120"/>
        <v>4.9174241534520784E-3</v>
      </c>
      <c r="AD956" s="42">
        <f>Beazley_data[[#This Row],[Cat_incurred]]+Beazley_data[[#This Row],[incurred_exc_cat]]</f>
        <v>1612928.940836888</v>
      </c>
      <c r="AE956" s="40">
        <f t="shared" si="121"/>
        <v>1627507.0068094099</v>
      </c>
      <c r="AF956" s="43">
        <f t="shared" si="122"/>
        <v>8.9572984395937978E-3</v>
      </c>
    </row>
    <row r="957" spans="1:32" x14ac:dyDescent="0.25">
      <c r="A957" s="46" t="s">
        <v>1215</v>
      </c>
      <c r="B957" s="46" t="s">
        <v>97</v>
      </c>
      <c r="C957">
        <v>2011</v>
      </c>
      <c r="D957" s="84">
        <v>2414427.6098000002</v>
      </c>
      <c r="E957">
        <v>890432.99031472695</v>
      </c>
      <c r="F957">
        <v>481180.51831360703</v>
      </c>
      <c r="G957">
        <v>502753.44467860699</v>
      </c>
      <c r="H957">
        <v>1862053.7243735399</v>
      </c>
      <c r="I957">
        <v>1862053.7243735399</v>
      </c>
      <c r="J957">
        <v>1.00114931543296</v>
      </c>
      <c r="K957">
        <v>2343234.2426871499</v>
      </c>
      <c r="L957">
        <v>2364807.1690521501</v>
      </c>
      <c r="M957" s="38">
        <f>IF(OR(Beazley_data[[#This Row],[total_RC]]&lt;0.6,Beazley_data[[#This Row],[total_RC]]&gt;2),1,Beazley_data[[#This Row],[total_RC]])</f>
        <v>1.00114931543296</v>
      </c>
      <c r="P957" s="39" t="str">
        <f>Beazley_data[[#This Row],[key]]</f>
        <v>E52011</v>
      </c>
      <c r="Q957" s="40">
        <f>Beazley_data[[#This Row],[WEP]]</f>
        <v>2414427.6098000002</v>
      </c>
      <c r="R957" s="40">
        <f t="shared" si="115"/>
        <v>2600927.7888434501</v>
      </c>
      <c r="S957" s="41">
        <f t="shared" si="116"/>
        <v>7.1705250658412406E-2</v>
      </c>
      <c r="U957" s="42">
        <f>Beazley_data[[#This Row],[Acq_costs]]</f>
        <v>890432.99031472695</v>
      </c>
      <c r="V957" s="40">
        <f t="shared" si="117"/>
        <v>963921.48562013905</v>
      </c>
      <c r="W957" s="43">
        <f t="shared" si="118"/>
        <v>7.6239088350783329E-2</v>
      </c>
      <c r="Y957" s="44">
        <f>Beazley_data[[#This Row],[total_RC]]</f>
        <v>1.00114931543296</v>
      </c>
      <c r="Z957" s="45">
        <f t="shared" si="119"/>
        <v>1.00399304977812</v>
      </c>
      <c r="AA957" s="43">
        <f t="shared" si="120"/>
        <v>2.8324243338023118E-3</v>
      </c>
      <c r="AD957" s="42">
        <f>Beazley_data[[#This Row],[Cat_incurred]]+Beazley_data[[#This Row],[incurred_exc_cat]]</f>
        <v>2364807.1690521468</v>
      </c>
      <c r="AE957" s="40">
        <f t="shared" si="121"/>
        <v>2583741.83746369</v>
      </c>
      <c r="AF957" s="43">
        <f t="shared" si="122"/>
        <v>8.4735504622419494E-2</v>
      </c>
    </row>
    <row r="958" spans="1:32" x14ac:dyDescent="0.25">
      <c r="A958" s="48" t="s">
        <v>1216</v>
      </c>
      <c r="B958" s="48" t="s">
        <v>97</v>
      </c>
      <c r="C958" s="49">
        <v>2012</v>
      </c>
      <c r="D958" s="85">
        <v>3116241.6793999998</v>
      </c>
      <c r="E958" s="49">
        <v>1198794.6836441299</v>
      </c>
      <c r="F958" s="49">
        <v>1577698.28237108</v>
      </c>
      <c r="G958" s="49">
        <v>1627893.8305110801</v>
      </c>
      <c r="H958" s="49">
        <v>967462.70149893104</v>
      </c>
      <c r="I958" s="49">
        <v>1032873.28492068</v>
      </c>
      <c r="J958" s="49">
        <v>1.0102174641319901</v>
      </c>
      <c r="K958" s="49">
        <v>2545160.9838700099</v>
      </c>
      <c r="L958" s="49">
        <v>2660767.11543176</v>
      </c>
      <c r="M958" s="38">
        <f>IF(OR(Beazley_data[[#This Row],[total_RC]]&lt;0.6,Beazley_data[[#This Row],[total_RC]]&gt;2),1,Beazley_data[[#This Row],[total_RC]])</f>
        <v>1.0102174641319901</v>
      </c>
      <c r="P958" s="39" t="str">
        <f>Beazley_data[[#This Row],[key]]</f>
        <v>E52012</v>
      </c>
      <c r="Q958" s="40">
        <f>Beazley_data[[#This Row],[WEP]]</f>
        <v>3116241.6793999998</v>
      </c>
      <c r="R958" s="40">
        <f t="shared" si="115"/>
        <v>3201870.2840190898</v>
      </c>
      <c r="S958" s="41">
        <f t="shared" si="116"/>
        <v>2.6743308448962593E-2</v>
      </c>
      <c r="U958" s="42">
        <f>Beazley_data[[#This Row],[Acq_costs]]</f>
        <v>1198794.6836441299</v>
      </c>
      <c r="V958" s="40">
        <f t="shared" si="117"/>
        <v>1244191.1615106401</v>
      </c>
      <c r="W958" s="43">
        <f t="shared" si="118"/>
        <v>3.648673875113518E-2</v>
      </c>
      <c r="Y958" s="44">
        <f>Beazley_data[[#This Row],[total_RC]]</f>
        <v>1.0102174641319901</v>
      </c>
      <c r="Z958" s="45">
        <f t="shared" si="119"/>
        <v>1.0104664898234601</v>
      </c>
      <c r="AA958" s="43">
        <f t="shared" si="120"/>
        <v>2.4644626415420642E-4</v>
      </c>
      <c r="AD958" s="42">
        <f>Beazley_data[[#This Row],[Cat_incurred]]+Beazley_data[[#This Row],[incurred_exc_cat]]</f>
        <v>2660767.11543176</v>
      </c>
      <c r="AE958" s="40">
        <f t="shared" si="121"/>
        <v>2825059.33220609</v>
      </c>
      <c r="AF958" s="43">
        <f t="shared" si="122"/>
        <v>5.815531550129751E-2</v>
      </c>
    </row>
    <row r="959" spans="1:32" x14ac:dyDescent="0.25">
      <c r="A959" s="46" t="s">
        <v>1217</v>
      </c>
      <c r="B959" s="46" t="s">
        <v>97</v>
      </c>
      <c r="C959">
        <v>2013</v>
      </c>
      <c r="D959" s="84">
        <v>1233096.5504000001</v>
      </c>
      <c r="E959">
        <v>413641.46306144597</v>
      </c>
      <c r="F959">
        <v>375267.94211703801</v>
      </c>
      <c r="G959">
        <v>378594.80604738201</v>
      </c>
      <c r="H959">
        <v>459816.99490261998</v>
      </c>
      <c r="I959">
        <v>459816.99490261998</v>
      </c>
      <c r="J959">
        <v>1.0923299496288399</v>
      </c>
      <c r="K959">
        <v>835084.93701965699</v>
      </c>
      <c r="L959">
        <v>838411.80095000099</v>
      </c>
      <c r="M959" s="38">
        <f>IF(OR(Beazley_data[[#This Row],[total_RC]]&lt;0.6,Beazley_data[[#This Row],[total_RC]]&gt;2),1,Beazley_data[[#This Row],[total_RC]])</f>
        <v>1.0923299496288399</v>
      </c>
      <c r="P959" s="39" t="str">
        <f>Beazley_data[[#This Row],[key]]</f>
        <v>E52013</v>
      </c>
      <c r="Q959" s="40">
        <f>Beazley_data[[#This Row],[WEP]]</f>
        <v>1233096.5504000001</v>
      </c>
      <c r="R959" s="40">
        <f t="shared" si="115"/>
        <v>1243432.53338207</v>
      </c>
      <c r="S959" s="41">
        <f t="shared" si="116"/>
        <v>8.3124598276004824E-3</v>
      </c>
      <c r="U959" s="42">
        <f>Beazley_data[[#This Row],[Acq_costs]]</f>
        <v>413641.46306144597</v>
      </c>
      <c r="V959" s="40">
        <f t="shared" si="117"/>
        <v>429247.667751809</v>
      </c>
      <c r="W959" s="43">
        <f t="shared" si="118"/>
        <v>3.6357110038828522E-2</v>
      </c>
      <c r="Y959" s="44">
        <f>Beazley_data[[#This Row],[total_RC]]</f>
        <v>1.0923299496288399</v>
      </c>
      <c r="Z959" s="45">
        <f t="shared" si="119"/>
        <v>1.09270906584501</v>
      </c>
      <c r="AA959" s="43">
        <f t="shared" si="120"/>
        <v>3.4695073741057797E-4</v>
      </c>
      <c r="AD959" s="42">
        <f>Beazley_data[[#This Row],[Cat_incurred]]+Beazley_data[[#This Row],[incurred_exc_cat]]</f>
        <v>838411.80095000193</v>
      </c>
      <c r="AE959" s="40">
        <f t="shared" si="121"/>
        <v>777026.91141965601</v>
      </c>
      <c r="AF959" s="43">
        <f t="shared" si="122"/>
        <v>-7.8999695671020609E-2</v>
      </c>
    </row>
    <row r="960" spans="1:32" x14ac:dyDescent="0.25">
      <c r="A960" s="48" t="s">
        <v>1218</v>
      </c>
      <c r="B960" s="48" t="s">
        <v>97</v>
      </c>
      <c r="C960" s="49">
        <v>2014</v>
      </c>
      <c r="D960" s="85">
        <v>936137.6568</v>
      </c>
      <c r="E960" s="49">
        <v>321223.29598636</v>
      </c>
      <c r="F960" s="49">
        <v>717435.74077307503</v>
      </c>
      <c r="G960" s="49">
        <v>738205.96242257301</v>
      </c>
      <c r="H960" s="49">
        <v>229708.55351401001</v>
      </c>
      <c r="I960" s="49">
        <v>288288.89348925999</v>
      </c>
      <c r="J960" s="49">
        <v>1.06096793674451</v>
      </c>
      <c r="K960" s="49">
        <v>947144.29428708495</v>
      </c>
      <c r="L960" s="49">
        <v>1026494.85591183</v>
      </c>
      <c r="M960" s="38">
        <f>IF(OR(Beazley_data[[#This Row],[total_RC]]&lt;0.6,Beazley_data[[#This Row],[total_RC]]&gt;2),1,Beazley_data[[#This Row],[total_RC]])</f>
        <v>1.06096793674451</v>
      </c>
      <c r="P960" s="39" t="str">
        <f>Beazley_data[[#This Row],[key]]</f>
        <v>E52014</v>
      </c>
      <c r="Q960" s="40">
        <f>Beazley_data[[#This Row],[WEP]]</f>
        <v>936137.6568</v>
      </c>
      <c r="R960" s="40">
        <f t="shared" si="115"/>
        <v>943551.42816750903</v>
      </c>
      <c r="S960" s="41">
        <f t="shared" si="116"/>
        <v>7.857305014001701E-3</v>
      </c>
      <c r="U960" s="42">
        <f>Beazley_data[[#This Row],[Acq_costs]]</f>
        <v>321223.29598636</v>
      </c>
      <c r="V960" s="40">
        <f t="shared" si="117"/>
        <v>329769.49331721797</v>
      </c>
      <c r="W960" s="43">
        <f t="shared" si="118"/>
        <v>2.5915669896842339E-2</v>
      </c>
      <c r="Y960" s="44">
        <f>Beazley_data[[#This Row],[total_RC]]</f>
        <v>1.06096793674451</v>
      </c>
      <c r="Z960" s="45">
        <f t="shared" si="119"/>
        <v>1.06418111400407</v>
      </c>
      <c r="AA960" s="43">
        <f t="shared" si="120"/>
        <v>3.0193894791744657E-3</v>
      </c>
      <c r="AD960" s="42">
        <f>Beazley_data[[#This Row],[Cat_incurred]]+Beazley_data[[#This Row],[incurred_exc_cat]]</f>
        <v>1026494.855911833</v>
      </c>
      <c r="AE960" s="40">
        <f t="shared" si="121"/>
        <v>1062683.38935434</v>
      </c>
      <c r="AF960" s="43">
        <f t="shared" si="122"/>
        <v>3.4053918415431601E-2</v>
      </c>
    </row>
    <row r="961" spans="1:32" x14ac:dyDescent="0.25">
      <c r="A961" s="46" t="s">
        <v>1219</v>
      </c>
      <c r="B961" s="46" t="s">
        <v>97</v>
      </c>
      <c r="C961">
        <v>2015</v>
      </c>
      <c r="D961" s="84">
        <v>1000304.7311</v>
      </c>
      <c r="E961">
        <v>351597.14740177902</v>
      </c>
      <c r="F961">
        <v>728713.58085746504</v>
      </c>
      <c r="G961">
        <v>809869.05286661698</v>
      </c>
      <c r="H961">
        <v>0</v>
      </c>
      <c r="I961">
        <v>0</v>
      </c>
      <c r="J961">
        <v>0.983516872113674</v>
      </c>
      <c r="K961">
        <v>728713.58085746504</v>
      </c>
      <c r="L961">
        <v>809869.05286661698</v>
      </c>
      <c r="M961" s="38">
        <f>IF(OR(Beazley_data[[#This Row],[total_RC]]&lt;0.6,Beazley_data[[#This Row],[total_RC]]&gt;2),1,Beazley_data[[#This Row],[total_RC]])</f>
        <v>0.983516872113674</v>
      </c>
      <c r="P961" s="39" t="str">
        <f>Beazley_data[[#This Row],[key]]</f>
        <v>E52015</v>
      </c>
      <c r="Q961" s="40">
        <f>Beazley_data[[#This Row],[WEP]]</f>
        <v>1000304.7311</v>
      </c>
      <c r="R961" s="40">
        <f t="shared" si="115"/>
        <v>1036253.37481326</v>
      </c>
      <c r="S961" s="41">
        <f t="shared" si="116"/>
        <v>3.469097866121619E-2</v>
      </c>
      <c r="U961" s="42">
        <f>Beazley_data[[#This Row],[Acq_costs]]</f>
        <v>351597.14740177902</v>
      </c>
      <c r="V961" s="40">
        <f t="shared" si="117"/>
        <v>363757.04442615999</v>
      </c>
      <c r="W961" s="43">
        <f t="shared" si="118"/>
        <v>3.3428622787398263E-2</v>
      </c>
      <c r="Y961" s="44">
        <f>Beazley_data[[#This Row],[total_RC]]</f>
        <v>0.983516872113674</v>
      </c>
      <c r="Z961" s="45">
        <f t="shared" si="119"/>
        <v>0.98847240935286695</v>
      </c>
      <c r="AA961" s="43">
        <f t="shared" si="120"/>
        <v>5.0133288418613966E-3</v>
      </c>
      <c r="AD961" s="42">
        <f>Beazley_data[[#This Row],[Cat_incurred]]+Beazley_data[[#This Row],[incurred_exc_cat]]</f>
        <v>809869.05286661698</v>
      </c>
      <c r="AE961" s="40">
        <f t="shared" si="121"/>
        <v>826361.96918891906</v>
      </c>
      <c r="AF961" s="43">
        <f t="shared" si="122"/>
        <v>1.9958464858311431E-2</v>
      </c>
    </row>
    <row r="962" spans="1:32" x14ac:dyDescent="0.25">
      <c r="A962" s="48" t="s">
        <v>1220</v>
      </c>
      <c r="B962" s="48" t="s">
        <v>97</v>
      </c>
      <c r="C962" s="49">
        <v>2016</v>
      </c>
      <c r="D962" s="85">
        <v>737084.88690000004</v>
      </c>
      <c r="E962" s="49">
        <v>246505.04743332599</v>
      </c>
      <c r="F962" s="49">
        <v>215280.32310806101</v>
      </c>
      <c r="G962" s="49">
        <v>223032.02524418099</v>
      </c>
      <c r="H962" s="49">
        <v>21206.11495431</v>
      </c>
      <c r="I962" s="49">
        <v>21206.11495431</v>
      </c>
      <c r="J962" s="49">
        <v>0.96720330822241196</v>
      </c>
      <c r="K962" s="49">
        <v>236486.43806237099</v>
      </c>
      <c r="L962" s="49">
        <v>244238.14019849099</v>
      </c>
      <c r="M962" s="38">
        <f>IF(OR(Beazley_data[[#This Row],[total_RC]]&lt;0.6,Beazley_data[[#This Row],[total_RC]]&gt;2),1,Beazley_data[[#This Row],[total_RC]])</f>
        <v>0.96720330822241196</v>
      </c>
      <c r="P962" s="39" t="str">
        <f>Beazley_data[[#This Row],[key]]</f>
        <v>E52016</v>
      </c>
      <c r="Q962" s="40">
        <f>Beazley_data[[#This Row],[WEP]]</f>
        <v>737084.88690000004</v>
      </c>
      <c r="R962" s="40">
        <f t="shared" ref="R962:R1025" si="123">IFERROR(INDEX($AJ$4:$CZ$182,MATCH($B962,$AI$4:$AI$182,0),MATCH($C962&amp;"WEP",$AJ$1:$FQ$1,0)),0)</f>
        <v>749979.93736754602</v>
      </c>
      <c r="S962" s="41">
        <f t="shared" ref="S962:S1025" si="124">IFERROR((R962-Q962)/R962,"no values")</f>
        <v>1.7193860562201208E-2</v>
      </c>
      <c r="U962" s="42">
        <f>Beazley_data[[#This Row],[Acq_costs]]</f>
        <v>246505.04743332599</v>
      </c>
      <c r="V962" s="40">
        <f t="shared" ref="V962:V1025" si="125">IFERROR(INDEX($AJ$4:$FQ$182,MATCH($B962,$AI$4:$AI$182,0),MATCH($C962&amp;"Acquisition Cost",$AJ$1:$FQ$1,0)),0)</f>
        <v>251816.916976473</v>
      </c>
      <c r="W962" s="43">
        <f t="shared" ref="W962:W1025" si="126">IFERROR((V962-U962)/V962,"no values")</f>
        <v>2.1094172730433729E-2</v>
      </c>
      <c r="Y962" s="44">
        <f>Beazley_data[[#This Row],[total_RC]]</f>
        <v>0.96720330822241196</v>
      </c>
      <c r="Z962" s="45">
        <f t="shared" ref="Z962:Z1025" si="127">IFERROR(INDEX($AJ$4:$FQ$182,MATCH($B962,$AI$4:$AI$182,0),MATCH($C962&amp;"RC",$AJ$1:$FQ$1,0)),0)</f>
        <v>0.97564049001087805</v>
      </c>
      <c r="AA962" s="43">
        <f t="shared" ref="AA962:AA1025" si="128">IFERROR((Z962-Y962)/Z962,"no values")</f>
        <v>8.6478389066981156E-3</v>
      </c>
      <c r="AD962" s="42">
        <f>Beazley_data[[#This Row],[Cat_incurred]]+Beazley_data[[#This Row],[incurred_exc_cat]]</f>
        <v>244238.14019849099</v>
      </c>
      <c r="AE962" s="40">
        <f t="shared" ref="AE962:AE1025" si="129">IFERROR(INDEX($AJ$4:$FQ$182,MATCH($B962,$AI$4:$AI$182,0),MATCH($C962&amp;"Total Incurred (Cat)",$AJ$1:$FQ$1,0)),0)+IFERROR(INDEX($AJ$4:$FQ$182,MATCH($B962,$AI$4:$AI$182,0),MATCH($C962&amp;"Total Incurred (Non Cat)",$AJ$1:$FQ$1,0)),0)</f>
        <v>287752.38761788298</v>
      </c>
      <c r="AF962" s="43">
        <f t="shared" ref="AF962:AF1025" si="130">IFERROR((AE962-AD962)/AE962,"no values")</f>
        <v>0.15122115155887486</v>
      </c>
    </row>
    <row r="963" spans="1:32" x14ac:dyDescent="0.25">
      <c r="A963" s="46" t="s">
        <v>1221</v>
      </c>
      <c r="B963" s="46" t="s">
        <v>97</v>
      </c>
      <c r="C963">
        <v>2017</v>
      </c>
      <c r="D963" s="84">
        <v>1130824.1014</v>
      </c>
      <c r="E963">
        <v>252914.428618609</v>
      </c>
      <c r="F963">
        <v>78644.748004341702</v>
      </c>
      <c r="G963">
        <v>105998.236816882</v>
      </c>
      <c r="H963">
        <v>15713.85462437</v>
      </c>
      <c r="I963">
        <v>15713.85462437</v>
      </c>
      <c r="J963">
        <v>0.95443182042071295</v>
      </c>
      <c r="K963">
        <v>94358.602628711698</v>
      </c>
      <c r="L963">
        <v>121712.09144125201</v>
      </c>
      <c r="M963" s="38">
        <f>IF(OR(Beazley_data[[#This Row],[total_RC]]&lt;0.6,Beazley_data[[#This Row],[total_RC]]&gt;2),1,Beazley_data[[#This Row],[total_RC]])</f>
        <v>0.95443182042071295</v>
      </c>
      <c r="P963" s="39" t="str">
        <f>Beazley_data[[#This Row],[key]]</f>
        <v>E52017</v>
      </c>
      <c r="Q963" s="40">
        <f>Beazley_data[[#This Row],[WEP]]</f>
        <v>1130824.1014</v>
      </c>
      <c r="R963" s="40">
        <f t="shared" si="123"/>
        <v>1119523.35450542</v>
      </c>
      <c r="S963" s="41">
        <f t="shared" si="124"/>
        <v>-1.0094248457704121E-2</v>
      </c>
      <c r="U963" s="42">
        <f>Beazley_data[[#This Row],[Acq_costs]]</f>
        <v>252914.428618609</v>
      </c>
      <c r="V963" s="40">
        <f t="shared" si="125"/>
        <v>251545.25239755301</v>
      </c>
      <c r="W963" s="43">
        <f t="shared" si="126"/>
        <v>-5.4430612703120791E-3</v>
      </c>
      <c r="Y963" s="44">
        <f>Beazley_data[[#This Row],[total_RC]]</f>
        <v>0.95443182042071295</v>
      </c>
      <c r="Z963" s="45">
        <f t="shared" si="127"/>
        <v>0.94516283029250303</v>
      </c>
      <c r="AA963" s="43">
        <f t="shared" si="128"/>
        <v>-9.8067653859614974E-3</v>
      </c>
      <c r="AD963" s="42">
        <f>Beazley_data[[#This Row],[Cat_incurred]]+Beazley_data[[#This Row],[incurred_exc_cat]]</f>
        <v>121712.09144125199</v>
      </c>
      <c r="AE963" s="40">
        <f t="shared" si="129"/>
        <v>101235.087512167</v>
      </c>
      <c r="AF963" s="43">
        <f t="shared" si="130"/>
        <v>-0.20227180548072285</v>
      </c>
    </row>
    <row r="964" spans="1:32" x14ac:dyDescent="0.25">
      <c r="A964" s="48" t="s">
        <v>1222</v>
      </c>
      <c r="B964" s="48" t="s">
        <v>97</v>
      </c>
      <c r="C964" s="49">
        <v>2018</v>
      </c>
      <c r="D964" s="85">
        <v>1394381.3599</v>
      </c>
      <c r="E964" s="49">
        <v>118349.754422486</v>
      </c>
      <c r="F964" s="49">
        <v>9357.2250297600003</v>
      </c>
      <c r="G964" s="49">
        <v>9357.2250297600003</v>
      </c>
      <c r="H964" s="49">
        <v>0</v>
      </c>
      <c r="I964" s="49">
        <v>0</v>
      </c>
      <c r="J964" s="49">
        <v>0.93024307068131695</v>
      </c>
      <c r="K964" s="49">
        <v>9357.2250297600003</v>
      </c>
      <c r="L964" s="49">
        <v>9357.2250297600003</v>
      </c>
      <c r="M964" s="38">
        <f>IF(OR(Beazley_data[[#This Row],[total_RC]]&lt;0.6,Beazley_data[[#This Row],[total_RC]]&gt;2),1,Beazley_data[[#This Row],[total_RC]])</f>
        <v>0.93024307068131695</v>
      </c>
      <c r="P964" s="39" t="str">
        <f>Beazley_data[[#This Row],[key]]</f>
        <v>E52018</v>
      </c>
      <c r="Q964" s="40">
        <f>Beazley_data[[#This Row],[WEP]]</f>
        <v>1394381.3599</v>
      </c>
      <c r="R964" s="40">
        <f t="shared" si="123"/>
        <v>1391807.80415357</v>
      </c>
      <c r="S964" s="41">
        <f t="shared" si="124"/>
        <v>-1.8490740882108915E-3</v>
      </c>
      <c r="U964" s="42">
        <f>Beazley_data[[#This Row],[Acq_costs]]</f>
        <v>118349.754422486</v>
      </c>
      <c r="V964" s="40">
        <f t="shared" si="125"/>
        <v>115357.12400243399</v>
      </c>
      <c r="W964" s="43">
        <f t="shared" si="126"/>
        <v>-2.5942311287067685E-2</v>
      </c>
      <c r="Y964" s="44">
        <f>Beazley_data[[#This Row],[total_RC]]</f>
        <v>0.93024307068131695</v>
      </c>
      <c r="Z964" s="45">
        <f t="shared" si="127"/>
        <v>0.93273112439498296</v>
      </c>
      <c r="AA964" s="43">
        <f t="shared" si="128"/>
        <v>2.6674929661856025E-3</v>
      </c>
      <c r="AD964" s="42">
        <f>Beazley_data[[#This Row],[Cat_incurred]]+Beazley_data[[#This Row],[incurred_exc_cat]]</f>
        <v>9357.2250297600003</v>
      </c>
      <c r="AE964" s="40">
        <f t="shared" si="129"/>
        <v>9930.2967813800005</v>
      </c>
      <c r="AF964" s="43">
        <f t="shared" si="130"/>
        <v>5.7709428452788009E-2</v>
      </c>
    </row>
    <row r="965" spans="1:32" x14ac:dyDescent="0.25">
      <c r="A965" s="46" t="s">
        <v>1223</v>
      </c>
      <c r="B965" s="46" t="s">
        <v>97</v>
      </c>
      <c r="C965">
        <v>2019</v>
      </c>
      <c r="D965" s="84">
        <v>1292372.4219</v>
      </c>
      <c r="E965">
        <v>186968.189489802</v>
      </c>
      <c r="F965">
        <v>72613.409219323206</v>
      </c>
      <c r="G965">
        <v>85952.570328823203</v>
      </c>
      <c r="H965">
        <v>4426.2610255631998</v>
      </c>
      <c r="I965">
        <v>1650962.7610255601</v>
      </c>
      <c r="J965">
        <v>1.09887673302889</v>
      </c>
      <c r="K965">
        <v>77039.670244886394</v>
      </c>
      <c r="L965">
        <v>1736915.3313543899</v>
      </c>
      <c r="M965" s="38">
        <f>IF(OR(Beazley_data[[#This Row],[total_RC]]&lt;0.6,Beazley_data[[#This Row],[total_RC]]&gt;2),1,Beazley_data[[#This Row],[total_RC]])</f>
        <v>1.09887673302889</v>
      </c>
      <c r="P965" s="39" t="str">
        <f>Beazley_data[[#This Row],[key]]</f>
        <v>E52019</v>
      </c>
      <c r="Q965" s="40">
        <f>Beazley_data[[#This Row],[WEP]]</f>
        <v>1292372.4219</v>
      </c>
      <c r="R965" s="40">
        <f t="shared" si="123"/>
        <v>1246900.06627172</v>
      </c>
      <c r="S965" s="41">
        <f t="shared" si="124"/>
        <v>-3.6468324012720675E-2</v>
      </c>
      <c r="U965" s="42">
        <f>Beazley_data[[#This Row],[Acq_costs]]</f>
        <v>186968.189489802</v>
      </c>
      <c r="V965" s="40">
        <f t="shared" si="125"/>
        <v>171246.41291200899</v>
      </c>
      <c r="W965" s="43">
        <f t="shared" si="126"/>
        <v>-9.1807917669325279E-2</v>
      </c>
      <c r="Y965" s="44">
        <f>Beazley_data[[#This Row],[total_RC]]</f>
        <v>1.09887673302889</v>
      </c>
      <c r="Z965" s="45">
        <f t="shared" si="127"/>
        <v>1.1012123423014999</v>
      </c>
      <c r="AA965" s="43">
        <f t="shared" si="128"/>
        <v>2.1209436026920509E-3</v>
      </c>
      <c r="AD965" s="42">
        <f>Beazley_data[[#This Row],[Cat_incurred]]+Beazley_data[[#This Row],[incurred_exc_cat]]</f>
        <v>1736915.3313543834</v>
      </c>
      <c r="AE965" s="40">
        <f t="shared" si="129"/>
        <v>481820.08347344003</v>
      </c>
      <c r="AF965" s="43">
        <f t="shared" si="130"/>
        <v>-2.6049043842941626</v>
      </c>
    </row>
    <row r="966" spans="1:32" x14ac:dyDescent="0.25">
      <c r="A966" s="48" t="s">
        <v>1224</v>
      </c>
      <c r="B966" s="48" t="s">
        <v>97</v>
      </c>
      <c r="C966" s="49">
        <v>2020</v>
      </c>
      <c r="D966" s="85">
        <v>76246.510899999994</v>
      </c>
      <c r="E966" s="49">
        <v>30943.3723183736</v>
      </c>
      <c r="F966" s="49">
        <v>6640.8774569999996</v>
      </c>
      <c r="G966" s="49">
        <v>6640.8774569999996</v>
      </c>
      <c r="H966" s="49">
        <v>0</v>
      </c>
      <c r="I966" s="49">
        <v>0</v>
      </c>
      <c r="J966" s="49">
        <v>1.0965096493317801</v>
      </c>
      <c r="K966" s="49">
        <v>6640.8774569999996</v>
      </c>
      <c r="L966" s="49">
        <v>6640.8774569999996</v>
      </c>
      <c r="M966" s="38">
        <f>IF(OR(Beazley_data[[#This Row],[total_RC]]&lt;0.6,Beazley_data[[#This Row],[total_RC]]&gt;2),1,Beazley_data[[#This Row],[total_RC]])</f>
        <v>1.0965096493317801</v>
      </c>
      <c r="P966" s="39" t="str">
        <f>Beazley_data[[#This Row],[key]]</f>
        <v>E52020</v>
      </c>
      <c r="Q966" s="40">
        <f>Beazley_data[[#This Row],[WEP]]</f>
        <v>76246.510899999994</v>
      </c>
      <c r="R966" s="40">
        <f t="shared" si="123"/>
        <v>78649.628115500003</v>
      </c>
      <c r="S966" s="41">
        <f t="shared" si="124"/>
        <v>3.0554718096962131E-2</v>
      </c>
      <c r="U966" s="42">
        <f>Beazley_data[[#This Row],[Acq_costs]]</f>
        <v>30943.3723183736</v>
      </c>
      <c r="V966" s="40">
        <f t="shared" si="125"/>
        <v>30974.789488499999</v>
      </c>
      <c r="W966" s="43">
        <f t="shared" si="126"/>
        <v>1.014281957850361E-3</v>
      </c>
      <c r="Y966" s="44">
        <f>Beazley_data[[#This Row],[total_RC]]</f>
        <v>1.0965096493317801</v>
      </c>
      <c r="Z966" s="45">
        <f t="shared" si="127"/>
        <v>1.11676115552208</v>
      </c>
      <c r="AA966" s="43">
        <f t="shared" si="128"/>
        <v>1.8134142730665128E-2</v>
      </c>
      <c r="AD966" s="42">
        <f>Beazley_data[[#This Row],[Cat_incurred]]+Beazley_data[[#This Row],[incurred_exc_cat]]</f>
        <v>6640.8774569999996</v>
      </c>
      <c r="AE966" s="40">
        <f t="shared" si="129"/>
        <v>6923.2877159999998</v>
      </c>
      <c r="AF966" s="43">
        <f t="shared" si="130"/>
        <v>4.0791350957051609E-2</v>
      </c>
    </row>
    <row r="967" spans="1:32" x14ac:dyDescent="0.25">
      <c r="A967" s="46" t="s">
        <v>1225</v>
      </c>
      <c r="B967" s="46" t="s">
        <v>97</v>
      </c>
      <c r="C967">
        <v>2021</v>
      </c>
      <c r="D967" s="84">
        <v>72541.867899999997</v>
      </c>
      <c r="E967">
        <v>35170.636862476102</v>
      </c>
      <c r="F967">
        <v>1297.72997878</v>
      </c>
      <c r="G967">
        <v>1602.40129</v>
      </c>
      <c r="H967">
        <v>0</v>
      </c>
      <c r="I967">
        <v>0</v>
      </c>
      <c r="J967">
        <v>1.05896835631732</v>
      </c>
      <c r="K967">
        <v>1297.72997878</v>
      </c>
      <c r="L967">
        <v>1602.40129</v>
      </c>
      <c r="M967" s="38">
        <f>IF(OR(Beazley_data[[#This Row],[total_RC]]&lt;0.6,Beazley_data[[#This Row],[total_RC]]&gt;2),1,Beazley_data[[#This Row],[total_RC]])</f>
        <v>1.05896835631732</v>
      </c>
      <c r="P967" s="39" t="str">
        <f>Beazley_data[[#This Row],[key]]</f>
        <v>E52021</v>
      </c>
      <c r="Q967" s="40">
        <f>Beazley_data[[#This Row],[WEP]]</f>
        <v>72541.867899999997</v>
      </c>
      <c r="R967" s="40">
        <f t="shared" si="123"/>
        <v>166503.46695199999</v>
      </c>
      <c r="S967" s="41">
        <f t="shared" si="124"/>
        <v>0.56432217762220804</v>
      </c>
      <c r="U967" s="42">
        <f>Beazley_data[[#This Row],[Acq_costs]]</f>
        <v>35170.636862476102</v>
      </c>
      <c r="V967" s="40">
        <f t="shared" si="125"/>
        <v>54790.897808000002</v>
      </c>
      <c r="W967" s="43">
        <f t="shared" si="126"/>
        <v>0.35809343760487078</v>
      </c>
      <c r="Y967" s="44">
        <f>Beazley_data[[#This Row],[total_RC]]</f>
        <v>1.05896835631732</v>
      </c>
      <c r="Z967" s="45">
        <f t="shared" si="127"/>
        <v>1.1371318202968099</v>
      </c>
      <c r="AA967" s="43">
        <f t="shared" si="128"/>
        <v>6.8737381703985717E-2</v>
      </c>
      <c r="AD967" s="42">
        <f>Beazley_data[[#This Row],[Cat_incurred]]+Beazley_data[[#This Row],[incurred_exc_cat]]</f>
        <v>1602.40129</v>
      </c>
      <c r="AE967" s="40">
        <f t="shared" si="129"/>
        <v>0</v>
      </c>
      <c r="AF967" s="43" t="str">
        <f t="shared" si="130"/>
        <v>no values</v>
      </c>
    </row>
    <row r="968" spans="1:32" x14ac:dyDescent="0.25">
      <c r="A968" s="48" t="s">
        <v>1226</v>
      </c>
      <c r="B968" s="48" t="s">
        <v>97</v>
      </c>
      <c r="C968" s="49">
        <v>2022</v>
      </c>
      <c r="D968" s="85">
        <v>70429.581999999995</v>
      </c>
      <c r="E968" s="49">
        <v>34718.893161455599</v>
      </c>
      <c r="F968" s="49">
        <v>1717.1594509500001</v>
      </c>
      <c r="G968" s="49">
        <v>6721.4050519724997</v>
      </c>
      <c r="H968" s="49">
        <v>0</v>
      </c>
      <c r="I968" s="49">
        <v>0</v>
      </c>
      <c r="J968" s="49">
        <v>1.1045738464591801</v>
      </c>
      <c r="K968" s="49">
        <v>1717.1594509500001</v>
      </c>
      <c r="L968" s="49">
        <v>6721.4050519724997</v>
      </c>
      <c r="M968" s="38">
        <f>IF(OR(Beazley_data[[#This Row],[total_RC]]&lt;0.6,Beazley_data[[#This Row],[total_RC]]&gt;2),1,Beazley_data[[#This Row],[total_RC]])</f>
        <v>1.1045738464591801</v>
      </c>
      <c r="P968" s="39" t="str">
        <f>Beazley_data[[#This Row],[key]]</f>
        <v>E52022</v>
      </c>
      <c r="Q968" s="40">
        <f>Beazley_data[[#This Row],[WEP]]</f>
        <v>70429.581999999995</v>
      </c>
      <c r="R968" s="40">
        <f t="shared" si="123"/>
        <v>3.2066371544000001</v>
      </c>
      <c r="S968" s="41">
        <f t="shared" si="124"/>
        <v>-21962.689251014806</v>
      </c>
      <c r="U968" s="42">
        <f>Beazley_data[[#This Row],[Acq_costs]]</f>
        <v>34718.893161455599</v>
      </c>
      <c r="V968" s="40">
        <f t="shared" si="125"/>
        <v>3.08745744E-2</v>
      </c>
      <c r="W968" s="43">
        <f t="shared" si="126"/>
        <v>-1124513.0649276644</v>
      </c>
      <c r="Y968" s="44">
        <f>Beazley_data[[#This Row],[total_RC]]</f>
        <v>1.1045738464591801</v>
      </c>
      <c r="Z968" s="45">
        <f t="shared" si="127"/>
        <v>1</v>
      </c>
      <c r="AA968" s="43">
        <f t="shared" si="128"/>
        <v>-0.10457384645918011</v>
      </c>
      <c r="AD968" s="42">
        <f>Beazley_data[[#This Row],[Cat_incurred]]+Beazley_data[[#This Row],[incurred_exc_cat]]</f>
        <v>6721.4050519724997</v>
      </c>
      <c r="AE968" s="40">
        <f t="shared" si="129"/>
        <v>0</v>
      </c>
      <c r="AF968" s="43" t="str">
        <f t="shared" si="130"/>
        <v>no values</v>
      </c>
    </row>
    <row r="969" spans="1:32" x14ac:dyDescent="0.25">
      <c r="A969" s="46" t="s">
        <v>1227</v>
      </c>
      <c r="B969" s="46" t="s">
        <v>97</v>
      </c>
      <c r="C969">
        <v>2023</v>
      </c>
      <c r="D969" s="84">
        <v>666373.28350000002</v>
      </c>
      <c r="E969">
        <v>216235.93485377199</v>
      </c>
      <c r="F969">
        <v>3141.4505414324999</v>
      </c>
      <c r="G969">
        <v>3288.6652425000002</v>
      </c>
      <c r="H969">
        <v>0</v>
      </c>
      <c r="I969">
        <v>0</v>
      </c>
      <c r="J969">
        <v>1.07547440586065</v>
      </c>
      <c r="K969">
        <v>3141.4505414324999</v>
      </c>
      <c r="L969">
        <v>3288.6652425000002</v>
      </c>
      <c r="M969" s="38">
        <f>IF(OR(Beazley_data[[#This Row],[total_RC]]&lt;0.6,Beazley_data[[#This Row],[total_RC]]&gt;2),1,Beazley_data[[#This Row],[total_RC]])</f>
        <v>1.07547440586065</v>
      </c>
      <c r="P969" s="39" t="str">
        <f>Beazley_data[[#This Row],[key]]</f>
        <v>E52023</v>
      </c>
      <c r="Q969" s="40">
        <f>Beazley_data[[#This Row],[WEP]]</f>
        <v>666373.28350000002</v>
      </c>
      <c r="R969" s="40">
        <f t="shared" si="123"/>
        <v>0</v>
      </c>
      <c r="S969" s="41" t="str">
        <f t="shared" si="124"/>
        <v>no values</v>
      </c>
      <c r="U969" s="42">
        <f>Beazley_data[[#This Row],[Acq_costs]]</f>
        <v>216235.93485377199</v>
      </c>
      <c r="V969" s="40">
        <f t="shared" si="125"/>
        <v>0</v>
      </c>
      <c r="W969" s="43" t="str">
        <f t="shared" si="126"/>
        <v>no values</v>
      </c>
      <c r="Y969" s="44">
        <f>Beazley_data[[#This Row],[total_RC]]</f>
        <v>1.07547440586065</v>
      </c>
      <c r="Z969" s="45">
        <f t="shared" si="127"/>
        <v>0</v>
      </c>
      <c r="AA969" s="43" t="str">
        <f t="shared" si="128"/>
        <v>no values</v>
      </c>
      <c r="AD969" s="42">
        <f>Beazley_data[[#This Row],[Cat_incurred]]+Beazley_data[[#This Row],[incurred_exc_cat]]</f>
        <v>3288.6652425000002</v>
      </c>
      <c r="AE969" s="40">
        <f t="shared" si="129"/>
        <v>0</v>
      </c>
      <c r="AF969" s="43" t="str">
        <f t="shared" si="130"/>
        <v>no values</v>
      </c>
    </row>
    <row r="970" spans="1:32" x14ac:dyDescent="0.25">
      <c r="A970" s="48" t="s">
        <v>1228</v>
      </c>
      <c r="B970" s="48" t="s">
        <v>97</v>
      </c>
      <c r="C970" s="49">
        <v>2024</v>
      </c>
      <c r="D970" s="85">
        <v>4299.6345000000001</v>
      </c>
      <c r="E970" s="49">
        <v>1433.2114999999999</v>
      </c>
      <c r="F970" s="49">
        <v>0</v>
      </c>
      <c r="G970" s="49">
        <v>0</v>
      </c>
      <c r="H970" s="49">
        <v>0</v>
      </c>
      <c r="I970" s="49">
        <v>0</v>
      </c>
      <c r="J970" s="49">
        <v>1</v>
      </c>
      <c r="K970" s="49">
        <v>0</v>
      </c>
      <c r="L970" s="49">
        <v>0</v>
      </c>
      <c r="M970" s="38">
        <f>IF(OR(Beazley_data[[#This Row],[total_RC]]&lt;0.6,Beazley_data[[#This Row],[total_RC]]&gt;2),1,Beazley_data[[#This Row],[total_RC]])</f>
        <v>1</v>
      </c>
      <c r="P970" s="39" t="str">
        <f>Beazley_data[[#This Row],[key]]</f>
        <v>E52024</v>
      </c>
      <c r="Q970" s="40">
        <f>Beazley_data[[#This Row],[WEP]]</f>
        <v>4299.6345000000001</v>
      </c>
      <c r="R970" s="40">
        <f t="shared" si="123"/>
        <v>0</v>
      </c>
      <c r="S970" s="41" t="str">
        <f t="shared" si="124"/>
        <v>no values</v>
      </c>
      <c r="U970" s="42">
        <f>Beazley_data[[#This Row],[Acq_costs]]</f>
        <v>1433.2114999999999</v>
      </c>
      <c r="V970" s="40">
        <f t="shared" si="125"/>
        <v>0</v>
      </c>
      <c r="W970" s="43" t="str">
        <f t="shared" si="126"/>
        <v>no values</v>
      </c>
      <c r="Y970" s="44">
        <f>Beazley_data[[#This Row],[total_RC]]</f>
        <v>1</v>
      </c>
      <c r="Z970" s="45">
        <f t="shared" si="127"/>
        <v>0</v>
      </c>
      <c r="AA970" s="43" t="str">
        <f t="shared" si="128"/>
        <v>no values</v>
      </c>
      <c r="AD970" s="42">
        <f>Beazley_data[[#This Row],[Cat_incurred]]+Beazley_data[[#This Row],[incurred_exc_cat]]</f>
        <v>0</v>
      </c>
      <c r="AE970" s="40">
        <f t="shared" si="129"/>
        <v>0</v>
      </c>
      <c r="AF970" s="43" t="str">
        <f t="shared" si="130"/>
        <v>no values</v>
      </c>
    </row>
    <row r="971" spans="1:32" x14ac:dyDescent="0.25">
      <c r="A971" s="46" t="s">
        <v>1229</v>
      </c>
      <c r="B971" s="46" t="s">
        <v>104</v>
      </c>
      <c r="C971">
        <v>2003</v>
      </c>
      <c r="D971" s="84">
        <v>12387.2004</v>
      </c>
      <c r="E971">
        <v>3096.8000999999999</v>
      </c>
      <c r="F971">
        <v>0</v>
      </c>
      <c r="G971">
        <v>0</v>
      </c>
      <c r="H971">
        <v>0</v>
      </c>
      <c r="I971">
        <v>0</v>
      </c>
      <c r="J971">
        <v>1.01</v>
      </c>
      <c r="K971">
        <v>0</v>
      </c>
      <c r="L971">
        <v>0</v>
      </c>
      <c r="M971" s="38">
        <f>IF(OR(Beazley_data[[#This Row],[total_RC]]&lt;0.6,Beazley_data[[#This Row],[total_RC]]&gt;2),1,Beazley_data[[#This Row],[total_RC]])</f>
        <v>1.01</v>
      </c>
      <c r="P971" s="39" t="str">
        <f>Beazley_data[[#This Row],[key]]</f>
        <v>E62003</v>
      </c>
      <c r="Q971" s="40">
        <f>Beazley_data[[#This Row],[WEP]]</f>
        <v>12387.2004</v>
      </c>
      <c r="R971" s="40">
        <f t="shared" si="123"/>
        <v>0</v>
      </c>
      <c r="S971" s="41" t="str">
        <f t="shared" si="124"/>
        <v>no values</v>
      </c>
      <c r="U971" s="42">
        <f>Beazley_data[[#This Row],[Acq_costs]]</f>
        <v>3096.8000999999999</v>
      </c>
      <c r="V971" s="40">
        <f t="shared" si="125"/>
        <v>0</v>
      </c>
      <c r="W971" s="43" t="str">
        <f t="shared" si="126"/>
        <v>no values</v>
      </c>
      <c r="Y971" s="44">
        <f>Beazley_data[[#This Row],[total_RC]]</f>
        <v>1.01</v>
      </c>
      <c r="Z971" s="45">
        <f t="shared" si="127"/>
        <v>0</v>
      </c>
      <c r="AA971" s="43" t="str">
        <f t="shared" si="128"/>
        <v>no values</v>
      </c>
      <c r="AD971" s="42">
        <f>Beazley_data[[#This Row],[Cat_incurred]]+Beazley_data[[#This Row],[incurred_exc_cat]]</f>
        <v>0</v>
      </c>
      <c r="AE971" s="40">
        <f t="shared" si="129"/>
        <v>0</v>
      </c>
      <c r="AF971" s="43" t="str">
        <f t="shared" si="130"/>
        <v>no values</v>
      </c>
    </row>
    <row r="972" spans="1:32" x14ac:dyDescent="0.25">
      <c r="A972" s="48" t="s">
        <v>1230</v>
      </c>
      <c r="B972" s="48" t="s">
        <v>104</v>
      </c>
      <c r="C972" s="49">
        <v>2004</v>
      </c>
      <c r="D972" s="85">
        <v>33984235.690499999</v>
      </c>
      <c r="E972" s="49">
        <v>6272914.9437909899</v>
      </c>
      <c r="F972" s="49">
        <v>20027670.869486202</v>
      </c>
      <c r="G972" s="49">
        <v>20027670.869486202</v>
      </c>
      <c r="H972" s="49">
        <v>7096687.9351394996</v>
      </c>
      <c r="I972" s="49">
        <v>7096687.9351394996</v>
      </c>
      <c r="J972" s="49">
        <v>1.09779041822395</v>
      </c>
      <c r="K972" s="49">
        <v>27124358.804625701</v>
      </c>
      <c r="L972" s="49">
        <v>27124358.804625701</v>
      </c>
      <c r="M972" s="38">
        <f>IF(OR(Beazley_data[[#This Row],[total_RC]]&lt;0.6,Beazley_data[[#This Row],[total_RC]]&gt;2),1,Beazley_data[[#This Row],[total_RC]])</f>
        <v>1.09779041822395</v>
      </c>
      <c r="P972" s="39" t="str">
        <f>Beazley_data[[#This Row],[key]]</f>
        <v>E62004</v>
      </c>
      <c r="Q972" s="40">
        <f>Beazley_data[[#This Row],[WEP]]</f>
        <v>33984235.690499999</v>
      </c>
      <c r="R972" s="40">
        <f t="shared" si="123"/>
        <v>33412853.3465546</v>
      </c>
      <c r="S972" s="41">
        <f t="shared" si="124"/>
        <v>-1.7100674941438895E-2</v>
      </c>
      <c r="U972" s="42">
        <f>Beazley_data[[#This Row],[Acq_costs]]</f>
        <v>6272914.9437909899</v>
      </c>
      <c r="V972" s="40">
        <f t="shared" si="125"/>
        <v>6066061.4377471805</v>
      </c>
      <c r="W972" s="43">
        <f t="shared" si="126"/>
        <v>-3.4100133697398047E-2</v>
      </c>
      <c r="Y972" s="44">
        <f>Beazley_data[[#This Row],[total_RC]]</f>
        <v>1.09779041822395</v>
      </c>
      <c r="Z972" s="45">
        <f t="shared" si="127"/>
        <v>1.09794255429235</v>
      </c>
      <c r="AA972" s="43">
        <f t="shared" si="128"/>
        <v>1.385646888402901E-4</v>
      </c>
      <c r="AD972" s="42">
        <f>Beazley_data[[#This Row],[Cat_incurred]]+Beazley_data[[#This Row],[incurred_exc_cat]]</f>
        <v>27124358.804625701</v>
      </c>
      <c r="AE972" s="40">
        <f t="shared" si="129"/>
        <v>26689791.793933701</v>
      </c>
      <c r="AF972" s="43">
        <f t="shared" si="130"/>
        <v>-1.6282143152228441E-2</v>
      </c>
    </row>
    <row r="973" spans="1:32" x14ac:dyDescent="0.25">
      <c r="A973" s="46" t="s">
        <v>1231</v>
      </c>
      <c r="B973" s="46" t="s">
        <v>104</v>
      </c>
      <c r="C973">
        <v>2005</v>
      </c>
      <c r="D973" s="84">
        <v>40706269.414099999</v>
      </c>
      <c r="E973">
        <v>6711934.9665419497</v>
      </c>
      <c r="F973">
        <v>17276240.153214999</v>
      </c>
      <c r="G973">
        <v>17856526.443314999</v>
      </c>
      <c r="H973">
        <v>5162196.9391801497</v>
      </c>
      <c r="I973">
        <v>5162196.9391801497</v>
      </c>
      <c r="J973">
        <v>1.0227437736716301</v>
      </c>
      <c r="K973">
        <v>22438437.092395201</v>
      </c>
      <c r="L973">
        <v>23018723.382495198</v>
      </c>
      <c r="M973" s="38">
        <f>IF(OR(Beazley_data[[#This Row],[total_RC]]&lt;0.6,Beazley_data[[#This Row],[total_RC]]&gt;2),1,Beazley_data[[#This Row],[total_RC]])</f>
        <v>1.0227437736716301</v>
      </c>
      <c r="P973" s="39" t="str">
        <f>Beazley_data[[#This Row],[key]]</f>
        <v>E62005</v>
      </c>
      <c r="Q973" s="40">
        <f>Beazley_data[[#This Row],[WEP]]</f>
        <v>40706269.414099999</v>
      </c>
      <c r="R973" s="40">
        <f t="shared" si="123"/>
        <v>41281052.367430396</v>
      </c>
      <c r="S973" s="41">
        <f t="shared" si="124"/>
        <v>1.3923650691228149E-2</v>
      </c>
      <c r="U973" s="42">
        <f>Beazley_data[[#This Row],[Acq_costs]]</f>
        <v>6711934.9665419497</v>
      </c>
      <c r="V973" s="40">
        <f t="shared" si="125"/>
        <v>7157251.3824511999</v>
      </c>
      <c r="W973" s="43">
        <f t="shared" si="126"/>
        <v>6.2218915071380276E-2</v>
      </c>
      <c r="Y973" s="44">
        <f>Beazley_data[[#This Row],[total_RC]]</f>
        <v>1.0227437736716301</v>
      </c>
      <c r="Z973" s="45">
        <f t="shared" si="127"/>
        <v>1.0215810737959401</v>
      </c>
      <c r="AA973" s="43">
        <f t="shared" si="128"/>
        <v>-1.1381376432216504E-3</v>
      </c>
      <c r="AD973" s="42">
        <f>Beazley_data[[#This Row],[Cat_incurred]]+Beazley_data[[#This Row],[incurred_exc_cat]]</f>
        <v>23018723.38249515</v>
      </c>
      <c r="AE973" s="40">
        <f t="shared" si="129"/>
        <v>22952705.9438711</v>
      </c>
      <c r="AF973" s="43">
        <f t="shared" si="130"/>
        <v>-2.8762377205324083E-3</v>
      </c>
    </row>
    <row r="974" spans="1:32" x14ac:dyDescent="0.25">
      <c r="A974" s="48" t="s">
        <v>1232</v>
      </c>
      <c r="B974" s="48" t="s">
        <v>104</v>
      </c>
      <c r="C974" s="49">
        <v>2006</v>
      </c>
      <c r="D974" s="85">
        <v>48537822.229599997</v>
      </c>
      <c r="E974" s="49">
        <v>7426271.8679196602</v>
      </c>
      <c r="F974" s="49">
        <v>27946942.673812401</v>
      </c>
      <c r="G974" s="49">
        <v>27968046.9988124</v>
      </c>
      <c r="H974" s="49">
        <v>11600467.070288699</v>
      </c>
      <c r="I974" s="49">
        <v>11600467.070288699</v>
      </c>
      <c r="J974" s="49">
        <v>0.99833839540834501</v>
      </c>
      <c r="K974" s="49">
        <v>39547409.7441011</v>
      </c>
      <c r="L974" s="49">
        <v>39568514.069101103</v>
      </c>
      <c r="M974" s="38">
        <f>IF(OR(Beazley_data[[#This Row],[total_RC]]&lt;0.6,Beazley_data[[#This Row],[total_RC]]&gt;2),1,Beazley_data[[#This Row],[total_RC]])</f>
        <v>0.99833839540834501</v>
      </c>
      <c r="P974" s="39" t="str">
        <f>Beazley_data[[#This Row],[key]]</f>
        <v>E62006</v>
      </c>
      <c r="Q974" s="40">
        <f>Beazley_data[[#This Row],[WEP]]</f>
        <v>48537822.229599997</v>
      </c>
      <c r="R974" s="40">
        <f t="shared" si="123"/>
        <v>52179996.990247399</v>
      </c>
      <c r="S974" s="41">
        <f t="shared" si="124"/>
        <v>6.9800210247772429E-2</v>
      </c>
      <c r="U974" s="42">
        <f>Beazley_data[[#This Row],[Acq_costs]]</f>
        <v>7426271.8679196602</v>
      </c>
      <c r="V974" s="40">
        <f t="shared" si="125"/>
        <v>9480888.2628182508</v>
      </c>
      <c r="W974" s="43">
        <f t="shared" si="126"/>
        <v>0.21671138167046003</v>
      </c>
      <c r="Y974" s="44">
        <f>Beazley_data[[#This Row],[total_RC]]</f>
        <v>0.99833839540834501</v>
      </c>
      <c r="Z974" s="45">
        <f t="shared" si="127"/>
        <v>0.99892281557852802</v>
      </c>
      <c r="AA974" s="43">
        <f t="shared" si="128"/>
        <v>5.8505037733525055E-4</v>
      </c>
      <c r="AD974" s="42">
        <f>Beazley_data[[#This Row],[Cat_incurred]]+Beazley_data[[#This Row],[incurred_exc_cat]]</f>
        <v>39568514.069101095</v>
      </c>
      <c r="AE974" s="40">
        <f t="shared" si="129"/>
        <v>40324872.9997373</v>
      </c>
      <c r="AF974" s="43">
        <f t="shared" si="130"/>
        <v>1.875663515768871E-2</v>
      </c>
    </row>
    <row r="975" spans="1:32" x14ac:dyDescent="0.25">
      <c r="A975" s="46" t="s">
        <v>1233</v>
      </c>
      <c r="B975" s="46" t="s">
        <v>104</v>
      </c>
      <c r="C975">
        <v>2007</v>
      </c>
      <c r="D975" s="84">
        <v>50838986.662799999</v>
      </c>
      <c r="E975">
        <v>7935178.8394392896</v>
      </c>
      <c r="F975">
        <v>27728541.788186699</v>
      </c>
      <c r="G975">
        <v>27746663.311186701</v>
      </c>
      <c r="H975">
        <v>12031440.7816217</v>
      </c>
      <c r="I975">
        <v>12031440.7816217</v>
      </c>
      <c r="J975">
        <v>0.95894423679929797</v>
      </c>
      <c r="K975">
        <v>39759982.569808498</v>
      </c>
      <c r="L975">
        <v>39778104.0928085</v>
      </c>
      <c r="M975" s="38">
        <f>IF(OR(Beazley_data[[#This Row],[total_RC]]&lt;0.6,Beazley_data[[#This Row],[total_RC]]&gt;2),1,Beazley_data[[#This Row],[total_RC]])</f>
        <v>0.95894423679929797</v>
      </c>
      <c r="P975" s="39" t="str">
        <f>Beazley_data[[#This Row],[key]]</f>
        <v>E62007</v>
      </c>
      <c r="Q975" s="40">
        <f>Beazley_data[[#This Row],[WEP]]</f>
        <v>50838986.662799999</v>
      </c>
      <c r="R975" s="40">
        <f t="shared" si="123"/>
        <v>88432430.3083217</v>
      </c>
      <c r="S975" s="41">
        <f t="shared" si="124"/>
        <v>0.42510924458879279</v>
      </c>
      <c r="U975" s="42">
        <f>Beazley_data[[#This Row],[Acq_costs]]</f>
        <v>7935178.8394392896</v>
      </c>
      <c r="V975" s="40">
        <f t="shared" si="125"/>
        <v>22077884.415680099</v>
      </c>
      <c r="W975" s="43">
        <f t="shared" si="126"/>
        <v>0.64058246297350907</v>
      </c>
      <c r="Y975" s="44">
        <f>Beazley_data[[#This Row],[total_RC]]</f>
        <v>0.95894423679929797</v>
      </c>
      <c r="Z975" s="45">
        <f t="shared" si="127"/>
        <v>0.92196529427515905</v>
      </c>
      <c r="AA975" s="43">
        <f t="shared" si="128"/>
        <v>-4.0108822700545825E-2</v>
      </c>
      <c r="AD975" s="42">
        <f>Beazley_data[[#This Row],[Cat_incurred]]+Beazley_data[[#This Row],[incurred_exc_cat]]</f>
        <v>39778104.092808403</v>
      </c>
      <c r="AE975" s="40">
        <f t="shared" si="129"/>
        <v>70236383.214865699</v>
      </c>
      <c r="AF975" s="43">
        <f t="shared" si="130"/>
        <v>0.43365386610070672</v>
      </c>
    </row>
    <row r="976" spans="1:32" x14ac:dyDescent="0.25">
      <c r="A976" s="48" t="s">
        <v>1234</v>
      </c>
      <c r="B976" s="48" t="s">
        <v>104</v>
      </c>
      <c r="C976" s="49">
        <v>2008</v>
      </c>
      <c r="D976" s="85">
        <v>56903328.712300003</v>
      </c>
      <c r="E976" s="49">
        <v>9651504.5880052093</v>
      </c>
      <c r="F976" s="49">
        <v>19935407.967732999</v>
      </c>
      <c r="G976" s="49">
        <v>19943250.467732999</v>
      </c>
      <c r="H976" s="49">
        <v>19508448.069909599</v>
      </c>
      <c r="I976" s="49">
        <v>19508448.069909599</v>
      </c>
      <c r="J976" s="49">
        <v>0.96706389611142896</v>
      </c>
      <c r="K976" s="49">
        <v>39443856.037642702</v>
      </c>
      <c r="L976" s="49">
        <v>39451698.537642702</v>
      </c>
      <c r="M976" s="38">
        <f>IF(OR(Beazley_data[[#This Row],[total_RC]]&lt;0.6,Beazley_data[[#This Row],[total_RC]]&gt;2),1,Beazley_data[[#This Row],[total_RC]])</f>
        <v>0.96706389611142896</v>
      </c>
      <c r="P976" s="39" t="str">
        <f>Beazley_data[[#This Row],[key]]</f>
        <v>E62008</v>
      </c>
      <c r="Q976" s="40">
        <f>Beazley_data[[#This Row],[WEP]]</f>
        <v>56903328.712300003</v>
      </c>
      <c r="R976" s="40">
        <f t="shared" si="123"/>
        <v>120218732.02186801</v>
      </c>
      <c r="S976" s="41">
        <f t="shared" si="124"/>
        <v>0.5266683672728375</v>
      </c>
      <c r="U976" s="42">
        <f>Beazley_data[[#This Row],[Acq_costs]]</f>
        <v>9651504.5880052093</v>
      </c>
      <c r="V976" s="40">
        <f t="shared" si="125"/>
        <v>31248890.4999795</v>
      </c>
      <c r="W976" s="43">
        <f t="shared" si="126"/>
        <v>0.69114088744969859</v>
      </c>
      <c r="Y976" s="44">
        <f>Beazley_data[[#This Row],[total_RC]]</f>
        <v>0.96706389611142896</v>
      </c>
      <c r="Z976" s="45">
        <f t="shared" si="127"/>
        <v>0.960159452005939</v>
      </c>
      <c r="AA976" s="43">
        <f t="shared" si="128"/>
        <v>-7.1909348921841915E-3</v>
      </c>
      <c r="AD976" s="42">
        <f>Beazley_data[[#This Row],[Cat_incurred]]+Beazley_data[[#This Row],[incurred_exc_cat]]</f>
        <v>39451698.537642598</v>
      </c>
      <c r="AE976" s="40">
        <f t="shared" si="129"/>
        <v>82497327.754056796</v>
      </c>
      <c r="AF976" s="43">
        <f t="shared" si="130"/>
        <v>0.5217821035942275</v>
      </c>
    </row>
    <row r="977" spans="1:32" x14ac:dyDescent="0.25">
      <c r="A977" s="46" t="s">
        <v>1235</v>
      </c>
      <c r="B977" s="46" t="s">
        <v>104</v>
      </c>
      <c r="C977">
        <v>2009</v>
      </c>
      <c r="D977" s="84">
        <v>49405053.084399998</v>
      </c>
      <c r="E977">
        <v>6424281.2681388604</v>
      </c>
      <c r="F977">
        <v>19086472.399091002</v>
      </c>
      <c r="G977">
        <v>19207159.899091002</v>
      </c>
      <c r="H977">
        <v>9027535.3988718204</v>
      </c>
      <c r="I977">
        <v>9027535.3988718204</v>
      </c>
      <c r="J977">
        <v>1.00558502907819</v>
      </c>
      <c r="K977">
        <v>28114007.7979628</v>
      </c>
      <c r="L977">
        <v>28234695.2979628</v>
      </c>
      <c r="M977" s="38">
        <f>IF(OR(Beazley_data[[#This Row],[total_RC]]&lt;0.6,Beazley_data[[#This Row],[total_RC]]&gt;2),1,Beazley_data[[#This Row],[total_RC]])</f>
        <v>1.00558502907819</v>
      </c>
      <c r="P977" s="39" t="str">
        <f>Beazley_data[[#This Row],[key]]</f>
        <v>E62009</v>
      </c>
      <c r="Q977" s="40">
        <f>Beazley_data[[#This Row],[WEP]]</f>
        <v>49405053.084399998</v>
      </c>
      <c r="R977" s="40">
        <f t="shared" si="123"/>
        <v>94513521.560386598</v>
      </c>
      <c r="S977" s="41">
        <f t="shared" si="124"/>
        <v>0.47727000043232848</v>
      </c>
      <c r="U977" s="42">
        <f>Beazley_data[[#This Row],[Acq_costs]]</f>
        <v>6424281.2681388604</v>
      </c>
      <c r="V977" s="40">
        <f t="shared" si="125"/>
        <v>24739461.872693501</v>
      </c>
      <c r="W977" s="43">
        <f t="shared" si="126"/>
        <v>0.74032251383649772</v>
      </c>
      <c r="Y977" s="44">
        <f>Beazley_data[[#This Row],[total_RC]]</f>
        <v>1.00558502907819</v>
      </c>
      <c r="Z977" s="45">
        <f t="shared" si="127"/>
        <v>1.00073340152089</v>
      </c>
      <c r="AA977" s="43">
        <f t="shared" si="128"/>
        <v>-4.8480719739409919E-3</v>
      </c>
      <c r="AD977" s="42">
        <f>Beazley_data[[#This Row],[Cat_incurred]]+Beazley_data[[#This Row],[incurred_exc_cat]]</f>
        <v>28234695.297962822</v>
      </c>
      <c r="AE977" s="40">
        <f t="shared" si="129"/>
        <v>60011678.518740401</v>
      </c>
      <c r="AF977" s="43">
        <f t="shared" si="130"/>
        <v>0.52951332149215402</v>
      </c>
    </row>
    <row r="978" spans="1:32" x14ac:dyDescent="0.25">
      <c r="A978" s="48" t="s">
        <v>1236</v>
      </c>
      <c r="B978" s="48" t="s">
        <v>104</v>
      </c>
      <c r="C978" s="49">
        <v>2010</v>
      </c>
      <c r="D978" s="85">
        <v>51727964.291500002</v>
      </c>
      <c r="E978" s="49">
        <v>9218315.9551756401</v>
      </c>
      <c r="F978" s="49">
        <v>26887399.874000002</v>
      </c>
      <c r="G978" s="49">
        <v>26893372.874000002</v>
      </c>
      <c r="H978" s="49">
        <v>16120434.534008101</v>
      </c>
      <c r="I978" s="49">
        <v>16120434.534008101</v>
      </c>
      <c r="J978" s="49">
        <v>1.0101030812677601</v>
      </c>
      <c r="K978" s="49">
        <v>43007834.408008099</v>
      </c>
      <c r="L978" s="49">
        <v>43013807.408008099</v>
      </c>
      <c r="M978" s="38">
        <f>IF(OR(Beazley_data[[#This Row],[total_RC]]&lt;0.6,Beazley_data[[#This Row],[total_RC]]&gt;2),1,Beazley_data[[#This Row],[total_RC]])</f>
        <v>1.0101030812677601</v>
      </c>
      <c r="P978" s="39" t="str">
        <f>Beazley_data[[#This Row],[key]]</f>
        <v>E62010</v>
      </c>
      <c r="Q978" s="40">
        <f>Beazley_data[[#This Row],[WEP]]</f>
        <v>51727964.291500002</v>
      </c>
      <c r="R978" s="40">
        <f t="shared" si="123"/>
        <v>91754228.939303905</v>
      </c>
      <c r="S978" s="41">
        <f t="shared" si="124"/>
        <v>0.43623345877912145</v>
      </c>
      <c r="U978" s="42">
        <f>Beazley_data[[#This Row],[Acq_costs]]</f>
        <v>9218315.9551756401</v>
      </c>
      <c r="V978" s="40">
        <f t="shared" si="125"/>
        <v>25673075.637788001</v>
      </c>
      <c r="W978" s="43">
        <f t="shared" si="126"/>
        <v>0.64093449163499239</v>
      </c>
      <c r="Y978" s="44">
        <f>Beazley_data[[#This Row],[total_RC]]</f>
        <v>1.0101030812677601</v>
      </c>
      <c r="Z978" s="45">
        <f t="shared" si="127"/>
        <v>1.00281439254383</v>
      </c>
      <c r="AA978" s="43">
        <f t="shared" si="128"/>
        <v>-7.2682330629907704E-3</v>
      </c>
      <c r="AD978" s="42">
        <f>Beazley_data[[#This Row],[Cat_incurred]]+Beazley_data[[#This Row],[incurred_exc_cat]]</f>
        <v>43013807.408008099</v>
      </c>
      <c r="AE978" s="40">
        <f t="shared" si="129"/>
        <v>66211503.340224698</v>
      </c>
      <c r="AF978" s="43">
        <f t="shared" si="130"/>
        <v>0.3503574871728305</v>
      </c>
    </row>
    <row r="979" spans="1:32" x14ac:dyDescent="0.25">
      <c r="A979" s="46" t="s">
        <v>1237</v>
      </c>
      <c r="B979" s="46" t="s">
        <v>104</v>
      </c>
      <c r="C979">
        <v>2011</v>
      </c>
      <c r="D979" s="84">
        <v>51887428.070699997</v>
      </c>
      <c r="E979">
        <v>8625544.0759503692</v>
      </c>
      <c r="F979">
        <v>10975658.730085799</v>
      </c>
      <c r="G979">
        <v>11016221.1300858</v>
      </c>
      <c r="H979">
        <v>10172504.5209</v>
      </c>
      <c r="I979">
        <v>10222789.5209</v>
      </c>
      <c r="J979">
        <v>1.0733539247262101</v>
      </c>
      <c r="K979">
        <v>21148163.250985801</v>
      </c>
      <c r="L979">
        <v>21239010.6509858</v>
      </c>
      <c r="M979" s="38">
        <f>IF(OR(Beazley_data[[#This Row],[total_RC]]&lt;0.6,Beazley_data[[#This Row],[total_RC]]&gt;2),1,Beazley_data[[#This Row],[total_RC]])</f>
        <v>1.0733539247262101</v>
      </c>
      <c r="P979" s="39" t="str">
        <f>Beazley_data[[#This Row],[key]]</f>
        <v>E62011</v>
      </c>
      <c r="Q979" s="40">
        <f>Beazley_data[[#This Row],[WEP]]</f>
        <v>51887428.070699997</v>
      </c>
      <c r="R979" s="40">
        <f t="shared" si="123"/>
        <v>83515587.989267007</v>
      </c>
      <c r="S979" s="41">
        <f t="shared" si="124"/>
        <v>0.37870965983777422</v>
      </c>
      <c r="U979" s="42">
        <f>Beazley_data[[#This Row],[Acq_costs]]</f>
        <v>8625544.0759503692</v>
      </c>
      <c r="V979" s="40">
        <f t="shared" si="125"/>
        <v>22054341.465903498</v>
      </c>
      <c r="W979" s="43">
        <f t="shared" si="126"/>
        <v>0.60889586799562112</v>
      </c>
      <c r="Y979" s="44">
        <f>Beazley_data[[#This Row],[total_RC]]</f>
        <v>1.0733539247262101</v>
      </c>
      <c r="Z979" s="45">
        <f t="shared" si="127"/>
        <v>1.09702714144902</v>
      </c>
      <c r="AA979" s="43">
        <f t="shared" si="128"/>
        <v>2.1579426641660803E-2</v>
      </c>
      <c r="AD979" s="42">
        <f>Beazley_data[[#This Row],[Cat_incurred]]+Beazley_data[[#This Row],[incurred_exc_cat]]</f>
        <v>21239010.6509858</v>
      </c>
      <c r="AE979" s="40">
        <f t="shared" si="129"/>
        <v>46237718.4969147</v>
      </c>
      <c r="AF979" s="43">
        <f t="shared" si="130"/>
        <v>0.54065617116460851</v>
      </c>
    </row>
    <row r="980" spans="1:32" x14ac:dyDescent="0.25">
      <c r="A980" s="48" t="s">
        <v>1238</v>
      </c>
      <c r="B980" s="48" t="s">
        <v>104</v>
      </c>
      <c r="C980" s="49">
        <v>2012</v>
      </c>
      <c r="D980" s="85">
        <v>54707042.053800002</v>
      </c>
      <c r="E980" s="49">
        <v>8384063.8054761803</v>
      </c>
      <c r="F980" s="49">
        <v>54202686.390263602</v>
      </c>
      <c r="G980" s="49">
        <v>54339712.916772597</v>
      </c>
      <c r="H980" s="49">
        <v>3417685.7996582799</v>
      </c>
      <c r="I980" s="49">
        <v>3927889.9052992798</v>
      </c>
      <c r="J980" s="49">
        <v>1.1086968526871199</v>
      </c>
      <c r="K980" s="49">
        <v>57620372.189921901</v>
      </c>
      <c r="L980" s="49">
        <v>58267602.822071902</v>
      </c>
      <c r="M980" s="38">
        <f>IF(OR(Beazley_data[[#This Row],[total_RC]]&lt;0.6,Beazley_data[[#This Row],[total_RC]]&gt;2),1,Beazley_data[[#This Row],[total_RC]])</f>
        <v>1.1086968526871199</v>
      </c>
      <c r="P980" s="39" t="str">
        <f>Beazley_data[[#This Row],[key]]</f>
        <v>E62012</v>
      </c>
      <c r="Q980" s="40">
        <f>Beazley_data[[#This Row],[WEP]]</f>
        <v>54707042.053800002</v>
      </c>
      <c r="R980" s="40">
        <f t="shared" si="123"/>
        <v>96314595.809805006</v>
      </c>
      <c r="S980" s="41">
        <f t="shared" si="124"/>
        <v>0.43199634911170209</v>
      </c>
      <c r="U980" s="42">
        <f>Beazley_data[[#This Row],[Acq_costs]]</f>
        <v>8384063.8054761803</v>
      </c>
      <c r="V980" s="40">
        <f t="shared" si="125"/>
        <v>25508870.651094999</v>
      </c>
      <c r="W980" s="43">
        <f t="shared" si="126"/>
        <v>0.67132751895794784</v>
      </c>
      <c r="Y980" s="44">
        <f>Beazley_data[[#This Row],[total_RC]]</f>
        <v>1.1086968526871199</v>
      </c>
      <c r="Z980" s="45">
        <f t="shared" si="127"/>
        <v>1.0802580799689401</v>
      </c>
      <c r="AA980" s="43">
        <f t="shared" si="128"/>
        <v>-2.6325906045523428E-2</v>
      </c>
      <c r="AD980" s="42">
        <f>Beazley_data[[#This Row],[Cat_incurred]]+Beazley_data[[#This Row],[incurred_exc_cat]]</f>
        <v>58267602.82207188</v>
      </c>
      <c r="AE980" s="40">
        <f t="shared" si="129"/>
        <v>80045783.793830603</v>
      </c>
      <c r="AF980" s="43">
        <f t="shared" si="130"/>
        <v>0.27207155629647595</v>
      </c>
    </row>
    <row r="981" spans="1:32" x14ac:dyDescent="0.25">
      <c r="A981" s="46" t="s">
        <v>1239</v>
      </c>
      <c r="B981" s="46" t="s">
        <v>104</v>
      </c>
      <c r="C981">
        <v>2013</v>
      </c>
      <c r="D981" s="84">
        <v>58584745.612300001</v>
      </c>
      <c r="E981">
        <v>8121172.1289055599</v>
      </c>
      <c r="F981">
        <v>40865299.081221499</v>
      </c>
      <c r="G981">
        <v>41135607.195792504</v>
      </c>
      <c r="H981">
        <v>1419447.1973719699</v>
      </c>
      <c r="I981">
        <v>1451129.3454759701</v>
      </c>
      <c r="J981">
        <v>1.0202383678373701</v>
      </c>
      <c r="K981">
        <v>42284746.278593503</v>
      </c>
      <c r="L981">
        <v>42586736.541268498</v>
      </c>
      <c r="M981" s="38">
        <f>IF(OR(Beazley_data[[#This Row],[total_RC]]&lt;0.6,Beazley_data[[#This Row],[total_RC]]&gt;2),1,Beazley_data[[#This Row],[total_RC]])</f>
        <v>1.0202383678373701</v>
      </c>
      <c r="P981" s="39" t="str">
        <f>Beazley_data[[#This Row],[key]]</f>
        <v>E62013</v>
      </c>
      <c r="Q981" s="40">
        <f>Beazley_data[[#This Row],[WEP]]</f>
        <v>58584745.612300001</v>
      </c>
      <c r="R981" s="40">
        <f t="shared" si="123"/>
        <v>103949662.614318</v>
      </c>
      <c r="S981" s="41">
        <f t="shared" si="124"/>
        <v>0.43641235441363951</v>
      </c>
      <c r="U981" s="42">
        <f>Beazley_data[[#This Row],[Acq_costs]]</f>
        <v>8121172.1289055599</v>
      </c>
      <c r="V981" s="40">
        <f t="shared" si="125"/>
        <v>25316636.9291755</v>
      </c>
      <c r="W981" s="43">
        <f t="shared" si="126"/>
        <v>0.67921599730545068</v>
      </c>
      <c r="Y981" s="44">
        <f>Beazley_data[[#This Row],[total_RC]]</f>
        <v>1.0202383678373701</v>
      </c>
      <c r="Z981" s="45">
        <f t="shared" si="127"/>
        <v>1.0512165400461499</v>
      </c>
      <c r="AA981" s="43">
        <f t="shared" si="128"/>
        <v>2.9468878226953949E-2</v>
      </c>
      <c r="AD981" s="42">
        <f>Beazley_data[[#This Row],[Cat_incurred]]+Beazley_data[[#This Row],[incurred_exc_cat]]</f>
        <v>42586736.541268475</v>
      </c>
      <c r="AE981" s="40">
        <f t="shared" si="129"/>
        <v>78908817.725637704</v>
      </c>
      <c r="AF981" s="43">
        <f t="shared" si="130"/>
        <v>0.46030446572725775</v>
      </c>
    </row>
    <row r="982" spans="1:32" x14ac:dyDescent="0.25">
      <c r="A982" s="48" t="s">
        <v>1240</v>
      </c>
      <c r="B982" s="48" t="s">
        <v>104</v>
      </c>
      <c r="C982" s="49">
        <v>2014</v>
      </c>
      <c r="D982" s="85">
        <v>50273928.734700002</v>
      </c>
      <c r="E982" s="49">
        <v>8105875.9837774504</v>
      </c>
      <c r="F982" s="49">
        <v>23585837.177059501</v>
      </c>
      <c r="G982" s="49">
        <v>24859294.5278285</v>
      </c>
      <c r="H982" s="49">
        <v>2242260.8528181999</v>
      </c>
      <c r="I982" s="49">
        <v>2335026.3528181999</v>
      </c>
      <c r="J982" s="49">
        <v>1.01361136313899</v>
      </c>
      <c r="K982" s="49">
        <v>25828098.0298777</v>
      </c>
      <c r="L982" s="49">
        <v>27194320.880646698</v>
      </c>
      <c r="M982" s="38">
        <f>IF(OR(Beazley_data[[#This Row],[total_RC]]&lt;0.6,Beazley_data[[#This Row],[total_RC]]&gt;2),1,Beazley_data[[#This Row],[total_RC]])</f>
        <v>1.01361136313899</v>
      </c>
      <c r="P982" s="39" t="str">
        <f>Beazley_data[[#This Row],[key]]</f>
        <v>E62014</v>
      </c>
      <c r="Q982" s="40">
        <f>Beazley_data[[#This Row],[WEP]]</f>
        <v>50273928.734700002</v>
      </c>
      <c r="R982" s="40">
        <f t="shared" si="123"/>
        <v>110629778.537232</v>
      </c>
      <c r="S982" s="41">
        <f t="shared" si="124"/>
        <v>0.54556603656419222</v>
      </c>
      <c r="U982" s="42">
        <f>Beazley_data[[#This Row],[Acq_costs]]</f>
        <v>8105875.9837774504</v>
      </c>
      <c r="V982" s="40">
        <f t="shared" si="125"/>
        <v>31584631.175684702</v>
      </c>
      <c r="W982" s="43">
        <f t="shared" si="126"/>
        <v>0.74336011908165867</v>
      </c>
      <c r="Y982" s="44">
        <f>Beazley_data[[#This Row],[total_RC]]</f>
        <v>1.01361136313899</v>
      </c>
      <c r="Z982" s="45">
        <f t="shared" si="127"/>
        <v>1.00366048916699</v>
      </c>
      <c r="AA982" s="43">
        <f t="shared" si="128"/>
        <v>-9.9145817528982858E-3</v>
      </c>
      <c r="AD982" s="42">
        <f>Beazley_data[[#This Row],[Cat_incurred]]+Beazley_data[[#This Row],[incurred_exc_cat]]</f>
        <v>27194320.880646698</v>
      </c>
      <c r="AE982" s="40">
        <f t="shared" si="129"/>
        <v>55762544.610666104</v>
      </c>
      <c r="AF982" s="43">
        <f t="shared" si="130"/>
        <v>0.51231922663290652</v>
      </c>
    </row>
    <row r="983" spans="1:32" x14ac:dyDescent="0.25">
      <c r="A983" s="46" t="s">
        <v>1241</v>
      </c>
      <c r="B983" s="46" t="s">
        <v>104</v>
      </c>
      <c r="C983">
        <v>2015</v>
      </c>
      <c r="D983" s="84">
        <v>48849909.914099999</v>
      </c>
      <c r="E983">
        <v>8881772.4420340694</v>
      </c>
      <c r="F983">
        <v>437534.078308</v>
      </c>
      <c r="G983">
        <v>463457.02830800001</v>
      </c>
      <c r="H983">
        <v>42189680.377097502</v>
      </c>
      <c r="I983">
        <v>51137810.152955502</v>
      </c>
      <c r="J983">
        <v>1.0023103165806899</v>
      </c>
      <c r="K983">
        <v>42627214.455405504</v>
      </c>
      <c r="L983">
        <v>51601267.181263499</v>
      </c>
      <c r="M983" s="38">
        <f>IF(OR(Beazley_data[[#This Row],[total_RC]]&lt;0.6,Beazley_data[[#This Row],[total_RC]]&gt;2),1,Beazley_data[[#This Row],[total_RC]])</f>
        <v>1.0023103165806899</v>
      </c>
      <c r="P983" s="39" t="str">
        <f>Beazley_data[[#This Row],[key]]</f>
        <v>E62015</v>
      </c>
      <c r="Q983" s="40">
        <f>Beazley_data[[#This Row],[WEP]]</f>
        <v>48849909.914099999</v>
      </c>
      <c r="R983" s="40">
        <f t="shared" si="123"/>
        <v>92680935.007945493</v>
      </c>
      <c r="S983" s="41">
        <f t="shared" si="124"/>
        <v>0.47292385526848518</v>
      </c>
      <c r="U983" s="42">
        <f>Beazley_data[[#This Row],[Acq_costs]]</f>
        <v>8881772.4420340694</v>
      </c>
      <c r="V983" s="40">
        <f t="shared" si="125"/>
        <v>26069050.502008501</v>
      </c>
      <c r="W983" s="43">
        <f t="shared" si="126"/>
        <v>0.65929819955085167</v>
      </c>
      <c r="Y983" s="44">
        <f>Beazley_data[[#This Row],[total_RC]]</f>
        <v>1.0023103165806899</v>
      </c>
      <c r="Z983" s="45">
        <f t="shared" si="127"/>
        <v>1.0206875746875601</v>
      </c>
      <c r="AA983" s="43">
        <f t="shared" si="128"/>
        <v>1.8004782817597834E-2</v>
      </c>
      <c r="AD983" s="42">
        <f>Beazley_data[[#This Row],[Cat_incurred]]+Beazley_data[[#This Row],[incurred_exc_cat]]</f>
        <v>51601267.181263499</v>
      </c>
      <c r="AE983" s="40">
        <f t="shared" si="129"/>
        <v>80373806.033277601</v>
      </c>
      <c r="AF983" s="43">
        <f t="shared" si="130"/>
        <v>0.35798402828032372</v>
      </c>
    </row>
    <row r="984" spans="1:32" x14ac:dyDescent="0.25">
      <c r="A984" s="48" t="s">
        <v>1242</v>
      </c>
      <c r="B984" s="48" t="s">
        <v>104</v>
      </c>
      <c r="C984" s="49">
        <v>2016</v>
      </c>
      <c r="D984" s="85">
        <v>43562270.866700001</v>
      </c>
      <c r="E984" s="49">
        <v>8132816.2167350799</v>
      </c>
      <c r="F984" s="49">
        <v>313303.17168541998</v>
      </c>
      <c r="G984" s="49">
        <v>378962.42627941997</v>
      </c>
      <c r="H984" s="49">
        <v>23195965.201322101</v>
      </c>
      <c r="I984" s="49">
        <v>30289298.363092098</v>
      </c>
      <c r="J984" s="49">
        <v>1.00006813631884</v>
      </c>
      <c r="K984" s="49">
        <v>23509268.373007499</v>
      </c>
      <c r="L984" s="49">
        <v>30668260.789371502</v>
      </c>
      <c r="M984" s="38">
        <f>IF(OR(Beazley_data[[#This Row],[total_RC]]&lt;0.6,Beazley_data[[#This Row],[total_RC]]&gt;2),1,Beazley_data[[#This Row],[total_RC]])</f>
        <v>1.00006813631884</v>
      </c>
      <c r="P984" s="39" t="str">
        <f>Beazley_data[[#This Row],[key]]</f>
        <v>E62016</v>
      </c>
      <c r="Q984" s="40">
        <f>Beazley_data[[#This Row],[WEP]]</f>
        <v>43562270.866700001</v>
      </c>
      <c r="R984" s="40">
        <f t="shared" si="123"/>
        <v>135866635.40933901</v>
      </c>
      <c r="S984" s="41">
        <f t="shared" si="124"/>
        <v>0.6793747726551439</v>
      </c>
      <c r="U984" s="42">
        <f>Beazley_data[[#This Row],[Acq_costs]]</f>
        <v>8132816.2167350799</v>
      </c>
      <c r="V984" s="40">
        <f t="shared" si="125"/>
        <v>22517202.094654001</v>
      </c>
      <c r="W984" s="43">
        <f t="shared" si="126"/>
        <v>0.63881763895231192</v>
      </c>
      <c r="Y984" s="44">
        <f>Beazley_data[[#This Row],[total_RC]]</f>
        <v>1.00006813631884</v>
      </c>
      <c r="Z984" s="45">
        <f t="shared" si="127"/>
        <v>1.0020510912412099</v>
      </c>
      <c r="AA984" s="43">
        <f t="shared" si="128"/>
        <v>1.9788960260636707E-3</v>
      </c>
      <c r="AD984" s="42">
        <f>Beazley_data[[#This Row],[Cat_incurred]]+Beazley_data[[#This Row],[incurred_exc_cat]]</f>
        <v>30668260.789371517</v>
      </c>
      <c r="AE984" s="40">
        <f t="shared" si="129"/>
        <v>72685402.692999199</v>
      </c>
      <c r="AF984" s="43">
        <f t="shared" si="130"/>
        <v>0.5780685027101683</v>
      </c>
    </row>
    <row r="985" spans="1:32" x14ac:dyDescent="0.25">
      <c r="A985" s="46" t="s">
        <v>1243</v>
      </c>
      <c r="B985" s="46" t="s">
        <v>104</v>
      </c>
      <c r="C985">
        <v>2017</v>
      </c>
      <c r="D985" s="84">
        <v>36809006.468999997</v>
      </c>
      <c r="E985">
        <v>7012198.6346291797</v>
      </c>
      <c r="F985">
        <v>720625.12959999999</v>
      </c>
      <c r="G985">
        <v>809714.06850000005</v>
      </c>
      <c r="H985">
        <v>10449489.576859999</v>
      </c>
      <c r="I985">
        <v>10649187.25446</v>
      </c>
      <c r="J985">
        <v>0.99429369533525602</v>
      </c>
      <c r="K985">
        <v>11170114.706459999</v>
      </c>
      <c r="L985">
        <v>11458901.32296</v>
      </c>
      <c r="M985" s="38">
        <f>IF(OR(Beazley_data[[#This Row],[total_RC]]&lt;0.6,Beazley_data[[#This Row],[total_RC]]&gt;2),1,Beazley_data[[#This Row],[total_RC]])</f>
        <v>0.99429369533525602</v>
      </c>
      <c r="P985" s="39" t="str">
        <f>Beazley_data[[#This Row],[key]]</f>
        <v>E62017</v>
      </c>
      <c r="Q985" s="40">
        <f>Beazley_data[[#This Row],[WEP]]</f>
        <v>36809006.468999997</v>
      </c>
      <c r="R985" s="40">
        <f t="shared" si="123"/>
        <v>64700190.3041806</v>
      </c>
      <c r="S985" s="41">
        <f t="shared" si="124"/>
        <v>0.43108348992566126</v>
      </c>
      <c r="U985" s="42">
        <f>Beazley_data[[#This Row],[Acq_costs]]</f>
        <v>7012198.6346291797</v>
      </c>
      <c r="V985" s="40">
        <f t="shared" si="125"/>
        <v>11851639.1444842</v>
      </c>
      <c r="W985" s="43">
        <f t="shared" si="126"/>
        <v>0.40833512148463574</v>
      </c>
      <c r="Y985" s="44">
        <f>Beazley_data[[#This Row],[total_RC]]</f>
        <v>0.99429369533525602</v>
      </c>
      <c r="Z985" s="45">
        <f t="shared" si="127"/>
        <v>0.99388368792575499</v>
      </c>
      <c r="AA985" s="43">
        <f t="shared" si="128"/>
        <v>-4.12530575239366E-4</v>
      </c>
      <c r="AD985" s="42">
        <f>Beazley_data[[#This Row],[Cat_incurred]]+Beazley_data[[#This Row],[incurred_exc_cat]]</f>
        <v>11458901.32296</v>
      </c>
      <c r="AE985" s="40">
        <f t="shared" si="129"/>
        <v>14045171.258300001</v>
      </c>
      <c r="AF985" s="43">
        <f t="shared" si="130"/>
        <v>0.18413943751747724</v>
      </c>
    </row>
    <row r="986" spans="1:32" x14ac:dyDescent="0.25">
      <c r="A986" s="48" t="s">
        <v>1244</v>
      </c>
      <c r="B986" s="48" t="s">
        <v>104</v>
      </c>
      <c r="C986" s="49">
        <v>2018</v>
      </c>
      <c r="D986" s="85">
        <v>36378838.184900001</v>
      </c>
      <c r="E986" s="49">
        <v>7039090.39518514</v>
      </c>
      <c r="F986" s="49">
        <v>1049240.2462667001</v>
      </c>
      <c r="G986" s="49">
        <v>1336303.3341826999</v>
      </c>
      <c r="H986" s="49">
        <v>19972005.144319002</v>
      </c>
      <c r="I986" s="49">
        <v>20257310.852089401</v>
      </c>
      <c r="J986" s="49">
        <v>1.04123084303599</v>
      </c>
      <c r="K986" s="49">
        <v>21021245.390585698</v>
      </c>
      <c r="L986" s="49">
        <v>21593614.1862721</v>
      </c>
      <c r="M986" s="38">
        <f>IF(OR(Beazley_data[[#This Row],[total_RC]]&lt;0.6,Beazley_data[[#This Row],[total_RC]]&gt;2),1,Beazley_data[[#This Row],[total_RC]])</f>
        <v>1.04123084303599</v>
      </c>
      <c r="P986" s="39" t="str">
        <f>Beazley_data[[#This Row],[key]]</f>
        <v>E62018</v>
      </c>
      <c r="Q986" s="40">
        <f>Beazley_data[[#This Row],[WEP]]</f>
        <v>36378838.184900001</v>
      </c>
      <c r="R986" s="40">
        <f t="shared" si="123"/>
        <v>36141148.483738601</v>
      </c>
      <c r="S986" s="41">
        <f t="shared" si="124"/>
        <v>-6.5767058085701375E-3</v>
      </c>
      <c r="U986" s="42">
        <f>Beazley_data[[#This Row],[Acq_costs]]</f>
        <v>7039090.39518514</v>
      </c>
      <c r="V986" s="40">
        <f t="shared" si="125"/>
        <v>6948923.7015599702</v>
      </c>
      <c r="W986" s="43">
        <f t="shared" si="126"/>
        <v>-1.2975634428814956E-2</v>
      </c>
      <c r="Y986" s="44">
        <f>Beazley_data[[#This Row],[total_RC]]</f>
        <v>1.04123084303599</v>
      </c>
      <c r="Z986" s="45">
        <f t="shared" si="127"/>
        <v>1.03219016433337</v>
      </c>
      <c r="AA986" s="43">
        <f t="shared" si="128"/>
        <v>-8.7587336277892905E-3</v>
      </c>
      <c r="AD986" s="42">
        <f>Beazley_data[[#This Row],[Cat_incurred]]+Beazley_data[[#This Row],[incurred_exc_cat]]</f>
        <v>21593614.1862721</v>
      </c>
      <c r="AE986" s="40">
        <f t="shared" si="129"/>
        <v>17137081.352448799</v>
      </c>
      <c r="AF986" s="43">
        <f t="shared" si="130"/>
        <v>-0.26005203232500768</v>
      </c>
    </row>
    <row r="987" spans="1:32" x14ac:dyDescent="0.25">
      <c r="A987" s="46" t="s">
        <v>1245</v>
      </c>
      <c r="B987" s="46" t="s">
        <v>104</v>
      </c>
      <c r="C987">
        <v>2019</v>
      </c>
      <c r="D987" s="84">
        <v>41178148.7337</v>
      </c>
      <c r="E987">
        <v>10198194.7721726</v>
      </c>
      <c r="F987">
        <v>1266114.8681000001</v>
      </c>
      <c r="G987">
        <v>1412393.5164000001</v>
      </c>
      <c r="H987">
        <v>5926567.6718687797</v>
      </c>
      <c r="I987">
        <v>6554966.3415687801</v>
      </c>
      <c r="J987">
        <v>1.0375704424116301</v>
      </c>
      <c r="K987">
        <v>7192682.5399687802</v>
      </c>
      <c r="L987">
        <v>7967359.8579687802</v>
      </c>
      <c r="M987" s="38">
        <f>IF(OR(Beazley_data[[#This Row],[total_RC]]&lt;0.6,Beazley_data[[#This Row],[total_RC]]&gt;2),1,Beazley_data[[#This Row],[total_RC]])</f>
        <v>1.0375704424116301</v>
      </c>
      <c r="P987" s="39" t="str">
        <f>Beazley_data[[#This Row],[key]]</f>
        <v>E62019</v>
      </c>
      <c r="Q987" s="40">
        <f>Beazley_data[[#This Row],[WEP]]</f>
        <v>41178148.7337</v>
      </c>
      <c r="R987" s="40">
        <f t="shared" si="123"/>
        <v>41395417.279689804</v>
      </c>
      <c r="S987" s="41">
        <f t="shared" si="124"/>
        <v>5.2486135004225299E-3</v>
      </c>
      <c r="U987" s="42">
        <f>Beazley_data[[#This Row],[Acq_costs]]</f>
        <v>10198194.7721726</v>
      </c>
      <c r="V987" s="40">
        <f t="shared" si="125"/>
        <v>10283906.6660049</v>
      </c>
      <c r="W987" s="43">
        <f t="shared" si="126"/>
        <v>8.334565512504527E-3</v>
      </c>
      <c r="Y987" s="44">
        <f>Beazley_data[[#This Row],[total_RC]]</f>
        <v>1.0375704424116301</v>
      </c>
      <c r="Z987" s="45">
        <f t="shared" si="127"/>
        <v>1.0407904232568299</v>
      </c>
      <c r="AA987" s="43">
        <f t="shared" si="128"/>
        <v>3.0937840829894279E-3</v>
      </c>
      <c r="AD987" s="42">
        <f>Beazley_data[[#This Row],[Cat_incurred]]+Beazley_data[[#This Row],[incurred_exc_cat]]</f>
        <v>7967359.8579687802</v>
      </c>
      <c r="AE987" s="40">
        <f t="shared" si="129"/>
        <v>5933184.4255980002</v>
      </c>
      <c r="AF987" s="43">
        <f t="shared" si="130"/>
        <v>-0.34284716038735935</v>
      </c>
    </row>
    <row r="988" spans="1:32" x14ac:dyDescent="0.25">
      <c r="A988" s="48" t="s">
        <v>1246</v>
      </c>
      <c r="B988" s="48" t="s">
        <v>104</v>
      </c>
      <c r="C988" s="49">
        <v>2020</v>
      </c>
      <c r="D988" s="85">
        <v>36722595.294</v>
      </c>
      <c r="E988" s="49">
        <v>10345296.147204001</v>
      </c>
      <c r="F988" s="49">
        <v>800844.07689999999</v>
      </c>
      <c r="G988" s="49">
        <v>1117627.0645000001</v>
      </c>
      <c r="H988" s="49">
        <v>3959693.9591330802</v>
      </c>
      <c r="I988" s="49">
        <v>5713913.8472330496</v>
      </c>
      <c r="J988" s="49">
        <v>1.0742965919544001</v>
      </c>
      <c r="K988" s="49">
        <v>4760538.03603308</v>
      </c>
      <c r="L988" s="49">
        <v>6831540.9117330499</v>
      </c>
      <c r="M988" s="38">
        <f>IF(OR(Beazley_data[[#This Row],[total_RC]]&lt;0.6,Beazley_data[[#This Row],[total_RC]]&gt;2),1,Beazley_data[[#This Row],[total_RC]])</f>
        <v>1.0742965919544001</v>
      </c>
      <c r="P988" s="39" t="str">
        <f>Beazley_data[[#This Row],[key]]</f>
        <v>E62020</v>
      </c>
      <c r="Q988" s="40">
        <f>Beazley_data[[#This Row],[WEP]]</f>
        <v>36722595.294</v>
      </c>
      <c r="R988" s="40">
        <f t="shared" si="123"/>
        <v>38345705.351447798</v>
      </c>
      <c r="S988" s="41">
        <f t="shared" si="124"/>
        <v>4.2328340098887127E-2</v>
      </c>
      <c r="U988" s="42">
        <f>Beazley_data[[#This Row],[Acq_costs]]</f>
        <v>10345296.147204001</v>
      </c>
      <c r="V988" s="40">
        <f t="shared" si="125"/>
        <v>10744956.8262698</v>
      </c>
      <c r="W988" s="43">
        <f t="shared" si="126"/>
        <v>3.7195187056376922E-2</v>
      </c>
      <c r="Y988" s="44">
        <f>Beazley_data[[#This Row],[total_RC]]</f>
        <v>1.0742965919544001</v>
      </c>
      <c r="Z988" s="45">
        <f t="shared" si="127"/>
        <v>1.0772169247305201</v>
      </c>
      <c r="AA988" s="43">
        <f t="shared" si="128"/>
        <v>2.7109978585330772E-3</v>
      </c>
      <c r="AD988" s="42">
        <f>Beazley_data[[#This Row],[Cat_incurred]]+Beazley_data[[#This Row],[incurred_exc_cat]]</f>
        <v>6831540.9117330499</v>
      </c>
      <c r="AE988" s="40">
        <f t="shared" si="129"/>
        <v>4215559.4638917297</v>
      </c>
      <c r="AF988" s="43">
        <f t="shared" si="130"/>
        <v>-0.62055380080590594</v>
      </c>
    </row>
    <row r="989" spans="1:32" x14ac:dyDescent="0.25">
      <c r="A989" s="46" t="s">
        <v>1247</v>
      </c>
      <c r="B989" s="46" t="s">
        <v>104</v>
      </c>
      <c r="C989">
        <v>2021</v>
      </c>
      <c r="D989" s="84">
        <v>34076719.050099999</v>
      </c>
      <c r="E989">
        <v>10115412.671118701</v>
      </c>
      <c r="F989">
        <v>241541.29199999999</v>
      </c>
      <c r="G989">
        <v>431196.29320000001</v>
      </c>
      <c r="H989">
        <v>3150134.8017547601</v>
      </c>
      <c r="I989">
        <v>4406419.1630547596</v>
      </c>
      <c r="J989">
        <v>1.08528511705159</v>
      </c>
      <c r="K989">
        <v>3391676.09375476</v>
      </c>
      <c r="L989">
        <v>4837615.4562547598</v>
      </c>
      <c r="M989" s="38">
        <f>IF(OR(Beazley_data[[#This Row],[total_RC]]&lt;0.6,Beazley_data[[#This Row],[total_RC]]&gt;2),1,Beazley_data[[#This Row],[total_RC]])</f>
        <v>1.08528511705159</v>
      </c>
      <c r="P989" s="39" t="str">
        <f>Beazley_data[[#This Row],[key]]</f>
        <v>E62021</v>
      </c>
      <c r="Q989" s="40">
        <f>Beazley_data[[#This Row],[WEP]]</f>
        <v>34076719.050099999</v>
      </c>
      <c r="R989" s="40">
        <f t="shared" si="123"/>
        <v>30440719.769959498</v>
      </c>
      <c r="S989" s="41">
        <f t="shared" si="124"/>
        <v>-0.11944524661761434</v>
      </c>
      <c r="U989" s="42">
        <f>Beazley_data[[#This Row],[Acq_costs]]</f>
        <v>10115412.671118701</v>
      </c>
      <c r="V989" s="40">
        <f t="shared" si="125"/>
        <v>8350425.37947575</v>
      </c>
      <c r="W989" s="43">
        <f t="shared" si="126"/>
        <v>-0.21136495584776532</v>
      </c>
      <c r="Y989" s="44">
        <f>Beazley_data[[#This Row],[total_RC]]</f>
        <v>1.08528511705159</v>
      </c>
      <c r="Z989" s="45">
        <f t="shared" si="127"/>
        <v>1.0830448174773699</v>
      </c>
      <c r="AA989" s="43">
        <f t="shared" si="128"/>
        <v>-2.0685197307330522E-3</v>
      </c>
      <c r="AD989" s="42">
        <f>Beazley_data[[#This Row],[Cat_incurred]]+Beazley_data[[#This Row],[incurred_exc_cat]]</f>
        <v>4837615.4562547598</v>
      </c>
      <c r="AE989" s="40">
        <f t="shared" si="129"/>
        <v>376104.23930000002</v>
      </c>
      <c r="AF989" s="43">
        <f t="shared" si="130"/>
        <v>-11.862432673607888</v>
      </c>
    </row>
    <row r="990" spans="1:32" x14ac:dyDescent="0.25">
      <c r="A990" s="48" t="s">
        <v>1248</v>
      </c>
      <c r="B990" s="48" t="s">
        <v>104</v>
      </c>
      <c r="C990" s="49">
        <v>2022</v>
      </c>
      <c r="D990" s="85">
        <v>39087285.209299996</v>
      </c>
      <c r="E990" s="49">
        <v>12091956.774838701</v>
      </c>
      <c r="F990" s="49">
        <v>179547.497434294</v>
      </c>
      <c r="G990" s="49">
        <v>306466.81823429401</v>
      </c>
      <c r="H990" s="49">
        <v>2182188.9082846502</v>
      </c>
      <c r="I990" s="49">
        <v>3677512.8091698498</v>
      </c>
      <c r="J990" s="49">
        <v>1.0563861892990001</v>
      </c>
      <c r="K990" s="49">
        <v>2361736.4057189398</v>
      </c>
      <c r="L990" s="49">
        <v>3983979.6274041398</v>
      </c>
      <c r="M990" s="38">
        <f>IF(OR(Beazley_data[[#This Row],[total_RC]]&lt;0.6,Beazley_data[[#This Row],[total_RC]]&gt;2),1,Beazley_data[[#This Row],[total_RC]])</f>
        <v>1.0563861892990001</v>
      </c>
      <c r="P990" s="39" t="str">
        <f>Beazley_data[[#This Row],[key]]</f>
        <v>E62022</v>
      </c>
      <c r="Q990" s="40">
        <f>Beazley_data[[#This Row],[WEP]]</f>
        <v>39087285.209299996</v>
      </c>
      <c r="R990" s="40">
        <f t="shared" si="123"/>
        <v>15501977.0575637</v>
      </c>
      <c r="S990" s="41">
        <f t="shared" si="124"/>
        <v>-1.5214387212777218</v>
      </c>
      <c r="U990" s="42">
        <f>Beazley_data[[#This Row],[Acq_costs]]</f>
        <v>12091956.774838701</v>
      </c>
      <c r="V990" s="40">
        <f t="shared" si="125"/>
        <v>4550325.3531103795</v>
      </c>
      <c r="W990" s="43">
        <f t="shared" si="126"/>
        <v>-1.6573828982521506</v>
      </c>
      <c r="Y990" s="44">
        <f>Beazley_data[[#This Row],[total_RC]]</f>
        <v>1.0563861892990001</v>
      </c>
      <c r="Z990" s="45">
        <f t="shared" si="127"/>
        <v>1.0580621299178501</v>
      </c>
      <c r="AA990" s="43">
        <f t="shared" si="128"/>
        <v>1.5839718400847943E-3</v>
      </c>
      <c r="AD990" s="42">
        <f>Beazley_data[[#This Row],[Cat_incurred]]+Beazley_data[[#This Row],[incurred_exc_cat]]</f>
        <v>3983979.627404144</v>
      </c>
      <c r="AE990" s="40">
        <f t="shared" si="129"/>
        <v>0</v>
      </c>
      <c r="AF990" s="43" t="str">
        <f t="shared" si="130"/>
        <v>no values</v>
      </c>
    </row>
    <row r="991" spans="1:32" x14ac:dyDescent="0.25">
      <c r="A991" s="46" t="s">
        <v>1249</v>
      </c>
      <c r="B991" s="46" t="s">
        <v>104</v>
      </c>
      <c r="C991">
        <v>2023</v>
      </c>
      <c r="D991" s="84">
        <v>40279173.8402</v>
      </c>
      <c r="E991">
        <v>13145023.708656101</v>
      </c>
      <c r="F991">
        <v>36794.201300000001</v>
      </c>
      <c r="G991">
        <v>98323.5291</v>
      </c>
      <c r="H991">
        <v>39189.204955741603</v>
      </c>
      <c r="I991">
        <v>207253.48700142201</v>
      </c>
      <c r="J991">
        <v>1.0453545988244901</v>
      </c>
      <c r="K991">
        <v>75983.406255741604</v>
      </c>
      <c r="L991">
        <v>305577.01610142202</v>
      </c>
      <c r="M991" s="38">
        <f>IF(OR(Beazley_data[[#This Row],[total_RC]]&lt;0.6,Beazley_data[[#This Row],[total_RC]]&gt;2),1,Beazley_data[[#This Row],[total_RC]])</f>
        <v>1.0453545988244901</v>
      </c>
      <c r="P991" s="39" t="str">
        <f>Beazley_data[[#This Row],[key]]</f>
        <v>E62023</v>
      </c>
      <c r="Q991" s="40">
        <f>Beazley_data[[#This Row],[WEP]]</f>
        <v>40279173.8402</v>
      </c>
      <c r="R991" s="40">
        <f t="shared" si="123"/>
        <v>0</v>
      </c>
      <c r="S991" s="41" t="str">
        <f t="shared" si="124"/>
        <v>no values</v>
      </c>
      <c r="U991" s="42">
        <f>Beazley_data[[#This Row],[Acq_costs]]</f>
        <v>13145023.708656101</v>
      </c>
      <c r="V991" s="40">
        <f t="shared" si="125"/>
        <v>0</v>
      </c>
      <c r="W991" s="43" t="str">
        <f t="shared" si="126"/>
        <v>no values</v>
      </c>
      <c r="Y991" s="44">
        <f>Beazley_data[[#This Row],[total_RC]]</f>
        <v>1.0453545988244901</v>
      </c>
      <c r="Z991" s="45">
        <f t="shared" si="127"/>
        <v>0</v>
      </c>
      <c r="AA991" s="43" t="str">
        <f t="shared" si="128"/>
        <v>no values</v>
      </c>
      <c r="AD991" s="42">
        <f>Beazley_data[[#This Row],[Cat_incurred]]+Beazley_data[[#This Row],[incurred_exc_cat]]</f>
        <v>305577.01610142202</v>
      </c>
      <c r="AE991" s="40">
        <f t="shared" si="129"/>
        <v>0</v>
      </c>
      <c r="AF991" s="43" t="str">
        <f t="shared" si="130"/>
        <v>no values</v>
      </c>
    </row>
    <row r="992" spans="1:32" x14ac:dyDescent="0.25">
      <c r="A992" s="48" t="s">
        <v>1250</v>
      </c>
      <c r="B992" s="48" t="s">
        <v>104</v>
      </c>
      <c r="C992" s="49">
        <v>2024</v>
      </c>
      <c r="D992" s="85">
        <v>16933763.191100001</v>
      </c>
      <c r="E992" s="49">
        <v>6847898.1974972598</v>
      </c>
      <c r="F992" s="49">
        <v>0</v>
      </c>
      <c r="G992" s="49">
        <v>0</v>
      </c>
      <c r="H992" s="49">
        <v>0</v>
      </c>
      <c r="I992" s="49">
        <v>2575</v>
      </c>
      <c r="J992" s="49">
        <v>1.0081036523692799</v>
      </c>
      <c r="K992" s="49">
        <v>0</v>
      </c>
      <c r="L992" s="49">
        <v>2575</v>
      </c>
      <c r="M992" s="38">
        <f>IF(OR(Beazley_data[[#This Row],[total_RC]]&lt;0.6,Beazley_data[[#This Row],[total_RC]]&gt;2),1,Beazley_data[[#This Row],[total_RC]])</f>
        <v>1.0081036523692799</v>
      </c>
      <c r="P992" s="39" t="str">
        <f>Beazley_data[[#This Row],[key]]</f>
        <v>E62024</v>
      </c>
      <c r="Q992" s="40">
        <f>Beazley_data[[#This Row],[WEP]]</f>
        <v>16933763.191100001</v>
      </c>
      <c r="R992" s="40">
        <f t="shared" si="123"/>
        <v>0</v>
      </c>
      <c r="S992" s="41" t="str">
        <f t="shared" si="124"/>
        <v>no values</v>
      </c>
      <c r="U992" s="42">
        <f>Beazley_data[[#This Row],[Acq_costs]]</f>
        <v>6847898.1974972598</v>
      </c>
      <c r="V992" s="40">
        <f t="shared" si="125"/>
        <v>0</v>
      </c>
      <c r="W992" s="43" t="str">
        <f t="shared" si="126"/>
        <v>no values</v>
      </c>
      <c r="Y992" s="44">
        <f>Beazley_data[[#This Row],[total_RC]]</f>
        <v>1.0081036523692799</v>
      </c>
      <c r="Z992" s="45">
        <f t="shared" si="127"/>
        <v>0</v>
      </c>
      <c r="AA992" s="43" t="str">
        <f t="shared" si="128"/>
        <v>no values</v>
      </c>
      <c r="AD992" s="42">
        <f>Beazley_data[[#This Row],[Cat_incurred]]+Beazley_data[[#This Row],[incurred_exc_cat]]</f>
        <v>2575</v>
      </c>
      <c r="AE992" s="40">
        <f t="shared" si="129"/>
        <v>0</v>
      </c>
      <c r="AF992" s="43" t="str">
        <f t="shared" si="130"/>
        <v>no values</v>
      </c>
    </row>
    <row r="993" spans="1:32" x14ac:dyDescent="0.25">
      <c r="A993" s="46" t="s">
        <v>1251</v>
      </c>
      <c r="B993" s="46" t="s">
        <v>30</v>
      </c>
      <c r="C993">
        <v>2004</v>
      </c>
      <c r="D993" s="84">
        <v>6786308.0543</v>
      </c>
      <c r="E993">
        <v>983210.45749789802</v>
      </c>
      <c r="F993">
        <v>3728644.2142684301</v>
      </c>
      <c r="G993">
        <v>3749309.9081419301</v>
      </c>
      <c r="H993">
        <v>2270903.1857900801</v>
      </c>
      <c r="I993">
        <v>2270903.1857900801</v>
      </c>
      <c r="J993">
        <v>1.0463521401885401</v>
      </c>
      <c r="K993">
        <v>5999547.4000585098</v>
      </c>
      <c r="L993">
        <v>6020213.0939320102</v>
      </c>
      <c r="M993" s="38">
        <f>IF(OR(Beazley_data[[#This Row],[total_RC]]&lt;0.6,Beazley_data[[#This Row],[total_RC]]&gt;2),1,Beazley_data[[#This Row],[total_RC]])</f>
        <v>1.0463521401885401</v>
      </c>
      <c r="P993" s="39" t="str">
        <f>Beazley_data[[#This Row],[key]]</f>
        <v>E72004</v>
      </c>
      <c r="Q993" s="40">
        <f>Beazley_data[[#This Row],[WEP]]</f>
        <v>6786308.0543</v>
      </c>
      <c r="R993" s="40">
        <f t="shared" si="123"/>
        <v>10759398.698687499</v>
      </c>
      <c r="S993" s="41">
        <f t="shared" si="124"/>
        <v>0.36926697816971527</v>
      </c>
      <c r="U993" s="42">
        <f>Beazley_data[[#This Row],[Acq_costs]]</f>
        <v>983210.45749789802</v>
      </c>
      <c r="V993" s="40">
        <f t="shared" si="125"/>
        <v>2260285.0138314301</v>
      </c>
      <c r="W993" s="43">
        <f t="shared" si="126"/>
        <v>0.56500598310332162</v>
      </c>
      <c r="Y993" s="44">
        <f>Beazley_data[[#This Row],[total_RC]]</f>
        <v>1.0463521401885401</v>
      </c>
      <c r="Z993" s="45">
        <f t="shared" si="127"/>
        <v>1.06862837095164</v>
      </c>
      <c r="AA993" s="43">
        <f t="shared" si="128"/>
        <v>2.0845629190307188E-2</v>
      </c>
      <c r="AD993" s="42">
        <f>Beazley_data[[#This Row],[Cat_incurred]]+Beazley_data[[#This Row],[incurred_exc_cat]]</f>
        <v>6020213.0939320102</v>
      </c>
      <c r="AE993" s="40">
        <f t="shared" si="129"/>
        <v>6336769.1486291401</v>
      </c>
      <c r="AF993" s="43">
        <f t="shared" si="130"/>
        <v>4.9955434271360788E-2</v>
      </c>
    </row>
    <row r="994" spans="1:32" x14ac:dyDescent="0.25">
      <c r="A994" s="48" t="s">
        <v>1252</v>
      </c>
      <c r="B994" s="48" t="s">
        <v>30</v>
      </c>
      <c r="C994" s="49">
        <v>2005</v>
      </c>
      <c r="D994" s="85">
        <v>14101848.665899999</v>
      </c>
      <c r="E994" s="49">
        <v>3693511.4995816699</v>
      </c>
      <c r="F994" s="49">
        <v>9722995.2586662509</v>
      </c>
      <c r="G994" s="49">
        <v>10242939.8030113</v>
      </c>
      <c r="H994" s="49">
        <v>4185224.3334534001</v>
      </c>
      <c r="I994" s="49">
        <v>4185224.3334534001</v>
      </c>
      <c r="J994" s="49">
        <v>1.0199724662846099</v>
      </c>
      <c r="K994" s="49">
        <v>13908219.592119699</v>
      </c>
      <c r="L994" s="49">
        <v>14428164.1364647</v>
      </c>
      <c r="M994" s="38">
        <f>IF(OR(Beazley_data[[#This Row],[total_RC]]&lt;0.6,Beazley_data[[#This Row],[total_RC]]&gt;2),1,Beazley_data[[#This Row],[total_RC]])</f>
        <v>1.0199724662846099</v>
      </c>
      <c r="P994" s="39" t="str">
        <f>Beazley_data[[#This Row],[key]]</f>
        <v>E72005</v>
      </c>
      <c r="Q994" s="40">
        <f>Beazley_data[[#This Row],[WEP]]</f>
        <v>14101848.665899999</v>
      </c>
      <c r="R994" s="40">
        <f t="shared" si="123"/>
        <v>21200064.338862099</v>
      </c>
      <c r="S994" s="41">
        <f t="shared" si="124"/>
        <v>0.33482047787705405</v>
      </c>
      <c r="U994" s="42">
        <f>Beazley_data[[#This Row],[Acq_costs]]</f>
        <v>3693511.4995816699</v>
      </c>
      <c r="V994" s="40">
        <f t="shared" si="125"/>
        <v>5329543.72412547</v>
      </c>
      <c r="W994" s="43">
        <f t="shared" si="126"/>
        <v>0.30697416312355297</v>
      </c>
      <c r="Y994" s="44">
        <f>Beazley_data[[#This Row],[total_RC]]</f>
        <v>1.0199724662846099</v>
      </c>
      <c r="Z994" s="45">
        <f t="shared" si="127"/>
        <v>1.00269827112543</v>
      </c>
      <c r="AA994" s="43">
        <f t="shared" si="128"/>
        <v>-1.7227710126388626E-2</v>
      </c>
      <c r="AD994" s="42">
        <f>Beazley_data[[#This Row],[Cat_incurred]]+Beazley_data[[#This Row],[incurred_exc_cat]]</f>
        <v>14428164.1364647</v>
      </c>
      <c r="AE994" s="40">
        <f t="shared" si="129"/>
        <v>15026160.4209131</v>
      </c>
      <c r="AF994" s="43">
        <f t="shared" si="130"/>
        <v>3.9797011857807749E-2</v>
      </c>
    </row>
    <row r="995" spans="1:32" x14ac:dyDescent="0.25">
      <c r="A995" s="46" t="s">
        <v>1253</v>
      </c>
      <c r="B995" s="46" t="s">
        <v>30</v>
      </c>
      <c r="C995">
        <v>2006</v>
      </c>
      <c r="D995" s="84">
        <v>13338948.6534</v>
      </c>
      <c r="E995">
        <v>4133273.6506661298</v>
      </c>
      <c r="F995">
        <v>10249726.850066699</v>
      </c>
      <c r="G995">
        <v>10582170.9567657</v>
      </c>
      <c r="H995">
        <v>5546363.0131865405</v>
      </c>
      <c r="I995">
        <v>7137912.2279690402</v>
      </c>
      <c r="J995">
        <v>1.0243160403315801</v>
      </c>
      <c r="K995">
        <v>15796089.863253299</v>
      </c>
      <c r="L995">
        <v>17720083.184734799</v>
      </c>
      <c r="M995" s="38">
        <f>IF(OR(Beazley_data[[#This Row],[total_RC]]&lt;0.6,Beazley_data[[#This Row],[total_RC]]&gt;2),1,Beazley_data[[#This Row],[total_RC]])</f>
        <v>1.0243160403315801</v>
      </c>
      <c r="P995" s="39" t="str">
        <f>Beazley_data[[#This Row],[key]]</f>
        <v>E72006</v>
      </c>
      <c r="Q995" s="40">
        <f>Beazley_data[[#This Row],[WEP]]</f>
        <v>13338948.6534</v>
      </c>
      <c r="R995" s="40">
        <f t="shared" si="123"/>
        <v>17804676.051515002</v>
      </c>
      <c r="S995" s="41">
        <f t="shared" si="124"/>
        <v>0.25081767200897837</v>
      </c>
      <c r="U995" s="42">
        <f>Beazley_data[[#This Row],[Acq_costs]]</f>
        <v>4133273.6506661298</v>
      </c>
      <c r="V995" s="40">
        <f t="shared" si="125"/>
        <v>5178221.1785553703</v>
      </c>
      <c r="W995" s="43">
        <f t="shared" si="126"/>
        <v>0.20179661931334533</v>
      </c>
      <c r="Y995" s="44">
        <f>Beazley_data[[#This Row],[total_RC]]</f>
        <v>1.0243160403315801</v>
      </c>
      <c r="Z995" s="45">
        <f t="shared" si="127"/>
        <v>1.00479973451574</v>
      </c>
      <c r="AA995" s="43">
        <f t="shared" si="128"/>
        <v>-1.9423080187462326E-2</v>
      </c>
      <c r="AD995" s="42">
        <f>Beazley_data[[#This Row],[Cat_incurred]]+Beazley_data[[#This Row],[incurred_exc_cat]]</f>
        <v>17720083.184734739</v>
      </c>
      <c r="AE995" s="40">
        <f t="shared" si="129"/>
        <v>17942913.706750602</v>
      </c>
      <c r="AF995" s="43">
        <f t="shared" si="130"/>
        <v>1.2418859370205152E-2</v>
      </c>
    </row>
    <row r="996" spans="1:32" x14ac:dyDescent="0.25">
      <c r="A996" s="48" t="s">
        <v>1254</v>
      </c>
      <c r="B996" s="48" t="s">
        <v>30</v>
      </c>
      <c r="C996" s="49">
        <v>2007</v>
      </c>
      <c r="D996" s="85">
        <v>9446653.5410999991</v>
      </c>
      <c r="E996" s="49">
        <v>2302478.3092291001</v>
      </c>
      <c r="F996" s="49">
        <v>11179093.6547001</v>
      </c>
      <c r="G996" s="49">
        <v>11424139.7795361</v>
      </c>
      <c r="H996" s="49">
        <v>8237215.4186863499</v>
      </c>
      <c r="I996" s="49">
        <v>8488553.6917543504</v>
      </c>
      <c r="J996" s="49">
        <v>0.98733926836577102</v>
      </c>
      <c r="K996" s="49">
        <v>19416309.073386502</v>
      </c>
      <c r="L996" s="49">
        <v>19912693.471290499</v>
      </c>
      <c r="M996" s="38">
        <f>IF(OR(Beazley_data[[#This Row],[total_RC]]&lt;0.6,Beazley_data[[#This Row],[total_RC]]&gt;2),1,Beazley_data[[#This Row],[total_RC]])</f>
        <v>0.98733926836577102</v>
      </c>
      <c r="P996" s="39" t="str">
        <f>Beazley_data[[#This Row],[key]]</f>
        <v>E72007</v>
      </c>
      <c r="Q996" s="40">
        <f>Beazley_data[[#This Row],[WEP]]</f>
        <v>9446653.5410999991</v>
      </c>
      <c r="R996" s="40">
        <f t="shared" si="123"/>
        <v>14788201.1824478</v>
      </c>
      <c r="S996" s="41">
        <f t="shared" si="124"/>
        <v>0.36120333875953176</v>
      </c>
      <c r="U996" s="42">
        <f>Beazley_data[[#This Row],[Acq_costs]]</f>
        <v>2302478.3092291001</v>
      </c>
      <c r="V996" s="40">
        <f t="shared" si="125"/>
        <v>3621370.55831456</v>
      </c>
      <c r="W996" s="43">
        <f t="shared" si="126"/>
        <v>0.36419698781096072</v>
      </c>
      <c r="Y996" s="44">
        <f>Beazley_data[[#This Row],[total_RC]]</f>
        <v>0.98733926836577102</v>
      </c>
      <c r="Z996" s="45">
        <f t="shared" si="127"/>
        <v>0.97267204878559099</v>
      </c>
      <c r="AA996" s="43">
        <f t="shared" si="128"/>
        <v>-1.5079306122235618E-2</v>
      </c>
      <c r="AD996" s="42">
        <f>Beazley_data[[#This Row],[Cat_incurred]]+Beazley_data[[#This Row],[incurred_exc_cat]]</f>
        <v>19912693.471290451</v>
      </c>
      <c r="AE996" s="40">
        <f t="shared" si="129"/>
        <v>20278527.557419501</v>
      </c>
      <c r="AF996" s="43">
        <f t="shared" si="130"/>
        <v>1.80404659605179E-2</v>
      </c>
    </row>
    <row r="997" spans="1:32" x14ac:dyDescent="0.25">
      <c r="A997" s="46" t="s">
        <v>1255</v>
      </c>
      <c r="B997" s="46" t="s">
        <v>30</v>
      </c>
      <c r="C997">
        <v>2008</v>
      </c>
      <c r="D997" s="84">
        <v>11149059.112199999</v>
      </c>
      <c r="E997">
        <v>2816260.1778509798</v>
      </c>
      <c r="F997">
        <v>11142016.4700417</v>
      </c>
      <c r="G997">
        <v>11705692.1957082</v>
      </c>
      <c r="H997">
        <v>14224916.3641531</v>
      </c>
      <c r="I997">
        <v>14224916.3641531</v>
      </c>
      <c r="J997">
        <v>0.95690866556458798</v>
      </c>
      <c r="K997">
        <v>25366932.834194802</v>
      </c>
      <c r="L997">
        <v>25930608.559861299</v>
      </c>
      <c r="M997" s="38">
        <f>IF(OR(Beazley_data[[#This Row],[total_RC]]&lt;0.6,Beazley_data[[#This Row],[total_RC]]&gt;2),1,Beazley_data[[#This Row],[total_RC]])</f>
        <v>0.95690866556458798</v>
      </c>
      <c r="P997" s="39" t="str">
        <f>Beazley_data[[#This Row],[key]]</f>
        <v>E72008</v>
      </c>
      <c r="Q997" s="40">
        <f>Beazley_data[[#This Row],[WEP]]</f>
        <v>11149059.112199999</v>
      </c>
      <c r="R997" s="40">
        <f t="shared" si="123"/>
        <v>15132654.3879086</v>
      </c>
      <c r="S997" s="41">
        <f t="shared" si="124"/>
        <v>0.26324497828296411</v>
      </c>
      <c r="U997" s="42">
        <f>Beazley_data[[#This Row],[Acq_costs]]</f>
        <v>2816260.1778509798</v>
      </c>
      <c r="V997" s="40">
        <f t="shared" si="125"/>
        <v>3743637.1852145498</v>
      </c>
      <c r="W997" s="43">
        <f t="shared" si="126"/>
        <v>0.24772085581002196</v>
      </c>
      <c r="Y997" s="44">
        <f>Beazley_data[[#This Row],[total_RC]]</f>
        <v>0.95690866556458798</v>
      </c>
      <c r="Z997" s="45">
        <f t="shared" si="127"/>
        <v>0.96670379825694996</v>
      </c>
      <c r="AA997" s="43">
        <f t="shared" si="128"/>
        <v>1.0132506678905629E-2</v>
      </c>
      <c r="AD997" s="42">
        <f>Beazley_data[[#This Row],[Cat_incurred]]+Beazley_data[[#This Row],[incurred_exc_cat]]</f>
        <v>25930608.559861302</v>
      </c>
      <c r="AE997" s="40">
        <f t="shared" si="129"/>
        <v>26120943.806195799</v>
      </c>
      <c r="AF997" s="43">
        <f t="shared" si="130"/>
        <v>7.2866910072885652E-3</v>
      </c>
    </row>
    <row r="998" spans="1:32" x14ac:dyDescent="0.25">
      <c r="A998" s="48" t="s">
        <v>1256</v>
      </c>
      <c r="B998" s="48" t="s">
        <v>30</v>
      </c>
      <c r="C998" s="49">
        <v>2009</v>
      </c>
      <c r="D998" s="85">
        <v>11530581.442</v>
      </c>
      <c r="E998" s="49">
        <v>2669206.3307270301</v>
      </c>
      <c r="F998" s="49">
        <v>4075279.8970953999</v>
      </c>
      <c r="G998" s="49">
        <v>4709926.3121014005</v>
      </c>
      <c r="H998" s="49">
        <v>12356469.7980741</v>
      </c>
      <c r="I998" s="49">
        <v>13269850.6540641</v>
      </c>
      <c r="J998" s="49">
        <v>1.0437860264596699</v>
      </c>
      <c r="K998" s="49">
        <v>16431749.695169499</v>
      </c>
      <c r="L998" s="49">
        <v>17979776.966165502</v>
      </c>
      <c r="M998" s="38">
        <f>IF(OR(Beazley_data[[#This Row],[total_RC]]&lt;0.6,Beazley_data[[#This Row],[total_RC]]&gt;2),1,Beazley_data[[#This Row],[total_RC]])</f>
        <v>1.0437860264596699</v>
      </c>
      <c r="P998" s="39" t="str">
        <f>Beazley_data[[#This Row],[key]]</f>
        <v>E72009</v>
      </c>
      <c r="Q998" s="40">
        <f>Beazley_data[[#This Row],[WEP]]</f>
        <v>11530581.442</v>
      </c>
      <c r="R998" s="40">
        <f t="shared" si="123"/>
        <v>11999246.708160801</v>
      </c>
      <c r="S998" s="41">
        <f t="shared" si="124"/>
        <v>3.9057890679258842E-2</v>
      </c>
      <c r="U998" s="42">
        <f>Beazley_data[[#This Row],[Acq_costs]]</f>
        <v>2669206.3307270301</v>
      </c>
      <c r="V998" s="40">
        <f t="shared" si="125"/>
        <v>2780930.5010771099</v>
      </c>
      <c r="W998" s="43">
        <f t="shared" si="126"/>
        <v>4.0175103371625755E-2</v>
      </c>
      <c r="Y998" s="44">
        <f>Beazley_data[[#This Row],[total_RC]]</f>
        <v>1.0437860264596699</v>
      </c>
      <c r="Z998" s="45">
        <f t="shared" si="127"/>
        <v>1.0443312434306</v>
      </c>
      <c r="AA998" s="43">
        <f t="shared" si="128"/>
        <v>5.2207283307842639E-4</v>
      </c>
      <c r="AD998" s="42">
        <f>Beazley_data[[#This Row],[Cat_incurred]]+Beazley_data[[#This Row],[incurred_exc_cat]]</f>
        <v>17979776.966165502</v>
      </c>
      <c r="AE998" s="40">
        <f t="shared" si="129"/>
        <v>18094336.883970201</v>
      </c>
      <c r="AF998" s="43">
        <f t="shared" si="130"/>
        <v>6.3312581466407969E-3</v>
      </c>
    </row>
    <row r="999" spans="1:32" x14ac:dyDescent="0.25">
      <c r="A999" s="46" t="s">
        <v>1257</v>
      </c>
      <c r="B999" s="46" t="s">
        <v>30</v>
      </c>
      <c r="C999">
        <v>2010</v>
      </c>
      <c r="D999" s="84">
        <v>13250937.777100001</v>
      </c>
      <c r="E999">
        <v>2861362.42073644</v>
      </c>
      <c r="F999">
        <v>8310279.5507712103</v>
      </c>
      <c r="G999">
        <v>8855319.3846702091</v>
      </c>
      <c r="H999">
        <v>6344193.2839968801</v>
      </c>
      <c r="I999">
        <v>6773913.6923225904</v>
      </c>
      <c r="J999">
        <v>1.00208381434045</v>
      </c>
      <c r="K999">
        <v>14654472.8347681</v>
      </c>
      <c r="L999">
        <v>15629233.0769928</v>
      </c>
      <c r="M999" s="38">
        <f>IF(OR(Beazley_data[[#This Row],[total_RC]]&lt;0.6,Beazley_data[[#This Row],[total_RC]]&gt;2),1,Beazley_data[[#This Row],[total_RC]])</f>
        <v>1.00208381434045</v>
      </c>
      <c r="P999" s="39" t="str">
        <f>Beazley_data[[#This Row],[key]]</f>
        <v>E72010</v>
      </c>
      <c r="Q999" s="40">
        <f>Beazley_data[[#This Row],[WEP]]</f>
        <v>13250937.777100001</v>
      </c>
      <c r="R999" s="40">
        <f t="shared" si="123"/>
        <v>15680812.5469424</v>
      </c>
      <c r="S999" s="41">
        <f t="shared" si="124"/>
        <v>0.15495847313831962</v>
      </c>
      <c r="U999" s="42">
        <f>Beazley_data[[#This Row],[Acq_costs]]</f>
        <v>2861362.42073644</v>
      </c>
      <c r="V999" s="40">
        <f t="shared" si="125"/>
        <v>3424837.1649946198</v>
      </c>
      <c r="W999" s="43">
        <f t="shared" si="126"/>
        <v>0.16452599557651232</v>
      </c>
      <c r="Y999" s="44">
        <f>Beazley_data[[#This Row],[total_RC]]</f>
        <v>1.00208381434045</v>
      </c>
      <c r="Z999" s="45">
        <f t="shared" si="127"/>
        <v>1.0133940650142701</v>
      </c>
      <c r="AA999" s="43">
        <f t="shared" si="128"/>
        <v>1.1160762692705144E-2</v>
      </c>
      <c r="AD999" s="42">
        <f>Beazley_data[[#This Row],[Cat_incurred]]+Beazley_data[[#This Row],[incurred_exc_cat]]</f>
        <v>15629233.076992799</v>
      </c>
      <c r="AE999" s="40">
        <f t="shared" si="129"/>
        <v>16269502.469194399</v>
      </c>
      <c r="AF999" s="43">
        <f t="shared" si="130"/>
        <v>3.9353962631243522E-2</v>
      </c>
    </row>
    <row r="1000" spans="1:32" x14ac:dyDescent="0.25">
      <c r="A1000" s="48" t="s">
        <v>1258</v>
      </c>
      <c r="B1000" s="48" t="s">
        <v>30</v>
      </c>
      <c r="C1000" s="49">
        <v>2011</v>
      </c>
      <c r="D1000" s="85">
        <v>10610674.228599999</v>
      </c>
      <c r="E1000" s="49">
        <v>3448669.5189505699</v>
      </c>
      <c r="F1000" s="49">
        <v>6715896.8284600396</v>
      </c>
      <c r="G1000" s="49">
        <v>7263210.7153960401</v>
      </c>
      <c r="H1000" s="49">
        <v>2585095.0893905601</v>
      </c>
      <c r="I1000" s="49">
        <v>2585095.0893905601</v>
      </c>
      <c r="J1000" s="49">
        <v>1.0018844413296499</v>
      </c>
      <c r="K1000" s="49">
        <v>9300991.9178506006</v>
      </c>
      <c r="L1000" s="49">
        <v>9848305.8047866002</v>
      </c>
      <c r="M1000" s="38">
        <f>IF(OR(Beazley_data[[#This Row],[total_RC]]&lt;0.6,Beazley_data[[#This Row],[total_RC]]&gt;2),1,Beazley_data[[#This Row],[total_RC]])</f>
        <v>1.0018844413296499</v>
      </c>
      <c r="P1000" s="39" t="str">
        <f>Beazley_data[[#This Row],[key]]</f>
        <v>E72011</v>
      </c>
      <c r="Q1000" s="40">
        <f>Beazley_data[[#This Row],[WEP]]</f>
        <v>10610674.228599999</v>
      </c>
      <c r="R1000" s="40">
        <f t="shared" si="123"/>
        <v>12123733.740018001</v>
      </c>
      <c r="S1000" s="41">
        <f t="shared" si="124"/>
        <v>0.12480144680377608</v>
      </c>
      <c r="U1000" s="42">
        <f>Beazley_data[[#This Row],[Acq_costs]]</f>
        <v>3448669.5189505699</v>
      </c>
      <c r="V1000" s="40">
        <f t="shared" si="125"/>
        <v>3840939.0895321099</v>
      </c>
      <c r="W1000" s="43">
        <f t="shared" si="126"/>
        <v>0.10212855800046675</v>
      </c>
      <c r="Y1000" s="44">
        <f>Beazley_data[[#This Row],[total_RC]]</f>
        <v>1.0018844413296499</v>
      </c>
      <c r="Z1000" s="45">
        <f t="shared" si="127"/>
        <v>1.0053474689183399</v>
      </c>
      <c r="AA1000" s="43">
        <f t="shared" si="128"/>
        <v>3.4446076563119888E-3</v>
      </c>
      <c r="AD1000" s="42">
        <f>Beazley_data[[#This Row],[Cat_incurred]]+Beazley_data[[#This Row],[incurred_exc_cat]]</f>
        <v>9848305.8047866002</v>
      </c>
      <c r="AE1000" s="40">
        <f t="shared" si="129"/>
        <v>9995629.6454020794</v>
      </c>
      <c r="AF1000" s="43">
        <f t="shared" si="130"/>
        <v>1.4738825450905659E-2</v>
      </c>
    </row>
    <row r="1001" spans="1:32" x14ac:dyDescent="0.25">
      <c r="A1001" s="46" t="s">
        <v>1259</v>
      </c>
      <c r="B1001" s="46" t="s">
        <v>30</v>
      </c>
      <c r="C1001">
        <v>2012</v>
      </c>
      <c r="D1001" s="84">
        <v>17125470.331599999</v>
      </c>
      <c r="E1001">
        <v>5822923.5663940497</v>
      </c>
      <c r="F1001">
        <v>10812660.6475104</v>
      </c>
      <c r="G1001">
        <v>13329446.1106977</v>
      </c>
      <c r="H1001">
        <v>1619872.2005249499</v>
      </c>
      <c r="I1001">
        <v>1630881.3139049499</v>
      </c>
      <c r="J1001">
        <v>1.00417729332682</v>
      </c>
      <c r="K1001">
        <v>12432532.848035401</v>
      </c>
      <c r="L1001">
        <v>14960327.4246027</v>
      </c>
      <c r="M1001" s="38">
        <f>IF(OR(Beazley_data[[#This Row],[total_RC]]&lt;0.6,Beazley_data[[#This Row],[total_RC]]&gt;2),1,Beazley_data[[#This Row],[total_RC]])</f>
        <v>1.00417729332682</v>
      </c>
      <c r="P1001" s="39" t="str">
        <f>Beazley_data[[#This Row],[key]]</f>
        <v>E72012</v>
      </c>
      <c r="Q1001" s="40">
        <f>Beazley_data[[#This Row],[WEP]]</f>
        <v>17125470.331599999</v>
      </c>
      <c r="R1001" s="40">
        <f t="shared" si="123"/>
        <v>18149139.084001198</v>
      </c>
      <c r="S1001" s="41">
        <f t="shared" si="124"/>
        <v>5.6403157618841661E-2</v>
      </c>
      <c r="U1001" s="42">
        <f>Beazley_data[[#This Row],[Acq_costs]]</f>
        <v>5822923.5663940497</v>
      </c>
      <c r="V1001" s="40">
        <f t="shared" si="125"/>
        <v>6138646.9879403999</v>
      </c>
      <c r="W1001" s="43">
        <f t="shared" si="126"/>
        <v>5.1432086283280443E-2</v>
      </c>
      <c r="Y1001" s="44">
        <f>Beazley_data[[#This Row],[total_RC]]</f>
        <v>1.00417729332682</v>
      </c>
      <c r="Z1001" s="45">
        <f t="shared" si="127"/>
        <v>1.00517774588993</v>
      </c>
      <c r="AA1001" s="43">
        <f t="shared" si="128"/>
        <v>9.952991569906291E-4</v>
      </c>
      <c r="AD1001" s="42">
        <f>Beazley_data[[#This Row],[Cat_incurred]]+Beazley_data[[#This Row],[incurred_exc_cat]]</f>
        <v>14960327.42460265</v>
      </c>
      <c r="AE1001" s="40">
        <f t="shared" si="129"/>
        <v>13521245.385155199</v>
      </c>
      <c r="AF1001" s="43">
        <f t="shared" si="130"/>
        <v>-0.10643117541727337</v>
      </c>
    </row>
    <row r="1002" spans="1:32" x14ac:dyDescent="0.25">
      <c r="A1002" s="48" t="s">
        <v>1260</v>
      </c>
      <c r="B1002" s="48" t="s">
        <v>30</v>
      </c>
      <c r="C1002" s="49">
        <v>2013</v>
      </c>
      <c r="D1002" s="85">
        <v>12216382.1259</v>
      </c>
      <c r="E1002" s="49">
        <v>3719118.9059035098</v>
      </c>
      <c r="F1002" s="49">
        <v>5314247.7794223297</v>
      </c>
      <c r="G1002" s="49">
        <v>7732582.6052978104</v>
      </c>
      <c r="H1002" s="49">
        <v>1346646.63269505</v>
      </c>
      <c r="I1002" s="49">
        <v>1408392.3123190501</v>
      </c>
      <c r="J1002" s="49">
        <v>1.0775324973602201</v>
      </c>
      <c r="K1002" s="49">
        <v>6660894.4121173797</v>
      </c>
      <c r="L1002" s="49">
        <v>9140974.9176168591</v>
      </c>
      <c r="M1002" s="38">
        <f>IF(OR(Beazley_data[[#This Row],[total_RC]]&lt;0.6,Beazley_data[[#This Row],[total_RC]]&gt;2),1,Beazley_data[[#This Row],[total_RC]])</f>
        <v>1.0775324973602201</v>
      </c>
      <c r="P1002" s="39" t="str">
        <f>Beazley_data[[#This Row],[key]]</f>
        <v>E72013</v>
      </c>
      <c r="Q1002" s="40">
        <f>Beazley_data[[#This Row],[WEP]]</f>
        <v>12216382.1259</v>
      </c>
      <c r="R1002" s="40">
        <f t="shared" si="123"/>
        <v>12030185.045109101</v>
      </c>
      <c r="S1002" s="41">
        <f t="shared" si="124"/>
        <v>-1.5477491002235126E-2</v>
      </c>
      <c r="U1002" s="42">
        <f>Beazley_data[[#This Row],[Acq_costs]]</f>
        <v>3719118.9059035098</v>
      </c>
      <c r="V1002" s="40">
        <f t="shared" si="125"/>
        <v>3723991.2972219498</v>
      </c>
      <c r="W1002" s="43">
        <f t="shared" si="126"/>
        <v>1.3083788144388827E-3</v>
      </c>
      <c r="Y1002" s="44">
        <f>Beazley_data[[#This Row],[total_RC]]</f>
        <v>1.0775324973602201</v>
      </c>
      <c r="Z1002" s="45">
        <f t="shared" si="127"/>
        <v>1.0812272006215</v>
      </c>
      <c r="AA1002" s="43">
        <f t="shared" si="128"/>
        <v>3.4171386542589861E-3</v>
      </c>
      <c r="AD1002" s="42">
        <f>Beazley_data[[#This Row],[Cat_incurred]]+Beazley_data[[#This Row],[incurred_exc_cat]]</f>
        <v>9140974.9176168609</v>
      </c>
      <c r="AE1002" s="40">
        <f t="shared" si="129"/>
        <v>7755419.6858113902</v>
      </c>
      <c r="AF1002" s="43">
        <f t="shared" si="130"/>
        <v>-0.17865638326967095</v>
      </c>
    </row>
    <row r="1003" spans="1:32" x14ac:dyDescent="0.25">
      <c r="A1003" s="46" t="s">
        <v>1261</v>
      </c>
      <c r="B1003" s="46" t="s">
        <v>30</v>
      </c>
      <c r="C1003">
        <v>2014</v>
      </c>
      <c r="D1003" s="84">
        <v>12992976.395099999</v>
      </c>
      <c r="E1003">
        <v>3641994.1935310499</v>
      </c>
      <c r="F1003">
        <v>15310406.185109399</v>
      </c>
      <c r="G1003">
        <v>16524802.4375787</v>
      </c>
      <c r="H1003">
        <v>1598758.2133575401</v>
      </c>
      <c r="I1003">
        <v>1882226.23371369</v>
      </c>
      <c r="J1003">
        <v>1.0176318929803001</v>
      </c>
      <c r="K1003">
        <v>16909164.398467001</v>
      </c>
      <c r="L1003">
        <v>18407028.671292402</v>
      </c>
      <c r="M1003" s="38">
        <f>IF(OR(Beazley_data[[#This Row],[total_RC]]&lt;0.6,Beazley_data[[#This Row],[total_RC]]&gt;2),1,Beazley_data[[#This Row],[total_RC]])</f>
        <v>1.0176318929803001</v>
      </c>
      <c r="P1003" s="39" t="str">
        <f>Beazley_data[[#This Row],[key]]</f>
        <v>E72014</v>
      </c>
      <c r="Q1003" s="40">
        <f>Beazley_data[[#This Row],[WEP]]</f>
        <v>12992976.395099999</v>
      </c>
      <c r="R1003" s="40">
        <f t="shared" si="123"/>
        <v>12505095.3812418</v>
      </c>
      <c r="S1003" s="41">
        <f t="shared" si="124"/>
        <v>-3.9014577576916558E-2</v>
      </c>
      <c r="U1003" s="42">
        <f>Beazley_data[[#This Row],[Acq_costs]]</f>
        <v>3641994.1935310499</v>
      </c>
      <c r="V1003" s="40">
        <f t="shared" si="125"/>
        <v>3570814.3972876798</v>
      </c>
      <c r="W1003" s="43">
        <f t="shared" si="126"/>
        <v>-1.9933770934002285E-2</v>
      </c>
      <c r="Y1003" s="44">
        <f>Beazley_data[[#This Row],[total_RC]]</f>
        <v>1.0176318929803001</v>
      </c>
      <c r="Z1003" s="45">
        <f t="shared" si="127"/>
        <v>1.0203899837945301</v>
      </c>
      <c r="AA1003" s="43">
        <f t="shared" si="128"/>
        <v>2.7029771538656464E-3</v>
      </c>
      <c r="AD1003" s="42">
        <f>Beazley_data[[#This Row],[Cat_incurred]]+Beazley_data[[#This Row],[incurred_exc_cat]]</f>
        <v>18407028.671292391</v>
      </c>
      <c r="AE1003" s="40">
        <f t="shared" si="129"/>
        <v>18088389.635492601</v>
      </c>
      <c r="AF1003" s="43">
        <f t="shared" si="130"/>
        <v>-1.7615666304233318E-2</v>
      </c>
    </row>
    <row r="1004" spans="1:32" x14ac:dyDescent="0.25">
      <c r="A1004" s="48" t="s">
        <v>1262</v>
      </c>
      <c r="B1004" s="48" t="s">
        <v>30</v>
      </c>
      <c r="C1004" s="49">
        <v>2015</v>
      </c>
      <c r="D1004" s="85">
        <v>14899981.3694</v>
      </c>
      <c r="E1004" s="49">
        <v>3831586.0574453301</v>
      </c>
      <c r="F1004" s="49">
        <v>2884966.8782862602</v>
      </c>
      <c r="G1004" s="49">
        <v>3877942.7291208198</v>
      </c>
      <c r="H1004" s="49">
        <v>12763461.1795555</v>
      </c>
      <c r="I1004" s="49">
        <v>13992926.141557399</v>
      </c>
      <c r="J1004" s="49">
        <v>0.99763858914630799</v>
      </c>
      <c r="K1004" s="49">
        <v>15648428.0578417</v>
      </c>
      <c r="L1004" s="49">
        <v>17870868.870678201</v>
      </c>
      <c r="M1004" s="38">
        <f>IF(OR(Beazley_data[[#This Row],[total_RC]]&lt;0.6,Beazley_data[[#This Row],[total_RC]]&gt;2),1,Beazley_data[[#This Row],[total_RC]])</f>
        <v>0.99763858914630799</v>
      </c>
      <c r="P1004" s="39" t="str">
        <f>Beazley_data[[#This Row],[key]]</f>
        <v>E72015</v>
      </c>
      <c r="Q1004" s="40">
        <f>Beazley_data[[#This Row],[WEP]]</f>
        <v>14899981.3694</v>
      </c>
      <c r="R1004" s="40">
        <f t="shared" si="123"/>
        <v>14805165.4127669</v>
      </c>
      <c r="S1004" s="41">
        <f t="shared" si="124"/>
        <v>-6.4042483815370203E-3</v>
      </c>
      <c r="U1004" s="42">
        <f>Beazley_data[[#This Row],[Acq_costs]]</f>
        <v>3831586.0574453301</v>
      </c>
      <c r="V1004" s="40">
        <f t="shared" si="125"/>
        <v>3851434.7158427602</v>
      </c>
      <c r="W1004" s="43">
        <f t="shared" si="126"/>
        <v>5.1535751899891308E-3</v>
      </c>
      <c r="Y1004" s="44">
        <f>Beazley_data[[#This Row],[total_RC]]</f>
        <v>0.99763858914630799</v>
      </c>
      <c r="Z1004" s="45">
        <f t="shared" si="127"/>
        <v>0.99855645966204298</v>
      </c>
      <c r="AA1004" s="43">
        <f t="shared" si="128"/>
        <v>9.191974142810581E-4</v>
      </c>
      <c r="AD1004" s="42">
        <f>Beazley_data[[#This Row],[Cat_incurred]]+Beazley_data[[#This Row],[incurred_exc_cat]]</f>
        <v>17870868.87067822</v>
      </c>
      <c r="AE1004" s="40">
        <f t="shared" si="129"/>
        <v>17014279.097168501</v>
      </c>
      <c r="AF1004" s="43">
        <f t="shared" si="130"/>
        <v>-5.0345346318685417E-2</v>
      </c>
    </row>
    <row r="1005" spans="1:32" x14ac:dyDescent="0.25">
      <c r="A1005" s="46" t="s">
        <v>1263</v>
      </c>
      <c r="B1005" s="46" t="s">
        <v>30</v>
      </c>
      <c r="C1005">
        <v>2016</v>
      </c>
      <c r="D1005" s="84">
        <v>14920209.549799999</v>
      </c>
      <c r="E1005">
        <v>3819753.5294042001</v>
      </c>
      <c r="F1005">
        <v>4326749.3098278297</v>
      </c>
      <c r="G1005">
        <v>6165202.0857886001</v>
      </c>
      <c r="H1005">
        <v>11662866.934299801</v>
      </c>
      <c r="I1005">
        <v>12853400.677258199</v>
      </c>
      <c r="J1005">
        <v>1.0112338923217199</v>
      </c>
      <c r="K1005">
        <v>15989616.2441276</v>
      </c>
      <c r="L1005">
        <v>19018602.763046801</v>
      </c>
      <c r="M1005" s="38">
        <f>IF(OR(Beazley_data[[#This Row],[total_RC]]&lt;0.6,Beazley_data[[#This Row],[total_RC]]&gt;2),1,Beazley_data[[#This Row],[total_RC]])</f>
        <v>1.0112338923217199</v>
      </c>
      <c r="P1005" s="39" t="str">
        <f>Beazley_data[[#This Row],[key]]</f>
        <v>E72016</v>
      </c>
      <c r="Q1005" s="40">
        <f>Beazley_data[[#This Row],[WEP]]</f>
        <v>14920209.549799999</v>
      </c>
      <c r="R1005" s="40">
        <f t="shared" si="123"/>
        <v>14862425.253099799</v>
      </c>
      <c r="S1005" s="41">
        <f t="shared" si="124"/>
        <v>-3.8879453195667523E-3</v>
      </c>
      <c r="U1005" s="42">
        <f>Beazley_data[[#This Row],[Acq_costs]]</f>
        <v>3819753.5294042001</v>
      </c>
      <c r="V1005" s="40">
        <f t="shared" si="125"/>
        <v>3853585.1086410801</v>
      </c>
      <c r="W1005" s="43">
        <f t="shared" si="126"/>
        <v>8.7792479686040308E-3</v>
      </c>
      <c r="Y1005" s="44">
        <f>Beazley_data[[#This Row],[total_RC]]</f>
        <v>1.0112338923217199</v>
      </c>
      <c r="Z1005" s="45">
        <f t="shared" si="127"/>
        <v>1.0121407186648099</v>
      </c>
      <c r="AA1005" s="43">
        <f t="shared" si="128"/>
        <v>8.9594887980229681E-4</v>
      </c>
      <c r="AD1005" s="42">
        <f>Beazley_data[[#This Row],[Cat_incurred]]+Beazley_data[[#This Row],[incurred_exc_cat]]</f>
        <v>19018602.763046801</v>
      </c>
      <c r="AE1005" s="40">
        <f t="shared" si="129"/>
        <v>18449775.844876599</v>
      </c>
      <c r="AF1005" s="43">
        <f t="shared" si="130"/>
        <v>-3.0831101849303096E-2</v>
      </c>
    </row>
    <row r="1006" spans="1:32" x14ac:dyDescent="0.25">
      <c r="A1006" s="48" t="s">
        <v>1264</v>
      </c>
      <c r="B1006" s="48" t="s">
        <v>30</v>
      </c>
      <c r="C1006" s="49">
        <v>2017</v>
      </c>
      <c r="D1006" s="85">
        <v>15744740.097899999</v>
      </c>
      <c r="E1006" s="49">
        <v>3312610.4022906399</v>
      </c>
      <c r="F1006" s="49">
        <v>2453522.1769784298</v>
      </c>
      <c r="G1006" s="49">
        <v>3607068.8419341599</v>
      </c>
      <c r="H1006" s="49">
        <v>5435210.4672204005</v>
      </c>
      <c r="I1006" s="49">
        <v>5939303.4804020803</v>
      </c>
      <c r="J1006" s="49">
        <v>1.0204303653671101</v>
      </c>
      <c r="K1006" s="49">
        <v>7888732.6441988302</v>
      </c>
      <c r="L1006" s="49">
        <v>9546372.3223362509</v>
      </c>
      <c r="M1006" s="38">
        <f>IF(OR(Beazley_data[[#This Row],[total_RC]]&lt;0.6,Beazley_data[[#This Row],[total_RC]]&gt;2),1,Beazley_data[[#This Row],[total_RC]])</f>
        <v>1.0204303653671101</v>
      </c>
      <c r="P1006" s="39" t="str">
        <f>Beazley_data[[#This Row],[key]]</f>
        <v>E72017</v>
      </c>
      <c r="Q1006" s="40">
        <f>Beazley_data[[#This Row],[WEP]]</f>
        <v>15744740.097899999</v>
      </c>
      <c r="R1006" s="40">
        <f t="shared" si="123"/>
        <v>15721375.1095862</v>
      </c>
      <c r="S1006" s="41">
        <f t="shared" si="124"/>
        <v>-1.4861924068940247E-3</v>
      </c>
      <c r="U1006" s="42">
        <f>Beazley_data[[#This Row],[Acq_costs]]</f>
        <v>3312610.4022906399</v>
      </c>
      <c r="V1006" s="40">
        <f t="shared" si="125"/>
        <v>3298249.18507527</v>
      </c>
      <c r="W1006" s="43">
        <f t="shared" si="126"/>
        <v>-4.3541941222497967E-3</v>
      </c>
      <c r="Y1006" s="44">
        <f>Beazley_data[[#This Row],[total_RC]]</f>
        <v>1.0204303653671101</v>
      </c>
      <c r="Z1006" s="45">
        <f t="shared" si="127"/>
        <v>1.0230263281974299</v>
      </c>
      <c r="AA1006" s="43">
        <f t="shared" si="128"/>
        <v>2.5375327679922968E-3</v>
      </c>
      <c r="AD1006" s="42">
        <f>Beazley_data[[#This Row],[Cat_incurred]]+Beazley_data[[#This Row],[incurred_exc_cat]]</f>
        <v>9546372.3223362397</v>
      </c>
      <c r="AE1006" s="40">
        <f t="shared" si="129"/>
        <v>5323299.9027484804</v>
      </c>
      <c r="AF1006" s="43">
        <f t="shared" si="130"/>
        <v>-0.79331852361114186</v>
      </c>
    </row>
    <row r="1007" spans="1:32" x14ac:dyDescent="0.25">
      <c r="A1007" s="46" t="s">
        <v>1265</v>
      </c>
      <c r="B1007" s="46" t="s">
        <v>30</v>
      </c>
      <c r="C1007">
        <v>2018</v>
      </c>
      <c r="D1007" s="84">
        <v>19678322.678599998</v>
      </c>
      <c r="E1007">
        <v>3712183.8309278302</v>
      </c>
      <c r="F1007">
        <v>3163883.2728553601</v>
      </c>
      <c r="G1007">
        <v>4721167.1685737902</v>
      </c>
      <c r="H1007">
        <v>14233011.387133099</v>
      </c>
      <c r="I1007">
        <v>15779317.4960688</v>
      </c>
      <c r="J1007">
        <v>1.0206350463838301</v>
      </c>
      <c r="K1007">
        <v>17396894.6599885</v>
      </c>
      <c r="L1007">
        <v>20500484.664642598</v>
      </c>
      <c r="M1007" s="38">
        <f>IF(OR(Beazley_data[[#This Row],[total_RC]]&lt;0.6,Beazley_data[[#This Row],[total_RC]]&gt;2),1,Beazley_data[[#This Row],[total_RC]])</f>
        <v>1.0206350463838301</v>
      </c>
      <c r="P1007" s="39" t="str">
        <f>Beazley_data[[#This Row],[key]]</f>
        <v>E72018</v>
      </c>
      <c r="Q1007" s="40">
        <f>Beazley_data[[#This Row],[WEP]]</f>
        <v>19678322.678599998</v>
      </c>
      <c r="R1007" s="40">
        <f t="shared" si="123"/>
        <v>19754146.9094656</v>
      </c>
      <c r="S1007" s="41">
        <f t="shared" si="124"/>
        <v>3.8383956145060729E-3</v>
      </c>
      <c r="U1007" s="42">
        <f>Beazley_data[[#This Row],[Acq_costs]]</f>
        <v>3712183.8309278302</v>
      </c>
      <c r="V1007" s="40">
        <f t="shared" si="125"/>
        <v>3687412.33867059</v>
      </c>
      <c r="W1007" s="43">
        <f t="shared" si="126"/>
        <v>-6.7178525161010359E-3</v>
      </c>
      <c r="Y1007" s="44">
        <f>Beazley_data[[#This Row],[total_RC]]</f>
        <v>1.0206350463838301</v>
      </c>
      <c r="Z1007" s="45">
        <f t="shared" si="127"/>
        <v>1.0268645821029101</v>
      </c>
      <c r="AA1007" s="43">
        <f t="shared" si="128"/>
        <v>6.066560116741582E-3</v>
      </c>
      <c r="AD1007" s="42">
        <f>Beazley_data[[#This Row],[Cat_incurred]]+Beazley_data[[#This Row],[incurred_exc_cat]]</f>
        <v>20500484.664642591</v>
      </c>
      <c r="AE1007" s="40">
        <f t="shared" si="129"/>
        <v>4961419.7821613802</v>
      </c>
      <c r="AF1007" s="43">
        <f t="shared" si="130"/>
        <v>-3.1319794665130738</v>
      </c>
    </row>
    <row r="1008" spans="1:32" x14ac:dyDescent="0.25">
      <c r="A1008" s="48" t="s">
        <v>1266</v>
      </c>
      <c r="B1008" s="48" t="s">
        <v>30</v>
      </c>
      <c r="C1008" s="49">
        <v>2019</v>
      </c>
      <c r="D1008" s="85">
        <v>21245104.688900001</v>
      </c>
      <c r="E1008" s="49">
        <v>3236591.6381760901</v>
      </c>
      <c r="F1008" s="49">
        <v>243046.77336488801</v>
      </c>
      <c r="G1008" s="49">
        <v>609358.13498281303</v>
      </c>
      <c r="H1008" s="49">
        <v>8959828.0729141999</v>
      </c>
      <c r="I1008" s="49">
        <v>10231350.391817</v>
      </c>
      <c r="J1008" s="49">
        <v>1.0761700388834501</v>
      </c>
      <c r="K1008" s="49">
        <v>9202874.8462790903</v>
      </c>
      <c r="L1008" s="49">
        <v>10840708.5267998</v>
      </c>
      <c r="M1008" s="38">
        <f>IF(OR(Beazley_data[[#This Row],[total_RC]]&lt;0.6,Beazley_data[[#This Row],[total_RC]]&gt;2),1,Beazley_data[[#This Row],[total_RC]])</f>
        <v>1.0761700388834501</v>
      </c>
      <c r="P1008" s="39" t="str">
        <f>Beazley_data[[#This Row],[key]]</f>
        <v>E72019</v>
      </c>
      <c r="Q1008" s="40">
        <f>Beazley_data[[#This Row],[WEP]]</f>
        <v>21245104.688900001</v>
      </c>
      <c r="R1008" s="40">
        <f t="shared" si="123"/>
        <v>21112888.247455701</v>
      </c>
      <c r="S1008" s="41">
        <f t="shared" si="124"/>
        <v>-6.2623569023169262E-3</v>
      </c>
      <c r="U1008" s="42">
        <f>Beazley_data[[#This Row],[Acq_costs]]</f>
        <v>3236591.6381760901</v>
      </c>
      <c r="V1008" s="40">
        <f t="shared" si="125"/>
        <v>3130090.3693960798</v>
      </c>
      <c r="W1008" s="43">
        <f t="shared" si="126"/>
        <v>-3.4024982096781654E-2</v>
      </c>
      <c r="Y1008" s="44">
        <f>Beazley_data[[#This Row],[total_RC]]</f>
        <v>1.0761700388834501</v>
      </c>
      <c r="Z1008" s="45">
        <f t="shared" si="127"/>
        <v>1.0561720119442</v>
      </c>
      <c r="AA1008" s="43">
        <f t="shared" si="128"/>
        <v>-1.8934441277645469E-2</v>
      </c>
      <c r="AD1008" s="42">
        <f>Beazley_data[[#This Row],[Cat_incurred]]+Beazley_data[[#This Row],[incurred_exc_cat]]</f>
        <v>10840708.526799813</v>
      </c>
      <c r="AE1008" s="40">
        <f t="shared" si="129"/>
        <v>9169777.8138980493</v>
      </c>
      <c r="AF1008" s="43">
        <f t="shared" si="130"/>
        <v>-0.18222150490595751</v>
      </c>
    </row>
    <row r="1009" spans="1:32" x14ac:dyDescent="0.25">
      <c r="A1009" s="46" t="s">
        <v>1267</v>
      </c>
      <c r="B1009" s="46" t="s">
        <v>30</v>
      </c>
      <c r="C1009">
        <v>2020</v>
      </c>
      <c r="D1009" s="84">
        <v>23520083.805</v>
      </c>
      <c r="E1009">
        <v>3931415.84515398</v>
      </c>
      <c r="F1009">
        <v>164377.998719525</v>
      </c>
      <c r="G1009">
        <v>357626.427733169</v>
      </c>
      <c r="H1009">
        <v>933839.62297320005</v>
      </c>
      <c r="I1009">
        <v>1596190.9020946601</v>
      </c>
      <c r="J1009">
        <v>1.1946933351161699</v>
      </c>
      <c r="K1009">
        <v>1098217.6216927201</v>
      </c>
      <c r="L1009">
        <v>1953817.32982783</v>
      </c>
      <c r="M1009" s="38">
        <f>IF(OR(Beazley_data[[#This Row],[total_RC]]&lt;0.6,Beazley_data[[#This Row],[total_RC]]&gt;2),1,Beazley_data[[#This Row],[total_RC]])</f>
        <v>1.1946933351161699</v>
      </c>
      <c r="P1009" s="39" t="str">
        <f>Beazley_data[[#This Row],[key]]</f>
        <v>E72020</v>
      </c>
      <c r="Q1009" s="40">
        <f>Beazley_data[[#This Row],[WEP]]</f>
        <v>23520083.805</v>
      </c>
      <c r="R1009" s="40">
        <f t="shared" si="123"/>
        <v>23999252.7273646</v>
      </c>
      <c r="S1009" s="41">
        <f t="shared" si="124"/>
        <v>1.9965993433547144E-2</v>
      </c>
      <c r="U1009" s="42">
        <f>Beazley_data[[#This Row],[Acq_costs]]</f>
        <v>3931415.84515398</v>
      </c>
      <c r="V1009" s="40">
        <f t="shared" si="125"/>
        <v>3997091.1088498598</v>
      </c>
      <c r="W1009" s="43">
        <f t="shared" si="126"/>
        <v>1.6430764750513159E-2</v>
      </c>
      <c r="Y1009" s="44">
        <f>Beazley_data[[#This Row],[total_RC]]</f>
        <v>1.1946933351161699</v>
      </c>
      <c r="Z1009" s="45">
        <f t="shared" si="127"/>
        <v>1.18281285328719</v>
      </c>
      <c r="AA1009" s="43">
        <f t="shared" si="128"/>
        <v>-1.004426169022643E-2</v>
      </c>
      <c r="AD1009" s="42">
        <f>Beazley_data[[#This Row],[Cat_incurred]]+Beazley_data[[#This Row],[incurred_exc_cat]]</f>
        <v>1953817.329827829</v>
      </c>
      <c r="AE1009" s="40">
        <f t="shared" si="129"/>
        <v>1044965.95047324</v>
      </c>
      <c r="AF1009" s="43">
        <f t="shared" si="130"/>
        <v>-0.86974257768206908</v>
      </c>
    </row>
    <row r="1010" spans="1:32" x14ac:dyDescent="0.25">
      <c r="A1010" s="48" t="s">
        <v>1268</v>
      </c>
      <c r="B1010" s="48" t="s">
        <v>30</v>
      </c>
      <c r="C1010" s="49">
        <v>2021</v>
      </c>
      <c r="D1010" s="85">
        <v>25558714.025699999</v>
      </c>
      <c r="E1010" s="49">
        <v>4684965.8277282501</v>
      </c>
      <c r="F1010" s="49">
        <v>280261.24450516503</v>
      </c>
      <c r="G1010" s="49">
        <v>501960.13825976802</v>
      </c>
      <c r="H1010" s="49">
        <v>723819.56020045897</v>
      </c>
      <c r="I1010" s="49">
        <v>1796965.3241672299</v>
      </c>
      <c r="J1010" s="49">
        <v>1.0827527106617001</v>
      </c>
      <c r="K1010" s="49">
        <v>1004080.80470562</v>
      </c>
      <c r="L1010" s="49">
        <v>2298925.462427</v>
      </c>
      <c r="M1010" s="38">
        <f>IF(OR(Beazley_data[[#This Row],[total_RC]]&lt;0.6,Beazley_data[[#This Row],[total_RC]]&gt;2),1,Beazley_data[[#This Row],[total_RC]])</f>
        <v>1.0827527106617001</v>
      </c>
      <c r="P1010" s="39" t="str">
        <f>Beazley_data[[#This Row],[key]]</f>
        <v>E72021</v>
      </c>
      <c r="Q1010" s="40">
        <f>Beazley_data[[#This Row],[WEP]]</f>
        <v>25558714.025699999</v>
      </c>
      <c r="R1010" s="40">
        <f t="shared" si="123"/>
        <v>25644310.971163101</v>
      </c>
      <c r="S1010" s="41">
        <f t="shared" si="124"/>
        <v>3.3378532010220766E-3</v>
      </c>
      <c r="U1010" s="42">
        <f>Beazley_data[[#This Row],[Acq_costs]]</f>
        <v>4684965.8277282501</v>
      </c>
      <c r="V1010" s="40">
        <f t="shared" si="125"/>
        <v>4642118.1797023099</v>
      </c>
      <c r="W1010" s="43">
        <f t="shared" si="126"/>
        <v>-9.2301932797169573E-3</v>
      </c>
      <c r="Y1010" s="44">
        <f>Beazley_data[[#This Row],[total_RC]]</f>
        <v>1.0827527106617001</v>
      </c>
      <c r="Z1010" s="45">
        <f t="shared" si="127"/>
        <v>1.0919307046270801</v>
      </c>
      <c r="AA1010" s="43">
        <f t="shared" si="128"/>
        <v>8.4052897555568721E-3</v>
      </c>
      <c r="AD1010" s="42">
        <f>Beazley_data[[#This Row],[Cat_incurred]]+Beazley_data[[#This Row],[incurred_exc_cat]]</f>
        <v>2298925.4624269977</v>
      </c>
      <c r="AE1010" s="40">
        <f t="shared" si="129"/>
        <v>528543.32793761999</v>
      </c>
      <c r="AF1010" s="43">
        <f t="shared" si="130"/>
        <v>-3.3495496791103618</v>
      </c>
    </row>
    <row r="1011" spans="1:32" x14ac:dyDescent="0.25">
      <c r="A1011" s="46" t="s">
        <v>1269</v>
      </c>
      <c r="B1011" s="46" t="s">
        <v>30</v>
      </c>
      <c r="C1011">
        <v>2022</v>
      </c>
      <c r="D1011" s="84">
        <v>31048883.432799999</v>
      </c>
      <c r="E1011">
        <v>5449276.0648320299</v>
      </c>
      <c r="F1011">
        <v>43304.382127291603</v>
      </c>
      <c r="G1011">
        <v>2002286.36705023</v>
      </c>
      <c r="H1011">
        <v>631871.45569756499</v>
      </c>
      <c r="I1011">
        <v>1405702.9660944301</v>
      </c>
      <c r="J1011">
        <v>1.0254046294035399</v>
      </c>
      <c r="K1011">
        <v>675175.83782485698</v>
      </c>
      <c r="L1011">
        <v>3407989.3331446699</v>
      </c>
      <c r="M1011" s="38">
        <f>IF(OR(Beazley_data[[#This Row],[total_RC]]&lt;0.6,Beazley_data[[#This Row],[total_RC]]&gt;2),1,Beazley_data[[#This Row],[total_RC]])</f>
        <v>1.0254046294035399</v>
      </c>
      <c r="P1011" s="39" t="str">
        <f>Beazley_data[[#This Row],[key]]</f>
        <v>E72022</v>
      </c>
      <c r="Q1011" s="40">
        <f>Beazley_data[[#This Row],[WEP]]</f>
        <v>31048883.432799999</v>
      </c>
      <c r="R1011" s="40">
        <f t="shared" si="123"/>
        <v>10634989.472635901</v>
      </c>
      <c r="S1011" s="41">
        <f t="shared" si="124"/>
        <v>-1.9195029776653347</v>
      </c>
      <c r="U1011" s="42">
        <f>Beazley_data[[#This Row],[Acq_costs]]</f>
        <v>5449276.0648320299</v>
      </c>
      <c r="V1011" s="40">
        <f t="shared" si="125"/>
        <v>2147050.0564027699</v>
      </c>
      <c r="W1011" s="43">
        <f t="shared" si="126"/>
        <v>-1.5380293526839823</v>
      </c>
      <c r="Y1011" s="44">
        <f>Beazley_data[[#This Row],[total_RC]]</f>
        <v>1.0254046294035399</v>
      </c>
      <c r="Z1011" s="45">
        <f t="shared" si="127"/>
        <v>1.0182524074877799</v>
      </c>
      <c r="AA1011" s="43">
        <f t="shared" si="128"/>
        <v>-7.0240167007372106E-3</v>
      </c>
      <c r="AD1011" s="42">
        <f>Beazley_data[[#This Row],[Cat_incurred]]+Beazley_data[[#This Row],[incurred_exc_cat]]</f>
        <v>3407989.3331446601</v>
      </c>
      <c r="AE1011" s="40">
        <f t="shared" si="129"/>
        <v>4024.39</v>
      </c>
      <c r="AF1011" s="43">
        <f t="shared" si="130"/>
        <v>-845.83376440768916</v>
      </c>
    </row>
    <row r="1012" spans="1:32" x14ac:dyDescent="0.25">
      <c r="A1012" s="48" t="s">
        <v>1270</v>
      </c>
      <c r="B1012" s="48" t="s">
        <v>30</v>
      </c>
      <c r="C1012" s="49">
        <v>2023</v>
      </c>
      <c r="D1012" s="85">
        <v>33764937.780100003</v>
      </c>
      <c r="E1012" s="49">
        <v>6295032.4539379897</v>
      </c>
      <c r="F1012" s="49">
        <v>10774.50575074</v>
      </c>
      <c r="G1012" s="49">
        <v>78283.643127739997</v>
      </c>
      <c r="H1012" s="49">
        <v>139159.48475240299</v>
      </c>
      <c r="I1012" s="49">
        <v>1407515.08891126</v>
      </c>
      <c r="J1012" s="49">
        <v>1.01123328438503</v>
      </c>
      <c r="K1012" s="49">
        <v>149933.990503143</v>
      </c>
      <c r="L1012" s="49">
        <v>1485798.7320389999</v>
      </c>
      <c r="M1012" s="38">
        <f>IF(OR(Beazley_data[[#This Row],[total_RC]]&lt;0.6,Beazley_data[[#This Row],[total_RC]]&gt;2),1,Beazley_data[[#This Row],[total_RC]])</f>
        <v>1.01123328438503</v>
      </c>
      <c r="P1012" s="39" t="str">
        <f>Beazley_data[[#This Row],[key]]</f>
        <v>E72023</v>
      </c>
      <c r="Q1012" s="40">
        <f>Beazley_data[[#This Row],[WEP]]</f>
        <v>33764937.780100003</v>
      </c>
      <c r="R1012" s="40">
        <f t="shared" si="123"/>
        <v>0</v>
      </c>
      <c r="S1012" s="41" t="str">
        <f t="shared" si="124"/>
        <v>no values</v>
      </c>
      <c r="U1012" s="42">
        <f>Beazley_data[[#This Row],[Acq_costs]]</f>
        <v>6295032.4539379897</v>
      </c>
      <c r="V1012" s="40">
        <f t="shared" si="125"/>
        <v>0</v>
      </c>
      <c r="W1012" s="43" t="str">
        <f t="shared" si="126"/>
        <v>no values</v>
      </c>
      <c r="Y1012" s="44">
        <f>Beazley_data[[#This Row],[total_RC]]</f>
        <v>1.01123328438503</v>
      </c>
      <c r="Z1012" s="45">
        <f t="shared" si="127"/>
        <v>0</v>
      </c>
      <c r="AA1012" s="43" t="str">
        <f t="shared" si="128"/>
        <v>no values</v>
      </c>
      <c r="AD1012" s="42">
        <f>Beazley_data[[#This Row],[Cat_incurred]]+Beazley_data[[#This Row],[incurred_exc_cat]]</f>
        <v>1485798.7320389999</v>
      </c>
      <c r="AE1012" s="40">
        <f t="shared" si="129"/>
        <v>0</v>
      </c>
      <c r="AF1012" s="43" t="str">
        <f t="shared" si="130"/>
        <v>no values</v>
      </c>
    </row>
    <row r="1013" spans="1:32" x14ac:dyDescent="0.25">
      <c r="A1013" s="46" t="s">
        <v>1271</v>
      </c>
      <c r="B1013" s="46" t="s">
        <v>30</v>
      </c>
      <c r="C1013">
        <v>2024</v>
      </c>
      <c r="D1013" s="84">
        <v>8361413.4934</v>
      </c>
      <c r="E1013">
        <v>1928185.1329856899</v>
      </c>
      <c r="F1013">
        <v>0</v>
      </c>
      <c r="G1013">
        <v>0</v>
      </c>
      <c r="H1013">
        <v>4202.327045</v>
      </c>
      <c r="I1013">
        <v>37133.057045000001</v>
      </c>
      <c r="J1013">
        <v>0.86723688312693004</v>
      </c>
      <c r="K1013">
        <v>4202.327045</v>
      </c>
      <c r="L1013">
        <v>37133.057045000001</v>
      </c>
      <c r="M1013" s="38">
        <f>IF(OR(Beazley_data[[#This Row],[total_RC]]&lt;0.6,Beazley_data[[#This Row],[total_RC]]&gt;2),1,Beazley_data[[#This Row],[total_RC]])</f>
        <v>0.86723688312693004</v>
      </c>
      <c r="P1013" s="39" t="str">
        <f>Beazley_data[[#This Row],[key]]</f>
        <v>E72024</v>
      </c>
      <c r="Q1013" s="40">
        <f>Beazley_data[[#This Row],[WEP]]</f>
        <v>8361413.4934</v>
      </c>
      <c r="R1013" s="40">
        <f t="shared" si="123"/>
        <v>0</v>
      </c>
      <c r="S1013" s="41" t="str">
        <f t="shared" si="124"/>
        <v>no values</v>
      </c>
      <c r="U1013" s="42">
        <f>Beazley_data[[#This Row],[Acq_costs]]</f>
        <v>1928185.1329856899</v>
      </c>
      <c r="V1013" s="40">
        <f t="shared" si="125"/>
        <v>0</v>
      </c>
      <c r="W1013" s="43" t="str">
        <f t="shared" si="126"/>
        <v>no values</v>
      </c>
      <c r="Y1013" s="44">
        <f>Beazley_data[[#This Row],[total_RC]]</f>
        <v>0.86723688312693004</v>
      </c>
      <c r="Z1013" s="45">
        <f t="shared" si="127"/>
        <v>0</v>
      </c>
      <c r="AA1013" s="43" t="str">
        <f t="shared" si="128"/>
        <v>no values</v>
      </c>
      <c r="AD1013" s="42">
        <f>Beazley_data[[#This Row],[Cat_incurred]]+Beazley_data[[#This Row],[incurred_exc_cat]]</f>
        <v>37133.057045000001</v>
      </c>
      <c r="AE1013" s="40">
        <f t="shared" si="129"/>
        <v>0</v>
      </c>
      <c r="AF1013" s="43" t="str">
        <f t="shared" si="130"/>
        <v>no values</v>
      </c>
    </row>
    <row r="1014" spans="1:32" x14ac:dyDescent="0.25">
      <c r="A1014" s="48" t="s">
        <v>1272</v>
      </c>
      <c r="B1014" s="48" t="s">
        <v>94</v>
      </c>
      <c r="C1014" s="49">
        <v>2004</v>
      </c>
      <c r="D1014" s="85">
        <v>79133688.412100002</v>
      </c>
      <c r="E1014" s="49">
        <v>12342521.2029167</v>
      </c>
      <c r="F1014" s="49">
        <v>27169538.449821498</v>
      </c>
      <c r="G1014" s="49">
        <v>27169538.449821498</v>
      </c>
      <c r="H1014" s="49">
        <v>8881027.5503352303</v>
      </c>
      <c r="I1014" s="49">
        <v>8881027.5503352303</v>
      </c>
      <c r="J1014" s="49">
        <v>0.98987923607047601</v>
      </c>
      <c r="K1014" s="49">
        <v>36050566.000156701</v>
      </c>
      <c r="L1014" s="49">
        <v>36050566.000156701</v>
      </c>
      <c r="M1014" s="38">
        <f>IF(OR(Beazley_data[[#This Row],[total_RC]]&lt;0.6,Beazley_data[[#This Row],[total_RC]]&gt;2),1,Beazley_data[[#This Row],[total_RC]])</f>
        <v>0.98987923607047601</v>
      </c>
      <c r="P1014" s="39" t="str">
        <f>Beazley_data[[#This Row],[key]]</f>
        <v>E82004</v>
      </c>
      <c r="Q1014" s="40">
        <f>Beazley_data[[#This Row],[WEP]]</f>
        <v>79133688.412100002</v>
      </c>
      <c r="R1014" s="40">
        <f t="shared" si="123"/>
        <v>78662377.995746896</v>
      </c>
      <c r="S1014" s="41">
        <f t="shared" si="124"/>
        <v>-5.9915607481201396E-3</v>
      </c>
      <c r="U1014" s="42">
        <f>Beazley_data[[#This Row],[Acq_costs]]</f>
        <v>12342521.2029167</v>
      </c>
      <c r="V1014" s="40">
        <f t="shared" si="125"/>
        <v>12184443.675739</v>
      </c>
      <c r="W1014" s="43">
        <f t="shared" si="126"/>
        <v>-1.2973717256574967E-2</v>
      </c>
      <c r="Y1014" s="44">
        <f>Beazley_data[[#This Row],[total_RC]]</f>
        <v>0.98987923607047601</v>
      </c>
      <c r="Z1014" s="45">
        <f t="shared" si="127"/>
        <v>0.99139280013531805</v>
      </c>
      <c r="AA1014" s="43">
        <f t="shared" si="128"/>
        <v>1.5267047174797443E-3</v>
      </c>
      <c r="AD1014" s="42">
        <f>Beazley_data[[#This Row],[Cat_incurred]]+Beazley_data[[#This Row],[incurred_exc_cat]]</f>
        <v>36050566.00015673</v>
      </c>
      <c r="AE1014" s="40">
        <f t="shared" si="129"/>
        <v>36134869.678833097</v>
      </c>
      <c r="AF1014" s="43">
        <f t="shared" si="130"/>
        <v>2.3330284411057331E-3</v>
      </c>
    </row>
    <row r="1015" spans="1:32" x14ac:dyDescent="0.25">
      <c r="A1015" s="46" t="s">
        <v>1273</v>
      </c>
      <c r="B1015" s="46" t="s">
        <v>94</v>
      </c>
      <c r="C1015">
        <v>2005</v>
      </c>
      <c r="D1015" s="84">
        <v>105739867.80069999</v>
      </c>
      <c r="E1015">
        <v>17325814.390331801</v>
      </c>
      <c r="F1015">
        <v>27435991.257318601</v>
      </c>
      <c r="G1015">
        <v>27435991.257318601</v>
      </c>
      <c r="H1015">
        <v>12302145.4057274</v>
      </c>
      <c r="I1015">
        <v>12302145.4057274</v>
      </c>
      <c r="J1015">
        <v>1.0051380082724799</v>
      </c>
      <c r="K1015">
        <v>39738136.663046002</v>
      </c>
      <c r="L1015">
        <v>39738136.663046002</v>
      </c>
      <c r="M1015" s="38">
        <f>IF(OR(Beazley_data[[#This Row],[total_RC]]&lt;0.6,Beazley_data[[#This Row],[total_RC]]&gt;2),1,Beazley_data[[#This Row],[total_RC]])</f>
        <v>1.0051380082724799</v>
      </c>
      <c r="P1015" s="39" t="str">
        <f>Beazley_data[[#This Row],[key]]</f>
        <v>E82005</v>
      </c>
      <c r="Q1015" s="40">
        <f>Beazley_data[[#This Row],[WEP]]</f>
        <v>105739867.80069999</v>
      </c>
      <c r="R1015" s="40">
        <f t="shared" si="123"/>
        <v>110737048.04581399</v>
      </c>
      <c r="S1015" s="41">
        <f t="shared" si="124"/>
        <v>4.5126543765611052E-2</v>
      </c>
      <c r="U1015" s="42">
        <f>Beazley_data[[#This Row],[Acq_costs]]</f>
        <v>17325814.390331801</v>
      </c>
      <c r="V1015" s="40">
        <f t="shared" si="125"/>
        <v>19247176.2361774</v>
      </c>
      <c r="W1015" s="43">
        <f t="shared" si="126"/>
        <v>9.9825648306485937E-2</v>
      </c>
      <c r="Y1015" s="44">
        <f>Beazley_data[[#This Row],[total_RC]]</f>
        <v>1.0051380082724799</v>
      </c>
      <c r="Z1015" s="45">
        <f t="shared" si="127"/>
        <v>1.00393951153087</v>
      </c>
      <c r="AA1015" s="43">
        <f t="shared" si="128"/>
        <v>-1.1937937772588858E-3</v>
      </c>
      <c r="AD1015" s="42">
        <f>Beazley_data[[#This Row],[Cat_incurred]]+Beazley_data[[#This Row],[incurred_exc_cat]]</f>
        <v>39738136.663046002</v>
      </c>
      <c r="AE1015" s="40">
        <f t="shared" si="129"/>
        <v>39840622.529081397</v>
      </c>
      <c r="AF1015" s="43">
        <f t="shared" si="130"/>
        <v>2.5723962009023705E-3</v>
      </c>
    </row>
    <row r="1016" spans="1:32" x14ac:dyDescent="0.25">
      <c r="A1016" s="48" t="s">
        <v>1274</v>
      </c>
      <c r="B1016" s="48" t="s">
        <v>94</v>
      </c>
      <c r="C1016" s="49">
        <v>2006</v>
      </c>
      <c r="D1016" s="85">
        <v>122846009.3585</v>
      </c>
      <c r="E1016" s="49">
        <v>19000106.2186304</v>
      </c>
      <c r="F1016" s="49">
        <v>49721854.421356604</v>
      </c>
      <c r="G1016" s="49">
        <v>49721854.421356604</v>
      </c>
      <c r="H1016" s="49">
        <v>15992997.546739601</v>
      </c>
      <c r="I1016" s="49">
        <v>16041315.946739599</v>
      </c>
      <c r="J1016" s="49">
        <v>0.97365888617518404</v>
      </c>
      <c r="K1016" s="49">
        <v>65714851.9680961</v>
      </c>
      <c r="L1016" s="49">
        <v>65763170.368096098</v>
      </c>
      <c r="M1016" s="38">
        <f>IF(OR(Beazley_data[[#This Row],[total_RC]]&lt;0.6,Beazley_data[[#This Row],[total_RC]]&gt;2),1,Beazley_data[[#This Row],[total_RC]])</f>
        <v>0.97365888617518404</v>
      </c>
      <c r="P1016" s="39" t="str">
        <f>Beazley_data[[#This Row],[key]]</f>
        <v>E82006</v>
      </c>
      <c r="Q1016" s="40">
        <f>Beazley_data[[#This Row],[WEP]]</f>
        <v>122846009.3585</v>
      </c>
      <c r="R1016" s="40">
        <f t="shared" si="123"/>
        <v>141123131.19164199</v>
      </c>
      <c r="S1016" s="41">
        <f t="shared" si="124"/>
        <v>0.12951187859006663</v>
      </c>
      <c r="U1016" s="42">
        <f>Beazley_data[[#This Row],[Acq_costs]]</f>
        <v>19000106.2186304</v>
      </c>
      <c r="V1016" s="40">
        <f t="shared" si="125"/>
        <v>26315397.849579901</v>
      </c>
      <c r="W1016" s="43">
        <f t="shared" si="126"/>
        <v>0.27798521887315042</v>
      </c>
      <c r="Y1016" s="44">
        <f>Beazley_data[[#This Row],[total_RC]]</f>
        <v>0.97365888617518404</v>
      </c>
      <c r="Z1016" s="45">
        <f t="shared" si="127"/>
        <v>0.97929294489546903</v>
      </c>
      <c r="AA1016" s="43">
        <f t="shared" si="128"/>
        <v>5.7531903498869606E-3</v>
      </c>
      <c r="AD1016" s="42">
        <f>Beazley_data[[#This Row],[Cat_incurred]]+Beazley_data[[#This Row],[incurred_exc_cat]]</f>
        <v>65763170.368096203</v>
      </c>
      <c r="AE1016" s="40">
        <f t="shared" si="129"/>
        <v>76488386.040343702</v>
      </c>
      <c r="AF1016" s="43">
        <f t="shared" si="130"/>
        <v>0.14022018540946202</v>
      </c>
    </row>
    <row r="1017" spans="1:32" x14ac:dyDescent="0.25">
      <c r="A1017" s="46" t="s">
        <v>1275</v>
      </c>
      <c r="B1017" s="46" t="s">
        <v>94</v>
      </c>
      <c r="C1017">
        <v>2007</v>
      </c>
      <c r="D1017" s="84">
        <v>121937685.5614</v>
      </c>
      <c r="E1017">
        <v>19561339.452277102</v>
      </c>
      <c r="F1017">
        <v>70832937.203802198</v>
      </c>
      <c r="G1017">
        <v>70832937.203802198</v>
      </c>
      <c r="H1017">
        <v>19804764.463237599</v>
      </c>
      <c r="I1017">
        <v>19804764.463237599</v>
      </c>
      <c r="J1017">
        <v>0.96693862079376003</v>
      </c>
      <c r="K1017">
        <v>90637701.667039797</v>
      </c>
      <c r="L1017">
        <v>90637701.667039797</v>
      </c>
      <c r="M1017" s="38">
        <f>IF(OR(Beazley_data[[#This Row],[total_RC]]&lt;0.6,Beazley_data[[#This Row],[total_RC]]&gt;2),1,Beazley_data[[#This Row],[total_RC]])</f>
        <v>0.96693862079376003</v>
      </c>
      <c r="P1017" s="39" t="str">
        <f>Beazley_data[[#This Row],[key]]</f>
        <v>E82007</v>
      </c>
      <c r="Q1017" s="40">
        <f>Beazley_data[[#This Row],[WEP]]</f>
        <v>121937685.5614</v>
      </c>
      <c r="R1017" s="40">
        <f t="shared" si="123"/>
        <v>133937431.230205</v>
      </c>
      <c r="S1017" s="41">
        <f t="shared" si="124"/>
        <v>8.9592174186022999E-2</v>
      </c>
      <c r="U1017" s="42">
        <f>Beazley_data[[#This Row],[Acq_costs]]</f>
        <v>19561339.452277102</v>
      </c>
      <c r="V1017" s="40">
        <f t="shared" si="125"/>
        <v>25401348.463615298</v>
      </c>
      <c r="W1017" s="43">
        <f t="shared" si="126"/>
        <v>0.22990940893171014</v>
      </c>
      <c r="Y1017" s="44">
        <f>Beazley_data[[#This Row],[total_RC]]</f>
        <v>0.96693862079376003</v>
      </c>
      <c r="Z1017" s="45">
        <f t="shared" si="127"/>
        <v>0.97697210598269102</v>
      </c>
      <c r="AA1017" s="43">
        <f t="shared" si="128"/>
        <v>1.0269981228214056E-2</v>
      </c>
      <c r="AD1017" s="42">
        <f>Beazley_data[[#This Row],[Cat_incurred]]+Beazley_data[[#This Row],[incurred_exc_cat]]</f>
        <v>90637701.667039797</v>
      </c>
      <c r="AE1017" s="40">
        <f t="shared" si="129"/>
        <v>92886941.239279807</v>
      </c>
      <c r="AF1017" s="43">
        <f t="shared" si="130"/>
        <v>2.4214809339516252E-2</v>
      </c>
    </row>
    <row r="1018" spans="1:32" x14ac:dyDescent="0.25">
      <c r="A1018" s="48" t="s">
        <v>1276</v>
      </c>
      <c r="B1018" s="48" t="s">
        <v>94</v>
      </c>
      <c r="C1018" s="49">
        <v>2008</v>
      </c>
      <c r="D1018" s="85">
        <v>125519502.9642</v>
      </c>
      <c r="E1018" s="49">
        <v>20145192.062252201</v>
      </c>
      <c r="F1018" s="49">
        <v>50652812.009715803</v>
      </c>
      <c r="G1018" s="49">
        <v>51279835.632063799</v>
      </c>
      <c r="H1018" s="49">
        <v>15489654.3938182</v>
      </c>
      <c r="I1018" s="49">
        <v>15594895.1993182</v>
      </c>
      <c r="J1018" s="49">
        <v>0.94617349410924101</v>
      </c>
      <c r="K1018" s="49">
        <v>66142466.403533898</v>
      </c>
      <c r="L1018" s="49">
        <v>66874730.831381902</v>
      </c>
      <c r="M1018" s="38">
        <f>IF(OR(Beazley_data[[#This Row],[total_RC]]&lt;0.6,Beazley_data[[#This Row],[total_RC]]&gt;2),1,Beazley_data[[#This Row],[total_RC]])</f>
        <v>0.94617349410924101</v>
      </c>
      <c r="P1018" s="39" t="str">
        <f>Beazley_data[[#This Row],[key]]</f>
        <v>E82008</v>
      </c>
      <c r="Q1018" s="40">
        <f>Beazley_data[[#This Row],[WEP]]</f>
        <v>125519502.9642</v>
      </c>
      <c r="R1018" s="40">
        <f t="shared" si="123"/>
        <v>142753605.38813499</v>
      </c>
      <c r="S1018" s="41">
        <f t="shared" si="124"/>
        <v>0.1207262147745895</v>
      </c>
      <c r="U1018" s="42">
        <f>Beazley_data[[#This Row],[Acq_costs]]</f>
        <v>20145192.062252201</v>
      </c>
      <c r="V1018" s="40">
        <f t="shared" si="125"/>
        <v>28897735.847290199</v>
      </c>
      <c r="W1018" s="43">
        <f t="shared" si="126"/>
        <v>0.3028799152740107</v>
      </c>
      <c r="Y1018" s="44">
        <f>Beazley_data[[#This Row],[total_RC]]</f>
        <v>0.94617349410924101</v>
      </c>
      <c r="Z1018" s="45">
        <f t="shared" si="127"/>
        <v>0.95062764664593202</v>
      </c>
      <c r="AA1018" s="43">
        <f t="shared" si="128"/>
        <v>4.6854860074882661E-3</v>
      </c>
      <c r="AD1018" s="42">
        <f>Beazley_data[[#This Row],[Cat_incurred]]+Beazley_data[[#This Row],[incurred_exc_cat]]</f>
        <v>66874730.831381999</v>
      </c>
      <c r="AE1018" s="40">
        <f t="shared" si="129"/>
        <v>77093469.428871602</v>
      </c>
      <c r="AF1018" s="43">
        <f t="shared" si="130"/>
        <v>0.1325499899432814</v>
      </c>
    </row>
    <row r="1019" spans="1:32" x14ac:dyDescent="0.25">
      <c r="A1019" s="46" t="s">
        <v>1277</v>
      </c>
      <c r="B1019" s="46" t="s">
        <v>94</v>
      </c>
      <c r="C1019">
        <v>2009</v>
      </c>
      <c r="D1019" s="84">
        <v>126976589.47149999</v>
      </c>
      <c r="E1019">
        <v>19811062.559146699</v>
      </c>
      <c r="F1019">
        <v>34168890.2124063</v>
      </c>
      <c r="G1019">
        <v>34868072.2124063</v>
      </c>
      <c r="H1019">
        <v>37110352.494375899</v>
      </c>
      <c r="I1019">
        <v>37110352.494375899</v>
      </c>
      <c r="J1019">
        <v>0.97262559668788995</v>
      </c>
      <c r="K1019">
        <v>71279242.706782207</v>
      </c>
      <c r="L1019">
        <v>71978424.706782207</v>
      </c>
      <c r="M1019" s="38">
        <f>IF(OR(Beazley_data[[#This Row],[total_RC]]&lt;0.6,Beazley_data[[#This Row],[total_RC]]&gt;2),1,Beazley_data[[#This Row],[total_RC]])</f>
        <v>0.97262559668788995</v>
      </c>
      <c r="P1019" s="39" t="str">
        <f>Beazley_data[[#This Row],[key]]</f>
        <v>E82009</v>
      </c>
      <c r="Q1019" s="40">
        <f>Beazley_data[[#This Row],[WEP]]</f>
        <v>126976589.47149999</v>
      </c>
      <c r="R1019" s="40">
        <f t="shared" si="123"/>
        <v>146799885.27366099</v>
      </c>
      <c r="S1019" s="41">
        <f t="shared" si="124"/>
        <v>0.13503618047934343</v>
      </c>
      <c r="U1019" s="42">
        <f>Beazley_data[[#This Row],[Acq_costs]]</f>
        <v>19811062.559146699</v>
      </c>
      <c r="V1019" s="40">
        <f t="shared" si="125"/>
        <v>32461714.588201702</v>
      </c>
      <c r="W1019" s="43">
        <f t="shared" si="126"/>
        <v>0.38970991488086454</v>
      </c>
      <c r="Y1019" s="44">
        <f>Beazley_data[[#This Row],[total_RC]]</f>
        <v>0.97262559668788995</v>
      </c>
      <c r="Z1019" s="45">
        <f t="shared" si="127"/>
        <v>0.98020144716489799</v>
      </c>
      <c r="AA1019" s="43">
        <f t="shared" si="128"/>
        <v>7.7288709366020395E-3</v>
      </c>
      <c r="AD1019" s="42">
        <f>Beazley_data[[#This Row],[Cat_incurred]]+Beazley_data[[#This Row],[incurred_exc_cat]]</f>
        <v>71978424.706782192</v>
      </c>
      <c r="AE1019" s="40">
        <f t="shared" si="129"/>
        <v>83253932.536288604</v>
      </c>
      <c r="AF1019" s="43">
        <f t="shared" si="130"/>
        <v>0.13543513784879363</v>
      </c>
    </row>
    <row r="1020" spans="1:32" x14ac:dyDescent="0.25">
      <c r="A1020" s="48" t="s">
        <v>1278</v>
      </c>
      <c r="B1020" s="48" t="s">
        <v>94</v>
      </c>
      <c r="C1020" s="49">
        <v>2010</v>
      </c>
      <c r="D1020" s="85">
        <v>137528059.91769999</v>
      </c>
      <c r="E1020" s="49">
        <v>23927240.5863268</v>
      </c>
      <c r="F1020" s="49">
        <v>57656172.624934003</v>
      </c>
      <c r="G1020" s="49">
        <v>57656172.624934003</v>
      </c>
      <c r="H1020" s="49">
        <v>23351336.9296382</v>
      </c>
      <c r="I1020" s="49">
        <v>23982800.341738202</v>
      </c>
      <c r="J1020" s="49">
        <v>0.98316910619293196</v>
      </c>
      <c r="K1020" s="49">
        <v>81007509.554572105</v>
      </c>
      <c r="L1020" s="49">
        <v>81638972.966672093</v>
      </c>
      <c r="M1020" s="38">
        <f>IF(OR(Beazley_data[[#This Row],[total_RC]]&lt;0.6,Beazley_data[[#This Row],[total_RC]]&gt;2),1,Beazley_data[[#This Row],[total_RC]])</f>
        <v>0.98316910619293196</v>
      </c>
      <c r="P1020" s="39" t="str">
        <f>Beazley_data[[#This Row],[key]]</f>
        <v>E82010</v>
      </c>
      <c r="Q1020" s="40">
        <f>Beazley_data[[#This Row],[WEP]]</f>
        <v>137528059.91769999</v>
      </c>
      <c r="R1020" s="40">
        <f t="shared" si="123"/>
        <v>160609910.803835</v>
      </c>
      <c r="S1020" s="41">
        <f t="shared" si="124"/>
        <v>0.1437137395233761</v>
      </c>
      <c r="U1020" s="42">
        <f>Beazley_data[[#This Row],[Acq_costs]]</f>
        <v>23927240.5863268</v>
      </c>
      <c r="V1020" s="40">
        <f t="shared" si="125"/>
        <v>39673101.899876997</v>
      </c>
      <c r="W1020" s="43">
        <f t="shared" si="126"/>
        <v>0.39689009831618471</v>
      </c>
      <c r="Y1020" s="44">
        <f>Beazley_data[[#This Row],[total_RC]]</f>
        <v>0.98316910619293196</v>
      </c>
      <c r="Z1020" s="45">
        <f t="shared" si="127"/>
        <v>0.98363724432037103</v>
      </c>
      <c r="AA1020" s="43">
        <f t="shared" si="128"/>
        <v>4.7592558145001816E-4</v>
      </c>
      <c r="AD1020" s="42">
        <f>Beazley_data[[#This Row],[Cat_incurred]]+Beazley_data[[#This Row],[incurred_exc_cat]]</f>
        <v>81638972.966672212</v>
      </c>
      <c r="AE1020" s="40">
        <f t="shared" si="129"/>
        <v>86852262.556966007</v>
      </c>
      <c r="AF1020" s="43">
        <f t="shared" si="130"/>
        <v>6.0024798857420916E-2</v>
      </c>
    </row>
    <row r="1021" spans="1:32" x14ac:dyDescent="0.25">
      <c r="A1021" s="46" t="s">
        <v>1279</v>
      </c>
      <c r="B1021" s="46" t="s">
        <v>94</v>
      </c>
      <c r="C1021">
        <v>2011</v>
      </c>
      <c r="D1021" s="84">
        <v>144641407.64820001</v>
      </c>
      <c r="E1021">
        <v>25034001.515310802</v>
      </c>
      <c r="F1021">
        <v>69015699.012151197</v>
      </c>
      <c r="G1021">
        <v>81061737.879651204</v>
      </c>
      <c r="H1021">
        <v>18958010.233336601</v>
      </c>
      <c r="I1021">
        <v>19385294.9383366</v>
      </c>
      <c r="J1021">
        <v>0.98930440782001805</v>
      </c>
      <c r="K1021">
        <v>87973709.245487794</v>
      </c>
      <c r="L1021">
        <v>100447032.81798799</v>
      </c>
      <c r="M1021" s="38">
        <f>IF(OR(Beazley_data[[#This Row],[total_RC]]&lt;0.6,Beazley_data[[#This Row],[total_RC]]&gt;2),1,Beazley_data[[#This Row],[total_RC]])</f>
        <v>0.98930440782001805</v>
      </c>
      <c r="P1021" s="39" t="str">
        <f>Beazley_data[[#This Row],[key]]</f>
        <v>E82011</v>
      </c>
      <c r="Q1021" s="40">
        <f>Beazley_data[[#This Row],[WEP]]</f>
        <v>144641407.64820001</v>
      </c>
      <c r="R1021" s="40">
        <f t="shared" si="123"/>
        <v>172713945.31052101</v>
      </c>
      <c r="S1021" s="41">
        <f t="shared" si="124"/>
        <v>0.16253775925186362</v>
      </c>
      <c r="U1021" s="42">
        <f>Beazley_data[[#This Row],[Acq_costs]]</f>
        <v>25034001.515310802</v>
      </c>
      <c r="V1021" s="40">
        <f t="shared" si="125"/>
        <v>45956865.820002303</v>
      </c>
      <c r="W1021" s="43">
        <f t="shared" si="126"/>
        <v>0.45527178434315718</v>
      </c>
      <c r="Y1021" s="44">
        <f>Beazley_data[[#This Row],[total_RC]]</f>
        <v>0.98930440782001805</v>
      </c>
      <c r="Z1021" s="45">
        <f t="shared" si="127"/>
        <v>0.98217065134842896</v>
      </c>
      <c r="AA1021" s="43">
        <f t="shared" si="128"/>
        <v>-7.2632555878096219E-3</v>
      </c>
      <c r="AD1021" s="42">
        <f>Beazley_data[[#This Row],[Cat_incurred]]+Beazley_data[[#This Row],[incurred_exc_cat]]</f>
        <v>100447032.8179878</v>
      </c>
      <c r="AE1021" s="40">
        <f t="shared" si="129"/>
        <v>99778065.635652497</v>
      </c>
      <c r="AF1021" s="43">
        <f t="shared" si="130"/>
        <v>-6.7045515271671914E-3</v>
      </c>
    </row>
    <row r="1022" spans="1:32" x14ac:dyDescent="0.25">
      <c r="A1022" s="48" t="s">
        <v>1280</v>
      </c>
      <c r="B1022" s="48" t="s">
        <v>94</v>
      </c>
      <c r="C1022" s="49">
        <v>2012</v>
      </c>
      <c r="D1022" s="85">
        <v>163625684.9991</v>
      </c>
      <c r="E1022" s="49">
        <v>26088913.6844403</v>
      </c>
      <c r="F1022" s="49">
        <v>54362555.019251801</v>
      </c>
      <c r="G1022" s="49">
        <v>54394335.019251801</v>
      </c>
      <c r="H1022" s="49">
        <v>21106654.645576499</v>
      </c>
      <c r="I1022" s="49">
        <v>21124160.085576501</v>
      </c>
      <c r="J1022" s="49">
        <v>1.00036537152702</v>
      </c>
      <c r="K1022" s="49">
        <v>75469209.6648283</v>
      </c>
      <c r="L1022" s="49">
        <v>75518495.104828298</v>
      </c>
      <c r="M1022" s="38">
        <f>IF(OR(Beazley_data[[#This Row],[total_RC]]&lt;0.6,Beazley_data[[#This Row],[total_RC]]&gt;2),1,Beazley_data[[#This Row],[total_RC]])</f>
        <v>1.00036537152702</v>
      </c>
      <c r="P1022" s="39" t="str">
        <f>Beazley_data[[#This Row],[key]]</f>
        <v>E82012</v>
      </c>
      <c r="Q1022" s="40">
        <f>Beazley_data[[#This Row],[WEP]]</f>
        <v>163625684.9991</v>
      </c>
      <c r="R1022" s="40">
        <f t="shared" si="123"/>
        <v>190369865.982021</v>
      </c>
      <c r="S1022" s="41">
        <f t="shared" si="124"/>
        <v>0.14048536959860439</v>
      </c>
      <c r="U1022" s="42">
        <f>Beazley_data[[#This Row],[Acq_costs]]</f>
        <v>26088913.6844403</v>
      </c>
      <c r="V1022" s="40">
        <f t="shared" si="125"/>
        <v>48171260.517312199</v>
      </c>
      <c r="W1022" s="43">
        <f t="shared" si="126"/>
        <v>0.45841330693299498</v>
      </c>
      <c r="Y1022" s="44">
        <f>Beazley_data[[#This Row],[total_RC]]</f>
        <v>1.00036537152702</v>
      </c>
      <c r="Z1022" s="45">
        <f t="shared" si="127"/>
        <v>0.99393263940663001</v>
      </c>
      <c r="AA1022" s="43">
        <f t="shared" si="128"/>
        <v>-6.4720000786273229E-3</v>
      </c>
      <c r="AD1022" s="42">
        <f>Beazley_data[[#This Row],[Cat_incurred]]+Beazley_data[[#This Row],[incurred_exc_cat]]</f>
        <v>75518495.104828298</v>
      </c>
      <c r="AE1022" s="40">
        <f t="shared" si="129"/>
        <v>118697141.465011</v>
      </c>
      <c r="AF1022" s="43">
        <f t="shared" si="130"/>
        <v>0.36377157720273073</v>
      </c>
    </row>
    <row r="1023" spans="1:32" x14ac:dyDescent="0.25">
      <c r="A1023" s="46" t="s">
        <v>1281</v>
      </c>
      <c r="B1023" s="46" t="s">
        <v>94</v>
      </c>
      <c r="C1023">
        <v>2013</v>
      </c>
      <c r="D1023" s="84">
        <v>149719647.52559999</v>
      </c>
      <c r="E1023">
        <v>24537443.5179874</v>
      </c>
      <c r="F1023">
        <v>75534711.380799994</v>
      </c>
      <c r="G1023">
        <v>75974524.600799993</v>
      </c>
      <c r="H1023">
        <v>13790608.963323301</v>
      </c>
      <c r="I1023">
        <v>14097796.863323299</v>
      </c>
      <c r="J1023">
        <v>1.0305260920096999</v>
      </c>
      <c r="K1023">
        <v>89325320.344123304</v>
      </c>
      <c r="L1023">
        <v>90072321.464123294</v>
      </c>
      <c r="M1023" s="38">
        <f>IF(OR(Beazley_data[[#This Row],[total_RC]]&lt;0.6,Beazley_data[[#This Row],[total_RC]]&gt;2),1,Beazley_data[[#This Row],[total_RC]])</f>
        <v>1.0305260920096999</v>
      </c>
      <c r="P1023" s="39" t="str">
        <f>Beazley_data[[#This Row],[key]]</f>
        <v>E82013</v>
      </c>
      <c r="Q1023" s="40">
        <f>Beazley_data[[#This Row],[WEP]]</f>
        <v>149719647.52559999</v>
      </c>
      <c r="R1023" s="40">
        <f t="shared" si="123"/>
        <v>127027791.89251199</v>
      </c>
      <c r="S1023" s="41">
        <f t="shared" si="124"/>
        <v>-0.17863693680741394</v>
      </c>
      <c r="U1023" s="42">
        <f>Beazley_data[[#This Row],[Acq_costs]]</f>
        <v>24537443.5179874</v>
      </c>
      <c r="V1023" s="40">
        <f t="shared" si="125"/>
        <v>32271771.2196518</v>
      </c>
      <c r="W1023" s="43">
        <f t="shared" si="126"/>
        <v>0.23966232435840409</v>
      </c>
      <c r="Y1023" s="44">
        <f>Beazley_data[[#This Row],[total_RC]]</f>
        <v>1.0305260920096999</v>
      </c>
      <c r="Z1023" s="45">
        <f t="shared" si="127"/>
        <v>1.02697566406486</v>
      </c>
      <c r="AA1023" s="43">
        <f t="shared" si="128"/>
        <v>-3.4571685280126749E-3</v>
      </c>
      <c r="AD1023" s="42">
        <f>Beazley_data[[#This Row],[Cat_incurred]]+Beazley_data[[#This Row],[incurred_exc_cat]]</f>
        <v>90072321.464123294</v>
      </c>
      <c r="AE1023" s="40">
        <f t="shared" si="129"/>
        <v>97816507.224343598</v>
      </c>
      <c r="AF1023" s="43">
        <f t="shared" si="130"/>
        <v>7.9170540637470324E-2</v>
      </c>
    </row>
    <row r="1024" spans="1:32" x14ac:dyDescent="0.25">
      <c r="A1024" s="48" t="s">
        <v>1282</v>
      </c>
      <c r="B1024" s="48" t="s">
        <v>94</v>
      </c>
      <c r="C1024" s="49">
        <v>2014</v>
      </c>
      <c r="D1024" s="85">
        <v>135334930.25510001</v>
      </c>
      <c r="E1024" s="49">
        <v>21620876.6737542</v>
      </c>
      <c r="F1024" s="49">
        <v>108251699.4373</v>
      </c>
      <c r="G1024" s="49">
        <v>115427600.9152</v>
      </c>
      <c r="H1024" s="49">
        <v>11456928.285538601</v>
      </c>
      <c r="I1024" s="49">
        <v>11456928.285538601</v>
      </c>
      <c r="J1024" s="49">
        <v>0.99057643218265601</v>
      </c>
      <c r="K1024" s="49">
        <v>119708627.722839</v>
      </c>
      <c r="L1024" s="49">
        <v>126884529.200739</v>
      </c>
      <c r="M1024" s="38">
        <f>IF(OR(Beazley_data[[#This Row],[total_RC]]&lt;0.6,Beazley_data[[#This Row],[total_RC]]&gt;2),1,Beazley_data[[#This Row],[total_RC]])</f>
        <v>0.99057643218265601</v>
      </c>
      <c r="P1024" s="39" t="str">
        <f>Beazley_data[[#This Row],[key]]</f>
        <v>E82014</v>
      </c>
      <c r="Q1024" s="40">
        <f>Beazley_data[[#This Row],[WEP]]</f>
        <v>135334930.25510001</v>
      </c>
      <c r="R1024" s="40">
        <f t="shared" si="123"/>
        <v>140749086.59824401</v>
      </c>
      <c r="S1024" s="41">
        <f t="shared" si="124"/>
        <v>3.8466724537959074E-2</v>
      </c>
      <c r="U1024" s="42">
        <f>Beazley_data[[#This Row],[Acq_costs]]</f>
        <v>21620876.6737542</v>
      </c>
      <c r="V1024" s="40">
        <f t="shared" si="125"/>
        <v>35723658.069881</v>
      </c>
      <c r="W1024" s="43">
        <f t="shared" si="126"/>
        <v>0.39477428007343418</v>
      </c>
      <c r="Y1024" s="44">
        <f>Beazley_data[[#This Row],[total_RC]]</f>
        <v>0.99057643218265601</v>
      </c>
      <c r="Z1024" s="45">
        <f t="shared" si="127"/>
        <v>0.99794769350130996</v>
      </c>
      <c r="AA1024" s="43">
        <f t="shared" si="128"/>
        <v>7.3864205174840446E-3</v>
      </c>
      <c r="AD1024" s="42">
        <f>Beazley_data[[#This Row],[Cat_incurred]]+Beazley_data[[#This Row],[incurred_exc_cat]]</f>
        <v>126884529.20073859</v>
      </c>
      <c r="AE1024" s="40">
        <f t="shared" si="129"/>
        <v>123788161.328906</v>
      </c>
      <c r="AF1024" s="43">
        <f t="shared" si="130"/>
        <v>-2.5013441015619607E-2</v>
      </c>
    </row>
    <row r="1025" spans="1:32" x14ac:dyDescent="0.25">
      <c r="A1025" s="46" t="s">
        <v>1283</v>
      </c>
      <c r="B1025" s="46" t="s">
        <v>94</v>
      </c>
      <c r="C1025">
        <v>2015</v>
      </c>
      <c r="D1025" s="84">
        <v>114106069.57799999</v>
      </c>
      <c r="E1025">
        <v>18201479.823824398</v>
      </c>
      <c r="F1025">
        <v>14821338.872300001</v>
      </c>
      <c r="G1025">
        <v>15058272.5023</v>
      </c>
      <c r="H1025">
        <v>44503978.490900002</v>
      </c>
      <c r="I1025">
        <v>44917172.414300002</v>
      </c>
      <c r="J1025">
        <v>0.34796099682529302</v>
      </c>
      <c r="K1025">
        <v>59325317.363200001</v>
      </c>
      <c r="L1025">
        <v>59975444.916599996</v>
      </c>
      <c r="M1025" s="38">
        <f>IF(OR(Beazley_data[[#This Row],[total_RC]]&lt;0.6,Beazley_data[[#This Row],[total_RC]]&gt;2),1,Beazley_data[[#This Row],[total_RC]])</f>
        <v>1</v>
      </c>
      <c r="P1025" s="39" t="str">
        <f>Beazley_data[[#This Row],[key]]</f>
        <v>E82015</v>
      </c>
      <c r="Q1025" s="40">
        <f>Beazley_data[[#This Row],[WEP]]</f>
        <v>114106069.57799999</v>
      </c>
      <c r="R1025" s="40">
        <f t="shared" si="123"/>
        <v>174512554.85869899</v>
      </c>
      <c r="S1025" s="41">
        <f t="shared" si="124"/>
        <v>0.34614406585021634</v>
      </c>
      <c r="U1025" s="42">
        <f>Beazley_data[[#This Row],[Acq_costs]]</f>
        <v>18201479.823824398</v>
      </c>
      <c r="V1025" s="40">
        <f t="shared" si="125"/>
        <v>47515638.282800101</v>
      </c>
      <c r="W1025" s="43">
        <f t="shared" si="126"/>
        <v>0.6169370657404587</v>
      </c>
      <c r="Y1025" s="44">
        <f>Beazley_data[[#This Row],[total_RC]]</f>
        <v>0.34796099682529302</v>
      </c>
      <c r="Z1025" s="45">
        <f t="shared" si="127"/>
        <v>1.02499715836909</v>
      </c>
      <c r="AA1025" s="43">
        <f t="shared" si="128"/>
        <v>0.66052491562128202</v>
      </c>
      <c r="AD1025" s="42">
        <f>Beazley_data[[#This Row],[Cat_incurred]]+Beazley_data[[#This Row],[incurred_exc_cat]]</f>
        <v>59975444.916600004</v>
      </c>
      <c r="AE1025" s="40">
        <f t="shared" si="129"/>
        <v>74910344.382400006</v>
      </c>
      <c r="AF1025" s="43">
        <f t="shared" si="130"/>
        <v>0.19937032180176331</v>
      </c>
    </row>
    <row r="1026" spans="1:32" x14ac:dyDescent="0.25">
      <c r="A1026" s="48" t="s">
        <v>1284</v>
      </c>
      <c r="B1026" s="48" t="s">
        <v>94</v>
      </c>
      <c r="C1026" s="49">
        <v>2016</v>
      </c>
      <c r="D1026" s="85">
        <v>100690825.4103</v>
      </c>
      <c r="E1026" s="49">
        <v>16119586.987755699</v>
      </c>
      <c r="F1026" s="49">
        <v>10703153.967599999</v>
      </c>
      <c r="G1026" s="49">
        <v>10730497.567600001</v>
      </c>
      <c r="H1026" s="49">
        <v>46942767.515683196</v>
      </c>
      <c r="I1026" s="49">
        <v>51012588.019683197</v>
      </c>
      <c r="J1026" s="49">
        <v>0.97571078182199</v>
      </c>
      <c r="K1026" s="49">
        <v>57645921.483283304</v>
      </c>
      <c r="L1026" s="49">
        <v>61743085.587283202</v>
      </c>
      <c r="M1026" s="38">
        <f>IF(OR(Beazley_data[[#This Row],[total_RC]]&lt;0.6,Beazley_data[[#This Row],[total_RC]]&gt;2),1,Beazley_data[[#This Row],[total_RC]])</f>
        <v>0.97571078182199</v>
      </c>
      <c r="P1026" s="39" t="str">
        <f>Beazley_data[[#This Row],[key]]</f>
        <v>E82016</v>
      </c>
      <c r="Q1026" s="40">
        <f>Beazley_data[[#This Row],[WEP]]</f>
        <v>100690825.4103</v>
      </c>
      <c r="R1026" s="40">
        <f t="shared" ref="R1026:R1089" si="131">IFERROR(INDEX($AJ$4:$CZ$182,MATCH($B1026,$AI$4:$AI$182,0),MATCH($C1026&amp;"WEP",$AJ$1:$FQ$1,0)),0)</f>
        <v>136778543.94575</v>
      </c>
      <c r="S1026" s="41">
        <f t="shared" ref="S1026:S1089" si="132">IFERROR((R1026-Q1026)/R1026,"no values")</f>
        <v>0.26384049350432731</v>
      </c>
      <c r="U1026" s="42">
        <f>Beazley_data[[#This Row],[Acq_costs]]</f>
        <v>16119586.987755699</v>
      </c>
      <c r="V1026" s="40">
        <f t="shared" ref="V1026:V1089" si="133">IFERROR(INDEX($AJ$4:$FQ$182,MATCH($B1026,$AI$4:$AI$182,0),MATCH($C1026&amp;"Acquisition Cost",$AJ$1:$FQ$1,0)),0)</f>
        <v>20892045.003952999</v>
      </c>
      <c r="W1026" s="43">
        <f t="shared" ref="W1026:W1089" si="134">IFERROR((V1026-U1026)/V1026,"no values")</f>
        <v>0.22843422055113799</v>
      </c>
      <c r="Y1026" s="44">
        <f>Beazley_data[[#This Row],[total_RC]]</f>
        <v>0.97571078182199</v>
      </c>
      <c r="Z1026" s="45">
        <f t="shared" ref="Z1026:Z1089" si="135">IFERROR(INDEX($AJ$4:$FQ$182,MATCH($B1026,$AI$4:$AI$182,0),MATCH($C1026&amp;"RC",$AJ$1:$FQ$1,0)),0)</f>
        <v>1.0100372687949599</v>
      </c>
      <c r="AA1026" s="43">
        <f t="shared" ref="AA1026:AA1089" si="136">IFERROR((Z1026-Y1026)/Z1026,"no values")</f>
        <v>3.3985366712184439E-2</v>
      </c>
      <c r="AD1026" s="42">
        <f>Beazley_data[[#This Row],[Cat_incurred]]+Beazley_data[[#This Row],[incurred_exc_cat]]</f>
        <v>61743085.587283194</v>
      </c>
      <c r="AE1026" s="40">
        <f t="shared" ref="AE1026:AE1089" si="137">IFERROR(INDEX($AJ$4:$FQ$182,MATCH($B1026,$AI$4:$AI$182,0),MATCH($C1026&amp;"Total Incurred (Cat)",$AJ$1:$FQ$1,0)),0)+IFERROR(INDEX($AJ$4:$FQ$182,MATCH($B1026,$AI$4:$AI$182,0),MATCH($C1026&amp;"Total Incurred (Non Cat)",$AJ$1:$FQ$1,0)),0)</f>
        <v>78400452.535749793</v>
      </c>
      <c r="AF1026" s="43">
        <f t="shared" ref="AF1026:AF1089" si="138">IFERROR((AE1026-AD1026)/AE1026,"no values")</f>
        <v>0.21246518878026899</v>
      </c>
    </row>
    <row r="1027" spans="1:32" x14ac:dyDescent="0.25">
      <c r="A1027" s="46" t="s">
        <v>1285</v>
      </c>
      <c r="B1027" s="46" t="s">
        <v>94</v>
      </c>
      <c r="C1027">
        <v>2017</v>
      </c>
      <c r="D1027" s="84">
        <v>103963853.4628</v>
      </c>
      <c r="E1027">
        <v>17999798.514221702</v>
      </c>
      <c r="F1027">
        <v>6300971.8772999998</v>
      </c>
      <c r="G1027">
        <v>6507141.8202</v>
      </c>
      <c r="H1027">
        <v>87428053.804602593</v>
      </c>
      <c r="I1027">
        <v>92903907.124602601</v>
      </c>
      <c r="J1027">
        <v>0.74934757029238597</v>
      </c>
      <c r="K1027">
        <v>93729025.681902602</v>
      </c>
      <c r="L1027">
        <v>99411048.944802597</v>
      </c>
      <c r="M1027" s="38">
        <f>IF(OR(Beazley_data[[#This Row],[total_RC]]&lt;0.6,Beazley_data[[#This Row],[total_RC]]&gt;2),1,Beazley_data[[#This Row],[total_RC]])</f>
        <v>0.74934757029238597</v>
      </c>
      <c r="P1027" s="39" t="str">
        <f>Beazley_data[[#This Row],[key]]</f>
        <v>E82017</v>
      </c>
      <c r="Q1027" s="40">
        <f>Beazley_data[[#This Row],[WEP]]</f>
        <v>103963853.4628</v>
      </c>
      <c r="R1027" s="40">
        <f t="shared" si="131"/>
        <v>124618725.224912</v>
      </c>
      <c r="S1027" s="41">
        <f t="shared" si="132"/>
        <v>0.16574452775723772</v>
      </c>
      <c r="U1027" s="42">
        <f>Beazley_data[[#This Row],[Acq_costs]]</f>
        <v>17999798.514221702</v>
      </c>
      <c r="V1027" s="40">
        <f t="shared" si="133"/>
        <v>21506193.722582199</v>
      </c>
      <c r="W1027" s="43">
        <f t="shared" si="134"/>
        <v>0.16304118030326625</v>
      </c>
      <c r="Y1027" s="44">
        <f>Beazley_data[[#This Row],[total_RC]]</f>
        <v>0.74934757029238597</v>
      </c>
      <c r="Z1027" s="45">
        <f t="shared" si="135"/>
        <v>1.01747849891399</v>
      </c>
      <c r="AA1027" s="43">
        <f t="shared" si="136"/>
        <v>0.26352490878951712</v>
      </c>
      <c r="AD1027" s="42">
        <f>Beazley_data[[#This Row],[Cat_incurred]]+Beazley_data[[#This Row],[incurred_exc_cat]]</f>
        <v>99411048.944802597</v>
      </c>
      <c r="AE1027" s="40">
        <f t="shared" si="137"/>
        <v>82720001.392934799</v>
      </c>
      <c r="AF1027" s="43">
        <f t="shared" si="138"/>
        <v>-0.20177765075924428</v>
      </c>
    </row>
    <row r="1028" spans="1:32" x14ac:dyDescent="0.25">
      <c r="A1028" s="48" t="s">
        <v>1286</v>
      </c>
      <c r="B1028" s="48" t="s">
        <v>94</v>
      </c>
      <c r="C1028" s="49">
        <v>2018</v>
      </c>
      <c r="D1028" s="85">
        <v>103899892.0289</v>
      </c>
      <c r="E1028" s="49">
        <v>18959175.745593101</v>
      </c>
      <c r="F1028" s="49">
        <v>28541209.306200001</v>
      </c>
      <c r="G1028" s="49">
        <v>28639946.666700002</v>
      </c>
      <c r="H1028" s="49">
        <v>60894842.614837103</v>
      </c>
      <c r="I1028" s="49">
        <v>63127611.504437096</v>
      </c>
      <c r="J1028" s="49">
        <v>0.95578266415719104</v>
      </c>
      <c r="K1028" s="49">
        <v>89436051.921037093</v>
      </c>
      <c r="L1028" s="49">
        <v>91767558.171137094</v>
      </c>
      <c r="M1028" s="38">
        <f>IF(OR(Beazley_data[[#This Row],[total_RC]]&lt;0.6,Beazley_data[[#This Row],[total_RC]]&gt;2),1,Beazley_data[[#This Row],[total_RC]])</f>
        <v>0.95578266415719104</v>
      </c>
      <c r="P1028" s="39" t="str">
        <f>Beazley_data[[#This Row],[key]]</f>
        <v>E82018</v>
      </c>
      <c r="Q1028" s="40">
        <f>Beazley_data[[#This Row],[WEP]]</f>
        <v>103899892.0289</v>
      </c>
      <c r="R1028" s="40">
        <f t="shared" si="131"/>
        <v>98673399.408252299</v>
      </c>
      <c r="S1028" s="41">
        <f t="shared" si="132"/>
        <v>-5.2967594630276761E-2</v>
      </c>
      <c r="U1028" s="42">
        <f>Beazley_data[[#This Row],[Acq_costs]]</f>
        <v>18959175.745593101</v>
      </c>
      <c r="V1028" s="40">
        <f t="shared" si="133"/>
        <v>18439496.732492201</v>
      </c>
      <c r="W1028" s="43">
        <f t="shared" si="134"/>
        <v>-2.8182928234975872E-2</v>
      </c>
      <c r="Y1028" s="44">
        <f>Beazley_data[[#This Row],[total_RC]]</f>
        <v>0.95578266415719104</v>
      </c>
      <c r="Z1028" s="45">
        <f t="shared" si="135"/>
        <v>0.99600002130451004</v>
      </c>
      <c r="AA1028" s="43">
        <f t="shared" si="136"/>
        <v>4.0378871774163577E-2</v>
      </c>
      <c r="AD1028" s="42">
        <f>Beazley_data[[#This Row],[Cat_incurred]]+Beazley_data[[#This Row],[incurred_exc_cat]]</f>
        <v>91767558.171137094</v>
      </c>
      <c r="AE1028" s="40">
        <f t="shared" si="137"/>
        <v>84611062.396899998</v>
      </c>
      <c r="AF1028" s="43">
        <f t="shared" si="138"/>
        <v>-8.4581088707607319E-2</v>
      </c>
    </row>
    <row r="1029" spans="1:32" x14ac:dyDescent="0.25">
      <c r="A1029" s="46" t="s">
        <v>1287</v>
      </c>
      <c r="B1029" s="46" t="s">
        <v>94</v>
      </c>
      <c r="C1029">
        <v>2019</v>
      </c>
      <c r="D1029" s="84">
        <v>113075630.6653</v>
      </c>
      <c r="E1029">
        <v>22330202.400892001</v>
      </c>
      <c r="F1029">
        <v>20425945.915899999</v>
      </c>
      <c r="G1029">
        <v>20614653.903000001</v>
      </c>
      <c r="H1029">
        <v>44890511.402563997</v>
      </c>
      <c r="I1029">
        <v>51469181.3869</v>
      </c>
      <c r="J1029">
        <v>1.0107264689603399</v>
      </c>
      <c r="K1029">
        <v>65316457.318464004</v>
      </c>
      <c r="L1029">
        <v>72083835.289900005</v>
      </c>
      <c r="M1029" s="38">
        <f>IF(OR(Beazley_data[[#This Row],[total_RC]]&lt;0.6,Beazley_data[[#This Row],[total_RC]]&gt;2),1,Beazley_data[[#This Row],[total_RC]])</f>
        <v>1.0107264689603399</v>
      </c>
      <c r="P1029" s="39" t="str">
        <f>Beazley_data[[#This Row],[key]]</f>
        <v>E82019</v>
      </c>
      <c r="Q1029" s="40">
        <f>Beazley_data[[#This Row],[WEP]]</f>
        <v>113075630.6653</v>
      </c>
      <c r="R1029" s="40">
        <f t="shared" si="131"/>
        <v>109842147.139449</v>
      </c>
      <c r="S1029" s="41">
        <f t="shared" si="132"/>
        <v>-2.9437548427981471E-2</v>
      </c>
      <c r="U1029" s="42">
        <f>Beazley_data[[#This Row],[Acq_costs]]</f>
        <v>22330202.400892001</v>
      </c>
      <c r="V1029" s="40">
        <f t="shared" si="133"/>
        <v>22088920.342990801</v>
      </c>
      <c r="W1029" s="43">
        <f t="shared" si="134"/>
        <v>-1.0923216443114338E-2</v>
      </c>
      <c r="Y1029" s="44">
        <f>Beazley_data[[#This Row],[total_RC]]</f>
        <v>1.0107264689603399</v>
      </c>
      <c r="Z1029" s="45">
        <f t="shared" si="135"/>
        <v>1.0325423287772799</v>
      </c>
      <c r="AA1029" s="43">
        <f t="shared" si="136"/>
        <v>2.1128295866353491E-2</v>
      </c>
      <c r="AD1029" s="42">
        <f>Beazley_data[[#This Row],[Cat_incurred]]+Beazley_data[[#This Row],[incurred_exc_cat]]</f>
        <v>72083835.289900005</v>
      </c>
      <c r="AE1029" s="40">
        <f t="shared" si="137"/>
        <v>35455501.493100002</v>
      </c>
      <c r="AF1029" s="43">
        <f t="shared" si="138"/>
        <v>-1.0330789935076294</v>
      </c>
    </row>
    <row r="1030" spans="1:32" x14ac:dyDescent="0.25">
      <c r="A1030" s="48" t="s">
        <v>1288</v>
      </c>
      <c r="B1030" s="48" t="s">
        <v>94</v>
      </c>
      <c r="C1030" s="49">
        <v>2020</v>
      </c>
      <c r="D1030" s="85">
        <v>118861253.2955</v>
      </c>
      <c r="E1030" s="49">
        <v>23624528.530538101</v>
      </c>
      <c r="F1030" s="49">
        <v>45357296.971199997</v>
      </c>
      <c r="G1030" s="49">
        <v>56023358.626800001</v>
      </c>
      <c r="H1030" s="49">
        <v>43542173.598398603</v>
      </c>
      <c r="I1030" s="49">
        <v>58982297.3846163</v>
      </c>
      <c r="J1030" s="49">
        <v>1.06235323878817</v>
      </c>
      <c r="K1030" s="49">
        <v>88899470.5695986</v>
      </c>
      <c r="L1030" s="49">
        <v>115005656.011416</v>
      </c>
      <c r="M1030" s="38">
        <f>IF(OR(Beazley_data[[#This Row],[total_RC]]&lt;0.6,Beazley_data[[#This Row],[total_RC]]&gt;2),1,Beazley_data[[#This Row],[total_RC]])</f>
        <v>1.06235323878817</v>
      </c>
      <c r="P1030" s="39" t="str">
        <f>Beazley_data[[#This Row],[key]]</f>
        <v>E82020</v>
      </c>
      <c r="Q1030" s="40">
        <f>Beazley_data[[#This Row],[WEP]]</f>
        <v>118861253.2955</v>
      </c>
      <c r="R1030" s="40">
        <f t="shared" si="131"/>
        <v>109395367.27468599</v>
      </c>
      <c r="S1030" s="41">
        <f t="shared" si="132"/>
        <v>-8.6529130589649755E-2</v>
      </c>
      <c r="U1030" s="42">
        <f>Beazley_data[[#This Row],[Acq_costs]]</f>
        <v>23624528.530538101</v>
      </c>
      <c r="V1030" s="40">
        <f t="shared" si="133"/>
        <v>21624525.987413999</v>
      </c>
      <c r="W1030" s="43">
        <f t="shared" si="134"/>
        <v>-9.2487694032606885E-2</v>
      </c>
      <c r="Y1030" s="44">
        <f>Beazley_data[[#This Row],[total_RC]]</f>
        <v>1.06235323878817</v>
      </c>
      <c r="Z1030" s="45">
        <f t="shared" si="135"/>
        <v>1.13056728371397</v>
      </c>
      <c r="AA1030" s="43">
        <f t="shared" si="136"/>
        <v>6.0336121439595727E-2</v>
      </c>
      <c r="AD1030" s="42">
        <f>Beazley_data[[#This Row],[Cat_incurred]]+Beazley_data[[#This Row],[incurred_exc_cat]]</f>
        <v>115005656.0114163</v>
      </c>
      <c r="AE1030" s="40">
        <f t="shared" si="137"/>
        <v>64277174.919846997</v>
      </c>
      <c r="AF1030" s="43">
        <f t="shared" si="138"/>
        <v>-0.78921454085104426</v>
      </c>
    </row>
    <row r="1031" spans="1:32" x14ac:dyDescent="0.25">
      <c r="A1031" s="46" t="s">
        <v>1289</v>
      </c>
      <c r="B1031" s="46" t="s">
        <v>94</v>
      </c>
      <c r="C1031">
        <v>2021</v>
      </c>
      <c r="D1031" s="84">
        <v>171029809.9603</v>
      </c>
      <c r="E1031">
        <v>32390961.631193001</v>
      </c>
      <c r="F1031">
        <v>55931558.153274</v>
      </c>
      <c r="G1031">
        <v>65662198.7649142</v>
      </c>
      <c r="H1031">
        <v>14045292.0033473</v>
      </c>
      <c r="I1031">
        <v>19744982.1401635</v>
      </c>
      <c r="J1031">
        <v>1.34016428472996</v>
      </c>
      <c r="K1031">
        <v>69976850.156621307</v>
      </c>
      <c r="L1031">
        <v>85407180.9050778</v>
      </c>
      <c r="M1031" s="38">
        <f>IF(OR(Beazley_data[[#This Row],[total_RC]]&lt;0.6,Beazley_data[[#This Row],[total_RC]]&gt;2),1,Beazley_data[[#This Row],[total_RC]])</f>
        <v>1.34016428472996</v>
      </c>
      <c r="P1031" s="39" t="str">
        <f>Beazley_data[[#This Row],[key]]</f>
        <v>E82021</v>
      </c>
      <c r="Q1031" s="40">
        <f>Beazley_data[[#This Row],[WEP]]</f>
        <v>171029809.9603</v>
      </c>
      <c r="R1031" s="40">
        <f t="shared" si="131"/>
        <v>155789803.91314599</v>
      </c>
      <c r="S1031" s="41">
        <f t="shared" si="132"/>
        <v>-9.7824155781404215E-2</v>
      </c>
      <c r="U1031" s="42">
        <f>Beazley_data[[#This Row],[Acq_costs]]</f>
        <v>32390961.631193001</v>
      </c>
      <c r="V1031" s="40">
        <f t="shared" si="133"/>
        <v>20988859.011353999</v>
      </c>
      <c r="W1031" s="43">
        <f t="shared" si="134"/>
        <v>-0.54324547197496509</v>
      </c>
      <c r="Y1031" s="44">
        <f>Beazley_data[[#This Row],[total_RC]]</f>
        <v>1.34016428472996</v>
      </c>
      <c r="Z1031" s="45">
        <f t="shared" si="135"/>
        <v>1.33092934922506</v>
      </c>
      <c r="AA1031" s="43">
        <f t="shared" si="136"/>
        <v>-6.9387120437888307E-3</v>
      </c>
      <c r="AD1031" s="42">
        <f>Beazley_data[[#This Row],[Cat_incurred]]+Beazley_data[[#This Row],[incurred_exc_cat]]</f>
        <v>85407180.905077696</v>
      </c>
      <c r="AE1031" s="40">
        <f t="shared" si="137"/>
        <v>3566130.5222814898</v>
      </c>
      <c r="AF1031" s="43">
        <f t="shared" si="138"/>
        <v>-22.949538686665086</v>
      </c>
    </row>
    <row r="1032" spans="1:32" x14ac:dyDescent="0.25">
      <c r="A1032" s="48" t="s">
        <v>1290</v>
      </c>
      <c r="B1032" s="48" t="s">
        <v>94</v>
      </c>
      <c r="C1032" s="49">
        <v>2022</v>
      </c>
      <c r="D1032" s="85">
        <v>214829530.97440001</v>
      </c>
      <c r="E1032" s="49">
        <v>37441061.781207599</v>
      </c>
      <c r="F1032" s="49">
        <v>8047681.6449241703</v>
      </c>
      <c r="G1032" s="49">
        <v>11645067.379248301</v>
      </c>
      <c r="H1032" s="49">
        <v>11776262.4636875</v>
      </c>
      <c r="I1032" s="49">
        <v>15908181.7939975</v>
      </c>
      <c r="J1032" s="49">
        <v>1.1860613888425999</v>
      </c>
      <c r="K1032" s="49">
        <v>19823944.108611699</v>
      </c>
      <c r="L1032" s="49">
        <v>27553249.173245799</v>
      </c>
      <c r="M1032" s="38">
        <f>IF(OR(Beazley_data[[#This Row],[total_RC]]&lt;0.6,Beazley_data[[#This Row],[total_RC]]&gt;2),1,Beazley_data[[#This Row],[total_RC]])</f>
        <v>1.1860613888425999</v>
      </c>
      <c r="P1032" s="39" t="str">
        <f>Beazley_data[[#This Row],[key]]</f>
        <v>E82022</v>
      </c>
      <c r="Q1032" s="40">
        <f>Beazley_data[[#This Row],[WEP]]</f>
        <v>214829530.97440001</v>
      </c>
      <c r="R1032" s="40">
        <f t="shared" si="131"/>
        <v>149347997.14973199</v>
      </c>
      <c r="S1032" s="41">
        <f t="shared" si="132"/>
        <v>-0.43844936038223614</v>
      </c>
      <c r="U1032" s="42">
        <f>Beazley_data[[#This Row],[Acq_costs]]</f>
        <v>37441061.781207599</v>
      </c>
      <c r="V1032" s="40">
        <f t="shared" si="133"/>
        <v>15861328.400467999</v>
      </c>
      <c r="W1032" s="43">
        <f t="shared" si="134"/>
        <v>-1.3605249721771648</v>
      </c>
      <c r="Y1032" s="44">
        <f>Beazley_data[[#This Row],[total_RC]]</f>
        <v>1.1860613888425999</v>
      </c>
      <c r="Z1032" s="45">
        <f t="shared" si="135"/>
        <v>1.4180478778749399</v>
      </c>
      <c r="AA1032" s="43">
        <f t="shared" si="136"/>
        <v>0.16359566743260504</v>
      </c>
      <c r="AD1032" s="42">
        <f>Beazley_data[[#This Row],[Cat_incurred]]+Beazley_data[[#This Row],[incurred_exc_cat]]</f>
        <v>27553249.173245803</v>
      </c>
      <c r="AE1032" s="40">
        <f t="shared" si="137"/>
        <v>0</v>
      </c>
      <c r="AF1032" s="43" t="str">
        <f t="shared" si="138"/>
        <v>no values</v>
      </c>
    </row>
    <row r="1033" spans="1:32" x14ac:dyDescent="0.25">
      <c r="A1033" s="46" t="s">
        <v>1291</v>
      </c>
      <c r="B1033" s="46" t="s">
        <v>94</v>
      </c>
      <c r="C1033">
        <v>2023</v>
      </c>
      <c r="D1033" s="84">
        <v>195816924.52939999</v>
      </c>
      <c r="E1033">
        <v>35289570.428670503</v>
      </c>
      <c r="F1033">
        <v>19170212.934172101</v>
      </c>
      <c r="G1033">
        <v>19938988.577143501</v>
      </c>
      <c r="H1033">
        <v>2595741.63464652</v>
      </c>
      <c r="I1033">
        <v>5419602.2280911198</v>
      </c>
      <c r="J1033">
        <v>0.96294019548334198</v>
      </c>
      <c r="K1033">
        <v>21765954.568818599</v>
      </c>
      <c r="L1033">
        <v>25358590.8052346</v>
      </c>
      <c r="M1033" s="38">
        <f>IF(OR(Beazley_data[[#This Row],[total_RC]]&lt;0.6,Beazley_data[[#This Row],[total_RC]]&gt;2),1,Beazley_data[[#This Row],[total_RC]])</f>
        <v>0.96294019548334198</v>
      </c>
      <c r="P1033" s="39" t="str">
        <f>Beazley_data[[#This Row],[key]]</f>
        <v>E82023</v>
      </c>
      <c r="Q1033" s="40">
        <f>Beazley_data[[#This Row],[WEP]]</f>
        <v>195816924.52939999</v>
      </c>
      <c r="R1033" s="40">
        <f t="shared" si="131"/>
        <v>0</v>
      </c>
      <c r="S1033" s="41" t="str">
        <f t="shared" si="132"/>
        <v>no values</v>
      </c>
      <c r="U1033" s="42">
        <f>Beazley_data[[#This Row],[Acq_costs]]</f>
        <v>35289570.428670503</v>
      </c>
      <c r="V1033" s="40">
        <f t="shared" si="133"/>
        <v>0</v>
      </c>
      <c r="W1033" s="43" t="str">
        <f t="shared" si="134"/>
        <v>no values</v>
      </c>
      <c r="Y1033" s="44">
        <f>Beazley_data[[#This Row],[total_RC]]</f>
        <v>0.96294019548334198</v>
      </c>
      <c r="Z1033" s="45">
        <f t="shared" si="135"/>
        <v>0</v>
      </c>
      <c r="AA1033" s="43" t="str">
        <f t="shared" si="136"/>
        <v>no values</v>
      </c>
      <c r="AD1033" s="42">
        <f>Beazley_data[[#This Row],[Cat_incurred]]+Beazley_data[[#This Row],[incurred_exc_cat]]</f>
        <v>25358590.805234622</v>
      </c>
      <c r="AE1033" s="40">
        <f t="shared" si="137"/>
        <v>0</v>
      </c>
      <c r="AF1033" s="43" t="str">
        <f t="shared" si="138"/>
        <v>no values</v>
      </c>
    </row>
    <row r="1034" spans="1:32" x14ac:dyDescent="0.25">
      <c r="A1034" s="48" t="s">
        <v>1292</v>
      </c>
      <c r="B1034" s="48" t="s">
        <v>94</v>
      </c>
      <c r="C1034" s="49">
        <v>2024</v>
      </c>
      <c r="D1034" s="85">
        <v>49172400.546899997</v>
      </c>
      <c r="E1034" s="49">
        <v>9926983.90725559</v>
      </c>
      <c r="F1034" s="49">
        <v>0</v>
      </c>
      <c r="G1034" s="49">
        <v>0</v>
      </c>
      <c r="H1034" s="49">
        <v>0</v>
      </c>
      <c r="I1034" s="49">
        <v>0</v>
      </c>
      <c r="J1034" s="49">
        <v>0.96134445892820097</v>
      </c>
      <c r="K1034" s="49">
        <v>0</v>
      </c>
      <c r="L1034" s="49">
        <v>0</v>
      </c>
      <c r="M1034" s="38">
        <f>IF(OR(Beazley_data[[#This Row],[total_RC]]&lt;0.6,Beazley_data[[#This Row],[total_RC]]&gt;2),1,Beazley_data[[#This Row],[total_RC]])</f>
        <v>0.96134445892820097</v>
      </c>
      <c r="P1034" s="39" t="str">
        <f>Beazley_data[[#This Row],[key]]</f>
        <v>E82024</v>
      </c>
      <c r="Q1034" s="40">
        <f>Beazley_data[[#This Row],[WEP]]</f>
        <v>49172400.546899997</v>
      </c>
      <c r="R1034" s="40">
        <f t="shared" si="131"/>
        <v>0</v>
      </c>
      <c r="S1034" s="41" t="str">
        <f t="shared" si="132"/>
        <v>no values</v>
      </c>
      <c r="U1034" s="42">
        <f>Beazley_data[[#This Row],[Acq_costs]]</f>
        <v>9926983.90725559</v>
      </c>
      <c r="V1034" s="40">
        <f t="shared" si="133"/>
        <v>0</v>
      </c>
      <c r="W1034" s="43" t="str">
        <f t="shared" si="134"/>
        <v>no values</v>
      </c>
      <c r="Y1034" s="44">
        <f>Beazley_data[[#This Row],[total_RC]]</f>
        <v>0.96134445892820097</v>
      </c>
      <c r="Z1034" s="45">
        <f t="shared" si="135"/>
        <v>0</v>
      </c>
      <c r="AA1034" s="43" t="str">
        <f t="shared" si="136"/>
        <v>no values</v>
      </c>
      <c r="AD1034" s="42">
        <f>Beazley_data[[#This Row],[Cat_incurred]]+Beazley_data[[#This Row],[incurred_exc_cat]]</f>
        <v>0</v>
      </c>
      <c r="AE1034" s="40">
        <f t="shared" si="137"/>
        <v>0</v>
      </c>
      <c r="AF1034" s="43" t="str">
        <f t="shared" si="138"/>
        <v>no values</v>
      </c>
    </row>
    <row r="1035" spans="1:32" x14ac:dyDescent="0.25">
      <c r="A1035" s="46" t="s">
        <v>1293</v>
      </c>
      <c r="B1035" s="46" t="s">
        <v>91</v>
      </c>
      <c r="C1035">
        <v>2003</v>
      </c>
      <c r="D1035" s="84">
        <v>172627.9143</v>
      </c>
      <c r="E1035">
        <v>40151.452681165902</v>
      </c>
      <c r="F1035">
        <v>0</v>
      </c>
      <c r="G1035">
        <v>0</v>
      </c>
      <c r="H1035">
        <v>0</v>
      </c>
      <c r="I1035">
        <v>0</v>
      </c>
      <c r="J1035">
        <v>1.0490162366526401</v>
      </c>
      <c r="K1035">
        <v>0</v>
      </c>
      <c r="L1035">
        <v>0</v>
      </c>
      <c r="M1035" s="38">
        <f>IF(OR(Beazley_data[[#This Row],[total_RC]]&lt;0.6,Beazley_data[[#This Row],[total_RC]]&gt;2),1,Beazley_data[[#This Row],[total_RC]])</f>
        <v>1.0490162366526401</v>
      </c>
      <c r="P1035" s="39" t="str">
        <f>Beazley_data[[#This Row],[key]]</f>
        <v>E92003</v>
      </c>
      <c r="Q1035" s="40">
        <f>Beazley_data[[#This Row],[WEP]]</f>
        <v>172627.9143</v>
      </c>
      <c r="R1035" s="40">
        <f t="shared" si="131"/>
        <v>0</v>
      </c>
      <c r="S1035" s="41" t="str">
        <f t="shared" si="132"/>
        <v>no values</v>
      </c>
      <c r="U1035" s="42">
        <f>Beazley_data[[#This Row],[Acq_costs]]</f>
        <v>40151.452681165902</v>
      </c>
      <c r="V1035" s="40">
        <f t="shared" si="133"/>
        <v>0</v>
      </c>
      <c r="W1035" s="43" t="str">
        <f t="shared" si="134"/>
        <v>no values</v>
      </c>
      <c r="Y1035" s="44">
        <f>Beazley_data[[#This Row],[total_RC]]</f>
        <v>1.0490162366526401</v>
      </c>
      <c r="Z1035" s="45">
        <f t="shared" si="135"/>
        <v>0</v>
      </c>
      <c r="AA1035" s="43" t="str">
        <f t="shared" si="136"/>
        <v>no values</v>
      </c>
      <c r="AD1035" s="42">
        <f>Beazley_data[[#This Row],[Cat_incurred]]+Beazley_data[[#This Row],[incurred_exc_cat]]</f>
        <v>0</v>
      </c>
      <c r="AE1035" s="40">
        <f t="shared" si="137"/>
        <v>0</v>
      </c>
      <c r="AF1035" s="43" t="str">
        <f t="shared" si="138"/>
        <v>no values</v>
      </c>
    </row>
    <row r="1036" spans="1:32" x14ac:dyDescent="0.25">
      <c r="A1036" s="48" t="s">
        <v>1294</v>
      </c>
      <c r="B1036" s="48" t="s">
        <v>91</v>
      </c>
      <c r="C1036" s="49">
        <v>2004</v>
      </c>
      <c r="D1036" s="85">
        <v>40443555.969700001</v>
      </c>
      <c r="E1036" s="49">
        <v>12068427.9709439</v>
      </c>
      <c r="F1036" s="49">
        <v>9308513.34378439</v>
      </c>
      <c r="G1036" s="49">
        <v>9457493.1512368992</v>
      </c>
      <c r="H1036" s="49">
        <v>4243221.1601372901</v>
      </c>
      <c r="I1036" s="49">
        <v>6908055.1852078801</v>
      </c>
      <c r="J1036" s="49">
        <v>1.0802168841940001</v>
      </c>
      <c r="K1036" s="49">
        <v>13551734.503921701</v>
      </c>
      <c r="L1036" s="49">
        <v>16365548.336444801</v>
      </c>
      <c r="M1036" s="38">
        <f>IF(OR(Beazley_data[[#This Row],[total_RC]]&lt;0.6,Beazley_data[[#This Row],[total_RC]]&gt;2),1,Beazley_data[[#This Row],[total_RC]])</f>
        <v>1.0802168841940001</v>
      </c>
      <c r="P1036" s="39" t="str">
        <f>Beazley_data[[#This Row],[key]]</f>
        <v>E92004</v>
      </c>
      <c r="Q1036" s="40">
        <f>Beazley_data[[#This Row],[WEP]]</f>
        <v>40443555.969700001</v>
      </c>
      <c r="R1036" s="40">
        <f t="shared" si="131"/>
        <v>47421234.625156797</v>
      </c>
      <c r="S1036" s="41">
        <f t="shared" si="132"/>
        <v>0.14714249240054925</v>
      </c>
      <c r="U1036" s="42">
        <f>Beazley_data[[#This Row],[Acq_costs]]</f>
        <v>12068427.9709439</v>
      </c>
      <c r="V1036" s="40">
        <f t="shared" si="133"/>
        <v>14344491.9348865</v>
      </c>
      <c r="W1036" s="43">
        <f t="shared" si="134"/>
        <v>0.15867163328434816</v>
      </c>
      <c r="Y1036" s="44">
        <f>Beazley_data[[#This Row],[total_RC]]</f>
        <v>1.0802168841940001</v>
      </c>
      <c r="Z1036" s="45">
        <f t="shared" si="135"/>
        <v>1.08300418995117</v>
      </c>
      <c r="AA1036" s="43">
        <f t="shared" si="136"/>
        <v>2.5736795693242637E-3</v>
      </c>
      <c r="AD1036" s="42">
        <f>Beazley_data[[#This Row],[Cat_incurred]]+Beazley_data[[#This Row],[incurred_exc_cat]]</f>
        <v>16365548.33644478</v>
      </c>
      <c r="AE1036" s="40">
        <f t="shared" si="137"/>
        <v>17333426.0791611</v>
      </c>
      <c r="AF1036" s="43">
        <f t="shared" si="138"/>
        <v>5.5838801763486275E-2</v>
      </c>
    </row>
    <row r="1037" spans="1:32" x14ac:dyDescent="0.25">
      <c r="A1037" s="46" t="s">
        <v>1295</v>
      </c>
      <c r="B1037" s="46" t="s">
        <v>91</v>
      </c>
      <c r="C1037">
        <v>2005</v>
      </c>
      <c r="D1037" s="84">
        <v>36370106.082000002</v>
      </c>
      <c r="E1037">
        <v>11557914.2764729</v>
      </c>
      <c r="F1037">
        <v>8849175.2473541293</v>
      </c>
      <c r="G1037">
        <v>8919863.1977681294</v>
      </c>
      <c r="H1037">
        <v>5543027.6308212504</v>
      </c>
      <c r="I1037">
        <v>5543027.6308212504</v>
      </c>
      <c r="J1037">
        <v>0.95409909911636703</v>
      </c>
      <c r="K1037">
        <v>14392202.8781754</v>
      </c>
      <c r="L1037">
        <v>14462890.8285894</v>
      </c>
      <c r="M1037" s="38">
        <f>IF(OR(Beazley_data[[#This Row],[total_RC]]&lt;0.6,Beazley_data[[#This Row],[total_RC]]&gt;2),1,Beazley_data[[#This Row],[total_RC]])</f>
        <v>0.95409909911636703</v>
      </c>
      <c r="P1037" s="39" t="str">
        <f>Beazley_data[[#This Row],[key]]</f>
        <v>E92005</v>
      </c>
      <c r="Q1037" s="40">
        <f>Beazley_data[[#This Row],[WEP]]</f>
        <v>36370106.082000002</v>
      </c>
      <c r="R1037" s="40">
        <f t="shared" si="131"/>
        <v>41978940.938121103</v>
      </c>
      <c r="S1037" s="41">
        <f t="shared" si="132"/>
        <v>0.13361068027868503</v>
      </c>
      <c r="U1037" s="42">
        <f>Beazley_data[[#This Row],[Acq_costs]]</f>
        <v>11557914.2764729</v>
      </c>
      <c r="V1037" s="40">
        <f t="shared" si="133"/>
        <v>12988106.430534899</v>
      </c>
      <c r="W1037" s="43">
        <f t="shared" si="134"/>
        <v>0.11011552466952633</v>
      </c>
      <c r="Y1037" s="44">
        <f>Beazley_data[[#This Row],[total_RC]]</f>
        <v>0.95409909911636703</v>
      </c>
      <c r="Z1037" s="45">
        <f t="shared" si="135"/>
        <v>0.95466555019907695</v>
      </c>
      <c r="AA1037" s="43">
        <f t="shared" si="136"/>
        <v>5.9335029172446357E-4</v>
      </c>
      <c r="AD1037" s="42">
        <f>Beazley_data[[#This Row],[Cat_incurred]]+Beazley_data[[#This Row],[incurred_exc_cat]]</f>
        <v>14462890.82858938</v>
      </c>
      <c r="AE1037" s="40">
        <f t="shared" si="137"/>
        <v>15155186.2335051</v>
      </c>
      <c r="AF1037" s="43">
        <f t="shared" si="138"/>
        <v>4.5680428748885504E-2</v>
      </c>
    </row>
    <row r="1038" spans="1:32" x14ac:dyDescent="0.25">
      <c r="A1038" s="48" t="s">
        <v>1296</v>
      </c>
      <c r="B1038" s="48" t="s">
        <v>91</v>
      </c>
      <c r="C1038" s="49">
        <v>2006</v>
      </c>
      <c r="D1038" s="85">
        <v>29966052.033500001</v>
      </c>
      <c r="E1038" s="49">
        <v>10055929.2168695</v>
      </c>
      <c r="F1038" s="49">
        <v>21823028.221719999</v>
      </c>
      <c r="G1038" s="49">
        <v>22312741.5905017</v>
      </c>
      <c r="H1038" s="49">
        <v>7175795.9294867702</v>
      </c>
      <c r="I1038" s="49">
        <v>7176611.4193667704</v>
      </c>
      <c r="J1038" s="49">
        <v>0.97611416789180605</v>
      </c>
      <c r="K1038" s="49">
        <v>28998824.151206799</v>
      </c>
      <c r="L1038" s="49">
        <v>29489353.009868499</v>
      </c>
      <c r="M1038" s="38">
        <f>IF(OR(Beazley_data[[#This Row],[total_RC]]&lt;0.6,Beazley_data[[#This Row],[total_RC]]&gt;2),1,Beazley_data[[#This Row],[total_RC]])</f>
        <v>0.97611416789180605</v>
      </c>
      <c r="P1038" s="39" t="str">
        <f>Beazley_data[[#This Row],[key]]</f>
        <v>E92006</v>
      </c>
      <c r="Q1038" s="40">
        <f>Beazley_data[[#This Row],[WEP]]</f>
        <v>29966052.033500001</v>
      </c>
      <c r="R1038" s="40">
        <f t="shared" si="131"/>
        <v>36250550.812492304</v>
      </c>
      <c r="S1038" s="41">
        <f t="shared" si="132"/>
        <v>0.17336284933983959</v>
      </c>
      <c r="U1038" s="42">
        <f>Beazley_data[[#This Row],[Acq_costs]]</f>
        <v>10055929.2168695</v>
      </c>
      <c r="V1038" s="40">
        <f t="shared" si="133"/>
        <v>11591402.340714401</v>
      </c>
      <c r="W1038" s="43">
        <f t="shared" si="134"/>
        <v>0.13246655397782239</v>
      </c>
      <c r="Y1038" s="44">
        <f>Beazley_data[[#This Row],[total_RC]]</f>
        <v>0.97611416789180605</v>
      </c>
      <c r="Z1038" s="45">
        <f t="shared" si="135"/>
        <v>0.97232044520008498</v>
      </c>
      <c r="AA1038" s="43">
        <f t="shared" si="136"/>
        <v>-3.9017205803385047E-3</v>
      </c>
      <c r="AD1038" s="42">
        <f>Beazley_data[[#This Row],[Cat_incurred]]+Beazley_data[[#This Row],[incurred_exc_cat]]</f>
        <v>29489353.009868469</v>
      </c>
      <c r="AE1038" s="40">
        <f t="shared" si="137"/>
        <v>31267920.550230399</v>
      </c>
      <c r="AF1038" s="43">
        <f t="shared" si="138"/>
        <v>5.6881542138523318E-2</v>
      </c>
    </row>
    <row r="1039" spans="1:32" x14ac:dyDescent="0.25">
      <c r="A1039" s="46" t="s">
        <v>1297</v>
      </c>
      <c r="B1039" s="46" t="s">
        <v>91</v>
      </c>
      <c r="C1039">
        <v>2007</v>
      </c>
      <c r="D1039" s="84">
        <v>32390049.613299999</v>
      </c>
      <c r="E1039">
        <v>11087562.195019299</v>
      </c>
      <c r="F1039">
        <v>22194743.513720602</v>
      </c>
      <c r="G1039">
        <v>23032693.379932702</v>
      </c>
      <c r="H1039">
        <v>6128863.6851628302</v>
      </c>
      <c r="I1039">
        <v>6919017.0457003303</v>
      </c>
      <c r="J1039">
        <v>0.99370526567274098</v>
      </c>
      <c r="K1039">
        <v>28323607.198883399</v>
      </c>
      <c r="L1039">
        <v>29951710.425632998</v>
      </c>
      <c r="M1039" s="38">
        <f>IF(OR(Beazley_data[[#This Row],[total_RC]]&lt;0.6,Beazley_data[[#This Row],[total_RC]]&gt;2),1,Beazley_data[[#This Row],[total_RC]])</f>
        <v>0.99370526567274098</v>
      </c>
      <c r="P1039" s="39" t="str">
        <f>Beazley_data[[#This Row],[key]]</f>
        <v>E92007</v>
      </c>
      <c r="Q1039" s="40">
        <f>Beazley_data[[#This Row],[WEP]]</f>
        <v>32390049.613299999</v>
      </c>
      <c r="R1039" s="40">
        <f t="shared" si="131"/>
        <v>36588791.719139896</v>
      </c>
      <c r="S1039" s="41">
        <f t="shared" si="132"/>
        <v>0.1147548718763375</v>
      </c>
      <c r="U1039" s="42">
        <f>Beazley_data[[#This Row],[Acq_costs]]</f>
        <v>11087562.195019299</v>
      </c>
      <c r="V1039" s="40">
        <f t="shared" si="133"/>
        <v>12236941.459114499</v>
      </c>
      <c r="W1039" s="43">
        <f t="shared" si="134"/>
        <v>9.3927005202685071E-2</v>
      </c>
      <c r="Y1039" s="44">
        <f>Beazley_data[[#This Row],[total_RC]]</f>
        <v>0.99370526567274098</v>
      </c>
      <c r="Z1039" s="45">
        <f t="shared" si="135"/>
        <v>0.98931537041385698</v>
      </c>
      <c r="AA1039" s="43">
        <f t="shared" si="136"/>
        <v>-4.4373062323368054E-3</v>
      </c>
      <c r="AD1039" s="42">
        <f>Beazley_data[[#This Row],[Cat_incurred]]+Beazley_data[[#This Row],[incurred_exc_cat]]</f>
        <v>29951710.425633032</v>
      </c>
      <c r="AE1039" s="40">
        <f t="shared" si="137"/>
        <v>30853068.941512801</v>
      </c>
      <c r="AF1039" s="43">
        <f t="shared" si="138"/>
        <v>2.9214549696448221E-2</v>
      </c>
    </row>
    <row r="1040" spans="1:32" x14ac:dyDescent="0.25">
      <c r="A1040" s="48" t="s">
        <v>1298</v>
      </c>
      <c r="B1040" s="48" t="s">
        <v>91</v>
      </c>
      <c r="C1040" s="49">
        <v>2008</v>
      </c>
      <c r="D1040" s="85">
        <v>34725892.2469</v>
      </c>
      <c r="E1040" s="49">
        <v>12320740.0044632</v>
      </c>
      <c r="F1040" s="49">
        <v>25832661.657041401</v>
      </c>
      <c r="G1040" s="49">
        <v>28662595.5623709</v>
      </c>
      <c r="H1040" s="49">
        <v>5545199.3127321899</v>
      </c>
      <c r="I1040" s="49">
        <v>5951932.9379796898</v>
      </c>
      <c r="J1040" s="49">
        <v>0.972274571655387</v>
      </c>
      <c r="K1040" s="49">
        <v>31377860.969773602</v>
      </c>
      <c r="L1040" s="49">
        <v>34614528.500350602</v>
      </c>
      <c r="M1040" s="38">
        <f>IF(OR(Beazley_data[[#This Row],[total_RC]]&lt;0.6,Beazley_data[[#This Row],[total_RC]]&gt;2),1,Beazley_data[[#This Row],[total_RC]])</f>
        <v>0.972274571655387</v>
      </c>
      <c r="P1040" s="39" t="str">
        <f>Beazley_data[[#This Row],[key]]</f>
        <v>E92008</v>
      </c>
      <c r="Q1040" s="40">
        <f>Beazley_data[[#This Row],[WEP]]</f>
        <v>34725892.2469</v>
      </c>
      <c r="R1040" s="40">
        <f t="shared" si="131"/>
        <v>39803142.687492304</v>
      </c>
      <c r="S1040" s="41">
        <f t="shared" si="132"/>
        <v>0.1275590342314295</v>
      </c>
      <c r="U1040" s="42">
        <f>Beazley_data[[#This Row],[Acq_costs]]</f>
        <v>12320740.0044632</v>
      </c>
      <c r="V1040" s="40">
        <f t="shared" si="133"/>
        <v>13653976.5506869</v>
      </c>
      <c r="W1040" s="43">
        <f t="shared" si="134"/>
        <v>9.764456100202018E-2</v>
      </c>
      <c r="Y1040" s="44">
        <f>Beazley_data[[#This Row],[total_RC]]</f>
        <v>0.972274571655387</v>
      </c>
      <c r="Z1040" s="45">
        <f t="shared" si="135"/>
        <v>0.97575592296409797</v>
      </c>
      <c r="AA1040" s="43">
        <f t="shared" si="136"/>
        <v>3.5678505523548437E-3</v>
      </c>
      <c r="AD1040" s="42">
        <f>Beazley_data[[#This Row],[Cat_incurred]]+Beazley_data[[#This Row],[incurred_exc_cat]]</f>
        <v>34614528.500350587</v>
      </c>
      <c r="AE1040" s="40">
        <f t="shared" si="137"/>
        <v>33987493.559872001</v>
      </c>
      <c r="AF1040" s="43">
        <f t="shared" si="138"/>
        <v>-1.8448990343286353E-2</v>
      </c>
    </row>
    <row r="1041" spans="1:32" x14ac:dyDescent="0.25">
      <c r="A1041" s="46" t="s">
        <v>1299</v>
      </c>
      <c r="B1041" s="46" t="s">
        <v>91</v>
      </c>
      <c r="C1041">
        <v>2009</v>
      </c>
      <c r="D1041" s="84">
        <v>33047888.448899999</v>
      </c>
      <c r="E1041">
        <v>11582041.690899</v>
      </c>
      <c r="F1041">
        <v>9980616.5806199405</v>
      </c>
      <c r="G1041">
        <v>10881645.4474604</v>
      </c>
      <c r="H1041">
        <v>10243477.541436</v>
      </c>
      <c r="I1041">
        <v>10442407.986105001</v>
      </c>
      <c r="J1041">
        <v>1.01986824908739</v>
      </c>
      <c r="K1041">
        <v>20224094.122056</v>
      </c>
      <c r="L1041">
        <v>21324053.433565501</v>
      </c>
      <c r="M1041" s="38">
        <f>IF(OR(Beazley_data[[#This Row],[total_RC]]&lt;0.6,Beazley_data[[#This Row],[total_RC]]&gt;2),1,Beazley_data[[#This Row],[total_RC]])</f>
        <v>1.01986824908739</v>
      </c>
      <c r="P1041" s="39" t="str">
        <f>Beazley_data[[#This Row],[key]]</f>
        <v>E92009</v>
      </c>
      <c r="Q1041" s="40">
        <f>Beazley_data[[#This Row],[WEP]]</f>
        <v>33047888.448899999</v>
      </c>
      <c r="R1041" s="40">
        <f t="shared" si="131"/>
        <v>35106592.585669398</v>
      </c>
      <c r="S1041" s="41">
        <f t="shared" si="132"/>
        <v>5.8641525284620397E-2</v>
      </c>
      <c r="U1041" s="42">
        <f>Beazley_data[[#This Row],[Acq_costs]]</f>
        <v>11582041.690899</v>
      </c>
      <c r="V1041" s="40">
        <f t="shared" si="133"/>
        <v>12123909.020340201</v>
      </c>
      <c r="W1041" s="43">
        <f t="shared" si="134"/>
        <v>4.4694110499519074E-2</v>
      </c>
      <c r="Y1041" s="44">
        <f>Beazley_data[[#This Row],[total_RC]]</f>
        <v>1.01986824908739</v>
      </c>
      <c r="Z1041" s="45">
        <f t="shared" si="135"/>
        <v>1.0203823447699401</v>
      </c>
      <c r="AA1041" s="43">
        <f t="shared" si="136"/>
        <v>5.0382651678074555E-4</v>
      </c>
      <c r="AD1041" s="42">
        <f>Beazley_data[[#This Row],[Cat_incurred]]+Beazley_data[[#This Row],[incurred_exc_cat]]</f>
        <v>21324053.433565401</v>
      </c>
      <c r="AE1041" s="40">
        <f t="shared" si="137"/>
        <v>22372100.509383101</v>
      </c>
      <c r="AF1041" s="43">
        <f t="shared" si="138"/>
        <v>4.6846163389000432E-2</v>
      </c>
    </row>
    <row r="1042" spans="1:32" x14ac:dyDescent="0.25">
      <c r="A1042" s="48" t="s">
        <v>1300</v>
      </c>
      <c r="B1042" s="48" t="s">
        <v>91</v>
      </c>
      <c r="C1042" s="49">
        <v>2010</v>
      </c>
      <c r="D1042" s="85">
        <v>33293591.903000001</v>
      </c>
      <c r="E1042" s="49">
        <v>11986791.756871199</v>
      </c>
      <c r="F1042" s="49">
        <v>15741980.6320944</v>
      </c>
      <c r="G1042" s="49">
        <v>17027156.041309699</v>
      </c>
      <c r="H1042" s="49">
        <v>5465825.4064391404</v>
      </c>
      <c r="I1042" s="49">
        <v>5947063.6893416401</v>
      </c>
      <c r="J1042" s="49">
        <v>1.0210479128135399</v>
      </c>
      <c r="K1042" s="49">
        <v>21207806.038533501</v>
      </c>
      <c r="L1042" s="49">
        <v>22974219.7306513</v>
      </c>
      <c r="M1042" s="38">
        <f>IF(OR(Beazley_data[[#This Row],[total_RC]]&lt;0.6,Beazley_data[[#This Row],[total_RC]]&gt;2),1,Beazley_data[[#This Row],[total_RC]])</f>
        <v>1.0210479128135399</v>
      </c>
      <c r="P1042" s="39" t="str">
        <f>Beazley_data[[#This Row],[key]]</f>
        <v>E92010</v>
      </c>
      <c r="Q1042" s="40">
        <f>Beazley_data[[#This Row],[WEP]]</f>
        <v>33293591.903000001</v>
      </c>
      <c r="R1042" s="40">
        <f t="shared" si="131"/>
        <v>37115661.863352798</v>
      </c>
      <c r="S1042" s="41">
        <f t="shared" si="132"/>
        <v>0.10297728151593671</v>
      </c>
      <c r="U1042" s="42">
        <f>Beazley_data[[#This Row],[Acq_costs]]</f>
        <v>11986791.756871199</v>
      </c>
      <c r="V1042" s="40">
        <f t="shared" si="133"/>
        <v>12971214.241869301</v>
      </c>
      <c r="W1042" s="43">
        <f t="shared" si="134"/>
        <v>7.5892855259496114E-2</v>
      </c>
      <c r="Y1042" s="44">
        <f>Beazley_data[[#This Row],[total_RC]]</f>
        <v>1.0210479128135399</v>
      </c>
      <c r="Z1042" s="45">
        <f t="shared" si="135"/>
        <v>1.0263491193755001</v>
      </c>
      <c r="AA1042" s="43">
        <f t="shared" si="136"/>
        <v>5.1651104501222881E-3</v>
      </c>
      <c r="AD1042" s="42">
        <f>Beazley_data[[#This Row],[Cat_incurred]]+Beazley_data[[#This Row],[incurred_exc_cat]]</f>
        <v>22974219.730651341</v>
      </c>
      <c r="AE1042" s="40">
        <f t="shared" si="137"/>
        <v>23358451.973917</v>
      </c>
      <c r="AF1042" s="43">
        <f t="shared" si="138"/>
        <v>1.6449388157002358E-2</v>
      </c>
    </row>
    <row r="1043" spans="1:32" x14ac:dyDescent="0.25">
      <c r="A1043" s="46" t="s">
        <v>1301</v>
      </c>
      <c r="B1043" s="46" t="s">
        <v>91</v>
      </c>
      <c r="C1043">
        <v>2011</v>
      </c>
      <c r="D1043" s="84">
        <v>34323304.742899999</v>
      </c>
      <c r="E1043">
        <v>12195334.4295168</v>
      </c>
      <c r="F1043">
        <v>14418414.087887499</v>
      </c>
      <c r="G1043">
        <v>16555704.673862999</v>
      </c>
      <c r="H1043">
        <v>6012792.2496198397</v>
      </c>
      <c r="I1043">
        <v>6058954.2707182402</v>
      </c>
      <c r="J1043">
        <v>0.99506634879215194</v>
      </c>
      <c r="K1043">
        <v>20431206.3375073</v>
      </c>
      <c r="L1043">
        <v>22614658.944581199</v>
      </c>
      <c r="M1043" s="38">
        <f>IF(OR(Beazley_data[[#This Row],[total_RC]]&lt;0.6,Beazley_data[[#This Row],[total_RC]]&gt;2),1,Beazley_data[[#This Row],[total_RC]])</f>
        <v>0.99506634879215194</v>
      </c>
      <c r="P1043" s="39" t="str">
        <f>Beazley_data[[#This Row],[key]]</f>
        <v>E92011</v>
      </c>
      <c r="Q1043" s="40">
        <f>Beazley_data[[#This Row],[WEP]]</f>
        <v>34323304.742899999</v>
      </c>
      <c r="R1043" s="40">
        <f t="shared" si="131"/>
        <v>40333965.033670403</v>
      </c>
      <c r="S1043" s="41">
        <f t="shared" si="132"/>
        <v>0.14902230132229161</v>
      </c>
      <c r="U1043" s="42">
        <f>Beazley_data[[#This Row],[Acq_costs]]</f>
        <v>12195334.4295168</v>
      </c>
      <c r="V1043" s="40">
        <f t="shared" si="133"/>
        <v>13761337.4058834</v>
      </c>
      <c r="W1043" s="43">
        <f t="shared" si="134"/>
        <v>0.11379729529028806</v>
      </c>
      <c r="Y1043" s="44">
        <f>Beazley_data[[#This Row],[total_RC]]</f>
        <v>0.99506634879215194</v>
      </c>
      <c r="Z1043" s="45">
        <f t="shared" si="135"/>
        <v>0.99835041462775698</v>
      </c>
      <c r="AA1043" s="43">
        <f t="shared" si="136"/>
        <v>3.2894921337109102E-3</v>
      </c>
      <c r="AD1043" s="42">
        <f>Beazley_data[[#This Row],[Cat_incurred]]+Beazley_data[[#This Row],[incurred_exc_cat]]</f>
        <v>22614658.94458124</v>
      </c>
      <c r="AE1043" s="40">
        <f t="shared" si="137"/>
        <v>21936409.774918601</v>
      </c>
      <c r="AF1043" s="43">
        <f t="shared" si="138"/>
        <v>-3.0918877638679426E-2</v>
      </c>
    </row>
    <row r="1044" spans="1:32" x14ac:dyDescent="0.25">
      <c r="A1044" s="48" t="s">
        <v>1302</v>
      </c>
      <c r="B1044" s="48" t="s">
        <v>91</v>
      </c>
      <c r="C1044" s="49">
        <v>2012</v>
      </c>
      <c r="D1044" s="85">
        <v>23347001.352699999</v>
      </c>
      <c r="E1044" s="49">
        <v>7859248.6982979197</v>
      </c>
      <c r="F1044" s="49">
        <v>8789760.7003908902</v>
      </c>
      <c r="G1044" s="49">
        <v>9475481.9474733807</v>
      </c>
      <c r="H1044" s="49">
        <v>8492757.2261540797</v>
      </c>
      <c r="I1044" s="49">
        <v>8639631.4476203807</v>
      </c>
      <c r="J1044" s="49">
        <v>1.0048437095806899</v>
      </c>
      <c r="K1044" s="49">
        <v>17282517.926545002</v>
      </c>
      <c r="L1044" s="49">
        <v>18115113.395093799</v>
      </c>
      <c r="M1044" s="38">
        <f>IF(OR(Beazley_data[[#This Row],[total_RC]]&lt;0.6,Beazley_data[[#This Row],[total_RC]]&gt;2),1,Beazley_data[[#This Row],[total_RC]])</f>
        <v>1.0048437095806899</v>
      </c>
      <c r="P1044" s="39" t="str">
        <f>Beazley_data[[#This Row],[key]]</f>
        <v>E92012</v>
      </c>
      <c r="Q1044" s="40">
        <f>Beazley_data[[#This Row],[WEP]]</f>
        <v>23347001.352699999</v>
      </c>
      <c r="R1044" s="40">
        <f t="shared" si="131"/>
        <v>31213635.2808709</v>
      </c>
      <c r="S1044" s="41">
        <f t="shared" si="132"/>
        <v>0.252025560540586</v>
      </c>
      <c r="U1044" s="42">
        <f>Beazley_data[[#This Row],[Acq_costs]]</f>
        <v>7859248.6982979197</v>
      </c>
      <c r="V1044" s="40">
        <f t="shared" si="133"/>
        <v>9575567.4935738593</v>
      </c>
      <c r="W1044" s="43">
        <f t="shared" si="134"/>
        <v>0.17923938152258412</v>
      </c>
      <c r="Y1044" s="44">
        <f>Beazley_data[[#This Row],[total_RC]]</f>
        <v>1.0048437095806899</v>
      </c>
      <c r="Z1044" s="45">
        <f t="shared" si="135"/>
        <v>1.00558128804706</v>
      </c>
      <c r="AA1044" s="43">
        <f t="shared" si="136"/>
        <v>7.3348467710907515E-4</v>
      </c>
      <c r="AD1044" s="42">
        <f>Beazley_data[[#This Row],[Cat_incurred]]+Beazley_data[[#This Row],[incurred_exc_cat]]</f>
        <v>18115113.395093761</v>
      </c>
      <c r="AE1044" s="40">
        <f t="shared" si="137"/>
        <v>18035128.837813701</v>
      </c>
      <c r="AF1044" s="43">
        <f t="shared" si="138"/>
        <v>-4.4349312943281413E-3</v>
      </c>
    </row>
    <row r="1045" spans="1:32" x14ac:dyDescent="0.25">
      <c r="A1045" s="46" t="s">
        <v>1303</v>
      </c>
      <c r="B1045" s="46" t="s">
        <v>91</v>
      </c>
      <c r="C1045">
        <v>2013</v>
      </c>
      <c r="D1045" s="84">
        <v>22839656.2544</v>
      </c>
      <c r="E1045">
        <v>6076638.8337228298</v>
      </c>
      <c r="F1045">
        <v>3090896.9703378901</v>
      </c>
      <c r="G1045">
        <v>3275087.06912622</v>
      </c>
      <c r="H1045">
        <v>3582194.53901718</v>
      </c>
      <c r="I1045">
        <v>3918297.8608451802</v>
      </c>
      <c r="J1045">
        <v>0.97863502902621502</v>
      </c>
      <c r="K1045">
        <v>6673091.5093550701</v>
      </c>
      <c r="L1045">
        <v>7193384.9299713997</v>
      </c>
      <c r="M1045" s="38">
        <f>IF(OR(Beazley_data[[#This Row],[total_RC]]&lt;0.6,Beazley_data[[#This Row],[total_RC]]&gt;2),1,Beazley_data[[#This Row],[total_RC]])</f>
        <v>0.97863502902621502</v>
      </c>
      <c r="P1045" s="39" t="str">
        <f>Beazley_data[[#This Row],[key]]</f>
        <v>E92013</v>
      </c>
      <c r="Q1045" s="40">
        <f>Beazley_data[[#This Row],[WEP]]</f>
        <v>22839656.2544</v>
      </c>
      <c r="R1045" s="40">
        <f t="shared" si="131"/>
        <v>26665278.607632399</v>
      </c>
      <c r="S1045" s="41">
        <f t="shared" si="132"/>
        <v>0.14346830608915487</v>
      </c>
      <c r="U1045" s="42">
        <f>Beazley_data[[#This Row],[Acq_costs]]</f>
        <v>6076638.8337228298</v>
      </c>
      <c r="V1045" s="40">
        <f t="shared" si="133"/>
        <v>6856927.0113893198</v>
      </c>
      <c r="W1045" s="43">
        <f t="shared" si="134"/>
        <v>0.11379560791159588</v>
      </c>
      <c r="Y1045" s="44">
        <f>Beazley_data[[#This Row],[total_RC]]</f>
        <v>0.97863502902621502</v>
      </c>
      <c r="Z1045" s="45">
        <f t="shared" si="135"/>
        <v>0.98256700841128397</v>
      </c>
      <c r="AA1045" s="43">
        <f t="shared" si="136"/>
        <v>4.0017417147219124E-3</v>
      </c>
      <c r="AD1045" s="42">
        <f>Beazley_data[[#This Row],[Cat_incurred]]+Beazley_data[[#This Row],[incurred_exc_cat]]</f>
        <v>7193384.9299714006</v>
      </c>
      <c r="AE1045" s="40">
        <f t="shared" si="137"/>
        <v>8829976.7337680105</v>
      </c>
      <c r="AF1045" s="43">
        <f t="shared" si="138"/>
        <v>0.18534497350801377</v>
      </c>
    </row>
    <row r="1046" spans="1:32" x14ac:dyDescent="0.25">
      <c r="A1046" s="48" t="s">
        <v>1304</v>
      </c>
      <c r="B1046" s="48" t="s">
        <v>91</v>
      </c>
      <c r="C1046" s="49">
        <v>2014</v>
      </c>
      <c r="D1046" s="85">
        <v>21082519.964499999</v>
      </c>
      <c r="E1046" s="49">
        <v>5622605.9816945698</v>
      </c>
      <c r="F1046" s="49">
        <v>1373734.6192960499</v>
      </c>
      <c r="G1046" s="49">
        <v>1583079.3296350201</v>
      </c>
      <c r="H1046" s="49">
        <v>1197349.7324975701</v>
      </c>
      <c r="I1046" s="49">
        <v>1553144.6715513701</v>
      </c>
      <c r="J1046" s="49">
        <v>0.97648079007719002</v>
      </c>
      <c r="K1046" s="49">
        <v>2571084.3517936198</v>
      </c>
      <c r="L1046" s="49">
        <v>3136224.0011863899</v>
      </c>
      <c r="M1046" s="38">
        <f>IF(OR(Beazley_data[[#This Row],[total_RC]]&lt;0.6,Beazley_data[[#This Row],[total_RC]]&gt;2),1,Beazley_data[[#This Row],[total_RC]])</f>
        <v>0.97648079007719002</v>
      </c>
      <c r="P1046" s="39" t="str">
        <f>Beazley_data[[#This Row],[key]]</f>
        <v>E92014</v>
      </c>
      <c r="Q1046" s="40">
        <f>Beazley_data[[#This Row],[WEP]]</f>
        <v>21082519.964499999</v>
      </c>
      <c r="R1046" s="40">
        <f t="shared" si="131"/>
        <v>23680707.300535101</v>
      </c>
      <c r="S1046" s="41">
        <f t="shared" si="132"/>
        <v>0.10971747182468627</v>
      </c>
      <c r="U1046" s="42">
        <f>Beazley_data[[#This Row],[Acq_costs]]</f>
        <v>5622605.9816945698</v>
      </c>
      <c r="V1046" s="40">
        <f t="shared" si="133"/>
        <v>6413769.82604618</v>
      </c>
      <c r="W1046" s="43">
        <f t="shared" si="134"/>
        <v>0.12335395029904425</v>
      </c>
      <c r="Y1046" s="44">
        <f>Beazley_data[[#This Row],[total_RC]]</f>
        <v>0.97648079007719002</v>
      </c>
      <c r="Z1046" s="45">
        <f t="shared" si="135"/>
        <v>0.99948838639085502</v>
      </c>
      <c r="AA1046" s="43">
        <f t="shared" si="136"/>
        <v>2.3019373338338884E-2</v>
      </c>
      <c r="AD1046" s="42">
        <f>Beazley_data[[#This Row],[Cat_incurred]]+Beazley_data[[#This Row],[incurred_exc_cat]]</f>
        <v>3136224.0011863904</v>
      </c>
      <c r="AE1046" s="40">
        <f t="shared" si="137"/>
        <v>3163931.2826916799</v>
      </c>
      <c r="AF1046" s="43">
        <f t="shared" si="138"/>
        <v>8.7572323889783792E-3</v>
      </c>
    </row>
    <row r="1047" spans="1:32" x14ac:dyDescent="0.25">
      <c r="A1047" s="46" t="s">
        <v>1305</v>
      </c>
      <c r="B1047" s="46" t="s">
        <v>91</v>
      </c>
      <c r="C1047">
        <v>2015</v>
      </c>
      <c r="D1047" s="84">
        <v>25312720.599800002</v>
      </c>
      <c r="E1047">
        <v>5644045.32100996</v>
      </c>
      <c r="F1047">
        <v>1073666.9648716</v>
      </c>
      <c r="G1047">
        <v>1202431.3790861799</v>
      </c>
      <c r="H1047">
        <v>10007686.9785627</v>
      </c>
      <c r="I1047">
        <v>10158457.4422627</v>
      </c>
      <c r="J1047">
        <v>1.05496433456439</v>
      </c>
      <c r="K1047">
        <v>11081353.9434343</v>
      </c>
      <c r="L1047">
        <v>11360888.8213489</v>
      </c>
      <c r="M1047" s="38">
        <f>IF(OR(Beazley_data[[#This Row],[total_RC]]&lt;0.6,Beazley_data[[#This Row],[total_RC]]&gt;2),1,Beazley_data[[#This Row],[total_RC]])</f>
        <v>1.05496433456439</v>
      </c>
      <c r="P1047" s="39" t="str">
        <f>Beazley_data[[#This Row],[key]]</f>
        <v>E92015</v>
      </c>
      <c r="Q1047" s="40">
        <f>Beazley_data[[#This Row],[WEP]]</f>
        <v>25312720.599800002</v>
      </c>
      <c r="R1047" s="40">
        <f t="shared" si="131"/>
        <v>28702504.7720812</v>
      </c>
      <c r="S1047" s="41">
        <f t="shared" si="132"/>
        <v>0.11810063962008034</v>
      </c>
      <c r="U1047" s="42">
        <f>Beazley_data[[#This Row],[Acq_costs]]</f>
        <v>5644045.32100996</v>
      </c>
      <c r="V1047" s="40">
        <f t="shared" si="133"/>
        <v>6453383.8773297695</v>
      </c>
      <c r="W1047" s="43">
        <f t="shared" si="134"/>
        <v>0.12541305022361249</v>
      </c>
      <c r="Y1047" s="44">
        <f>Beazley_data[[#This Row],[total_RC]]</f>
        <v>1.05496433456439</v>
      </c>
      <c r="Z1047" s="45">
        <f t="shared" si="135"/>
        <v>1.05303162844903</v>
      </c>
      <c r="AA1047" s="43">
        <f t="shared" si="136"/>
        <v>-1.8353732814337348E-3</v>
      </c>
      <c r="AD1047" s="42">
        <f>Beazley_data[[#This Row],[Cat_incurred]]+Beazley_data[[#This Row],[incurred_exc_cat]]</f>
        <v>11360888.821348879</v>
      </c>
      <c r="AE1047" s="40">
        <f t="shared" si="137"/>
        <v>8955130.8608354107</v>
      </c>
      <c r="AF1047" s="43">
        <f t="shared" si="138"/>
        <v>-0.26864576273640733</v>
      </c>
    </row>
    <row r="1048" spans="1:32" x14ac:dyDescent="0.25">
      <c r="A1048" s="48" t="s">
        <v>1306</v>
      </c>
      <c r="B1048" s="48" t="s">
        <v>91</v>
      </c>
      <c r="C1048" s="49">
        <v>2016</v>
      </c>
      <c r="D1048" s="85">
        <v>25706748.285300002</v>
      </c>
      <c r="E1048" s="49">
        <v>6244883.0657311697</v>
      </c>
      <c r="F1048" s="49">
        <v>2062072.0287182501</v>
      </c>
      <c r="G1048" s="49">
        <v>2545806.6610516701</v>
      </c>
      <c r="H1048" s="49">
        <v>21470740.350848</v>
      </c>
      <c r="I1048" s="49">
        <v>27276890.987499502</v>
      </c>
      <c r="J1048" s="49">
        <v>0.98429088332082604</v>
      </c>
      <c r="K1048" s="49">
        <v>23532812.3795662</v>
      </c>
      <c r="L1048" s="49">
        <v>29822697.6485512</v>
      </c>
      <c r="M1048" s="38">
        <f>IF(OR(Beazley_data[[#This Row],[total_RC]]&lt;0.6,Beazley_data[[#This Row],[total_RC]]&gt;2),1,Beazley_data[[#This Row],[total_RC]])</f>
        <v>0.98429088332082604</v>
      </c>
      <c r="P1048" s="39" t="str">
        <f>Beazley_data[[#This Row],[key]]</f>
        <v>E92016</v>
      </c>
      <c r="Q1048" s="40">
        <f>Beazley_data[[#This Row],[WEP]]</f>
        <v>25706748.285300002</v>
      </c>
      <c r="R1048" s="40">
        <f t="shared" si="131"/>
        <v>30615474.202846002</v>
      </c>
      <c r="S1048" s="41">
        <f t="shared" si="132"/>
        <v>0.16033479948808654</v>
      </c>
      <c r="U1048" s="42">
        <f>Beazley_data[[#This Row],[Acq_costs]]</f>
        <v>6244883.0657311697</v>
      </c>
      <c r="V1048" s="40">
        <f t="shared" si="133"/>
        <v>7945246.2410475602</v>
      </c>
      <c r="W1048" s="43">
        <f t="shared" si="134"/>
        <v>0.21401012929363938</v>
      </c>
      <c r="Y1048" s="44">
        <f>Beazley_data[[#This Row],[total_RC]]</f>
        <v>0.98429088332082604</v>
      </c>
      <c r="Z1048" s="45">
        <f t="shared" si="135"/>
        <v>0.99332017631539704</v>
      </c>
      <c r="AA1048" s="43">
        <f t="shared" si="136"/>
        <v>9.0900126765411041E-3</v>
      </c>
      <c r="AD1048" s="42">
        <f>Beazley_data[[#This Row],[Cat_incurred]]+Beazley_data[[#This Row],[incurred_exc_cat]]</f>
        <v>29822697.648551174</v>
      </c>
      <c r="AE1048" s="40">
        <f t="shared" si="137"/>
        <v>28462715.592196401</v>
      </c>
      <c r="AF1048" s="43">
        <f t="shared" si="138"/>
        <v>-4.7781177166652269E-2</v>
      </c>
    </row>
    <row r="1049" spans="1:32" x14ac:dyDescent="0.25">
      <c r="A1049" s="46" t="s">
        <v>1307</v>
      </c>
      <c r="B1049" s="46" t="s">
        <v>91</v>
      </c>
      <c r="C1049">
        <v>2017</v>
      </c>
      <c r="D1049" s="84">
        <v>27862912.0746</v>
      </c>
      <c r="E1049">
        <v>7362171.0423771804</v>
      </c>
      <c r="F1049">
        <v>1164853.1373811001</v>
      </c>
      <c r="G1049">
        <v>1302278.8059642599</v>
      </c>
      <c r="H1049">
        <v>6387306.28924732</v>
      </c>
      <c r="I1049">
        <v>6934927.2164358199</v>
      </c>
      <c r="J1049">
        <v>0.983987178498405</v>
      </c>
      <c r="K1049">
        <v>7552159.4266284201</v>
      </c>
      <c r="L1049">
        <v>8237206.0224000802</v>
      </c>
      <c r="M1049" s="38">
        <f>IF(OR(Beazley_data[[#This Row],[total_RC]]&lt;0.6,Beazley_data[[#This Row],[total_RC]]&gt;2),1,Beazley_data[[#This Row],[total_RC]])</f>
        <v>0.983987178498405</v>
      </c>
      <c r="P1049" s="39" t="str">
        <f>Beazley_data[[#This Row],[key]]</f>
        <v>E92017</v>
      </c>
      <c r="Q1049" s="40">
        <f>Beazley_data[[#This Row],[WEP]]</f>
        <v>27862912.0746</v>
      </c>
      <c r="R1049" s="40">
        <f t="shared" si="131"/>
        <v>35824503.311816297</v>
      </c>
      <c r="S1049" s="41">
        <f t="shared" si="132"/>
        <v>0.22223870538884091</v>
      </c>
      <c r="U1049" s="42">
        <f>Beazley_data[[#This Row],[Acq_costs]]</f>
        <v>7362171.0423771804</v>
      </c>
      <c r="V1049" s="40">
        <f t="shared" si="133"/>
        <v>8624321.9715270996</v>
      </c>
      <c r="W1049" s="43">
        <f t="shared" si="134"/>
        <v>0.14634784430786174</v>
      </c>
      <c r="Y1049" s="44">
        <f>Beazley_data[[#This Row],[total_RC]]</f>
        <v>0.983987178498405</v>
      </c>
      <c r="Z1049" s="45">
        <f t="shared" si="135"/>
        <v>1.0016525210557099</v>
      </c>
      <c r="AA1049" s="43">
        <f t="shared" si="136"/>
        <v>1.7636198368158839E-2</v>
      </c>
      <c r="AD1049" s="42">
        <f>Beazley_data[[#This Row],[Cat_incurred]]+Beazley_data[[#This Row],[incurred_exc_cat]]</f>
        <v>8237206.0224000793</v>
      </c>
      <c r="AE1049" s="40">
        <f t="shared" si="137"/>
        <v>5650420.8255456202</v>
      </c>
      <c r="AF1049" s="43">
        <f t="shared" si="138"/>
        <v>-0.45780398960013247</v>
      </c>
    </row>
    <row r="1050" spans="1:32" x14ac:dyDescent="0.25">
      <c r="A1050" s="48" t="s">
        <v>1308</v>
      </c>
      <c r="B1050" s="48" t="s">
        <v>91</v>
      </c>
      <c r="C1050" s="49">
        <v>2018</v>
      </c>
      <c r="D1050" s="85">
        <v>33284283.655200001</v>
      </c>
      <c r="E1050" s="49">
        <v>9136390.6263936106</v>
      </c>
      <c r="F1050" s="49">
        <v>2996576.4494034401</v>
      </c>
      <c r="G1050" s="49">
        <v>3220245.8807561402</v>
      </c>
      <c r="H1050" s="49">
        <v>30746602.885369699</v>
      </c>
      <c r="I1050" s="49">
        <v>33075534.493826799</v>
      </c>
      <c r="J1050" s="49">
        <v>1.0028663147536501</v>
      </c>
      <c r="K1050" s="49">
        <v>33743179.334773198</v>
      </c>
      <c r="L1050" s="49">
        <v>36295780.374582998</v>
      </c>
      <c r="M1050" s="38">
        <f>IF(OR(Beazley_data[[#This Row],[total_RC]]&lt;0.6,Beazley_data[[#This Row],[total_RC]]&gt;2),1,Beazley_data[[#This Row],[total_RC]])</f>
        <v>1.0028663147536501</v>
      </c>
      <c r="P1050" s="39" t="str">
        <f>Beazley_data[[#This Row],[key]]</f>
        <v>E92018</v>
      </c>
      <c r="Q1050" s="40">
        <f>Beazley_data[[#This Row],[WEP]]</f>
        <v>33284283.655200001</v>
      </c>
      <c r="R1050" s="40">
        <f t="shared" si="131"/>
        <v>36074815.318885602</v>
      </c>
      <c r="S1050" s="41">
        <f t="shared" si="132"/>
        <v>7.7354011074444062E-2</v>
      </c>
      <c r="U1050" s="42">
        <f>Beazley_data[[#This Row],[Acq_costs]]</f>
        <v>9136390.6263936106</v>
      </c>
      <c r="V1050" s="40">
        <f t="shared" si="133"/>
        <v>9801191.4413258508</v>
      </c>
      <c r="W1050" s="43">
        <f t="shared" si="134"/>
        <v>6.7828571547859651E-2</v>
      </c>
      <c r="Y1050" s="44">
        <f>Beazley_data[[#This Row],[total_RC]]</f>
        <v>1.0028663147536501</v>
      </c>
      <c r="Z1050" s="45">
        <f t="shared" si="135"/>
        <v>0.99457072280891701</v>
      </c>
      <c r="AA1050" s="43">
        <f t="shared" si="136"/>
        <v>-8.3408768773167077E-3</v>
      </c>
      <c r="AD1050" s="42">
        <f>Beazley_data[[#This Row],[Cat_incurred]]+Beazley_data[[#This Row],[incurred_exc_cat]]</f>
        <v>36295780.374582939</v>
      </c>
      <c r="AE1050" s="40">
        <f t="shared" si="137"/>
        <v>32308978.7608274</v>
      </c>
      <c r="AF1050" s="43">
        <f t="shared" si="138"/>
        <v>-0.12339608884788661</v>
      </c>
    </row>
    <row r="1051" spans="1:32" x14ac:dyDescent="0.25">
      <c r="A1051" s="46" t="s">
        <v>1309</v>
      </c>
      <c r="B1051" s="46" t="s">
        <v>91</v>
      </c>
      <c r="C1051">
        <v>2019</v>
      </c>
      <c r="D1051" s="84">
        <v>31599278.824700002</v>
      </c>
      <c r="E1051">
        <v>10205393.224957701</v>
      </c>
      <c r="F1051">
        <v>213153.472196238</v>
      </c>
      <c r="G1051">
        <v>373850.14098053798</v>
      </c>
      <c r="H1051">
        <v>4019244.1625643698</v>
      </c>
      <c r="I1051">
        <v>4752089.7549724197</v>
      </c>
      <c r="J1051">
        <v>1.0102733350667099</v>
      </c>
      <c r="K1051">
        <v>4232397.6347606098</v>
      </c>
      <c r="L1051">
        <v>5125939.8959529502</v>
      </c>
      <c r="M1051" s="38">
        <f>IF(OR(Beazley_data[[#This Row],[total_RC]]&lt;0.6,Beazley_data[[#This Row],[total_RC]]&gt;2),1,Beazley_data[[#This Row],[total_RC]])</f>
        <v>1.0102733350667099</v>
      </c>
      <c r="P1051" s="39" t="str">
        <f>Beazley_data[[#This Row],[key]]</f>
        <v>E92019</v>
      </c>
      <c r="Q1051" s="40">
        <f>Beazley_data[[#This Row],[WEP]]</f>
        <v>31599278.824700002</v>
      </c>
      <c r="R1051" s="40">
        <f t="shared" si="131"/>
        <v>33095667.128706999</v>
      </c>
      <c r="S1051" s="41">
        <f t="shared" si="132"/>
        <v>4.5214024488088915E-2</v>
      </c>
      <c r="U1051" s="42">
        <f>Beazley_data[[#This Row],[Acq_costs]]</f>
        <v>10205393.224957701</v>
      </c>
      <c r="V1051" s="40">
        <f t="shared" si="133"/>
        <v>10453643.194166901</v>
      </c>
      <c r="W1051" s="43">
        <f t="shared" si="134"/>
        <v>2.3747698730307003E-2</v>
      </c>
      <c r="Y1051" s="44">
        <f>Beazley_data[[#This Row],[total_RC]]</f>
        <v>1.0102733350667099</v>
      </c>
      <c r="Z1051" s="45">
        <f t="shared" si="135"/>
        <v>1.00844891646207</v>
      </c>
      <c r="AA1051" s="43">
        <f t="shared" si="136"/>
        <v>-1.8091333877778115E-3</v>
      </c>
      <c r="AD1051" s="42">
        <f>Beazley_data[[#This Row],[Cat_incurred]]+Beazley_data[[#This Row],[incurred_exc_cat]]</f>
        <v>5125939.8959529577</v>
      </c>
      <c r="AE1051" s="40">
        <f t="shared" si="137"/>
        <v>4298970.06823406</v>
      </c>
      <c r="AF1051" s="43">
        <f t="shared" si="138"/>
        <v>-0.1923646395748464</v>
      </c>
    </row>
    <row r="1052" spans="1:32" x14ac:dyDescent="0.25">
      <c r="A1052" s="48" t="s">
        <v>1310</v>
      </c>
      <c r="B1052" s="48" t="s">
        <v>91</v>
      </c>
      <c r="C1052" s="49">
        <v>2020</v>
      </c>
      <c r="D1052" s="85">
        <v>39233796.351099998</v>
      </c>
      <c r="E1052" s="49">
        <v>10541978.6492949</v>
      </c>
      <c r="F1052" s="49">
        <v>19842114.004136901</v>
      </c>
      <c r="G1052" s="49">
        <v>24996719.722326901</v>
      </c>
      <c r="H1052" s="49">
        <v>9863019.9887148701</v>
      </c>
      <c r="I1052" s="49">
        <v>10860502.734074799</v>
      </c>
      <c r="J1052" s="49">
        <v>1.06403656135498</v>
      </c>
      <c r="K1052" s="49">
        <v>29705133.992851701</v>
      </c>
      <c r="L1052" s="49">
        <v>35857222.456401803</v>
      </c>
      <c r="M1052" s="38">
        <f>IF(OR(Beazley_data[[#This Row],[total_RC]]&lt;0.6,Beazley_data[[#This Row],[total_RC]]&gt;2),1,Beazley_data[[#This Row],[total_RC]])</f>
        <v>1.06403656135498</v>
      </c>
      <c r="P1052" s="39" t="str">
        <f>Beazley_data[[#This Row],[key]]</f>
        <v>E92020</v>
      </c>
      <c r="Q1052" s="40">
        <f>Beazley_data[[#This Row],[WEP]]</f>
        <v>39233796.351099998</v>
      </c>
      <c r="R1052" s="40">
        <f t="shared" si="131"/>
        <v>40963069.467052199</v>
      </c>
      <c r="S1052" s="41">
        <f t="shared" si="132"/>
        <v>4.2215418386630094E-2</v>
      </c>
      <c r="U1052" s="42">
        <f>Beazley_data[[#This Row],[Acq_costs]]</f>
        <v>10541978.6492949</v>
      </c>
      <c r="V1052" s="40">
        <f t="shared" si="133"/>
        <v>11316296.4532311</v>
      </c>
      <c r="W1052" s="43">
        <f t="shared" si="134"/>
        <v>6.8425019363566791E-2</v>
      </c>
      <c r="Y1052" s="44">
        <f>Beazley_data[[#This Row],[total_RC]]</f>
        <v>1.06403656135498</v>
      </c>
      <c r="Z1052" s="45">
        <f t="shared" si="135"/>
        <v>1.0550925641387301</v>
      </c>
      <c r="AA1052" s="43">
        <f t="shared" si="136"/>
        <v>-8.4769787222895559E-3</v>
      </c>
      <c r="AD1052" s="42">
        <f>Beazley_data[[#This Row],[Cat_incurred]]+Beazley_data[[#This Row],[incurred_exc_cat]]</f>
        <v>35857222.456401698</v>
      </c>
      <c r="AE1052" s="40">
        <f t="shared" si="137"/>
        <v>33500976.838606302</v>
      </c>
      <c r="AF1052" s="43">
        <f t="shared" si="138"/>
        <v>-7.0333639199441939E-2</v>
      </c>
    </row>
    <row r="1053" spans="1:32" x14ac:dyDescent="0.25">
      <c r="A1053" s="46" t="s">
        <v>1311</v>
      </c>
      <c r="B1053" s="46" t="s">
        <v>91</v>
      </c>
      <c r="C1053">
        <v>2021</v>
      </c>
      <c r="D1053" s="84">
        <v>50503697.455799997</v>
      </c>
      <c r="E1053">
        <v>13029710.307319099</v>
      </c>
      <c r="F1053">
        <v>2554863.08983638</v>
      </c>
      <c r="G1053">
        <v>5077037.2593614403</v>
      </c>
      <c r="H1053">
        <v>4585063.7067180602</v>
      </c>
      <c r="I1053">
        <v>6107500.6141025797</v>
      </c>
      <c r="J1053">
        <v>1.1223838626807101</v>
      </c>
      <c r="K1053">
        <v>7139926.7965544397</v>
      </c>
      <c r="L1053">
        <v>11184537.873463999</v>
      </c>
      <c r="M1053" s="38">
        <f>IF(OR(Beazley_data[[#This Row],[total_RC]]&lt;0.6,Beazley_data[[#This Row],[total_RC]]&gt;2),1,Beazley_data[[#This Row],[total_RC]])</f>
        <v>1.1223838626807101</v>
      </c>
      <c r="P1053" s="39" t="str">
        <f>Beazley_data[[#This Row],[key]]</f>
        <v>E92021</v>
      </c>
      <c r="Q1053" s="40">
        <f>Beazley_data[[#This Row],[WEP]]</f>
        <v>50503697.455799997</v>
      </c>
      <c r="R1053" s="40">
        <f t="shared" si="131"/>
        <v>48865260.563245103</v>
      </c>
      <c r="S1053" s="41">
        <f t="shared" si="132"/>
        <v>-3.3529687014240014E-2</v>
      </c>
      <c r="U1053" s="42">
        <f>Beazley_data[[#This Row],[Acq_costs]]</f>
        <v>13029710.307319099</v>
      </c>
      <c r="V1053" s="40">
        <f t="shared" si="133"/>
        <v>12849634.539614299</v>
      </c>
      <c r="W1053" s="43">
        <f t="shared" si="134"/>
        <v>-1.4014076987920702E-2</v>
      </c>
      <c r="Y1053" s="44">
        <f>Beazley_data[[#This Row],[total_RC]]</f>
        <v>1.1223838626807101</v>
      </c>
      <c r="Z1053" s="45">
        <f t="shared" si="135"/>
        <v>1.09950714210975</v>
      </c>
      <c r="AA1053" s="43">
        <f t="shared" si="136"/>
        <v>-2.0806341036642976E-2</v>
      </c>
      <c r="AD1053" s="42">
        <f>Beazley_data[[#This Row],[Cat_incurred]]+Beazley_data[[#This Row],[incurred_exc_cat]]</f>
        <v>11184537.87346402</v>
      </c>
      <c r="AE1053" s="40">
        <f t="shared" si="137"/>
        <v>1378076.80936195</v>
      </c>
      <c r="AF1053" s="43">
        <f t="shared" si="138"/>
        <v>-7.1160482474430902</v>
      </c>
    </row>
    <row r="1054" spans="1:32" x14ac:dyDescent="0.25">
      <c r="A1054" s="48" t="s">
        <v>1312</v>
      </c>
      <c r="B1054" s="48" t="s">
        <v>91</v>
      </c>
      <c r="C1054" s="49">
        <v>2022</v>
      </c>
      <c r="D1054" s="85">
        <v>59213879.119599998</v>
      </c>
      <c r="E1054" s="49">
        <v>13706925.495290801</v>
      </c>
      <c r="F1054" s="49">
        <v>623498.40700678201</v>
      </c>
      <c r="G1054" s="49">
        <v>1312469.5530364499</v>
      </c>
      <c r="H1054" s="49">
        <v>4509548.4178956402</v>
      </c>
      <c r="I1054" s="49">
        <v>5701734.3828143198</v>
      </c>
      <c r="J1054" s="49">
        <v>1.14857172311369</v>
      </c>
      <c r="K1054" s="49">
        <v>5133046.8249024199</v>
      </c>
      <c r="L1054" s="49">
        <v>7014203.9358507702</v>
      </c>
      <c r="M1054" s="38">
        <f>IF(OR(Beazley_data[[#This Row],[total_RC]]&lt;0.6,Beazley_data[[#This Row],[total_RC]]&gt;2),1,Beazley_data[[#This Row],[total_RC]])</f>
        <v>1.14857172311369</v>
      </c>
      <c r="P1054" s="39" t="str">
        <f>Beazley_data[[#This Row],[key]]</f>
        <v>E92022</v>
      </c>
      <c r="Q1054" s="40">
        <f>Beazley_data[[#This Row],[WEP]]</f>
        <v>59213879.119599998</v>
      </c>
      <c r="R1054" s="40">
        <f t="shared" si="131"/>
        <v>31056414.662048701</v>
      </c>
      <c r="S1054" s="41">
        <f t="shared" si="132"/>
        <v>-0.90665534846686746</v>
      </c>
      <c r="U1054" s="42">
        <f>Beazley_data[[#This Row],[Acq_costs]]</f>
        <v>13706925.495290801</v>
      </c>
      <c r="V1054" s="40">
        <f t="shared" si="133"/>
        <v>7703418.2423471101</v>
      </c>
      <c r="W1054" s="43">
        <f t="shared" si="134"/>
        <v>-0.77933030040369677</v>
      </c>
      <c r="Y1054" s="44">
        <f>Beazley_data[[#This Row],[total_RC]]</f>
        <v>1.14857172311369</v>
      </c>
      <c r="Z1054" s="45">
        <f t="shared" si="135"/>
        <v>1.11844688149487</v>
      </c>
      <c r="AA1054" s="43">
        <f t="shared" si="136"/>
        <v>-2.6934530479048219E-2</v>
      </c>
      <c r="AD1054" s="42">
        <f>Beazley_data[[#This Row],[Cat_incurred]]+Beazley_data[[#This Row],[incurred_exc_cat]]</f>
        <v>7014203.9358507693</v>
      </c>
      <c r="AE1054" s="40">
        <f t="shared" si="137"/>
        <v>0</v>
      </c>
      <c r="AF1054" s="43" t="str">
        <f t="shared" si="138"/>
        <v>no values</v>
      </c>
    </row>
    <row r="1055" spans="1:32" x14ac:dyDescent="0.25">
      <c r="A1055" s="46" t="s">
        <v>1313</v>
      </c>
      <c r="B1055" s="46" t="s">
        <v>91</v>
      </c>
      <c r="C1055">
        <v>2023</v>
      </c>
      <c r="D1055" s="84">
        <v>57093028.338600002</v>
      </c>
      <c r="E1055">
        <v>14099446.3215425</v>
      </c>
      <c r="F1055">
        <v>10443538.6959264</v>
      </c>
      <c r="G1055">
        <v>10748668.163535399</v>
      </c>
      <c r="H1055">
        <v>546885.34654578695</v>
      </c>
      <c r="I1055">
        <v>1074399.4591015701</v>
      </c>
      <c r="J1055">
        <v>1.00031731375345</v>
      </c>
      <c r="K1055">
        <v>10990424.0424722</v>
      </c>
      <c r="L1055">
        <v>11823067.622637</v>
      </c>
      <c r="M1055" s="38">
        <f>IF(OR(Beazley_data[[#This Row],[total_RC]]&lt;0.6,Beazley_data[[#This Row],[total_RC]]&gt;2),1,Beazley_data[[#This Row],[total_RC]])</f>
        <v>1.00031731375345</v>
      </c>
      <c r="P1055" s="39" t="str">
        <f>Beazley_data[[#This Row],[key]]</f>
        <v>E92023</v>
      </c>
      <c r="Q1055" s="40">
        <f>Beazley_data[[#This Row],[WEP]]</f>
        <v>57093028.338600002</v>
      </c>
      <c r="R1055" s="40">
        <f t="shared" si="131"/>
        <v>0</v>
      </c>
      <c r="S1055" s="41" t="str">
        <f t="shared" si="132"/>
        <v>no values</v>
      </c>
      <c r="U1055" s="42">
        <f>Beazley_data[[#This Row],[Acq_costs]]</f>
        <v>14099446.3215425</v>
      </c>
      <c r="V1055" s="40">
        <f t="shared" si="133"/>
        <v>0</v>
      </c>
      <c r="W1055" s="43" t="str">
        <f t="shared" si="134"/>
        <v>no values</v>
      </c>
      <c r="Y1055" s="44">
        <f>Beazley_data[[#This Row],[total_RC]]</f>
        <v>1.00031731375345</v>
      </c>
      <c r="Z1055" s="45">
        <f t="shared" si="135"/>
        <v>0</v>
      </c>
      <c r="AA1055" s="43" t="str">
        <f t="shared" si="136"/>
        <v>no values</v>
      </c>
      <c r="AD1055" s="42">
        <f>Beazley_data[[#This Row],[Cat_incurred]]+Beazley_data[[#This Row],[incurred_exc_cat]]</f>
        <v>11823067.62263697</v>
      </c>
      <c r="AE1055" s="40">
        <f t="shared" si="137"/>
        <v>0</v>
      </c>
      <c r="AF1055" s="43" t="str">
        <f t="shared" si="138"/>
        <v>no values</v>
      </c>
    </row>
    <row r="1056" spans="1:32" x14ac:dyDescent="0.25">
      <c r="A1056" s="48" t="s">
        <v>1314</v>
      </c>
      <c r="B1056" s="48" t="s">
        <v>91</v>
      </c>
      <c r="C1056" s="49">
        <v>2024</v>
      </c>
      <c r="D1056" s="85">
        <v>22533468.144699998</v>
      </c>
      <c r="E1056" s="49">
        <v>4486309.4119662503</v>
      </c>
      <c r="F1056" s="49">
        <v>0</v>
      </c>
      <c r="G1056" s="49">
        <v>0</v>
      </c>
      <c r="H1056" s="49">
        <v>911.11679856000001</v>
      </c>
      <c r="I1056" s="49">
        <v>42038.006798560004</v>
      </c>
      <c r="J1056" s="49">
        <v>1.0299060852331601</v>
      </c>
      <c r="K1056" s="49">
        <v>911.11679856000001</v>
      </c>
      <c r="L1056" s="49">
        <v>42038.006798560004</v>
      </c>
      <c r="M1056" s="38">
        <f>IF(OR(Beazley_data[[#This Row],[total_RC]]&lt;0.6,Beazley_data[[#This Row],[total_RC]]&gt;2),1,Beazley_data[[#This Row],[total_RC]])</f>
        <v>1.0299060852331601</v>
      </c>
      <c r="P1056" s="39" t="str">
        <f>Beazley_data[[#This Row],[key]]</f>
        <v>E92024</v>
      </c>
      <c r="Q1056" s="40">
        <f>Beazley_data[[#This Row],[WEP]]</f>
        <v>22533468.144699998</v>
      </c>
      <c r="R1056" s="40">
        <f t="shared" si="131"/>
        <v>0</v>
      </c>
      <c r="S1056" s="41" t="str">
        <f t="shared" si="132"/>
        <v>no values</v>
      </c>
      <c r="U1056" s="42">
        <f>Beazley_data[[#This Row],[Acq_costs]]</f>
        <v>4486309.4119662503</v>
      </c>
      <c r="V1056" s="40">
        <f t="shared" si="133"/>
        <v>0</v>
      </c>
      <c r="W1056" s="43" t="str">
        <f t="shared" si="134"/>
        <v>no values</v>
      </c>
      <c r="Y1056" s="44">
        <f>Beazley_data[[#This Row],[total_RC]]</f>
        <v>1.0299060852331601</v>
      </c>
      <c r="Z1056" s="45">
        <f t="shared" si="135"/>
        <v>0</v>
      </c>
      <c r="AA1056" s="43" t="str">
        <f t="shared" si="136"/>
        <v>no values</v>
      </c>
      <c r="AD1056" s="42">
        <f>Beazley_data[[#This Row],[Cat_incurred]]+Beazley_data[[#This Row],[incurred_exc_cat]]</f>
        <v>42038.006798560004</v>
      </c>
      <c r="AE1056" s="40">
        <f t="shared" si="137"/>
        <v>0</v>
      </c>
      <c r="AF1056" s="43" t="str">
        <f t="shared" si="138"/>
        <v>no values</v>
      </c>
    </row>
    <row r="1057" spans="1:32" x14ac:dyDescent="0.25">
      <c r="A1057" s="46" t="s">
        <v>1315</v>
      </c>
      <c r="B1057" s="46" t="s">
        <v>17</v>
      </c>
      <c r="C1057">
        <v>1996</v>
      </c>
      <c r="D1057" s="84">
        <v>44621.695</v>
      </c>
      <c r="E1057">
        <v>9228.4050000000007</v>
      </c>
      <c r="F1057">
        <v>0</v>
      </c>
      <c r="G1057">
        <v>0</v>
      </c>
      <c r="H1057">
        <v>667.89750000000004</v>
      </c>
      <c r="I1057">
        <v>667.89750000000004</v>
      </c>
      <c r="J1057">
        <v>1</v>
      </c>
      <c r="K1057">
        <v>667.89750000000004</v>
      </c>
      <c r="L1057">
        <v>667.89750000000004</v>
      </c>
      <c r="M1057" s="38">
        <f>IF(OR(Beazley_data[[#This Row],[total_RC]]&lt;0.6,Beazley_data[[#This Row],[total_RC]]&gt;2),1,Beazley_data[[#This Row],[total_RC]])</f>
        <v>1</v>
      </c>
      <c r="P1057" s="39" t="str">
        <f>Beazley_data[[#This Row],[key]]</f>
        <v>EA1996</v>
      </c>
      <c r="Q1057" s="40">
        <f>Beazley_data[[#This Row],[WEP]]</f>
        <v>44621.695</v>
      </c>
      <c r="R1057" s="40">
        <f t="shared" si="131"/>
        <v>0</v>
      </c>
      <c r="S1057" s="41" t="str">
        <f t="shared" si="132"/>
        <v>no values</v>
      </c>
      <c r="U1057" s="42">
        <f>Beazley_data[[#This Row],[Acq_costs]]</f>
        <v>9228.4050000000007</v>
      </c>
      <c r="V1057" s="40">
        <f t="shared" si="133"/>
        <v>0</v>
      </c>
      <c r="W1057" s="43" t="str">
        <f t="shared" si="134"/>
        <v>no values</v>
      </c>
      <c r="Y1057" s="44">
        <f>Beazley_data[[#This Row],[total_RC]]</f>
        <v>1</v>
      </c>
      <c r="Z1057" s="45">
        <f t="shared" si="135"/>
        <v>0</v>
      </c>
      <c r="AA1057" s="43" t="str">
        <f t="shared" si="136"/>
        <v>no values</v>
      </c>
      <c r="AD1057" s="42">
        <f>Beazley_data[[#This Row],[Cat_incurred]]+Beazley_data[[#This Row],[incurred_exc_cat]]</f>
        <v>667.89750000000004</v>
      </c>
      <c r="AE1057" s="40">
        <f t="shared" si="137"/>
        <v>0</v>
      </c>
      <c r="AF1057" s="43" t="str">
        <f t="shared" si="138"/>
        <v>no values</v>
      </c>
    </row>
    <row r="1058" spans="1:32" x14ac:dyDescent="0.25">
      <c r="A1058" s="48" t="s">
        <v>1316</v>
      </c>
      <c r="B1058" s="48" t="s">
        <v>17</v>
      </c>
      <c r="C1058" s="49">
        <v>1998</v>
      </c>
      <c r="D1058" s="85">
        <v>15566.1504</v>
      </c>
      <c r="E1058" s="49">
        <v>3891.5376000000001</v>
      </c>
      <c r="F1058" s="49">
        <v>0</v>
      </c>
      <c r="G1058" s="49">
        <v>0</v>
      </c>
      <c r="H1058" s="49">
        <v>0</v>
      </c>
      <c r="I1058" s="49">
        <v>0</v>
      </c>
      <c r="J1058" s="49">
        <v>0.9</v>
      </c>
      <c r="K1058" s="49">
        <v>0</v>
      </c>
      <c r="L1058" s="49">
        <v>0</v>
      </c>
      <c r="M1058" s="38">
        <f>IF(OR(Beazley_data[[#This Row],[total_RC]]&lt;0.6,Beazley_data[[#This Row],[total_RC]]&gt;2),1,Beazley_data[[#This Row],[total_RC]])</f>
        <v>0.9</v>
      </c>
      <c r="P1058" s="39" t="str">
        <f>Beazley_data[[#This Row],[key]]</f>
        <v>EA1998</v>
      </c>
      <c r="Q1058" s="40">
        <f>Beazley_data[[#This Row],[WEP]]</f>
        <v>15566.1504</v>
      </c>
      <c r="R1058" s="40">
        <f t="shared" si="131"/>
        <v>0</v>
      </c>
      <c r="S1058" s="41" t="str">
        <f t="shared" si="132"/>
        <v>no values</v>
      </c>
      <c r="U1058" s="42">
        <f>Beazley_data[[#This Row],[Acq_costs]]</f>
        <v>3891.5376000000001</v>
      </c>
      <c r="V1058" s="40">
        <f t="shared" si="133"/>
        <v>0</v>
      </c>
      <c r="W1058" s="43" t="str">
        <f t="shared" si="134"/>
        <v>no values</v>
      </c>
      <c r="Y1058" s="44">
        <f>Beazley_data[[#This Row],[total_RC]]</f>
        <v>0.9</v>
      </c>
      <c r="Z1058" s="45">
        <f t="shared" si="135"/>
        <v>0</v>
      </c>
      <c r="AA1058" s="43" t="str">
        <f t="shared" si="136"/>
        <v>no values</v>
      </c>
      <c r="AD1058" s="42">
        <f>Beazley_data[[#This Row],[Cat_incurred]]+Beazley_data[[#This Row],[incurred_exc_cat]]</f>
        <v>0</v>
      </c>
      <c r="AE1058" s="40">
        <f t="shared" si="137"/>
        <v>0</v>
      </c>
      <c r="AF1058" s="43" t="str">
        <f t="shared" si="138"/>
        <v>no values</v>
      </c>
    </row>
    <row r="1059" spans="1:32" x14ac:dyDescent="0.25">
      <c r="A1059" s="46" t="s">
        <v>1317</v>
      </c>
      <c r="B1059" s="46" t="s">
        <v>17</v>
      </c>
      <c r="C1059">
        <v>1999</v>
      </c>
      <c r="D1059" s="84">
        <v>21987.659500000002</v>
      </c>
      <c r="E1059">
        <v>5496.9148750000004</v>
      </c>
      <c r="F1059">
        <v>0</v>
      </c>
      <c r="G1059">
        <v>0</v>
      </c>
      <c r="H1059">
        <v>0</v>
      </c>
      <c r="I1059">
        <v>0</v>
      </c>
      <c r="J1059">
        <v>0.9</v>
      </c>
      <c r="K1059">
        <v>0</v>
      </c>
      <c r="L1059">
        <v>0</v>
      </c>
      <c r="M1059" s="38">
        <f>IF(OR(Beazley_data[[#This Row],[total_RC]]&lt;0.6,Beazley_data[[#This Row],[total_RC]]&gt;2),1,Beazley_data[[#This Row],[total_RC]])</f>
        <v>0.9</v>
      </c>
      <c r="P1059" s="39" t="str">
        <f>Beazley_data[[#This Row],[key]]</f>
        <v>EA1999</v>
      </c>
      <c r="Q1059" s="40">
        <f>Beazley_data[[#This Row],[WEP]]</f>
        <v>21987.659500000002</v>
      </c>
      <c r="R1059" s="40">
        <f t="shared" si="131"/>
        <v>0</v>
      </c>
      <c r="S1059" s="41" t="str">
        <f t="shared" si="132"/>
        <v>no values</v>
      </c>
      <c r="U1059" s="42">
        <f>Beazley_data[[#This Row],[Acq_costs]]</f>
        <v>5496.9148750000004</v>
      </c>
      <c r="V1059" s="40">
        <f t="shared" si="133"/>
        <v>0</v>
      </c>
      <c r="W1059" s="43" t="str">
        <f t="shared" si="134"/>
        <v>no values</v>
      </c>
      <c r="Y1059" s="44">
        <f>Beazley_data[[#This Row],[total_RC]]</f>
        <v>0.9</v>
      </c>
      <c r="Z1059" s="45">
        <f t="shared" si="135"/>
        <v>0</v>
      </c>
      <c r="AA1059" s="43" t="str">
        <f t="shared" si="136"/>
        <v>no values</v>
      </c>
      <c r="AD1059" s="42">
        <f>Beazley_data[[#This Row],[Cat_incurred]]+Beazley_data[[#This Row],[incurred_exc_cat]]</f>
        <v>0</v>
      </c>
      <c r="AE1059" s="40">
        <f t="shared" si="137"/>
        <v>0</v>
      </c>
      <c r="AF1059" s="43" t="str">
        <f t="shared" si="138"/>
        <v>no values</v>
      </c>
    </row>
    <row r="1060" spans="1:32" x14ac:dyDescent="0.25">
      <c r="A1060" s="48" t="s">
        <v>1318</v>
      </c>
      <c r="B1060" s="48" t="s">
        <v>17</v>
      </c>
      <c r="C1060" s="49">
        <v>2000</v>
      </c>
      <c r="D1060" s="85">
        <v>3522.154</v>
      </c>
      <c r="E1060" s="49">
        <v>880.5385</v>
      </c>
      <c r="F1060" s="49">
        <v>0</v>
      </c>
      <c r="G1060" s="49">
        <v>0</v>
      </c>
      <c r="H1060" s="49">
        <v>0</v>
      </c>
      <c r="I1060" s="49">
        <v>0</v>
      </c>
      <c r="J1060" s="49"/>
      <c r="K1060" s="49">
        <v>0</v>
      </c>
      <c r="L1060" s="49">
        <v>0</v>
      </c>
      <c r="M1060" s="38">
        <f>IF(OR(Beazley_data[[#This Row],[total_RC]]&lt;0.6,Beazley_data[[#This Row],[total_RC]]&gt;2),1,Beazley_data[[#This Row],[total_RC]])</f>
        <v>1</v>
      </c>
      <c r="P1060" s="39" t="str">
        <f>Beazley_data[[#This Row],[key]]</f>
        <v>EA2000</v>
      </c>
      <c r="Q1060" s="40">
        <f>Beazley_data[[#This Row],[WEP]]</f>
        <v>3522.154</v>
      </c>
      <c r="R1060" s="40">
        <f t="shared" si="131"/>
        <v>3599.9940360000001</v>
      </c>
      <c r="S1060" s="41">
        <f t="shared" si="132"/>
        <v>2.1622268043112961E-2</v>
      </c>
      <c r="U1060" s="42">
        <f>Beazley_data[[#This Row],[Acq_costs]]</f>
        <v>880.5385</v>
      </c>
      <c r="V1060" s="40">
        <f t="shared" si="133"/>
        <v>899.998468</v>
      </c>
      <c r="W1060" s="43">
        <f t="shared" si="134"/>
        <v>2.1622223472495958E-2</v>
      </c>
      <c r="Y1060" s="44">
        <f>Beazley_data[[#This Row],[total_RC]]</f>
        <v>0</v>
      </c>
      <c r="Z1060" s="45">
        <f t="shared" si="135"/>
        <v>0</v>
      </c>
      <c r="AA1060" s="43" t="str">
        <f t="shared" si="136"/>
        <v>no values</v>
      </c>
      <c r="AD1060" s="42">
        <f>Beazley_data[[#This Row],[Cat_incurred]]+Beazley_data[[#This Row],[incurred_exc_cat]]</f>
        <v>0</v>
      </c>
      <c r="AE1060" s="40">
        <f t="shared" si="137"/>
        <v>0</v>
      </c>
      <c r="AF1060" s="43" t="str">
        <f t="shared" si="138"/>
        <v>no values</v>
      </c>
    </row>
    <row r="1061" spans="1:32" x14ac:dyDescent="0.25">
      <c r="A1061" s="46" t="s">
        <v>1319</v>
      </c>
      <c r="B1061" s="46" t="s">
        <v>17</v>
      </c>
      <c r="C1061">
        <v>2001</v>
      </c>
      <c r="D1061" s="84">
        <v>10029.6402</v>
      </c>
      <c r="E1061">
        <v>3026.8905083333302</v>
      </c>
      <c r="F1061">
        <v>0</v>
      </c>
      <c r="G1061">
        <v>0</v>
      </c>
      <c r="H1061">
        <v>0</v>
      </c>
      <c r="I1061">
        <v>0</v>
      </c>
      <c r="J1061">
        <v>1.1433931193545701</v>
      </c>
      <c r="K1061">
        <v>0</v>
      </c>
      <c r="L1061">
        <v>0</v>
      </c>
      <c r="M1061" s="38">
        <f>IF(OR(Beazley_data[[#This Row],[total_RC]]&lt;0.6,Beazley_data[[#This Row],[total_RC]]&gt;2),1,Beazley_data[[#This Row],[total_RC]])</f>
        <v>1.1433931193545701</v>
      </c>
      <c r="P1061" s="39" t="str">
        <f>Beazley_data[[#This Row],[key]]</f>
        <v>EA2001</v>
      </c>
      <c r="Q1061" s="40">
        <f>Beazley_data[[#This Row],[WEP]]</f>
        <v>10029.6402</v>
      </c>
      <c r="R1061" s="40">
        <f t="shared" si="131"/>
        <v>10107.438436</v>
      </c>
      <c r="S1061" s="41">
        <f t="shared" si="132"/>
        <v>7.6971268727102976E-3</v>
      </c>
      <c r="U1061" s="42">
        <f>Beazley_data[[#This Row],[Acq_costs]]</f>
        <v>3026.8905083333302</v>
      </c>
      <c r="V1061" s="40">
        <f t="shared" si="133"/>
        <v>3046.3400839999999</v>
      </c>
      <c r="W1061" s="43">
        <f t="shared" si="134"/>
        <v>6.3845713644457682E-3</v>
      </c>
      <c r="Y1061" s="44">
        <f>Beazley_data[[#This Row],[total_RC]]</f>
        <v>1.1433931193545701</v>
      </c>
      <c r="Z1061" s="45">
        <f t="shared" si="135"/>
        <v>1.14115250298284</v>
      </c>
      <c r="AA1061" s="43">
        <f t="shared" si="136"/>
        <v>-1.963467955311327E-3</v>
      </c>
      <c r="AD1061" s="42">
        <f>Beazley_data[[#This Row],[Cat_incurred]]+Beazley_data[[#This Row],[incurred_exc_cat]]</f>
        <v>0</v>
      </c>
      <c r="AE1061" s="40">
        <f t="shared" si="137"/>
        <v>0</v>
      </c>
      <c r="AF1061" s="43" t="str">
        <f t="shared" si="138"/>
        <v>no values</v>
      </c>
    </row>
    <row r="1062" spans="1:32" x14ac:dyDescent="0.25">
      <c r="A1062" s="48" t="s">
        <v>1320</v>
      </c>
      <c r="B1062" s="48" t="s">
        <v>17</v>
      </c>
      <c r="C1062" s="49">
        <v>2002</v>
      </c>
      <c r="D1062" s="85">
        <v>15817.200699999999</v>
      </c>
      <c r="E1062" s="49">
        <v>4684.0288182795703</v>
      </c>
      <c r="F1062" s="49">
        <v>0</v>
      </c>
      <c r="G1062" s="49">
        <v>0</v>
      </c>
      <c r="H1062" s="49">
        <v>0</v>
      </c>
      <c r="I1062" s="49">
        <v>0</v>
      </c>
      <c r="J1062" s="49">
        <v>0.99</v>
      </c>
      <c r="K1062" s="49">
        <v>0</v>
      </c>
      <c r="L1062" s="49">
        <v>0</v>
      </c>
      <c r="M1062" s="38">
        <f>IF(OR(Beazley_data[[#This Row],[total_RC]]&lt;0.6,Beazley_data[[#This Row],[total_RC]]&gt;2),1,Beazley_data[[#This Row],[total_RC]])</f>
        <v>0.99</v>
      </c>
      <c r="P1062" s="39" t="str">
        <f>Beazley_data[[#This Row],[key]]</f>
        <v>EA2002</v>
      </c>
      <c r="Q1062" s="40">
        <f>Beazley_data[[#This Row],[WEP]]</f>
        <v>15817.200699999999</v>
      </c>
      <c r="R1062" s="40">
        <f t="shared" si="131"/>
        <v>15817.200699999999</v>
      </c>
      <c r="S1062" s="41">
        <f t="shared" si="132"/>
        <v>0</v>
      </c>
      <c r="U1062" s="42">
        <f>Beazley_data[[#This Row],[Acq_costs]]</f>
        <v>4684.0288182795703</v>
      </c>
      <c r="V1062" s="40">
        <f t="shared" si="133"/>
        <v>4684.0289000000002</v>
      </c>
      <c r="W1062" s="43">
        <f t="shared" si="134"/>
        <v>1.7446610969718449E-8</v>
      </c>
      <c r="Y1062" s="44">
        <f>Beazley_data[[#This Row],[total_RC]]</f>
        <v>0.99</v>
      </c>
      <c r="Z1062" s="45">
        <f t="shared" si="135"/>
        <v>0.99000000167705104</v>
      </c>
      <c r="AA1062" s="43">
        <f t="shared" si="136"/>
        <v>1.6939909603460628E-9</v>
      </c>
      <c r="AD1062" s="42">
        <f>Beazley_data[[#This Row],[Cat_incurred]]+Beazley_data[[#This Row],[incurred_exc_cat]]</f>
        <v>0</v>
      </c>
      <c r="AE1062" s="40">
        <f t="shared" si="137"/>
        <v>0</v>
      </c>
      <c r="AF1062" s="43" t="str">
        <f t="shared" si="138"/>
        <v>no values</v>
      </c>
    </row>
    <row r="1063" spans="1:32" x14ac:dyDescent="0.25">
      <c r="A1063" s="46" t="s">
        <v>1321</v>
      </c>
      <c r="B1063" s="46" t="s">
        <v>17</v>
      </c>
      <c r="C1063">
        <v>2003</v>
      </c>
      <c r="D1063" s="84">
        <v>368600.29220000003</v>
      </c>
      <c r="E1063">
        <v>77639.121397837996</v>
      </c>
      <c r="F1063">
        <v>0</v>
      </c>
      <c r="G1063">
        <v>0</v>
      </c>
      <c r="H1063">
        <v>0</v>
      </c>
      <c r="I1063">
        <v>0</v>
      </c>
      <c r="J1063">
        <v>1.3237929407781099</v>
      </c>
      <c r="K1063">
        <v>0</v>
      </c>
      <c r="L1063">
        <v>0</v>
      </c>
      <c r="M1063" s="38">
        <f>IF(OR(Beazley_data[[#This Row],[total_RC]]&lt;0.6,Beazley_data[[#This Row],[total_RC]]&gt;2),1,Beazley_data[[#This Row],[total_RC]])</f>
        <v>1.3237929407781099</v>
      </c>
      <c r="P1063" s="39" t="str">
        <f>Beazley_data[[#This Row],[key]]</f>
        <v>EA2003</v>
      </c>
      <c r="Q1063" s="40">
        <f>Beazley_data[[#This Row],[WEP]]</f>
        <v>368600.29220000003</v>
      </c>
      <c r="R1063" s="40">
        <f t="shared" si="131"/>
        <v>374147.23814154201</v>
      </c>
      <c r="S1063" s="41">
        <f t="shared" si="132"/>
        <v>1.4825569658337404E-2</v>
      </c>
      <c r="U1063" s="42">
        <f>Beazley_data[[#This Row],[Acq_costs]]</f>
        <v>77639.121397837996</v>
      </c>
      <c r="V1063" s="40">
        <f t="shared" si="133"/>
        <v>78835.561628458003</v>
      </c>
      <c r="W1063" s="43">
        <f t="shared" si="134"/>
        <v>1.5176402703372335E-2</v>
      </c>
      <c r="Y1063" s="44">
        <f>Beazley_data[[#This Row],[total_RC]]</f>
        <v>1.3237929407781099</v>
      </c>
      <c r="Z1063" s="45">
        <f t="shared" si="135"/>
        <v>1.32379293320536</v>
      </c>
      <c r="AA1063" s="43">
        <f t="shared" si="136"/>
        <v>-5.7204943406870643E-9</v>
      </c>
      <c r="AD1063" s="42">
        <f>Beazley_data[[#This Row],[Cat_incurred]]+Beazley_data[[#This Row],[incurred_exc_cat]]</f>
        <v>0</v>
      </c>
      <c r="AE1063" s="40">
        <f t="shared" si="137"/>
        <v>0</v>
      </c>
      <c r="AF1063" s="43" t="str">
        <f t="shared" si="138"/>
        <v>no values</v>
      </c>
    </row>
    <row r="1064" spans="1:32" x14ac:dyDescent="0.25">
      <c r="A1064" s="48" t="s">
        <v>1322</v>
      </c>
      <c r="B1064" s="48" t="s">
        <v>17</v>
      </c>
      <c r="C1064" s="49">
        <v>2004</v>
      </c>
      <c r="D1064" s="85">
        <v>733475.83589999995</v>
      </c>
      <c r="E1064" s="49">
        <v>152422.021053959</v>
      </c>
      <c r="F1064" s="49">
        <v>513888.34069645999</v>
      </c>
      <c r="G1064" s="49">
        <v>513888.34069645999</v>
      </c>
      <c r="H1064" s="49">
        <v>3508.3125</v>
      </c>
      <c r="I1064" s="49">
        <v>3508.3125</v>
      </c>
      <c r="J1064" s="49">
        <v>1.15678819024985</v>
      </c>
      <c r="K1064" s="49">
        <v>517396.65319645999</v>
      </c>
      <c r="L1064" s="49">
        <v>517396.65319645999</v>
      </c>
      <c r="M1064" s="38">
        <f>IF(OR(Beazley_data[[#This Row],[total_RC]]&lt;0.6,Beazley_data[[#This Row],[total_RC]]&gt;2),1,Beazley_data[[#This Row],[total_RC]])</f>
        <v>1.15678819024985</v>
      </c>
      <c r="P1064" s="39" t="str">
        <f>Beazley_data[[#This Row],[key]]</f>
        <v>EA2004</v>
      </c>
      <c r="Q1064" s="40">
        <f>Beazley_data[[#This Row],[WEP]]</f>
        <v>733475.83589999995</v>
      </c>
      <c r="R1064" s="40">
        <f t="shared" si="131"/>
        <v>736806.466648606</v>
      </c>
      <c r="S1064" s="41">
        <f t="shared" si="132"/>
        <v>4.5203603651248645E-3</v>
      </c>
      <c r="U1064" s="42">
        <f>Beazley_data[[#This Row],[Acq_costs]]</f>
        <v>152422.021053959</v>
      </c>
      <c r="V1064" s="40">
        <f t="shared" si="133"/>
        <v>153015.94453760301</v>
      </c>
      <c r="W1064" s="43">
        <f t="shared" si="134"/>
        <v>3.8814483382027345E-3</v>
      </c>
      <c r="Y1064" s="44">
        <f>Beazley_data[[#This Row],[total_RC]]</f>
        <v>1.15678819024985</v>
      </c>
      <c r="Z1064" s="45">
        <f t="shared" si="135"/>
        <v>1.1544405988328199</v>
      </c>
      <c r="AA1064" s="43">
        <f t="shared" si="136"/>
        <v>-2.0335315817926122E-3</v>
      </c>
      <c r="AD1064" s="42">
        <f>Beazley_data[[#This Row],[Cat_incurred]]+Beazley_data[[#This Row],[incurred_exc_cat]]</f>
        <v>517396.65319645999</v>
      </c>
      <c r="AE1064" s="40">
        <f t="shared" si="137"/>
        <v>517564.10903200001</v>
      </c>
      <c r="AF1064" s="43">
        <f t="shared" si="138"/>
        <v>3.2354607403750396E-4</v>
      </c>
    </row>
    <row r="1065" spans="1:32" x14ac:dyDescent="0.25">
      <c r="A1065" s="46" t="s">
        <v>1323</v>
      </c>
      <c r="B1065" s="46" t="s">
        <v>17</v>
      </c>
      <c r="C1065">
        <v>2005</v>
      </c>
      <c r="D1065" s="84">
        <v>615123.99829999998</v>
      </c>
      <c r="E1065">
        <v>150651.82597201999</v>
      </c>
      <c r="F1065">
        <v>0</v>
      </c>
      <c r="G1065">
        <v>0</v>
      </c>
      <c r="H1065">
        <v>6383.0583999999999</v>
      </c>
      <c r="I1065">
        <v>6383.0583999999999</v>
      </c>
      <c r="J1065">
        <v>1.1010330626403599</v>
      </c>
      <c r="K1065">
        <v>6383.0583999999999</v>
      </c>
      <c r="L1065">
        <v>6383.0583999999999</v>
      </c>
      <c r="M1065" s="38">
        <f>IF(OR(Beazley_data[[#This Row],[total_RC]]&lt;0.6,Beazley_data[[#This Row],[total_RC]]&gt;2),1,Beazley_data[[#This Row],[total_RC]])</f>
        <v>1.1010330626403599</v>
      </c>
      <c r="P1065" s="39" t="str">
        <f>Beazley_data[[#This Row],[key]]</f>
        <v>EA2005</v>
      </c>
      <c r="Q1065" s="40">
        <f>Beazley_data[[#This Row],[WEP]]</f>
        <v>615123.99829999998</v>
      </c>
      <c r="R1065" s="40">
        <f t="shared" si="131"/>
        <v>638388.04882380296</v>
      </c>
      <c r="S1065" s="41">
        <f t="shared" si="132"/>
        <v>3.6441864108618258E-2</v>
      </c>
      <c r="U1065" s="42">
        <f>Beazley_data[[#This Row],[Acq_costs]]</f>
        <v>150651.82597201999</v>
      </c>
      <c r="V1065" s="40">
        <f t="shared" si="133"/>
        <v>160955.59919658699</v>
      </c>
      <c r="W1065" s="43">
        <f t="shared" si="134"/>
        <v>6.4016245946077618E-2</v>
      </c>
      <c r="Y1065" s="44">
        <f>Beazley_data[[#This Row],[total_RC]]</f>
        <v>1.1010330626403599</v>
      </c>
      <c r="Z1065" s="45">
        <f t="shared" si="135"/>
        <v>1.0975447688314599</v>
      </c>
      <c r="AA1065" s="43">
        <f t="shared" si="136"/>
        <v>-3.178270179005062E-3</v>
      </c>
      <c r="AD1065" s="42">
        <f>Beazley_data[[#This Row],[Cat_incurred]]+Beazley_data[[#This Row],[incurred_exc_cat]]</f>
        <v>6383.0583999999999</v>
      </c>
      <c r="AE1065" s="40">
        <f t="shared" si="137"/>
        <v>6383.0583999999999</v>
      </c>
      <c r="AF1065" s="43">
        <f t="shared" si="138"/>
        <v>0</v>
      </c>
    </row>
    <row r="1066" spans="1:32" x14ac:dyDescent="0.25">
      <c r="A1066" s="48" t="s">
        <v>1324</v>
      </c>
      <c r="B1066" s="48" t="s">
        <v>17</v>
      </c>
      <c r="C1066" s="49">
        <v>2006</v>
      </c>
      <c r="D1066" s="85">
        <v>1685693.0977</v>
      </c>
      <c r="E1066" s="49">
        <v>278722.67084368499</v>
      </c>
      <c r="F1066" s="49">
        <v>412061.04309351998</v>
      </c>
      <c r="G1066" s="49">
        <v>412061.04309351998</v>
      </c>
      <c r="H1066" s="49">
        <v>4069.7145999999998</v>
      </c>
      <c r="I1066" s="49">
        <v>4069.7145999999998</v>
      </c>
      <c r="J1066" s="49">
        <v>1.16507304598511</v>
      </c>
      <c r="K1066" s="49">
        <v>416130.75769351999</v>
      </c>
      <c r="L1066" s="49">
        <v>416130.75769351999</v>
      </c>
      <c r="M1066" s="38">
        <f>IF(OR(Beazley_data[[#This Row],[total_RC]]&lt;0.6,Beazley_data[[#This Row],[total_RC]]&gt;2),1,Beazley_data[[#This Row],[total_RC]])</f>
        <v>1.16507304598511</v>
      </c>
      <c r="P1066" s="39" t="str">
        <f>Beazley_data[[#This Row],[key]]</f>
        <v>EA2006</v>
      </c>
      <c r="Q1066" s="40">
        <f>Beazley_data[[#This Row],[WEP]]</f>
        <v>1685693.0977</v>
      </c>
      <c r="R1066" s="40">
        <f t="shared" si="131"/>
        <v>1689298.67226366</v>
      </c>
      <c r="S1066" s="41">
        <f t="shared" si="132"/>
        <v>2.1343618052031563E-3</v>
      </c>
      <c r="U1066" s="42">
        <f>Beazley_data[[#This Row],[Acq_costs]]</f>
        <v>278722.67084368499</v>
      </c>
      <c r="V1066" s="40">
        <f t="shared" si="133"/>
        <v>279653.291195155</v>
      </c>
      <c r="W1066" s="43">
        <f t="shared" si="134"/>
        <v>3.3277647028319341E-3</v>
      </c>
      <c r="Y1066" s="44">
        <f>Beazley_data[[#This Row],[total_RC]]</f>
        <v>1.16507304598511</v>
      </c>
      <c r="Z1066" s="45">
        <f t="shared" si="135"/>
        <v>1.16518527818644</v>
      </c>
      <c r="AA1066" s="43">
        <f t="shared" si="136"/>
        <v>9.6321334839329713E-5</v>
      </c>
      <c r="AD1066" s="42">
        <f>Beazley_data[[#This Row],[Cat_incurred]]+Beazley_data[[#This Row],[incurred_exc_cat]]</f>
        <v>416130.75769351999</v>
      </c>
      <c r="AE1066" s="40">
        <f t="shared" si="137"/>
        <v>961618.67198400002</v>
      </c>
      <c r="AF1066" s="43">
        <f t="shared" si="138"/>
        <v>0.56726011066843784</v>
      </c>
    </row>
    <row r="1067" spans="1:32" x14ac:dyDescent="0.25">
      <c r="A1067" s="46" t="s">
        <v>1325</v>
      </c>
      <c r="B1067" s="46" t="s">
        <v>17</v>
      </c>
      <c r="C1067">
        <v>2007</v>
      </c>
      <c r="D1067" s="84">
        <v>1364371.0290999999</v>
      </c>
      <c r="E1067">
        <v>204341.901469801</v>
      </c>
      <c r="F1067">
        <v>11416480.369200001</v>
      </c>
      <c r="G1067">
        <v>11416480.369200001</v>
      </c>
      <c r="H1067">
        <v>322896.39870671002</v>
      </c>
      <c r="I1067">
        <v>322896.39870671002</v>
      </c>
      <c r="J1067">
        <v>1.1506475429720899</v>
      </c>
      <c r="K1067">
        <v>11739376.767906699</v>
      </c>
      <c r="L1067">
        <v>11739376.767906699</v>
      </c>
      <c r="M1067" s="38">
        <f>IF(OR(Beazley_data[[#This Row],[total_RC]]&lt;0.6,Beazley_data[[#This Row],[total_RC]]&gt;2),1,Beazley_data[[#This Row],[total_RC]])</f>
        <v>1.1506475429720899</v>
      </c>
      <c r="P1067" s="39" t="str">
        <f>Beazley_data[[#This Row],[key]]</f>
        <v>EA2007</v>
      </c>
      <c r="Q1067" s="40">
        <f>Beazley_data[[#This Row],[WEP]]</f>
        <v>1364371.0290999999</v>
      </c>
      <c r="R1067" s="40">
        <f t="shared" si="131"/>
        <v>1368747.40834985</v>
      </c>
      <c r="S1067" s="41">
        <f t="shared" si="132"/>
        <v>3.1973607571072447E-3</v>
      </c>
      <c r="U1067" s="42">
        <f>Beazley_data[[#This Row],[Acq_costs]]</f>
        <v>204341.901469801</v>
      </c>
      <c r="V1067" s="40">
        <f t="shared" si="133"/>
        <v>205242.11844249599</v>
      </c>
      <c r="W1067" s="43">
        <f t="shared" si="134"/>
        <v>4.3861220081258014E-3</v>
      </c>
      <c r="Y1067" s="44">
        <f>Beazley_data[[#This Row],[total_RC]]</f>
        <v>1.1506475429720899</v>
      </c>
      <c r="Z1067" s="45">
        <f t="shared" si="135"/>
        <v>1.15008121292918</v>
      </c>
      <c r="AA1067" s="43">
        <f t="shared" si="136"/>
        <v>-4.9242613177512252E-4</v>
      </c>
      <c r="AD1067" s="42">
        <f>Beazley_data[[#This Row],[Cat_incurred]]+Beazley_data[[#This Row],[incurred_exc_cat]]</f>
        <v>11739376.767906711</v>
      </c>
      <c r="AE1067" s="40">
        <f t="shared" si="137"/>
        <v>11739397.546332</v>
      </c>
      <c r="AF1067" s="43">
        <f t="shared" si="138"/>
        <v>1.7699737322389452E-6</v>
      </c>
    </row>
    <row r="1068" spans="1:32" x14ac:dyDescent="0.25">
      <c r="A1068" s="48" t="s">
        <v>1326</v>
      </c>
      <c r="B1068" s="48" t="s">
        <v>17</v>
      </c>
      <c r="C1068" s="49">
        <v>2008</v>
      </c>
      <c r="D1068" s="85">
        <v>447261.59129999997</v>
      </c>
      <c r="E1068" s="49">
        <v>107015.878414279</v>
      </c>
      <c r="F1068" s="49">
        <v>0</v>
      </c>
      <c r="G1068" s="49">
        <v>0</v>
      </c>
      <c r="H1068" s="49">
        <v>0</v>
      </c>
      <c r="I1068" s="49">
        <v>0</v>
      </c>
      <c r="J1068" s="49">
        <v>0.90800457366744303</v>
      </c>
      <c r="K1068" s="49">
        <v>0</v>
      </c>
      <c r="L1068" s="49">
        <v>0</v>
      </c>
      <c r="M1068" s="38">
        <f>IF(OR(Beazley_data[[#This Row],[total_RC]]&lt;0.6,Beazley_data[[#This Row],[total_RC]]&gt;2),1,Beazley_data[[#This Row],[total_RC]])</f>
        <v>0.90800457366744303</v>
      </c>
      <c r="P1068" s="39" t="str">
        <f>Beazley_data[[#This Row],[key]]</f>
        <v>EA2008</v>
      </c>
      <c r="Q1068" s="40">
        <f>Beazley_data[[#This Row],[WEP]]</f>
        <v>447261.59129999997</v>
      </c>
      <c r="R1068" s="40">
        <f t="shared" si="131"/>
        <v>450835.164201006</v>
      </c>
      <c r="S1068" s="41">
        <f t="shared" si="132"/>
        <v>7.9265620447759588E-3</v>
      </c>
      <c r="U1068" s="42">
        <f>Beazley_data[[#This Row],[Acq_costs]]</f>
        <v>107015.878414279</v>
      </c>
      <c r="V1068" s="40">
        <f t="shared" si="133"/>
        <v>107926.03585719899</v>
      </c>
      <c r="W1068" s="43">
        <f t="shared" si="134"/>
        <v>8.4331592065908997E-3</v>
      </c>
      <c r="Y1068" s="44">
        <f>Beazley_data[[#This Row],[total_RC]]</f>
        <v>0.90800457366744303</v>
      </c>
      <c r="Z1068" s="45">
        <f t="shared" si="135"/>
        <v>0.90813947921055804</v>
      </c>
      <c r="AA1068" s="43">
        <f t="shared" si="136"/>
        <v>1.4855156746658424E-4</v>
      </c>
      <c r="AD1068" s="42">
        <f>Beazley_data[[#This Row],[Cat_incurred]]+Beazley_data[[#This Row],[incurred_exc_cat]]</f>
        <v>0</v>
      </c>
      <c r="AE1068" s="40">
        <f t="shared" si="137"/>
        <v>0</v>
      </c>
      <c r="AF1068" s="43" t="str">
        <f t="shared" si="138"/>
        <v>no values</v>
      </c>
    </row>
    <row r="1069" spans="1:32" x14ac:dyDescent="0.25">
      <c r="A1069" s="46" t="s">
        <v>1327</v>
      </c>
      <c r="B1069" s="46" t="s">
        <v>17</v>
      </c>
      <c r="C1069">
        <v>2009</v>
      </c>
      <c r="D1069" s="84">
        <v>504021.47330000001</v>
      </c>
      <c r="E1069">
        <v>140128.85562163801</v>
      </c>
      <c r="F1069">
        <v>9572655.9550000001</v>
      </c>
      <c r="G1069">
        <v>9572655.9550000001</v>
      </c>
      <c r="H1069">
        <v>0</v>
      </c>
      <c r="I1069">
        <v>0</v>
      </c>
      <c r="J1069">
        <v>1.0503110396323501</v>
      </c>
      <c r="K1069">
        <v>9572655.9550000001</v>
      </c>
      <c r="L1069">
        <v>9572655.9550000001</v>
      </c>
      <c r="M1069" s="38">
        <f>IF(OR(Beazley_data[[#This Row],[total_RC]]&lt;0.6,Beazley_data[[#This Row],[total_RC]]&gt;2),1,Beazley_data[[#This Row],[total_RC]])</f>
        <v>1.0503110396323501</v>
      </c>
      <c r="P1069" s="39" t="str">
        <f>Beazley_data[[#This Row],[key]]</f>
        <v>EA2009</v>
      </c>
      <c r="Q1069" s="40">
        <f>Beazley_data[[#This Row],[WEP]]</f>
        <v>504021.47330000001</v>
      </c>
      <c r="R1069" s="40">
        <f t="shared" si="131"/>
        <v>499744.32891768299</v>
      </c>
      <c r="S1069" s="41">
        <f t="shared" si="132"/>
        <v>-8.5586651710089744E-3</v>
      </c>
      <c r="U1069" s="42">
        <f>Beazley_data[[#This Row],[Acq_costs]]</f>
        <v>140128.85562163801</v>
      </c>
      <c r="V1069" s="40">
        <f t="shared" si="133"/>
        <v>138893.867283064</v>
      </c>
      <c r="W1069" s="43">
        <f t="shared" si="134"/>
        <v>-8.8915973234233534E-3</v>
      </c>
      <c r="Y1069" s="44">
        <f>Beazley_data[[#This Row],[total_RC]]</f>
        <v>1.0503110396323501</v>
      </c>
      <c r="Z1069" s="45">
        <f t="shared" si="135"/>
        <v>1.0510174008459101</v>
      </c>
      <c r="AA1069" s="43">
        <f t="shared" si="136"/>
        <v>6.7207375728654275E-4</v>
      </c>
      <c r="AD1069" s="42">
        <f>Beazley_data[[#This Row],[Cat_incurred]]+Beazley_data[[#This Row],[incurred_exc_cat]]</f>
        <v>9572655.9550000001</v>
      </c>
      <c r="AE1069" s="40">
        <f t="shared" si="137"/>
        <v>9572655.9550000001</v>
      </c>
      <c r="AF1069" s="43">
        <f t="shared" si="138"/>
        <v>0</v>
      </c>
    </row>
    <row r="1070" spans="1:32" x14ac:dyDescent="0.25">
      <c r="A1070" s="48" t="s">
        <v>1328</v>
      </c>
      <c r="B1070" s="48" t="s">
        <v>17</v>
      </c>
      <c r="C1070" s="49">
        <v>2010</v>
      </c>
      <c r="D1070" s="85">
        <v>788643.4656</v>
      </c>
      <c r="E1070" s="49">
        <v>188165.74255305901</v>
      </c>
      <c r="F1070" s="49">
        <v>0</v>
      </c>
      <c r="G1070" s="49">
        <v>0</v>
      </c>
      <c r="H1070" s="49">
        <v>0</v>
      </c>
      <c r="I1070" s="49">
        <v>0</v>
      </c>
      <c r="J1070" s="49">
        <v>1.2822490791283101</v>
      </c>
      <c r="K1070" s="49">
        <v>0</v>
      </c>
      <c r="L1070" s="49">
        <v>0</v>
      </c>
      <c r="M1070" s="38">
        <f>IF(OR(Beazley_data[[#This Row],[total_RC]]&lt;0.6,Beazley_data[[#This Row],[total_RC]]&gt;2),1,Beazley_data[[#This Row],[total_RC]])</f>
        <v>1.2822490791283101</v>
      </c>
      <c r="P1070" s="39" t="str">
        <f>Beazley_data[[#This Row],[key]]</f>
        <v>EA2010</v>
      </c>
      <c r="Q1070" s="40">
        <f>Beazley_data[[#This Row],[WEP]]</f>
        <v>788643.4656</v>
      </c>
      <c r="R1070" s="40">
        <f t="shared" si="131"/>
        <v>790372.66374453402</v>
      </c>
      <c r="S1070" s="41">
        <f t="shared" si="132"/>
        <v>2.187826355660671E-3</v>
      </c>
      <c r="U1070" s="42">
        <f>Beazley_data[[#This Row],[Acq_costs]]</f>
        <v>188165.74255305901</v>
      </c>
      <c r="V1070" s="40">
        <f t="shared" si="133"/>
        <v>188301.955989201</v>
      </c>
      <c r="W1070" s="43">
        <f t="shared" si="134"/>
        <v>7.2337770166232501E-4</v>
      </c>
      <c r="Y1070" s="44">
        <f>Beazley_data[[#This Row],[total_RC]]</f>
        <v>1.2822490791283101</v>
      </c>
      <c r="Z1070" s="45">
        <f t="shared" si="135"/>
        <v>1.27735419377127</v>
      </c>
      <c r="AA1070" s="43">
        <f t="shared" si="136"/>
        <v>-3.8320501712906926E-3</v>
      </c>
      <c r="AD1070" s="42">
        <f>Beazley_data[[#This Row],[Cat_incurred]]+Beazley_data[[#This Row],[incurred_exc_cat]]</f>
        <v>0</v>
      </c>
      <c r="AE1070" s="40">
        <f t="shared" si="137"/>
        <v>0</v>
      </c>
      <c r="AF1070" s="43" t="str">
        <f t="shared" si="138"/>
        <v>no values</v>
      </c>
    </row>
    <row r="1071" spans="1:32" x14ac:dyDescent="0.25">
      <c r="A1071" s="46" t="s">
        <v>1329</v>
      </c>
      <c r="B1071" s="46" t="s">
        <v>17</v>
      </c>
      <c r="C1071">
        <v>2011</v>
      </c>
      <c r="D1071" s="84">
        <v>582870.53009999997</v>
      </c>
      <c r="E1071">
        <v>140017.90008694201</v>
      </c>
      <c r="F1071">
        <v>0</v>
      </c>
      <c r="G1071">
        <v>0</v>
      </c>
      <c r="H1071">
        <v>2275.9440534114001</v>
      </c>
      <c r="I1071">
        <v>2275.9440534114001</v>
      </c>
      <c r="J1071">
        <v>1.0980775297766701</v>
      </c>
      <c r="K1071">
        <v>2275.9440534114001</v>
      </c>
      <c r="L1071">
        <v>2275.9440534114001</v>
      </c>
      <c r="M1071" s="38">
        <f>IF(OR(Beazley_data[[#This Row],[total_RC]]&lt;0.6,Beazley_data[[#This Row],[total_RC]]&gt;2),1,Beazley_data[[#This Row],[total_RC]])</f>
        <v>1.0980775297766701</v>
      </c>
      <c r="P1071" s="39" t="str">
        <f>Beazley_data[[#This Row],[key]]</f>
        <v>EA2011</v>
      </c>
      <c r="Q1071" s="40">
        <f>Beazley_data[[#This Row],[WEP]]</f>
        <v>582870.53009999997</v>
      </c>
      <c r="R1071" s="40">
        <f t="shared" si="131"/>
        <v>587793.26370040805</v>
      </c>
      <c r="S1071" s="41">
        <f t="shared" si="132"/>
        <v>8.3749404840357897E-3</v>
      </c>
      <c r="U1071" s="42">
        <f>Beazley_data[[#This Row],[Acq_costs]]</f>
        <v>140017.90008694201</v>
      </c>
      <c r="V1071" s="40">
        <f t="shared" si="133"/>
        <v>141499.58473693399</v>
      </c>
      <c r="W1071" s="43">
        <f t="shared" si="134"/>
        <v>1.0471300341599028E-2</v>
      </c>
      <c r="Y1071" s="44">
        <f>Beazley_data[[#This Row],[total_RC]]</f>
        <v>1.0980775297766701</v>
      </c>
      <c r="Z1071" s="45">
        <f t="shared" si="135"/>
        <v>1.0992684244789801</v>
      </c>
      <c r="AA1071" s="43">
        <f t="shared" si="136"/>
        <v>1.0833520510465761E-3</v>
      </c>
      <c r="AD1071" s="42">
        <f>Beazley_data[[#This Row],[Cat_incurred]]+Beazley_data[[#This Row],[incurred_exc_cat]]</f>
        <v>2275.9440534114001</v>
      </c>
      <c r="AE1071" s="40">
        <f t="shared" si="137"/>
        <v>0</v>
      </c>
      <c r="AF1071" s="43" t="str">
        <f t="shared" si="138"/>
        <v>no values</v>
      </c>
    </row>
    <row r="1072" spans="1:32" x14ac:dyDescent="0.25">
      <c r="A1072" s="48" t="s">
        <v>1330</v>
      </c>
      <c r="B1072" s="48" t="s">
        <v>17</v>
      </c>
      <c r="C1072" s="49">
        <v>2012</v>
      </c>
      <c r="D1072" s="85">
        <v>628455.12609999999</v>
      </c>
      <c r="E1072" s="49">
        <v>145809.72768815601</v>
      </c>
      <c r="F1072" s="49">
        <v>0</v>
      </c>
      <c r="G1072" s="49">
        <v>0</v>
      </c>
      <c r="H1072" s="49">
        <v>0</v>
      </c>
      <c r="I1072" s="49">
        <v>0</v>
      </c>
      <c r="J1072" s="49">
        <v>1.07089341758302</v>
      </c>
      <c r="K1072" s="49">
        <v>0</v>
      </c>
      <c r="L1072" s="49">
        <v>0</v>
      </c>
      <c r="M1072" s="38">
        <f>IF(OR(Beazley_data[[#This Row],[total_RC]]&lt;0.6,Beazley_data[[#This Row],[total_RC]]&gt;2),1,Beazley_data[[#This Row],[total_RC]])</f>
        <v>1.07089341758302</v>
      </c>
      <c r="P1072" s="39" t="str">
        <f>Beazley_data[[#This Row],[key]]</f>
        <v>EA2012</v>
      </c>
      <c r="Q1072" s="40">
        <f>Beazley_data[[#This Row],[WEP]]</f>
        <v>628455.12609999999</v>
      </c>
      <c r="R1072" s="40">
        <f t="shared" si="131"/>
        <v>630603.15010241105</v>
      </c>
      <c r="S1072" s="41">
        <f t="shared" si="132"/>
        <v>3.4063007805498762E-3</v>
      </c>
      <c r="U1072" s="42">
        <f>Beazley_data[[#This Row],[Acq_costs]]</f>
        <v>145809.72768815601</v>
      </c>
      <c r="V1072" s="40">
        <f t="shared" si="133"/>
        <v>146264.272374005</v>
      </c>
      <c r="W1072" s="43">
        <f t="shared" si="134"/>
        <v>3.1076945755194084E-3</v>
      </c>
      <c r="Y1072" s="44">
        <f>Beazley_data[[#This Row],[total_RC]]</f>
        <v>1.07089341758302</v>
      </c>
      <c r="Z1072" s="45">
        <f t="shared" si="135"/>
        <v>1.0710808709978199</v>
      </c>
      <c r="AA1072" s="43">
        <f t="shared" si="136"/>
        <v>1.7501331587150225E-4</v>
      </c>
      <c r="AD1072" s="42">
        <f>Beazley_data[[#This Row],[Cat_incurred]]+Beazley_data[[#This Row],[incurred_exc_cat]]</f>
        <v>0</v>
      </c>
      <c r="AE1072" s="40">
        <f t="shared" si="137"/>
        <v>2372.7309545031999</v>
      </c>
      <c r="AF1072" s="43">
        <f t="shared" si="138"/>
        <v>1</v>
      </c>
    </row>
    <row r="1073" spans="1:32" x14ac:dyDescent="0.25">
      <c r="A1073" s="46" t="s">
        <v>1331</v>
      </c>
      <c r="B1073" s="46" t="s">
        <v>17</v>
      </c>
      <c r="C1073">
        <v>2013</v>
      </c>
      <c r="D1073" s="84">
        <v>734754.50569999998</v>
      </c>
      <c r="E1073">
        <v>146136.40177057299</v>
      </c>
      <c r="F1073">
        <v>0</v>
      </c>
      <c r="G1073">
        <v>0</v>
      </c>
      <c r="H1073">
        <v>1217.6279999999999</v>
      </c>
      <c r="I1073">
        <v>1217.6279999999999</v>
      </c>
      <c r="J1073">
        <v>0.99577417127627899</v>
      </c>
      <c r="K1073">
        <v>1217.6279999999999</v>
      </c>
      <c r="L1073">
        <v>1217.6279999999999</v>
      </c>
      <c r="M1073" s="38">
        <f>IF(OR(Beazley_data[[#This Row],[total_RC]]&lt;0.6,Beazley_data[[#This Row],[total_RC]]&gt;2),1,Beazley_data[[#This Row],[total_RC]])</f>
        <v>0.99577417127627899</v>
      </c>
      <c r="P1073" s="39" t="str">
        <f>Beazley_data[[#This Row],[key]]</f>
        <v>EA2013</v>
      </c>
      <c r="Q1073" s="40">
        <f>Beazley_data[[#This Row],[WEP]]</f>
        <v>734754.50569999998</v>
      </c>
      <c r="R1073" s="40">
        <f t="shared" si="131"/>
        <v>693920.51758371701</v>
      </c>
      <c r="S1073" s="41">
        <f t="shared" si="132"/>
        <v>-5.884533902884146E-2</v>
      </c>
      <c r="U1073" s="42">
        <f>Beazley_data[[#This Row],[Acq_costs]]</f>
        <v>146136.40177057299</v>
      </c>
      <c r="V1073" s="40">
        <f t="shared" si="133"/>
        <v>136600.51770855099</v>
      </c>
      <c r="W1073" s="43">
        <f t="shared" si="134"/>
        <v>-6.9808549938058309E-2</v>
      </c>
      <c r="Y1073" s="44">
        <f>Beazley_data[[#This Row],[total_RC]]</f>
        <v>0.99577417127627899</v>
      </c>
      <c r="Z1073" s="45">
        <f t="shared" si="135"/>
        <v>0.99812428792300401</v>
      </c>
      <c r="AA1073" s="43">
        <f t="shared" si="136"/>
        <v>2.3545330728454426E-3</v>
      </c>
      <c r="AD1073" s="42">
        <f>Beazley_data[[#This Row],[Cat_incurred]]+Beazley_data[[#This Row],[incurred_exc_cat]]</f>
        <v>1217.6279999999999</v>
      </c>
      <c r="AE1073" s="40">
        <f t="shared" si="137"/>
        <v>1217.6279999999999</v>
      </c>
      <c r="AF1073" s="43">
        <f t="shared" si="138"/>
        <v>0</v>
      </c>
    </row>
    <row r="1074" spans="1:32" x14ac:dyDescent="0.25">
      <c r="A1074" s="48" t="s">
        <v>1332</v>
      </c>
      <c r="B1074" s="48" t="s">
        <v>17</v>
      </c>
      <c r="C1074" s="49">
        <v>2014</v>
      </c>
      <c r="D1074" s="85">
        <v>777903.93429999996</v>
      </c>
      <c r="E1074" s="49">
        <v>137183.43106019101</v>
      </c>
      <c r="F1074" s="49">
        <v>0</v>
      </c>
      <c r="G1074" s="49">
        <v>0</v>
      </c>
      <c r="H1074" s="49">
        <v>0</v>
      </c>
      <c r="I1074" s="49">
        <v>0</v>
      </c>
      <c r="J1074" s="49">
        <v>0.95197945632773495</v>
      </c>
      <c r="K1074" s="49">
        <v>0</v>
      </c>
      <c r="L1074" s="49">
        <v>0</v>
      </c>
      <c r="M1074" s="38">
        <f>IF(OR(Beazley_data[[#This Row],[total_RC]]&lt;0.6,Beazley_data[[#This Row],[total_RC]]&gt;2),1,Beazley_data[[#This Row],[total_RC]])</f>
        <v>0.95197945632773495</v>
      </c>
      <c r="P1074" s="39" t="str">
        <f>Beazley_data[[#This Row],[key]]</f>
        <v>EA2014</v>
      </c>
      <c r="Q1074" s="40">
        <f>Beazley_data[[#This Row],[WEP]]</f>
        <v>777903.93429999996</v>
      </c>
      <c r="R1074" s="40">
        <f t="shared" si="131"/>
        <v>787892.199772886</v>
      </c>
      <c r="S1074" s="41">
        <f t="shared" si="132"/>
        <v>1.2677198068168723E-2</v>
      </c>
      <c r="U1074" s="42">
        <f>Beazley_data[[#This Row],[Acq_costs]]</f>
        <v>137183.43106019101</v>
      </c>
      <c r="V1074" s="40">
        <f t="shared" si="133"/>
        <v>139362.66556872</v>
      </c>
      <c r="W1074" s="43">
        <f t="shared" si="134"/>
        <v>1.5637147148670177E-2</v>
      </c>
      <c r="Y1074" s="44">
        <f>Beazley_data[[#This Row],[total_RC]]</f>
        <v>0.95197945632773495</v>
      </c>
      <c r="Z1074" s="45">
        <f t="shared" si="135"/>
        <v>0.94667317740564705</v>
      </c>
      <c r="AA1074" s="43">
        <f t="shared" si="136"/>
        <v>-5.6051856635779343E-3</v>
      </c>
      <c r="AD1074" s="42">
        <f>Beazley_data[[#This Row],[Cat_incurred]]+Beazley_data[[#This Row],[incurred_exc_cat]]</f>
        <v>0</v>
      </c>
      <c r="AE1074" s="40">
        <f t="shared" si="137"/>
        <v>0</v>
      </c>
      <c r="AF1074" s="43" t="str">
        <f t="shared" si="138"/>
        <v>no values</v>
      </c>
    </row>
    <row r="1075" spans="1:32" x14ac:dyDescent="0.25">
      <c r="A1075" s="46" t="s">
        <v>1333</v>
      </c>
      <c r="B1075" s="46" t="s">
        <v>17</v>
      </c>
      <c r="C1075">
        <v>2015</v>
      </c>
      <c r="D1075" s="84">
        <v>727722.33429999999</v>
      </c>
      <c r="E1075">
        <v>94868.092896682501</v>
      </c>
      <c r="F1075">
        <v>0</v>
      </c>
      <c r="G1075">
        <v>0</v>
      </c>
      <c r="H1075">
        <v>333.24970506</v>
      </c>
      <c r="I1075">
        <v>333.24970506</v>
      </c>
      <c r="J1075">
        <v>0.81928814138043804</v>
      </c>
      <c r="K1075">
        <v>333.24970506</v>
      </c>
      <c r="L1075">
        <v>333.24970506</v>
      </c>
      <c r="M1075" s="38">
        <f>IF(OR(Beazley_data[[#This Row],[total_RC]]&lt;0.6,Beazley_data[[#This Row],[total_RC]]&gt;2),1,Beazley_data[[#This Row],[total_RC]])</f>
        <v>0.81928814138043804</v>
      </c>
      <c r="P1075" s="39" t="str">
        <f>Beazley_data[[#This Row],[key]]</f>
        <v>EA2015</v>
      </c>
      <c r="Q1075" s="40">
        <f>Beazley_data[[#This Row],[WEP]]</f>
        <v>727722.33429999999</v>
      </c>
      <c r="R1075" s="40">
        <f t="shared" si="131"/>
        <v>721172.18613464001</v>
      </c>
      <c r="S1075" s="41">
        <f t="shared" si="132"/>
        <v>-9.0826411379890479E-3</v>
      </c>
      <c r="U1075" s="42">
        <f>Beazley_data[[#This Row],[Acq_costs]]</f>
        <v>94868.092896682501</v>
      </c>
      <c r="V1075" s="40">
        <f t="shared" si="133"/>
        <v>93392.799598082405</v>
      </c>
      <c r="W1075" s="43">
        <f t="shared" si="134"/>
        <v>-1.5796649259354548E-2</v>
      </c>
      <c r="Y1075" s="44">
        <f>Beazley_data[[#This Row],[total_RC]]</f>
        <v>0.81928814138043804</v>
      </c>
      <c r="Z1075" s="45">
        <f t="shared" si="135"/>
        <v>0.82224035587015898</v>
      </c>
      <c r="AA1075" s="43">
        <f t="shared" si="136"/>
        <v>3.590451950751888E-3</v>
      </c>
      <c r="AD1075" s="42">
        <f>Beazley_data[[#This Row],[Cat_incurred]]+Beazley_data[[#This Row],[incurred_exc_cat]]</f>
        <v>333.24970506</v>
      </c>
      <c r="AE1075" s="40">
        <f t="shared" si="137"/>
        <v>336.982752</v>
      </c>
      <c r="AF1075" s="43">
        <f t="shared" si="138"/>
        <v>1.107785759907382E-2</v>
      </c>
    </row>
    <row r="1076" spans="1:32" x14ac:dyDescent="0.25">
      <c r="A1076" s="48" t="s">
        <v>1334</v>
      </c>
      <c r="B1076" s="48" t="s">
        <v>17</v>
      </c>
      <c r="C1076" s="49">
        <v>2016</v>
      </c>
      <c r="D1076" s="85">
        <v>344789.11729999998</v>
      </c>
      <c r="E1076" s="49">
        <v>72642.931653613297</v>
      </c>
      <c r="F1076" s="49">
        <v>0</v>
      </c>
      <c r="G1076" s="49">
        <v>0</v>
      </c>
      <c r="H1076" s="49">
        <v>0</v>
      </c>
      <c r="I1076" s="49">
        <v>0</v>
      </c>
      <c r="J1076" s="49">
        <v>0.95572971336659296</v>
      </c>
      <c r="K1076" s="49">
        <v>0</v>
      </c>
      <c r="L1076" s="49">
        <v>0</v>
      </c>
      <c r="M1076" s="38">
        <f>IF(OR(Beazley_data[[#This Row],[total_RC]]&lt;0.6,Beazley_data[[#This Row],[total_RC]]&gt;2),1,Beazley_data[[#This Row],[total_RC]])</f>
        <v>0.95572971336659296</v>
      </c>
      <c r="P1076" s="39" t="str">
        <f>Beazley_data[[#This Row],[key]]</f>
        <v>EA2016</v>
      </c>
      <c r="Q1076" s="40">
        <f>Beazley_data[[#This Row],[WEP]]</f>
        <v>344789.11729999998</v>
      </c>
      <c r="R1076" s="40">
        <f t="shared" si="131"/>
        <v>390748.55204868701</v>
      </c>
      <c r="S1076" s="41">
        <f t="shared" si="132"/>
        <v>0.11761895087703488</v>
      </c>
      <c r="U1076" s="42">
        <f>Beazley_data[[#This Row],[Acq_costs]]</f>
        <v>72642.931653613297</v>
      </c>
      <c r="V1076" s="40">
        <f t="shared" si="133"/>
        <v>83974.467961153598</v>
      </c>
      <c r="W1076" s="43">
        <f t="shared" si="134"/>
        <v>0.13494025723130801</v>
      </c>
      <c r="Y1076" s="44">
        <f>Beazley_data[[#This Row],[total_RC]]</f>
        <v>0.95572971336659296</v>
      </c>
      <c r="Z1076" s="45">
        <f t="shared" si="135"/>
        <v>0.947138562884561</v>
      </c>
      <c r="AA1076" s="43">
        <f t="shared" si="136"/>
        <v>-9.0706374111377691E-3</v>
      </c>
      <c r="AD1076" s="42">
        <f>Beazley_data[[#This Row],[Cat_incurred]]+Beazley_data[[#This Row],[incurred_exc_cat]]</f>
        <v>0</v>
      </c>
      <c r="AE1076" s="40">
        <f t="shared" si="137"/>
        <v>0</v>
      </c>
      <c r="AF1076" s="43" t="str">
        <f t="shared" si="138"/>
        <v>no values</v>
      </c>
    </row>
    <row r="1077" spans="1:32" x14ac:dyDescent="0.25">
      <c r="A1077" s="46" t="s">
        <v>1335</v>
      </c>
      <c r="B1077" s="46" t="s">
        <v>17</v>
      </c>
      <c r="C1077">
        <v>2017</v>
      </c>
      <c r="D1077" s="84">
        <v>280383.21000000002</v>
      </c>
      <c r="E1077">
        <v>63139.304014273199</v>
      </c>
      <c r="F1077">
        <v>0</v>
      </c>
      <c r="G1077">
        <v>0</v>
      </c>
      <c r="H1077">
        <v>0</v>
      </c>
      <c r="I1077">
        <v>0</v>
      </c>
      <c r="J1077">
        <v>0.92800952602897702</v>
      </c>
      <c r="K1077">
        <v>0</v>
      </c>
      <c r="L1077">
        <v>0</v>
      </c>
      <c r="M1077" s="38">
        <f>IF(OR(Beazley_data[[#This Row],[total_RC]]&lt;0.6,Beazley_data[[#This Row],[total_RC]]&gt;2),1,Beazley_data[[#This Row],[total_RC]])</f>
        <v>0.92800952602897702</v>
      </c>
      <c r="P1077" s="39" t="str">
        <f>Beazley_data[[#This Row],[key]]</f>
        <v>EA2017</v>
      </c>
      <c r="Q1077" s="40">
        <f>Beazley_data[[#This Row],[WEP]]</f>
        <v>280383.21000000002</v>
      </c>
      <c r="R1077" s="40">
        <f t="shared" si="131"/>
        <v>262699.062461416</v>
      </c>
      <c r="S1077" s="41">
        <f t="shared" si="132"/>
        <v>-6.7317132283947076E-2</v>
      </c>
      <c r="U1077" s="42">
        <f>Beazley_data[[#This Row],[Acq_costs]]</f>
        <v>63139.304014273199</v>
      </c>
      <c r="V1077" s="40">
        <f t="shared" si="133"/>
        <v>58388.152508931598</v>
      </c>
      <c r="W1077" s="43">
        <f t="shared" si="134"/>
        <v>-8.1371841738181724E-2</v>
      </c>
      <c r="Y1077" s="44">
        <f>Beazley_data[[#This Row],[total_RC]]</f>
        <v>0.92800952602897702</v>
      </c>
      <c r="Z1077" s="45">
        <f t="shared" si="135"/>
        <v>0.923822668902337</v>
      </c>
      <c r="AA1077" s="43">
        <f t="shared" si="136"/>
        <v>-4.53210044262579E-3</v>
      </c>
      <c r="AD1077" s="42">
        <f>Beazley_data[[#This Row],[Cat_incurred]]+Beazley_data[[#This Row],[incurred_exc_cat]]</f>
        <v>0</v>
      </c>
      <c r="AE1077" s="40">
        <f t="shared" si="137"/>
        <v>0</v>
      </c>
      <c r="AF1077" s="43" t="str">
        <f t="shared" si="138"/>
        <v>no values</v>
      </c>
    </row>
    <row r="1078" spans="1:32" x14ac:dyDescent="0.25">
      <c r="A1078" s="48" t="s">
        <v>1336</v>
      </c>
      <c r="B1078" s="48" t="s">
        <v>17</v>
      </c>
      <c r="C1078" s="49">
        <v>2018</v>
      </c>
      <c r="D1078" s="85">
        <v>278499.32640000002</v>
      </c>
      <c r="E1078" s="49">
        <v>65357.284349386202</v>
      </c>
      <c r="F1078" s="49">
        <v>0</v>
      </c>
      <c r="G1078" s="49">
        <v>0</v>
      </c>
      <c r="H1078" s="49">
        <v>0</v>
      </c>
      <c r="I1078" s="49">
        <v>0</v>
      </c>
      <c r="J1078" s="49">
        <v>1.04906065975424</v>
      </c>
      <c r="K1078" s="49">
        <v>0</v>
      </c>
      <c r="L1078" s="49">
        <v>0</v>
      </c>
      <c r="M1078" s="38">
        <f>IF(OR(Beazley_data[[#This Row],[total_RC]]&lt;0.6,Beazley_data[[#This Row],[total_RC]]&gt;2),1,Beazley_data[[#This Row],[total_RC]])</f>
        <v>1.04906065975424</v>
      </c>
      <c r="P1078" s="39" t="str">
        <f>Beazley_data[[#This Row],[key]]</f>
        <v>EA2018</v>
      </c>
      <c r="Q1078" s="40">
        <f>Beazley_data[[#This Row],[WEP]]</f>
        <v>278499.32640000002</v>
      </c>
      <c r="R1078" s="40">
        <f t="shared" si="131"/>
        <v>284628.535938507</v>
      </c>
      <c r="S1078" s="41">
        <f t="shared" si="132"/>
        <v>2.1534065508565799E-2</v>
      </c>
      <c r="U1078" s="42">
        <f>Beazley_data[[#This Row],[Acq_costs]]</f>
        <v>65357.284349386202</v>
      </c>
      <c r="V1078" s="40">
        <f t="shared" si="133"/>
        <v>66922.101344492796</v>
      </c>
      <c r="W1078" s="43">
        <f t="shared" si="134"/>
        <v>2.3382663778763232E-2</v>
      </c>
      <c r="Y1078" s="44">
        <f>Beazley_data[[#This Row],[total_RC]]</f>
        <v>1.04906065975424</v>
      </c>
      <c r="Z1078" s="45">
        <f t="shared" si="135"/>
        <v>1.0492406581976901</v>
      </c>
      <c r="AA1078" s="43">
        <f t="shared" si="136"/>
        <v>1.7155115181988594E-4</v>
      </c>
      <c r="AD1078" s="42">
        <f>Beazley_data[[#This Row],[Cat_incurred]]+Beazley_data[[#This Row],[incurred_exc_cat]]</f>
        <v>0</v>
      </c>
      <c r="AE1078" s="40">
        <f t="shared" si="137"/>
        <v>0</v>
      </c>
      <c r="AF1078" s="43" t="str">
        <f t="shared" si="138"/>
        <v>no values</v>
      </c>
    </row>
    <row r="1079" spans="1:32" x14ac:dyDescent="0.25">
      <c r="A1079" s="46" t="s">
        <v>1337</v>
      </c>
      <c r="B1079" s="46" t="s">
        <v>17</v>
      </c>
      <c r="C1079">
        <v>2019</v>
      </c>
      <c r="D1079" s="84">
        <v>493559.30859999999</v>
      </c>
      <c r="E1079">
        <v>72850.303602860498</v>
      </c>
      <c r="F1079">
        <v>0</v>
      </c>
      <c r="G1079">
        <v>0</v>
      </c>
      <c r="H1079">
        <v>590.81899999999996</v>
      </c>
      <c r="I1079">
        <v>713.72900000000004</v>
      </c>
      <c r="J1079">
        <v>1.0078893426920099</v>
      </c>
      <c r="K1079">
        <v>590.81899999999996</v>
      </c>
      <c r="L1079">
        <v>713.72900000000004</v>
      </c>
      <c r="M1079" s="38">
        <f>IF(OR(Beazley_data[[#This Row],[total_RC]]&lt;0.6,Beazley_data[[#This Row],[total_RC]]&gt;2),1,Beazley_data[[#This Row],[total_RC]])</f>
        <v>1.0078893426920099</v>
      </c>
      <c r="P1079" s="39" t="str">
        <f>Beazley_data[[#This Row],[key]]</f>
        <v>EA2019</v>
      </c>
      <c r="Q1079" s="40">
        <f>Beazley_data[[#This Row],[WEP]]</f>
        <v>493559.30859999999</v>
      </c>
      <c r="R1079" s="40">
        <f t="shared" si="131"/>
        <v>475785.38470118202</v>
      </c>
      <c r="S1079" s="41">
        <f t="shared" si="132"/>
        <v>-3.735701950992236E-2</v>
      </c>
      <c r="U1079" s="42">
        <f>Beazley_data[[#This Row],[Acq_costs]]</f>
        <v>72850.303602860498</v>
      </c>
      <c r="V1079" s="40">
        <f t="shared" si="133"/>
        <v>69380.847604778799</v>
      </c>
      <c r="W1079" s="43">
        <f t="shared" si="134"/>
        <v>-5.0005961556496337E-2</v>
      </c>
      <c r="Y1079" s="44">
        <f>Beazley_data[[#This Row],[total_RC]]</f>
        <v>1.0078893426920099</v>
      </c>
      <c r="Z1079" s="45">
        <f t="shared" si="135"/>
        <v>1.0084138175913899</v>
      </c>
      <c r="AA1079" s="43">
        <f t="shared" si="136"/>
        <v>5.2009888225523066E-4</v>
      </c>
      <c r="AD1079" s="42">
        <f>Beazley_data[[#This Row],[Cat_incurred]]+Beazley_data[[#This Row],[incurred_exc_cat]]</f>
        <v>713.72900000000004</v>
      </c>
      <c r="AE1079" s="40">
        <f t="shared" si="137"/>
        <v>496.53230000000002</v>
      </c>
      <c r="AF1079" s="43">
        <f t="shared" si="138"/>
        <v>-0.43742713213218959</v>
      </c>
    </row>
    <row r="1080" spans="1:32" x14ac:dyDescent="0.25">
      <c r="A1080" s="48" t="s">
        <v>1338</v>
      </c>
      <c r="B1080" s="48" t="s">
        <v>17</v>
      </c>
      <c r="C1080" s="49">
        <v>2020</v>
      </c>
      <c r="D1080" s="85">
        <v>1128812.3467000001</v>
      </c>
      <c r="E1080" s="49">
        <v>212225.581797689</v>
      </c>
      <c r="F1080" s="49">
        <v>2602341.6675999998</v>
      </c>
      <c r="G1080" s="49">
        <v>2602341.6675999998</v>
      </c>
      <c r="H1080" s="49">
        <v>1568.7710999999999</v>
      </c>
      <c r="I1080" s="49">
        <v>1568.7710999999999</v>
      </c>
      <c r="J1080" s="49">
        <v>1.1625854200605601</v>
      </c>
      <c r="K1080" s="49">
        <v>2603910.4386999998</v>
      </c>
      <c r="L1080" s="49">
        <v>2603910.4386999998</v>
      </c>
      <c r="M1080" s="38">
        <f>IF(OR(Beazley_data[[#This Row],[total_RC]]&lt;0.6,Beazley_data[[#This Row],[total_RC]]&gt;2),1,Beazley_data[[#This Row],[total_RC]])</f>
        <v>1.1625854200605601</v>
      </c>
      <c r="P1080" s="39" t="str">
        <f>Beazley_data[[#This Row],[key]]</f>
        <v>EA2020</v>
      </c>
      <c r="Q1080" s="40">
        <f>Beazley_data[[#This Row],[WEP]]</f>
        <v>1128812.3467000001</v>
      </c>
      <c r="R1080" s="40">
        <f t="shared" si="131"/>
        <v>1159520.5769183801</v>
      </c>
      <c r="S1080" s="41">
        <f t="shared" si="132"/>
        <v>2.6483557799372781E-2</v>
      </c>
      <c r="U1080" s="42">
        <f>Beazley_data[[#This Row],[Acq_costs]]</f>
        <v>212225.581797689</v>
      </c>
      <c r="V1080" s="40">
        <f t="shared" si="133"/>
        <v>219055.21985496199</v>
      </c>
      <c r="W1080" s="43">
        <f t="shared" si="134"/>
        <v>3.1177700589809954E-2</v>
      </c>
      <c r="Y1080" s="44">
        <f>Beazley_data[[#This Row],[total_RC]]</f>
        <v>1.1625854200605601</v>
      </c>
      <c r="Z1080" s="45">
        <f t="shared" si="135"/>
        <v>1.16205549274604</v>
      </c>
      <c r="AA1080" s="43">
        <f t="shared" si="136"/>
        <v>-4.5602582478036145E-4</v>
      </c>
      <c r="AD1080" s="42">
        <f>Beazley_data[[#This Row],[Cat_incurred]]+Beazley_data[[#This Row],[incurred_exc_cat]]</f>
        <v>2603910.4386999998</v>
      </c>
      <c r="AE1080" s="40">
        <f t="shared" si="137"/>
        <v>2603922.2936999998</v>
      </c>
      <c r="AF1080" s="43">
        <f t="shared" si="138"/>
        <v>4.5527472262377728E-6</v>
      </c>
    </row>
    <row r="1081" spans="1:32" x14ac:dyDescent="0.25">
      <c r="A1081" s="46" t="s">
        <v>1339</v>
      </c>
      <c r="B1081" s="46" t="s">
        <v>17</v>
      </c>
      <c r="C1081">
        <v>2021</v>
      </c>
      <c r="D1081" s="84">
        <v>305834.20669999998</v>
      </c>
      <c r="E1081">
        <v>67838.453608767697</v>
      </c>
      <c r="F1081">
        <v>0</v>
      </c>
      <c r="G1081">
        <v>0</v>
      </c>
      <c r="H1081">
        <v>0</v>
      </c>
      <c r="I1081">
        <v>0</v>
      </c>
      <c r="J1081">
        <v>1.0400641552901599</v>
      </c>
      <c r="K1081">
        <v>0</v>
      </c>
      <c r="L1081">
        <v>0</v>
      </c>
      <c r="M1081" s="38">
        <f>IF(OR(Beazley_data[[#This Row],[total_RC]]&lt;0.6,Beazley_data[[#This Row],[total_RC]]&gt;2),1,Beazley_data[[#This Row],[total_RC]])</f>
        <v>1.0400641552901599</v>
      </c>
      <c r="P1081" s="39" t="str">
        <f>Beazley_data[[#This Row],[key]]</f>
        <v>EA2021</v>
      </c>
      <c r="Q1081" s="40">
        <f>Beazley_data[[#This Row],[WEP]]</f>
        <v>305834.20669999998</v>
      </c>
      <c r="R1081" s="40">
        <f t="shared" si="131"/>
        <v>345356.39699311799</v>
      </c>
      <c r="S1081" s="41">
        <f t="shared" si="132"/>
        <v>0.1144388539990055</v>
      </c>
      <c r="U1081" s="42">
        <f>Beazley_data[[#This Row],[Acq_costs]]</f>
        <v>67838.453608767697</v>
      </c>
      <c r="V1081" s="40">
        <f t="shared" si="133"/>
        <v>78247.199351681993</v>
      </c>
      <c r="W1081" s="43">
        <f t="shared" si="134"/>
        <v>0.13302387598733334</v>
      </c>
      <c r="Y1081" s="44">
        <f>Beazley_data[[#This Row],[total_RC]]</f>
        <v>1.0400641552901599</v>
      </c>
      <c r="Z1081" s="45">
        <f t="shared" si="135"/>
        <v>1.0411140220188599</v>
      </c>
      <c r="AA1081" s="43">
        <f t="shared" si="136"/>
        <v>1.0084070586852409E-3</v>
      </c>
      <c r="AD1081" s="42">
        <f>Beazley_data[[#This Row],[Cat_incurred]]+Beazley_data[[#This Row],[incurred_exc_cat]]</f>
        <v>0</v>
      </c>
      <c r="AE1081" s="40">
        <f t="shared" si="137"/>
        <v>0</v>
      </c>
      <c r="AF1081" s="43" t="str">
        <f t="shared" si="138"/>
        <v>no values</v>
      </c>
    </row>
    <row r="1082" spans="1:32" x14ac:dyDescent="0.25">
      <c r="A1082" s="48" t="s">
        <v>1340</v>
      </c>
      <c r="B1082" s="48" t="s">
        <v>17</v>
      </c>
      <c r="C1082" s="49">
        <v>2022</v>
      </c>
      <c r="D1082" s="85">
        <v>403260.14919999999</v>
      </c>
      <c r="E1082" s="49">
        <v>79661.096643478304</v>
      </c>
      <c r="F1082" s="49">
        <v>0</v>
      </c>
      <c r="G1082" s="49">
        <v>0</v>
      </c>
      <c r="H1082" s="49">
        <v>359986.56969912001</v>
      </c>
      <c r="I1082" s="49">
        <v>364271.60022503999</v>
      </c>
      <c r="J1082" s="49">
        <v>1.0512209400536201</v>
      </c>
      <c r="K1082" s="49">
        <v>359986.56969912001</v>
      </c>
      <c r="L1082" s="49">
        <v>364271.60022503999</v>
      </c>
      <c r="M1082" s="38">
        <f>IF(OR(Beazley_data[[#This Row],[total_RC]]&lt;0.6,Beazley_data[[#This Row],[total_RC]]&gt;2),1,Beazley_data[[#This Row],[total_RC]])</f>
        <v>1.0512209400536201</v>
      </c>
      <c r="P1082" s="39" t="str">
        <f>Beazley_data[[#This Row],[key]]</f>
        <v>EA2022</v>
      </c>
      <c r="Q1082" s="40">
        <f>Beazley_data[[#This Row],[WEP]]</f>
        <v>403260.14919999999</v>
      </c>
      <c r="R1082" s="40">
        <f t="shared" si="131"/>
        <v>14154.710300000001</v>
      </c>
      <c r="S1082" s="41">
        <f t="shared" si="132"/>
        <v>-27.489466803146087</v>
      </c>
      <c r="U1082" s="42">
        <f>Beazley_data[[#This Row],[Acq_costs]]</f>
        <v>79661.096643478304</v>
      </c>
      <c r="V1082" s="40">
        <f t="shared" si="133"/>
        <v>3082.2633999999998</v>
      </c>
      <c r="W1082" s="43">
        <f t="shared" si="134"/>
        <v>-24.844999698428861</v>
      </c>
      <c r="Y1082" s="44">
        <f>Beazley_data[[#This Row],[total_RC]]</f>
        <v>1.0512209400536201</v>
      </c>
      <c r="Z1082" s="45">
        <f t="shared" si="135"/>
        <v>1.0318581403741001</v>
      </c>
      <c r="AA1082" s="43">
        <f t="shared" si="136"/>
        <v>-1.8764982241163554E-2</v>
      </c>
      <c r="AD1082" s="42">
        <f>Beazley_data[[#This Row],[Cat_incurred]]+Beazley_data[[#This Row],[incurred_exc_cat]]</f>
        <v>364271.60022503999</v>
      </c>
      <c r="AE1082" s="40">
        <f t="shared" si="137"/>
        <v>0</v>
      </c>
      <c r="AF1082" s="43" t="str">
        <f t="shared" si="138"/>
        <v>no values</v>
      </c>
    </row>
    <row r="1083" spans="1:32" x14ac:dyDescent="0.25">
      <c r="A1083" s="46" t="s">
        <v>1341</v>
      </c>
      <c r="B1083" s="46" t="s">
        <v>17</v>
      </c>
      <c r="C1083">
        <v>2023</v>
      </c>
      <c r="D1083" s="84">
        <v>770488.23589999997</v>
      </c>
      <c r="E1083">
        <v>98099.366052803205</v>
      </c>
      <c r="F1083">
        <v>0</v>
      </c>
      <c r="G1083">
        <v>0</v>
      </c>
      <c r="H1083">
        <v>0</v>
      </c>
      <c r="I1083">
        <v>0</v>
      </c>
      <c r="J1083">
        <v>1.01393783349891</v>
      </c>
      <c r="K1083">
        <v>0</v>
      </c>
      <c r="L1083">
        <v>0</v>
      </c>
      <c r="M1083" s="38">
        <f>IF(OR(Beazley_data[[#This Row],[total_RC]]&lt;0.6,Beazley_data[[#This Row],[total_RC]]&gt;2),1,Beazley_data[[#This Row],[total_RC]])</f>
        <v>1.01393783349891</v>
      </c>
      <c r="P1083" s="39" t="str">
        <f>Beazley_data[[#This Row],[key]]</f>
        <v>EA2023</v>
      </c>
      <c r="Q1083" s="40">
        <f>Beazley_data[[#This Row],[WEP]]</f>
        <v>770488.23589999997</v>
      </c>
      <c r="R1083" s="40">
        <f t="shared" si="131"/>
        <v>0</v>
      </c>
      <c r="S1083" s="41" t="str">
        <f t="shared" si="132"/>
        <v>no values</v>
      </c>
      <c r="U1083" s="42">
        <f>Beazley_data[[#This Row],[Acq_costs]]</f>
        <v>98099.366052803205</v>
      </c>
      <c r="V1083" s="40">
        <f t="shared" si="133"/>
        <v>0</v>
      </c>
      <c r="W1083" s="43" t="str">
        <f t="shared" si="134"/>
        <v>no values</v>
      </c>
      <c r="Y1083" s="44">
        <f>Beazley_data[[#This Row],[total_RC]]</f>
        <v>1.01393783349891</v>
      </c>
      <c r="Z1083" s="45">
        <f t="shared" si="135"/>
        <v>0</v>
      </c>
      <c r="AA1083" s="43" t="str">
        <f t="shared" si="136"/>
        <v>no values</v>
      </c>
      <c r="AD1083" s="42">
        <f>Beazley_data[[#This Row],[Cat_incurred]]+Beazley_data[[#This Row],[incurred_exc_cat]]</f>
        <v>0</v>
      </c>
      <c r="AE1083" s="40">
        <f t="shared" si="137"/>
        <v>0</v>
      </c>
      <c r="AF1083" s="43" t="str">
        <f t="shared" si="138"/>
        <v>no values</v>
      </c>
    </row>
    <row r="1084" spans="1:32" x14ac:dyDescent="0.25">
      <c r="A1084" s="48" t="s">
        <v>1342</v>
      </c>
      <c r="B1084" s="48" t="s">
        <v>17</v>
      </c>
      <c r="C1084" s="49">
        <v>2024</v>
      </c>
      <c r="D1084" s="85">
        <v>2644651.2204</v>
      </c>
      <c r="E1084" s="49">
        <v>546235.22017095704</v>
      </c>
      <c r="F1084" s="49">
        <v>0</v>
      </c>
      <c r="G1084" s="49">
        <v>0</v>
      </c>
      <c r="H1084" s="49">
        <v>0</v>
      </c>
      <c r="I1084" s="49">
        <v>0</v>
      </c>
      <c r="J1084" s="49">
        <v>1.0232285124806599</v>
      </c>
      <c r="K1084" s="49">
        <v>0</v>
      </c>
      <c r="L1084" s="49">
        <v>0</v>
      </c>
      <c r="M1084" s="38">
        <f>IF(OR(Beazley_data[[#This Row],[total_RC]]&lt;0.6,Beazley_data[[#This Row],[total_RC]]&gt;2),1,Beazley_data[[#This Row],[total_RC]])</f>
        <v>1.0232285124806599</v>
      </c>
      <c r="P1084" s="39" t="str">
        <f>Beazley_data[[#This Row],[key]]</f>
        <v>EA2024</v>
      </c>
      <c r="Q1084" s="40">
        <f>Beazley_data[[#This Row],[WEP]]</f>
        <v>2644651.2204</v>
      </c>
      <c r="R1084" s="40">
        <f t="shared" si="131"/>
        <v>0</v>
      </c>
      <c r="S1084" s="41" t="str">
        <f t="shared" si="132"/>
        <v>no values</v>
      </c>
      <c r="U1084" s="42">
        <f>Beazley_data[[#This Row],[Acq_costs]]</f>
        <v>546235.22017095704</v>
      </c>
      <c r="V1084" s="40">
        <f t="shared" si="133"/>
        <v>0</v>
      </c>
      <c r="W1084" s="43" t="str">
        <f t="shared" si="134"/>
        <v>no values</v>
      </c>
      <c r="Y1084" s="44">
        <f>Beazley_data[[#This Row],[total_RC]]</f>
        <v>1.0232285124806599</v>
      </c>
      <c r="Z1084" s="45">
        <f t="shared" si="135"/>
        <v>0</v>
      </c>
      <c r="AA1084" s="43" t="str">
        <f t="shared" si="136"/>
        <v>no values</v>
      </c>
      <c r="AD1084" s="42">
        <f>Beazley_data[[#This Row],[Cat_incurred]]+Beazley_data[[#This Row],[incurred_exc_cat]]</f>
        <v>0</v>
      </c>
      <c r="AE1084" s="40">
        <f t="shared" si="137"/>
        <v>0</v>
      </c>
      <c r="AF1084" s="43" t="str">
        <f t="shared" si="138"/>
        <v>no values</v>
      </c>
    </row>
    <row r="1085" spans="1:32" x14ac:dyDescent="0.25">
      <c r="A1085" s="46" t="s">
        <v>1343</v>
      </c>
      <c r="B1085" s="46" t="s">
        <v>67</v>
      </c>
      <c r="C1085">
        <v>2009</v>
      </c>
      <c r="D1085" s="84">
        <v>636.69179999999994</v>
      </c>
      <c r="E1085">
        <v>112.35737647058799</v>
      </c>
      <c r="F1085">
        <v>0</v>
      </c>
      <c r="G1085">
        <v>0</v>
      </c>
      <c r="H1085">
        <v>0</v>
      </c>
      <c r="I1085">
        <v>0</v>
      </c>
      <c r="K1085">
        <v>0</v>
      </c>
      <c r="L1085">
        <v>0</v>
      </c>
      <c r="M1085" s="38">
        <f>IF(OR(Beazley_data[[#This Row],[total_RC]]&lt;0.6,Beazley_data[[#This Row],[total_RC]]&gt;2),1,Beazley_data[[#This Row],[total_RC]])</f>
        <v>1</v>
      </c>
      <c r="P1085" s="39" t="str">
        <f>Beazley_data[[#This Row],[key]]</f>
        <v>EB2009</v>
      </c>
      <c r="Q1085" s="40">
        <f>Beazley_data[[#This Row],[WEP]]</f>
        <v>636.69179999999994</v>
      </c>
      <c r="R1085" s="40">
        <f t="shared" si="131"/>
        <v>0</v>
      </c>
      <c r="S1085" s="41" t="str">
        <f t="shared" si="132"/>
        <v>no values</v>
      </c>
      <c r="U1085" s="42">
        <f>Beazley_data[[#This Row],[Acq_costs]]</f>
        <v>112.35737647058799</v>
      </c>
      <c r="V1085" s="40">
        <f t="shared" si="133"/>
        <v>0</v>
      </c>
      <c r="W1085" s="43" t="str">
        <f t="shared" si="134"/>
        <v>no values</v>
      </c>
      <c r="Y1085" s="44">
        <f>Beazley_data[[#This Row],[total_RC]]</f>
        <v>0</v>
      </c>
      <c r="Z1085" s="45">
        <f t="shared" si="135"/>
        <v>0</v>
      </c>
      <c r="AA1085" s="43" t="str">
        <f t="shared" si="136"/>
        <v>no values</v>
      </c>
      <c r="AD1085" s="42">
        <f>Beazley_data[[#This Row],[Cat_incurred]]+Beazley_data[[#This Row],[incurred_exc_cat]]</f>
        <v>0</v>
      </c>
      <c r="AE1085" s="40">
        <f t="shared" si="137"/>
        <v>0</v>
      </c>
      <c r="AF1085" s="43" t="str">
        <f t="shared" si="138"/>
        <v>no values</v>
      </c>
    </row>
    <row r="1086" spans="1:32" x14ac:dyDescent="0.25">
      <c r="A1086" s="48" t="s">
        <v>1344</v>
      </c>
      <c r="B1086" s="48" t="s">
        <v>67</v>
      </c>
      <c r="C1086" s="49">
        <v>2015</v>
      </c>
      <c r="D1086" s="85">
        <v>19420.66</v>
      </c>
      <c r="E1086" s="49">
        <v>0</v>
      </c>
      <c r="F1086" s="49">
        <v>0</v>
      </c>
      <c r="G1086" s="49">
        <v>0</v>
      </c>
      <c r="H1086" s="49">
        <v>0</v>
      </c>
      <c r="I1086" s="49">
        <v>0</v>
      </c>
      <c r="J1086" s="49"/>
      <c r="K1086" s="49">
        <v>0</v>
      </c>
      <c r="L1086" s="49">
        <v>0</v>
      </c>
      <c r="M1086" s="38">
        <f>IF(OR(Beazley_data[[#This Row],[total_RC]]&lt;0.6,Beazley_data[[#This Row],[total_RC]]&gt;2),1,Beazley_data[[#This Row],[total_RC]])</f>
        <v>1</v>
      </c>
      <c r="P1086" s="39" t="str">
        <f>Beazley_data[[#This Row],[key]]</f>
        <v>EB2015</v>
      </c>
      <c r="Q1086" s="40">
        <f>Beazley_data[[#This Row],[WEP]]</f>
        <v>19420.66</v>
      </c>
      <c r="R1086" s="40">
        <f t="shared" si="131"/>
        <v>19420.66</v>
      </c>
      <c r="S1086" s="41">
        <f t="shared" si="132"/>
        <v>0</v>
      </c>
      <c r="U1086" s="42">
        <f>Beazley_data[[#This Row],[Acq_costs]]</f>
        <v>0</v>
      </c>
      <c r="V1086" s="40">
        <f t="shared" si="133"/>
        <v>0</v>
      </c>
      <c r="W1086" s="43" t="str">
        <f t="shared" si="134"/>
        <v>no values</v>
      </c>
      <c r="Y1086" s="44">
        <f>Beazley_data[[#This Row],[total_RC]]</f>
        <v>0</v>
      </c>
      <c r="Z1086" s="45">
        <f t="shared" si="135"/>
        <v>0</v>
      </c>
      <c r="AA1086" s="43" t="str">
        <f t="shared" si="136"/>
        <v>no values</v>
      </c>
      <c r="AD1086" s="42">
        <f>Beazley_data[[#This Row],[Cat_incurred]]+Beazley_data[[#This Row],[incurred_exc_cat]]</f>
        <v>0</v>
      </c>
      <c r="AE1086" s="40">
        <f t="shared" si="137"/>
        <v>0</v>
      </c>
      <c r="AF1086" s="43" t="str">
        <f t="shared" si="138"/>
        <v>no values</v>
      </c>
    </row>
    <row r="1087" spans="1:32" x14ac:dyDescent="0.25">
      <c r="A1087" s="46" t="s">
        <v>1345</v>
      </c>
      <c r="B1087" s="46" t="s">
        <v>67</v>
      </c>
      <c r="C1087">
        <v>2019</v>
      </c>
      <c r="D1087" s="84">
        <v>33749.999799999998</v>
      </c>
      <c r="E1087">
        <v>16249.9999037037</v>
      </c>
      <c r="F1087">
        <v>0</v>
      </c>
      <c r="G1087">
        <v>0</v>
      </c>
      <c r="H1087">
        <v>0</v>
      </c>
      <c r="I1087">
        <v>0</v>
      </c>
      <c r="K1087">
        <v>0</v>
      </c>
      <c r="L1087">
        <v>0</v>
      </c>
      <c r="M1087" s="38">
        <f>IF(OR(Beazley_data[[#This Row],[total_RC]]&lt;0.6,Beazley_data[[#This Row],[total_RC]]&gt;2),1,Beazley_data[[#This Row],[total_RC]])</f>
        <v>1</v>
      </c>
      <c r="P1087" s="39" t="str">
        <f>Beazley_data[[#This Row],[key]]</f>
        <v>EB2019</v>
      </c>
      <c r="Q1087" s="40">
        <f>Beazley_data[[#This Row],[WEP]]</f>
        <v>33749.999799999998</v>
      </c>
      <c r="R1087" s="40">
        <f t="shared" si="131"/>
        <v>33749.999799999998</v>
      </c>
      <c r="S1087" s="41">
        <f t="shared" si="132"/>
        <v>0</v>
      </c>
      <c r="U1087" s="42">
        <f>Beazley_data[[#This Row],[Acq_costs]]</f>
        <v>16249.9999037037</v>
      </c>
      <c r="V1087" s="40">
        <f t="shared" si="133"/>
        <v>16249.999900000001</v>
      </c>
      <c r="W1087" s="43">
        <f t="shared" si="134"/>
        <v>-2.2791993335592727E-10</v>
      </c>
      <c r="Y1087" s="44">
        <f>Beazley_data[[#This Row],[total_RC]]</f>
        <v>0</v>
      </c>
      <c r="Z1087" s="45">
        <f t="shared" si="135"/>
        <v>0</v>
      </c>
      <c r="AA1087" s="43" t="str">
        <f t="shared" si="136"/>
        <v>no values</v>
      </c>
      <c r="AD1087" s="42">
        <f>Beazley_data[[#This Row],[Cat_incurred]]+Beazley_data[[#This Row],[incurred_exc_cat]]</f>
        <v>0</v>
      </c>
      <c r="AE1087" s="40">
        <f t="shared" si="137"/>
        <v>0</v>
      </c>
      <c r="AF1087" s="43" t="str">
        <f t="shared" si="138"/>
        <v>no values</v>
      </c>
    </row>
    <row r="1088" spans="1:32" x14ac:dyDescent="0.25">
      <c r="A1088" s="48" t="s">
        <v>1346</v>
      </c>
      <c r="B1088" s="48" t="s">
        <v>67</v>
      </c>
      <c r="C1088" s="49">
        <v>2021</v>
      </c>
      <c r="D1088" s="85">
        <v>1281138.8759000001</v>
      </c>
      <c r="E1088" s="49">
        <v>0</v>
      </c>
      <c r="F1088" s="49">
        <v>5043883.2312000003</v>
      </c>
      <c r="G1088" s="49">
        <v>5043883.2312000003</v>
      </c>
      <c r="H1088" s="49">
        <v>0</v>
      </c>
      <c r="I1088" s="49">
        <v>0</v>
      </c>
      <c r="J1088" s="49">
        <v>1.2009729766849999</v>
      </c>
      <c r="K1088" s="49">
        <v>5043883.2312000003</v>
      </c>
      <c r="L1088" s="49">
        <v>5043883.2312000003</v>
      </c>
      <c r="M1088" s="38">
        <f>IF(OR(Beazley_data[[#This Row],[total_RC]]&lt;0.6,Beazley_data[[#This Row],[total_RC]]&gt;2),1,Beazley_data[[#This Row],[total_RC]])</f>
        <v>1.2009729766849999</v>
      </c>
      <c r="P1088" s="39" t="str">
        <f>Beazley_data[[#This Row],[key]]</f>
        <v>EB2021</v>
      </c>
      <c r="Q1088" s="40">
        <f>Beazley_data[[#This Row],[WEP]]</f>
        <v>1281138.8759000001</v>
      </c>
      <c r="R1088" s="40">
        <f t="shared" si="131"/>
        <v>1031163.8811999999</v>
      </c>
      <c r="S1088" s="41">
        <f t="shared" si="132"/>
        <v>-0.24242023916615066</v>
      </c>
      <c r="U1088" s="42">
        <f>Beazley_data[[#This Row],[Acq_costs]]</f>
        <v>0</v>
      </c>
      <c r="V1088" s="40">
        <f t="shared" si="133"/>
        <v>0</v>
      </c>
      <c r="W1088" s="43" t="str">
        <f t="shared" si="134"/>
        <v>no values</v>
      </c>
      <c r="Y1088" s="44">
        <f>Beazley_data[[#This Row],[total_RC]]</f>
        <v>1.2009729766849999</v>
      </c>
      <c r="Z1088" s="45">
        <f t="shared" si="135"/>
        <v>1.2009729765280599</v>
      </c>
      <c r="AA1088" s="43">
        <f t="shared" si="136"/>
        <v>-1.3067739208561676E-10</v>
      </c>
      <c r="AD1088" s="42">
        <f>Beazley_data[[#This Row],[Cat_incurred]]+Beazley_data[[#This Row],[incurred_exc_cat]]</f>
        <v>5043883.2312000003</v>
      </c>
      <c r="AE1088" s="40">
        <f t="shared" si="137"/>
        <v>0</v>
      </c>
      <c r="AF1088" s="43" t="str">
        <f t="shared" si="138"/>
        <v>no values</v>
      </c>
    </row>
    <row r="1089" spans="1:32" x14ac:dyDescent="0.25">
      <c r="A1089" s="46" t="s">
        <v>1347</v>
      </c>
      <c r="B1089" s="46" t="s">
        <v>67</v>
      </c>
      <c r="C1089">
        <v>2022</v>
      </c>
      <c r="D1089" s="84">
        <v>275000</v>
      </c>
      <c r="E1089">
        <v>0</v>
      </c>
      <c r="F1089">
        <v>0</v>
      </c>
      <c r="G1089">
        <v>0</v>
      </c>
      <c r="H1089">
        <v>0</v>
      </c>
      <c r="I1089">
        <v>0</v>
      </c>
      <c r="J1089">
        <v>2.3250199890149998</v>
      </c>
      <c r="K1089">
        <v>0</v>
      </c>
      <c r="L1089">
        <v>0</v>
      </c>
      <c r="M1089" s="38">
        <f>IF(OR(Beazley_data[[#This Row],[total_RC]]&lt;0.6,Beazley_data[[#This Row],[total_RC]]&gt;2),1,Beazley_data[[#This Row],[total_RC]])</f>
        <v>1</v>
      </c>
      <c r="P1089" s="39" t="str">
        <f>Beazley_data[[#This Row],[key]]</f>
        <v>EB2022</v>
      </c>
      <c r="Q1089" s="40">
        <f>Beazley_data[[#This Row],[WEP]]</f>
        <v>275000</v>
      </c>
      <c r="R1089" s="40">
        <f t="shared" si="131"/>
        <v>0</v>
      </c>
      <c r="S1089" s="41" t="str">
        <f t="shared" si="132"/>
        <v>no values</v>
      </c>
      <c r="U1089" s="42">
        <f>Beazley_data[[#This Row],[Acq_costs]]</f>
        <v>0</v>
      </c>
      <c r="V1089" s="40">
        <f t="shared" si="133"/>
        <v>0</v>
      </c>
      <c r="W1089" s="43" t="str">
        <f t="shared" si="134"/>
        <v>no values</v>
      </c>
      <c r="Y1089" s="44">
        <f>Beazley_data[[#This Row],[total_RC]]</f>
        <v>2.3250199890149998</v>
      </c>
      <c r="Z1089" s="45">
        <f t="shared" si="135"/>
        <v>0</v>
      </c>
      <c r="AA1089" s="43" t="str">
        <f t="shared" si="136"/>
        <v>no values</v>
      </c>
      <c r="AD1089" s="42">
        <f>Beazley_data[[#This Row],[Cat_incurred]]+Beazley_data[[#This Row],[incurred_exc_cat]]</f>
        <v>0</v>
      </c>
      <c r="AE1089" s="40">
        <f t="shared" si="137"/>
        <v>0</v>
      </c>
      <c r="AF1089" s="43" t="str">
        <f t="shared" si="138"/>
        <v>no values</v>
      </c>
    </row>
    <row r="1090" spans="1:32" x14ac:dyDescent="0.25">
      <c r="A1090" s="48" t="s">
        <v>1348</v>
      </c>
      <c r="B1090" s="48" t="s">
        <v>67</v>
      </c>
      <c r="C1090" s="49">
        <v>2023</v>
      </c>
      <c r="D1090" s="85">
        <v>320779.18180000002</v>
      </c>
      <c r="E1090" s="49">
        <v>7890.7793345557702</v>
      </c>
      <c r="F1090" s="49">
        <v>0</v>
      </c>
      <c r="G1090" s="49">
        <v>0</v>
      </c>
      <c r="H1090" s="49">
        <v>0</v>
      </c>
      <c r="I1090" s="49">
        <v>0</v>
      </c>
      <c r="J1090" s="49">
        <v>1</v>
      </c>
      <c r="K1090" s="49">
        <v>0</v>
      </c>
      <c r="L1090" s="49">
        <v>0</v>
      </c>
      <c r="M1090" s="38">
        <f>IF(OR(Beazley_data[[#This Row],[total_RC]]&lt;0.6,Beazley_data[[#This Row],[total_RC]]&gt;2),1,Beazley_data[[#This Row],[total_RC]])</f>
        <v>1</v>
      </c>
      <c r="P1090" s="39" t="str">
        <f>Beazley_data[[#This Row],[key]]</f>
        <v>EB2023</v>
      </c>
      <c r="Q1090" s="40">
        <f>Beazley_data[[#This Row],[WEP]]</f>
        <v>320779.18180000002</v>
      </c>
      <c r="R1090" s="40">
        <f t="shared" ref="R1090:R1153" si="139">IFERROR(INDEX($AJ$4:$CZ$182,MATCH($B1090,$AI$4:$AI$182,0),MATCH($C1090&amp;"WEP",$AJ$1:$FQ$1,0)),0)</f>
        <v>0</v>
      </c>
      <c r="S1090" s="41" t="str">
        <f t="shared" ref="S1090:S1153" si="140">IFERROR((R1090-Q1090)/R1090,"no values")</f>
        <v>no values</v>
      </c>
      <c r="U1090" s="42">
        <f>Beazley_data[[#This Row],[Acq_costs]]</f>
        <v>7890.7793345557702</v>
      </c>
      <c r="V1090" s="40">
        <f t="shared" ref="V1090:V1153" si="141">IFERROR(INDEX($AJ$4:$FQ$182,MATCH($B1090,$AI$4:$AI$182,0),MATCH($C1090&amp;"Acquisition Cost",$AJ$1:$FQ$1,0)),0)</f>
        <v>0</v>
      </c>
      <c r="W1090" s="43" t="str">
        <f t="shared" ref="W1090:W1153" si="142">IFERROR((V1090-U1090)/V1090,"no values")</f>
        <v>no values</v>
      </c>
      <c r="Y1090" s="44">
        <f>Beazley_data[[#This Row],[total_RC]]</f>
        <v>1</v>
      </c>
      <c r="Z1090" s="45">
        <f t="shared" ref="Z1090:Z1153" si="143">IFERROR(INDEX($AJ$4:$FQ$182,MATCH($B1090,$AI$4:$AI$182,0),MATCH($C1090&amp;"RC",$AJ$1:$FQ$1,0)),0)</f>
        <v>0</v>
      </c>
      <c r="AA1090" s="43" t="str">
        <f t="shared" ref="AA1090:AA1153" si="144">IFERROR((Z1090-Y1090)/Z1090,"no values")</f>
        <v>no values</v>
      </c>
      <c r="AD1090" s="42">
        <f>Beazley_data[[#This Row],[Cat_incurred]]+Beazley_data[[#This Row],[incurred_exc_cat]]</f>
        <v>0</v>
      </c>
      <c r="AE1090" s="40">
        <f t="shared" ref="AE1090:AE1153" si="145">IFERROR(INDEX($AJ$4:$FQ$182,MATCH($B1090,$AI$4:$AI$182,0),MATCH($C1090&amp;"Total Incurred (Cat)",$AJ$1:$FQ$1,0)),0)+IFERROR(INDEX($AJ$4:$FQ$182,MATCH($B1090,$AI$4:$AI$182,0),MATCH($C1090&amp;"Total Incurred (Non Cat)",$AJ$1:$FQ$1,0)),0)</f>
        <v>0</v>
      </c>
      <c r="AF1090" s="43" t="str">
        <f t="shared" ref="AF1090:AF1153" si="146">IFERROR((AE1090-AD1090)/AE1090,"no values")</f>
        <v>no values</v>
      </c>
    </row>
    <row r="1091" spans="1:32" x14ac:dyDescent="0.25">
      <c r="A1091" s="46" t="s">
        <v>1349</v>
      </c>
      <c r="B1091" s="46" t="s">
        <v>67</v>
      </c>
      <c r="C1091">
        <v>2024</v>
      </c>
      <c r="D1091" s="84">
        <v>126907.88920000001</v>
      </c>
      <c r="E1091">
        <v>26270.00894801</v>
      </c>
      <c r="F1091">
        <v>0</v>
      </c>
      <c r="G1091">
        <v>0</v>
      </c>
      <c r="H1091">
        <v>0</v>
      </c>
      <c r="I1091">
        <v>0</v>
      </c>
      <c r="J1091">
        <v>0.98599998474100004</v>
      </c>
      <c r="K1091">
        <v>0</v>
      </c>
      <c r="L1091">
        <v>0</v>
      </c>
      <c r="M1091" s="38">
        <f>IF(OR(Beazley_data[[#This Row],[total_RC]]&lt;0.6,Beazley_data[[#This Row],[total_RC]]&gt;2),1,Beazley_data[[#This Row],[total_RC]])</f>
        <v>0.98599998474100004</v>
      </c>
      <c r="P1091" s="39" t="str">
        <f>Beazley_data[[#This Row],[key]]</f>
        <v>EB2024</v>
      </c>
      <c r="Q1091" s="40">
        <f>Beazley_data[[#This Row],[WEP]]</f>
        <v>126907.88920000001</v>
      </c>
      <c r="R1091" s="40">
        <f t="shared" si="139"/>
        <v>0</v>
      </c>
      <c r="S1091" s="41" t="str">
        <f t="shared" si="140"/>
        <v>no values</v>
      </c>
      <c r="U1091" s="42">
        <f>Beazley_data[[#This Row],[Acq_costs]]</f>
        <v>26270.00894801</v>
      </c>
      <c r="V1091" s="40">
        <f t="shared" si="141"/>
        <v>0</v>
      </c>
      <c r="W1091" s="43" t="str">
        <f t="shared" si="142"/>
        <v>no values</v>
      </c>
      <c r="Y1091" s="44">
        <f>Beazley_data[[#This Row],[total_RC]]</f>
        <v>0.98599998474100004</v>
      </c>
      <c r="Z1091" s="45">
        <f t="shared" si="143"/>
        <v>0</v>
      </c>
      <c r="AA1091" s="43" t="str">
        <f t="shared" si="144"/>
        <v>no values</v>
      </c>
      <c r="AD1091" s="42">
        <f>Beazley_data[[#This Row],[Cat_incurred]]+Beazley_data[[#This Row],[incurred_exc_cat]]</f>
        <v>0</v>
      </c>
      <c r="AE1091" s="40">
        <f t="shared" si="145"/>
        <v>0</v>
      </c>
      <c r="AF1091" s="43" t="str">
        <f t="shared" si="146"/>
        <v>no values</v>
      </c>
    </row>
    <row r="1092" spans="1:32" x14ac:dyDescent="0.25">
      <c r="A1092" s="48" t="s">
        <v>1350</v>
      </c>
      <c r="B1092" s="48" t="s">
        <v>16</v>
      </c>
      <c r="C1092" s="49">
        <v>2007</v>
      </c>
      <c r="D1092" s="85">
        <v>83983.971099999995</v>
      </c>
      <c r="E1092" s="49">
        <v>9331.5523444444407</v>
      </c>
      <c r="F1092" s="49">
        <v>0</v>
      </c>
      <c r="G1092" s="49">
        <v>0</v>
      </c>
      <c r="H1092" s="49">
        <v>0</v>
      </c>
      <c r="I1092" s="49">
        <v>0</v>
      </c>
      <c r="J1092" s="49"/>
      <c r="K1092" s="49">
        <v>0</v>
      </c>
      <c r="L1092" s="49">
        <v>0</v>
      </c>
      <c r="M1092" s="38">
        <f>IF(OR(Beazley_data[[#This Row],[total_RC]]&lt;0.6,Beazley_data[[#This Row],[total_RC]]&gt;2),1,Beazley_data[[#This Row],[total_RC]])</f>
        <v>1</v>
      </c>
      <c r="P1092" s="39" t="str">
        <f>Beazley_data[[#This Row],[key]]</f>
        <v>EC2007</v>
      </c>
      <c r="Q1092" s="40">
        <f>Beazley_data[[#This Row],[WEP]]</f>
        <v>83983.971099999995</v>
      </c>
      <c r="R1092" s="40">
        <f t="shared" si="139"/>
        <v>83983.971099999995</v>
      </c>
      <c r="S1092" s="41">
        <f t="shared" si="140"/>
        <v>0</v>
      </c>
      <c r="U1092" s="42">
        <f>Beazley_data[[#This Row],[Acq_costs]]</f>
        <v>9331.5523444444407</v>
      </c>
      <c r="V1092" s="40">
        <f t="shared" si="141"/>
        <v>9331.5524000000005</v>
      </c>
      <c r="W1092" s="43">
        <f t="shared" si="142"/>
        <v>5.9535174245158094E-9</v>
      </c>
      <c r="Y1092" s="44">
        <f>Beazley_data[[#This Row],[total_RC]]</f>
        <v>0</v>
      </c>
      <c r="Z1092" s="45">
        <f t="shared" si="143"/>
        <v>0</v>
      </c>
      <c r="AA1092" s="43" t="str">
        <f t="shared" si="144"/>
        <v>no values</v>
      </c>
      <c r="AD1092" s="42">
        <f>Beazley_data[[#This Row],[Cat_incurred]]+Beazley_data[[#This Row],[incurred_exc_cat]]</f>
        <v>0</v>
      </c>
      <c r="AE1092" s="40">
        <f t="shared" si="145"/>
        <v>0</v>
      </c>
      <c r="AF1092" s="43" t="str">
        <f t="shared" si="146"/>
        <v>no values</v>
      </c>
    </row>
    <row r="1093" spans="1:32" x14ac:dyDescent="0.25">
      <c r="A1093" s="46" t="s">
        <v>1351</v>
      </c>
      <c r="B1093" s="46" t="s">
        <v>16</v>
      </c>
      <c r="C1093">
        <v>2008</v>
      </c>
      <c r="D1093" s="84">
        <v>37823.967400000001</v>
      </c>
      <c r="E1093">
        <v>4202.6630444444399</v>
      </c>
      <c r="F1093">
        <v>0</v>
      </c>
      <c r="G1093">
        <v>0</v>
      </c>
      <c r="H1093">
        <v>0</v>
      </c>
      <c r="I1093">
        <v>0</v>
      </c>
      <c r="J1093">
        <v>1</v>
      </c>
      <c r="K1093">
        <v>0</v>
      </c>
      <c r="L1093">
        <v>0</v>
      </c>
      <c r="M1093" s="38">
        <f>IF(OR(Beazley_data[[#This Row],[total_RC]]&lt;0.6,Beazley_data[[#This Row],[total_RC]]&gt;2),1,Beazley_data[[#This Row],[total_RC]])</f>
        <v>1</v>
      </c>
      <c r="P1093" s="39" t="str">
        <f>Beazley_data[[#This Row],[key]]</f>
        <v>EC2008</v>
      </c>
      <c r="Q1093" s="40">
        <f>Beazley_data[[#This Row],[WEP]]</f>
        <v>37823.967400000001</v>
      </c>
      <c r="R1093" s="40">
        <f t="shared" si="139"/>
        <v>37823.967400000001</v>
      </c>
      <c r="S1093" s="41">
        <f t="shared" si="140"/>
        <v>0</v>
      </c>
      <c r="U1093" s="42">
        <f>Beazley_data[[#This Row],[Acq_costs]]</f>
        <v>4202.6630444444399</v>
      </c>
      <c r="V1093" s="40">
        <f t="shared" si="141"/>
        <v>4202.6630999999998</v>
      </c>
      <c r="W1093" s="43">
        <f t="shared" si="142"/>
        <v>1.3219132366613523E-8</v>
      </c>
      <c r="Y1093" s="44">
        <f>Beazley_data[[#This Row],[total_RC]]</f>
        <v>1</v>
      </c>
      <c r="Z1093" s="45">
        <f t="shared" si="143"/>
        <v>1</v>
      </c>
      <c r="AA1093" s="43">
        <f t="shared" si="144"/>
        <v>0</v>
      </c>
      <c r="AD1093" s="42">
        <f>Beazley_data[[#This Row],[Cat_incurred]]+Beazley_data[[#This Row],[incurred_exc_cat]]</f>
        <v>0</v>
      </c>
      <c r="AE1093" s="40">
        <f t="shared" si="145"/>
        <v>0</v>
      </c>
      <c r="AF1093" s="43" t="str">
        <f t="shared" si="146"/>
        <v>no values</v>
      </c>
    </row>
    <row r="1094" spans="1:32" x14ac:dyDescent="0.25">
      <c r="A1094" s="48" t="s">
        <v>1352</v>
      </c>
      <c r="B1094" s="48" t="s">
        <v>16</v>
      </c>
      <c r="C1094" s="49">
        <v>2009</v>
      </c>
      <c r="D1094" s="85">
        <v>242580.84280000001</v>
      </c>
      <c r="E1094" s="49">
        <v>26826.047053104601</v>
      </c>
      <c r="F1094" s="49">
        <v>0</v>
      </c>
      <c r="G1094" s="49">
        <v>0</v>
      </c>
      <c r="H1094" s="49">
        <v>0</v>
      </c>
      <c r="I1094" s="49">
        <v>0</v>
      </c>
      <c r="J1094" s="49">
        <v>1</v>
      </c>
      <c r="K1094" s="49">
        <v>0</v>
      </c>
      <c r="L1094" s="49">
        <v>0</v>
      </c>
      <c r="M1094" s="38">
        <f>IF(OR(Beazley_data[[#This Row],[total_RC]]&lt;0.6,Beazley_data[[#This Row],[total_RC]]&gt;2),1,Beazley_data[[#This Row],[total_RC]])</f>
        <v>1</v>
      </c>
      <c r="P1094" s="39" t="str">
        <f>Beazley_data[[#This Row],[key]]</f>
        <v>EC2009</v>
      </c>
      <c r="Q1094" s="40">
        <f>Beazley_data[[#This Row],[WEP]]</f>
        <v>242580.84280000001</v>
      </c>
      <c r="R1094" s="40">
        <f t="shared" si="139"/>
        <v>66191.955499999996</v>
      </c>
      <c r="S1094" s="41">
        <f t="shared" si="140"/>
        <v>-2.6648085249573872</v>
      </c>
      <c r="U1094" s="42">
        <f>Beazley_data[[#This Row],[Acq_costs]]</f>
        <v>26826.047053104601</v>
      </c>
      <c r="V1094" s="40">
        <f t="shared" si="141"/>
        <v>7354.6616999999997</v>
      </c>
      <c r="W1094" s="43">
        <f t="shared" si="142"/>
        <v>-2.6474889189131026</v>
      </c>
      <c r="Y1094" s="44">
        <f>Beazley_data[[#This Row],[total_RC]]</f>
        <v>1</v>
      </c>
      <c r="Z1094" s="45">
        <f t="shared" si="143"/>
        <v>1</v>
      </c>
      <c r="AA1094" s="43">
        <f t="shared" si="144"/>
        <v>0</v>
      </c>
      <c r="AD1094" s="42">
        <f>Beazley_data[[#This Row],[Cat_incurred]]+Beazley_data[[#This Row],[incurred_exc_cat]]</f>
        <v>0</v>
      </c>
      <c r="AE1094" s="40">
        <f t="shared" si="145"/>
        <v>0</v>
      </c>
      <c r="AF1094" s="43" t="str">
        <f t="shared" si="146"/>
        <v>no values</v>
      </c>
    </row>
    <row r="1095" spans="1:32" x14ac:dyDescent="0.25">
      <c r="A1095" s="46" t="s">
        <v>1353</v>
      </c>
      <c r="B1095" s="46" t="s">
        <v>16</v>
      </c>
      <c r="C1095">
        <v>2010</v>
      </c>
      <c r="D1095" s="84">
        <v>3655579.1598999999</v>
      </c>
      <c r="E1095">
        <v>1025778.74034845</v>
      </c>
      <c r="F1095">
        <v>4581600.60321669</v>
      </c>
      <c r="G1095">
        <v>4581600.60321669</v>
      </c>
      <c r="H1095">
        <v>952998.84875718202</v>
      </c>
      <c r="I1095">
        <v>1101055.8113790301</v>
      </c>
      <c r="J1095">
        <v>1.0007954928738301</v>
      </c>
      <c r="K1095">
        <v>5534599.4519738704</v>
      </c>
      <c r="L1095">
        <v>5682656.4145957204</v>
      </c>
      <c r="M1095" s="38">
        <f>IF(OR(Beazley_data[[#This Row],[total_RC]]&lt;0.6,Beazley_data[[#This Row],[total_RC]]&gt;2),1,Beazley_data[[#This Row],[total_RC]])</f>
        <v>1.0007954928738301</v>
      </c>
      <c r="P1095" s="39" t="str">
        <f>Beazley_data[[#This Row],[key]]</f>
        <v>EC2010</v>
      </c>
      <c r="Q1095" s="40">
        <f>Beazley_data[[#This Row],[WEP]]</f>
        <v>3655579.1598999999</v>
      </c>
      <c r="R1095" s="40">
        <f t="shared" si="139"/>
        <v>2706054.4493094501</v>
      </c>
      <c r="S1095" s="41">
        <f t="shared" si="140"/>
        <v>-0.35088898925624207</v>
      </c>
      <c r="U1095" s="42">
        <f>Beazley_data[[#This Row],[Acq_costs]]</f>
        <v>1025778.74034845</v>
      </c>
      <c r="V1095" s="40">
        <f t="shared" si="141"/>
        <v>761032.37495907501</v>
      </c>
      <c r="W1095" s="43">
        <f t="shared" si="142"/>
        <v>-0.34787792753706687</v>
      </c>
      <c r="Y1095" s="44">
        <f>Beazley_data[[#This Row],[total_RC]]</f>
        <v>1.0007954928738301</v>
      </c>
      <c r="Z1095" s="45">
        <f t="shared" si="143"/>
        <v>1.0016301568005901</v>
      </c>
      <c r="AA1095" s="43">
        <f t="shared" si="144"/>
        <v>8.3330550811898602E-4</v>
      </c>
      <c r="AD1095" s="42">
        <f>Beazley_data[[#This Row],[Cat_incurred]]+Beazley_data[[#This Row],[incurred_exc_cat]]</f>
        <v>5682656.4145957204</v>
      </c>
      <c r="AE1095" s="40">
        <f t="shared" si="145"/>
        <v>5982445.9241938004</v>
      </c>
      <c r="AF1095" s="43">
        <f t="shared" si="146"/>
        <v>5.0111528528104493E-2</v>
      </c>
    </row>
    <row r="1096" spans="1:32" x14ac:dyDescent="0.25">
      <c r="A1096" s="48" t="s">
        <v>1354</v>
      </c>
      <c r="B1096" s="48" t="s">
        <v>16</v>
      </c>
      <c r="C1096" s="49">
        <v>2011</v>
      </c>
      <c r="D1096" s="85">
        <v>8429293.2695000004</v>
      </c>
      <c r="E1096" s="49">
        <v>2045209.5540810199</v>
      </c>
      <c r="F1096" s="49">
        <v>763645.06362695002</v>
      </c>
      <c r="G1096" s="49">
        <v>763645.06362695002</v>
      </c>
      <c r="H1096" s="49">
        <v>687789.83727910696</v>
      </c>
      <c r="I1096" s="49">
        <v>687789.83727910696</v>
      </c>
      <c r="J1096" s="49">
        <v>0.95995244743687702</v>
      </c>
      <c r="K1096" s="49">
        <v>1451434.9009060599</v>
      </c>
      <c r="L1096" s="49">
        <v>1451434.9009060599</v>
      </c>
      <c r="M1096" s="38">
        <f>IF(OR(Beazley_data[[#This Row],[total_RC]]&lt;0.6,Beazley_data[[#This Row],[total_RC]]&gt;2),1,Beazley_data[[#This Row],[total_RC]])</f>
        <v>0.95995244743687702</v>
      </c>
      <c r="P1096" s="39" t="str">
        <f>Beazley_data[[#This Row],[key]]</f>
        <v>EC2011</v>
      </c>
      <c r="Q1096" s="40">
        <f>Beazley_data[[#This Row],[WEP]]</f>
        <v>8429293.2695000004</v>
      </c>
      <c r="R1096" s="40">
        <f t="shared" si="139"/>
        <v>7349950.6948365299</v>
      </c>
      <c r="S1096" s="41">
        <f t="shared" si="140"/>
        <v>-0.14685031498534101</v>
      </c>
      <c r="U1096" s="42">
        <f>Beazley_data[[#This Row],[Acq_costs]]</f>
        <v>2045209.5540810199</v>
      </c>
      <c r="V1096" s="40">
        <f t="shared" si="141"/>
        <v>1781801.0374036699</v>
      </c>
      <c r="W1096" s="43">
        <f t="shared" si="142"/>
        <v>-0.14783273280678555</v>
      </c>
      <c r="Y1096" s="44">
        <f>Beazley_data[[#This Row],[total_RC]]</f>
        <v>0.95995244743687702</v>
      </c>
      <c r="Z1096" s="45">
        <f t="shared" si="143"/>
        <v>0.95036716663693299</v>
      </c>
      <c r="AA1096" s="43">
        <f t="shared" si="144"/>
        <v>-1.0085871162682829E-2</v>
      </c>
      <c r="AD1096" s="42">
        <f>Beazley_data[[#This Row],[Cat_incurred]]+Beazley_data[[#This Row],[incurred_exc_cat]]</f>
        <v>1451434.9009060571</v>
      </c>
      <c r="AE1096" s="40">
        <f t="shared" si="145"/>
        <v>661731.53736349603</v>
      </c>
      <c r="AF1096" s="43">
        <f t="shared" si="146"/>
        <v>-1.1933893413769228</v>
      </c>
    </row>
    <row r="1097" spans="1:32" x14ac:dyDescent="0.25">
      <c r="A1097" s="46" t="s">
        <v>1355</v>
      </c>
      <c r="B1097" s="46" t="s">
        <v>16</v>
      </c>
      <c r="C1097">
        <v>2012</v>
      </c>
      <c r="D1097" s="84">
        <v>16356432.233899999</v>
      </c>
      <c r="E1097">
        <v>4494170.2247794298</v>
      </c>
      <c r="F1097">
        <v>17526860.958469499</v>
      </c>
      <c r="G1097">
        <v>17789063.7155516</v>
      </c>
      <c r="H1097">
        <v>3914476.4427395598</v>
      </c>
      <c r="I1097">
        <v>3914476.4427395598</v>
      </c>
      <c r="J1097">
        <v>0.99794190190605403</v>
      </c>
      <c r="K1097">
        <v>21441337.401209101</v>
      </c>
      <c r="L1097">
        <v>21703540.158291101</v>
      </c>
      <c r="M1097" s="38">
        <f>IF(OR(Beazley_data[[#This Row],[total_RC]]&lt;0.6,Beazley_data[[#This Row],[total_RC]]&gt;2),1,Beazley_data[[#This Row],[total_RC]])</f>
        <v>0.99794190190605403</v>
      </c>
      <c r="P1097" s="39" t="str">
        <f>Beazley_data[[#This Row],[key]]</f>
        <v>EC2012</v>
      </c>
      <c r="Q1097" s="40">
        <f>Beazley_data[[#This Row],[WEP]]</f>
        <v>16356432.233899999</v>
      </c>
      <c r="R1097" s="40">
        <f t="shared" si="139"/>
        <v>15777473.704722</v>
      </c>
      <c r="S1097" s="41">
        <f t="shared" si="140"/>
        <v>-3.6695261865955391E-2</v>
      </c>
      <c r="U1097" s="42">
        <f>Beazley_data[[#This Row],[Acq_costs]]</f>
        <v>4494170.2247794298</v>
      </c>
      <c r="V1097" s="40">
        <f t="shared" si="141"/>
        <v>4351769.9237813596</v>
      </c>
      <c r="W1097" s="43">
        <f t="shared" si="142"/>
        <v>-3.2722387325645919E-2</v>
      </c>
      <c r="Y1097" s="44">
        <f>Beazley_data[[#This Row],[total_RC]]</f>
        <v>0.99794190190605403</v>
      </c>
      <c r="Z1097" s="45">
        <f t="shared" si="143"/>
        <v>0.99786671499167101</v>
      </c>
      <c r="AA1097" s="43">
        <f t="shared" si="144"/>
        <v>-7.5347652400296948E-5</v>
      </c>
      <c r="AD1097" s="42">
        <f>Beazley_data[[#This Row],[Cat_incurred]]+Beazley_data[[#This Row],[incurred_exc_cat]]</f>
        <v>21703540.158291161</v>
      </c>
      <c r="AE1097" s="40">
        <f t="shared" si="145"/>
        <v>19867514.749791998</v>
      </c>
      <c r="AF1097" s="43">
        <f t="shared" si="146"/>
        <v>-9.2413441319749601E-2</v>
      </c>
    </row>
    <row r="1098" spans="1:32" x14ac:dyDescent="0.25">
      <c r="A1098" s="48" t="s">
        <v>1356</v>
      </c>
      <c r="B1098" s="48" t="s">
        <v>16</v>
      </c>
      <c r="C1098" s="49">
        <v>2013</v>
      </c>
      <c r="D1098" s="85">
        <v>10037707.2963</v>
      </c>
      <c r="E1098" s="49">
        <v>2571265.2717084</v>
      </c>
      <c r="F1098" s="49">
        <v>2183697.1768115498</v>
      </c>
      <c r="G1098" s="49">
        <v>2253134.2923901002</v>
      </c>
      <c r="H1098" s="49">
        <v>502512.53640983999</v>
      </c>
      <c r="I1098" s="49">
        <v>549172.05730899004</v>
      </c>
      <c r="J1098" s="49">
        <v>0.99237655023965698</v>
      </c>
      <c r="K1098" s="49">
        <v>2686209.7132213898</v>
      </c>
      <c r="L1098" s="49">
        <v>2802306.3496990898</v>
      </c>
      <c r="M1098" s="38">
        <f>IF(OR(Beazley_data[[#This Row],[total_RC]]&lt;0.6,Beazley_data[[#This Row],[total_RC]]&gt;2),1,Beazley_data[[#This Row],[total_RC]])</f>
        <v>0.99237655023965698</v>
      </c>
      <c r="P1098" s="39" t="str">
        <f>Beazley_data[[#This Row],[key]]</f>
        <v>EC2013</v>
      </c>
      <c r="Q1098" s="40">
        <f>Beazley_data[[#This Row],[WEP]]</f>
        <v>10037707.2963</v>
      </c>
      <c r="R1098" s="40">
        <f t="shared" si="139"/>
        <v>12439741.821957201</v>
      </c>
      <c r="S1098" s="41">
        <f t="shared" si="140"/>
        <v>0.19309359953254063</v>
      </c>
      <c r="U1098" s="42">
        <f>Beazley_data[[#This Row],[Acq_costs]]</f>
        <v>2571265.2717084</v>
      </c>
      <c r="V1098" s="40">
        <f t="shared" si="141"/>
        <v>3164148.7714673602</v>
      </c>
      <c r="W1098" s="43">
        <f t="shared" si="142"/>
        <v>0.18737535513667175</v>
      </c>
      <c r="Y1098" s="44">
        <f>Beazley_data[[#This Row],[total_RC]]</f>
        <v>0.99237655023965698</v>
      </c>
      <c r="Z1098" s="45">
        <f t="shared" si="143"/>
        <v>0.99438681063718903</v>
      </c>
      <c r="AA1098" s="43">
        <f t="shared" si="144"/>
        <v>2.0216080664262857E-3</v>
      </c>
      <c r="AD1098" s="42">
        <f>Beazley_data[[#This Row],[Cat_incurred]]+Beazley_data[[#This Row],[incurred_exc_cat]]</f>
        <v>2802306.3496990902</v>
      </c>
      <c r="AE1098" s="40">
        <f t="shared" si="145"/>
        <v>5096973.0811824296</v>
      </c>
      <c r="AF1098" s="43">
        <f t="shared" si="146"/>
        <v>0.45020185410730235</v>
      </c>
    </row>
    <row r="1099" spans="1:32" x14ac:dyDescent="0.25">
      <c r="A1099" s="46" t="s">
        <v>1357</v>
      </c>
      <c r="B1099" s="46" t="s">
        <v>16</v>
      </c>
      <c r="C1099">
        <v>2014</v>
      </c>
      <c r="D1099" s="84">
        <v>7529297.4572999999</v>
      </c>
      <c r="E1099">
        <v>1706260.45816423</v>
      </c>
      <c r="F1099">
        <v>38576.243894760002</v>
      </c>
      <c r="G1099">
        <v>38576.243894760002</v>
      </c>
      <c r="H1099">
        <v>2072860.75778232</v>
      </c>
      <c r="I1099">
        <v>2164666.9752446199</v>
      </c>
      <c r="J1099">
        <v>0.91102303651560002</v>
      </c>
      <c r="K1099">
        <v>2111437.0016770801</v>
      </c>
      <c r="L1099">
        <v>2203243.2191393799</v>
      </c>
      <c r="M1099" s="38">
        <f>IF(OR(Beazley_data[[#This Row],[total_RC]]&lt;0.6,Beazley_data[[#This Row],[total_RC]]&gt;2),1,Beazley_data[[#This Row],[total_RC]])</f>
        <v>0.91102303651560002</v>
      </c>
      <c r="P1099" s="39" t="str">
        <f>Beazley_data[[#This Row],[key]]</f>
        <v>EC2014</v>
      </c>
      <c r="Q1099" s="40">
        <f>Beazley_data[[#This Row],[WEP]]</f>
        <v>7529297.4572999999</v>
      </c>
      <c r="R1099" s="40">
        <f t="shared" si="139"/>
        <v>7868445.0757788001</v>
      </c>
      <c r="S1099" s="41">
        <f t="shared" si="140"/>
        <v>4.3102241321196763E-2</v>
      </c>
      <c r="U1099" s="42">
        <f>Beazley_data[[#This Row],[Acq_costs]]</f>
        <v>1706260.45816423</v>
      </c>
      <c r="V1099" s="40">
        <f t="shared" si="141"/>
        <v>1760891.6515639599</v>
      </c>
      <c r="W1099" s="43">
        <f t="shared" si="142"/>
        <v>3.1024733038633279E-2</v>
      </c>
      <c r="Y1099" s="44">
        <f>Beazley_data[[#This Row],[total_RC]]</f>
        <v>0.91102303651560002</v>
      </c>
      <c r="Z1099" s="45">
        <f t="shared" si="143"/>
        <v>0.923576845107278</v>
      </c>
      <c r="AA1099" s="43">
        <f t="shared" si="144"/>
        <v>1.3592597798637749E-2</v>
      </c>
      <c r="AD1099" s="42">
        <f>Beazley_data[[#This Row],[Cat_incurred]]+Beazley_data[[#This Row],[incurred_exc_cat]]</f>
        <v>2203243.2191393799</v>
      </c>
      <c r="AE1099" s="40">
        <f t="shared" si="145"/>
        <v>2246951.1443079999</v>
      </c>
      <c r="AF1099" s="43">
        <f t="shared" si="146"/>
        <v>1.9452103032743428E-2</v>
      </c>
    </row>
    <row r="1100" spans="1:32" x14ac:dyDescent="0.25">
      <c r="A1100" s="48" t="s">
        <v>1358</v>
      </c>
      <c r="B1100" s="48" t="s">
        <v>16</v>
      </c>
      <c r="C1100" s="49">
        <v>2015</v>
      </c>
      <c r="D1100" s="85">
        <v>1789469.0545999999</v>
      </c>
      <c r="E1100" s="49">
        <v>468140.32050377398</v>
      </c>
      <c r="F1100" s="49">
        <v>20471.985251999999</v>
      </c>
      <c r="G1100" s="49">
        <v>37502.89782269</v>
      </c>
      <c r="H1100" s="49">
        <v>1397901.8395</v>
      </c>
      <c r="I1100" s="49">
        <v>1398104.4373000001</v>
      </c>
      <c r="J1100" s="49">
        <v>0.92020003979082299</v>
      </c>
      <c r="K1100" s="49">
        <v>1418373.8247519999</v>
      </c>
      <c r="L1100" s="49">
        <v>1435607.3351226901</v>
      </c>
      <c r="M1100" s="38">
        <f>IF(OR(Beazley_data[[#This Row],[total_RC]]&lt;0.6,Beazley_data[[#This Row],[total_RC]]&gt;2),1,Beazley_data[[#This Row],[total_RC]])</f>
        <v>0.92020003979082299</v>
      </c>
      <c r="P1100" s="39" t="str">
        <f>Beazley_data[[#This Row],[key]]</f>
        <v>EC2015</v>
      </c>
      <c r="Q1100" s="40">
        <f>Beazley_data[[#This Row],[WEP]]</f>
        <v>1789469.0545999999</v>
      </c>
      <c r="R1100" s="40">
        <f t="shared" si="139"/>
        <v>1317097.5268320099</v>
      </c>
      <c r="S1100" s="41">
        <f t="shared" si="140"/>
        <v>-0.35864582397643435</v>
      </c>
      <c r="U1100" s="42">
        <f>Beazley_data[[#This Row],[Acq_costs]]</f>
        <v>468140.32050377398</v>
      </c>
      <c r="V1100" s="40">
        <f t="shared" si="141"/>
        <v>335107.75601203699</v>
      </c>
      <c r="W1100" s="43">
        <f t="shared" si="142"/>
        <v>-0.396984438900777</v>
      </c>
      <c r="Y1100" s="44">
        <f>Beazley_data[[#This Row],[total_RC]]</f>
        <v>0.92020003979082299</v>
      </c>
      <c r="Z1100" s="45">
        <f t="shared" si="143"/>
        <v>0.96086124579817001</v>
      </c>
      <c r="AA1100" s="43">
        <f t="shared" si="144"/>
        <v>4.2317458618669222E-2</v>
      </c>
      <c r="AD1100" s="42">
        <f>Beazley_data[[#This Row],[Cat_incurred]]+Beazley_data[[#This Row],[incurred_exc_cat]]</f>
        <v>1435607.3351226901</v>
      </c>
      <c r="AE1100" s="40">
        <f t="shared" si="145"/>
        <v>1140050.4086440001</v>
      </c>
      <c r="AF1100" s="43">
        <f t="shared" si="146"/>
        <v>-0.25924899832300541</v>
      </c>
    </row>
    <row r="1101" spans="1:32" x14ac:dyDescent="0.25">
      <c r="A1101" s="46" t="s">
        <v>1359</v>
      </c>
      <c r="B1101" s="46" t="s">
        <v>16</v>
      </c>
      <c r="C1101">
        <v>2016</v>
      </c>
      <c r="D1101" s="84">
        <v>1211693.6168</v>
      </c>
      <c r="E1101">
        <v>426408.36066801602</v>
      </c>
      <c r="F1101">
        <v>37.019338179999998</v>
      </c>
      <c r="G1101">
        <v>37.019338179999998</v>
      </c>
      <c r="H1101">
        <v>74446.004196309994</v>
      </c>
      <c r="I1101">
        <v>73686.534196310007</v>
      </c>
      <c r="J1101">
        <v>0.975881500621259</v>
      </c>
      <c r="K1101">
        <v>74483.023534489999</v>
      </c>
      <c r="L1101">
        <v>73723.553534489998</v>
      </c>
      <c r="M1101" s="38">
        <f>IF(OR(Beazley_data[[#This Row],[total_RC]]&lt;0.6,Beazley_data[[#This Row],[total_RC]]&gt;2),1,Beazley_data[[#This Row],[total_RC]])</f>
        <v>0.975881500621259</v>
      </c>
      <c r="P1101" s="39" t="str">
        <f>Beazley_data[[#This Row],[key]]</f>
        <v>EC2016</v>
      </c>
      <c r="Q1101" s="40">
        <f>Beazley_data[[#This Row],[WEP]]</f>
        <v>1211693.6168</v>
      </c>
      <c r="R1101" s="40">
        <f t="shared" si="139"/>
        <v>982402.59701789601</v>
      </c>
      <c r="S1101" s="41">
        <f t="shared" si="140"/>
        <v>-0.23339822235621294</v>
      </c>
      <c r="U1101" s="42">
        <f>Beazley_data[[#This Row],[Acq_costs]]</f>
        <v>426408.36066801602</v>
      </c>
      <c r="V1101" s="40">
        <f t="shared" si="141"/>
        <v>238885.91318847399</v>
      </c>
      <c r="W1101" s="43">
        <f t="shared" si="142"/>
        <v>-0.7849874652574943</v>
      </c>
      <c r="Y1101" s="44">
        <f>Beazley_data[[#This Row],[total_RC]]</f>
        <v>0.975881500621259</v>
      </c>
      <c r="Z1101" s="45">
        <f t="shared" si="143"/>
        <v>0.93936957792687403</v>
      </c>
      <c r="AA1101" s="43">
        <f t="shared" si="144"/>
        <v>-3.8868538594750264E-2</v>
      </c>
      <c r="AD1101" s="42">
        <f>Beazley_data[[#This Row],[Cat_incurred]]+Beazley_data[[#This Row],[incurred_exc_cat]]</f>
        <v>73723.553534490013</v>
      </c>
      <c r="AE1101" s="40">
        <f t="shared" si="145"/>
        <v>263737.77332799998</v>
      </c>
      <c r="AF1101" s="43">
        <f t="shared" si="146"/>
        <v>0.72046645952833233</v>
      </c>
    </row>
    <row r="1102" spans="1:32" x14ac:dyDescent="0.25">
      <c r="A1102" s="48" t="s">
        <v>1360</v>
      </c>
      <c r="B1102" s="48" t="s">
        <v>16</v>
      </c>
      <c r="C1102" s="49">
        <v>2017</v>
      </c>
      <c r="D1102" s="85">
        <v>2287455.7176999999</v>
      </c>
      <c r="E1102" s="49">
        <v>737853.71528300701</v>
      </c>
      <c r="F1102" s="49">
        <v>180599.19748895001</v>
      </c>
      <c r="G1102" s="49">
        <v>186305.93610513999</v>
      </c>
      <c r="H1102" s="49">
        <v>674730.30796428001</v>
      </c>
      <c r="I1102" s="49">
        <v>991797.13121382997</v>
      </c>
      <c r="J1102" s="49">
        <v>0.95185213784293798</v>
      </c>
      <c r="K1102" s="49">
        <v>855329.50545323</v>
      </c>
      <c r="L1102" s="49">
        <v>1178103.0673189701</v>
      </c>
      <c r="M1102" s="38">
        <f>IF(OR(Beazley_data[[#This Row],[total_RC]]&lt;0.6,Beazley_data[[#This Row],[total_RC]]&gt;2),1,Beazley_data[[#This Row],[total_RC]])</f>
        <v>0.95185213784293798</v>
      </c>
      <c r="P1102" s="39" t="str">
        <f>Beazley_data[[#This Row],[key]]</f>
        <v>EC2017</v>
      </c>
      <c r="Q1102" s="40">
        <f>Beazley_data[[#This Row],[WEP]]</f>
        <v>2287455.7176999999</v>
      </c>
      <c r="R1102" s="40">
        <f t="shared" si="139"/>
        <v>2047583.05381283</v>
      </c>
      <c r="S1102" s="41">
        <f t="shared" si="140"/>
        <v>-0.11714917421322667</v>
      </c>
      <c r="U1102" s="42">
        <f>Beazley_data[[#This Row],[Acq_costs]]</f>
        <v>737853.71528300701</v>
      </c>
      <c r="V1102" s="40">
        <f t="shared" si="141"/>
        <v>668567.00161386805</v>
      </c>
      <c r="W1102" s="43">
        <f t="shared" si="142"/>
        <v>-0.10363465965548149</v>
      </c>
      <c r="Y1102" s="44">
        <f>Beazley_data[[#This Row],[total_RC]]</f>
        <v>0.95185213784293798</v>
      </c>
      <c r="Z1102" s="45">
        <f t="shared" si="143"/>
        <v>0.95170299632357802</v>
      </c>
      <c r="AA1102" s="43">
        <f t="shared" si="144"/>
        <v>-1.5671015005321604E-4</v>
      </c>
      <c r="AD1102" s="42">
        <f>Beazley_data[[#This Row],[Cat_incurred]]+Beazley_data[[#This Row],[incurred_exc_cat]]</f>
        <v>1178103.0673189699</v>
      </c>
      <c r="AE1102" s="40">
        <f t="shared" si="145"/>
        <v>1056202.5786560001</v>
      </c>
      <c r="AF1102" s="43">
        <f t="shared" si="146"/>
        <v>-0.11541392828077177</v>
      </c>
    </row>
    <row r="1103" spans="1:32" x14ac:dyDescent="0.25">
      <c r="A1103" s="46" t="s">
        <v>1361</v>
      </c>
      <c r="B1103" s="46" t="s">
        <v>16</v>
      </c>
      <c r="C1103">
        <v>2018</v>
      </c>
      <c r="D1103" s="84">
        <v>1517726.5015</v>
      </c>
      <c r="E1103">
        <v>473466.065660586</v>
      </c>
      <c r="F1103">
        <v>52059.319596130001</v>
      </c>
      <c r="G1103">
        <v>89018.903933039997</v>
      </c>
      <c r="H1103">
        <v>20126.979299999999</v>
      </c>
      <c r="I1103">
        <v>1490067.22849251</v>
      </c>
      <c r="J1103">
        <v>1.00002180644044</v>
      </c>
      <c r="K1103">
        <v>72186.29889613</v>
      </c>
      <c r="L1103">
        <v>1579086.1324255499</v>
      </c>
      <c r="M1103" s="38">
        <f>IF(OR(Beazley_data[[#This Row],[total_RC]]&lt;0.6,Beazley_data[[#This Row],[total_RC]]&gt;2),1,Beazley_data[[#This Row],[total_RC]])</f>
        <v>1.00002180644044</v>
      </c>
      <c r="P1103" s="39" t="str">
        <f>Beazley_data[[#This Row],[key]]</f>
        <v>EC2018</v>
      </c>
      <c r="Q1103" s="40">
        <f>Beazley_data[[#This Row],[WEP]]</f>
        <v>1517726.5015</v>
      </c>
      <c r="R1103" s="40">
        <f t="shared" si="139"/>
        <v>1347069.5390000001</v>
      </c>
      <c r="S1103" s="41">
        <f t="shared" si="140"/>
        <v>-0.12668756701802303</v>
      </c>
      <c r="U1103" s="42">
        <f>Beazley_data[[#This Row],[Acq_costs]]</f>
        <v>473466.065660586</v>
      </c>
      <c r="V1103" s="40">
        <f t="shared" si="141"/>
        <v>470504.66110000003</v>
      </c>
      <c r="W1103" s="43">
        <f t="shared" si="142"/>
        <v>-6.2941024934002974E-3</v>
      </c>
      <c r="Y1103" s="44">
        <f>Beazley_data[[#This Row],[total_RC]]</f>
        <v>1.00002180644044</v>
      </c>
      <c r="Z1103" s="45">
        <f t="shared" si="143"/>
        <v>0.99994504949159202</v>
      </c>
      <c r="AA1103" s="43">
        <f t="shared" si="144"/>
        <v>-7.676116691315919E-5</v>
      </c>
      <c r="AD1103" s="42">
        <f>Beazley_data[[#This Row],[Cat_incurred]]+Beazley_data[[#This Row],[incurred_exc_cat]]</f>
        <v>1579086.1324255501</v>
      </c>
      <c r="AE1103" s="40">
        <f t="shared" si="145"/>
        <v>55825.12758</v>
      </c>
      <c r="AF1103" s="43">
        <f t="shared" si="146"/>
        <v>-27.286296885979279</v>
      </c>
    </row>
    <row r="1104" spans="1:32" x14ac:dyDescent="0.25">
      <c r="A1104" s="48" t="s">
        <v>1362</v>
      </c>
      <c r="B1104" s="48" t="s">
        <v>16</v>
      </c>
      <c r="C1104" s="49">
        <v>2019</v>
      </c>
      <c r="D1104" s="85">
        <v>3442593.8939</v>
      </c>
      <c r="E1104" s="49">
        <v>912814.57508415903</v>
      </c>
      <c r="F1104" s="49">
        <v>755.18294904000004</v>
      </c>
      <c r="G1104" s="49">
        <v>1574.42986043</v>
      </c>
      <c r="H1104" s="49">
        <v>3234645.79017107</v>
      </c>
      <c r="I1104" s="49">
        <v>3782440.67670841</v>
      </c>
      <c r="J1104" s="49">
        <v>1.0005583655277801</v>
      </c>
      <c r="K1104" s="49">
        <v>3235400.9731201101</v>
      </c>
      <c r="L1104" s="49">
        <v>3784015.1065688399</v>
      </c>
      <c r="M1104" s="38">
        <f>IF(OR(Beazley_data[[#This Row],[total_RC]]&lt;0.6,Beazley_data[[#This Row],[total_RC]]&gt;2),1,Beazley_data[[#This Row],[total_RC]])</f>
        <v>1.0005583655277801</v>
      </c>
      <c r="P1104" s="39" t="str">
        <f>Beazley_data[[#This Row],[key]]</f>
        <v>EC2019</v>
      </c>
      <c r="Q1104" s="40">
        <f>Beazley_data[[#This Row],[WEP]]</f>
        <v>3442593.8939</v>
      </c>
      <c r="R1104" s="40">
        <f t="shared" si="139"/>
        <v>3464224.5400160002</v>
      </c>
      <c r="S1104" s="41">
        <f t="shared" si="140"/>
        <v>6.2440081080599435E-3</v>
      </c>
      <c r="U1104" s="42">
        <f>Beazley_data[[#This Row],[Acq_costs]]</f>
        <v>912814.57508415903</v>
      </c>
      <c r="V1104" s="40">
        <f t="shared" si="141"/>
        <v>851559.56952799996</v>
      </c>
      <c r="W1104" s="43">
        <f t="shared" si="142"/>
        <v>-7.193273113014434E-2</v>
      </c>
      <c r="Y1104" s="44">
        <f>Beazley_data[[#This Row],[total_RC]]</f>
        <v>1.0005583655277801</v>
      </c>
      <c r="Z1104" s="45">
        <f t="shared" si="143"/>
        <v>1.0003353563369299</v>
      </c>
      <c r="AA1104" s="43">
        <f t="shared" si="144"/>
        <v>-2.2293442837688921E-4</v>
      </c>
      <c r="AD1104" s="42">
        <f>Beazley_data[[#This Row],[Cat_incurred]]+Beazley_data[[#This Row],[incurred_exc_cat]]</f>
        <v>3784015.1065688399</v>
      </c>
      <c r="AE1104" s="40">
        <f t="shared" si="145"/>
        <v>2836019.0654826602</v>
      </c>
      <c r="AF1104" s="43">
        <f t="shared" si="146"/>
        <v>-0.33426998168816641</v>
      </c>
    </row>
    <row r="1105" spans="1:32" x14ac:dyDescent="0.25">
      <c r="A1105" s="46" t="s">
        <v>1363</v>
      </c>
      <c r="B1105" s="46" t="s">
        <v>16</v>
      </c>
      <c r="C1105">
        <v>2020</v>
      </c>
      <c r="D1105" s="84">
        <v>355813.0062</v>
      </c>
      <c r="E1105">
        <v>82420.405625148502</v>
      </c>
      <c r="F1105">
        <v>0</v>
      </c>
      <c r="G1105">
        <v>0</v>
      </c>
      <c r="H1105">
        <v>0</v>
      </c>
      <c r="I1105">
        <v>0</v>
      </c>
      <c r="J1105">
        <v>1.0217758497492899</v>
      </c>
      <c r="K1105">
        <v>0</v>
      </c>
      <c r="L1105">
        <v>0</v>
      </c>
      <c r="M1105" s="38">
        <f>IF(OR(Beazley_data[[#This Row],[total_RC]]&lt;0.6,Beazley_data[[#This Row],[total_RC]]&gt;2),1,Beazley_data[[#This Row],[total_RC]])</f>
        <v>1.0217758497492899</v>
      </c>
      <c r="P1105" s="39" t="str">
        <f>Beazley_data[[#This Row],[key]]</f>
        <v>EC2020</v>
      </c>
      <c r="Q1105" s="40">
        <f>Beazley_data[[#This Row],[WEP]]</f>
        <v>355813.0062</v>
      </c>
      <c r="R1105" s="40">
        <f t="shared" si="139"/>
        <v>442179.6997</v>
      </c>
      <c r="S1105" s="41">
        <f t="shared" si="140"/>
        <v>0.19532034952892705</v>
      </c>
      <c r="U1105" s="42">
        <f>Beazley_data[[#This Row],[Acq_costs]]</f>
        <v>82420.405625148502</v>
      </c>
      <c r="V1105" s="40">
        <f t="shared" si="141"/>
        <v>103575.4526</v>
      </c>
      <c r="W1105" s="43">
        <f t="shared" si="142"/>
        <v>0.20424769039195587</v>
      </c>
      <c r="Y1105" s="44">
        <f>Beazley_data[[#This Row],[total_RC]]</f>
        <v>1.0217758497492899</v>
      </c>
      <c r="Z1105" s="45">
        <f t="shared" si="143"/>
        <v>1.0294254241567</v>
      </c>
      <c r="AA1105" s="43">
        <f t="shared" si="144"/>
        <v>7.4309165364519628E-3</v>
      </c>
      <c r="AD1105" s="42">
        <f>Beazley_data[[#This Row],[Cat_incurred]]+Beazley_data[[#This Row],[incurred_exc_cat]]</f>
        <v>0</v>
      </c>
      <c r="AE1105" s="40">
        <f t="shared" si="145"/>
        <v>0</v>
      </c>
      <c r="AF1105" s="43" t="str">
        <f t="shared" si="146"/>
        <v>no values</v>
      </c>
    </row>
    <row r="1106" spans="1:32" x14ac:dyDescent="0.25">
      <c r="A1106" s="48" t="s">
        <v>1364</v>
      </c>
      <c r="B1106" s="48" t="s">
        <v>16</v>
      </c>
      <c r="C1106" s="49">
        <v>2021</v>
      </c>
      <c r="D1106" s="85">
        <v>2592328.3835</v>
      </c>
      <c r="E1106" s="49">
        <v>442092.95409160497</v>
      </c>
      <c r="F1106" s="49">
        <v>17.603148690000001</v>
      </c>
      <c r="G1106" s="49">
        <v>17.603148690000001</v>
      </c>
      <c r="H1106" s="49">
        <v>8349.1462311791001</v>
      </c>
      <c r="I1106" s="49">
        <v>261664.43262101201</v>
      </c>
      <c r="J1106" s="49">
        <v>1.02499998814786</v>
      </c>
      <c r="K1106" s="49">
        <v>8366.7493798690994</v>
      </c>
      <c r="L1106" s="49">
        <v>261682.03576970199</v>
      </c>
      <c r="M1106" s="38">
        <f>IF(OR(Beazley_data[[#This Row],[total_RC]]&lt;0.6,Beazley_data[[#This Row],[total_RC]]&gt;2),1,Beazley_data[[#This Row],[total_RC]])</f>
        <v>1.02499998814786</v>
      </c>
      <c r="P1106" s="39" t="str">
        <f>Beazley_data[[#This Row],[key]]</f>
        <v>EC2021</v>
      </c>
      <c r="Q1106" s="40">
        <f>Beazley_data[[#This Row],[WEP]]</f>
        <v>2592328.3835</v>
      </c>
      <c r="R1106" s="40">
        <f t="shared" si="139"/>
        <v>1791650.45631551</v>
      </c>
      <c r="S1106" s="41">
        <f t="shared" si="140"/>
        <v>-0.44689404920592973</v>
      </c>
      <c r="U1106" s="42">
        <f>Beazley_data[[#This Row],[Acq_costs]]</f>
        <v>442092.95409160497</v>
      </c>
      <c r="V1106" s="40">
        <f t="shared" si="141"/>
        <v>317948.797002487</v>
      </c>
      <c r="W1106" s="43">
        <f t="shared" si="142"/>
        <v>-0.39045330021533914</v>
      </c>
      <c r="Y1106" s="44">
        <f>Beazley_data[[#This Row],[total_RC]]</f>
        <v>1.02499998814786</v>
      </c>
      <c r="Z1106" s="45">
        <f t="shared" si="143"/>
        <v>1.0249999492228601</v>
      </c>
      <c r="AA1106" s="43">
        <f t="shared" si="144"/>
        <v>-3.7975611530041766E-8</v>
      </c>
      <c r="AD1106" s="42">
        <f>Beazley_data[[#This Row],[Cat_incurred]]+Beazley_data[[#This Row],[incurred_exc_cat]]</f>
        <v>261682.03576970199</v>
      </c>
      <c r="AE1106" s="40">
        <f t="shared" si="145"/>
        <v>0</v>
      </c>
      <c r="AF1106" s="43" t="str">
        <f t="shared" si="146"/>
        <v>no values</v>
      </c>
    </row>
    <row r="1107" spans="1:32" x14ac:dyDescent="0.25">
      <c r="A1107" s="46" t="s">
        <v>1365</v>
      </c>
      <c r="B1107" s="46" t="s">
        <v>16</v>
      </c>
      <c r="C1107">
        <v>2022</v>
      </c>
      <c r="D1107" s="84">
        <v>4388718.6070999997</v>
      </c>
      <c r="E1107">
        <v>353088.42755251302</v>
      </c>
      <c r="F1107">
        <v>0</v>
      </c>
      <c r="G1107">
        <v>0</v>
      </c>
      <c r="H1107">
        <v>0</v>
      </c>
      <c r="I1107">
        <v>0</v>
      </c>
      <c r="J1107">
        <v>1.0076887401366701</v>
      </c>
      <c r="K1107">
        <v>0</v>
      </c>
      <c r="L1107">
        <v>0</v>
      </c>
      <c r="M1107" s="38">
        <f>IF(OR(Beazley_data[[#This Row],[total_RC]]&lt;0.6,Beazley_data[[#This Row],[total_RC]]&gt;2),1,Beazley_data[[#This Row],[total_RC]])</f>
        <v>1.0076887401366701</v>
      </c>
      <c r="P1107" s="39" t="str">
        <f>Beazley_data[[#This Row],[key]]</f>
        <v>EC2022</v>
      </c>
      <c r="Q1107" s="40">
        <f>Beazley_data[[#This Row],[WEP]]</f>
        <v>4388718.6070999997</v>
      </c>
      <c r="R1107" s="40">
        <f t="shared" si="139"/>
        <v>691164.82860000001</v>
      </c>
      <c r="S1107" s="41">
        <f t="shared" si="140"/>
        <v>-5.3497423848803747</v>
      </c>
      <c r="U1107" s="42">
        <f>Beazley_data[[#This Row],[Acq_costs]]</f>
        <v>353088.42755251302</v>
      </c>
      <c r="V1107" s="40">
        <f t="shared" si="141"/>
        <v>235575.7604</v>
      </c>
      <c r="W1107" s="43">
        <f t="shared" si="142"/>
        <v>-0.49883174293051341</v>
      </c>
      <c r="Y1107" s="44">
        <f>Beazley_data[[#This Row],[total_RC]]</f>
        <v>1.0076887401366701</v>
      </c>
      <c r="Z1107" s="45">
        <f t="shared" si="143"/>
        <v>1</v>
      </c>
      <c r="AA1107" s="43">
        <f t="shared" si="144"/>
        <v>-7.6887401366700914E-3</v>
      </c>
      <c r="AD1107" s="42">
        <f>Beazley_data[[#This Row],[Cat_incurred]]+Beazley_data[[#This Row],[incurred_exc_cat]]</f>
        <v>0</v>
      </c>
      <c r="AE1107" s="40">
        <f t="shared" si="145"/>
        <v>0</v>
      </c>
      <c r="AF1107" s="43" t="str">
        <f t="shared" si="146"/>
        <v>no values</v>
      </c>
    </row>
    <row r="1108" spans="1:32" x14ac:dyDescent="0.25">
      <c r="A1108" s="48" t="s">
        <v>1366</v>
      </c>
      <c r="B1108" s="48" t="s">
        <v>16</v>
      </c>
      <c r="C1108" s="49">
        <v>2023</v>
      </c>
      <c r="D1108" s="85">
        <v>5480385.4642000003</v>
      </c>
      <c r="E1108" s="49">
        <v>1710824.6326024099</v>
      </c>
      <c r="F1108" s="49">
        <v>0</v>
      </c>
      <c r="G1108" s="49">
        <v>0</v>
      </c>
      <c r="H1108" s="49">
        <v>6244.1558000000005</v>
      </c>
      <c r="I1108" s="49">
        <v>1199624.797725</v>
      </c>
      <c r="J1108" s="49">
        <v>1.0563666052826199</v>
      </c>
      <c r="K1108" s="49">
        <v>6244.1558000000005</v>
      </c>
      <c r="L1108" s="49">
        <v>1199624.797725</v>
      </c>
      <c r="M1108" s="38">
        <f>IF(OR(Beazley_data[[#This Row],[total_RC]]&lt;0.6,Beazley_data[[#This Row],[total_RC]]&gt;2),1,Beazley_data[[#This Row],[total_RC]])</f>
        <v>1.0563666052826199</v>
      </c>
      <c r="P1108" s="39" t="str">
        <f>Beazley_data[[#This Row],[key]]</f>
        <v>EC2023</v>
      </c>
      <c r="Q1108" s="40">
        <f>Beazley_data[[#This Row],[WEP]]</f>
        <v>5480385.4642000003</v>
      </c>
      <c r="R1108" s="40">
        <f t="shared" si="139"/>
        <v>0</v>
      </c>
      <c r="S1108" s="41" t="str">
        <f t="shared" si="140"/>
        <v>no values</v>
      </c>
      <c r="U1108" s="42">
        <f>Beazley_data[[#This Row],[Acq_costs]]</f>
        <v>1710824.6326024099</v>
      </c>
      <c r="V1108" s="40">
        <f t="shared" si="141"/>
        <v>0</v>
      </c>
      <c r="W1108" s="43" t="str">
        <f t="shared" si="142"/>
        <v>no values</v>
      </c>
      <c r="Y1108" s="44">
        <f>Beazley_data[[#This Row],[total_RC]]</f>
        <v>1.0563666052826199</v>
      </c>
      <c r="Z1108" s="45">
        <f t="shared" si="143"/>
        <v>0</v>
      </c>
      <c r="AA1108" s="43" t="str">
        <f t="shared" si="144"/>
        <v>no values</v>
      </c>
      <c r="AD1108" s="42">
        <f>Beazley_data[[#This Row],[Cat_incurred]]+Beazley_data[[#This Row],[incurred_exc_cat]]</f>
        <v>1199624.797725</v>
      </c>
      <c r="AE1108" s="40">
        <f t="shared" si="145"/>
        <v>0</v>
      </c>
      <c r="AF1108" s="43" t="str">
        <f t="shared" si="146"/>
        <v>no values</v>
      </c>
    </row>
    <row r="1109" spans="1:32" x14ac:dyDescent="0.25">
      <c r="A1109" s="46" t="s">
        <v>1367</v>
      </c>
      <c r="B1109" s="46" t="s">
        <v>16</v>
      </c>
      <c r="C1109">
        <v>2024</v>
      </c>
      <c r="D1109" s="84">
        <v>7392250.6228999998</v>
      </c>
      <c r="E1109">
        <v>2495508.5303974599</v>
      </c>
      <c r="F1109">
        <v>0</v>
      </c>
      <c r="G1109">
        <v>0</v>
      </c>
      <c r="H1109">
        <v>0</v>
      </c>
      <c r="I1109">
        <v>0</v>
      </c>
      <c r="J1109">
        <v>1.0392334467990101</v>
      </c>
      <c r="K1109">
        <v>0</v>
      </c>
      <c r="L1109">
        <v>0</v>
      </c>
      <c r="M1109" s="38">
        <f>IF(OR(Beazley_data[[#This Row],[total_RC]]&lt;0.6,Beazley_data[[#This Row],[total_RC]]&gt;2),1,Beazley_data[[#This Row],[total_RC]])</f>
        <v>1.0392334467990101</v>
      </c>
      <c r="P1109" s="39" t="str">
        <f>Beazley_data[[#This Row],[key]]</f>
        <v>EC2024</v>
      </c>
      <c r="Q1109" s="40">
        <f>Beazley_data[[#This Row],[WEP]]</f>
        <v>7392250.6228999998</v>
      </c>
      <c r="R1109" s="40">
        <f t="shared" si="139"/>
        <v>0</v>
      </c>
      <c r="S1109" s="41" t="str">
        <f t="shared" si="140"/>
        <v>no values</v>
      </c>
      <c r="U1109" s="42">
        <f>Beazley_data[[#This Row],[Acq_costs]]</f>
        <v>2495508.5303974599</v>
      </c>
      <c r="V1109" s="40">
        <f t="shared" si="141"/>
        <v>0</v>
      </c>
      <c r="W1109" s="43" t="str">
        <f t="shared" si="142"/>
        <v>no values</v>
      </c>
      <c r="Y1109" s="44">
        <f>Beazley_data[[#This Row],[total_RC]]</f>
        <v>1.0392334467990101</v>
      </c>
      <c r="Z1109" s="45">
        <f t="shared" si="143"/>
        <v>0</v>
      </c>
      <c r="AA1109" s="43" t="str">
        <f t="shared" si="144"/>
        <v>no values</v>
      </c>
      <c r="AD1109" s="42">
        <f>Beazley_data[[#This Row],[Cat_incurred]]+Beazley_data[[#This Row],[incurred_exc_cat]]</f>
        <v>0</v>
      </c>
      <c r="AE1109" s="40">
        <f t="shared" si="145"/>
        <v>0</v>
      </c>
      <c r="AF1109" s="43" t="str">
        <f t="shared" si="146"/>
        <v>no values</v>
      </c>
    </row>
    <row r="1110" spans="1:32" x14ac:dyDescent="0.25">
      <c r="A1110" s="48" t="s">
        <v>1368</v>
      </c>
      <c r="B1110" s="48" t="s">
        <v>130</v>
      </c>
      <c r="C1110" s="49">
        <v>2024</v>
      </c>
      <c r="D1110" s="85">
        <v>1278151.0692</v>
      </c>
      <c r="E1110" s="49">
        <v>107378.545108943</v>
      </c>
      <c r="F1110" s="49">
        <v>0</v>
      </c>
      <c r="G1110" s="49">
        <v>0</v>
      </c>
      <c r="H1110" s="49">
        <v>0</v>
      </c>
      <c r="I1110" s="49">
        <v>0</v>
      </c>
      <c r="J1110" s="49">
        <v>1</v>
      </c>
      <c r="K1110" s="49">
        <v>0</v>
      </c>
      <c r="L1110" s="49">
        <v>0</v>
      </c>
      <c r="M1110" s="38">
        <f>IF(OR(Beazley_data[[#This Row],[total_RC]]&lt;0.6,Beazley_data[[#This Row],[total_RC]]&gt;2),1,Beazley_data[[#This Row],[total_RC]])</f>
        <v>1</v>
      </c>
      <c r="P1110" s="39" t="str">
        <f>Beazley_data[[#This Row],[key]]</f>
        <v>ED2024</v>
      </c>
      <c r="Q1110" s="40">
        <f>Beazley_data[[#This Row],[WEP]]</f>
        <v>1278151.0692</v>
      </c>
      <c r="R1110" s="40">
        <f t="shared" si="139"/>
        <v>0</v>
      </c>
      <c r="S1110" s="41" t="str">
        <f t="shared" si="140"/>
        <v>no values</v>
      </c>
      <c r="U1110" s="42">
        <f>Beazley_data[[#This Row],[Acq_costs]]</f>
        <v>107378.545108943</v>
      </c>
      <c r="V1110" s="40">
        <f t="shared" si="141"/>
        <v>0</v>
      </c>
      <c r="W1110" s="43" t="str">
        <f t="shared" si="142"/>
        <v>no values</v>
      </c>
      <c r="Y1110" s="44">
        <f>Beazley_data[[#This Row],[total_RC]]</f>
        <v>1</v>
      </c>
      <c r="Z1110" s="45">
        <f t="shared" si="143"/>
        <v>0</v>
      </c>
      <c r="AA1110" s="43" t="str">
        <f t="shared" si="144"/>
        <v>no values</v>
      </c>
      <c r="AD1110" s="42">
        <f>Beazley_data[[#This Row],[Cat_incurred]]+Beazley_data[[#This Row],[incurred_exc_cat]]</f>
        <v>0</v>
      </c>
      <c r="AE1110" s="40">
        <f t="shared" si="145"/>
        <v>0</v>
      </c>
      <c r="AF1110" s="43" t="str">
        <f t="shared" si="146"/>
        <v>no values</v>
      </c>
    </row>
    <row r="1111" spans="1:32" x14ac:dyDescent="0.25">
      <c r="A1111" s="46" t="s">
        <v>1369</v>
      </c>
      <c r="B1111" s="46" t="s">
        <v>18</v>
      </c>
      <c r="C1111">
        <v>1995</v>
      </c>
      <c r="D1111" s="84">
        <v>148821.28400000001</v>
      </c>
      <c r="E1111">
        <v>36639.0245192652</v>
      </c>
      <c r="F1111">
        <v>0</v>
      </c>
      <c r="G1111">
        <v>0</v>
      </c>
      <c r="H1111">
        <v>0</v>
      </c>
      <c r="I1111">
        <v>0</v>
      </c>
      <c r="K1111">
        <v>0</v>
      </c>
      <c r="L1111">
        <v>0</v>
      </c>
      <c r="M1111" s="38">
        <f>IF(OR(Beazley_data[[#This Row],[total_RC]]&lt;0.6,Beazley_data[[#This Row],[total_RC]]&gt;2),1,Beazley_data[[#This Row],[total_RC]])</f>
        <v>1</v>
      </c>
      <c r="P1111" s="39" t="str">
        <f>Beazley_data[[#This Row],[key]]</f>
        <v>EF1995</v>
      </c>
      <c r="Q1111" s="40">
        <f>Beazley_data[[#This Row],[WEP]]</f>
        <v>148821.28400000001</v>
      </c>
      <c r="R1111" s="40">
        <f t="shared" si="139"/>
        <v>0</v>
      </c>
      <c r="S1111" s="41" t="str">
        <f t="shared" si="140"/>
        <v>no values</v>
      </c>
      <c r="U1111" s="42">
        <f>Beazley_data[[#This Row],[Acq_costs]]</f>
        <v>36639.0245192652</v>
      </c>
      <c r="V1111" s="40">
        <f t="shared" si="141"/>
        <v>0</v>
      </c>
      <c r="W1111" s="43" t="str">
        <f t="shared" si="142"/>
        <v>no values</v>
      </c>
      <c r="Y1111" s="44">
        <f>Beazley_data[[#This Row],[total_RC]]</f>
        <v>0</v>
      </c>
      <c r="Z1111" s="45">
        <f t="shared" si="143"/>
        <v>0</v>
      </c>
      <c r="AA1111" s="43" t="str">
        <f t="shared" si="144"/>
        <v>no values</v>
      </c>
      <c r="AD1111" s="42">
        <f>Beazley_data[[#This Row],[Cat_incurred]]+Beazley_data[[#This Row],[incurred_exc_cat]]</f>
        <v>0</v>
      </c>
      <c r="AE1111" s="40">
        <f t="shared" si="145"/>
        <v>0</v>
      </c>
      <c r="AF1111" s="43" t="str">
        <f t="shared" si="146"/>
        <v>no values</v>
      </c>
    </row>
    <row r="1112" spans="1:32" x14ac:dyDescent="0.25">
      <c r="A1112" s="48" t="s">
        <v>1370</v>
      </c>
      <c r="B1112" s="48" t="s">
        <v>18</v>
      </c>
      <c r="C1112" s="49">
        <v>1996</v>
      </c>
      <c r="D1112" s="85">
        <v>300261.68949999998</v>
      </c>
      <c r="E1112" s="49">
        <v>72731.286255935906</v>
      </c>
      <c r="F1112" s="49">
        <v>0</v>
      </c>
      <c r="G1112" s="49">
        <v>0</v>
      </c>
      <c r="H1112" s="49">
        <v>46782.300823470003</v>
      </c>
      <c r="I1112" s="49">
        <v>46782.300823470003</v>
      </c>
      <c r="J1112" s="49">
        <v>0.99338056627610805</v>
      </c>
      <c r="K1112" s="49">
        <v>46782.300823470003</v>
      </c>
      <c r="L1112" s="49">
        <v>46782.300823470003</v>
      </c>
      <c r="M1112" s="38">
        <f>IF(OR(Beazley_data[[#This Row],[total_RC]]&lt;0.6,Beazley_data[[#This Row],[total_RC]]&gt;2),1,Beazley_data[[#This Row],[total_RC]])</f>
        <v>0.99338056627610805</v>
      </c>
      <c r="P1112" s="39" t="str">
        <f>Beazley_data[[#This Row],[key]]</f>
        <v>EF1996</v>
      </c>
      <c r="Q1112" s="40">
        <f>Beazley_data[[#This Row],[WEP]]</f>
        <v>300261.68949999998</v>
      </c>
      <c r="R1112" s="40">
        <f t="shared" si="139"/>
        <v>0</v>
      </c>
      <c r="S1112" s="41" t="str">
        <f t="shared" si="140"/>
        <v>no values</v>
      </c>
      <c r="U1112" s="42">
        <f>Beazley_data[[#This Row],[Acq_costs]]</f>
        <v>72731.286255935906</v>
      </c>
      <c r="V1112" s="40">
        <f t="shared" si="141"/>
        <v>0</v>
      </c>
      <c r="W1112" s="43" t="str">
        <f t="shared" si="142"/>
        <v>no values</v>
      </c>
      <c r="Y1112" s="44">
        <f>Beazley_data[[#This Row],[total_RC]]</f>
        <v>0.99338056627610805</v>
      </c>
      <c r="Z1112" s="45">
        <f t="shared" si="143"/>
        <v>0</v>
      </c>
      <c r="AA1112" s="43" t="str">
        <f t="shared" si="144"/>
        <v>no values</v>
      </c>
      <c r="AD1112" s="42">
        <f>Beazley_data[[#This Row],[Cat_incurred]]+Beazley_data[[#This Row],[incurred_exc_cat]]</f>
        <v>46782.300823470003</v>
      </c>
      <c r="AE1112" s="40">
        <f t="shared" si="145"/>
        <v>0</v>
      </c>
      <c r="AF1112" s="43" t="str">
        <f t="shared" si="146"/>
        <v>no values</v>
      </c>
    </row>
    <row r="1113" spans="1:32" x14ac:dyDescent="0.25">
      <c r="A1113" s="46" t="s">
        <v>1371</v>
      </c>
      <c r="B1113" s="46" t="s">
        <v>18</v>
      </c>
      <c r="C1113">
        <v>1997</v>
      </c>
      <c r="D1113" s="84">
        <v>63781.295400000003</v>
      </c>
      <c r="E1113">
        <v>19551.126550000001</v>
      </c>
      <c r="F1113">
        <v>0</v>
      </c>
      <c r="G1113">
        <v>0</v>
      </c>
      <c r="H1113">
        <v>40703.435296480799</v>
      </c>
      <c r="I1113">
        <v>40703.435296480799</v>
      </c>
      <c r="J1113">
        <v>1</v>
      </c>
      <c r="K1113">
        <v>40703.435296480799</v>
      </c>
      <c r="L1113">
        <v>40703.435296480799</v>
      </c>
      <c r="M1113" s="38">
        <f>IF(OR(Beazley_data[[#This Row],[total_RC]]&lt;0.6,Beazley_data[[#This Row],[total_RC]]&gt;2),1,Beazley_data[[#This Row],[total_RC]])</f>
        <v>1</v>
      </c>
      <c r="P1113" s="39" t="str">
        <f>Beazley_data[[#This Row],[key]]</f>
        <v>EF1997</v>
      </c>
      <c r="Q1113" s="40">
        <f>Beazley_data[[#This Row],[WEP]]</f>
        <v>63781.295400000003</v>
      </c>
      <c r="R1113" s="40">
        <f t="shared" si="139"/>
        <v>0</v>
      </c>
      <c r="S1113" s="41" t="str">
        <f t="shared" si="140"/>
        <v>no values</v>
      </c>
      <c r="U1113" s="42">
        <f>Beazley_data[[#This Row],[Acq_costs]]</f>
        <v>19551.126550000001</v>
      </c>
      <c r="V1113" s="40">
        <f t="shared" si="141"/>
        <v>0</v>
      </c>
      <c r="W1113" s="43" t="str">
        <f t="shared" si="142"/>
        <v>no values</v>
      </c>
      <c r="Y1113" s="44">
        <f>Beazley_data[[#This Row],[total_RC]]</f>
        <v>1</v>
      </c>
      <c r="Z1113" s="45">
        <f t="shared" si="143"/>
        <v>0</v>
      </c>
      <c r="AA1113" s="43" t="str">
        <f t="shared" si="144"/>
        <v>no values</v>
      </c>
      <c r="AD1113" s="42">
        <f>Beazley_data[[#This Row],[Cat_incurred]]+Beazley_data[[#This Row],[incurred_exc_cat]]</f>
        <v>40703.435296480799</v>
      </c>
      <c r="AE1113" s="40">
        <f t="shared" si="145"/>
        <v>0</v>
      </c>
      <c r="AF1113" s="43" t="str">
        <f t="shared" si="146"/>
        <v>no values</v>
      </c>
    </row>
    <row r="1114" spans="1:32" x14ac:dyDescent="0.25">
      <c r="A1114" s="48" t="s">
        <v>1372</v>
      </c>
      <c r="B1114" s="48" t="s">
        <v>18</v>
      </c>
      <c r="C1114" s="49">
        <v>1998</v>
      </c>
      <c r="D1114" s="85">
        <v>115434.32919999999</v>
      </c>
      <c r="E1114" s="49">
        <v>14226.640495412301</v>
      </c>
      <c r="F1114" s="49">
        <v>0</v>
      </c>
      <c r="G1114" s="49">
        <v>0</v>
      </c>
      <c r="H1114" s="49">
        <v>12284.544</v>
      </c>
      <c r="I1114" s="49">
        <v>12284.544</v>
      </c>
      <c r="J1114" s="49">
        <v>0.94563788689985695</v>
      </c>
      <c r="K1114" s="49">
        <v>12284.544</v>
      </c>
      <c r="L1114" s="49">
        <v>12284.544</v>
      </c>
      <c r="M1114" s="38">
        <f>IF(OR(Beazley_data[[#This Row],[total_RC]]&lt;0.6,Beazley_data[[#This Row],[total_RC]]&gt;2),1,Beazley_data[[#This Row],[total_RC]])</f>
        <v>0.94563788689985695</v>
      </c>
      <c r="P1114" s="39" t="str">
        <f>Beazley_data[[#This Row],[key]]</f>
        <v>EF1998</v>
      </c>
      <c r="Q1114" s="40">
        <f>Beazley_data[[#This Row],[WEP]]</f>
        <v>115434.32919999999</v>
      </c>
      <c r="R1114" s="40">
        <f t="shared" si="139"/>
        <v>0</v>
      </c>
      <c r="S1114" s="41" t="str">
        <f t="shared" si="140"/>
        <v>no values</v>
      </c>
      <c r="U1114" s="42">
        <f>Beazley_data[[#This Row],[Acq_costs]]</f>
        <v>14226.640495412301</v>
      </c>
      <c r="V1114" s="40">
        <f t="shared" si="141"/>
        <v>0</v>
      </c>
      <c r="W1114" s="43" t="str">
        <f t="shared" si="142"/>
        <v>no values</v>
      </c>
      <c r="Y1114" s="44">
        <f>Beazley_data[[#This Row],[total_RC]]</f>
        <v>0.94563788689985695</v>
      </c>
      <c r="Z1114" s="45">
        <f t="shared" si="143"/>
        <v>0</v>
      </c>
      <c r="AA1114" s="43" t="str">
        <f t="shared" si="144"/>
        <v>no values</v>
      </c>
      <c r="AD1114" s="42">
        <f>Beazley_data[[#This Row],[Cat_incurred]]+Beazley_data[[#This Row],[incurred_exc_cat]]</f>
        <v>12284.544</v>
      </c>
      <c r="AE1114" s="40">
        <f t="shared" si="145"/>
        <v>0</v>
      </c>
      <c r="AF1114" s="43" t="str">
        <f t="shared" si="146"/>
        <v>no values</v>
      </c>
    </row>
    <row r="1115" spans="1:32" x14ac:dyDescent="0.25">
      <c r="A1115" s="46" t="s">
        <v>1373</v>
      </c>
      <c r="B1115" s="46" t="s">
        <v>18</v>
      </c>
      <c r="C1115">
        <v>2001</v>
      </c>
      <c r="D1115" s="84">
        <v>514998.75939999998</v>
      </c>
      <c r="E1115">
        <v>288273.99764133902</v>
      </c>
      <c r="F1115">
        <v>0</v>
      </c>
      <c r="G1115">
        <v>0</v>
      </c>
      <c r="H1115">
        <v>16782.488733349601</v>
      </c>
      <c r="I1115">
        <v>16782.488733349601</v>
      </c>
      <c r="J1115">
        <v>1.2669402874240401</v>
      </c>
      <c r="K1115">
        <v>16782.488733349601</v>
      </c>
      <c r="L1115">
        <v>16782.488733349601</v>
      </c>
      <c r="M1115" s="38">
        <f>IF(OR(Beazley_data[[#This Row],[total_RC]]&lt;0.6,Beazley_data[[#This Row],[total_RC]]&gt;2),1,Beazley_data[[#This Row],[total_RC]])</f>
        <v>1.2669402874240401</v>
      </c>
      <c r="P1115" s="39" t="str">
        <f>Beazley_data[[#This Row],[key]]</f>
        <v>EF2001</v>
      </c>
      <c r="Q1115" s="40">
        <f>Beazley_data[[#This Row],[WEP]]</f>
        <v>514998.75939999998</v>
      </c>
      <c r="R1115" s="40">
        <f t="shared" si="139"/>
        <v>538413.80649999995</v>
      </c>
      <c r="S1115" s="41">
        <f t="shared" si="140"/>
        <v>4.3488942551847376E-2</v>
      </c>
      <c r="U1115" s="42">
        <f>Beazley_data[[#This Row],[Acq_costs]]</f>
        <v>288273.99764133902</v>
      </c>
      <c r="V1115" s="40">
        <f t="shared" si="141"/>
        <v>301733.0405</v>
      </c>
      <c r="W1115" s="43">
        <f t="shared" si="142"/>
        <v>4.4605797351056013E-2</v>
      </c>
      <c r="Y1115" s="44">
        <f>Beazley_data[[#This Row],[total_RC]]</f>
        <v>1.2669402874240401</v>
      </c>
      <c r="Z1115" s="45">
        <f t="shared" si="143"/>
        <v>1.26619402760567</v>
      </c>
      <c r="AA1115" s="43">
        <f t="shared" si="144"/>
        <v>-5.8937240430774842E-4</v>
      </c>
      <c r="AD1115" s="42">
        <f>Beazley_data[[#This Row],[Cat_incurred]]+Beazley_data[[#This Row],[incurred_exc_cat]]</f>
        <v>16782.488733349601</v>
      </c>
      <c r="AE1115" s="40">
        <f t="shared" si="145"/>
        <v>17986.301223335198</v>
      </c>
      <c r="AF1115" s="43">
        <f t="shared" si="146"/>
        <v>6.6929407833100585E-2</v>
      </c>
    </row>
    <row r="1116" spans="1:32" x14ac:dyDescent="0.25">
      <c r="A1116" s="48" t="s">
        <v>1374</v>
      </c>
      <c r="B1116" s="48" t="s">
        <v>18</v>
      </c>
      <c r="C1116" s="49">
        <v>2002</v>
      </c>
      <c r="D1116" s="85">
        <v>5680679.5366000002</v>
      </c>
      <c r="E1116" s="49">
        <v>2003568.8744707401</v>
      </c>
      <c r="F1116" s="49">
        <v>631633.32346745895</v>
      </c>
      <c r="G1116" s="49">
        <v>631633.32346745895</v>
      </c>
      <c r="H1116" s="49">
        <v>1973291.36460363</v>
      </c>
      <c r="I1116" s="49">
        <v>1973291.36460363</v>
      </c>
      <c r="J1116" s="49">
        <v>1.1519909325256199</v>
      </c>
      <c r="K1116" s="49">
        <v>2604924.6880710898</v>
      </c>
      <c r="L1116" s="49">
        <v>2604924.6880710898</v>
      </c>
      <c r="M1116" s="38">
        <f>IF(OR(Beazley_data[[#This Row],[total_RC]]&lt;0.6,Beazley_data[[#This Row],[total_RC]]&gt;2),1,Beazley_data[[#This Row],[total_RC]])</f>
        <v>1.1519909325256199</v>
      </c>
      <c r="P1116" s="39" t="str">
        <f>Beazley_data[[#This Row],[key]]</f>
        <v>EF2002</v>
      </c>
      <c r="Q1116" s="40">
        <f>Beazley_data[[#This Row],[WEP]]</f>
        <v>5680679.5366000002</v>
      </c>
      <c r="R1116" s="40">
        <f t="shared" si="139"/>
        <v>5916162.5608000001</v>
      </c>
      <c r="S1116" s="41">
        <f t="shared" si="140"/>
        <v>3.9803339036065498E-2</v>
      </c>
      <c r="U1116" s="42">
        <f>Beazley_data[[#This Row],[Acq_costs]]</f>
        <v>2003568.8744707401</v>
      </c>
      <c r="V1116" s="40">
        <f t="shared" si="141"/>
        <v>2099023.0863000001</v>
      </c>
      <c r="W1116" s="43">
        <f t="shared" si="142"/>
        <v>4.5475541670920584E-2</v>
      </c>
      <c r="Y1116" s="44">
        <f>Beazley_data[[#This Row],[total_RC]]</f>
        <v>1.1519909325256199</v>
      </c>
      <c r="Z1116" s="45">
        <f t="shared" si="143"/>
        <v>1.15192884740305</v>
      </c>
      <c r="AA1116" s="43">
        <f t="shared" si="144"/>
        <v>-5.38966644596627E-5</v>
      </c>
      <c r="AD1116" s="42">
        <f>Beazley_data[[#This Row],[Cat_incurred]]+Beazley_data[[#This Row],[incurred_exc_cat]]</f>
        <v>2604924.6880710889</v>
      </c>
      <c r="AE1116" s="40">
        <f t="shared" si="145"/>
        <v>2752059.1409915201</v>
      </c>
      <c r="AF1116" s="43">
        <f t="shared" si="146"/>
        <v>5.3463405175014238E-2</v>
      </c>
    </row>
    <row r="1117" spans="1:32" x14ac:dyDescent="0.25">
      <c r="A1117" s="46" t="s">
        <v>1375</v>
      </c>
      <c r="B1117" s="46" t="s">
        <v>18</v>
      </c>
      <c r="C1117">
        <v>2003</v>
      </c>
      <c r="D1117" s="84">
        <v>13340701.0923</v>
      </c>
      <c r="E1117">
        <v>4356404.9528184002</v>
      </c>
      <c r="F1117">
        <v>2039068.72197435</v>
      </c>
      <c r="G1117">
        <v>2039068.72197435</v>
      </c>
      <c r="H1117">
        <v>4215285.3967270497</v>
      </c>
      <c r="I1117">
        <v>4215285.3967270497</v>
      </c>
      <c r="J1117">
        <v>1.0598651400692001</v>
      </c>
      <c r="K1117">
        <v>6254354.1187014095</v>
      </c>
      <c r="L1117">
        <v>6254354.1187014095</v>
      </c>
      <c r="M1117" s="38">
        <f>IF(OR(Beazley_data[[#This Row],[total_RC]]&lt;0.6,Beazley_data[[#This Row],[total_RC]]&gt;2),1,Beazley_data[[#This Row],[total_RC]])</f>
        <v>1.0598651400692001</v>
      </c>
      <c r="P1117" s="39" t="str">
        <f>Beazley_data[[#This Row],[key]]</f>
        <v>EF2003</v>
      </c>
      <c r="Q1117" s="40">
        <f>Beazley_data[[#This Row],[WEP]]</f>
        <v>13340701.0923</v>
      </c>
      <c r="R1117" s="40">
        <f t="shared" si="139"/>
        <v>13587179.3876762</v>
      </c>
      <c r="S1117" s="41">
        <f t="shared" si="140"/>
        <v>1.8140504982201103E-2</v>
      </c>
      <c r="U1117" s="42">
        <f>Beazley_data[[#This Row],[Acq_costs]]</f>
        <v>4356404.9528184002</v>
      </c>
      <c r="V1117" s="40">
        <f t="shared" si="141"/>
        <v>4496001.94015327</v>
      </c>
      <c r="W1117" s="43">
        <f t="shared" si="142"/>
        <v>3.1049138588697071E-2</v>
      </c>
      <c r="Y1117" s="44">
        <f>Beazley_data[[#This Row],[total_RC]]</f>
        <v>1.0598651400692001</v>
      </c>
      <c r="Z1117" s="45">
        <f t="shared" si="143"/>
        <v>1.0604233827467799</v>
      </c>
      <c r="AA1117" s="43">
        <f t="shared" si="144"/>
        <v>5.2643376849524951E-4</v>
      </c>
      <c r="AD1117" s="42">
        <f>Beazley_data[[#This Row],[Cat_incurred]]+Beazley_data[[#This Row],[incurred_exc_cat]]</f>
        <v>6254354.1187014002</v>
      </c>
      <c r="AE1117" s="40">
        <f t="shared" si="145"/>
        <v>6554197.5258608405</v>
      </c>
      <c r="AF1117" s="43">
        <f t="shared" si="146"/>
        <v>4.5748301905206651E-2</v>
      </c>
    </row>
    <row r="1118" spans="1:32" x14ac:dyDescent="0.25">
      <c r="A1118" s="48" t="s">
        <v>1376</v>
      </c>
      <c r="B1118" s="48" t="s">
        <v>18</v>
      </c>
      <c r="C1118" s="49">
        <v>2004</v>
      </c>
      <c r="D1118" s="85">
        <v>18425660.0064</v>
      </c>
      <c r="E1118" s="49">
        <v>5190193.0810513403</v>
      </c>
      <c r="F1118" s="49">
        <v>3163500.4029640802</v>
      </c>
      <c r="G1118" s="49">
        <v>3163500.4029640802</v>
      </c>
      <c r="H1118" s="49">
        <v>7414462.0000821501</v>
      </c>
      <c r="I1118" s="49">
        <v>7414462.0000821501</v>
      </c>
      <c r="J1118" s="49">
        <v>0.983091403495581</v>
      </c>
      <c r="K1118" s="49">
        <v>10577962.4030462</v>
      </c>
      <c r="L1118" s="49">
        <v>10577962.4030462</v>
      </c>
      <c r="M1118" s="38">
        <f>IF(OR(Beazley_data[[#This Row],[total_RC]]&lt;0.6,Beazley_data[[#This Row],[total_RC]]&gt;2),1,Beazley_data[[#This Row],[total_RC]])</f>
        <v>0.983091403495581</v>
      </c>
      <c r="P1118" s="39" t="str">
        <f>Beazley_data[[#This Row],[key]]</f>
        <v>EF2004</v>
      </c>
      <c r="Q1118" s="40">
        <f>Beazley_data[[#This Row],[WEP]]</f>
        <v>18425660.0064</v>
      </c>
      <c r="R1118" s="40">
        <f t="shared" si="139"/>
        <v>18440769.544052102</v>
      </c>
      <c r="S1118" s="41">
        <f t="shared" si="140"/>
        <v>8.1935505001605577E-4</v>
      </c>
      <c r="U1118" s="42">
        <f>Beazley_data[[#This Row],[Acq_costs]]</f>
        <v>5190193.0810513403</v>
      </c>
      <c r="V1118" s="40">
        <f t="shared" si="141"/>
        <v>5190494.1110086897</v>
      </c>
      <c r="W1118" s="43">
        <f t="shared" si="142"/>
        <v>5.7996397050320856E-5</v>
      </c>
      <c r="Y1118" s="44">
        <f>Beazley_data[[#This Row],[total_RC]]</f>
        <v>0.983091403495581</v>
      </c>
      <c r="Z1118" s="45">
        <f t="shared" si="143"/>
        <v>0.98305864587871195</v>
      </c>
      <c r="AA1118" s="43">
        <f t="shared" si="144"/>
        <v>-3.3322139026374821E-5</v>
      </c>
      <c r="AD1118" s="42">
        <f>Beazley_data[[#This Row],[Cat_incurred]]+Beazley_data[[#This Row],[incurred_exc_cat]]</f>
        <v>10577962.40304623</v>
      </c>
      <c r="AE1118" s="40">
        <f t="shared" si="145"/>
        <v>10797012.530466</v>
      </c>
      <c r="AF1118" s="43">
        <f t="shared" si="146"/>
        <v>2.0288031231016416E-2</v>
      </c>
    </row>
    <row r="1119" spans="1:32" x14ac:dyDescent="0.25">
      <c r="A1119" s="46" t="s">
        <v>1377</v>
      </c>
      <c r="B1119" s="46" t="s">
        <v>18</v>
      </c>
      <c r="C1119">
        <v>2005</v>
      </c>
      <c r="D1119" s="84">
        <v>9418085.2508000005</v>
      </c>
      <c r="E1119">
        <v>2959806.2458740198</v>
      </c>
      <c r="F1119">
        <v>4995804.3506727302</v>
      </c>
      <c r="G1119">
        <v>4995804.3506727302</v>
      </c>
      <c r="H1119">
        <v>1060216.50615868</v>
      </c>
      <c r="I1119">
        <v>1060216.50615868</v>
      </c>
      <c r="J1119">
        <v>1.0267123274487899</v>
      </c>
      <c r="K1119">
        <v>6056020.85683141</v>
      </c>
      <c r="L1119">
        <v>6056020.85683141</v>
      </c>
      <c r="M1119" s="38">
        <f>IF(OR(Beazley_data[[#This Row],[total_RC]]&lt;0.6,Beazley_data[[#This Row],[total_RC]]&gt;2),1,Beazley_data[[#This Row],[total_RC]])</f>
        <v>1.0267123274487899</v>
      </c>
      <c r="P1119" s="39" t="str">
        <f>Beazley_data[[#This Row],[key]]</f>
        <v>EF2005</v>
      </c>
      <c r="Q1119" s="40">
        <f>Beazley_data[[#This Row],[WEP]]</f>
        <v>9418085.2508000005</v>
      </c>
      <c r="R1119" s="40">
        <f t="shared" si="139"/>
        <v>9448969.1717027891</v>
      </c>
      <c r="S1119" s="41">
        <f t="shared" si="140"/>
        <v>3.2684963133627282E-3</v>
      </c>
      <c r="U1119" s="42">
        <f>Beazley_data[[#This Row],[Acq_costs]]</f>
        <v>2959806.2458740198</v>
      </c>
      <c r="V1119" s="40">
        <f t="shared" si="141"/>
        <v>2964566.4017621302</v>
      </c>
      <c r="W1119" s="43">
        <f t="shared" si="142"/>
        <v>1.6056836795023297E-3</v>
      </c>
      <c r="Y1119" s="44">
        <f>Beazley_data[[#This Row],[total_RC]]</f>
        <v>1.0267123274487899</v>
      </c>
      <c r="Z1119" s="45">
        <f t="shared" si="143"/>
        <v>1.02676100894678</v>
      </c>
      <c r="AA1119" s="43">
        <f t="shared" si="144"/>
        <v>4.7412686658236529E-5</v>
      </c>
      <c r="AD1119" s="42">
        <f>Beazley_data[[#This Row],[Cat_incurred]]+Beazley_data[[#This Row],[incurred_exc_cat]]</f>
        <v>6056020.85683141</v>
      </c>
      <c r="AE1119" s="40">
        <f t="shared" si="145"/>
        <v>6082198.2902245503</v>
      </c>
      <c r="AF1119" s="43">
        <f t="shared" si="146"/>
        <v>4.3039427759554143E-3</v>
      </c>
    </row>
    <row r="1120" spans="1:32" x14ac:dyDescent="0.25">
      <c r="A1120" s="48" t="s">
        <v>1378</v>
      </c>
      <c r="B1120" s="48" t="s">
        <v>18</v>
      </c>
      <c r="C1120" s="49">
        <v>2006</v>
      </c>
      <c r="D1120" s="85">
        <v>12759045.350400001</v>
      </c>
      <c r="E1120" s="49">
        <v>3839991.1695459299</v>
      </c>
      <c r="F1120" s="49">
        <v>11171465.249404</v>
      </c>
      <c r="G1120" s="49">
        <v>11171465.249404</v>
      </c>
      <c r="H1120" s="49">
        <v>1721181.8213801901</v>
      </c>
      <c r="I1120" s="49">
        <v>1721181.8213801901</v>
      </c>
      <c r="J1120" s="49">
        <v>1.1175582381547999</v>
      </c>
      <c r="K1120" s="49">
        <v>12892647.0707842</v>
      </c>
      <c r="L1120" s="49">
        <v>12892647.0707842</v>
      </c>
      <c r="M1120" s="38">
        <f>IF(OR(Beazley_data[[#This Row],[total_RC]]&lt;0.6,Beazley_data[[#This Row],[total_RC]]&gt;2),1,Beazley_data[[#This Row],[total_RC]])</f>
        <v>1.1175582381547999</v>
      </c>
      <c r="P1120" s="39" t="str">
        <f>Beazley_data[[#This Row],[key]]</f>
        <v>EF2006</v>
      </c>
      <c r="Q1120" s="40">
        <f>Beazley_data[[#This Row],[WEP]]</f>
        <v>12759045.350400001</v>
      </c>
      <c r="R1120" s="40">
        <f t="shared" si="139"/>
        <v>12770559.906582801</v>
      </c>
      <c r="S1120" s="41">
        <f t="shared" si="140"/>
        <v>9.0164849991146347E-4</v>
      </c>
      <c r="U1120" s="42">
        <f>Beazley_data[[#This Row],[Acq_costs]]</f>
        <v>3839991.1695459299</v>
      </c>
      <c r="V1120" s="40">
        <f t="shared" si="141"/>
        <v>3838284.6150130099</v>
      </c>
      <c r="W1120" s="43">
        <f t="shared" si="142"/>
        <v>-4.446138585567673E-4</v>
      </c>
      <c r="Y1120" s="44">
        <f>Beazley_data[[#This Row],[total_RC]]</f>
        <v>1.1175582381547999</v>
      </c>
      <c r="Z1120" s="45">
        <f t="shared" si="143"/>
        <v>1.1176389921974601</v>
      </c>
      <c r="AA1120" s="43">
        <f t="shared" si="144"/>
        <v>7.225413861178358E-5</v>
      </c>
      <c r="AD1120" s="42">
        <f>Beazley_data[[#This Row],[Cat_incurred]]+Beazley_data[[#This Row],[incurred_exc_cat]]</f>
        <v>12892647.070784191</v>
      </c>
      <c r="AE1120" s="40">
        <f t="shared" si="145"/>
        <v>12925077.9178332</v>
      </c>
      <c r="AF1120" s="43">
        <f t="shared" si="146"/>
        <v>2.5091413185419206E-3</v>
      </c>
    </row>
    <row r="1121" spans="1:32" x14ac:dyDescent="0.25">
      <c r="A1121" s="46" t="s">
        <v>1379</v>
      </c>
      <c r="B1121" s="46" t="s">
        <v>18</v>
      </c>
      <c r="C1121">
        <v>2007</v>
      </c>
      <c r="D1121" s="84">
        <v>13125245.1215</v>
      </c>
      <c r="E1121">
        <v>1492235.2854303799</v>
      </c>
      <c r="F1121">
        <v>5665897.64461991</v>
      </c>
      <c r="G1121">
        <v>5665897.64461991</v>
      </c>
      <c r="H1121">
        <v>2963076.8122552801</v>
      </c>
      <c r="I1121">
        <v>2963076.8122552801</v>
      </c>
      <c r="J1121">
        <v>0.88364233696726702</v>
      </c>
      <c r="K1121">
        <v>8628974.4568751901</v>
      </c>
      <c r="L1121">
        <v>8628974.4568751901</v>
      </c>
      <c r="M1121" s="38">
        <f>IF(OR(Beazley_data[[#This Row],[total_RC]]&lt;0.6,Beazley_data[[#This Row],[total_RC]]&gt;2),1,Beazley_data[[#This Row],[total_RC]])</f>
        <v>0.88364233696726702</v>
      </c>
      <c r="P1121" s="39" t="str">
        <f>Beazley_data[[#This Row],[key]]</f>
        <v>EF2007</v>
      </c>
      <c r="Q1121" s="40">
        <f>Beazley_data[[#This Row],[WEP]]</f>
        <v>13125245.1215</v>
      </c>
      <c r="R1121" s="40">
        <f t="shared" si="139"/>
        <v>13155083.0711124</v>
      </c>
      <c r="S1121" s="41">
        <f t="shared" si="140"/>
        <v>2.2681688478213809E-3</v>
      </c>
      <c r="U1121" s="42">
        <f>Beazley_data[[#This Row],[Acq_costs]]</f>
        <v>1492235.2854303799</v>
      </c>
      <c r="V1121" s="40">
        <f t="shared" si="141"/>
        <v>1497986.8933719399</v>
      </c>
      <c r="W1121" s="43">
        <f t="shared" si="142"/>
        <v>3.8395582544872753E-3</v>
      </c>
      <c r="Y1121" s="44">
        <f>Beazley_data[[#This Row],[total_RC]]</f>
        <v>0.88364233696726702</v>
      </c>
      <c r="Z1121" s="45">
        <f t="shared" si="143"/>
        <v>0.88349246945856796</v>
      </c>
      <c r="AA1121" s="43">
        <f t="shared" si="144"/>
        <v>-1.6963077092314847E-4</v>
      </c>
      <c r="AD1121" s="42">
        <f>Beazley_data[[#This Row],[Cat_incurred]]+Beazley_data[[#This Row],[incurred_exc_cat]]</f>
        <v>8628974.4568751901</v>
      </c>
      <c r="AE1121" s="40">
        <f t="shared" si="145"/>
        <v>8825603.44791051</v>
      </c>
      <c r="AF1121" s="43">
        <f t="shared" si="146"/>
        <v>2.2279382049719489E-2</v>
      </c>
    </row>
    <row r="1122" spans="1:32" x14ac:dyDescent="0.25">
      <c r="A1122" s="48" t="s">
        <v>1380</v>
      </c>
      <c r="B1122" s="48" t="s">
        <v>18</v>
      </c>
      <c r="C1122" s="49">
        <v>2008</v>
      </c>
      <c r="D1122" s="85">
        <v>8356028.8086000001</v>
      </c>
      <c r="E1122" s="49">
        <v>1851424.63476077</v>
      </c>
      <c r="F1122" s="49">
        <v>6816395.4400407895</v>
      </c>
      <c r="G1122" s="49">
        <v>6816395.4400407895</v>
      </c>
      <c r="H1122" s="49">
        <v>1661177.34268299</v>
      </c>
      <c r="I1122" s="49">
        <v>1661177.34268299</v>
      </c>
      <c r="J1122" s="49">
        <v>0.90101160679214198</v>
      </c>
      <c r="K1122" s="49">
        <v>8477572.7827237807</v>
      </c>
      <c r="L1122" s="49">
        <v>8477572.7827237807</v>
      </c>
      <c r="M1122" s="38">
        <f>IF(OR(Beazley_data[[#This Row],[total_RC]]&lt;0.6,Beazley_data[[#This Row],[total_RC]]&gt;2),1,Beazley_data[[#This Row],[total_RC]])</f>
        <v>0.90101160679214198</v>
      </c>
      <c r="P1122" s="39" t="str">
        <f>Beazley_data[[#This Row],[key]]</f>
        <v>EF2008</v>
      </c>
      <c r="Q1122" s="40">
        <f>Beazley_data[[#This Row],[WEP]]</f>
        <v>8356028.8086000001</v>
      </c>
      <c r="R1122" s="40">
        <f t="shared" si="139"/>
        <v>8397469.5943554603</v>
      </c>
      <c r="S1122" s="41">
        <f t="shared" si="140"/>
        <v>4.9349134628978554E-3</v>
      </c>
      <c r="U1122" s="42">
        <f>Beazley_data[[#This Row],[Acq_costs]]</f>
        <v>1851424.63476077</v>
      </c>
      <c r="V1122" s="40">
        <f t="shared" si="141"/>
        <v>1862556.07135745</v>
      </c>
      <c r="W1122" s="43">
        <f t="shared" si="142"/>
        <v>5.9764303302650432E-3</v>
      </c>
      <c r="Y1122" s="44">
        <f>Beazley_data[[#This Row],[total_RC]]</f>
        <v>0.90101160679214198</v>
      </c>
      <c r="Z1122" s="45">
        <f t="shared" si="143"/>
        <v>0.89996845809633796</v>
      </c>
      <c r="AA1122" s="43">
        <f t="shared" si="144"/>
        <v>-1.1590947287314312E-3</v>
      </c>
      <c r="AD1122" s="42">
        <f>Beazley_data[[#This Row],[Cat_incurred]]+Beazley_data[[#This Row],[incurred_exc_cat]]</f>
        <v>8477572.7827237789</v>
      </c>
      <c r="AE1122" s="40">
        <f t="shared" si="145"/>
        <v>8510919.2485022992</v>
      </c>
      <c r="AF1122" s="43">
        <f t="shared" si="146"/>
        <v>3.9180803864856837E-3</v>
      </c>
    </row>
    <row r="1123" spans="1:32" x14ac:dyDescent="0.25">
      <c r="A1123" s="46" t="s">
        <v>1381</v>
      </c>
      <c r="B1123" s="46" t="s">
        <v>18</v>
      </c>
      <c r="C1123">
        <v>2009</v>
      </c>
      <c r="D1123" s="84">
        <v>16106918.4769</v>
      </c>
      <c r="E1123">
        <v>4653456.2071700003</v>
      </c>
      <c r="F1123">
        <v>1881848.0612872399</v>
      </c>
      <c r="G1123">
        <v>1881848.0612872399</v>
      </c>
      <c r="H1123">
        <v>3724827.3909859899</v>
      </c>
      <c r="I1123">
        <v>3724827.3909859899</v>
      </c>
      <c r="J1123">
        <v>1.04412177925655</v>
      </c>
      <c r="K1123">
        <v>5606675.4522732301</v>
      </c>
      <c r="L1123">
        <v>5606675.4522732301</v>
      </c>
      <c r="M1123" s="38">
        <f>IF(OR(Beazley_data[[#This Row],[total_RC]]&lt;0.6,Beazley_data[[#This Row],[total_RC]]&gt;2),1,Beazley_data[[#This Row],[total_RC]])</f>
        <v>1.04412177925655</v>
      </c>
      <c r="P1123" s="39" t="str">
        <f>Beazley_data[[#This Row],[key]]</f>
        <v>EF2009</v>
      </c>
      <c r="Q1123" s="40">
        <f>Beazley_data[[#This Row],[WEP]]</f>
        <v>16106918.4769</v>
      </c>
      <c r="R1123" s="40">
        <f t="shared" si="139"/>
        <v>15774617.789194001</v>
      </c>
      <c r="S1123" s="41">
        <f t="shared" si="140"/>
        <v>-2.1065530217387159E-2</v>
      </c>
      <c r="U1123" s="42">
        <f>Beazley_data[[#This Row],[Acq_costs]]</f>
        <v>4653456.2071700003</v>
      </c>
      <c r="V1123" s="40">
        <f t="shared" si="141"/>
        <v>4592753.9634728003</v>
      </c>
      <c r="W1123" s="43">
        <f t="shared" si="142"/>
        <v>-1.3216959623785314E-2</v>
      </c>
      <c r="Y1123" s="44">
        <f>Beazley_data[[#This Row],[total_RC]]</f>
        <v>1.04412177925655</v>
      </c>
      <c r="Z1123" s="45">
        <f t="shared" si="143"/>
        <v>1.04447059225579</v>
      </c>
      <c r="AA1123" s="43">
        <f t="shared" si="144"/>
        <v>3.3396153211609107E-4</v>
      </c>
      <c r="AD1123" s="42">
        <f>Beazley_data[[#This Row],[Cat_incurred]]+Beazley_data[[#This Row],[incurred_exc_cat]]</f>
        <v>5606675.4522732301</v>
      </c>
      <c r="AE1123" s="40">
        <f t="shared" si="145"/>
        <v>5736945.1174043603</v>
      </c>
      <c r="AF1123" s="43">
        <f t="shared" si="146"/>
        <v>2.270714857214284E-2</v>
      </c>
    </row>
    <row r="1124" spans="1:32" x14ac:dyDescent="0.25">
      <c r="A1124" s="48" t="s">
        <v>1382</v>
      </c>
      <c r="B1124" s="48" t="s">
        <v>18</v>
      </c>
      <c r="C1124" s="49">
        <v>2010</v>
      </c>
      <c r="D1124" s="85">
        <v>12548095.2172</v>
      </c>
      <c r="E1124" s="49">
        <v>2785498.8571615601</v>
      </c>
      <c r="F1124" s="49">
        <v>1595298.8599</v>
      </c>
      <c r="G1124" s="49">
        <v>1595298.8599</v>
      </c>
      <c r="H1124" s="49">
        <v>2837255.5254682298</v>
      </c>
      <c r="I1124" s="49">
        <v>2837255.5254682298</v>
      </c>
      <c r="J1124" s="49">
        <v>0.94026700370841898</v>
      </c>
      <c r="K1124" s="49">
        <v>4432554.3853682401</v>
      </c>
      <c r="L1124" s="49">
        <v>4432554.3853682401</v>
      </c>
      <c r="M1124" s="38">
        <f>IF(OR(Beazley_data[[#This Row],[total_RC]]&lt;0.6,Beazley_data[[#This Row],[total_RC]]&gt;2),1,Beazley_data[[#This Row],[total_RC]])</f>
        <v>0.94026700370841898</v>
      </c>
      <c r="P1124" s="39" t="str">
        <f>Beazley_data[[#This Row],[key]]</f>
        <v>EF2010</v>
      </c>
      <c r="Q1124" s="40">
        <f>Beazley_data[[#This Row],[WEP]]</f>
        <v>12548095.2172</v>
      </c>
      <c r="R1124" s="40">
        <f t="shared" si="139"/>
        <v>12276255.451328401</v>
      </c>
      <c r="S1124" s="41">
        <f t="shared" si="140"/>
        <v>-2.2143540996630517E-2</v>
      </c>
      <c r="U1124" s="42">
        <f>Beazley_data[[#This Row],[Acq_costs]]</f>
        <v>2785498.8571615601</v>
      </c>
      <c r="V1124" s="40">
        <f t="shared" si="141"/>
        <v>2762307.9983934499</v>
      </c>
      <c r="W1124" s="43">
        <f t="shared" si="142"/>
        <v>-8.3954645106910225E-3</v>
      </c>
      <c r="Y1124" s="44">
        <f>Beazley_data[[#This Row],[total_RC]]</f>
        <v>0.94026700370841898</v>
      </c>
      <c r="Z1124" s="45">
        <f t="shared" si="143"/>
        <v>0.94067982071089495</v>
      </c>
      <c r="AA1124" s="43">
        <f t="shared" si="144"/>
        <v>4.3884964191535187E-4</v>
      </c>
      <c r="AD1124" s="42">
        <f>Beazley_data[[#This Row],[Cat_incurred]]+Beazley_data[[#This Row],[incurred_exc_cat]]</f>
        <v>4432554.3853682298</v>
      </c>
      <c r="AE1124" s="40">
        <f t="shared" si="145"/>
        <v>4452698.1646685395</v>
      </c>
      <c r="AF1124" s="43">
        <f t="shared" si="146"/>
        <v>4.5239489755104986E-3</v>
      </c>
    </row>
    <row r="1125" spans="1:32" x14ac:dyDescent="0.25">
      <c r="A1125" s="46" t="s">
        <v>1383</v>
      </c>
      <c r="B1125" s="46" t="s">
        <v>18</v>
      </c>
      <c r="C1125">
        <v>2011</v>
      </c>
      <c r="D1125" s="84">
        <v>15082859.739399999</v>
      </c>
      <c r="E1125">
        <v>3400044.58028886</v>
      </c>
      <c r="F1125">
        <v>2382129.03095192</v>
      </c>
      <c r="G1125">
        <v>2382129.03095192</v>
      </c>
      <c r="H1125">
        <v>1930395.91243969</v>
      </c>
      <c r="I1125">
        <v>1969145.0124396901</v>
      </c>
      <c r="J1125">
        <v>1.0398412987762999</v>
      </c>
      <c r="K1125">
        <v>4312524.9433916099</v>
      </c>
      <c r="L1125">
        <v>4351274.0433916096</v>
      </c>
      <c r="M1125" s="38">
        <f>IF(OR(Beazley_data[[#This Row],[total_RC]]&lt;0.6,Beazley_data[[#This Row],[total_RC]]&gt;2),1,Beazley_data[[#This Row],[total_RC]])</f>
        <v>1.0398412987762999</v>
      </c>
      <c r="P1125" s="39" t="str">
        <f>Beazley_data[[#This Row],[key]]</f>
        <v>EF2011</v>
      </c>
      <c r="Q1125" s="40">
        <f>Beazley_data[[#This Row],[WEP]]</f>
        <v>15082859.739399999</v>
      </c>
      <c r="R1125" s="40">
        <f t="shared" si="139"/>
        <v>14656320.421570901</v>
      </c>
      <c r="S1125" s="41">
        <f t="shared" si="140"/>
        <v>-2.9102756050647331E-2</v>
      </c>
      <c r="U1125" s="42">
        <f>Beazley_data[[#This Row],[Acq_costs]]</f>
        <v>3400044.58028886</v>
      </c>
      <c r="V1125" s="40">
        <f t="shared" si="141"/>
        <v>3349379.8491512099</v>
      </c>
      <c r="W1125" s="43">
        <f t="shared" si="142"/>
        <v>-1.5126600570696511E-2</v>
      </c>
      <c r="Y1125" s="44">
        <f>Beazley_data[[#This Row],[total_RC]]</f>
        <v>1.0398412987762999</v>
      </c>
      <c r="Z1125" s="45">
        <f t="shared" si="143"/>
        <v>1.0397655849368299</v>
      </c>
      <c r="AA1125" s="43">
        <f t="shared" si="144"/>
        <v>-7.281818187377901E-5</v>
      </c>
      <c r="AD1125" s="42">
        <f>Beazley_data[[#This Row],[Cat_incurred]]+Beazley_data[[#This Row],[incurred_exc_cat]]</f>
        <v>4351274.0433916096</v>
      </c>
      <c r="AE1125" s="40">
        <f t="shared" si="145"/>
        <v>4417515.1910436498</v>
      </c>
      <c r="AF1125" s="43">
        <f t="shared" si="146"/>
        <v>1.4995114852426933E-2</v>
      </c>
    </row>
    <row r="1126" spans="1:32" x14ac:dyDescent="0.25">
      <c r="A1126" s="48" t="s">
        <v>1384</v>
      </c>
      <c r="B1126" s="48" t="s">
        <v>18</v>
      </c>
      <c r="C1126" s="49">
        <v>2012</v>
      </c>
      <c r="D1126" s="85">
        <v>12623249.108899999</v>
      </c>
      <c r="E1126" s="49">
        <v>2384650.0214832802</v>
      </c>
      <c r="F1126" s="49">
        <v>3200338.1989000002</v>
      </c>
      <c r="G1126" s="49">
        <v>3200338.1989000002</v>
      </c>
      <c r="H1126" s="49">
        <v>3291410.3894916801</v>
      </c>
      <c r="I1126" s="49">
        <v>3291410.3894916801</v>
      </c>
      <c r="J1126" s="49">
        <v>1.0305840265537201</v>
      </c>
      <c r="K1126" s="49">
        <v>6491748.5883916803</v>
      </c>
      <c r="L1126" s="49">
        <v>6491748.5883916803</v>
      </c>
      <c r="M1126" s="38">
        <f>IF(OR(Beazley_data[[#This Row],[total_RC]]&lt;0.6,Beazley_data[[#This Row],[total_RC]]&gt;2),1,Beazley_data[[#This Row],[total_RC]])</f>
        <v>1.0305840265537201</v>
      </c>
      <c r="P1126" s="39" t="str">
        <f>Beazley_data[[#This Row],[key]]</f>
        <v>EF2012</v>
      </c>
      <c r="Q1126" s="40">
        <f>Beazley_data[[#This Row],[WEP]]</f>
        <v>12623249.108899999</v>
      </c>
      <c r="R1126" s="40">
        <f t="shared" si="139"/>
        <v>12274379.6755748</v>
      </c>
      <c r="S1126" s="41">
        <f t="shared" si="140"/>
        <v>-2.842257144932761E-2</v>
      </c>
      <c r="U1126" s="42">
        <f>Beazley_data[[#This Row],[Acq_costs]]</f>
        <v>2384650.0214832802</v>
      </c>
      <c r="V1126" s="40">
        <f t="shared" si="141"/>
        <v>2400520.4276703098</v>
      </c>
      <c r="W1126" s="43">
        <f t="shared" si="142"/>
        <v>6.6112356321131943E-3</v>
      </c>
      <c r="Y1126" s="44">
        <f>Beazley_data[[#This Row],[total_RC]]</f>
        <v>1.0305840265537201</v>
      </c>
      <c r="Z1126" s="45">
        <f t="shared" si="143"/>
        <v>1.05989416735909</v>
      </c>
      <c r="AA1126" s="43">
        <f t="shared" si="144"/>
        <v>2.7653837249054094E-2</v>
      </c>
      <c r="AD1126" s="42">
        <f>Beazley_data[[#This Row],[Cat_incurred]]+Beazley_data[[#This Row],[incurred_exc_cat]]</f>
        <v>6491748.5883916803</v>
      </c>
      <c r="AE1126" s="40">
        <f t="shared" si="145"/>
        <v>6492256.3377203597</v>
      </c>
      <c r="AF1126" s="43">
        <f t="shared" si="146"/>
        <v>7.8208453620254363E-5</v>
      </c>
    </row>
    <row r="1127" spans="1:32" x14ac:dyDescent="0.25">
      <c r="A1127" s="46" t="s">
        <v>1385</v>
      </c>
      <c r="B1127" s="46" t="s">
        <v>18</v>
      </c>
      <c r="C1127">
        <v>2013</v>
      </c>
      <c r="D1127" s="84">
        <v>14844450.4955</v>
      </c>
      <c r="E1127">
        <v>2474402.8291510399</v>
      </c>
      <c r="F1127">
        <v>2318255.34678456</v>
      </c>
      <c r="G1127">
        <v>2318255.34678456</v>
      </c>
      <c r="H1127">
        <v>5075958.3446363704</v>
      </c>
      <c r="I1127">
        <v>5075958.3446363704</v>
      </c>
      <c r="J1127">
        <v>0.96423407145460505</v>
      </c>
      <c r="K1127">
        <v>7394213.6914209304</v>
      </c>
      <c r="L1127">
        <v>7394213.6914209304</v>
      </c>
      <c r="M1127" s="38">
        <f>IF(OR(Beazley_data[[#This Row],[total_RC]]&lt;0.6,Beazley_data[[#This Row],[total_RC]]&gt;2),1,Beazley_data[[#This Row],[total_RC]])</f>
        <v>0.96423407145460505</v>
      </c>
      <c r="P1127" s="39" t="str">
        <f>Beazley_data[[#This Row],[key]]</f>
        <v>EF2013</v>
      </c>
      <c r="Q1127" s="40">
        <f>Beazley_data[[#This Row],[WEP]]</f>
        <v>14844450.4955</v>
      </c>
      <c r="R1127" s="40">
        <f t="shared" si="139"/>
        <v>14848090.0863798</v>
      </c>
      <c r="S1127" s="41">
        <f t="shared" si="140"/>
        <v>2.4512182096325013E-4</v>
      </c>
      <c r="U1127" s="42">
        <f>Beazley_data[[#This Row],[Acq_costs]]</f>
        <v>2474402.8291510399</v>
      </c>
      <c r="V1127" s="40">
        <f t="shared" si="141"/>
        <v>2474264.53229337</v>
      </c>
      <c r="W1127" s="43">
        <f t="shared" si="142"/>
        <v>-5.5894127675088814E-5</v>
      </c>
      <c r="Y1127" s="44">
        <f>Beazley_data[[#This Row],[total_RC]]</f>
        <v>0.96423407145460505</v>
      </c>
      <c r="Z1127" s="45">
        <f t="shared" si="143"/>
        <v>0.965004194461621</v>
      </c>
      <c r="AA1127" s="43">
        <f t="shared" si="144"/>
        <v>7.980514607458354E-4</v>
      </c>
      <c r="AD1127" s="42">
        <f>Beazley_data[[#This Row],[Cat_incurred]]+Beazley_data[[#This Row],[incurred_exc_cat]]</f>
        <v>7394213.6914209304</v>
      </c>
      <c r="AE1127" s="40">
        <f t="shared" si="145"/>
        <v>7410698.1373130605</v>
      </c>
      <c r="AF1127" s="43">
        <f t="shared" si="146"/>
        <v>2.2244120036586574E-3</v>
      </c>
    </row>
    <row r="1128" spans="1:32" x14ac:dyDescent="0.25">
      <c r="A1128" s="48" t="s">
        <v>1386</v>
      </c>
      <c r="B1128" s="48" t="s">
        <v>18</v>
      </c>
      <c r="C1128" s="49">
        <v>2014</v>
      </c>
      <c r="D1128" s="85">
        <v>12896138.0524</v>
      </c>
      <c r="E1128" s="49">
        <v>2494219.2762262202</v>
      </c>
      <c r="F1128" s="49">
        <v>270775.7893</v>
      </c>
      <c r="G1128" s="49">
        <v>270775.7893</v>
      </c>
      <c r="H1128" s="49">
        <v>2203196.0264435201</v>
      </c>
      <c r="I1128" s="49">
        <v>2203196.0264435201</v>
      </c>
      <c r="J1128" s="49">
        <v>0.90595258880311702</v>
      </c>
      <c r="K1128" s="49">
        <v>2473971.8157435199</v>
      </c>
      <c r="L1128" s="49">
        <v>2473971.8157435199</v>
      </c>
      <c r="M1128" s="38">
        <f>IF(OR(Beazley_data[[#This Row],[total_RC]]&lt;0.6,Beazley_data[[#This Row],[total_RC]]&gt;2),1,Beazley_data[[#This Row],[total_RC]])</f>
        <v>0.90595258880311702</v>
      </c>
      <c r="P1128" s="39" t="str">
        <f>Beazley_data[[#This Row],[key]]</f>
        <v>EF2014</v>
      </c>
      <c r="Q1128" s="40">
        <f>Beazley_data[[#This Row],[WEP]]</f>
        <v>12896138.0524</v>
      </c>
      <c r="R1128" s="40">
        <f t="shared" si="139"/>
        <v>12738150.040508401</v>
      </c>
      <c r="S1128" s="41">
        <f t="shared" si="140"/>
        <v>-1.2402743835579298E-2</v>
      </c>
      <c r="U1128" s="42">
        <f>Beazley_data[[#This Row],[Acq_costs]]</f>
        <v>2494219.2762262202</v>
      </c>
      <c r="V1128" s="40">
        <f t="shared" si="141"/>
        <v>2443744.6287883902</v>
      </c>
      <c r="W1128" s="43">
        <f t="shared" si="142"/>
        <v>-2.0654632584442896E-2</v>
      </c>
      <c r="Y1128" s="44">
        <f>Beazley_data[[#This Row],[total_RC]]</f>
        <v>0.90595258880311702</v>
      </c>
      <c r="Z1128" s="45">
        <f t="shared" si="143"/>
        <v>0.90444692310130803</v>
      </c>
      <c r="AA1128" s="43">
        <f t="shared" si="144"/>
        <v>-1.6647363856865463E-3</v>
      </c>
      <c r="AD1128" s="42">
        <f>Beazley_data[[#This Row],[Cat_incurred]]+Beazley_data[[#This Row],[incurred_exc_cat]]</f>
        <v>2473971.8157435199</v>
      </c>
      <c r="AE1128" s="40">
        <f t="shared" si="145"/>
        <v>2727416.2729730001</v>
      </c>
      <c r="AF1128" s="43">
        <f t="shared" si="146"/>
        <v>9.2924743370110821E-2</v>
      </c>
    </row>
    <row r="1129" spans="1:32" x14ac:dyDescent="0.25">
      <c r="A1129" s="46" t="s">
        <v>1387</v>
      </c>
      <c r="B1129" s="46" t="s">
        <v>18</v>
      </c>
      <c r="C1129">
        <v>2015</v>
      </c>
      <c r="D1129" s="84">
        <v>12268152.899599999</v>
      </c>
      <c r="E1129">
        <v>2839002.9613880902</v>
      </c>
      <c r="F1129">
        <v>1292399.6531245101</v>
      </c>
      <c r="G1129">
        <v>1292399.6531245101</v>
      </c>
      <c r="H1129">
        <v>8006446.2108092196</v>
      </c>
      <c r="I1129">
        <v>8009696.2108092196</v>
      </c>
      <c r="J1129">
        <v>0.89705527889116099</v>
      </c>
      <c r="K1129">
        <v>9298845.8639337309</v>
      </c>
      <c r="L1129">
        <v>9302095.8639337309</v>
      </c>
      <c r="M1129" s="38">
        <f>IF(OR(Beazley_data[[#This Row],[total_RC]]&lt;0.6,Beazley_data[[#This Row],[total_RC]]&gt;2),1,Beazley_data[[#This Row],[total_RC]])</f>
        <v>0.89705527889116099</v>
      </c>
      <c r="P1129" s="39" t="str">
        <f>Beazley_data[[#This Row],[key]]</f>
        <v>EF2015</v>
      </c>
      <c r="Q1129" s="40">
        <f>Beazley_data[[#This Row],[WEP]]</f>
        <v>12268152.899599999</v>
      </c>
      <c r="R1129" s="40">
        <f t="shared" si="139"/>
        <v>12093638.279674999</v>
      </c>
      <c r="S1129" s="41">
        <f t="shared" si="140"/>
        <v>-1.4430282756041685E-2</v>
      </c>
      <c r="U1129" s="42">
        <f>Beazley_data[[#This Row],[Acq_costs]]</f>
        <v>2839002.9613880902</v>
      </c>
      <c r="V1129" s="40">
        <f t="shared" si="141"/>
        <v>2766153.3318668902</v>
      </c>
      <c r="W1129" s="43">
        <f t="shared" si="142"/>
        <v>-2.6336077860164536E-2</v>
      </c>
      <c r="Y1129" s="44">
        <f>Beazley_data[[#This Row],[total_RC]]</f>
        <v>0.89705527889116099</v>
      </c>
      <c r="Z1129" s="45">
        <f t="shared" si="143"/>
        <v>0.894965981848303</v>
      </c>
      <c r="AA1129" s="43">
        <f t="shared" si="144"/>
        <v>-2.3344988359704174E-3</v>
      </c>
      <c r="AD1129" s="42">
        <f>Beazley_data[[#This Row],[Cat_incurred]]+Beazley_data[[#This Row],[incurred_exc_cat]]</f>
        <v>9302095.863933729</v>
      </c>
      <c r="AE1129" s="40">
        <f t="shared" si="145"/>
        <v>9696492.6204740107</v>
      </c>
      <c r="AF1129" s="43">
        <f t="shared" si="146"/>
        <v>4.067416662675722E-2</v>
      </c>
    </row>
    <row r="1130" spans="1:32" x14ac:dyDescent="0.25">
      <c r="A1130" s="48" t="s">
        <v>1388</v>
      </c>
      <c r="B1130" s="48" t="s">
        <v>18</v>
      </c>
      <c r="C1130" s="49">
        <v>2016</v>
      </c>
      <c r="D1130" s="85">
        <v>9184254.0493999999</v>
      </c>
      <c r="E1130" s="49">
        <v>2364045.0212052399</v>
      </c>
      <c r="F1130" s="49">
        <v>665301.38529999997</v>
      </c>
      <c r="G1130" s="49">
        <v>665301.38529999997</v>
      </c>
      <c r="H1130" s="49">
        <v>3709096.6548741702</v>
      </c>
      <c r="I1130" s="49">
        <v>3710492.3748741699</v>
      </c>
      <c r="J1130" s="49">
        <v>0.93175260025477202</v>
      </c>
      <c r="K1130" s="49">
        <v>4374398.0401741704</v>
      </c>
      <c r="L1130" s="49">
        <v>4375793.7601741701</v>
      </c>
      <c r="M1130" s="38">
        <f>IF(OR(Beazley_data[[#This Row],[total_RC]]&lt;0.6,Beazley_data[[#This Row],[total_RC]]&gt;2),1,Beazley_data[[#This Row],[total_RC]])</f>
        <v>0.93175260025477202</v>
      </c>
      <c r="P1130" s="39" t="str">
        <f>Beazley_data[[#This Row],[key]]</f>
        <v>EF2016</v>
      </c>
      <c r="Q1130" s="40">
        <f>Beazley_data[[#This Row],[WEP]]</f>
        <v>9184254.0493999999</v>
      </c>
      <c r="R1130" s="40">
        <f t="shared" si="139"/>
        <v>9142222.6018799692</v>
      </c>
      <c r="S1130" s="41">
        <f t="shared" si="140"/>
        <v>-4.5975086530257413E-3</v>
      </c>
      <c r="U1130" s="42">
        <f>Beazley_data[[#This Row],[Acq_costs]]</f>
        <v>2364045.0212052399</v>
      </c>
      <c r="V1130" s="40">
        <f t="shared" si="141"/>
        <v>2361640.9132589502</v>
      </c>
      <c r="W1130" s="43">
        <f t="shared" si="142"/>
        <v>-1.0179820025950307E-3</v>
      </c>
      <c r="Y1130" s="44">
        <f>Beazley_data[[#This Row],[total_RC]]</f>
        <v>0.93175260025477202</v>
      </c>
      <c r="Z1130" s="45">
        <f t="shared" si="143"/>
        <v>0.93128227987599699</v>
      </c>
      <c r="AA1130" s="43">
        <f t="shared" si="144"/>
        <v>-5.0502451183507971E-4</v>
      </c>
      <c r="AD1130" s="42">
        <f>Beazley_data[[#This Row],[Cat_incurred]]+Beazley_data[[#This Row],[incurred_exc_cat]]</f>
        <v>4375793.7601741701</v>
      </c>
      <c r="AE1130" s="40">
        <f t="shared" si="145"/>
        <v>4437404.2362575103</v>
      </c>
      <c r="AF1130" s="43">
        <f t="shared" si="146"/>
        <v>1.3884350580442534E-2</v>
      </c>
    </row>
    <row r="1131" spans="1:32" x14ac:dyDescent="0.25">
      <c r="A1131" s="46" t="s">
        <v>1389</v>
      </c>
      <c r="B1131" s="46" t="s">
        <v>18</v>
      </c>
      <c r="C1131">
        <v>2017</v>
      </c>
      <c r="D1131" s="84">
        <v>10308484.4312</v>
      </c>
      <c r="E1131">
        <v>2997792.6351784202</v>
      </c>
      <c r="F1131">
        <v>208018.7145</v>
      </c>
      <c r="G1131">
        <v>208018.7145</v>
      </c>
      <c r="H1131">
        <v>6967192.4890981596</v>
      </c>
      <c r="I1131">
        <v>8595682.4890981596</v>
      </c>
      <c r="J1131">
        <v>0.97984390792374099</v>
      </c>
      <c r="K1131">
        <v>7175211.2035981603</v>
      </c>
      <c r="L1131">
        <v>8803701.2035981603</v>
      </c>
      <c r="M1131" s="38">
        <f>IF(OR(Beazley_data[[#This Row],[total_RC]]&lt;0.6,Beazley_data[[#This Row],[total_RC]]&gt;2),1,Beazley_data[[#This Row],[total_RC]])</f>
        <v>0.97984390792374099</v>
      </c>
      <c r="P1131" s="39" t="str">
        <f>Beazley_data[[#This Row],[key]]</f>
        <v>EF2017</v>
      </c>
      <c r="Q1131" s="40">
        <f>Beazley_data[[#This Row],[WEP]]</f>
        <v>10308484.4312</v>
      </c>
      <c r="R1131" s="40">
        <f t="shared" si="139"/>
        <v>10177206.313513201</v>
      </c>
      <c r="S1131" s="41">
        <f t="shared" si="140"/>
        <v>-1.2899229281859888E-2</v>
      </c>
      <c r="U1131" s="42">
        <f>Beazley_data[[#This Row],[Acq_costs]]</f>
        <v>2997792.6351784202</v>
      </c>
      <c r="V1131" s="40">
        <f t="shared" si="141"/>
        <v>2971424.23006954</v>
      </c>
      <c r="W1131" s="43">
        <f t="shared" si="142"/>
        <v>-8.8739954537771122E-3</v>
      </c>
      <c r="Y1131" s="44">
        <f>Beazley_data[[#This Row],[total_RC]]</f>
        <v>0.97984390792374099</v>
      </c>
      <c r="Z1131" s="45">
        <f t="shared" si="143"/>
        <v>0.98823074973313596</v>
      </c>
      <c r="AA1131" s="43">
        <f t="shared" si="144"/>
        <v>8.4867241903368983E-3</v>
      </c>
      <c r="AD1131" s="42">
        <f>Beazley_data[[#This Row],[Cat_incurred]]+Beazley_data[[#This Row],[incurred_exc_cat]]</f>
        <v>8803701.2035981603</v>
      </c>
      <c r="AE1131" s="40">
        <f t="shared" si="145"/>
        <v>9811213.4684132207</v>
      </c>
      <c r="AF1131" s="43">
        <f t="shared" si="146"/>
        <v>0.10268987297633496</v>
      </c>
    </row>
    <row r="1132" spans="1:32" x14ac:dyDescent="0.25">
      <c r="A1132" s="48" t="s">
        <v>1390</v>
      </c>
      <c r="B1132" s="48" t="s">
        <v>18</v>
      </c>
      <c r="C1132" s="49">
        <v>2018</v>
      </c>
      <c r="D1132" s="85">
        <v>9572662.2654999997</v>
      </c>
      <c r="E1132" s="49">
        <v>2563531.30067475</v>
      </c>
      <c r="F1132" s="49">
        <v>33710</v>
      </c>
      <c r="G1132" s="49">
        <v>33710</v>
      </c>
      <c r="H1132" s="49">
        <v>6674748.1343922699</v>
      </c>
      <c r="I1132" s="49">
        <v>6677936.7515922701</v>
      </c>
      <c r="J1132" s="49">
        <v>1.0199411013941599</v>
      </c>
      <c r="K1132" s="49">
        <v>6708458.1343922699</v>
      </c>
      <c r="L1132" s="49">
        <v>6711646.7515922701</v>
      </c>
      <c r="M1132" s="38">
        <f>IF(OR(Beazley_data[[#This Row],[total_RC]]&lt;0.6,Beazley_data[[#This Row],[total_RC]]&gt;2),1,Beazley_data[[#This Row],[total_RC]])</f>
        <v>1.0199411013941599</v>
      </c>
      <c r="P1132" s="39" t="str">
        <f>Beazley_data[[#This Row],[key]]</f>
        <v>EF2018</v>
      </c>
      <c r="Q1132" s="40">
        <f>Beazley_data[[#This Row],[WEP]]</f>
        <v>9572662.2654999997</v>
      </c>
      <c r="R1132" s="40">
        <f t="shared" si="139"/>
        <v>9759268.4972813893</v>
      </c>
      <c r="S1132" s="41">
        <f t="shared" si="140"/>
        <v>1.9120924056282691E-2</v>
      </c>
      <c r="U1132" s="42">
        <f>Beazley_data[[#This Row],[Acq_costs]]</f>
        <v>2563531.30067475</v>
      </c>
      <c r="V1132" s="40">
        <f t="shared" si="141"/>
        <v>2634147.6928631202</v>
      </c>
      <c r="W1132" s="43">
        <f t="shared" si="142"/>
        <v>2.6808061058875374E-2</v>
      </c>
      <c r="Y1132" s="44">
        <f>Beazley_data[[#This Row],[total_RC]]</f>
        <v>1.0199411013941599</v>
      </c>
      <c r="Z1132" s="45">
        <f t="shared" si="143"/>
        <v>1.0189056812099599</v>
      </c>
      <c r="AA1132" s="43">
        <f t="shared" si="144"/>
        <v>-1.0162080782299954E-3</v>
      </c>
      <c r="AD1132" s="42">
        <f>Beazley_data[[#This Row],[Cat_incurred]]+Beazley_data[[#This Row],[incurred_exc_cat]]</f>
        <v>6711646.7515922701</v>
      </c>
      <c r="AE1132" s="40">
        <f t="shared" si="145"/>
        <v>6839096.8748435397</v>
      </c>
      <c r="AF1132" s="43">
        <f t="shared" si="146"/>
        <v>1.8635519511366081E-2</v>
      </c>
    </row>
    <row r="1133" spans="1:32" x14ac:dyDescent="0.25">
      <c r="A1133" s="46" t="s">
        <v>1391</v>
      </c>
      <c r="B1133" s="46" t="s">
        <v>18</v>
      </c>
      <c r="C1133">
        <v>2019</v>
      </c>
      <c r="D1133" s="84">
        <v>9228903.3962999992</v>
      </c>
      <c r="E1133">
        <v>2413305.5410472001</v>
      </c>
      <c r="F1133">
        <v>1935.0713000000001</v>
      </c>
      <c r="G1133">
        <v>1935.0713000000001</v>
      </c>
      <c r="H1133">
        <v>1435796.5712341999</v>
      </c>
      <c r="I1133">
        <v>1437944.31756484</v>
      </c>
      <c r="J1133">
        <v>1.0328599307415101</v>
      </c>
      <c r="K1133">
        <v>1437731.6425342001</v>
      </c>
      <c r="L1133">
        <v>1439879.3888648399</v>
      </c>
      <c r="M1133" s="38">
        <f>IF(OR(Beazley_data[[#This Row],[total_RC]]&lt;0.6,Beazley_data[[#This Row],[total_RC]]&gt;2),1,Beazley_data[[#This Row],[total_RC]])</f>
        <v>1.0328599307415101</v>
      </c>
      <c r="P1133" s="39" t="str">
        <f>Beazley_data[[#This Row],[key]]</f>
        <v>EF2019</v>
      </c>
      <c r="Q1133" s="40">
        <f>Beazley_data[[#This Row],[WEP]]</f>
        <v>9228903.3962999992</v>
      </c>
      <c r="R1133" s="40">
        <f t="shared" si="139"/>
        <v>9194184.9008495696</v>
      </c>
      <c r="S1133" s="41">
        <f t="shared" si="140"/>
        <v>-3.7761363105957907E-3</v>
      </c>
      <c r="U1133" s="42">
        <f>Beazley_data[[#This Row],[Acq_costs]]</f>
        <v>2413305.5410472001</v>
      </c>
      <c r="V1133" s="40">
        <f t="shared" si="141"/>
        <v>2413776.0890831999</v>
      </c>
      <c r="W1133" s="43">
        <f t="shared" si="142"/>
        <v>1.9494270331366301E-4</v>
      </c>
      <c r="Y1133" s="44">
        <f>Beazley_data[[#This Row],[total_RC]]</f>
        <v>1.0328599307415101</v>
      </c>
      <c r="Z1133" s="45">
        <f t="shared" si="143"/>
        <v>1.03238373842819</v>
      </c>
      <c r="AA1133" s="43">
        <f t="shared" si="144"/>
        <v>-4.6125514728184692E-4</v>
      </c>
      <c r="AD1133" s="42">
        <f>Beazley_data[[#This Row],[Cat_incurred]]+Beazley_data[[#This Row],[incurred_exc_cat]]</f>
        <v>1439879.3888648399</v>
      </c>
      <c r="AE1133" s="40">
        <f t="shared" si="145"/>
        <v>1483981.32395628</v>
      </c>
      <c r="AF1133" s="43">
        <f t="shared" si="146"/>
        <v>2.9718659109445367E-2</v>
      </c>
    </row>
    <row r="1134" spans="1:32" x14ac:dyDescent="0.25">
      <c r="A1134" s="48" t="s">
        <v>1392</v>
      </c>
      <c r="B1134" s="48" t="s">
        <v>18</v>
      </c>
      <c r="C1134" s="49">
        <v>2020</v>
      </c>
      <c r="D1134" s="85">
        <v>61339515.992899999</v>
      </c>
      <c r="E1134" s="49">
        <v>12088173.6241508</v>
      </c>
      <c r="F1134" s="49">
        <v>10962697.7930393</v>
      </c>
      <c r="G1134" s="49">
        <v>11875064.705808399</v>
      </c>
      <c r="H1134" s="49">
        <v>11948888.543169901</v>
      </c>
      <c r="I1134" s="49">
        <v>16621543.2166995</v>
      </c>
      <c r="J1134" s="49">
        <v>1.1433613065192001</v>
      </c>
      <c r="K1134" s="49">
        <v>22911586.3362092</v>
      </c>
      <c r="L1134" s="49">
        <v>28496607.922507901</v>
      </c>
      <c r="M1134" s="38">
        <f>IF(OR(Beazley_data[[#This Row],[total_RC]]&lt;0.6,Beazley_data[[#This Row],[total_RC]]&gt;2),1,Beazley_data[[#This Row],[total_RC]])</f>
        <v>1.1433613065192001</v>
      </c>
      <c r="P1134" s="39" t="str">
        <f>Beazley_data[[#This Row],[key]]</f>
        <v>EF2020</v>
      </c>
      <c r="Q1134" s="40">
        <f>Beazley_data[[#This Row],[WEP]]</f>
        <v>61339515.992899999</v>
      </c>
      <c r="R1134" s="40">
        <f t="shared" si="139"/>
        <v>62687448.5131905</v>
      </c>
      <c r="S1134" s="41">
        <f t="shared" si="140"/>
        <v>2.1502430745875285E-2</v>
      </c>
      <c r="U1134" s="42">
        <f>Beazley_data[[#This Row],[Acq_costs]]</f>
        <v>12088173.6241508</v>
      </c>
      <c r="V1134" s="40">
        <f t="shared" si="141"/>
        <v>12252436.104338501</v>
      </c>
      <c r="W1134" s="43">
        <f t="shared" si="142"/>
        <v>1.3406515960490247E-2</v>
      </c>
      <c r="Y1134" s="44">
        <f>Beazley_data[[#This Row],[total_RC]]</f>
        <v>1.1433613065192001</v>
      </c>
      <c r="Z1134" s="45">
        <f t="shared" si="143"/>
        <v>1.14359136989467</v>
      </c>
      <c r="AA1134" s="43">
        <f t="shared" si="144"/>
        <v>2.0117620815127818E-4</v>
      </c>
      <c r="AD1134" s="42">
        <f>Beazley_data[[#This Row],[Cat_incurred]]+Beazley_data[[#This Row],[incurred_exc_cat]]</f>
        <v>28496607.922507897</v>
      </c>
      <c r="AE1134" s="40">
        <f t="shared" si="145"/>
        <v>23888874.494471401</v>
      </c>
      <c r="AF1134" s="43">
        <f t="shared" si="146"/>
        <v>-0.19288198065182449</v>
      </c>
    </row>
    <row r="1135" spans="1:32" x14ac:dyDescent="0.25">
      <c r="A1135" s="46" t="s">
        <v>1393</v>
      </c>
      <c r="B1135" s="46" t="s">
        <v>18</v>
      </c>
      <c r="C1135">
        <v>2021</v>
      </c>
      <c r="D1135" s="84">
        <v>29358904.880199999</v>
      </c>
      <c r="E1135">
        <v>6077735.15801326</v>
      </c>
      <c r="F1135">
        <v>7429504.52221156</v>
      </c>
      <c r="G1135">
        <v>8544793.5884271804</v>
      </c>
      <c r="H1135">
        <v>9041973.9402188305</v>
      </c>
      <c r="I1135">
        <v>11177651.3745835</v>
      </c>
      <c r="J1135">
        <v>1.06488325764497</v>
      </c>
      <c r="K1135">
        <v>16471478.462430401</v>
      </c>
      <c r="L1135">
        <v>19722444.963010602</v>
      </c>
      <c r="M1135" s="38">
        <f>IF(OR(Beazley_data[[#This Row],[total_RC]]&lt;0.6,Beazley_data[[#This Row],[total_RC]]&gt;2),1,Beazley_data[[#This Row],[total_RC]])</f>
        <v>1.06488325764497</v>
      </c>
      <c r="P1135" s="39" t="str">
        <f>Beazley_data[[#This Row],[key]]</f>
        <v>EF2021</v>
      </c>
      <c r="Q1135" s="40">
        <f>Beazley_data[[#This Row],[WEP]]</f>
        <v>29358904.880199999</v>
      </c>
      <c r="R1135" s="40">
        <f t="shared" si="139"/>
        <v>28044458.8801676</v>
      </c>
      <c r="S1135" s="41">
        <f t="shared" si="140"/>
        <v>-4.6870078886134078E-2</v>
      </c>
      <c r="U1135" s="42">
        <f>Beazley_data[[#This Row],[Acq_costs]]</f>
        <v>6077735.15801326</v>
      </c>
      <c r="V1135" s="40">
        <f t="shared" si="141"/>
        <v>5571967.9425481698</v>
      </c>
      <c r="W1135" s="43">
        <f t="shared" si="142"/>
        <v>-9.0769943524440483E-2</v>
      </c>
      <c r="Y1135" s="44">
        <f>Beazley_data[[#This Row],[total_RC]]</f>
        <v>1.06488325764497</v>
      </c>
      <c r="Z1135" s="45">
        <f t="shared" si="143"/>
        <v>1.0687991120487099</v>
      </c>
      <c r="AA1135" s="43">
        <f t="shared" si="144"/>
        <v>3.6637889754921583E-3</v>
      </c>
      <c r="AD1135" s="42">
        <f>Beazley_data[[#This Row],[Cat_incurred]]+Beazley_data[[#This Row],[incurred_exc_cat]]</f>
        <v>19722444.96301068</v>
      </c>
      <c r="AE1135" s="40">
        <f t="shared" si="145"/>
        <v>3022932.8663324299</v>
      </c>
      <c r="AF1135" s="43">
        <f t="shared" si="146"/>
        <v>-5.5242748797590453</v>
      </c>
    </row>
    <row r="1136" spans="1:32" x14ac:dyDescent="0.25">
      <c r="A1136" s="48" t="s">
        <v>1394</v>
      </c>
      <c r="B1136" s="48" t="s">
        <v>18</v>
      </c>
      <c r="C1136" s="49">
        <v>2022</v>
      </c>
      <c r="D1136" s="85">
        <v>20203406.013999999</v>
      </c>
      <c r="E1136" s="49">
        <v>4434727.6005836604</v>
      </c>
      <c r="F1136" s="49">
        <v>52857.386448001198</v>
      </c>
      <c r="G1136" s="49">
        <v>544844.51872599998</v>
      </c>
      <c r="H1136" s="49">
        <v>5342272.1471329797</v>
      </c>
      <c r="I1136" s="49">
        <v>9018522.4063427001</v>
      </c>
      <c r="J1136" s="49">
        <v>1.0448546816381801</v>
      </c>
      <c r="K1136" s="49">
        <v>5395129.5335809803</v>
      </c>
      <c r="L1136" s="49">
        <v>9563366.9250687007</v>
      </c>
      <c r="M1136" s="38">
        <f>IF(OR(Beazley_data[[#This Row],[total_RC]]&lt;0.6,Beazley_data[[#This Row],[total_RC]]&gt;2),1,Beazley_data[[#This Row],[total_RC]])</f>
        <v>1.0448546816381801</v>
      </c>
      <c r="P1136" s="39" t="str">
        <f>Beazley_data[[#This Row],[key]]</f>
        <v>EF2022</v>
      </c>
      <c r="Q1136" s="40">
        <f>Beazley_data[[#This Row],[WEP]]</f>
        <v>20203406.013999999</v>
      </c>
      <c r="R1136" s="40">
        <f t="shared" si="139"/>
        <v>3573042.27391933</v>
      </c>
      <c r="S1136" s="41">
        <f t="shared" si="140"/>
        <v>-4.6543988190317558</v>
      </c>
      <c r="U1136" s="42">
        <f>Beazley_data[[#This Row],[Acq_costs]]</f>
        <v>4434727.6005836604</v>
      </c>
      <c r="V1136" s="40">
        <f t="shared" si="141"/>
        <v>856893.34019692405</v>
      </c>
      <c r="W1136" s="43">
        <f t="shared" si="142"/>
        <v>-4.1753554293752693</v>
      </c>
      <c r="Y1136" s="44">
        <f>Beazley_data[[#This Row],[total_RC]]</f>
        <v>1.0448546816381801</v>
      </c>
      <c r="Z1136" s="45">
        <f t="shared" si="143"/>
        <v>1.0304301196913701</v>
      </c>
      <c r="AA1136" s="43">
        <f t="shared" si="144"/>
        <v>-1.3998583379075087E-2</v>
      </c>
      <c r="AD1136" s="42">
        <f>Beazley_data[[#This Row],[Cat_incurred]]+Beazley_data[[#This Row],[incurred_exc_cat]]</f>
        <v>9563366.9250687007</v>
      </c>
      <c r="AE1136" s="40">
        <f t="shared" si="145"/>
        <v>0</v>
      </c>
      <c r="AF1136" s="43" t="str">
        <f t="shared" si="146"/>
        <v>no values</v>
      </c>
    </row>
    <row r="1137" spans="1:32" x14ac:dyDescent="0.25">
      <c r="A1137" s="46" t="s">
        <v>1395</v>
      </c>
      <c r="B1137" s="46" t="s">
        <v>18</v>
      </c>
      <c r="C1137">
        <v>2023</v>
      </c>
      <c r="D1137" s="84">
        <v>22030358.578600001</v>
      </c>
      <c r="E1137">
        <v>4824812.0565229096</v>
      </c>
      <c r="F1137">
        <v>447515.77811316698</v>
      </c>
      <c r="G1137">
        <v>474535.476765203</v>
      </c>
      <c r="H1137">
        <v>1037297.5612</v>
      </c>
      <c r="I1137">
        <v>2130429.21966821</v>
      </c>
      <c r="J1137">
        <v>1.0375093000539199</v>
      </c>
      <c r="K1137">
        <v>1484813.3393131699</v>
      </c>
      <c r="L1137">
        <v>2604964.6964334198</v>
      </c>
      <c r="M1137" s="38">
        <f>IF(OR(Beazley_data[[#This Row],[total_RC]]&lt;0.6,Beazley_data[[#This Row],[total_RC]]&gt;2),1,Beazley_data[[#This Row],[total_RC]])</f>
        <v>1.0375093000539199</v>
      </c>
      <c r="P1137" s="39" t="str">
        <f>Beazley_data[[#This Row],[key]]</f>
        <v>EF2023</v>
      </c>
      <c r="Q1137" s="40">
        <f>Beazley_data[[#This Row],[WEP]]</f>
        <v>22030358.578600001</v>
      </c>
      <c r="R1137" s="40">
        <f t="shared" si="139"/>
        <v>0</v>
      </c>
      <c r="S1137" s="41" t="str">
        <f t="shared" si="140"/>
        <v>no values</v>
      </c>
      <c r="U1137" s="42">
        <f>Beazley_data[[#This Row],[Acq_costs]]</f>
        <v>4824812.0565229096</v>
      </c>
      <c r="V1137" s="40">
        <f t="shared" si="141"/>
        <v>0</v>
      </c>
      <c r="W1137" s="43" t="str">
        <f t="shared" si="142"/>
        <v>no values</v>
      </c>
      <c r="Y1137" s="44">
        <f>Beazley_data[[#This Row],[total_RC]]</f>
        <v>1.0375093000539199</v>
      </c>
      <c r="Z1137" s="45">
        <f t="shared" si="143"/>
        <v>0</v>
      </c>
      <c r="AA1137" s="43" t="str">
        <f t="shared" si="144"/>
        <v>no values</v>
      </c>
      <c r="AD1137" s="42">
        <f>Beazley_data[[#This Row],[Cat_incurred]]+Beazley_data[[#This Row],[incurred_exc_cat]]</f>
        <v>2604964.6964334128</v>
      </c>
      <c r="AE1137" s="40">
        <f t="shared" si="145"/>
        <v>0</v>
      </c>
      <c r="AF1137" s="43" t="str">
        <f t="shared" si="146"/>
        <v>no values</v>
      </c>
    </row>
    <row r="1138" spans="1:32" x14ac:dyDescent="0.25">
      <c r="A1138" s="48" t="s">
        <v>1396</v>
      </c>
      <c r="B1138" s="48" t="s">
        <v>18</v>
      </c>
      <c r="C1138" s="49">
        <v>2024</v>
      </c>
      <c r="D1138" s="85">
        <v>3332360.0458</v>
      </c>
      <c r="E1138" s="49">
        <v>872586.53104573698</v>
      </c>
      <c r="F1138" s="49">
        <v>0</v>
      </c>
      <c r="G1138" s="49">
        <v>0</v>
      </c>
      <c r="H1138" s="49">
        <v>0</v>
      </c>
      <c r="I1138" s="49">
        <v>0</v>
      </c>
      <c r="J1138" s="49">
        <v>1.00425047230985</v>
      </c>
      <c r="K1138" s="49">
        <v>0</v>
      </c>
      <c r="L1138" s="49">
        <v>0</v>
      </c>
      <c r="M1138" s="38">
        <f>IF(OR(Beazley_data[[#This Row],[total_RC]]&lt;0.6,Beazley_data[[#This Row],[total_RC]]&gt;2),1,Beazley_data[[#This Row],[total_RC]])</f>
        <v>1.00425047230985</v>
      </c>
      <c r="P1138" s="39" t="str">
        <f>Beazley_data[[#This Row],[key]]</f>
        <v>EF2024</v>
      </c>
      <c r="Q1138" s="40">
        <f>Beazley_data[[#This Row],[WEP]]</f>
        <v>3332360.0458</v>
      </c>
      <c r="R1138" s="40">
        <f t="shared" si="139"/>
        <v>0</v>
      </c>
      <c r="S1138" s="41" t="str">
        <f t="shared" si="140"/>
        <v>no values</v>
      </c>
      <c r="U1138" s="42">
        <f>Beazley_data[[#This Row],[Acq_costs]]</f>
        <v>872586.53104573698</v>
      </c>
      <c r="V1138" s="40">
        <f t="shared" si="141"/>
        <v>0</v>
      </c>
      <c r="W1138" s="43" t="str">
        <f t="shared" si="142"/>
        <v>no values</v>
      </c>
      <c r="Y1138" s="44">
        <f>Beazley_data[[#This Row],[total_RC]]</f>
        <v>1.00425047230985</v>
      </c>
      <c r="Z1138" s="45">
        <f t="shared" si="143"/>
        <v>0</v>
      </c>
      <c r="AA1138" s="43" t="str">
        <f t="shared" si="144"/>
        <v>no values</v>
      </c>
      <c r="AD1138" s="42">
        <f>Beazley_data[[#This Row],[Cat_incurred]]+Beazley_data[[#This Row],[incurred_exc_cat]]</f>
        <v>0</v>
      </c>
      <c r="AE1138" s="40">
        <f t="shared" si="145"/>
        <v>0</v>
      </c>
      <c r="AF1138" s="43" t="str">
        <f t="shared" si="146"/>
        <v>no values</v>
      </c>
    </row>
    <row r="1139" spans="1:32" x14ac:dyDescent="0.25">
      <c r="A1139" s="46" t="s">
        <v>1397</v>
      </c>
      <c r="B1139" s="46" t="s">
        <v>5</v>
      </c>
      <c r="C1139">
        <v>1999</v>
      </c>
      <c r="D1139" s="84">
        <v>40782.265899999999</v>
      </c>
      <c r="E1139">
        <v>10195.566475</v>
      </c>
      <c r="F1139">
        <v>0</v>
      </c>
      <c r="G1139">
        <v>0</v>
      </c>
      <c r="H1139">
        <v>0</v>
      </c>
      <c r="I1139">
        <v>0</v>
      </c>
      <c r="J1139">
        <v>0.99</v>
      </c>
      <c r="K1139">
        <v>0</v>
      </c>
      <c r="L1139">
        <v>0</v>
      </c>
      <c r="M1139" s="38">
        <f>IF(OR(Beazley_data[[#This Row],[total_RC]]&lt;0.6,Beazley_data[[#This Row],[total_RC]]&gt;2),1,Beazley_data[[#This Row],[total_RC]])</f>
        <v>0.99</v>
      </c>
      <c r="P1139" s="39" t="str">
        <f>Beazley_data[[#This Row],[key]]</f>
        <v>EG1999</v>
      </c>
      <c r="Q1139" s="40">
        <f>Beazley_data[[#This Row],[WEP]]</f>
        <v>40782.265899999999</v>
      </c>
      <c r="R1139" s="40">
        <f t="shared" si="139"/>
        <v>0</v>
      </c>
      <c r="S1139" s="41" t="str">
        <f t="shared" si="140"/>
        <v>no values</v>
      </c>
      <c r="U1139" s="42">
        <f>Beazley_data[[#This Row],[Acq_costs]]</f>
        <v>10195.566475</v>
      </c>
      <c r="V1139" s="40">
        <f t="shared" si="141"/>
        <v>0</v>
      </c>
      <c r="W1139" s="43" t="str">
        <f t="shared" si="142"/>
        <v>no values</v>
      </c>
      <c r="Y1139" s="44">
        <f>Beazley_data[[#This Row],[total_RC]]</f>
        <v>0.99</v>
      </c>
      <c r="Z1139" s="45">
        <f t="shared" si="143"/>
        <v>0</v>
      </c>
      <c r="AA1139" s="43" t="str">
        <f t="shared" si="144"/>
        <v>no values</v>
      </c>
      <c r="AD1139" s="42">
        <f>Beazley_data[[#This Row],[Cat_incurred]]+Beazley_data[[#This Row],[incurred_exc_cat]]</f>
        <v>0</v>
      </c>
      <c r="AE1139" s="40">
        <f t="shared" si="145"/>
        <v>0</v>
      </c>
      <c r="AF1139" s="43" t="str">
        <f t="shared" si="146"/>
        <v>no values</v>
      </c>
    </row>
    <row r="1140" spans="1:32" x14ac:dyDescent="0.25">
      <c r="A1140" s="48" t="s">
        <v>1398</v>
      </c>
      <c r="B1140" s="48" t="s">
        <v>5</v>
      </c>
      <c r="C1140" s="49">
        <v>2000</v>
      </c>
      <c r="D1140" s="85">
        <v>51712.194600000003</v>
      </c>
      <c r="E1140" s="49">
        <v>12928.048650000001</v>
      </c>
      <c r="F1140" s="49">
        <v>97557.025899999993</v>
      </c>
      <c r="G1140" s="49">
        <v>97557.025899999993</v>
      </c>
      <c r="H1140" s="49">
        <v>4414.8653999999997</v>
      </c>
      <c r="I1140" s="49">
        <v>4414.8653999999997</v>
      </c>
      <c r="J1140" s="49">
        <v>0.99</v>
      </c>
      <c r="K1140" s="49">
        <v>101971.8913</v>
      </c>
      <c r="L1140" s="49">
        <v>101971.8913</v>
      </c>
      <c r="M1140" s="38">
        <f>IF(OR(Beazley_data[[#This Row],[total_RC]]&lt;0.6,Beazley_data[[#This Row],[total_RC]]&gt;2),1,Beazley_data[[#This Row],[total_RC]])</f>
        <v>0.99</v>
      </c>
      <c r="P1140" s="39" t="str">
        <f>Beazley_data[[#This Row],[key]]</f>
        <v>EG2000</v>
      </c>
      <c r="Q1140" s="40">
        <f>Beazley_data[[#This Row],[WEP]]</f>
        <v>51712.194600000003</v>
      </c>
      <c r="R1140" s="40">
        <f t="shared" si="139"/>
        <v>52153.291056000002</v>
      </c>
      <c r="S1140" s="41">
        <f t="shared" si="140"/>
        <v>8.4576916828962637E-3</v>
      </c>
      <c r="U1140" s="42">
        <f>Beazley_data[[#This Row],[Acq_costs]]</f>
        <v>12928.048650000001</v>
      </c>
      <c r="V1140" s="40">
        <f t="shared" si="141"/>
        <v>13038.322772</v>
      </c>
      <c r="W1140" s="43">
        <f t="shared" si="142"/>
        <v>8.4576922912826084E-3</v>
      </c>
      <c r="Y1140" s="44">
        <f>Beazley_data[[#This Row],[total_RC]]</f>
        <v>0.99</v>
      </c>
      <c r="Z1140" s="45">
        <f t="shared" si="143"/>
        <v>0.98999999862599397</v>
      </c>
      <c r="AA1140" s="43">
        <f t="shared" si="144"/>
        <v>-1.3878848706855788E-9</v>
      </c>
      <c r="AD1140" s="42">
        <f>Beazley_data[[#This Row],[Cat_incurred]]+Beazley_data[[#This Row],[incurred_exc_cat]]</f>
        <v>101971.89129999999</v>
      </c>
      <c r="AE1140" s="40">
        <f t="shared" si="145"/>
        <v>101971.8913</v>
      </c>
      <c r="AF1140" s="43">
        <f t="shared" si="146"/>
        <v>1.4270516161709017E-16</v>
      </c>
    </row>
    <row r="1141" spans="1:32" x14ac:dyDescent="0.25">
      <c r="A1141" s="46" t="s">
        <v>1399</v>
      </c>
      <c r="B1141" s="46" t="s">
        <v>5</v>
      </c>
      <c r="C1141">
        <v>2001</v>
      </c>
      <c r="D1141" s="84">
        <v>42612.582600000002</v>
      </c>
      <c r="E1141">
        <v>10097.20815</v>
      </c>
      <c r="F1141">
        <v>0</v>
      </c>
      <c r="G1141">
        <v>0</v>
      </c>
      <c r="H1141">
        <v>0</v>
      </c>
      <c r="I1141">
        <v>0</v>
      </c>
      <c r="J1141">
        <v>0.99260839937647805</v>
      </c>
      <c r="K1141">
        <v>0</v>
      </c>
      <c r="L1141">
        <v>0</v>
      </c>
      <c r="M1141" s="38">
        <f>IF(OR(Beazley_data[[#This Row],[total_RC]]&lt;0.6,Beazley_data[[#This Row],[total_RC]]&gt;2),1,Beazley_data[[#This Row],[total_RC]])</f>
        <v>0.99260839937647805</v>
      </c>
      <c r="P1141" s="39" t="str">
        <f>Beazley_data[[#This Row],[key]]</f>
        <v>EG2001</v>
      </c>
      <c r="Q1141" s="40">
        <f>Beazley_data[[#This Row],[WEP]]</f>
        <v>42612.582600000002</v>
      </c>
      <c r="R1141" s="40">
        <f t="shared" si="139"/>
        <v>43053.442212000002</v>
      </c>
      <c r="S1141" s="41">
        <f t="shared" si="140"/>
        <v>1.0239822633209158E-2</v>
      </c>
      <c r="U1141" s="42">
        <f>Beazley_data[[#This Row],[Acq_costs]]</f>
        <v>10097.20815</v>
      </c>
      <c r="V1141" s="40">
        <f t="shared" si="141"/>
        <v>10207.423128</v>
      </c>
      <c r="W1141" s="43">
        <f t="shared" si="142"/>
        <v>1.0797532013507805E-2</v>
      </c>
      <c r="Y1141" s="44">
        <f>Beazley_data[[#This Row],[total_RC]]</f>
        <v>0.99260839937647805</v>
      </c>
      <c r="Z1141" s="45">
        <f t="shared" si="143"/>
        <v>0.99268353428221101</v>
      </c>
      <c r="AA1141" s="43">
        <f t="shared" si="144"/>
        <v>7.5688679360732855E-5</v>
      </c>
      <c r="AD1141" s="42">
        <f>Beazley_data[[#This Row],[Cat_incurred]]+Beazley_data[[#This Row],[incurred_exc_cat]]</f>
        <v>0</v>
      </c>
      <c r="AE1141" s="40">
        <f t="shared" si="145"/>
        <v>0</v>
      </c>
      <c r="AF1141" s="43" t="str">
        <f t="shared" si="146"/>
        <v>no values</v>
      </c>
    </row>
    <row r="1142" spans="1:32" x14ac:dyDescent="0.25">
      <c r="A1142" s="48" t="s">
        <v>1400</v>
      </c>
      <c r="B1142" s="48" t="s">
        <v>5</v>
      </c>
      <c r="C1142" s="49">
        <v>2002</v>
      </c>
      <c r="D1142" s="85">
        <v>229222.054</v>
      </c>
      <c r="E1142" s="49">
        <v>57305.513500000001</v>
      </c>
      <c r="F1142" s="49">
        <v>0</v>
      </c>
      <c r="G1142" s="49">
        <v>0</v>
      </c>
      <c r="H1142" s="49">
        <v>0</v>
      </c>
      <c r="I1142" s="49">
        <v>0</v>
      </c>
      <c r="J1142" s="49">
        <v>1.21646138498065</v>
      </c>
      <c r="K1142" s="49">
        <v>0</v>
      </c>
      <c r="L1142" s="49">
        <v>0</v>
      </c>
      <c r="M1142" s="38">
        <f>IF(OR(Beazley_data[[#This Row],[total_RC]]&lt;0.6,Beazley_data[[#This Row],[total_RC]]&gt;2),1,Beazley_data[[#This Row],[total_RC]])</f>
        <v>1.21646138498065</v>
      </c>
      <c r="P1142" s="39" t="str">
        <f>Beazley_data[[#This Row],[key]]</f>
        <v>EG2002</v>
      </c>
      <c r="Q1142" s="40">
        <f>Beazley_data[[#This Row],[WEP]]</f>
        <v>229222.054</v>
      </c>
      <c r="R1142" s="40">
        <f t="shared" si="139"/>
        <v>231340.328916</v>
      </c>
      <c r="S1142" s="41">
        <f t="shared" si="140"/>
        <v>9.156531098255434E-3</v>
      </c>
      <c r="U1142" s="42">
        <f>Beazley_data[[#This Row],[Acq_costs]]</f>
        <v>57305.513500000001</v>
      </c>
      <c r="V1142" s="40">
        <f t="shared" si="141"/>
        <v>57835.082304000003</v>
      </c>
      <c r="W1142" s="43">
        <f t="shared" si="142"/>
        <v>9.1565323831721453E-3</v>
      </c>
      <c r="Y1142" s="44">
        <f>Beazley_data[[#This Row],[total_RC]]</f>
        <v>1.21646138498065</v>
      </c>
      <c r="Z1142" s="45">
        <f t="shared" si="143"/>
        <v>1.21587083572488</v>
      </c>
      <c r="AA1142" s="43">
        <f t="shared" si="144"/>
        <v>-4.8570065044614127E-4</v>
      </c>
      <c r="AD1142" s="42">
        <f>Beazley_data[[#This Row],[Cat_incurred]]+Beazley_data[[#This Row],[incurred_exc_cat]]</f>
        <v>0</v>
      </c>
      <c r="AE1142" s="40">
        <f t="shared" si="145"/>
        <v>0</v>
      </c>
      <c r="AF1142" s="43" t="str">
        <f t="shared" si="146"/>
        <v>no values</v>
      </c>
    </row>
    <row r="1143" spans="1:32" x14ac:dyDescent="0.25">
      <c r="A1143" s="46" t="s">
        <v>1401</v>
      </c>
      <c r="B1143" s="46" t="s">
        <v>5</v>
      </c>
      <c r="C1143">
        <v>2003</v>
      </c>
      <c r="D1143" s="84">
        <v>411249.36469999998</v>
      </c>
      <c r="E1143">
        <v>79293.259603787999</v>
      </c>
      <c r="F1143">
        <v>0</v>
      </c>
      <c r="G1143">
        <v>0</v>
      </c>
      <c r="H1143">
        <v>0</v>
      </c>
      <c r="I1143">
        <v>0</v>
      </c>
      <c r="J1143">
        <v>1.0564976195226401</v>
      </c>
      <c r="K1143">
        <v>0</v>
      </c>
      <c r="L1143">
        <v>0</v>
      </c>
      <c r="M1143" s="38">
        <f>IF(OR(Beazley_data[[#This Row],[total_RC]]&lt;0.6,Beazley_data[[#This Row],[total_RC]]&gt;2),1,Beazley_data[[#This Row],[total_RC]])</f>
        <v>1.0564976195226401</v>
      </c>
      <c r="P1143" s="39" t="str">
        <f>Beazley_data[[#This Row],[key]]</f>
        <v>EG2003</v>
      </c>
      <c r="Q1143" s="40">
        <f>Beazley_data[[#This Row],[WEP]]</f>
        <v>411249.36469999998</v>
      </c>
      <c r="R1143" s="40">
        <f t="shared" si="139"/>
        <v>415956.30985703203</v>
      </c>
      <c r="S1143" s="41">
        <f t="shared" si="140"/>
        <v>1.1315960463852255E-2</v>
      </c>
      <c r="U1143" s="42">
        <f>Beazley_data[[#This Row],[Acq_costs]]</f>
        <v>79293.259603787999</v>
      </c>
      <c r="V1143" s="40">
        <f t="shared" si="141"/>
        <v>79596.595978501995</v>
      </c>
      <c r="W1143" s="43">
        <f t="shared" si="142"/>
        <v>3.8109214468910555E-3</v>
      </c>
      <c r="Y1143" s="44">
        <f>Beazley_data[[#This Row],[total_RC]]</f>
        <v>1.0564976195226401</v>
      </c>
      <c r="Z1143" s="45">
        <f t="shared" si="143"/>
        <v>1.05731201238609</v>
      </c>
      <c r="AA1143" s="43">
        <f t="shared" si="144"/>
        <v>7.702483788224276E-4</v>
      </c>
      <c r="AD1143" s="42">
        <f>Beazley_data[[#This Row],[Cat_incurred]]+Beazley_data[[#This Row],[incurred_exc_cat]]</f>
        <v>0</v>
      </c>
      <c r="AE1143" s="40">
        <f t="shared" si="145"/>
        <v>0</v>
      </c>
      <c r="AF1143" s="43" t="str">
        <f t="shared" si="146"/>
        <v>no values</v>
      </c>
    </row>
    <row r="1144" spans="1:32" x14ac:dyDescent="0.25">
      <c r="A1144" s="48" t="s">
        <v>1402</v>
      </c>
      <c r="B1144" s="48" t="s">
        <v>5</v>
      </c>
      <c r="C1144" s="49">
        <v>2004</v>
      </c>
      <c r="D1144" s="85">
        <v>490067.47139999998</v>
      </c>
      <c r="E1144" s="49">
        <v>114392.343195327</v>
      </c>
      <c r="F1144" s="49">
        <v>0</v>
      </c>
      <c r="G1144" s="49">
        <v>0</v>
      </c>
      <c r="H1144" s="49">
        <v>0</v>
      </c>
      <c r="I1144" s="49">
        <v>0</v>
      </c>
      <c r="J1144" s="49">
        <v>1.09082961459948</v>
      </c>
      <c r="K1144" s="49">
        <v>0</v>
      </c>
      <c r="L1144" s="49">
        <v>0</v>
      </c>
      <c r="M1144" s="38">
        <f>IF(OR(Beazley_data[[#This Row],[total_RC]]&lt;0.6,Beazley_data[[#This Row],[total_RC]]&gt;2),1,Beazley_data[[#This Row],[total_RC]])</f>
        <v>1.09082961459948</v>
      </c>
      <c r="P1144" s="39" t="str">
        <f>Beazley_data[[#This Row],[key]]</f>
        <v>EG2004</v>
      </c>
      <c r="Q1144" s="40">
        <f>Beazley_data[[#This Row],[WEP]]</f>
        <v>490067.47139999998</v>
      </c>
      <c r="R1144" s="40">
        <f t="shared" si="139"/>
        <v>492353.91235856002</v>
      </c>
      <c r="S1144" s="41">
        <f t="shared" si="140"/>
        <v>4.6438972072083817E-3</v>
      </c>
      <c r="U1144" s="42">
        <f>Beazley_data[[#This Row],[Acq_costs]]</f>
        <v>114392.343195327</v>
      </c>
      <c r="V1144" s="40">
        <f t="shared" si="141"/>
        <v>114581.14003964</v>
      </c>
      <c r="W1144" s="43">
        <f t="shared" si="142"/>
        <v>1.6477130900223072E-3</v>
      </c>
      <c r="Y1144" s="44">
        <f>Beazley_data[[#This Row],[total_RC]]</f>
        <v>1.09082961459948</v>
      </c>
      <c r="Z1144" s="45">
        <f t="shared" si="143"/>
        <v>1.0906417075238899</v>
      </c>
      <c r="AA1144" s="43">
        <f t="shared" si="144"/>
        <v>-1.7229038124421482E-4</v>
      </c>
      <c r="AD1144" s="42">
        <f>Beazley_data[[#This Row],[Cat_incurred]]+Beazley_data[[#This Row],[incurred_exc_cat]]</f>
        <v>0</v>
      </c>
      <c r="AE1144" s="40">
        <f t="shared" si="145"/>
        <v>0</v>
      </c>
      <c r="AF1144" s="43" t="str">
        <f t="shared" si="146"/>
        <v>no values</v>
      </c>
    </row>
    <row r="1145" spans="1:32" x14ac:dyDescent="0.25">
      <c r="A1145" s="46" t="s">
        <v>1403</v>
      </c>
      <c r="B1145" s="46" t="s">
        <v>5</v>
      </c>
      <c r="C1145">
        <v>2005</v>
      </c>
      <c r="D1145" s="84">
        <v>457088.7929</v>
      </c>
      <c r="E1145">
        <v>104925.017678876</v>
      </c>
      <c r="F1145">
        <v>0</v>
      </c>
      <c r="G1145">
        <v>0</v>
      </c>
      <c r="H1145">
        <v>0</v>
      </c>
      <c r="I1145">
        <v>0</v>
      </c>
      <c r="J1145">
        <v>1.0304364406112201</v>
      </c>
      <c r="K1145">
        <v>0</v>
      </c>
      <c r="L1145">
        <v>0</v>
      </c>
      <c r="M1145" s="38">
        <f>IF(OR(Beazley_data[[#This Row],[total_RC]]&lt;0.6,Beazley_data[[#This Row],[total_RC]]&gt;2),1,Beazley_data[[#This Row],[total_RC]])</f>
        <v>1.0304364406112201</v>
      </c>
      <c r="P1145" s="39" t="str">
        <f>Beazley_data[[#This Row],[key]]</f>
        <v>EG2005</v>
      </c>
      <c r="Q1145" s="40">
        <f>Beazley_data[[#This Row],[WEP]]</f>
        <v>457088.7929</v>
      </c>
      <c r="R1145" s="40">
        <f t="shared" si="139"/>
        <v>459604.77535988501</v>
      </c>
      <c r="S1145" s="41">
        <f t="shared" si="140"/>
        <v>5.4742304579296778E-3</v>
      </c>
      <c r="U1145" s="42">
        <f>Beazley_data[[#This Row],[Acq_costs]]</f>
        <v>104925.017678876</v>
      </c>
      <c r="V1145" s="40">
        <f t="shared" si="141"/>
        <v>105550.973967971</v>
      </c>
      <c r="W1145" s="43">
        <f t="shared" si="142"/>
        <v>5.9303696172898178E-3</v>
      </c>
      <c r="Y1145" s="44">
        <f>Beazley_data[[#This Row],[total_RC]]</f>
        <v>1.0304364406112201</v>
      </c>
      <c r="Z1145" s="45">
        <f t="shared" si="143"/>
        <v>1.03014768225102</v>
      </c>
      <c r="AA1145" s="43">
        <f t="shared" si="144"/>
        <v>-2.8030773177012658E-4</v>
      </c>
      <c r="AD1145" s="42">
        <f>Beazley_data[[#This Row],[Cat_incurred]]+Beazley_data[[#This Row],[incurred_exc_cat]]</f>
        <v>0</v>
      </c>
      <c r="AE1145" s="40">
        <f t="shared" si="145"/>
        <v>0</v>
      </c>
      <c r="AF1145" s="43" t="str">
        <f t="shared" si="146"/>
        <v>no values</v>
      </c>
    </row>
    <row r="1146" spans="1:32" x14ac:dyDescent="0.25">
      <c r="A1146" s="48" t="s">
        <v>1404</v>
      </c>
      <c r="B1146" s="48" t="s">
        <v>5</v>
      </c>
      <c r="C1146" s="49">
        <v>2006</v>
      </c>
      <c r="D1146" s="85">
        <v>760886.78099999996</v>
      </c>
      <c r="E1146" s="49">
        <v>184051.30160961999</v>
      </c>
      <c r="F1146" s="49">
        <v>78.090847589999996</v>
      </c>
      <c r="G1146" s="49">
        <v>78.090847589999996</v>
      </c>
      <c r="H1146" s="49">
        <v>43883.260999999999</v>
      </c>
      <c r="I1146" s="49">
        <v>43883.260999999999</v>
      </c>
      <c r="J1146" s="49">
        <v>1.1882637452071101</v>
      </c>
      <c r="K1146" s="49">
        <v>43961.351847589998</v>
      </c>
      <c r="L1146" s="49">
        <v>43961.351847589998</v>
      </c>
      <c r="M1146" s="38">
        <f>IF(OR(Beazley_data[[#This Row],[total_RC]]&lt;0.6,Beazley_data[[#This Row],[total_RC]]&gt;2),1,Beazley_data[[#This Row],[total_RC]])</f>
        <v>1.1882637452071101</v>
      </c>
      <c r="P1146" s="39" t="str">
        <f>Beazley_data[[#This Row],[key]]</f>
        <v>EG2006</v>
      </c>
      <c r="Q1146" s="40">
        <f>Beazley_data[[#This Row],[WEP]]</f>
        <v>760886.78099999996</v>
      </c>
      <c r="R1146" s="40">
        <f t="shared" si="139"/>
        <v>747426.91435800202</v>
      </c>
      <c r="S1146" s="41">
        <f t="shared" si="140"/>
        <v>-1.8008271288383046E-2</v>
      </c>
      <c r="U1146" s="42">
        <f>Beazley_data[[#This Row],[Acq_costs]]</f>
        <v>184051.30160961999</v>
      </c>
      <c r="V1146" s="40">
        <f t="shared" si="141"/>
        <v>179965.23188339901</v>
      </c>
      <c r="W1146" s="43">
        <f t="shared" si="142"/>
        <v>-2.2704772935632209E-2</v>
      </c>
      <c r="Y1146" s="44">
        <f>Beazley_data[[#This Row],[total_RC]]</f>
        <v>1.1882637452071101</v>
      </c>
      <c r="Z1146" s="45">
        <f t="shared" si="143"/>
        <v>1.1883550187825</v>
      </c>
      <c r="AA1146" s="43">
        <f t="shared" si="144"/>
        <v>7.6806656215810677E-5</v>
      </c>
      <c r="AD1146" s="42">
        <f>Beazley_data[[#This Row],[Cat_incurred]]+Beazley_data[[#This Row],[incurred_exc_cat]]</f>
        <v>43961.351847589998</v>
      </c>
      <c r="AE1146" s="40">
        <f t="shared" si="145"/>
        <v>43965.586627999997</v>
      </c>
      <c r="AF1146" s="43">
        <f t="shared" si="146"/>
        <v>9.6320343586683911E-5</v>
      </c>
    </row>
    <row r="1147" spans="1:32" x14ac:dyDescent="0.25">
      <c r="A1147" s="46" t="s">
        <v>1405</v>
      </c>
      <c r="B1147" s="46" t="s">
        <v>5</v>
      </c>
      <c r="C1147">
        <v>2007</v>
      </c>
      <c r="D1147" s="84">
        <v>718148.65720000002</v>
      </c>
      <c r="E1147">
        <v>175170.95547127599</v>
      </c>
      <c r="F1147">
        <v>0</v>
      </c>
      <c r="G1147">
        <v>0</v>
      </c>
      <c r="H1147">
        <v>12902.4043</v>
      </c>
      <c r="I1147">
        <v>12902.4043</v>
      </c>
      <c r="J1147">
        <v>0.940240466928152</v>
      </c>
      <c r="K1147">
        <v>12902.4043</v>
      </c>
      <c r="L1147">
        <v>12902.4043</v>
      </c>
      <c r="M1147" s="38">
        <f>IF(OR(Beazley_data[[#This Row],[total_RC]]&lt;0.6,Beazley_data[[#This Row],[total_RC]]&gt;2),1,Beazley_data[[#This Row],[total_RC]])</f>
        <v>0.940240466928152</v>
      </c>
      <c r="P1147" s="39" t="str">
        <f>Beazley_data[[#This Row],[key]]</f>
        <v>EG2007</v>
      </c>
      <c r="Q1147" s="40">
        <f>Beazley_data[[#This Row],[WEP]]</f>
        <v>718148.65720000002</v>
      </c>
      <c r="R1147" s="40">
        <f t="shared" si="139"/>
        <v>723811.34580260306</v>
      </c>
      <c r="S1147" s="41">
        <f t="shared" si="140"/>
        <v>7.8234316655038487E-3</v>
      </c>
      <c r="U1147" s="42">
        <f>Beazley_data[[#This Row],[Acq_costs]]</f>
        <v>175170.95547127599</v>
      </c>
      <c r="V1147" s="40">
        <f t="shared" si="141"/>
        <v>176725.82039565101</v>
      </c>
      <c r="W1147" s="43">
        <f t="shared" si="142"/>
        <v>8.7981762987095983E-3</v>
      </c>
      <c r="Y1147" s="44">
        <f>Beazley_data[[#This Row],[total_RC]]</f>
        <v>0.940240466928152</v>
      </c>
      <c r="Z1147" s="45">
        <f t="shared" si="143"/>
        <v>0.94023910737781202</v>
      </c>
      <c r="AA1147" s="43">
        <f t="shared" si="144"/>
        <v>-1.4459623401178816E-6</v>
      </c>
      <c r="AD1147" s="42">
        <f>Beazley_data[[#This Row],[Cat_incurred]]+Beazley_data[[#This Row],[incurred_exc_cat]]</f>
        <v>12902.4043</v>
      </c>
      <c r="AE1147" s="40">
        <f t="shared" si="145"/>
        <v>12902.4043</v>
      </c>
      <c r="AF1147" s="43">
        <f t="shared" si="146"/>
        <v>0</v>
      </c>
    </row>
    <row r="1148" spans="1:32" x14ac:dyDescent="0.25">
      <c r="A1148" s="48" t="s">
        <v>1406</v>
      </c>
      <c r="B1148" s="48" t="s">
        <v>5</v>
      </c>
      <c r="C1148" s="49">
        <v>2008</v>
      </c>
      <c r="D1148" s="85">
        <v>692891.88710000005</v>
      </c>
      <c r="E1148" s="49">
        <v>170096.58570218401</v>
      </c>
      <c r="F1148" s="49">
        <v>0</v>
      </c>
      <c r="G1148" s="49">
        <v>0</v>
      </c>
      <c r="H1148" s="49">
        <v>0</v>
      </c>
      <c r="I1148" s="49">
        <v>0</v>
      </c>
      <c r="J1148" s="49">
        <v>0.93343954016748598</v>
      </c>
      <c r="K1148" s="49">
        <v>0</v>
      </c>
      <c r="L1148" s="49">
        <v>0</v>
      </c>
      <c r="M1148" s="38">
        <f>IF(OR(Beazley_data[[#This Row],[total_RC]]&lt;0.6,Beazley_data[[#This Row],[total_RC]]&gt;2),1,Beazley_data[[#This Row],[total_RC]])</f>
        <v>0.93343954016748598</v>
      </c>
      <c r="P1148" s="39" t="str">
        <f>Beazley_data[[#This Row],[key]]</f>
        <v>EG2008</v>
      </c>
      <c r="Q1148" s="40">
        <f>Beazley_data[[#This Row],[WEP]]</f>
        <v>692891.88710000005</v>
      </c>
      <c r="R1148" s="40">
        <f t="shared" si="139"/>
        <v>699822.98562867404</v>
      </c>
      <c r="S1148" s="41">
        <f t="shared" si="140"/>
        <v>9.9040738458276763E-3</v>
      </c>
      <c r="U1148" s="42">
        <f>Beazley_data[[#This Row],[Acq_costs]]</f>
        <v>170096.58570218401</v>
      </c>
      <c r="V1148" s="40">
        <f t="shared" si="141"/>
        <v>171833.136130598</v>
      </c>
      <c r="W1148" s="43">
        <f t="shared" si="142"/>
        <v>1.0106027670321763E-2</v>
      </c>
      <c r="Y1148" s="44">
        <f>Beazley_data[[#This Row],[total_RC]]</f>
        <v>0.93343954016748598</v>
      </c>
      <c r="Z1148" s="45">
        <f t="shared" si="143"/>
        <v>0.93200982041485103</v>
      </c>
      <c r="AA1148" s="43">
        <f t="shared" si="144"/>
        <v>-1.5340179055179498E-3</v>
      </c>
      <c r="AD1148" s="42">
        <f>Beazley_data[[#This Row],[Cat_incurred]]+Beazley_data[[#This Row],[incurred_exc_cat]]</f>
        <v>0</v>
      </c>
      <c r="AE1148" s="40">
        <f t="shared" si="145"/>
        <v>0</v>
      </c>
      <c r="AF1148" s="43" t="str">
        <f t="shared" si="146"/>
        <v>no values</v>
      </c>
    </row>
    <row r="1149" spans="1:32" x14ac:dyDescent="0.25">
      <c r="A1149" s="46" t="s">
        <v>1407</v>
      </c>
      <c r="B1149" s="46" t="s">
        <v>5</v>
      </c>
      <c r="C1149">
        <v>2009</v>
      </c>
      <c r="D1149" s="84">
        <v>953028.9952</v>
      </c>
      <c r="E1149">
        <v>93728.169443704493</v>
      </c>
      <c r="F1149">
        <v>486774.79683974001</v>
      </c>
      <c r="G1149">
        <v>486774.79683974001</v>
      </c>
      <c r="H1149">
        <v>0</v>
      </c>
      <c r="I1149">
        <v>0</v>
      </c>
      <c r="J1149">
        <v>1.08630255952946</v>
      </c>
      <c r="K1149">
        <v>486774.79683974001</v>
      </c>
      <c r="L1149">
        <v>486774.79683974001</v>
      </c>
      <c r="M1149" s="38">
        <f>IF(OR(Beazley_data[[#This Row],[total_RC]]&lt;0.6,Beazley_data[[#This Row],[total_RC]]&gt;2),1,Beazley_data[[#This Row],[total_RC]])</f>
        <v>1.08630255952946</v>
      </c>
      <c r="P1149" s="39" t="str">
        <f>Beazley_data[[#This Row],[key]]</f>
        <v>EG2009</v>
      </c>
      <c r="Q1149" s="40">
        <f>Beazley_data[[#This Row],[WEP]]</f>
        <v>953028.9952</v>
      </c>
      <c r="R1149" s="40">
        <f t="shared" si="139"/>
        <v>932113.16536110803</v>
      </c>
      <c r="S1149" s="41">
        <f t="shared" si="140"/>
        <v>-2.243915290134221E-2</v>
      </c>
      <c r="U1149" s="42">
        <f>Beazley_data[[#This Row],[Acq_costs]]</f>
        <v>93728.169443704493</v>
      </c>
      <c r="V1149" s="40">
        <f t="shared" si="141"/>
        <v>88256.659826243194</v>
      </c>
      <c r="W1149" s="43">
        <f t="shared" si="142"/>
        <v>-6.1995430466476154E-2</v>
      </c>
      <c r="Y1149" s="44">
        <f>Beazley_data[[#This Row],[total_RC]]</f>
        <v>1.08630255952946</v>
      </c>
      <c r="Z1149" s="45">
        <f t="shared" si="143"/>
        <v>1.0913671018636799</v>
      </c>
      <c r="AA1149" s="43">
        <f t="shared" si="144"/>
        <v>4.6405488360162558E-3</v>
      </c>
      <c r="AD1149" s="42">
        <f>Beazley_data[[#This Row],[Cat_incurred]]+Beazley_data[[#This Row],[incurred_exc_cat]]</f>
        <v>486774.79683974001</v>
      </c>
      <c r="AE1149" s="40">
        <f t="shared" si="145"/>
        <v>513172.056408</v>
      </c>
      <c r="AF1149" s="43">
        <f t="shared" si="146"/>
        <v>5.1439393939393924E-2</v>
      </c>
    </row>
    <row r="1150" spans="1:32" x14ac:dyDescent="0.25">
      <c r="A1150" s="48" t="s">
        <v>1408</v>
      </c>
      <c r="B1150" s="48" t="s">
        <v>5</v>
      </c>
      <c r="C1150" s="49">
        <v>2010</v>
      </c>
      <c r="D1150" s="85">
        <v>825731.52480000001</v>
      </c>
      <c r="E1150" s="49">
        <v>153810.546216583</v>
      </c>
      <c r="F1150" s="49">
        <v>0</v>
      </c>
      <c r="G1150" s="49">
        <v>0</v>
      </c>
      <c r="H1150" s="49">
        <v>0</v>
      </c>
      <c r="I1150" s="49">
        <v>0</v>
      </c>
      <c r="J1150" s="49">
        <v>1.0430403611010399</v>
      </c>
      <c r="K1150" s="49">
        <v>0</v>
      </c>
      <c r="L1150" s="49">
        <v>0</v>
      </c>
      <c r="M1150" s="38">
        <f>IF(OR(Beazley_data[[#This Row],[total_RC]]&lt;0.6,Beazley_data[[#This Row],[total_RC]]&gt;2),1,Beazley_data[[#This Row],[total_RC]])</f>
        <v>1.0430403611010399</v>
      </c>
      <c r="P1150" s="39" t="str">
        <f>Beazley_data[[#This Row],[key]]</f>
        <v>EG2010</v>
      </c>
      <c r="Q1150" s="40">
        <f>Beazley_data[[#This Row],[WEP]]</f>
        <v>825731.52480000001</v>
      </c>
      <c r="R1150" s="40">
        <f t="shared" si="139"/>
        <v>846882.99977080396</v>
      </c>
      <c r="S1150" s="41">
        <f t="shared" si="140"/>
        <v>2.4975675478818529E-2</v>
      </c>
      <c r="U1150" s="42">
        <f>Beazley_data[[#This Row],[Acq_costs]]</f>
        <v>153810.546216583</v>
      </c>
      <c r="V1150" s="40">
        <f t="shared" si="141"/>
        <v>158190.086539565</v>
      </c>
      <c r="W1150" s="43">
        <f t="shared" si="142"/>
        <v>2.7685302023566682E-2</v>
      </c>
      <c r="Y1150" s="44">
        <f>Beazley_data[[#This Row],[total_RC]]</f>
        <v>1.0430403611010399</v>
      </c>
      <c r="Z1150" s="45">
        <f t="shared" si="143"/>
        <v>1.03108829516357</v>
      </c>
      <c r="AA1150" s="43">
        <f t="shared" si="144"/>
        <v>-1.1591699754067944E-2</v>
      </c>
      <c r="AD1150" s="42">
        <f>Beazley_data[[#This Row],[Cat_incurred]]+Beazley_data[[#This Row],[incurred_exc_cat]]</f>
        <v>0</v>
      </c>
      <c r="AE1150" s="40">
        <f t="shared" si="145"/>
        <v>-1.440639608E-11</v>
      </c>
      <c r="AF1150" s="43">
        <f t="shared" si="146"/>
        <v>1</v>
      </c>
    </row>
    <row r="1151" spans="1:32" x14ac:dyDescent="0.25">
      <c r="A1151" s="46" t="s">
        <v>1409</v>
      </c>
      <c r="B1151" s="46" t="s">
        <v>5</v>
      </c>
      <c r="C1151">
        <v>2011</v>
      </c>
      <c r="D1151" s="84">
        <v>851947.2513</v>
      </c>
      <c r="E1151">
        <v>244823.54928504399</v>
      </c>
      <c r="F1151">
        <v>0</v>
      </c>
      <c r="G1151">
        <v>0</v>
      </c>
      <c r="H1151">
        <v>0</v>
      </c>
      <c r="I1151">
        <v>0</v>
      </c>
      <c r="J1151">
        <v>1.1322861142374601</v>
      </c>
      <c r="K1151">
        <v>0</v>
      </c>
      <c r="L1151">
        <v>0</v>
      </c>
      <c r="M1151" s="38">
        <f>IF(OR(Beazley_data[[#This Row],[total_RC]]&lt;0.6,Beazley_data[[#This Row],[total_RC]]&gt;2),1,Beazley_data[[#This Row],[total_RC]])</f>
        <v>1.1322861142374601</v>
      </c>
      <c r="P1151" s="39" t="str">
        <f>Beazley_data[[#This Row],[key]]</f>
        <v>EG2011</v>
      </c>
      <c r="Q1151" s="40">
        <f>Beazley_data[[#This Row],[WEP]]</f>
        <v>851947.2513</v>
      </c>
      <c r="R1151" s="40">
        <f t="shared" si="139"/>
        <v>865452.76806709601</v>
      </c>
      <c r="S1151" s="41">
        <f t="shared" si="140"/>
        <v>1.5605145959910968E-2</v>
      </c>
      <c r="U1151" s="42">
        <f>Beazley_data[[#This Row],[Acq_costs]]</f>
        <v>244823.54928504399</v>
      </c>
      <c r="V1151" s="40">
        <f t="shared" si="141"/>
        <v>247898.321501228</v>
      </c>
      <c r="W1151" s="43">
        <f t="shared" si="142"/>
        <v>1.24033603679272E-2</v>
      </c>
      <c r="Y1151" s="44">
        <f>Beazley_data[[#This Row],[total_RC]]</f>
        <v>1.1322861142374601</v>
      </c>
      <c r="Z1151" s="45">
        <f t="shared" si="143"/>
        <v>1.1445274290763601</v>
      </c>
      <c r="AA1151" s="43">
        <f t="shared" si="144"/>
        <v>1.0695518978325243E-2</v>
      </c>
      <c r="AD1151" s="42">
        <f>Beazley_data[[#This Row],[Cat_incurred]]+Beazley_data[[#This Row],[incurred_exc_cat]]</f>
        <v>0</v>
      </c>
      <c r="AE1151" s="40">
        <f t="shared" si="145"/>
        <v>0</v>
      </c>
      <c r="AF1151" s="43" t="str">
        <f t="shared" si="146"/>
        <v>no values</v>
      </c>
    </row>
    <row r="1152" spans="1:32" x14ac:dyDescent="0.25">
      <c r="A1152" s="48" t="s">
        <v>1410</v>
      </c>
      <c r="B1152" s="48" t="s">
        <v>5</v>
      </c>
      <c r="C1152" s="49">
        <v>2012</v>
      </c>
      <c r="D1152" s="85">
        <v>1118102.4387999999</v>
      </c>
      <c r="E1152" s="49">
        <v>251553.86927774001</v>
      </c>
      <c r="F1152" s="49">
        <v>0</v>
      </c>
      <c r="G1152" s="49">
        <v>0</v>
      </c>
      <c r="H1152" s="49">
        <v>40125.379577760003</v>
      </c>
      <c r="I1152" s="49">
        <v>40125.379577760003</v>
      </c>
      <c r="J1152" s="49">
        <v>1.06041408872855</v>
      </c>
      <c r="K1152" s="49">
        <v>40125.379577760003</v>
      </c>
      <c r="L1152" s="49">
        <v>40125.379577760003</v>
      </c>
      <c r="M1152" s="38">
        <f>IF(OR(Beazley_data[[#This Row],[total_RC]]&lt;0.6,Beazley_data[[#This Row],[total_RC]]&gt;2),1,Beazley_data[[#This Row],[total_RC]])</f>
        <v>1.06041408872855</v>
      </c>
      <c r="P1152" s="39" t="str">
        <f>Beazley_data[[#This Row],[key]]</f>
        <v>EG2012</v>
      </c>
      <c r="Q1152" s="40">
        <f>Beazley_data[[#This Row],[WEP]]</f>
        <v>1118102.4387999999</v>
      </c>
      <c r="R1152" s="40">
        <f t="shared" si="139"/>
        <v>1086984.6244384299</v>
      </c>
      <c r="S1152" s="41">
        <f t="shared" si="140"/>
        <v>-2.8627649059568223E-2</v>
      </c>
      <c r="U1152" s="42">
        <f>Beazley_data[[#This Row],[Acq_costs]]</f>
        <v>251553.86927774001</v>
      </c>
      <c r="V1152" s="40">
        <f t="shared" si="141"/>
        <v>243299.048057693</v>
      </c>
      <c r="W1152" s="43">
        <f t="shared" si="142"/>
        <v>-3.3928703321887091E-2</v>
      </c>
      <c r="Y1152" s="44">
        <f>Beazley_data[[#This Row],[total_RC]]</f>
        <v>1.06041408872855</v>
      </c>
      <c r="Z1152" s="45">
        <f t="shared" si="143"/>
        <v>1.06057247520711</v>
      </c>
      <c r="AA1152" s="43">
        <f t="shared" si="144"/>
        <v>1.4934055169496489E-4</v>
      </c>
      <c r="AD1152" s="42">
        <f>Beazley_data[[#This Row],[Cat_incurred]]+Beazley_data[[#This Row],[incurred_exc_cat]]</f>
        <v>40125.379577760003</v>
      </c>
      <c r="AE1152" s="40">
        <f t="shared" si="145"/>
        <v>42301.334591999999</v>
      </c>
      <c r="AF1152" s="43">
        <f t="shared" si="146"/>
        <v>5.1439393939393861E-2</v>
      </c>
    </row>
    <row r="1153" spans="1:32" x14ac:dyDescent="0.25">
      <c r="A1153" s="46" t="s">
        <v>1411</v>
      </c>
      <c r="B1153" s="46" t="s">
        <v>5</v>
      </c>
      <c r="C1153">
        <v>2013</v>
      </c>
      <c r="D1153" s="84">
        <v>985182.91099999996</v>
      </c>
      <c r="E1153">
        <v>204478.06769405899</v>
      </c>
      <c r="F1153">
        <v>0</v>
      </c>
      <c r="G1153">
        <v>0</v>
      </c>
      <c r="H1153">
        <v>0</v>
      </c>
      <c r="I1153">
        <v>0</v>
      </c>
      <c r="J1153">
        <v>1.01228782210167</v>
      </c>
      <c r="K1153">
        <v>0</v>
      </c>
      <c r="L1153">
        <v>0</v>
      </c>
      <c r="M1153" s="38">
        <f>IF(OR(Beazley_data[[#This Row],[total_RC]]&lt;0.6,Beazley_data[[#This Row],[total_RC]]&gt;2),1,Beazley_data[[#This Row],[total_RC]])</f>
        <v>1.01228782210167</v>
      </c>
      <c r="P1153" s="39" t="str">
        <f>Beazley_data[[#This Row],[key]]</f>
        <v>EG2013</v>
      </c>
      <c r="Q1153" s="40">
        <f>Beazley_data[[#This Row],[WEP]]</f>
        <v>985182.91099999996</v>
      </c>
      <c r="R1153" s="40">
        <f t="shared" si="139"/>
        <v>1007554.27286595</v>
      </c>
      <c r="S1153" s="41">
        <f t="shared" si="140"/>
        <v>2.2203629589417111E-2</v>
      </c>
      <c r="U1153" s="42">
        <f>Beazley_data[[#This Row],[Acq_costs]]</f>
        <v>204478.06769405899</v>
      </c>
      <c r="V1153" s="40">
        <f t="shared" si="141"/>
        <v>213496.870456376</v>
      </c>
      <c r="W1153" s="43">
        <f t="shared" si="142"/>
        <v>4.2243255102701029E-2</v>
      </c>
      <c r="Y1153" s="44">
        <f>Beazley_data[[#This Row],[total_RC]]</f>
        <v>1.01228782210167</v>
      </c>
      <c r="Z1153" s="45">
        <f t="shared" si="143"/>
        <v>1.0157332081260599</v>
      </c>
      <c r="AA1153" s="43">
        <f t="shared" si="144"/>
        <v>3.3920186883978805E-3</v>
      </c>
      <c r="AD1153" s="42">
        <f>Beazley_data[[#This Row],[Cat_incurred]]+Beazley_data[[#This Row],[incurred_exc_cat]]</f>
        <v>0</v>
      </c>
      <c r="AE1153" s="40">
        <f t="shared" si="145"/>
        <v>0</v>
      </c>
      <c r="AF1153" s="43" t="str">
        <f t="shared" si="146"/>
        <v>no values</v>
      </c>
    </row>
    <row r="1154" spans="1:32" x14ac:dyDescent="0.25">
      <c r="A1154" s="48" t="s">
        <v>1412</v>
      </c>
      <c r="B1154" s="48" t="s">
        <v>5</v>
      </c>
      <c r="C1154" s="49">
        <v>2014</v>
      </c>
      <c r="D1154" s="85">
        <v>953476.95429999998</v>
      </c>
      <c r="E1154" s="49">
        <v>217121.465206989</v>
      </c>
      <c r="F1154" s="49">
        <v>455.0093837</v>
      </c>
      <c r="G1154" s="49">
        <v>455.0093837</v>
      </c>
      <c r="H1154" s="49">
        <v>0</v>
      </c>
      <c r="I1154" s="49">
        <v>0</v>
      </c>
      <c r="J1154" s="49">
        <v>0.95870647553338395</v>
      </c>
      <c r="K1154" s="49">
        <v>455.0093837</v>
      </c>
      <c r="L1154" s="49">
        <v>455.0093837</v>
      </c>
      <c r="M1154" s="38">
        <f>IF(OR(Beazley_data[[#This Row],[total_RC]]&lt;0.6,Beazley_data[[#This Row],[total_RC]]&gt;2),1,Beazley_data[[#This Row],[total_RC]])</f>
        <v>0.95870647553338395</v>
      </c>
      <c r="P1154" s="39" t="str">
        <f>Beazley_data[[#This Row],[key]]</f>
        <v>EG2014</v>
      </c>
      <c r="Q1154" s="40">
        <f>Beazley_data[[#This Row],[WEP]]</f>
        <v>953476.95429999998</v>
      </c>
      <c r="R1154" s="40">
        <f t="shared" ref="R1154:R1217" si="147">IFERROR(INDEX($AJ$4:$CZ$182,MATCH($B1154,$AI$4:$AI$182,0),MATCH($C1154&amp;"WEP",$AJ$1:$FQ$1,0)),0)</f>
        <v>856842.15536627697</v>
      </c>
      <c r="S1154" s="41">
        <f t="shared" ref="S1154:S1217" si="148">IFERROR((R1154-Q1154)/R1154,"no values")</f>
        <v>-0.1127801641510206</v>
      </c>
      <c r="U1154" s="42">
        <f>Beazley_data[[#This Row],[Acq_costs]]</f>
        <v>217121.465206989</v>
      </c>
      <c r="V1154" s="40">
        <f t="shared" ref="V1154:V1217" si="149">IFERROR(INDEX($AJ$4:$FQ$182,MATCH($B1154,$AI$4:$AI$182,0),MATCH($C1154&amp;"Acquisition Cost",$AJ$1:$FQ$1,0)),0)</f>
        <v>171525.52244209699</v>
      </c>
      <c r="W1154" s="43">
        <f t="shared" ref="W1154:W1217" si="150">IFERROR((V1154-U1154)/V1154,"no values")</f>
        <v>-0.26582599554701336</v>
      </c>
      <c r="Y1154" s="44">
        <f>Beazley_data[[#This Row],[total_RC]]</f>
        <v>0.95870647553338395</v>
      </c>
      <c r="Z1154" s="45">
        <f t="shared" ref="Z1154:Z1217" si="151">IFERROR(INDEX($AJ$4:$FQ$182,MATCH($B1154,$AI$4:$AI$182,0),MATCH($C1154&amp;"RC",$AJ$1:$FQ$1,0)),0)</f>
        <v>0.95371589113811694</v>
      </c>
      <c r="AA1154" s="43">
        <f t="shared" ref="AA1154:AA1217" si="152">IFERROR((Z1154-Y1154)/Z1154,"no values")</f>
        <v>-5.2327789036958287E-3</v>
      </c>
      <c r="AD1154" s="42">
        <f>Beazley_data[[#This Row],[Cat_incurred]]+Beazley_data[[#This Row],[incurred_exc_cat]]</f>
        <v>455.0093837</v>
      </c>
      <c r="AE1154" s="40">
        <f t="shared" ref="AE1154:AE1217" si="153">IFERROR(INDEX($AJ$4:$FQ$182,MATCH($B1154,$AI$4:$AI$182,0),MATCH($C1154&amp;"Total Incurred (Cat)",$AJ$1:$FQ$1,0)),0)+IFERROR(INDEX($AJ$4:$FQ$182,MATCH($B1154,$AI$4:$AI$182,0),MATCH($C1154&amp;"Total Incurred (Non Cat)",$AJ$1:$FQ$1,0)),0)</f>
        <v>479.68403999992398</v>
      </c>
      <c r="AF1154" s="43">
        <f t="shared" ref="AF1154:AF1217" si="154">IFERROR((AE1154-AD1154)/AE1154,"no values")</f>
        <v>5.1439393939243613E-2</v>
      </c>
    </row>
    <row r="1155" spans="1:32" x14ac:dyDescent="0.25">
      <c r="A1155" s="46" t="s">
        <v>1413</v>
      </c>
      <c r="B1155" s="46" t="s">
        <v>5</v>
      </c>
      <c r="C1155">
        <v>2015</v>
      </c>
      <c r="D1155" s="84">
        <v>856872.19750000001</v>
      </c>
      <c r="E1155">
        <v>169259.43657304699</v>
      </c>
      <c r="F1155">
        <v>0</v>
      </c>
      <c r="G1155">
        <v>0</v>
      </c>
      <c r="H1155">
        <v>0</v>
      </c>
      <c r="I1155">
        <v>0</v>
      </c>
      <c r="J1155">
        <v>0.904309968028989</v>
      </c>
      <c r="K1155">
        <v>0</v>
      </c>
      <c r="L1155">
        <v>0</v>
      </c>
      <c r="M1155" s="38">
        <f>IF(OR(Beazley_data[[#This Row],[total_RC]]&lt;0.6,Beazley_data[[#This Row],[total_RC]]&gt;2),1,Beazley_data[[#This Row],[total_RC]])</f>
        <v>0.904309968028989</v>
      </c>
      <c r="P1155" s="39" t="str">
        <f>Beazley_data[[#This Row],[key]]</f>
        <v>EG2015</v>
      </c>
      <c r="Q1155" s="40">
        <f>Beazley_data[[#This Row],[WEP]]</f>
        <v>856872.19750000001</v>
      </c>
      <c r="R1155" s="40">
        <f t="shared" si="147"/>
        <v>797694.38899011503</v>
      </c>
      <c r="S1155" s="41">
        <f t="shared" si="148"/>
        <v>-7.4186065900255838E-2</v>
      </c>
      <c r="U1155" s="42">
        <f>Beazley_data[[#This Row],[Acq_costs]]</f>
        <v>169259.43657304699</v>
      </c>
      <c r="V1155" s="40">
        <f t="shared" si="149"/>
        <v>122523.089913077</v>
      </c>
      <c r="W1155" s="43">
        <f t="shared" si="150"/>
        <v>-0.38144929819454199</v>
      </c>
      <c r="Y1155" s="44">
        <f>Beazley_data[[#This Row],[total_RC]]</f>
        <v>0.904309968028989</v>
      </c>
      <c r="Z1155" s="45">
        <f t="shared" si="151"/>
        <v>0.93145403888026301</v>
      </c>
      <c r="AA1155" s="43">
        <f t="shared" si="152"/>
        <v>2.9141610555368846E-2</v>
      </c>
      <c r="AD1155" s="42">
        <f>Beazley_data[[#This Row],[Cat_incurred]]+Beazley_data[[#This Row],[incurred_exc_cat]]</f>
        <v>0</v>
      </c>
      <c r="AE1155" s="40">
        <f t="shared" si="153"/>
        <v>0</v>
      </c>
      <c r="AF1155" s="43" t="str">
        <f t="shared" si="154"/>
        <v>no values</v>
      </c>
    </row>
    <row r="1156" spans="1:32" x14ac:dyDescent="0.25">
      <c r="A1156" s="48" t="s">
        <v>1414</v>
      </c>
      <c r="B1156" s="48" t="s">
        <v>5</v>
      </c>
      <c r="C1156" s="49">
        <v>2016</v>
      </c>
      <c r="D1156" s="85">
        <v>868368.22479999997</v>
      </c>
      <c r="E1156" s="49">
        <v>175748.83329091201</v>
      </c>
      <c r="F1156" s="49">
        <v>1253821.04045835</v>
      </c>
      <c r="G1156" s="49">
        <v>1253821.04045835</v>
      </c>
      <c r="H1156" s="49">
        <v>0</v>
      </c>
      <c r="I1156" s="49">
        <v>0</v>
      </c>
      <c r="J1156" s="49">
        <v>0.92296340174674096</v>
      </c>
      <c r="K1156" s="49">
        <v>1253821.04045835</v>
      </c>
      <c r="L1156" s="49">
        <v>1253821.04045835</v>
      </c>
      <c r="M1156" s="38">
        <f>IF(OR(Beazley_data[[#This Row],[total_RC]]&lt;0.6,Beazley_data[[#This Row],[total_RC]]&gt;2),1,Beazley_data[[#This Row],[total_RC]])</f>
        <v>0.92296340174674096</v>
      </c>
      <c r="P1156" s="39" t="str">
        <f>Beazley_data[[#This Row],[key]]</f>
        <v>EG2016</v>
      </c>
      <c r="Q1156" s="40">
        <f>Beazley_data[[#This Row],[WEP]]</f>
        <v>868368.22479999997</v>
      </c>
      <c r="R1156" s="40">
        <f t="shared" si="147"/>
        <v>812998.38099905301</v>
      </c>
      <c r="S1156" s="41">
        <f t="shared" si="148"/>
        <v>-6.8105724556186353E-2</v>
      </c>
      <c r="U1156" s="42">
        <f>Beazley_data[[#This Row],[Acq_costs]]</f>
        <v>175748.83329091201</v>
      </c>
      <c r="V1156" s="40">
        <f t="shared" si="149"/>
        <v>143934.220489767</v>
      </c>
      <c r="W1156" s="43">
        <f t="shared" si="150"/>
        <v>-0.2210357807399031</v>
      </c>
      <c r="Y1156" s="44">
        <f>Beazley_data[[#This Row],[total_RC]]</f>
        <v>0.92296340174674096</v>
      </c>
      <c r="Z1156" s="45">
        <f t="shared" si="151"/>
        <v>0.92254016296166497</v>
      </c>
      <c r="AA1156" s="43">
        <f t="shared" si="152"/>
        <v>-4.5877545723023856E-4</v>
      </c>
      <c r="AD1156" s="42">
        <f>Beazley_data[[#This Row],[Cat_incurred]]+Beazley_data[[#This Row],[incurred_exc_cat]]</f>
        <v>1253821.04045835</v>
      </c>
      <c r="AE1156" s="40">
        <f t="shared" si="153"/>
        <v>1270834.8203199999</v>
      </c>
      <c r="AF1156" s="43">
        <f t="shared" si="154"/>
        <v>1.3387876685158694E-2</v>
      </c>
    </row>
    <row r="1157" spans="1:32" x14ac:dyDescent="0.25">
      <c r="A1157" s="46" t="s">
        <v>1415</v>
      </c>
      <c r="B1157" s="46" t="s">
        <v>5</v>
      </c>
      <c r="C1157">
        <v>2017</v>
      </c>
      <c r="D1157" s="84">
        <v>829650.33550000004</v>
      </c>
      <c r="E1157">
        <v>206908.06347648401</v>
      </c>
      <c r="F1157">
        <v>0</v>
      </c>
      <c r="G1157">
        <v>0</v>
      </c>
      <c r="H1157">
        <v>0</v>
      </c>
      <c r="I1157">
        <v>0</v>
      </c>
      <c r="J1157">
        <v>0.94120571410417098</v>
      </c>
      <c r="K1157">
        <v>0</v>
      </c>
      <c r="L1157">
        <v>0</v>
      </c>
      <c r="M1157" s="38">
        <f>IF(OR(Beazley_data[[#This Row],[total_RC]]&lt;0.6,Beazley_data[[#This Row],[total_RC]]&gt;2),1,Beazley_data[[#This Row],[total_RC]])</f>
        <v>0.94120571410417098</v>
      </c>
      <c r="P1157" s="39" t="str">
        <f>Beazley_data[[#This Row],[key]]</f>
        <v>EG2017</v>
      </c>
      <c r="Q1157" s="40">
        <f>Beazley_data[[#This Row],[WEP]]</f>
        <v>829650.33550000004</v>
      </c>
      <c r="R1157" s="40">
        <f t="shared" si="147"/>
        <v>801128.39231720997</v>
      </c>
      <c r="S1157" s="41">
        <f t="shared" si="148"/>
        <v>-3.5602212399803067E-2</v>
      </c>
      <c r="U1157" s="42">
        <f>Beazley_data[[#This Row],[Acq_costs]]</f>
        <v>206908.06347648401</v>
      </c>
      <c r="V1157" s="40">
        <f t="shared" si="149"/>
        <v>180969.76002262899</v>
      </c>
      <c r="W1157" s="43">
        <f t="shared" si="150"/>
        <v>-0.14332949024528524</v>
      </c>
      <c r="Y1157" s="44">
        <f>Beazley_data[[#This Row],[total_RC]]</f>
        <v>0.94120571410417098</v>
      </c>
      <c r="Z1157" s="45">
        <f t="shared" si="151"/>
        <v>0.93785150614964696</v>
      </c>
      <c r="AA1157" s="43">
        <f t="shared" si="152"/>
        <v>-3.5764808528108327E-3</v>
      </c>
      <c r="AD1157" s="42">
        <f>Beazley_data[[#This Row],[Cat_incurred]]+Beazley_data[[#This Row],[incurred_exc_cat]]</f>
        <v>0</v>
      </c>
      <c r="AE1157" s="40">
        <f t="shared" si="153"/>
        <v>0</v>
      </c>
      <c r="AF1157" s="43" t="str">
        <f t="shared" si="154"/>
        <v>no values</v>
      </c>
    </row>
    <row r="1158" spans="1:32" x14ac:dyDescent="0.25">
      <c r="A1158" s="48" t="s">
        <v>1416</v>
      </c>
      <c r="B1158" s="48" t="s">
        <v>5</v>
      </c>
      <c r="C1158" s="49">
        <v>2018</v>
      </c>
      <c r="D1158" s="85">
        <v>962432.5024</v>
      </c>
      <c r="E1158" s="49">
        <v>237522.556370587</v>
      </c>
      <c r="F1158" s="49">
        <v>0</v>
      </c>
      <c r="G1158" s="49">
        <v>0</v>
      </c>
      <c r="H1158" s="49">
        <v>1384.7737861999999</v>
      </c>
      <c r="I1158" s="49">
        <v>1384.7737861999999</v>
      </c>
      <c r="J1158" s="49">
        <v>1.0353012714196499</v>
      </c>
      <c r="K1158" s="49">
        <v>1384.7737861999999</v>
      </c>
      <c r="L1158" s="49">
        <v>1384.7737861999999</v>
      </c>
      <c r="M1158" s="38">
        <f>IF(OR(Beazley_data[[#This Row],[total_RC]]&lt;0.6,Beazley_data[[#This Row],[total_RC]]&gt;2),1,Beazley_data[[#This Row],[total_RC]])</f>
        <v>1.0353012714196499</v>
      </c>
      <c r="P1158" s="39" t="str">
        <f>Beazley_data[[#This Row],[key]]</f>
        <v>EG2018</v>
      </c>
      <c r="Q1158" s="40">
        <f>Beazley_data[[#This Row],[WEP]]</f>
        <v>962432.5024</v>
      </c>
      <c r="R1158" s="40">
        <f t="shared" si="147"/>
        <v>888876.49980622705</v>
      </c>
      <c r="S1158" s="41">
        <f t="shared" si="148"/>
        <v>-8.2751656287243486E-2</v>
      </c>
      <c r="U1158" s="42">
        <f>Beazley_data[[#This Row],[Acq_costs]]</f>
        <v>237522.556370587</v>
      </c>
      <c r="V1158" s="40">
        <f t="shared" si="149"/>
        <v>218580.12807079501</v>
      </c>
      <c r="W1158" s="43">
        <f t="shared" si="150"/>
        <v>-8.6661255380254931E-2</v>
      </c>
      <c r="Y1158" s="44">
        <f>Beazley_data[[#This Row],[total_RC]]</f>
        <v>1.0353012714196499</v>
      </c>
      <c r="Z1158" s="45">
        <f t="shared" si="151"/>
        <v>1.0275614036792</v>
      </c>
      <c r="AA1158" s="43">
        <f t="shared" si="152"/>
        <v>-7.5322678651973101E-3</v>
      </c>
      <c r="AD1158" s="42">
        <f>Beazley_data[[#This Row],[Cat_incurred]]+Beazley_data[[#This Row],[incurred_exc_cat]]</f>
        <v>1384.7737861999999</v>
      </c>
      <c r="AE1158" s="40">
        <f t="shared" si="153"/>
        <v>1795.4388471</v>
      </c>
      <c r="AF1158" s="43">
        <f t="shared" si="154"/>
        <v>0.22872684389296127</v>
      </c>
    </row>
    <row r="1159" spans="1:32" x14ac:dyDescent="0.25">
      <c r="A1159" s="46" t="s">
        <v>1417</v>
      </c>
      <c r="B1159" s="46" t="s">
        <v>5</v>
      </c>
      <c r="C1159">
        <v>2019</v>
      </c>
      <c r="D1159" s="84">
        <v>705453.32070000004</v>
      </c>
      <c r="E1159">
        <v>183105.010878656</v>
      </c>
      <c r="F1159">
        <v>0</v>
      </c>
      <c r="G1159">
        <v>0</v>
      </c>
      <c r="H1159">
        <v>28115.3177</v>
      </c>
      <c r="I1159">
        <v>28115.3177</v>
      </c>
      <c r="J1159">
        <v>0.97852078019419197</v>
      </c>
      <c r="K1159">
        <v>28115.3177</v>
      </c>
      <c r="L1159">
        <v>28115.3177</v>
      </c>
      <c r="M1159" s="38">
        <f>IF(OR(Beazley_data[[#This Row],[total_RC]]&lt;0.6,Beazley_data[[#This Row],[total_RC]]&gt;2),1,Beazley_data[[#This Row],[total_RC]])</f>
        <v>0.97852078019419197</v>
      </c>
      <c r="P1159" s="39" t="str">
        <f>Beazley_data[[#This Row],[key]]</f>
        <v>EG2019</v>
      </c>
      <c r="Q1159" s="40">
        <f>Beazley_data[[#This Row],[WEP]]</f>
        <v>705453.32070000004</v>
      </c>
      <c r="R1159" s="40">
        <f t="shared" si="147"/>
        <v>770069.02298451704</v>
      </c>
      <c r="S1159" s="41">
        <f t="shared" si="148"/>
        <v>8.3908974852785576E-2</v>
      </c>
      <c r="U1159" s="42">
        <f>Beazley_data[[#This Row],[Acq_costs]]</f>
        <v>183105.010878656</v>
      </c>
      <c r="V1159" s="40">
        <f t="shared" si="149"/>
        <v>213381.86833868601</v>
      </c>
      <c r="W1159" s="43">
        <f t="shared" si="150"/>
        <v>0.14189048814575791</v>
      </c>
      <c r="Y1159" s="44">
        <f>Beazley_data[[#This Row],[total_RC]]</f>
        <v>0.97852078019419197</v>
      </c>
      <c r="Z1159" s="45">
        <f t="shared" si="151"/>
        <v>0.97926907193014001</v>
      </c>
      <c r="AA1159" s="43">
        <f t="shared" si="152"/>
        <v>7.6413292055997769E-4</v>
      </c>
      <c r="AD1159" s="42">
        <f>Beazley_data[[#This Row],[Cat_incurred]]+Beazley_data[[#This Row],[incurred_exc_cat]]</f>
        <v>28115.3177</v>
      </c>
      <c r="AE1159" s="40">
        <f t="shared" si="153"/>
        <v>28115.3177</v>
      </c>
      <c r="AF1159" s="43">
        <f t="shared" si="154"/>
        <v>0</v>
      </c>
    </row>
    <row r="1160" spans="1:32" x14ac:dyDescent="0.25">
      <c r="A1160" s="48" t="s">
        <v>1418</v>
      </c>
      <c r="B1160" s="48" t="s">
        <v>5</v>
      </c>
      <c r="C1160" s="49">
        <v>2020</v>
      </c>
      <c r="D1160" s="85">
        <v>610584.52260000003</v>
      </c>
      <c r="E1160" s="49">
        <v>129123.379933987</v>
      </c>
      <c r="F1160" s="49">
        <v>0</v>
      </c>
      <c r="G1160" s="49">
        <v>0</v>
      </c>
      <c r="H1160" s="49">
        <v>0</v>
      </c>
      <c r="I1160" s="49">
        <v>0</v>
      </c>
      <c r="J1160" s="49">
        <v>1.03280275753838</v>
      </c>
      <c r="K1160" s="49">
        <v>0</v>
      </c>
      <c r="L1160" s="49">
        <v>0</v>
      </c>
      <c r="M1160" s="38">
        <f>IF(OR(Beazley_data[[#This Row],[total_RC]]&lt;0.6,Beazley_data[[#This Row],[total_RC]]&gt;2),1,Beazley_data[[#This Row],[total_RC]])</f>
        <v>1.03280275753838</v>
      </c>
      <c r="P1160" s="39" t="str">
        <f>Beazley_data[[#This Row],[key]]</f>
        <v>EG2020</v>
      </c>
      <c r="Q1160" s="40">
        <f>Beazley_data[[#This Row],[WEP]]</f>
        <v>610584.52260000003</v>
      </c>
      <c r="R1160" s="40">
        <f t="shared" si="147"/>
        <v>730185.47471652995</v>
      </c>
      <c r="S1160" s="41">
        <f t="shared" si="148"/>
        <v>0.16379530442311385</v>
      </c>
      <c r="U1160" s="42">
        <f>Beazley_data[[#This Row],[Acq_costs]]</f>
        <v>129123.379933987</v>
      </c>
      <c r="V1160" s="40">
        <f t="shared" si="149"/>
        <v>177058.64696889601</v>
      </c>
      <c r="W1160" s="43">
        <f t="shared" si="150"/>
        <v>0.27073101402005978</v>
      </c>
      <c r="Y1160" s="44">
        <f>Beazley_data[[#This Row],[total_RC]]</f>
        <v>1.03280275753838</v>
      </c>
      <c r="Z1160" s="45">
        <f t="shared" si="151"/>
        <v>1.0299054217438799</v>
      </c>
      <c r="AA1160" s="43">
        <f t="shared" si="152"/>
        <v>-2.813205691833567E-3</v>
      </c>
      <c r="AD1160" s="42">
        <f>Beazley_data[[#This Row],[Cat_incurred]]+Beazley_data[[#This Row],[incurred_exc_cat]]</f>
        <v>0</v>
      </c>
      <c r="AE1160" s="40">
        <f t="shared" si="153"/>
        <v>0</v>
      </c>
      <c r="AF1160" s="43" t="str">
        <f t="shared" si="154"/>
        <v>no values</v>
      </c>
    </row>
    <row r="1161" spans="1:32" x14ac:dyDescent="0.25">
      <c r="A1161" s="46" t="s">
        <v>1419</v>
      </c>
      <c r="B1161" s="46" t="s">
        <v>5</v>
      </c>
      <c r="C1161">
        <v>2021</v>
      </c>
      <c r="D1161" s="84">
        <v>637910.44160000002</v>
      </c>
      <c r="E1161">
        <v>140655.43464200199</v>
      </c>
      <c r="F1161">
        <v>171.93</v>
      </c>
      <c r="G1161">
        <v>825171.93</v>
      </c>
      <c r="H1161">
        <v>0</v>
      </c>
      <c r="I1161">
        <v>0</v>
      </c>
      <c r="J1161">
        <v>1.0732545783129901</v>
      </c>
      <c r="K1161">
        <v>171.93</v>
      </c>
      <c r="L1161">
        <v>825171.93</v>
      </c>
      <c r="M1161" s="38">
        <f>IF(OR(Beazley_data[[#This Row],[total_RC]]&lt;0.6,Beazley_data[[#This Row],[total_RC]]&gt;2),1,Beazley_data[[#This Row],[total_RC]])</f>
        <v>1.0732545783129901</v>
      </c>
      <c r="P1161" s="39" t="str">
        <f>Beazley_data[[#This Row],[key]]</f>
        <v>EG2021</v>
      </c>
      <c r="Q1161" s="40">
        <f>Beazley_data[[#This Row],[WEP]]</f>
        <v>637910.44160000002</v>
      </c>
      <c r="R1161" s="40">
        <f t="shared" si="147"/>
        <v>784923.27573664405</v>
      </c>
      <c r="S1161" s="41">
        <f t="shared" si="148"/>
        <v>0.18729580161662768</v>
      </c>
      <c r="U1161" s="42">
        <f>Beazley_data[[#This Row],[Acq_costs]]</f>
        <v>140655.43464200199</v>
      </c>
      <c r="V1161" s="40">
        <f t="shared" si="149"/>
        <v>202070.663243221</v>
      </c>
      <c r="W1161" s="43">
        <f t="shared" si="150"/>
        <v>0.30392946514604641</v>
      </c>
      <c r="Y1161" s="44">
        <f>Beazley_data[[#This Row],[total_RC]]</f>
        <v>1.0732545783129901</v>
      </c>
      <c r="Z1161" s="45">
        <f t="shared" si="151"/>
        <v>1.0609322131421599</v>
      </c>
      <c r="AA1161" s="43">
        <f t="shared" si="152"/>
        <v>-1.1614658333669661E-2</v>
      </c>
      <c r="AD1161" s="42">
        <f>Beazley_data[[#This Row],[Cat_incurred]]+Beazley_data[[#This Row],[incurred_exc_cat]]</f>
        <v>825171.93</v>
      </c>
      <c r="AE1161" s="40">
        <f t="shared" si="153"/>
        <v>0</v>
      </c>
      <c r="AF1161" s="43" t="str">
        <f t="shared" si="154"/>
        <v>no values</v>
      </c>
    </row>
    <row r="1162" spans="1:32" x14ac:dyDescent="0.25">
      <c r="A1162" s="48" t="s">
        <v>1420</v>
      </c>
      <c r="B1162" s="48" t="s">
        <v>5</v>
      </c>
      <c r="C1162" s="49">
        <v>2022</v>
      </c>
      <c r="D1162" s="85">
        <v>835202.66220000002</v>
      </c>
      <c r="E1162" s="49">
        <v>176135.48572234999</v>
      </c>
      <c r="F1162" s="49">
        <v>0</v>
      </c>
      <c r="G1162" s="49">
        <v>9020</v>
      </c>
      <c r="H1162" s="49">
        <v>0</v>
      </c>
      <c r="I1162" s="49">
        <v>15862.86</v>
      </c>
      <c r="J1162" s="49">
        <v>1.05125923022486</v>
      </c>
      <c r="K1162" s="49">
        <v>0</v>
      </c>
      <c r="L1162" s="49">
        <v>24882.86</v>
      </c>
      <c r="M1162" s="38">
        <f>IF(OR(Beazley_data[[#This Row],[total_RC]]&lt;0.6,Beazley_data[[#This Row],[total_RC]]&gt;2),1,Beazley_data[[#This Row],[total_RC]])</f>
        <v>1.05125923022486</v>
      </c>
      <c r="P1162" s="39" t="str">
        <f>Beazley_data[[#This Row],[key]]</f>
        <v>EG2022</v>
      </c>
      <c r="Q1162" s="40">
        <f>Beazley_data[[#This Row],[WEP]]</f>
        <v>835202.66220000002</v>
      </c>
      <c r="R1162" s="40">
        <f t="shared" si="147"/>
        <v>230685.55230000001</v>
      </c>
      <c r="S1162" s="41">
        <f t="shared" si="148"/>
        <v>-2.620524362591389</v>
      </c>
      <c r="U1162" s="42">
        <f>Beazley_data[[#This Row],[Acq_costs]]</f>
        <v>176135.48572234999</v>
      </c>
      <c r="V1162" s="40">
        <f t="shared" si="149"/>
        <v>79099.195200000002</v>
      </c>
      <c r="W1162" s="43">
        <f t="shared" si="150"/>
        <v>-1.2267671027119373</v>
      </c>
      <c r="Y1162" s="44">
        <f>Beazley_data[[#This Row],[total_RC]]</f>
        <v>1.05125923022486</v>
      </c>
      <c r="Z1162" s="45">
        <f t="shared" si="151"/>
        <v>1.0025022927724501</v>
      </c>
      <c r="AA1162" s="43">
        <f t="shared" si="152"/>
        <v>-4.8635237848255859E-2</v>
      </c>
      <c r="AD1162" s="42">
        <f>Beazley_data[[#This Row],[Cat_incurred]]+Beazley_data[[#This Row],[incurred_exc_cat]]</f>
        <v>24882.86</v>
      </c>
      <c r="AE1162" s="40">
        <f t="shared" si="153"/>
        <v>0</v>
      </c>
      <c r="AF1162" s="43" t="str">
        <f t="shared" si="154"/>
        <v>no values</v>
      </c>
    </row>
    <row r="1163" spans="1:32" x14ac:dyDescent="0.25">
      <c r="A1163" s="46" t="s">
        <v>1421</v>
      </c>
      <c r="B1163" s="46" t="s">
        <v>5</v>
      </c>
      <c r="C1163">
        <v>2023</v>
      </c>
      <c r="D1163" s="84">
        <v>799701.48459999997</v>
      </c>
      <c r="E1163">
        <v>188555.99665107799</v>
      </c>
      <c r="F1163">
        <v>0</v>
      </c>
      <c r="G1163">
        <v>0</v>
      </c>
      <c r="H1163">
        <v>0</v>
      </c>
      <c r="I1163">
        <v>0</v>
      </c>
      <c r="J1163">
        <v>1.0191898770005501</v>
      </c>
      <c r="K1163">
        <v>0</v>
      </c>
      <c r="L1163">
        <v>0</v>
      </c>
      <c r="M1163" s="38">
        <f>IF(OR(Beazley_data[[#This Row],[total_RC]]&lt;0.6,Beazley_data[[#This Row],[total_RC]]&gt;2),1,Beazley_data[[#This Row],[total_RC]])</f>
        <v>1.0191898770005501</v>
      </c>
      <c r="P1163" s="39" t="str">
        <f>Beazley_data[[#This Row],[key]]</f>
        <v>EG2023</v>
      </c>
      <c r="Q1163" s="40">
        <f>Beazley_data[[#This Row],[WEP]]</f>
        <v>799701.48459999997</v>
      </c>
      <c r="R1163" s="40">
        <f t="shared" si="147"/>
        <v>0</v>
      </c>
      <c r="S1163" s="41" t="str">
        <f t="shared" si="148"/>
        <v>no values</v>
      </c>
      <c r="U1163" s="42">
        <f>Beazley_data[[#This Row],[Acq_costs]]</f>
        <v>188555.99665107799</v>
      </c>
      <c r="V1163" s="40">
        <f t="shared" si="149"/>
        <v>0</v>
      </c>
      <c r="W1163" s="43" t="str">
        <f t="shared" si="150"/>
        <v>no values</v>
      </c>
      <c r="Y1163" s="44">
        <f>Beazley_data[[#This Row],[total_RC]]</f>
        <v>1.0191898770005501</v>
      </c>
      <c r="Z1163" s="45">
        <f t="shared" si="151"/>
        <v>0</v>
      </c>
      <c r="AA1163" s="43" t="str">
        <f t="shared" si="152"/>
        <v>no values</v>
      </c>
      <c r="AD1163" s="42">
        <f>Beazley_data[[#This Row],[Cat_incurred]]+Beazley_data[[#This Row],[incurred_exc_cat]]</f>
        <v>0</v>
      </c>
      <c r="AE1163" s="40">
        <f t="shared" si="153"/>
        <v>0</v>
      </c>
      <c r="AF1163" s="43" t="str">
        <f t="shared" si="154"/>
        <v>no values</v>
      </c>
    </row>
    <row r="1164" spans="1:32" x14ac:dyDescent="0.25">
      <c r="A1164" s="48" t="s">
        <v>1422</v>
      </c>
      <c r="B1164" s="48" t="s">
        <v>5</v>
      </c>
      <c r="C1164" s="49">
        <v>2024</v>
      </c>
      <c r="D1164" s="85">
        <v>218926.20540000001</v>
      </c>
      <c r="E1164" s="49">
        <v>66539.885990782001</v>
      </c>
      <c r="F1164" s="49">
        <v>0</v>
      </c>
      <c r="G1164" s="49">
        <v>0</v>
      </c>
      <c r="H1164" s="49">
        <v>0</v>
      </c>
      <c r="I1164" s="49">
        <v>0</v>
      </c>
      <c r="J1164" s="49">
        <v>0.99819502226604395</v>
      </c>
      <c r="K1164" s="49">
        <v>0</v>
      </c>
      <c r="L1164" s="49">
        <v>0</v>
      </c>
      <c r="M1164" s="38">
        <f>IF(OR(Beazley_data[[#This Row],[total_RC]]&lt;0.6,Beazley_data[[#This Row],[total_RC]]&gt;2),1,Beazley_data[[#This Row],[total_RC]])</f>
        <v>0.99819502226604395</v>
      </c>
      <c r="P1164" s="39" t="str">
        <f>Beazley_data[[#This Row],[key]]</f>
        <v>EG2024</v>
      </c>
      <c r="Q1164" s="40">
        <f>Beazley_data[[#This Row],[WEP]]</f>
        <v>218926.20540000001</v>
      </c>
      <c r="R1164" s="40">
        <f t="shared" si="147"/>
        <v>0</v>
      </c>
      <c r="S1164" s="41" t="str">
        <f t="shared" si="148"/>
        <v>no values</v>
      </c>
      <c r="U1164" s="42">
        <f>Beazley_data[[#This Row],[Acq_costs]]</f>
        <v>66539.885990782001</v>
      </c>
      <c r="V1164" s="40">
        <f t="shared" si="149"/>
        <v>0</v>
      </c>
      <c r="W1164" s="43" t="str">
        <f t="shared" si="150"/>
        <v>no values</v>
      </c>
      <c r="Y1164" s="44">
        <f>Beazley_data[[#This Row],[total_RC]]</f>
        <v>0.99819502226604395</v>
      </c>
      <c r="Z1164" s="45">
        <f t="shared" si="151"/>
        <v>0</v>
      </c>
      <c r="AA1164" s="43" t="str">
        <f t="shared" si="152"/>
        <v>no values</v>
      </c>
      <c r="AD1164" s="42">
        <f>Beazley_data[[#This Row],[Cat_incurred]]+Beazley_data[[#This Row],[incurred_exc_cat]]</f>
        <v>0</v>
      </c>
      <c r="AE1164" s="40">
        <f t="shared" si="153"/>
        <v>0</v>
      </c>
      <c r="AF1164" s="43" t="str">
        <f t="shared" si="154"/>
        <v>no values</v>
      </c>
    </row>
    <row r="1165" spans="1:32" x14ac:dyDescent="0.25">
      <c r="A1165" s="46" t="s">
        <v>1423</v>
      </c>
      <c r="B1165" s="46" t="s">
        <v>6</v>
      </c>
      <c r="C1165">
        <v>1999</v>
      </c>
      <c r="D1165" s="84">
        <v>82242.863599999997</v>
      </c>
      <c r="E1165">
        <v>10250.938686928101</v>
      </c>
      <c r="F1165">
        <v>0</v>
      </c>
      <c r="G1165">
        <v>0</v>
      </c>
      <c r="H1165">
        <v>0</v>
      </c>
      <c r="I1165">
        <v>0</v>
      </c>
      <c r="J1165">
        <v>0.99</v>
      </c>
      <c r="K1165">
        <v>0</v>
      </c>
      <c r="L1165">
        <v>0</v>
      </c>
      <c r="M1165" s="38">
        <f>IF(OR(Beazley_data[[#This Row],[total_RC]]&lt;0.6,Beazley_data[[#This Row],[total_RC]]&gt;2),1,Beazley_data[[#This Row],[total_RC]])</f>
        <v>0.99</v>
      </c>
      <c r="P1165" s="39" t="str">
        <f>Beazley_data[[#This Row],[key]]</f>
        <v>EH1999</v>
      </c>
      <c r="Q1165" s="40">
        <f>Beazley_data[[#This Row],[WEP]]</f>
        <v>82242.863599999997</v>
      </c>
      <c r="R1165" s="40">
        <f t="shared" si="147"/>
        <v>0</v>
      </c>
      <c r="S1165" s="41" t="str">
        <f t="shared" si="148"/>
        <v>no values</v>
      </c>
      <c r="U1165" s="42">
        <f>Beazley_data[[#This Row],[Acq_costs]]</f>
        <v>10250.938686928101</v>
      </c>
      <c r="V1165" s="40">
        <f t="shared" si="149"/>
        <v>0</v>
      </c>
      <c r="W1165" s="43" t="str">
        <f t="shared" si="150"/>
        <v>no values</v>
      </c>
      <c r="Y1165" s="44">
        <f>Beazley_data[[#This Row],[total_RC]]</f>
        <v>0.99</v>
      </c>
      <c r="Z1165" s="45">
        <f t="shared" si="151"/>
        <v>0</v>
      </c>
      <c r="AA1165" s="43" t="str">
        <f t="shared" si="152"/>
        <v>no values</v>
      </c>
      <c r="AD1165" s="42">
        <f>Beazley_data[[#This Row],[Cat_incurred]]+Beazley_data[[#This Row],[incurred_exc_cat]]</f>
        <v>0</v>
      </c>
      <c r="AE1165" s="40">
        <f t="shared" si="153"/>
        <v>0</v>
      </c>
      <c r="AF1165" s="43" t="str">
        <f t="shared" si="154"/>
        <v>no values</v>
      </c>
    </row>
    <row r="1166" spans="1:32" x14ac:dyDescent="0.25">
      <c r="A1166" s="48" t="s">
        <v>1424</v>
      </c>
      <c r="B1166" s="48" t="s">
        <v>6</v>
      </c>
      <c r="C1166" s="49">
        <v>2000</v>
      </c>
      <c r="D1166" s="85">
        <v>69710.6679</v>
      </c>
      <c r="E1166" s="49">
        <v>10125.576180718999</v>
      </c>
      <c r="F1166" s="49">
        <v>0</v>
      </c>
      <c r="G1166" s="49">
        <v>0</v>
      </c>
      <c r="H1166" s="49">
        <v>0</v>
      </c>
      <c r="I1166" s="49">
        <v>0</v>
      </c>
      <c r="J1166" s="49">
        <v>1.05308122982098</v>
      </c>
      <c r="K1166" s="49">
        <v>0</v>
      </c>
      <c r="L1166" s="49">
        <v>0</v>
      </c>
      <c r="M1166" s="38">
        <f>IF(OR(Beazley_data[[#This Row],[total_RC]]&lt;0.6,Beazley_data[[#This Row],[total_RC]]&gt;2),1,Beazley_data[[#This Row],[total_RC]])</f>
        <v>1.05308122982098</v>
      </c>
      <c r="P1166" s="39" t="str">
        <f>Beazley_data[[#This Row],[key]]</f>
        <v>EH2000</v>
      </c>
      <c r="Q1166" s="40">
        <f>Beazley_data[[#This Row],[WEP]]</f>
        <v>69710.6679</v>
      </c>
      <c r="R1166" s="40">
        <f t="shared" si="147"/>
        <v>72455.182272000005</v>
      </c>
      <c r="S1166" s="41">
        <f t="shared" si="148"/>
        <v>3.7878786388211336E-2</v>
      </c>
      <c r="U1166" s="42">
        <f>Beazley_data[[#This Row],[Acq_costs]]</f>
        <v>10125.576180718999</v>
      </c>
      <c r="V1166" s="40">
        <f t="shared" si="149"/>
        <v>10524.220872</v>
      </c>
      <c r="W1166" s="43">
        <f t="shared" si="150"/>
        <v>3.7878784199750749E-2</v>
      </c>
      <c r="Y1166" s="44">
        <f>Beazley_data[[#This Row],[total_RC]]</f>
        <v>1.05308122982098</v>
      </c>
      <c r="Z1166" s="45">
        <f t="shared" si="151"/>
        <v>1.0530812292337799</v>
      </c>
      <c r="AA1166" s="43">
        <f t="shared" si="152"/>
        <v>-5.5760187348126982E-10</v>
      </c>
      <c r="AD1166" s="42">
        <f>Beazley_data[[#This Row],[Cat_incurred]]+Beazley_data[[#This Row],[incurred_exc_cat]]</f>
        <v>0</v>
      </c>
      <c r="AE1166" s="40">
        <f t="shared" si="153"/>
        <v>0</v>
      </c>
      <c r="AF1166" s="43" t="str">
        <f t="shared" si="154"/>
        <v>no values</v>
      </c>
    </row>
    <row r="1167" spans="1:32" x14ac:dyDescent="0.25">
      <c r="A1167" s="46" t="s">
        <v>1425</v>
      </c>
      <c r="B1167" s="46" t="s">
        <v>6</v>
      </c>
      <c r="C1167">
        <v>2001</v>
      </c>
      <c r="D1167" s="84">
        <v>152863.15030000001</v>
      </c>
      <c r="E1167">
        <v>15678.594499999999</v>
      </c>
      <c r="F1167">
        <v>0</v>
      </c>
      <c r="G1167">
        <v>0</v>
      </c>
      <c r="H1167">
        <v>0</v>
      </c>
      <c r="I1167">
        <v>0</v>
      </c>
      <c r="J1167">
        <v>1.13861443200667</v>
      </c>
      <c r="K1167">
        <v>0</v>
      </c>
      <c r="L1167">
        <v>0</v>
      </c>
      <c r="M1167" s="38">
        <f>IF(OR(Beazley_data[[#This Row],[total_RC]]&lt;0.6,Beazley_data[[#This Row],[total_RC]]&gt;2),1,Beazley_data[[#This Row],[total_RC]])</f>
        <v>1.13861443200667</v>
      </c>
      <c r="P1167" s="39" t="str">
        <f>Beazley_data[[#This Row],[key]]</f>
        <v>EH2001</v>
      </c>
      <c r="Q1167" s="40">
        <f>Beazley_data[[#This Row],[WEP]]</f>
        <v>152863.15030000001</v>
      </c>
      <c r="R1167" s="40">
        <f t="shared" si="147"/>
        <v>158418.55780000001</v>
      </c>
      <c r="S1167" s="41">
        <f t="shared" si="148"/>
        <v>3.5067908565444603E-2</v>
      </c>
      <c r="U1167" s="42">
        <f>Beazley_data[[#This Row],[Acq_costs]]</f>
        <v>15678.594499999999</v>
      </c>
      <c r="V1167" s="40">
        <f t="shared" si="149"/>
        <v>16295.861999999999</v>
      </c>
      <c r="W1167" s="43">
        <f t="shared" si="150"/>
        <v>3.7878787878787873E-2</v>
      </c>
      <c r="Y1167" s="44">
        <f>Beazley_data[[#This Row],[total_RC]]</f>
        <v>1.13861443200667</v>
      </c>
      <c r="Z1167" s="45">
        <f t="shared" si="151"/>
        <v>1.1391140125135299</v>
      </c>
      <c r="AA1167" s="43">
        <f t="shared" si="152"/>
        <v>4.3856936300659243E-4</v>
      </c>
      <c r="AD1167" s="42">
        <f>Beazley_data[[#This Row],[Cat_incurred]]+Beazley_data[[#This Row],[incurred_exc_cat]]</f>
        <v>0</v>
      </c>
      <c r="AE1167" s="40">
        <f t="shared" si="153"/>
        <v>0</v>
      </c>
      <c r="AF1167" s="43" t="str">
        <f t="shared" si="154"/>
        <v>no values</v>
      </c>
    </row>
    <row r="1168" spans="1:32" x14ac:dyDescent="0.25">
      <c r="A1168" s="48" t="s">
        <v>1426</v>
      </c>
      <c r="B1168" s="48" t="s">
        <v>6</v>
      </c>
      <c r="C1168" s="49">
        <v>2002</v>
      </c>
      <c r="D1168" s="85">
        <v>425483.02669999999</v>
      </c>
      <c r="E1168" s="49">
        <v>89678.043170967707</v>
      </c>
      <c r="F1168" s="49">
        <v>0</v>
      </c>
      <c r="G1168" s="49">
        <v>0</v>
      </c>
      <c r="H1168" s="49">
        <v>0</v>
      </c>
      <c r="I1168" s="49">
        <v>0</v>
      </c>
      <c r="J1168" s="49">
        <v>2.5175167030802799</v>
      </c>
      <c r="K1168" s="49">
        <v>0</v>
      </c>
      <c r="L1168" s="49">
        <v>0</v>
      </c>
      <c r="M1168" s="38">
        <f>IF(OR(Beazley_data[[#This Row],[total_RC]]&lt;0.6,Beazley_data[[#This Row],[total_RC]]&gt;2),1,Beazley_data[[#This Row],[total_RC]])</f>
        <v>1</v>
      </c>
      <c r="P1168" s="39" t="str">
        <f>Beazley_data[[#This Row],[key]]</f>
        <v>EH2002</v>
      </c>
      <c r="Q1168" s="40">
        <f>Beazley_data[[#This Row],[WEP]]</f>
        <v>425483.02669999999</v>
      </c>
      <c r="R1168" s="40">
        <f t="shared" si="147"/>
        <v>430749.08419999998</v>
      </c>
      <c r="S1168" s="41">
        <f t="shared" si="148"/>
        <v>1.2225348104408101E-2</v>
      </c>
      <c r="U1168" s="42">
        <f>Beazley_data[[#This Row],[Acq_costs]]</f>
        <v>89678.043170967707</v>
      </c>
      <c r="V1168" s="40">
        <f t="shared" si="149"/>
        <v>90263.160699999993</v>
      </c>
      <c r="W1168" s="43">
        <f t="shared" si="150"/>
        <v>6.4823514321306758E-3</v>
      </c>
      <c r="Y1168" s="44">
        <f>Beazley_data[[#This Row],[total_RC]]</f>
        <v>2.5175167030802799</v>
      </c>
      <c r="Z1168" s="45">
        <f t="shared" si="151"/>
        <v>2.5250448245705202</v>
      </c>
      <c r="AA1168" s="43">
        <f t="shared" si="152"/>
        <v>2.9813813271694035E-3</v>
      </c>
      <c r="AD1168" s="42">
        <f>Beazley_data[[#This Row],[Cat_incurred]]+Beazley_data[[#This Row],[incurred_exc_cat]]</f>
        <v>0</v>
      </c>
      <c r="AE1168" s="40">
        <f t="shared" si="153"/>
        <v>0</v>
      </c>
      <c r="AF1168" s="43" t="str">
        <f t="shared" si="154"/>
        <v>no values</v>
      </c>
    </row>
    <row r="1169" spans="1:32" x14ac:dyDescent="0.25">
      <c r="A1169" s="46" t="s">
        <v>1427</v>
      </c>
      <c r="B1169" s="46" t="s">
        <v>6</v>
      </c>
      <c r="C1169">
        <v>2003</v>
      </c>
      <c r="D1169" s="84">
        <v>760911.34290000005</v>
      </c>
      <c r="E1169">
        <v>176005.830397107</v>
      </c>
      <c r="F1169">
        <v>0</v>
      </c>
      <c r="G1169">
        <v>0</v>
      </c>
      <c r="H1169">
        <v>0</v>
      </c>
      <c r="I1169">
        <v>0</v>
      </c>
      <c r="J1169">
        <v>1.12658457350521</v>
      </c>
      <c r="K1169">
        <v>0</v>
      </c>
      <c r="L1169">
        <v>0</v>
      </c>
      <c r="M1169" s="38">
        <f>IF(OR(Beazley_data[[#This Row],[total_RC]]&lt;0.6,Beazley_data[[#This Row],[total_RC]]&gt;2),1,Beazley_data[[#This Row],[total_RC]])</f>
        <v>1.12658457350521</v>
      </c>
      <c r="P1169" s="39" t="str">
        <f>Beazley_data[[#This Row],[key]]</f>
        <v>EH2003</v>
      </c>
      <c r="Q1169" s="40">
        <f>Beazley_data[[#This Row],[WEP]]</f>
        <v>760911.34290000005</v>
      </c>
      <c r="R1169" s="40">
        <f t="shared" si="147"/>
        <v>777411.50625199999</v>
      </c>
      <c r="S1169" s="41">
        <f t="shared" si="148"/>
        <v>2.1224490786802649E-2</v>
      </c>
      <c r="U1169" s="42">
        <f>Beazley_data[[#This Row],[Acq_costs]]</f>
        <v>176005.830397107</v>
      </c>
      <c r="V1169" s="40">
        <f t="shared" si="149"/>
        <v>181270.038608</v>
      </c>
      <c r="W1169" s="43">
        <f t="shared" si="150"/>
        <v>2.904069669382571E-2</v>
      </c>
      <c r="Y1169" s="44">
        <f>Beazley_data[[#This Row],[total_RC]]</f>
        <v>1.12658457350521</v>
      </c>
      <c r="Z1169" s="45">
        <f t="shared" si="151"/>
        <v>1.12386029349403</v>
      </c>
      <c r="AA1169" s="43">
        <f t="shared" si="152"/>
        <v>-2.4240379582326091E-3</v>
      </c>
      <c r="AD1169" s="42">
        <f>Beazley_data[[#This Row],[Cat_incurred]]+Beazley_data[[#This Row],[incurred_exc_cat]]</f>
        <v>0</v>
      </c>
      <c r="AE1169" s="40">
        <f t="shared" si="153"/>
        <v>0</v>
      </c>
      <c r="AF1169" s="43" t="str">
        <f t="shared" si="154"/>
        <v>no values</v>
      </c>
    </row>
    <row r="1170" spans="1:32" x14ac:dyDescent="0.25">
      <c r="A1170" s="48" t="s">
        <v>1428</v>
      </c>
      <c r="B1170" s="48" t="s">
        <v>6</v>
      </c>
      <c r="C1170" s="49">
        <v>2004</v>
      </c>
      <c r="D1170" s="85">
        <v>1109366.5527999999</v>
      </c>
      <c r="E1170" s="49">
        <v>255331.34778849201</v>
      </c>
      <c r="F1170" s="49">
        <v>5.94597248</v>
      </c>
      <c r="G1170" s="49">
        <v>5.94597248</v>
      </c>
      <c r="H1170" s="49">
        <v>26882.183400000002</v>
      </c>
      <c r="I1170" s="49">
        <v>26882.183400000002</v>
      </c>
      <c r="J1170" s="49">
        <v>1.02086744625059</v>
      </c>
      <c r="K1170" s="49">
        <v>26888.129372480002</v>
      </c>
      <c r="L1170" s="49">
        <v>26888.129372480002</v>
      </c>
      <c r="M1170" s="38">
        <f>IF(OR(Beazley_data[[#This Row],[total_RC]]&lt;0.6,Beazley_data[[#This Row],[total_RC]]&gt;2),1,Beazley_data[[#This Row],[total_RC]])</f>
        <v>1.02086744625059</v>
      </c>
      <c r="P1170" s="39" t="str">
        <f>Beazley_data[[#This Row],[key]]</f>
        <v>EH2004</v>
      </c>
      <c r="Q1170" s="40">
        <f>Beazley_data[[#This Row],[WEP]]</f>
        <v>1109366.5527999999</v>
      </c>
      <c r="R1170" s="40">
        <f t="shared" si="147"/>
        <v>1123272.43186879</v>
      </c>
      <c r="S1170" s="41">
        <f t="shared" si="148"/>
        <v>1.2379792002599737E-2</v>
      </c>
      <c r="U1170" s="42">
        <f>Beazley_data[[#This Row],[Acq_costs]]</f>
        <v>255331.34778849201</v>
      </c>
      <c r="V1170" s="40">
        <f t="shared" si="149"/>
        <v>259227.86852178699</v>
      </c>
      <c r="W1170" s="43">
        <f t="shared" si="150"/>
        <v>1.5031257077081948E-2</v>
      </c>
      <c r="Y1170" s="44">
        <f>Beazley_data[[#This Row],[total_RC]]</f>
        <v>1.02086744625059</v>
      </c>
      <c r="Z1170" s="45">
        <f t="shared" si="151"/>
        <v>1.0207950214663599</v>
      </c>
      <c r="AA1170" s="43">
        <f t="shared" si="152"/>
        <v>-7.0949390139117059E-5</v>
      </c>
      <c r="AD1170" s="42">
        <f>Beazley_data[[#This Row],[Cat_incurred]]+Beazley_data[[#This Row],[incurred_exc_cat]]</f>
        <v>26888.129372480002</v>
      </c>
      <c r="AE1170" s="40">
        <f t="shared" si="153"/>
        <v>26888.451816000001</v>
      </c>
      <c r="AF1170" s="43">
        <f t="shared" si="154"/>
        <v>1.1991896082585128E-5</v>
      </c>
    </row>
    <row r="1171" spans="1:32" x14ac:dyDescent="0.25">
      <c r="A1171" s="46" t="s">
        <v>1429</v>
      </c>
      <c r="B1171" s="46" t="s">
        <v>6</v>
      </c>
      <c r="C1171">
        <v>2005</v>
      </c>
      <c r="D1171" s="84">
        <v>1021691.4258</v>
      </c>
      <c r="E1171">
        <v>202428.48249545001</v>
      </c>
      <c r="F1171">
        <v>208398.05650000001</v>
      </c>
      <c r="G1171">
        <v>208398.05650000001</v>
      </c>
      <c r="H1171">
        <v>20445.381541319999</v>
      </c>
      <c r="I1171">
        <v>20445.381541319999</v>
      </c>
      <c r="J1171">
        <v>1.01002189274752</v>
      </c>
      <c r="K1171">
        <v>228843.43804132001</v>
      </c>
      <c r="L1171">
        <v>228843.43804132001</v>
      </c>
      <c r="M1171" s="38">
        <f>IF(OR(Beazley_data[[#This Row],[total_RC]]&lt;0.6,Beazley_data[[#This Row],[total_RC]]&gt;2),1,Beazley_data[[#This Row],[total_RC]])</f>
        <v>1.01002189274752</v>
      </c>
      <c r="P1171" s="39" t="str">
        <f>Beazley_data[[#This Row],[key]]</f>
        <v>EH2005</v>
      </c>
      <c r="Q1171" s="40">
        <f>Beazley_data[[#This Row],[WEP]]</f>
        <v>1021691.4258</v>
      </c>
      <c r="R1171" s="40">
        <f t="shared" si="147"/>
        <v>1026668.27157161</v>
      </c>
      <c r="S1171" s="41">
        <f t="shared" si="148"/>
        <v>4.847569472456327E-3</v>
      </c>
      <c r="U1171" s="42">
        <f>Beazley_data[[#This Row],[Acq_costs]]</f>
        <v>202428.48249545001</v>
      </c>
      <c r="V1171" s="40">
        <f t="shared" si="149"/>
        <v>201990.779220406</v>
      </c>
      <c r="W1171" s="43">
        <f t="shared" si="150"/>
        <v>-2.1669468117968102E-3</v>
      </c>
      <c r="Y1171" s="44">
        <f>Beazley_data[[#This Row],[total_RC]]</f>
        <v>1.01002189274752</v>
      </c>
      <c r="Z1171" s="45">
        <f t="shared" si="151"/>
        <v>1.0099044647370401</v>
      </c>
      <c r="AA1171" s="43">
        <f t="shared" si="152"/>
        <v>-1.1627635541788178E-4</v>
      </c>
      <c r="AD1171" s="42">
        <f>Beazley_data[[#This Row],[Cat_incurred]]+Beazley_data[[#This Row],[incurred_exc_cat]]</f>
        <v>228843.43804132001</v>
      </c>
      <c r="AE1171" s="40">
        <f t="shared" si="153"/>
        <v>228853.06824399999</v>
      </c>
      <c r="AF1171" s="43">
        <f t="shared" si="154"/>
        <v>4.2080286508173825E-5</v>
      </c>
    </row>
    <row r="1172" spans="1:32" x14ac:dyDescent="0.25">
      <c r="A1172" s="48" t="s">
        <v>1430</v>
      </c>
      <c r="B1172" s="48" t="s">
        <v>6</v>
      </c>
      <c r="C1172" s="49">
        <v>2006</v>
      </c>
      <c r="D1172" s="85">
        <v>876668.05059999996</v>
      </c>
      <c r="E1172" s="49">
        <v>175457.740253667</v>
      </c>
      <c r="F1172" s="49">
        <v>0</v>
      </c>
      <c r="G1172" s="49">
        <v>0</v>
      </c>
      <c r="H1172" s="49">
        <v>994.62053499000001</v>
      </c>
      <c r="I1172" s="49">
        <v>994.62053499000001</v>
      </c>
      <c r="J1172" s="49">
        <v>1.0968664049469401</v>
      </c>
      <c r="K1172" s="49">
        <v>994.62053499000001</v>
      </c>
      <c r="L1172" s="49">
        <v>994.62053499000001</v>
      </c>
      <c r="M1172" s="38">
        <f>IF(OR(Beazley_data[[#This Row],[total_RC]]&lt;0.6,Beazley_data[[#This Row],[total_RC]]&gt;2),1,Beazley_data[[#This Row],[total_RC]])</f>
        <v>1.0968664049469401</v>
      </c>
      <c r="P1172" s="39" t="str">
        <f>Beazley_data[[#This Row],[key]]</f>
        <v>EH2006</v>
      </c>
      <c r="Q1172" s="40">
        <f>Beazley_data[[#This Row],[WEP]]</f>
        <v>876668.05059999996</v>
      </c>
      <c r="R1172" s="40">
        <f t="shared" si="147"/>
        <v>895579.29948227596</v>
      </c>
      <c r="S1172" s="41">
        <f t="shared" si="148"/>
        <v>2.1116219293152914E-2</v>
      </c>
      <c r="U1172" s="42">
        <f>Beazley_data[[#This Row],[Acq_costs]]</f>
        <v>175457.740253667</v>
      </c>
      <c r="V1172" s="40">
        <f t="shared" si="149"/>
        <v>180484.53624204401</v>
      </c>
      <c r="W1172" s="43">
        <f t="shared" si="150"/>
        <v>2.7851671356684427E-2</v>
      </c>
      <c r="Y1172" s="44">
        <f>Beazley_data[[#This Row],[total_RC]]</f>
        <v>1.0968664049469401</v>
      </c>
      <c r="Z1172" s="45">
        <f t="shared" si="151"/>
        <v>1.09443567262613</v>
      </c>
      <c r="AA1172" s="43">
        <f t="shared" si="152"/>
        <v>-2.2209914950757545E-3</v>
      </c>
      <c r="AD1172" s="42">
        <f>Beazley_data[[#This Row],[Cat_incurred]]+Beazley_data[[#This Row],[incurred_exc_cat]]</f>
        <v>994.62053499000001</v>
      </c>
      <c r="AE1172" s="40">
        <f t="shared" si="153"/>
        <v>1048.557708</v>
      </c>
      <c r="AF1172" s="43">
        <f t="shared" si="154"/>
        <v>5.1439393939393972E-2</v>
      </c>
    </row>
    <row r="1173" spans="1:32" x14ac:dyDescent="0.25">
      <c r="A1173" s="46" t="s">
        <v>1431</v>
      </c>
      <c r="B1173" s="46" t="s">
        <v>6</v>
      </c>
      <c r="C1173">
        <v>2007</v>
      </c>
      <c r="D1173" s="84">
        <v>982169.89540000004</v>
      </c>
      <c r="E1173">
        <v>199227.75763834399</v>
      </c>
      <c r="F1173">
        <v>0</v>
      </c>
      <c r="G1173">
        <v>0</v>
      </c>
      <c r="H1173">
        <v>459.33449999999999</v>
      </c>
      <c r="I1173">
        <v>459.33449999999999</v>
      </c>
      <c r="J1173">
        <v>1.00050147717483</v>
      </c>
      <c r="K1173">
        <v>459.33449999999999</v>
      </c>
      <c r="L1173">
        <v>459.33449999999999</v>
      </c>
      <c r="M1173" s="38">
        <f>IF(OR(Beazley_data[[#This Row],[total_RC]]&lt;0.6,Beazley_data[[#This Row],[total_RC]]&gt;2),1,Beazley_data[[#This Row],[total_RC]])</f>
        <v>1.00050147717483</v>
      </c>
      <c r="P1173" s="39" t="str">
        <f>Beazley_data[[#This Row],[key]]</f>
        <v>EH2007</v>
      </c>
      <c r="Q1173" s="40">
        <f>Beazley_data[[#This Row],[WEP]]</f>
        <v>982169.89540000004</v>
      </c>
      <c r="R1173" s="40">
        <f t="shared" si="147"/>
        <v>999313.15660878003</v>
      </c>
      <c r="S1173" s="41">
        <f t="shared" si="148"/>
        <v>1.7155044037403172E-2</v>
      </c>
      <c r="U1173" s="42">
        <f>Beazley_data[[#This Row],[Acq_costs]]</f>
        <v>199227.75763834399</v>
      </c>
      <c r="V1173" s="40">
        <f t="shared" si="149"/>
        <v>202788.216265161</v>
      </c>
      <c r="W1173" s="43">
        <f t="shared" si="150"/>
        <v>1.7557522287988566E-2</v>
      </c>
      <c r="Y1173" s="44">
        <f>Beazley_data[[#This Row],[total_RC]]</f>
        <v>1.00050147717483</v>
      </c>
      <c r="Z1173" s="45">
        <f t="shared" si="151"/>
        <v>1.0006450708478101</v>
      </c>
      <c r="AA1173" s="43">
        <f t="shared" si="152"/>
        <v>1.4350110460090691E-4</v>
      </c>
      <c r="AD1173" s="42">
        <f>Beazley_data[[#This Row],[Cat_incurred]]+Beazley_data[[#This Row],[incurred_exc_cat]]</f>
        <v>459.33449999999999</v>
      </c>
      <c r="AE1173" s="40">
        <f t="shared" si="153"/>
        <v>459.33449999999999</v>
      </c>
      <c r="AF1173" s="43">
        <f t="shared" si="154"/>
        <v>0</v>
      </c>
    </row>
    <row r="1174" spans="1:32" x14ac:dyDescent="0.25">
      <c r="A1174" s="48" t="s">
        <v>1432</v>
      </c>
      <c r="B1174" s="48" t="s">
        <v>6</v>
      </c>
      <c r="C1174" s="49">
        <v>2008</v>
      </c>
      <c r="D1174" s="85">
        <v>594016.16799999995</v>
      </c>
      <c r="E1174" s="49">
        <v>121686.29689041</v>
      </c>
      <c r="F1174" s="49">
        <v>0</v>
      </c>
      <c r="G1174" s="49">
        <v>0</v>
      </c>
      <c r="H1174" s="49">
        <v>15668.021217269999</v>
      </c>
      <c r="I1174" s="49">
        <v>15668.021217269999</v>
      </c>
      <c r="J1174" s="49">
        <v>0.92759509853661504</v>
      </c>
      <c r="K1174" s="49">
        <v>15668.021217269999</v>
      </c>
      <c r="L1174" s="49">
        <v>15668.021217269999</v>
      </c>
      <c r="M1174" s="38">
        <f>IF(OR(Beazley_data[[#This Row],[total_RC]]&lt;0.6,Beazley_data[[#This Row],[total_RC]]&gt;2),1,Beazley_data[[#This Row],[total_RC]])</f>
        <v>0.92759509853661504</v>
      </c>
      <c r="P1174" s="39" t="str">
        <f>Beazley_data[[#This Row],[key]]</f>
        <v>EH2008</v>
      </c>
      <c r="Q1174" s="40">
        <f>Beazley_data[[#This Row],[WEP]]</f>
        <v>594016.16799999995</v>
      </c>
      <c r="R1174" s="40">
        <f t="shared" si="147"/>
        <v>565699.60609898996</v>
      </c>
      <c r="S1174" s="41">
        <f t="shared" si="148"/>
        <v>-5.005582750229981E-2</v>
      </c>
      <c r="U1174" s="42">
        <f>Beazley_data[[#This Row],[Acq_costs]]</f>
        <v>121686.29689041</v>
      </c>
      <c r="V1174" s="40">
        <f t="shared" si="149"/>
        <v>119381.54977312101</v>
      </c>
      <c r="W1174" s="43">
        <f t="shared" si="150"/>
        <v>-1.9305722883218183E-2</v>
      </c>
      <c r="Y1174" s="44">
        <f>Beazley_data[[#This Row],[total_RC]]</f>
        <v>0.92759509853661504</v>
      </c>
      <c r="Z1174" s="45">
        <f t="shared" si="151"/>
        <v>0.92563667358685398</v>
      </c>
      <c r="AA1174" s="43">
        <f t="shared" si="152"/>
        <v>-2.1157598933198487E-3</v>
      </c>
      <c r="AD1174" s="42">
        <f>Beazley_data[[#This Row],[Cat_incurred]]+Beazley_data[[#This Row],[incurred_exc_cat]]</f>
        <v>15668.021217269999</v>
      </c>
      <c r="AE1174" s="40">
        <f t="shared" si="153"/>
        <v>15749.735384</v>
      </c>
      <c r="AF1174" s="43">
        <f t="shared" si="154"/>
        <v>5.1882882307351542E-3</v>
      </c>
    </row>
    <row r="1175" spans="1:32" x14ac:dyDescent="0.25">
      <c r="A1175" s="46" t="s">
        <v>1433</v>
      </c>
      <c r="B1175" s="46" t="s">
        <v>6</v>
      </c>
      <c r="C1175">
        <v>2009</v>
      </c>
      <c r="D1175" s="84">
        <v>678669.89690000005</v>
      </c>
      <c r="E1175">
        <v>119144.61390485</v>
      </c>
      <c r="F1175">
        <v>3800336.0660108398</v>
      </c>
      <c r="G1175">
        <v>3800336.0660108398</v>
      </c>
      <c r="H1175">
        <v>0</v>
      </c>
      <c r="I1175">
        <v>0</v>
      </c>
      <c r="J1175">
        <v>1.02318749165184</v>
      </c>
      <c r="K1175">
        <v>3800336.0660108398</v>
      </c>
      <c r="L1175">
        <v>3800336.0660108398</v>
      </c>
      <c r="M1175" s="38">
        <f>IF(OR(Beazley_data[[#This Row],[total_RC]]&lt;0.6,Beazley_data[[#This Row],[total_RC]]&gt;2),1,Beazley_data[[#This Row],[total_RC]])</f>
        <v>1.02318749165184</v>
      </c>
      <c r="P1175" s="39" t="str">
        <f>Beazley_data[[#This Row],[key]]</f>
        <v>EH2009</v>
      </c>
      <c r="Q1175" s="40">
        <f>Beazley_data[[#This Row],[WEP]]</f>
        <v>678669.89690000005</v>
      </c>
      <c r="R1175" s="40">
        <f t="shared" si="147"/>
        <v>684987.50818412995</v>
      </c>
      <c r="S1175" s="41">
        <f t="shared" si="148"/>
        <v>9.2229583877778999E-3</v>
      </c>
      <c r="U1175" s="42">
        <f>Beazley_data[[#This Row],[Acq_costs]]</f>
        <v>119144.61390485</v>
      </c>
      <c r="V1175" s="40">
        <f t="shared" si="149"/>
        <v>119491.73548302001</v>
      </c>
      <c r="W1175" s="43">
        <f t="shared" si="150"/>
        <v>2.9049839871086963E-3</v>
      </c>
      <c r="Y1175" s="44">
        <f>Beazley_data[[#This Row],[total_RC]]</f>
        <v>1.02318749165184</v>
      </c>
      <c r="Z1175" s="45">
        <f t="shared" si="151"/>
        <v>1.0239992233483199</v>
      </c>
      <c r="AA1175" s="43">
        <f t="shared" si="152"/>
        <v>7.9270733607172982E-4</v>
      </c>
      <c r="AD1175" s="42">
        <f>Beazley_data[[#This Row],[Cat_incurred]]+Beazley_data[[#This Row],[incurred_exc_cat]]</f>
        <v>3800336.0660108398</v>
      </c>
      <c r="AE1175" s="40">
        <f t="shared" si="153"/>
        <v>3800436.089528</v>
      </c>
      <c r="AF1175" s="43">
        <f t="shared" si="154"/>
        <v>2.6318957825872376E-5</v>
      </c>
    </row>
    <row r="1176" spans="1:32" x14ac:dyDescent="0.25">
      <c r="A1176" s="48" t="s">
        <v>1434</v>
      </c>
      <c r="B1176" s="48" t="s">
        <v>6</v>
      </c>
      <c r="C1176" s="49">
        <v>2010</v>
      </c>
      <c r="D1176" s="85">
        <v>357803.71269999997</v>
      </c>
      <c r="E1176" s="49">
        <v>77379.277147065703</v>
      </c>
      <c r="F1176" s="49">
        <v>0</v>
      </c>
      <c r="G1176" s="49">
        <v>0</v>
      </c>
      <c r="H1176" s="49">
        <v>514.04090292440003</v>
      </c>
      <c r="I1176" s="49">
        <v>514.04090292440003</v>
      </c>
      <c r="J1176" s="49">
        <v>1.033108701972</v>
      </c>
      <c r="K1176" s="49">
        <v>514.04090292440003</v>
      </c>
      <c r="L1176" s="49">
        <v>514.04090292440003</v>
      </c>
      <c r="M1176" s="38">
        <f>IF(OR(Beazley_data[[#This Row],[total_RC]]&lt;0.6,Beazley_data[[#This Row],[total_RC]]&gt;2),1,Beazley_data[[#This Row],[total_RC]])</f>
        <v>1.033108701972</v>
      </c>
      <c r="P1176" s="39" t="str">
        <f>Beazley_data[[#This Row],[key]]</f>
        <v>EH2010</v>
      </c>
      <c r="Q1176" s="40">
        <f>Beazley_data[[#This Row],[WEP]]</f>
        <v>357803.71269999997</v>
      </c>
      <c r="R1176" s="40">
        <f t="shared" si="147"/>
        <v>365948.804632182</v>
      </c>
      <c r="S1176" s="41">
        <f t="shared" si="148"/>
        <v>2.2257462872077752E-2</v>
      </c>
      <c r="U1176" s="42">
        <f>Beazley_data[[#This Row],[Acq_costs]]</f>
        <v>77379.277147065703</v>
      </c>
      <c r="V1176" s="40">
        <f t="shared" si="149"/>
        <v>77158.891340922404</v>
      </c>
      <c r="W1176" s="43">
        <f t="shared" si="150"/>
        <v>-2.8562593670447595E-3</v>
      </c>
      <c r="Y1176" s="44">
        <f>Beazley_data[[#This Row],[total_RC]]</f>
        <v>1.033108701972</v>
      </c>
      <c r="Z1176" s="45">
        <f t="shared" si="151"/>
        <v>1.03324940681522</v>
      </c>
      <c r="AA1176" s="43">
        <f t="shared" si="152"/>
        <v>1.3617703750126966E-4</v>
      </c>
      <c r="AD1176" s="42">
        <f>Beazley_data[[#This Row],[Cat_incurred]]+Beazley_data[[#This Row],[incurred_exc_cat]]</f>
        <v>514.04090292440003</v>
      </c>
      <c r="AE1176" s="40">
        <f t="shared" si="153"/>
        <v>532.82165514719998</v>
      </c>
      <c r="AF1176" s="43">
        <f t="shared" si="154"/>
        <v>3.5247726967124644E-2</v>
      </c>
    </row>
    <row r="1177" spans="1:32" x14ac:dyDescent="0.25">
      <c r="A1177" s="46" t="s">
        <v>1435</v>
      </c>
      <c r="B1177" s="46" t="s">
        <v>6</v>
      </c>
      <c r="C1177">
        <v>2011</v>
      </c>
      <c r="D1177" s="84">
        <v>478146.04180000001</v>
      </c>
      <c r="E1177">
        <v>119483.26853245799</v>
      </c>
      <c r="F1177">
        <v>0</v>
      </c>
      <c r="G1177">
        <v>0</v>
      </c>
      <c r="H1177">
        <v>0</v>
      </c>
      <c r="I1177">
        <v>0</v>
      </c>
      <c r="J1177">
        <v>1.08358175764354</v>
      </c>
      <c r="K1177">
        <v>0</v>
      </c>
      <c r="L1177">
        <v>0</v>
      </c>
      <c r="M1177" s="38">
        <f>IF(OR(Beazley_data[[#This Row],[total_RC]]&lt;0.6,Beazley_data[[#This Row],[total_RC]]&gt;2),1,Beazley_data[[#This Row],[total_RC]])</f>
        <v>1.08358175764354</v>
      </c>
      <c r="P1177" s="39" t="str">
        <f>Beazley_data[[#This Row],[key]]</f>
        <v>EH2011</v>
      </c>
      <c r="Q1177" s="40">
        <f>Beazley_data[[#This Row],[WEP]]</f>
        <v>478146.04180000001</v>
      </c>
      <c r="R1177" s="40">
        <f t="shared" si="147"/>
        <v>461290.36149585299</v>
      </c>
      <c r="S1177" s="41">
        <f t="shared" si="148"/>
        <v>-3.6540282891426822E-2</v>
      </c>
      <c r="U1177" s="42">
        <f>Beazley_data[[#This Row],[Acq_costs]]</f>
        <v>119483.26853245799</v>
      </c>
      <c r="V1177" s="40">
        <f t="shared" si="149"/>
        <v>113364.381340836</v>
      </c>
      <c r="W1177" s="43">
        <f t="shared" si="150"/>
        <v>-5.3975394380932018E-2</v>
      </c>
      <c r="Y1177" s="44">
        <f>Beazley_data[[#This Row],[total_RC]]</f>
        <v>1.08358175764354</v>
      </c>
      <c r="Z1177" s="45">
        <f t="shared" si="151"/>
        <v>1.09248803097758</v>
      </c>
      <c r="AA1177" s="43">
        <f t="shared" si="152"/>
        <v>8.1522845848209582E-3</v>
      </c>
      <c r="AD1177" s="42">
        <f>Beazley_data[[#This Row],[Cat_incurred]]+Beazley_data[[#This Row],[incurred_exc_cat]]</f>
        <v>0</v>
      </c>
      <c r="AE1177" s="40">
        <f t="shared" si="153"/>
        <v>0</v>
      </c>
      <c r="AF1177" s="43" t="str">
        <f t="shared" si="154"/>
        <v>no values</v>
      </c>
    </row>
    <row r="1178" spans="1:32" x14ac:dyDescent="0.25">
      <c r="A1178" s="48" t="s">
        <v>1436</v>
      </c>
      <c r="B1178" s="48" t="s">
        <v>6</v>
      </c>
      <c r="C1178" s="49">
        <v>2012</v>
      </c>
      <c r="D1178" s="85">
        <v>1223674.3144</v>
      </c>
      <c r="E1178" s="49">
        <v>229518.23493157001</v>
      </c>
      <c r="F1178" s="49">
        <v>765902.68319999997</v>
      </c>
      <c r="G1178" s="49">
        <v>765902.68319999997</v>
      </c>
      <c r="H1178" s="49">
        <v>8026.6788289300002</v>
      </c>
      <c r="I1178" s="49">
        <v>8026.6788289300002</v>
      </c>
      <c r="J1178" s="49">
        <v>1.01225231999362</v>
      </c>
      <c r="K1178" s="49">
        <v>773929.36202892999</v>
      </c>
      <c r="L1178" s="49">
        <v>773929.36202892999</v>
      </c>
      <c r="M1178" s="38">
        <f>IF(OR(Beazley_data[[#This Row],[total_RC]]&lt;0.6,Beazley_data[[#This Row],[total_RC]]&gt;2),1,Beazley_data[[#This Row],[total_RC]])</f>
        <v>1.01225231999362</v>
      </c>
      <c r="P1178" s="39" t="str">
        <f>Beazley_data[[#This Row],[key]]</f>
        <v>EH2012</v>
      </c>
      <c r="Q1178" s="40">
        <f>Beazley_data[[#This Row],[WEP]]</f>
        <v>1223674.3144</v>
      </c>
      <c r="R1178" s="40">
        <f t="shared" si="147"/>
        <v>1180822.84273428</v>
      </c>
      <c r="S1178" s="41">
        <f t="shared" si="148"/>
        <v>-3.6289500943676133E-2</v>
      </c>
      <c r="U1178" s="42">
        <f>Beazley_data[[#This Row],[Acq_costs]]</f>
        <v>229518.23493157001</v>
      </c>
      <c r="V1178" s="40">
        <f t="shared" si="149"/>
        <v>217018.276349547</v>
      </c>
      <c r="W1178" s="43">
        <f t="shared" si="150"/>
        <v>-5.7598644650045876E-2</v>
      </c>
      <c r="Y1178" s="44">
        <f>Beazley_data[[#This Row],[total_RC]]</f>
        <v>1.01225231999362</v>
      </c>
      <c r="Z1178" s="45">
        <f t="shared" si="151"/>
        <v>1.0131993830789701</v>
      </c>
      <c r="AA1178" s="43">
        <f t="shared" si="152"/>
        <v>9.3472528819756571E-4</v>
      </c>
      <c r="AD1178" s="42">
        <f>Beazley_data[[#This Row],[Cat_incurred]]+Beazley_data[[#This Row],[incurred_exc_cat]]</f>
        <v>773929.36202892999</v>
      </c>
      <c r="AE1178" s="40">
        <f t="shared" si="153"/>
        <v>774364.63995600003</v>
      </c>
      <c r="AF1178" s="43">
        <f t="shared" si="154"/>
        <v>5.6210976665305125E-4</v>
      </c>
    </row>
    <row r="1179" spans="1:32" x14ac:dyDescent="0.25">
      <c r="A1179" s="46" t="s">
        <v>1437</v>
      </c>
      <c r="B1179" s="46" t="s">
        <v>6</v>
      </c>
      <c r="C1179">
        <v>2013</v>
      </c>
      <c r="D1179" s="84">
        <v>1632925.0861</v>
      </c>
      <c r="E1179">
        <v>319232.92016460502</v>
      </c>
      <c r="F1179">
        <v>161794.2084</v>
      </c>
      <c r="G1179">
        <v>161794.2084</v>
      </c>
      <c r="H1179">
        <v>1682.55839902</v>
      </c>
      <c r="I1179">
        <v>1682.55839902</v>
      </c>
      <c r="J1179">
        <v>0.97919616498164297</v>
      </c>
      <c r="K1179">
        <v>163476.76679902</v>
      </c>
      <c r="L1179">
        <v>163476.76679902</v>
      </c>
      <c r="M1179" s="38">
        <f>IF(OR(Beazley_data[[#This Row],[total_RC]]&lt;0.6,Beazley_data[[#This Row],[total_RC]]&gt;2),1,Beazley_data[[#This Row],[total_RC]])</f>
        <v>0.97919616498164297</v>
      </c>
      <c r="P1179" s="39" t="str">
        <f>Beazley_data[[#This Row],[key]]</f>
        <v>EH2013</v>
      </c>
      <c r="Q1179" s="40">
        <f>Beazley_data[[#This Row],[WEP]]</f>
        <v>1632925.0861</v>
      </c>
      <c r="R1179" s="40">
        <f t="shared" si="147"/>
        <v>1680947.4960651901</v>
      </c>
      <c r="S1179" s="41">
        <f t="shared" si="148"/>
        <v>2.8568655521723513E-2</v>
      </c>
      <c r="U1179" s="42">
        <f>Beazley_data[[#This Row],[Acq_costs]]</f>
        <v>319232.92016460502</v>
      </c>
      <c r="V1179" s="40">
        <f t="shared" si="149"/>
        <v>331490.76116162899</v>
      </c>
      <c r="W1179" s="43">
        <f t="shared" si="150"/>
        <v>3.6977926486003239E-2</v>
      </c>
      <c r="Y1179" s="44">
        <f>Beazley_data[[#This Row],[total_RC]]</f>
        <v>0.97919616498164297</v>
      </c>
      <c r="Z1179" s="45">
        <f t="shared" si="151"/>
        <v>0.97997363035969298</v>
      </c>
      <c r="AA1179" s="43">
        <f t="shared" si="152"/>
        <v>7.9335336580908745E-4</v>
      </c>
      <c r="AD1179" s="42">
        <f>Beazley_data[[#This Row],[Cat_incurred]]+Beazley_data[[#This Row],[incurred_exc_cat]]</f>
        <v>163476.76679902</v>
      </c>
      <c r="AE1179" s="40">
        <f t="shared" si="153"/>
        <v>163532.99928399999</v>
      </c>
      <c r="AF1179" s="43">
        <f t="shared" si="154"/>
        <v>3.4386017027875386E-4</v>
      </c>
    </row>
    <row r="1180" spans="1:32" x14ac:dyDescent="0.25">
      <c r="A1180" s="48" t="s">
        <v>1438</v>
      </c>
      <c r="B1180" s="48" t="s">
        <v>6</v>
      </c>
      <c r="C1180" s="49">
        <v>2014</v>
      </c>
      <c r="D1180" s="85">
        <v>2627548.4890999999</v>
      </c>
      <c r="E1180" s="49">
        <v>461451.32995672798</v>
      </c>
      <c r="F1180" s="49">
        <v>0</v>
      </c>
      <c r="G1180" s="49">
        <v>0</v>
      </c>
      <c r="H1180" s="49">
        <v>108.1221</v>
      </c>
      <c r="I1180" s="49">
        <v>108.1221</v>
      </c>
      <c r="J1180" s="49">
        <v>0.98090371929405695</v>
      </c>
      <c r="K1180" s="49">
        <v>108.1221</v>
      </c>
      <c r="L1180" s="49">
        <v>108.1221</v>
      </c>
      <c r="M1180" s="38">
        <f>IF(OR(Beazley_data[[#This Row],[total_RC]]&lt;0.6,Beazley_data[[#This Row],[total_RC]]&gt;2),1,Beazley_data[[#This Row],[total_RC]])</f>
        <v>0.98090371929405695</v>
      </c>
      <c r="P1180" s="39" t="str">
        <f>Beazley_data[[#This Row],[key]]</f>
        <v>EH2014</v>
      </c>
      <c r="Q1180" s="40">
        <f>Beazley_data[[#This Row],[WEP]]</f>
        <v>2627548.4890999999</v>
      </c>
      <c r="R1180" s="40">
        <f t="shared" si="147"/>
        <v>2660263.07963849</v>
      </c>
      <c r="S1180" s="41">
        <f t="shared" si="148"/>
        <v>1.2297501998537592E-2</v>
      </c>
      <c r="U1180" s="42">
        <f>Beazley_data[[#This Row],[Acq_costs]]</f>
        <v>461451.32995672798</v>
      </c>
      <c r="V1180" s="40">
        <f t="shared" si="149"/>
        <v>470049.922105568</v>
      </c>
      <c r="W1180" s="43">
        <f t="shared" si="150"/>
        <v>1.8292933887368822E-2</v>
      </c>
      <c r="Y1180" s="44">
        <f>Beazley_data[[#This Row],[total_RC]]</f>
        <v>0.98090371929405695</v>
      </c>
      <c r="Z1180" s="45">
        <f t="shared" si="151"/>
        <v>0.980736601302166</v>
      </c>
      <c r="AA1180" s="43">
        <f t="shared" si="152"/>
        <v>-1.7040048435947323E-4</v>
      </c>
      <c r="AD1180" s="42">
        <f>Beazley_data[[#This Row],[Cat_incurred]]+Beazley_data[[#This Row],[incurred_exc_cat]]</f>
        <v>108.1221</v>
      </c>
      <c r="AE1180" s="40">
        <f t="shared" si="153"/>
        <v>108.1221</v>
      </c>
      <c r="AF1180" s="43">
        <f t="shared" si="154"/>
        <v>0</v>
      </c>
    </row>
    <row r="1181" spans="1:32" x14ac:dyDescent="0.25">
      <c r="A1181" s="46" t="s">
        <v>1439</v>
      </c>
      <c r="B1181" s="46" t="s">
        <v>6</v>
      </c>
      <c r="C1181">
        <v>2015</v>
      </c>
      <c r="D1181" s="84">
        <v>2733932.4117000001</v>
      </c>
      <c r="E1181">
        <v>512828.483128116</v>
      </c>
      <c r="F1181">
        <v>992882.25619999995</v>
      </c>
      <c r="G1181">
        <v>995164.79410000006</v>
      </c>
      <c r="H1181">
        <v>120.33144277</v>
      </c>
      <c r="I1181">
        <v>120.33144277</v>
      </c>
      <c r="J1181">
        <v>0.91302240408814195</v>
      </c>
      <c r="K1181">
        <v>993002.58764277003</v>
      </c>
      <c r="L1181">
        <v>995285.12554277002</v>
      </c>
      <c r="M1181" s="38">
        <f>IF(OR(Beazley_data[[#This Row],[total_RC]]&lt;0.6,Beazley_data[[#This Row],[total_RC]]&gt;2),1,Beazley_data[[#This Row],[total_RC]])</f>
        <v>0.91302240408814195</v>
      </c>
      <c r="P1181" s="39" t="str">
        <f>Beazley_data[[#This Row],[key]]</f>
        <v>EH2015</v>
      </c>
      <c r="Q1181" s="40">
        <f>Beazley_data[[#This Row],[WEP]]</f>
        <v>2733932.4117000001</v>
      </c>
      <c r="R1181" s="40">
        <f t="shared" si="147"/>
        <v>2746005.9580612099</v>
      </c>
      <c r="S1181" s="41">
        <f t="shared" si="148"/>
        <v>4.3967662654797119E-3</v>
      </c>
      <c r="U1181" s="42">
        <f>Beazley_data[[#This Row],[Acq_costs]]</f>
        <v>512828.483128116</v>
      </c>
      <c r="V1181" s="40">
        <f t="shared" si="149"/>
        <v>513835.59779230802</v>
      </c>
      <c r="W1181" s="43">
        <f t="shared" si="150"/>
        <v>1.9599939523829864E-3</v>
      </c>
      <c r="Y1181" s="44">
        <f>Beazley_data[[#This Row],[total_RC]]</f>
        <v>0.91302240408814195</v>
      </c>
      <c r="Z1181" s="45">
        <f t="shared" si="151"/>
        <v>0.913195112338827</v>
      </c>
      <c r="AA1181" s="43">
        <f t="shared" si="152"/>
        <v>1.8912524645770218E-4</v>
      </c>
      <c r="AD1181" s="42">
        <f>Beazley_data[[#This Row],[Cat_incurred]]+Beazley_data[[#This Row],[incurred_exc_cat]]</f>
        <v>995285.12554277002</v>
      </c>
      <c r="AE1181" s="40">
        <f t="shared" si="153"/>
        <v>994213.39498400001</v>
      </c>
      <c r="AF1181" s="43">
        <f t="shared" si="154"/>
        <v>-1.0779683357487432E-3</v>
      </c>
    </row>
    <row r="1182" spans="1:32" x14ac:dyDescent="0.25">
      <c r="A1182" s="48" t="s">
        <v>1440</v>
      </c>
      <c r="B1182" s="48" t="s">
        <v>6</v>
      </c>
      <c r="C1182" s="49">
        <v>2016</v>
      </c>
      <c r="D1182" s="85">
        <v>2409759.0252</v>
      </c>
      <c r="E1182" s="49">
        <v>465651.17059722601</v>
      </c>
      <c r="F1182" s="49">
        <v>0</v>
      </c>
      <c r="G1182" s="49">
        <v>0</v>
      </c>
      <c r="H1182" s="49">
        <v>0</v>
      </c>
      <c r="I1182" s="49">
        <v>0</v>
      </c>
      <c r="J1182" s="49">
        <v>0.97959777634582901</v>
      </c>
      <c r="K1182" s="49">
        <v>0</v>
      </c>
      <c r="L1182" s="49">
        <v>0</v>
      </c>
      <c r="M1182" s="38">
        <f>IF(OR(Beazley_data[[#This Row],[total_RC]]&lt;0.6,Beazley_data[[#This Row],[total_RC]]&gt;2),1,Beazley_data[[#This Row],[total_RC]])</f>
        <v>0.97959777634582901</v>
      </c>
      <c r="P1182" s="39" t="str">
        <f>Beazley_data[[#This Row],[key]]</f>
        <v>EH2016</v>
      </c>
      <c r="Q1182" s="40">
        <f>Beazley_data[[#This Row],[WEP]]</f>
        <v>2409759.0252</v>
      </c>
      <c r="R1182" s="40">
        <f t="shared" si="147"/>
        <v>2403432.3562117699</v>
      </c>
      <c r="S1182" s="41">
        <f t="shared" si="148"/>
        <v>-2.6323474309059027E-3</v>
      </c>
      <c r="U1182" s="42">
        <f>Beazley_data[[#This Row],[Acq_costs]]</f>
        <v>465651.17059722601</v>
      </c>
      <c r="V1182" s="40">
        <f t="shared" si="149"/>
        <v>463345.52885181201</v>
      </c>
      <c r="W1182" s="43">
        <f t="shared" si="150"/>
        <v>-4.9760742293714832E-3</v>
      </c>
      <c r="Y1182" s="44">
        <f>Beazley_data[[#This Row],[total_RC]]</f>
        <v>0.97959777634582901</v>
      </c>
      <c r="Z1182" s="45">
        <f t="shared" si="151"/>
        <v>0.97937211518406797</v>
      </c>
      <c r="AA1182" s="43">
        <f t="shared" si="152"/>
        <v>-2.304141176396729E-4</v>
      </c>
      <c r="AD1182" s="42">
        <f>Beazley_data[[#This Row],[Cat_incurred]]+Beazley_data[[#This Row],[incurred_exc_cat]]</f>
        <v>0</v>
      </c>
      <c r="AE1182" s="40">
        <f t="shared" si="153"/>
        <v>81097.603400000007</v>
      </c>
      <c r="AF1182" s="43">
        <f t="shared" si="154"/>
        <v>1</v>
      </c>
    </row>
    <row r="1183" spans="1:32" x14ac:dyDescent="0.25">
      <c r="A1183" s="46" t="s">
        <v>1441</v>
      </c>
      <c r="B1183" s="46" t="s">
        <v>6</v>
      </c>
      <c r="C1183">
        <v>2017</v>
      </c>
      <c r="D1183" s="84">
        <v>1865666.8740000001</v>
      </c>
      <c r="E1183">
        <v>330066.406920687</v>
      </c>
      <c r="F1183">
        <v>0</v>
      </c>
      <c r="G1183">
        <v>0</v>
      </c>
      <c r="H1183">
        <v>0</v>
      </c>
      <c r="I1183">
        <v>0</v>
      </c>
      <c r="J1183">
        <v>0.896290927418112</v>
      </c>
      <c r="K1183">
        <v>0</v>
      </c>
      <c r="L1183">
        <v>0</v>
      </c>
      <c r="M1183" s="38">
        <f>IF(OR(Beazley_data[[#This Row],[total_RC]]&lt;0.6,Beazley_data[[#This Row],[total_RC]]&gt;2),1,Beazley_data[[#This Row],[total_RC]])</f>
        <v>0.896290927418112</v>
      </c>
      <c r="P1183" s="39" t="str">
        <f>Beazley_data[[#This Row],[key]]</f>
        <v>EH2017</v>
      </c>
      <c r="Q1183" s="40">
        <f>Beazley_data[[#This Row],[WEP]]</f>
        <v>1865666.8740000001</v>
      </c>
      <c r="R1183" s="40">
        <f t="shared" si="147"/>
        <v>1854028.0112354001</v>
      </c>
      <c r="S1183" s="41">
        <f t="shared" si="148"/>
        <v>-6.27760891101349E-3</v>
      </c>
      <c r="U1183" s="42">
        <f>Beazley_data[[#This Row],[Acq_costs]]</f>
        <v>330066.406920687</v>
      </c>
      <c r="V1183" s="40">
        <f t="shared" si="149"/>
        <v>325081.04144881997</v>
      </c>
      <c r="W1183" s="43">
        <f t="shared" si="150"/>
        <v>-1.5335761967687414E-2</v>
      </c>
      <c r="Y1183" s="44">
        <f>Beazley_data[[#This Row],[total_RC]]</f>
        <v>0.896290927418112</v>
      </c>
      <c r="Z1183" s="45">
        <f t="shared" si="151"/>
        <v>0.896164047678639</v>
      </c>
      <c r="AA1183" s="43">
        <f t="shared" si="152"/>
        <v>-1.4158093018981006E-4</v>
      </c>
      <c r="AD1183" s="42">
        <f>Beazley_data[[#This Row],[Cat_incurred]]+Beazley_data[[#This Row],[incurred_exc_cat]]</f>
        <v>0</v>
      </c>
      <c r="AE1183" s="40">
        <f t="shared" si="153"/>
        <v>0</v>
      </c>
      <c r="AF1183" s="43" t="str">
        <f t="shared" si="154"/>
        <v>no values</v>
      </c>
    </row>
    <row r="1184" spans="1:32" x14ac:dyDescent="0.25">
      <c r="A1184" s="48" t="s">
        <v>1442</v>
      </c>
      <c r="B1184" s="48" t="s">
        <v>6</v>
      </c>
      <c r="C1184" s="49">
        <v>2018</v>
      </c>
      <c r="D1184" s="85">
        <v>1675873.0806</v>
      </c>
      <c r="E1184" s="49">
        <v>329226.70388846699</v>
      </c>
      <c r="F1184" s="49">
        <v>0</v>
      </c>
      <c r="G1184" s="49">
        <v>0</v>
      </c>
      <c r="H1184" s="49">
        <v>37180.948600000003</v>
      </c>
      <c r="I1184" s="49">
        <v>199733.39859999999</v>
      </c>
      <c r="J1184" s="49">
        <v>1.01398261814308</v>
      </c>
      <c r="K1184" s="49">
        <v>37180.948600000003</v>
      </c>
      <c r="L1184" s="49">
        <v>199733.39859999999</v>
      </c>
      <c r="M1184" s="38">
        <f>IF(OR(Beazley_data[[#This Row],[total_RC]]&lt;0.6,Beazley_data[[#This Row],[total_RC]]&gt;2),1,Beazley_data[[#This Row],[total_RC]])</f>
        <v>1.01398261814308</v>
      </c>
      <c r="P1184" s="39" t="str">
        <f>Beazley_data[[#This Row],[key]]</f>
        <v>EH2018</v>
      </c>
      <c r="Q1184" s="40">
        <f>Beazley_data[[#This Row],[WEP]]</f>
        <v>1675873.0806</v>
      </c>
      <c r="R1184" s="40">
        <f t="shared" si="147"/>
        <v>1642133.2979109499</v>
      </c>
      <c r="S1184" s="41">
        <f t="shared" si="148"/>
        <v>-2.0546311759205144E-2</v>
      </c>
      <c r="U1184" s="42">
        <f>Beazley_data[[#This Row],[Acq_costs]]</f>
        <v>329226.70388846699</v>
      </c>
      <c r="V1184" s="40">
        <f t="shared" si="149"/>
        <v>325266.35991489899</v>
      </c>
      <c r="W1184" s="43">
        <f t="shared" si="150"/>
        <v>-1.2175694943074238E-2</v>
      </c>
      <c r="Y1184" s="44">
        <f>Beazley_data[[#This Row],[total_RC]]</f>
        <v>1.01398261814308</v>
      </c>
      <c r="Z1184" s="45">
        <f t="shared" si="151"/>
        <v>1.01420150010079</v>
      </c>
      <c r="AA1184" s="43">
        <f t="shared" si="152"/>
        <v>2.1581703210680944E-4</v>
      </c>
      <c r="AD1184" s="42">
        <f>Beazley_data[[#This Row],[Cat_incurred]]+Beazley_data[[#This Row],[incurred_exc_cat]]</f>
        <v>199733.39859999999</v>
      </c>
      <c r="AE1184" s="40">
        <f t="shared" si="153"/>
        <v>199733.39859999999</v>
      </c>
      <c r="AF1184" s="43">
        <f t="shared" si="154"/>
        <v>0</v>
      </c>
    </row>
    <row r="1185" spans="1:32" x14ac:dyDescent="0.25">
      <c r="A1185" s="46" t="s">
        <v>1443</v>
      </c>
      <c r="B1185" s="46" t="s">
        <v>6</v>
      </c>
      <c r="C1185">
        <v>2019</v>
      </c>
      <c r="D1185" s="84">
        <v>1735594.493</v>
      </c>
      <c r="E1185">
        <v>339588.45088562602</v>
      </c>
      <c r="F1185">
        <v>0</v>
      </c>
      <c r="G1185">
        <v>0</v>
      </c>
      <c r="H1185">
        <v>0</v>
      </c>
      <c r="I1185">
        <v>0</v>
      </c>
      <c r="J1185">
        <v>1.0162833118860399</v>
      </c>
      <c r="K1185">
        <v>0</v>
      </c>
      <c r="L1185">
        <v>0</v>
      </c>
      <c r="M1185" s="38">
        <f>IF(OR(Beazley_data[[#This Row],[total_RC]]&lt;0.6,Beazley_data[[#This Row],[total_RC]]&gt;2),1,Beazley_data[[#This Row],[total_RC]])</f>
        <v>1.0162833118860399</v>
      </c>
      <c r="P1185" s="39" t="str">
        <f>Beazley_data[[#This Row],[key]]</f>
        <v>EH2019</v>
      </c>
      <c r="Q1185" s="40">
        <f>Beazley_data[[#This Row],[WEP]]</f>
        <v>1735594.493</v>
      </c>
      <c r="R1185" s="40">
        <f t="shared" si="147"/>
        <v>1693140.9109080001</v>
      </c>
      <c r="S1185" s="41">
        <f t="shared" si="148"/>
        <v>-2.5073862322086866E-2</v>
      </c>
      <c r="U1185" s="42">
        <f>Beazley_data[[#This Row],[Acq_costs]]</f>
        <v>339588.45088562602</v>
      </c>
      <c r="V1185" s="40">
        <f t="shared" si="149"/>
        <v>323569.05672400002</v>
      </c>
      <c r="W1185" s="43">
        <f t="shared" si="150"/>
        <v>-4.9508424333944645E-2</v>
      </c>
      <c r="Y1185" s="44">
        <f>Beazley_data[[#This Row],[total_RC]]</f>
        <v>1.0162833118860399</v>
      </c>
      <c r="Z1185" s="45">
        <f t="shared" si="151"/>
        <v>1.01510443700749</v>
      </c>
      <c r="AA1185" s="43">
        <f t="shared" si="152"/>
        <v>-1.1613335885175065E-3</v>
      </c>
      <c r="AD1185" s="42">
        <f>Beazley_data[[#This Row],[Cat_incurred]]+Beazley_data[[#This Row],[incurred_exc_cat]]</f>
        <v>0</v>
      </c>
      <c r="AE1185" s="40">
        <f t="shared" si="153"/>
        <v>0</v>
      </c>
      <c r="AF1185" s="43" t="str">
        <f t="shared" si="154"/>
        <v>no values</v>
      </c>
    </row>
    <row r="1186" spans="1:32" x14ac:dyDescent="0.25">
      <c r="A1186" s="48" t="s">
        <v>1444</v>
      </c>
      <c r="B1186" s="48" t="s">
        <v>6</v>
      </c>
      <c r="C1186" s="49">
        <v>2020</v>
      </c>
      <c r="D1186" s="85">
        <v>2415086.9868000001</v>
      </c>
      <c r="E1186" s="49">
        <v>491027.03551901499</v>
      </c>
      <c r="F1186" s="49">
        <v>4610574.5483395699</v>
      </c>
      <c r="G1186" s="49">
        <v>16327722.8483396</v>
      </c>
      <c r="H1186" s="49">
        <v>0</v>
      </c>
      <c r="I1186" s="49">
        <v>0</v>
      </c>
      <c r="J1186" s="49">
        <v>1.0583484589429799</v>
      </c>
      <c r="K1186" s="49">
        <v>4610574.5483395699</v>
      </c>
      <c r="L1186" s="49">
        <v>16327722.8483396</v>
      </c>
      <c r="M1186" s="38">
        <f>IF(OR(Beazley_data[[#This Row],[total_RC]]&lt;0.6,Beazley_data[[#This Row],[total_RC]]&gt;2),1,Beazley_data[[#This Row],[total_RC]])</f>
        <v>1.0583484589429799</v>
      </c>
      <c r="P1186" s="39" t="str">
        <f>Beazley_data[[#This Row],[key]]</f>
        <v>EH2020</v>
      </c>
      <c r="Q1186" s="40">
        <f>Beazley_data[[#This Row],[WEP]]</f>
        <v>2415086.9868000001</v>
      </c>
      <c r="R1186" s="40">
        <f t="shared" si="147"/>
        <v>2485697.0761682699</v>
      </c>
      <c r="S1186" s="41">
        <f t="shared" si="148"/>
        <v>2.8406554461220201E-2</v>
      </c>
      <c r="U1186" s="42">
        <f>Beazley_data[[#This Row],[Acq_costs]]</f>
        <v>491027.03551901499</v>
      </c>
      <c r="V1186" s="40">
        <f t="shared" si="149"/>
        <v>508891.35826148803</v>
      </c>
      <c r="W1186" s="43">
        <f t="shared" si="150"/>
        <v>3.5104393997772827E-2</v>
      </c>
      <c r="Y1186" s="44">
        <f>Beazley_data[[#This Row],[total_RC]]</f>
        <v>1.0583484589429799</v>
      </c>
      <c r="Z1186" s="45">
        <f t="shared" si="151"/>
        <v>1.05832457717089</v>
      </c>
      <c r="AA1186" s="43">
        <f t="shared" si="152"/>
        <v>-2.2565640640923291E-5</v>
      </c>
      <c r="AD1186" s="42">
        <f>Beazley_data[[#This Row],[Cat_incurred]]+Beazley_data[[#This Row],[incurred_exc_cat]]</f>
        <v>16327722.8483396</v>
      </c>
      <c r="AE1186" s="40">
        <f t="shared" si="153"/>
        <v>2722500</v>
      </c>
      <c r="AF1186" s="43">
        <f t="shared" si="154"/>
        <v>-4.9973270333662443</v>
      </c>
    </row>
    <row r="1187" spans="1:32" x14ac:dyDescent="0.25">
      <c r="A1187" s="46" t="s">
        <v>1445</v>
      </c>
      <c r="B1187" s="46" t="s">
        <v>6</v>
      </c>
      <c r="C1187">
        <v>2021</v>
      </c>
      <c r="D1187" s="84">
        <v>2638574.4446</v>
      </c>
      <c r="E1187">
        <v>268109.665907613</v>
      </c>
      <c r="F1187">
        <v>0</v>
      </c>
      <c r="G1187">
        <v>664151.66399999999</v>
      </c>
      <c r="H1187">
        <v>0</v>
      </c>
      <c r="I1187">
        <v>0</v>
      </c>
      <c r="J1187">
        <v>1.1078456253701201</v>
      </c>
      <c r="K1187">
        <v>0</v>
      </c>
      <c r="L1187">
        <v>664151.66399999999</v>
      </c>
      <c r="M1187" s="38">
        <f>IF(OR(Beazley_data[[#This Row],[total_RC]]&lt;0.6,Beazley_data[[#This Row],[total_RC]]&gt;2),1,Beazley_data[[#This Row],[total_RC]])</f>
        <v>1.1078456253701201</v>
      </c>
      <c r="P1187" s="39" t="str">
        <f>Beazley_data[[#This Row],[key]]</f>
        <v>EH2021</v>
      </c>
      <c r="Q1187" s="40">
        <f>Beazley_data[[#This Row],[WEP]]</f>
        <v>2638574.4446</v>
      </c>
      <c r="R1187" s="40">
        <f t="shared" si="147"/>
        <v>2653801.2384560001</v>
      </c>
      <c r="S1187" s="41">
        <f t="shared" si="148"/>
        <v>5.7377295764844526E-3</v>
      </c>
      <c r="U1187" s="42">
        <f>Beazley_data[[#This Row],[Acq_costs]]</f>
        <v>268109.665907613</v>
      </c>
      <c r="V1187" s="40">
        <f t="shared" si="149"/>
        <v>281659.81250399997</v>
      </c>
      <c r="W1187" s="43">
        <f t="shared" si="150"/>
        <v>4.8108200015912955E-2</v>
      </c>
      <c r="Y1187" s="44">
        <f>Beazley_data[[#This Row],[total_RC]]</f>
        <v>1.1078456253701201</v>
      </c>
      <c r="Z1187" s="45">
        <f t="shared" si="151"/>
        <v>1.1073665034442499</v>
      </c>
      <c r="AA1187" s="43">
        <f t="shared" si="152"/>
        <v>-4.3266788762344601E-4</v>
      </c>
      <c r="AD1187" s="42">
        <f>Beazley_data[[#This Row],[Cat_incurred]]+Beazley_data[[#This Row],[incurred_exc_cat]]</f>
        <v>664151.66399999999</v>
      </c>
      <c r="AE1187" s="40">
        <f t="shared" si="153"/>
        <v>0</v>
      </c>
      <c r="AF1187" s="43" t="str">
        <f t="shared" si="154"/>
        <v>no values</v>
      </c>
    </row>
    <row r="1188" spans="1:32" x14ac:dyDescent="0.25">
      <c r="A1188" s="48" t="s">
        <v>1446</v>
      </c>
      <c r="B1188" s="48" t="s">
        <v>6</v>
      </c>
      <c r="C1188" s="49">
        <v>2022</v>
      </c>
      <c r="D1188" s="85">
        <v>2794431.6271000002</v>
      </c>
      <c r="E1188" s="49">
        <v>329699.88901929901</v>
      </c>
      <c r="F1188" s="49">
        <v>0</v>
      </c>
      <c r="G1188" s="49">
        <v>0</v>
      </c>
      <c r="H1188" s="49">
        <v>0</v>
      </c>
      <c r="I1188" s="49">
        <v>0</v>
      </c>
      <c r="J1188" s="49">
        <v>1.10504290794101</v>
      </c>
      <c r="K1188" s="49">
        <v>0</v>
      </c>
      <c r="L1188" s="49">
        <v>0</v>
      </c>
      <c r="M1188" s="38">
        <f>IF(OR(Beazley_data[[#This Row],[total_RC]]&lt;0.6,Beazley_data[[#This Row],[total_RC]]&gt;2),1,Beazley_data[[#This Row],[total_RC]])</f>
        <v>1.10504290794101</v>
      </c>
      <c r="P1188" s="39" t="str">
        <f>Beazley_data[[#This Row],[key]]</f>
        <v>EH2022</v>
      </c>
      <c r="Q1188" s="40">
        <f>Beazley_data[[#This Row],[WEP]]</f>
        <v>2794431.6271000002</v>
      </c>
      <c r="R1188" s="40">
        <f t="shared" si="147"/>
        <v>2063371.5163</v>
      </c>
      <c r="S1188" s="41">
        <f t="shared" si="148"/>
        <v>-0.35430367484713743</v>
      </c>
      <c r="U1188" s="42">
        <f>Beazley_data[[#This Row],[Acq_costs]]</f>
        <v>329699.88901929901</v>
      </c>
      <c r="V1188" s="40">
        <f t="shared" si="149"/>
        <v>241360.421</v>
      </c>
      <c r="W1188" s="43">
        <f t="shared" si="150"/>
        <v>-0.36600643822749629</v>
      </c>
      <c r="Y1188" s="44">
        <f>Beazley_data[[#This Row],[total_RC]]</f>
        <v>1.10504290794101</v>
      </c>
      <c r="Z1188" s="45">
        <f t="shared" si="151"/>
        <v>1.1027721165648201</v>
      </c>
      <c r="AA1188" s="43">
        <f t="shared" si="152"/>
        <v>-2.0591664788039022E-3</v>
      </c>
      <c r="AD1188" s="42">
        <f>Beazley_data[[#This Row],[Cat_incurred]]+Beazley_data[[#This Row],[incurred_exc_cat]]</f>
        <v>0</v>
      </c>
      <c r="AE1188" s="40">
        <f t="shared" si="153"/>
        <v>0</v>
      </c>
      <c r="AF1188" s="43" t="str">
        <f t="shared" si="154"/>
        <v>no values</v>
      </c>
    </row>
    <row r="1189" spans="1:32" x14ac:dyDescent="0.25">
      <c r="A1189" s="46" t="s">
        <v>1447</v>
      </c>
      <c r="B1189" s="46" t="s">
        <v>6</v>
      </c>
      <c r="C1189">
        <v>2023</v>
      </c>
      <c r="D1189" s="84">
        <v>3473684.0262000002</v>
      </c>
      <c r="E1189">
        <v>413763.05480084103</v>
      </c>
      <c r="F1189">
        <v>0</v>
      </c>
      <c r="G1189">
        <v>0</v>
      </c>
      <c r="H1189">
        <v>0</v>
      </c>
      <c r="I1189">
        <v>0</v>
      </c>
      <c r="J1189">
        <v>1.08265545479667</v>
      </c>
      <c r="K1189">
        <v>0</v>
      </c>
      <c r="L1189">
        <v>0</v>
      </c>
      <c r="M1189" s="38">
        <f>IF(OR(Beazley_data[[#This Row],[total_RC]]&lt;0.6,Beazley_data[[#This Row],[total_RC]]&gt;2),1,Beazley_data[[#This Row],[total_RC]])</f>
        <v>1.08265545479667</v>
      </c>
      <c r="P1189" s="39" t="str">
        <f>Beazley_data[[#This Row],[key]]</f>
        <v>EH2023</v>
      </c>
      <c r="Q1189" s="40">
        <f>Beazley_data[[#This Row],[WEP]]</f>
        <v>3473684.0262000002</v>
      </c>
      <c r="R1189" s="40">
        <f t="shared" si="147"/>
        <v>0</v>
      </c>
      <c r="S1189" s="41" t="str">
        <f t="shared" si="148"/>
        <v>no values</v>
      </c>
      <c r="U1189" s="42">
        <f>Beazley_data[[#This Row],[Acq_costs]]</f>
        <v>413763.05480084103</v>
      </c>
      <c r="V1189" s="40">
        <f t="shared" si="149"/>
        <v>0</v>
      </c>
      <c r="W1189" s="43" t="str">
        <f t="shared" si="150"/>
        <v>no values</v>
      </c>
      <c r="Y1189" s="44">
        <f>Beazley_data[[#This Row],[total_RC]]</f>
        <v>1.08265545479667</v>
      </c>
      <c r="Z1189" s="45">
        <f t="shared" si="151"/>
        <v>0</v>
      </c>
      <c r="AA1189" s="43" t="str">
        <f t="shared" si="152"/>
        <v>no values</v>
      </c>
      <c r="AD1189" s="42">
        <f>Beazley_data[[#This Row],[Cat_incurred]]+Beazley_data[[#This Row],[incurred_exc_cat]]</f>
        <v>0</v>
      </c>
      <c r="AE1189" s="40">
        <f t="shared" si="153"/>
        <v>0</v>
      </c>
      <c r="AF1189" s="43" t="str">
        <f t="shared" si="154"/>
        <v>no values</v>
      </c>
    </row>
    <row r="1190" spans="1:32" x14ac:dyDescent="0.25">
      <c r="A1190" s="48" t="s">
        <v>1448</v>
      </c>
      <c r="B1190" s="48" t="s">
        <v>6</v>
      </c>
      <c r="C1190" s="49">
        <v>2024</v>
      </c>
      <c r="D1190" s="85">
        <v>2502983.4336999999</v>
      </c>
      <c r="E1190" s="49">
        <v>382881.18448253098</v>
      </c>
      <c r="F1190" s="49">
        <v>0</v>
      </c>
      <c r="G1190" s="49">
        <v>0</v>
      </c>
      <c r="H1190" s="49">
        <v>0</v>
      </c>
      <c r="I1190" s="49">
        <v>0</v>
      </c>
      <c r="J1190" s="49">
        <v>1.1343805795719999</v>
      </c>
      <c r="K1190" s="49">
        <v>0</v>
      </c>
      <c r="L1190" s="49">
        <v>0</v>
      </c>
      <c r="M1190" s="38">
        <f>IF(OR(Beazley_data[[#This Row],[total_RC]]&lt;0.6,Beazley_data[[#This Row],[total_RC]]&gt;2),1,Beazley_data[[#This Row],[total_RC]])</f>
        <v>1.1343805795719999</v>
      </c>
      <c r="P1190" s="39" t="str">
        <f>Beazley_data[[#This Row],[key]]</f>
        <v>EH2024</v>
      </c>
      <c r="Q1190" s="40">
        <f>Beazley_data[[#This Row],[WEP]]</f>
        <v>2502983.4336999999</v>
      </c>
      <c r="R1190" s="40">
        <f t="shared" si="147"/>
        <v>0</v>
      </c>
      <c r="S1190" s="41" t="str">
        <f t="shared" si="148"/>
        <v>no values</v>
      </c>
      <c r="U1190" s="42">
        <f>Beazley_data[[#This Row],[Acq_costs]]</f>
        <v>382881.18448253098</v>
      </c>
      <c r="V1190" s="40">
        <f t="shared" si="149"/>
        <v>0</v>
      </c>
      <c r="W1190" s="43" t="str">
        <f t="shared" si="150"/>
        <v>no values</v>
      </c>
      <c r="Y1190" s="44">
        <f>Beazley_data[[#This Row],[total_RC]]</f>
        <v>1.1343805795719999</v>
      </c>
      <c r="Z1190" s="45">
        <f t="shared" si="151"/>
        <v>0</v>
      </c>
      <c r="AA1190" s="43" t="str">
        <f t="shared" si="152"/>
        <v>no values</v>
      </c>
      <c r="AD1190" s="42">
        <f>Beazley_data[[#This Row],[Cat_incurred]]+Beazley_data[[#This Row],[incurred_exc_cat]]</f>
        <v>0</v>
      </c>
      <c r="AE1190" s="40">
        <f t="shared" si="153"/>
        <v>0</v>
      </c>
      <c r="AF1190" s="43" t="str">
        <f t="shared" si="154"/>
        <v>no values</v>
      </c>
    </row>
    <row r="1191" spans="1:32" x14ac:dyDescent="0.25">
      <c r="A1191" s="46" t="s">
        <v>1449</v>
      </c>
      <c r="B1191" s="46" t="s">
        <v>13</v>
      </c>
      <c r="C1191">
        <v>2011</v>
      </c>
      <c r="D1191" s="84">
        <v>18527237.202199999</v>
      </c>
      <c r="E1191">
        <v>2318597.5274092499</v>
      </c>
      <c r="F1191">
        <v>0</v>
      </c>
      <c r="G1191">
        <v>0</v>
      </c>
      <c r="H1191">
        <v>0</v>
      </c>
      <c r="I1191">
        <v>0</v>
      </c>
      <c r="J1191">
        <v>1.01505395225468</v>
      </c>
      <c r="K1191">
        <v>0</v>
      </c>
      <c r="L1191">
        <v>0</v>
      </c>
      <c r="M1191" s="38">
        <f>IF(OR(Beazley_data[[#This Row],[total_RC]]&lt;0.6,Beazley_data[[#This Row],[total_RC]]&gt;2),1,Beazley_data[[#This Row],[total_RC]])</f>
        <v>1.01505395225468</v>
      </c>
      <c r="P1191" s="39" t="str">
        <f>Beazley_data[[#This Row],[key]]</f>
        <v>EM2011</v>
      </c>
      <c r="Q1191" s="40">
        <f>Beazley_data[[#This Row],[WEP]]</f>
        <v>18527237.202199999</v>
      </c>
      <c r="R1191" s="40">
        <f t="shared" si="147"/>
        <v>18527237.202199999</v>
      </c>
      <c r="S1191" s="41">
        <f t="shared" si="148"/>
        <v>0</v>
      </c>
      <c r="U1191" s="42">
        <f>Beazley_data[[#This Row],[Acq_costs]]</f>
        <v>2318597.5274092499</v>
      </c>
      <c r="V1191" s="40">
        <f t="shared" si="149"/>
        <v>2318597.5279000001</v>
      </c>
      <c r="W1191" s="43">
        <f t="shared" si="150"/>
        <v>2.1165820296107528E-10</v>
      </c>
      <c r="Y1191" s="44">
        <f>Beazley_data[[#This Row],[total_RC]]</f>
        <v>1.01505395225468</v>
      </c>
      <c r="Z1191" s="45">
        <f t="shared" si="151"/>
        <v>1.01505395226496</v>
      </c>
      <c r="AA1191" s="43">
        <f t="shared" si="152"/>
        <v>1.0127539576862591E-11</v>
      </c>
      <c r="AD1191" s="42">
        <f>Beazley_data[[#This Row],[Cat_incurred]]+Beazley_data[[#This Row],[incurred_exc_cat]]</f>
        <v>0</v>
      </c>
      <c r="AE1191" s="40">
        <f t="shared" si="153"/>
        <v>0</v>
      </c>
      <c r="AF1191" s="43" t="str">
        <f t="shared" si="154"/>
        <v>no values</v>
      </c>
    </row>
    <row r="1192" spans="1:32" x14ac:dyDescent="0.25">
      <c r="A1192" s="48" t="s">
        <v>1450</v>
      </c>
      <c r="B1192" s="48" t="s">
        <v>13</v>
      </c>
      <c r="C1192" s="49">
        <v>2012</v>
      </c>
      <c r="D1192" s="85">
        <v>17378336.233399998</v>
      </c>
      <c r="E1192" s="49">
        <v>2189352.75427349</v>
      </c>
      <c r="F1192" s="49">
        <v>18287.288</v>
      </c>
      <c r="G1192" s="49">
        <v>18287.288</v>
      </c>
      <c r="H1192" s="49">
        <v>1075.125</v>
      </c>
      <c r="I1192" s="49">
        <v>1075.125</v>
      </c>
      <c r="J1192" s="49">
        <v>1.00267406095865</v>
      </c>
      <c r="K1192" s="49">
        <v>19362.413</v>
      </c>
      <c r="L1192" s="49">
        <v>19362.413</v>
      </c>
      <c r="M1192" s="38">
        <f>IF(OR(Beazley_data[[#This Row],[total_RC]]&lt;0.6,Beazley_data[[#This Row],[total_RC]]&gt;2),1,Beazley_data[[#This Row],[total_RC]])</f>
        <v>1.00267406095865</v>
      </c>
      <c r="P1192" s="39" t="str">
        <f>Beazley_data[[#This Row],[key]]</f>
        <v>EM2012</v>
      </c>
      <c r="Q1192" s="40">
        <f>Beazley_data[[#This Row],[WEP]]</f>
        <v>17378336.233399998</v>
      </c>
      <c r="R1192" s="40">
        <f t="shared" si="147"/>
        <v>17378336.233399998</v>
      </c>
      <c r="S1192" s="41">
        <f t="shared" si="148"/>
        <v>0</v>
      </c>
      <c r="U1192" s="42">
        <f>Beazley_data[[#This Row],[Acq_costs]]</f>
        <v>2189352.75427349</v>
      </c>
      <c r="V1192" s="40">
        <f t="shared" si="149"/>
        <v>2189352.7538999999</v>
      </c>
      <c r="W1192" s="43">
        <f t="shared" si="150"/>
        <v>-1.7059386801778677E-10</v>
      </c>
      <c r="Y1192" s="44">
        <f>Beazley_data[[#This Row],[total_RC]]</f>
        <v>1.00267406095865</v>
      </c>
      <c r="Z1192" s="45">
        <f t="shared" si="151"/>
        <v>1.0026740609874401</v>
      </c>
      <c r="AA1192" s="43">
        <f t="shared" si="152"/>
        <v>2.8713300313784893E-11</v>
      </c>
      <c r="AD1192" s="42">
        <f>Beazley_data[[#This Row],[Cat_incurred]]+Beazley_data[[#This Row],[incurred_exc_cat]]</f>
        <v>19362.413</v>
      </c>
      <c r="AE1192" s="40">
        <f t="shared" si="153"/>
        <v>19362.413</v>
      </c>
      <c r="AF1192" s="43">
        <f t="shared" si="154"/>
        <v>0</v>
      </c>
    </row>
    <row r="1193" spans="1:32" x14ac:dyDescent="0.25">
      <c r="A1193" s="46" t="s">
        <v>1451</v>
      </c>
      <c r="B1193" s="46" t="s">
        <v>13</v>
      </c>
      <c r="C1193">
        <v>2013</v>
      </c>
      <c r="D1193" s="84">
        <v>13028740.8486</v>
      </c>
      <c r="E1193">
        <v>937541.31510810903</v>
      </c>
      <c r="F1193">
        <v>0</v>
      </c>
      <c r="G1193">
        <v>0</v>
      </c>
      <c r="H1193">
        <v>0</v>
      </c>
      <c r="I1193">
        <v>0</v>
      </c>
      <c r="J1193">
        <v>0.96004843396906703</v>
      </c>
      <c r="K1193">
        <v>0</v>
      </c>
      <c r="L1193">
        <v>0</v>
      </c>
      <c r="M1193" s="38">
        <f>IF(OR(Beazley_data[[#This Row],[total_RC]]&lt;0.6,Beazley_data[[#This Row],[total_RC]]&gt;2),1,Beazley_data[[#This Row],[total_RC]])</f>
        <v>0.96004843396906703</v>
      </c>
      <c r="P1193" s="39" t="str">
        <f>Beazley_data[[#This Row],[key]]</f>
        <v>EM2013</v>
      </c>
      <c r="Q1193" s="40">
        <f>Beazley_data[[#This Row],[WEP]]</f>
        <v>13028740.8486</v>
      </c>
      <c r="R1193" s="40">
        <f t="shared" si="147"/>
        <v>13028740.8486</v>
      </c>
      <c r="S1193" s="41">
        <f t="shared" si="148"/>
        <v>0</v>
      </c>
      <c r="U1193" s="42">
        <f>Beazley_data[[#This Row],[Acq_costs]]</f>
        <v>937541.31510810903</v>
      </c>
      <c r="V1193" s="40">
        <f t="shared" si="149"/>
        <v>937541.31539999996</v>
      </c>
      <c r="W1193" s="43">
        <f t="shared" si="150"/>
        <v>3.1133660521388637E-10</v>
      </c>
      <c r="Y1193" s="44">
        <f>Beazley_data[[#This Row],[total_RC]]</f>
        <v>0.96004843396906703</v>
      </c>
      <c r="Z1193" s="45">
        <f t="shared" si="151"/>
        <v>0.96004843394946804</v>
      </c>
      <c r="AA1193" s="43">
        <f t="shared" si="152"/>
        <v>-2.0414583686873035E-11</v>
      </c>
      <c r="AD1193" s="42">
        <f>Beazley_data[[#This Row],[Cat_incurred]]+Beazley_data[[#This Row],[incurred_exc_cat]]</f>
        <v>0</v>
      </c>
      <c r="AE1193" s="40">
        <f t="shared" si="153"/>
        <v>0</v>
      </c>
      <c r="AF1193" s="43" t="str">
        <f t="shared" si="154"/>
        <v>no values</v>
      </c>
    </row>
    <row r="1194" spans="1:32" x14ac:dyDescent="0.25">
      <c r="A1194" s="48" t="s">
        <v>1452</v>
      </c>
      <c r="B1194" s="48" t="s">
        <v>13</v>
      </c>
      <c r="C1194" s="49">
        <v>2014</v>
      </c>
      <c r="D1194" s="85">
        <v>9243784.8035000004</v>
      </c>
      <c r="E1194" s="49">
        <v>604830.60124387802</v>
      </c>
      <c r="F1194" s="49">
        <v>0</v>
      </c>
      <c r="G1194" s="49">
        <v>0</v>
      </c>
      <c r="H1194" s="49">
        <v>0</v>
      </c>
      <c r="I1194" s="49">
        <v>0</v>
      </c>
      <c r="J1194" s="49">
        <v>0.88628100371173402</v>
      </c>
      <c r="K1194" s="49">
        <v>0</v>
      </c>
      <c r="L1194" s="49">
        <v>0</v>
      </c>
      <c r="M1194" s="38">
        <f>IF(OR(Beazley_data[[#This Row],[total_RC]]&lt;0.6,Beazley_data[[#This Row],[total_RC]]&gt;2),1,Beazley_data[[#This Row],[total_RC]])</f>
        <v>0.88628100371173402</v>
      </c>
      <c r="P1194" s="39" t="str">
        <f>Beazley_data[[#This Row],[key]]</f>
        <v>EM2014</v>
      </c>
      <c r="Q1194" s="40">
        <f>Beazley_data[[#This Row],[WEP]]</f>
        <v>9243784.8035000004</v>
      </c>
      <c r="R1194" s="40">
        <f t="shared" si="147"/>
        <v>9243784.8035000004</v>
      </c>
      <c r="S1194" s="41">
        <f t="shared" si="148"/>
        <v>0</v>
      </c>
      <c r="U1194" s="42">
        <f>Beazley_data[[#This Row],[Acq_costs]]</f>
        <v>604830.60124387802</v>
      </c>
      <c r="V1194" s="40">
        <f t="shared" si="149"/>
        <v>604830.6017</v>
      </c>
      <c r="W1194" s="43">
        <f t="shared" si="150"/>
        <v>7.5413178785030469E-10</v>
      </c>
      <c r="Y1194" s="44">
        <f>Beazley_data[[#This Row],[total_RC]]</f>
        <v>0.88628100371173402</v>
      </c>
      <c r="Z1194" s="45">
        <f t="shared" si="151"/>
        <v>0.88628100368554996</v>
      </c>
      <c r="AA1194" s="43">
        <f t="shared" si="152"/>
        <v>-2.9543739305465285E-11</v>
      </c>
      <c r="AD1194" s="42">
        <f>Beazley_data[[#This Row],[Cat_incurred]]+Beazley_data[[#This Row],[incurred_exc_cat]]</f>
        <v>0</v>
      </c>
      <c r="AE1194" s="40">
        <f t="shared" si="153"/>
        <v>0</v>
      </c>
      <c r="AF1194" s="43" t="str">
        <f t="shared" si="154"/>
        <v>no values</v>
      </c>
    </row>
    <row r="1195" spans="1:32" x14ac:dyDescent="0.25">
      <c r="A1195" s="46" t="s">
        <v>1453</v>
      </c>
      <c r="B1195" s="46" t="s">
        <v>13</v>
      </c>
      <c r="C1195">
        <v>2015</v>
      </c>
      <c r="D1195" s="84">
        <v>6449554.3717</v>
      </c>
      <c r="E1195">
        <v>578443.36194359197</v>
      </c>
      <c r="F1195">
        <v>0</v>
      </c>
      <c r="G1195">
        <v>0</v>
      </c>
      <c r="H1195">
        <v>0</v>
      </c>
      <c r="I1195">
        <v>0</v>
      </c>
      <c r="J1195">
        <v>0.77891095903309704</v>
      </c>
      <c r="K1195">
        <v>0</v>
      </c>
      <c r="L1195">
        <v>0</v>
      </c>
      <c r="M1195" s="38">
        <f>IF(OR(Beazley_data[[#This Row],[total_RC]]&lt;0.6,Beazley_data[[#This Row],[total_RC]]&gt;2),1,Beazley_data[[#This Row],[total_RC]])</f>
        <v>0.77891095903309704</v>
      </c>
      <c r="P1195" s="39" t="str">
        <f>Beazley_data[[#This Row],[key]]</f>
        <v>EM2015</v>
      </c>
      <c r="Q1195" s="40">
        <f>Beazley_data[[#This Row],[WEP]]</f>
        <v>6449554.3717</v>
      </c>
      <c r="R1195" s="40">
        <f t="shared" si="147"/>
        <v>6346225.8485000003</v>
      </c>
      <c r="S1195" s="41">
        <f t="shared" si="148"/>
        <v>-1.6281885591011944E-2</v>
      </c>
      <c r="U1195" s="42">
        <f>Beazley_data[[#This Row],[Acq_costs]]</f>
        <v>578443.36194359197</v>
      </c>
      <c r="V1195" s="40">
        <f t="shared" si="149"/>
        <v>566962.41480000003</v>
      </c>
      <c r="W1195" s="43">
        <f t="shared" si="150"/>
        <v>-2.024992635118842E-2</v>
      </c>
      <c r="Y1195" s="44">
        <f>Beazley_data[[#This Row],[total_RC]]</f>
        <v>0.77891095903309704</v>
      </c>
      <c r="Z1195" s="45">
        <f t="shared" si="151"/>
        <v>0.77891095900585094</v>
      </c>
      <c r="AA1195" s="43">
        <f t="shared" si="152"/>
        <v>-3.497972901087885E-11</v>
      </c>
      <c r="AD1195" s="42">
        <f>Beazley_data[[#This Row],[Cat_incurred]]+Beazley_data[[#This Row],[incurred_exc_cat]]</f>
        <v>0</v>
      </c>
      <c r="AE1195" s="40">
        <f t="shared" si="153"/>
        <v>0</v>
      </c>
      <c r="AF1195" s="43" t="str">
        <f t="shared" si="154"/>
        <v>no values</v>
      </c>
    </row>
    <row r="1196" spans="1:32" x14ac:dyDescent="0.25">
      <c r="A1196" s="48" t="s">
        <v>1454</v>
      </c>
      <c r="B1196" s="48" t="s">
        <v>13</v>
      </c>
      <c r="C1196" s="49">
        <v>2016</v>
      </c>
      <c r="D1196" s="85">
        <v>5836164.7434999999</v>
      </c>
      <c r="E1196" s="49">
        <v>333796.12340839801</v>
      </c>
      <c r="F1196" s="49">
        <v>0</v>
      </c>
      <c r="G1196" s="49">
        <v>0</v>
      </c>
      <c r="H1196" s="49">
        <v>0</v>
      </c>
      <c r="I1196" s="49">
        <v>0</v>
      </c>
      <c r="J1196" s="49">
        <v>0.824801496507517</v>
      </c>
      <c r="K1196" s="49">
        <v>0</v>
      </c>
      <c r="L1196" s="49">
        <v>0</v>
      </c>
      <c r="M1196" s="38">
        <f>IF(OR(Beazley_data[[#This Row],[total_RC]]&lt;0.6,Beazley_data[[#This Row],[total_RC]]&gt;2),1,Beazley_data[[#This Row],[total_RC]])</f>
        <v>0.824801496507517</v>
      </c>
      <c r="P1196" s="39" t="str">
        <f>Beazley_data[[#This Row],[key]]</f>
        <v>EM2016</v>
      </c>
      <c r="Q1196" s="40">
        <f>Beazley_data[[#This Row],[WEP]]</f>
        <v>5836164.7434999999</v>
      </c>
      <c r="R1196" s="40">
        <f t="shared" si="147"/>
        <v>5818236.8063000003</v>
      </c>
      <c r="S1196" s="41">
        <f t="shared" si="148"/>
        <v>-3.0813350842968726E-3</v>
      </c>
      <c r="U1196" s="42">
        <f>Beazley_data[[#This Row],[Acq_costs]]</f>
        <v>333796.12340839801</v>
      </c>
      <c r="V1196" s="40">
        <f t="shared" si="149"/>
        <v>328849.90850000002</v>
      </c>
      <c r="W1196" s="43">
        <f t="shared" si="150"/>
        <v>-1.5040949626409852E-2</v>
      </c>
      <c r="Y1196" s="44">
        <f>Beazley_data[[#This Row],[total_RC]]</f>
        <v>0.824801496507517</v>
      </c>
      <c r="Z1196" s="45">
        <f t="shared" si="151"/>
        <v>0.82325995576109301</v>
      </c>
      <c r="AA1196" s="43">
        <f t="shared" si="152"/>
        <v>-1.8724835765865132E-3</v>
      </c>
      <c r="AD1196" s="42">
        <f>Beazley_data[[#This Row],[Cat_incurred]]+Beazley_data[[#This Row],[incurred_exc_cat]]</f>
        <v>0</v>
      </c>
      <c r="AE1196" s="40">
        <f t="shared" si="153"/>
        <v>0</v>
      </c>
      <c r="AF1196" s="43" t="str">
        <f t="shared" si="154"/>
        <v>no values</v>
      </c>
    </row>
    <row r="1197" spans="1:32" x14ac:dyDescent="0.25">
      <c r="A1197" s="46" t="s">
        <v>1455</v>
      </c>
      <c r="B1197" s="46" t="s">
        <v>13</v>
      </c>
      <c r="C1197">
        <v>2017</v>
      </c>
      <c r="D1197" s="84">
        <v>3204883.1866000001</v>
      </c>
      <c r="E1197">
        <v>274596.78890138102</v>
      </c>
      <c r="F1197">
        <v>396.48759999999999</v>
      </c>
      <c r="G1197">
        <v>396.48759999999999</v>
      </c>
      <c r="H1197">
        <v>0</v>
      </c>
      <c r="I1197">
        <v>0</v>
      </c>
      <c r="J1197">
        <v>0.97135498487136196</v>
      </c>
      <c r="K1197">
        <v>396.48759999999999</v>
      </c>
      <c r="L1197">
        <v>396.48759999999999</v>
      </c>
      <c r="M1197" s="38">
        <f>IF(OR(Beazley_data[[#This Row],[total_RC]]&lt;0.6,Beazley_data[[#This Row],[total_RC]]&gt;2),1,Beazley_data[[#This Row],[total_RC]])</f>
        <v>0.97135498487136196</v>
      </c>
      <c r="P1197" s="39" t="str">
        <f>Beazley_data[[#This Row],[key]]</f>
        <v>EM2017</v>
      </c>
      <c r="Q1197" s="40">
        <f>Beazley_data[[#This Row],[WEP]]</f>
        <v>3204883.1866000001</v>
      </c>
      <c r="R1197" s="40">
        <f t="shared" si="147"/>
        <v>3090399.0199000002</v>
      </c>
      <c r="S1197" s="41">
        <f t="shared" si="148"/>
        <v>-3.7045108402766855E-2</v>
      </c>
      <c r="U1197" s="42">
        <f>Beazley_data[[#This Row],[Acq_costs]]</f>
        <v>274596.78890138102</v>
      </c>
      <c r="V1197" s="40">
        <f t="shared" si="149"/>
        <v>251324.80160000001</v>
      </c>
      <c r="W1197" s="43">
        <f t="shared" si="150"/>
        <v>-9.2597257227402155E-2</v>
      </c>
      <c r="Y1197" s="44">
        <f>Beazley_data[[#This Row],[total_RC]]</f>
        <v>0.97135498487136196</v>
      </c>
      <c r="Z1197" s="45">
        <f t="shared" si="151"/>
        <v>0.96303170903989099</v>
      </c>
      <c r="AA1197" s="43">
        <f t="shared" si="152"/>
        <v>-8.6427848152258475E-3</v>
      </c>
      <c r="AD1197" s="42">
        <f>Beazley_data[[#This Row],[Cat_incurred]]+Beazley_data[[#This Row],[incurred_exc_cat]]</f>
        <v>396.48759999999999</v>
      </c>
      <c r="AE1197" s="40">
        <f t="shared" si="153"/>
        <v>396.487599999998</v>
      </c>
      <c r="AF1197" s="43">
        <f t="shared" si="154"/>
        <v>-5.0178609876533105E-15</v>
      </c>
    </row>
    <row r="1198" spans="1:32" x14ac:dyDescent="0.25">
      <c r="A1198" s="48" t="s">
        <v>1456</v>
      </c>
      <c r="B1198" s="48" t="s">
        <v>13</v>
      </c>
      <c r="C1198" s="49">
        <v>2018</v>
      </c>
      <c r="D1198" s="85">
        <v>3172497.2514999998</v>
      </c>
      <c r="E1198" s="49">
        <v>227787.46886100501</v>
      </c>
      <c r="F1198" s="49">
        <v>0</v>
      </c>
      <c r="G1198" s="49">
        <v>0</v>
      </c>
      <c r="H1198" s="49">
        <v>3687.8238000000001</v>
      </c>
      <c r="I1198" s="49">
        <v>3687.8238000000001</v>
      </c>
      <c r="J1198" s="49">
        <v>1.0734892013089099</v>
      </c>
      <c r="K1198" s="49">
        <v>3687.8238000000001</v>
      </c>
      <c r="L1198" s="49">
        <v>3687.8238000000001</v>
      </c>
      <c r="M1198" s="38">
        <f>IF(OR(Beazley_data[[#This Row],[total_RC]]&lt;0.6,Beazley_data[[#This Row],[total_RC]]&gt;2),1,Beazley_data[[#This Row],[total_RC]])</f>
        <v>1.0734892013089099</v>
      </c>
      <c r="P1198" s="39" t="str">
        <f>Beazley_data[[#This Row],[key]]</f>
        <v>EM2018</v>
      </c>
      <c r="Q1198" s="40">
        <f>Beazley_data[[#This Row],[WEP]]</f>
        <v>3172497.2514999998</v>
      </c>
      <c r="R1198" s="40">
        <f t="shared" si="147"/>
        <v>3253128.6787999999</v>
      </c>
      <c r="S1198" s="41">
        <f t="shared" si="148"/>
        <v>2.4785809373437717E-2</v>
      </c>
      <c r="U1198" s="42">
        <f>Beazley_data[[#This Row],[Acq_costs]]</f>
        <v>227787.46886100501</v>
      </c>
      <c r="V1198" s="40">
        <f t="shared" si="149"/>
        <v>254169.48540000001</v>
      </c>
      <c r="W1198" s="43">
        <f t="shared" si="150"/>
        <v>0.1037969467399921</v>
      </c>
      <c r="Y1198" s="44">
        <f>Beazley_data[[#This Row],[total_RC]]</f>
        <v>1.0734892013089099</v>
      </c>
      <c r="Z1198" s="45">
        <f t="shared" si="151"/>
        <v>1.07921391067335</v>
      </c>
      <c r="AA1198" s="43">
        <f t="shared" si="152"/>
        <v>5.3045177678152254E-3</v>
      </c>
      <c r="AD1198" s="42">
        <f>Beazley_data[[#This Row],[Cat_incurred]]+Beazley_data[[#This Row],[incurred_exc_cat]]</f>
        <v>3687.8238000000001</v>
      </c>
      <c r="AE1198" s="40">
        <f t="shared" si="153"/>
        <v>3687.8238000000001</v>
      </c>
      <c r="AF1198" s="43">
        <f t="shared" si="154"/>
        <v>0</v>
      </c>
    </row>
    <row r="1199" spans="1:32" x14ac:dyDescent="0.25">
      <c r="A1199" s="46" t="s">
        <v>1457</v>
      </c>
      <c r="B1199" s="46" t="s">
        <v>13</v>
      </c>
      <c r="C1199">
        <v>2019</v>
      </c>
      <c r="D1199" s="84">
        <v>2986172.9717000001</v>
      </c>
      <c r="E1199">
        <v>211830.57719747999</v>
      </c>
      <c r="F1199">
        <v>0</v>
      </c>
      <c r="G1199">
        <v>0</v>
      </c>
      <c r="H1199">
        <v>0</v>
      </c>
      <c r="I1199">
        <v>0</v>
      </c>
      <c r="J1199">
        <v>1.00107687612489</v>
      </c>
      <c r="K1199">
        <v>0</v>
      </c>
      <c r="L1199">
        <v>0</v>
      </c>
      <c r="M1199" s="38">
        <f>IF(OR(Beazley_data[[#This Row],[total_RC]]&lt;0.6,Beazley_data[[#This Row],[total_RC]]&gt;2),1,Beazley_data[[#This Row],[total_RC]])</f>
        <v>1.00107687612489</v>
      </c>
      <c r="P1199" s="39" t="str">
        <f>Beazley_data[[#This Row],[key]]</f>
        <v>EM2019</v>
      </c>
      <c r="Q1199" s="40">
        <f>Beazley_data[[#This Row],[WEP]]</f>
        <v>2986172.9717000001</v>
      </c>
      <c r="R1199" s="40">
        <f t="shared" si="147"/>
        <v>3072676.4726999998</v>
      </c>
      <c r="S1199" s="41">
        <f t="shared" si="148"/>
        <v>2.8152492385242228E-2</v>
      </c>
      <c r="U1199" s="42">
        <f>Beazley_data[[#This Row],[Acq_costs]]</f>
        <v>211830.57719747999</v>
      </c>
      <c r="V1199" s="40">
        <f t="shared" si="149"/>
        <v>214955.82029999999</v>
      </c>
      <c r="W1199" s="43">
        <f t="shared" si="150"/>
        <v>1.4539002005892677E-2</v>
      </c>
      <c r="Y1199" s="44">
        <f>Beazley_data[[#This Row],[total_RC]]</f>
        <v>1.00107687612489</v>
      </c>
      <c r="Z1199" s="45">
        <f t="shared" si="151"/>
        <v>1.00187802348303</v>
      </c>
      <c r="AA1199" s="43">
        <f t="shared" si="152"/>
        <v>7.9964560491583051E-4</v>
      </c>
      <c r="AD1199" s="42">
        <f>Beazley_data[[#This Row],[Cat_incurred]]+Beazley_data[[#This Row],[incurred_exc_cat]]</f>
        <v>0</v>
      </c>
      <c r="AE1199" s="40">
        <f t="shared" si="153"/>
        <v>0</v>
      </c>
      <c r="AF1199" s="43" t="str">
        <f t="shared" si="154"/>
        <v>no values</v>
      </c>
    </row>
    <row r="1200" spans="1:32" x14ac:dyDescent="0.25">
      <c r="A1200" s="48" t="s">
        <v>1458</v>
      </c>
      <c r="B1200" s="48" t="s">
        <v>13</v>
      </c>
      <c r="C1200" s="49">
        <v>2020</v>
      </c>
      <c r="D1200" s="85">
        <v>2457978.9912</v>
      </c>
      <c r="E1200" s="49">
        <v>187469.31474736799</v>
      </c>
      <c r="F1200" s="49">
        <v>731664.19110000005</v>
      </c>
      <c r="G1200" s="49">
        <v>731664.19110000005</v>
      </c>
      <c r="H1200" s="49">
        <v>0</v>
      </c>
      <c r="I1200" s="49">
        <v>0</v>
      </c>
      <c r="J1200" s="49">
        <v>1.0010881739667501</v>
      </c>
      <c r="K1200" s="49">
        <v>731664.19110000005</v>
      </c>
      <c r="L1200" s="49">
        <v>731664.19110000005</v>
      </c>
      <c r="M1200" s="38">
        <f>IF(OR(Beazley_data[[#This Row],[total_RC]]&lt;0.6,Beazley_data[[#This Row],[total_RC]]&gt;2),1,Beazley_data[[#This Row],[total_RC]])</f>
        <v>1.0010881739667501</v>
      </c>
      <c r="P1200" s="39" t="str">
        <f>Beazley_data[[#This Row],[key]]</f>
        <v>EM2020</v>
      </c>
      <c r="Q1200" s="40">
        <f>Beazley_data[[#This Row],[WEP]]</f>
        <v>2457978.9912</v>
      </c>
      <c r="R1200" s="40">
        <f t="shared" si="147"/>
        <v>2589362.8450000002</v>
      </c>
      <c r="S1200" s="41">
        <f t="shared" si="148"/>
        <v>5.0739838973784361E-2</v>
      </c>
      <c r="U1200" s="42">
        <f>Beazley_data[[#This Row],[Acq_costs]]</f>
        <v>187469.31474736799</v>
      </c>
      <c r="V1200" s="40">
        <f t="shared" si="149"/>
        <v>211485.3383</v>
      </c>
      <c r="W1200" s="43">
        <f t="shared" si="150"/>
        <v>0.11355881095910476</v>
      </c>
      <c r="Y1200" s="44">
        <f>Beazley_data[[#This Row],[total_RC]]</f>
        <v>1.0010881739667501</v>
      </c>
      <c r="Z1200" s="45">
        <f t="shared" si="151"/>
        <v>1.0010307783630199</v>
      </c>
      <c r="AA1200" s="43">
        <f t="shared" si="152"/>
        <v>-5.7336502504000231E-5</v>
      </c>
      <c r="AD1200" s="42">
        <f>Beazley_data[[#This Row],[Cat_incurred]]+Beazley_data[[#This Row],[incurred_exc_cat]]</f>
        <v>731664.19110000005</v>
      </c>
      <c r="AE1200" s="40">
        <f t="shared" si="153"/>
        <v>731664.19110000005</v>
      </c>
      <c r="AF1200" s="43">
        <f t="shared" si="154"/>
        <v>0</v>
      </c>
    </row>
    <row r="1201" spans="1:32" x14ac:dyDescent="0.25">
      <c r="A1201" s="46" t="s">
        <v>1459</v>
      </c>
      <c r="B1201" s="46" t="s">
        <v>13</v>
      </c>
      <c r="C1201">
        <v>2021</v>
      </c>
      <c r="D1201" s="84">
        <v>2520651.5288999998</v>
      </c>
      <c r="E1201">
        <v>217562.846336191</v>
      </c>
      <c r="F1201">
        <v>502108.103</v>
      </c>
      <c r="G1201">
        <v>502108.103</v>
      </c>
      <c r="H1201">
        <v>3355.7375999999999</v>
      </c>
      <c r="I1201">
        <v>3355.7375999999999</v>
      </c>
      <c r="J1201">
        <v>1.0153331750440699</v>
      </c>
      <c r="K1201">
        <v>505463.8406</v>
      </c>
      <c r="L1201">
        <v>505463.8406</v>
      </c>
      <c r="M1201" s="38">
        <f>IF(OR(Beazley_data[[#This Row],[total_RC]]&lt;0.6,Beazley_data[[#This Row],[total_RC]]&gt;2),1,Beazley_data[[#This Row],[total_RC]])</f>
        <v>1.0153331750440699</v>
      </c>
      <c r="P1201" s="39" t="str">
        <f>Beazley_data[[#This Row],[key]]</f>
        <v>EM2021</v>
      </c>
      <c r="Q1201" s="40">
        <f>Beazley_data[[#This Row],[WEP]]</f>
        <v>2520651.5288999998</v>
      </c>
      <c r="R1201" s="40">
        <f t="shared" si="147"/>
        <v>2486319.9959</v>
      </c>
      <c r="S1201" s="41">
        <f t="shared" si="148"/>
        <v>-1.3808171537297421E-2</v>
      </c>
      <c r="U1201" s="42">
        <f>Beazley_data[[#This Row],[Acq_costs]]</f>
        <v>217562.846336191</v>
      </c>
      <c r="V1201" s="40">
        <f t="shared" si="149"/>
        <v>217516.4601</v>
      </c>
      <c r="W1201" s="43">
        <f t="shared" si="150"/>
        <v>-2.1325391269090273E-4</v>
      </c>
      <c r="Y1201" s="44">
        <f>Beazley_data[[#This Row],[total_RC]]</f>
        <v>1.0153331750440699</v>
      </c>
      <c r="Z1201" s="45">
        <f t="shared" si="151"/>
        <v>1.0152705503122701</v>
      </c>
      <c r="AA1201" s="43">
        <f t="shared" si="152"/>
        <v>-6.1682801476505318E-5</v>
      </c>
      <c r="AD1201" s="42">
        <f>Beazley_data[[#This Row],[Cat_incurred]]+Beazley_data[[#This Row],[incurred_exc_cat]]</f>
        <v>505463.8406</v>
      </c>
      <c r="AE1201" s="40">
        <f t="shared" si="153"/>
        <v>507460.75</v>
      </c>
      <c r="AF1201" s="43">
        <f t="shared" si="154"/>
        <v>3.9351011876288047E-3</v>
      </c>
    </row>
    <row r="1202" spans="1:32" x14ac:dyDescent="0.25">
      <c r="A1202" s="48" t="s">
        <v>1460</v>
      </c>
      <c r="B1202" s="48" t="s">
        <v>13</v>
      </c>
      <c r="C1202" s="49">
        <v>2022</v>
      </c>
      <c r="D1202" s="85">
        <v>3017409.4163000002</v>
      </c>
      <c r="E1202" s="49">
        <v>225422.59399654201</v>
      </c>
      <c r="F1202" s="49">
        <v>0</v>
      </c>
      <c r="G1202" s="49">
        <v>0</v>
      </c>
      <c r="H1202" s="49">
        <v>0</v>
      </c>
      <c r="I1202" s="49">
        <v>0</v>
      </c>
      <c r="J1202" s="49">
        <v>1.0172070382065901</v>
      </c>
      <c r="K1202" s="49">
        <v>0</v>
      </c>
      <c r="L1202" s="49">
        <v>0</v>
      </c>
      <c r="M1202" s="38">
        <f>IF(OR(Beazley_data[[#This Row],[total_RC]]&lt;0.6,Beazley_data[[#This Row],[total_RC]]&gt;2),1,Beazley_data[[#This Row],[total_RC]])</f>
        <v>1.0172070382065901</v>
      </c>
      <c r="P1202" s="39" t="str">
        <f>Beazley_data[[#This Row],[key]]</f>
        <v>EM2022</v>
      </c>
      <c r="Q1202" s="40">
        <f>Beazley_data[[#This Row],[WEP]]</f>
        <v>3017409.4163000002</v>
      </c>
      <c r="R1202" s="40">
        <f t="shared" si="147"/>
        <v>382440.09590000001</v>
      </c>
      <c r="S1202" s="41">
        <f t="shared" si="148"/>
        <v>-6.8898877200600559</v>
      </c>
      <c r="U1202" s="42">
        <f>Beazley_data[[#This Row],[Acq_costs]]</f>
        <v>225422.59399654201</v>
      </c>
      <c r="V1202" s="40">
        <f t="shared" si="149"/>
        <v>57339.756800000003</v>
      </c>
      <c r="W1202" s="43">
        <f t="shared" si="150"/>
        <v>-2.9313489728045377</v>
      </c>
      <c r="Y1202" s="44">
        <f>Beazley_data[[#This Row],[total_RC]]</f>
        <v>1.0172070382065901</v>
      </c>
      <c r="Z1202" s="45">
        <f t="shared" si="151"/>
        <v>1.0212951635554699</v>
      </c>
      <c r="AA1202" s="43">
        <f t="shared" si="152"/>
        <v>4.0028832944314363E-3</v>
      </c>
      <c r="AD1202" s="42">
        <f>Beazley_data[[#This Row],[Cat_incurred]]+Beazley_data[[#This Row],[incurred_exc_cat]]</f>
        <v>0</v>
      </c>
      <c r="AE1202" s="40">
        <f t="shared" si="153"/>
        <v>0</v>
      </c>
      <c r="AF1202" s="43" t="str">
        <f t="shared" si="154"/>
        <v>no values</v>
      </c>
    </row>
    <row r="1203" spans="1:32" x14ac:dyDescent="0.25">
      <c r="A1203" s="46" t="s">
        <v>1461</v>
      </c>
      <c r="B1203" s="46" t="s">
        <v>13</v>
      </c>
      <c r="C1203">
        <v>2023</v>
      </c>
      <c r="D1203" s="84">
        <v>3416034.2634000001</v>
      </c>
      <c r="E1203">
        <v>229298.24902125401</v>
      </c>
      <c r="F1203">
        <v>0</v>
      </c>
      <c r="G1203">
        <v>0</v>
      </c>
      <c r="H1203">
        <v>0</v>
      </c>
      <c r="I1203">
        <v>0</v>
      </c>
      <c r="J1203">
        <v>1.0674935173992299</v>
      </c>
      <c r="K1203">
        <v>0</v>
      </c>
      <c r="L1203">
        <v>0</v>
      </c>
      <c r="M1203" s="38">
        <f>IF(OR(Beazley_data[[#This Row],[total_RC]]&lt;0.6,Beazley_data[[#This Row],[total_RC]]&gt;2),1,Beazley_data[[#This Row],[total_RC]])</f>
        <v>1.0674935173992299</v>
      </c>
      <c r="P1203" s="39" t="str">
        <f>Beazley_data[[#This Row],[key]]</f>
        <v>EM2023</v>
      </c>
      <c r="Q1203" s="40">
        <f>Beazley_data[[#This Row],[WEP]]</f>
        <v>3416034.2634000001</v>
      </c>
      <c r="R1203" s="40">
        <f t="shared" si="147"/>
        <v>0</v>
      </c>
      <c r="S1203" s="41" t="str">
        <f t="shared" si="148"/>
        <v>no values</v>
      </c>
      <c r="U1203" s="42">
        <f>Beazley_data[[#This Row],[Acq_costs]]</f>
        <v>229298.24902125401</v>
      </c>
      <c r="V1203" s="40">
        <f t="shared" si="149"/>
        <v>0</v>
      </c>
      <c r="W1203" s="43" t="str">
        <f t="shared" si="150"/>
        <v>no values</v>
      </c>
      <c r="Y1203" s="44">
        <f>Beazley_data[[#This Row],[total_RC]]</f>
        <v>1.0674935173992299</v>
      </c>
      <c r="Z1203" s="45">
        <f t="shared" si="151"/>
        <v>0</v>
      </c>
      <c r="AA1203" s="43" t="str">
        <f t="shared" si="152"/>
        <v>no values</v>
      </c>
      <c r="AD1203" s="42">
        <f>Beazley_data[[#This Row],[Cat_incurred]]+Beazley_data[[#This Row],[incurred_exc_cat]]</f>
        <v>0</v>
      </c>
      <c r="AE1203" s="40">
        <f t="shared" si="153"/>
        <v>0</v>
      </c>
      <c r="AF1203" s="43" t="str">
        <f t="shared" si="154"/>
        <v>no values</v>
      </c>
    </row>
    <row r="1204" spans="1:32" x14ac:dyDescent="0.25">
      <c r="A1204" s="48" t="s">
        <v>1462</v>
      </c>
      <c r="B1204" s="48" t="s">
        <v>13</v>
      </c>
      <c r="C1204" s="49">
        <v>2024</v>
      </c>
      <c r="D1204" s="85">
        <v>572117.93169999996</v>
      </c>
      <c r="E1204" s="49">
        <v>72442.805845430106</v>
      </c>
      <c r="F1204" s="49">
        <v>0</v>
      </c>
      <c r="G1204" s="49">
        <v>0</v>
      </c>
      <c r="H1204" s="49">
        <v>0</v>
      </c>
      <c r="I1204" s="49">
        <v>0</v>
      </c>
      <c r="J1204" s="49">
        <v>1.00242910454976</v>
      </c>
      <c r="K1204" s="49">
        <v>0</v>
      </c>
      <c r="L1204" s="49">
        <v>0</v>
      </c>
      <c r="M1204" s="38">
        <f>IF(OR(Beazley_data[[#This Row],[total_RC]]&lt;0.6,Beazley_data[[#This Row],[total_RC]]&gt;2),1,Beazley_data[[#This Row],[total_RC]])</f>
        <v>1.00242910454976</v>
      </c>
      <c r="P1204" s="39" t="str">
        <f>Beazley_data[[#This Row],[key]]</f>
        <v>EM2024</v>
      </c>
      <c r="Q1204" s="40">
        <f>Beazley_data[[#This Row],[WEP]]</f>
        <v>572117.93169999996</v>
      </c>
      <c r="R1204" s="40">
        <f t="shared" si="147"/>
        <v>0</v>
      </c>
      <c r="S1204" s="41" t="str">
        <f t="shared" si="148"/>
        <v>no values</v>
      </c>
      <c r="U1204" s="42">
        <f>Beazley_data[[#This Row],[Acq_costs]]</f>
        <v>72442.805845430106</v>
      </c>
      <c r="V1204" s="40">
        <f t="shared" si="149"/>
        <v>0</v>
      </c>
      <c r="W1204" s="43" t="str">
        <f t="shared" si="150"/>
        <v>no values</v>
      </c>
      <c r="Y1204" s="44">
        <f>Beazley_data[[#This Row],[total_RC]]</f>
        <v>1.00242910454976</v>
      </c>
      <c r="Z1204" s="45">
        <f t="shared" si="151"/>
        <v>0</v>
      </c>
      <c r="AA1204" s="43" t="str">
        <f t="shared" si="152"/>
        <v>no values</v>
      </c>
      <c r="AD1204" s="42">
        <f>Beazley_data[[#This Row],[Cat_incurred]]+Beazley_data[[#This Row],[incurred_exc_cat]]</f>
        <v>0</v>
      </c>
      <c r="AE1204" s="40">
        <f t="shared" si="153"/>
        <v>0</v>
      </c>
      <c r="AF1204" s="43" t="str">
        <f t="shared" si="154"/>
        <v>no values</v>
      </c>
    </row>
    <row r="1205" spans="1:32" x14ac:dyDescent="0.25">
      <c r="A1205" s="46" t="s">
        <v>1463</v>
      </c>
      <c r="B1205" s="46" t="s">
        <v>7</v>
      </c>
      <c r="C1205">
        <v>2008</v>
      </c>
      <c r="D1205" s="84">
        <v>75152.266699999993</v>
      </c>
      <c r="E1205">
        <v>7432.6417615384598</v>
      </c>
      <c r="F1205">
        <v>0</v>
      </c>
      <c r="G1205">
        <v>0</v>
      </c>
      <c r="H1205">
        <v>0</v>
      </c>
      <c r="I1205">
        <v>0</v>
      </c>
      <c r="J1205">
        <v>1</v>
      </c>
      <c r="K1205">
        <v>0</v>
      </c>
      <c r="L1205">
        <v>0</v>
      </c>
      <c r="M1205" s="38">
        <f>IF(OR(Beazley_data[[#This Row],[total_RC]]&lt;0.6,Beazley_data[[#This Row],[total_RC]]&gt;2),1,Beazley_data[[#This Row],[total_RC]])</f>
        <v>1</v>
      </c>
      <c r="P1205" s="39" t="str">
        <f>Beazley_data[[#This Row],[key]]</f>
        <v>EN2008</v>
      </c>
      <c r="Q1205" s="40">
        <f>Beazley_data[[#This Row],[WEP]]</f>
        <v>75152.266699999993</v>
      </c>
      <c r="R1205" s="40">
        <f t="shared" si="147"/>
        <v>0</v>
      </c>
      <c r="S1205" s="41" t="str">
        <f t="shared" si="148"/>
        <v>no values</v>
      </c>
      <c r="U1205" s="42">
        <f>Beazley_data[[#This Row],[Acq_costs]]</f>
        <v>7432.6417615384598</v>
      </c>
      <c r="V1205" s="40">
        <f t="shared" si="149"/>
        <v>0</v>
      </c>
      <c r="W1205" s="43" t="str">
        <f t="shared" si="150"/>
        <v>no values</v>
      </c>
      <c r="Y1205" s="44">
        <f>Beazley_data[[#This Row],[total_RC]]</f>
        <v>1</v>
      </c>
      <c r="Z1205" s="45">
        <f t="shared" si="151"/>
        <v>0</v>
      </c>
      <c r="AA1205" s="43" t="str">
        <f t="shared" si="152"/>
        <v>no values</v>
      </c>
      <c r="AD1205" s="42">
        <f>Beazley_data[[#This Row],[Cat_incurred]]+Beazley_data[[#This Row],[incurred_exc_cat]]</f>
        <v>0</v>
      </c>
      <c r="AE1205" s="40">
        <f t="shared" si="153"/>
        <v>0</v>
      </c>
      <c r="AF1205" s="43" t="str">
        <f t="shared" si="154"/>
        <v>no values</v>
      </c>
    </row>
    <row r="1206" spans="1:32" x14ac:dyDescent="0.25">
      <c r="A1206" s="48" t="s">
        <v>1464</v>
      </c>
      <c r="B1206" s="48" t="s">
        <v>7</v>
      </c>
      <c r="C1206" s="49">
        <v>2009</v>
      </c>
      <c r="D1206" s="85">
        <v>36902.518700000001</v>
      </c>
      <c r="E1206" s="49">
        <v>3887.7430060439601</v>
      </c>
      <c r="F1206" s="49">
        <v>0</v>
      </c>
      <c r="G1206" s="49">
        <v>0</v>
      </c>
      <c r="H1206" s="49">
        <v>0</v>
      </c>
      <c r="I1206" s="49">
        <v>0</v>
      </c>
      <c r="J1206" s="49">
        <v>1</v>
      </c>
      <c r="K1206" s="49">
        <v>0</v>
      </c>
      <c r="L1206" s="49">
        <v>0</v>
      </c>
      <c r="M1206" s="38">
        <f>IF(OR(Beazley_data[[#This Row],[total_RC]]&lt;0.6,Beazley_data[[#This Row],[total_RC]]&gt;2),1,Beazley_data[[#This Row],[total_RC]])</f>
        <v>1</v>
      </c>
      <c r="P1206" s="39" t="str">
        <f>Beazley_data[[#This Row],[key]]</f>
        <v>EN2009</v>
      </c>
      <c r="Q1206" s="40">
        <f>Beazley_data[[#This Row],[WEP]]</f>
        <v>36902.518700000001</v>
      </c>
      <c r="R1206" s="40">
        <f t="shared" si="147"/>
        <v>0</v>
      </c>
      <c r="S1206" s="41" t="str">
        <f t="shared" si="148"/>
        <v>no values</v>
      </c>
      <c r="U1206" s="42">
        <f>Beazley_data[[#This Row],[Acq_costs]]</f>
        <v>3887.7430060439601</v>
      </c>
      <c r="V1206" s="40">
        <f t="shared" si="149"/>
        <v>0</v>
      </c>
      <c r="W1206" s="43" t="str">
        <f t="shared" si="150"/>
        <v>no values</v>
      </c>
      <c r="Y1206" s="44">
        <f>Beazley_data[[#This Row],[total_RC]]</f>
        <v>1</v>
      </c>
      <c r="Z1206" s="45">
        <f t="shared" si="151"/>
        <v>0</v>
      </c>
      <c r="AA1206" s="43" t="str">
        <f t="shared" si="152"/>
        <v>no values</v>
      </c>
      <c r="AD1206" s="42">
        <f>Beazley_data[[#This Row],[Cat_incurred]]+Beazley_data[[#This Row],[incurred_exc_cat]]</f>
        <v>0</v>
      </c>
      <c r="AE1206" s="40">
        <f t="shared" si="153"/>
        <v>0</v>
      </c>
      <c r="AF1206" s="43" t="str">
        <f t="shared" si="154"/>
        <v>no values</v>
      </c>
    </row>
    <row r="1207" spans="1:32" x14ac:dyDescent="0.25">
      <c r="A1207" s="46" t="s">
        <v>1465</v>
      </c>
      <c r="B1207" s="46" t="s">
        <v>7</v>
      </c>
      <c r="C1207">
        <v>2010</v>
      </c>
      <c r="D1207" s="84">
        <v>257492.51190000001</v>
      </c>
      <c r="E1207">
        <v>61655.839391176502</v>
      </c>
      <c r="F1207">
        <v>0</v>
      </c>
      <c r="G1207">
        <v>0</v>
      </c>
      <c r="H1207">
        <v>0</v>
      </c>
      <c r="I1207">
        <v>0</v>
      </c>
      <c r="J1207">
        <v>1</v>
      </c>
      <c r="K1207">
        <v>0</v>
      </c>
      <c r="L1207">
        <v>0</v>
      </c>
      <c r="M1207" s="38">
        <f>IF(OR(Beazley_data[[#This Row],[total_RC]]&lt;0.6,Beazley_data[[#This Row],[total_RC]]&gt;2),1,Beazley_data[[#This Row],[total_RC]])</f>
        <v>1</v>
      </c>
      <c r="P1207" s="39" t="str">
        <f>Beazley_data[[#This Row],[key]]</f>
        <v>EN2010</v>
      </c>
      <c r="Q1207" s="40">
        <f>Beazley_data[[#This Row],[WEP]]</f>
        <v>257492.51190000001</v>
      </c>
      <c r="R1207" s="40">
        <f t="shared" si="147"/>
        <v>54843.902699999999</v>
      </c>
      <c r="S1207" s="41">
        <f t="shared" si="148"/>
        <v>-3.6950070878161632</v>
      </c>
      <c r="U1207" s="42">
        <f>Beazley_data[[#This Row],[Acq_costs]]</f>
        <v>61655.839391176502</v>
      </c>
      <c r="V1207" s="40">
        <f t="shared" si="149"/>
        <v>18281.300899999998</v>
      </c>
      <c r="W1207" s="43">
        <f t="shared" si="150"/>
        <v>-2.3726177217058169</v>
      </c>
      <c r="Y1207" s="44">
        <f>Beazley_data[[#This Row],[total_RC]]</f>
        <v>1</v>
      </c>
      <c r="Z1207" s="45">
        <f t="shared" si="151"/>
        <v>1</v>
      </c>
      <c r="AA1207" s="43">
        <f t="shared" si="152"/>
        <v>0</v>
      </c>
      <c r="AD1207" s="42">
        <f>Beazley_data[[#This Row],[Cat_incurred]]+Beazley_data[[#This Row],[incurred_exc_cat]]</f>
        <v>0</v>
      </c>
      <c r="AE1207" s="40">
        <f t="shared" si="153"/>
        <v>0</v>
      </c>
      <c r="AF1207" s="43" t="str">
        <f t="shared" si="154"/>
        <v>no values</v>
      </c>
    </row>
    <row r="1208" spans="1:32" x14ac:dyDescent="0.25">
      <c r="A1208" s="48" t="s">
        <v>1466</v>
      </c>
      <c r="B1208" s="48" t="s">
        <v>7</v>
      </c>
      <c r="C1208" s="49">
        <v>2011</v>
      </c>
      <c r="D1208" s="85">
        <v>35904271.3851</v>
      </c>
      <c r="E1208" s="49">
        <v>6832247.3185599204</v>
      </c>
      <c r="F1208" s="49">
        <v>5190210.7329885103</v>
      </c>
      <c r="G1208" s="49">
        <v>5190210.7329885103</v>
      </c>
      <c r="H1208" s="49">
        <v>3677038.5672645401</v>
      </c>
      <c r="I1208" s="49">
        <v>3789199.7480645399</v>
      </c>
      <c r="J1208" s="49">
        <v>1.05001066209169</v>
      </c>
      <c r="K1208" s="49">
        <v>8867249.3002530504</v>
      </c>
      <c r="L1208" s="49">
        <v>8979410.4810530506</v>
      </c>
      <c r="M1208" s="38">
        <f>IF(OR(Beazley_data[[#This Row],[total_RC]]&lt;0.6,Beazley_data[[#This Row],[total_RC]]&gt;2),1,Beazley_data[[#This Row],[total_RC]])</f>
        <v>1.05001066209169</v>
      </c>
      <c r="P1208" s="39" t="str">
        <f>Beazley_data[[#This Row],[key]]</f>
        <v>EN2011</v>
      </c>
      <c r="Q1208" s="40">
        <f>Beazley_data[[#This Row],[WEP]]</f>
        <v>35904271.3851</v>
      </c>
      <c r="R1208" s="40">
        <f t="shared" si="147"/>
        <v>44033260.457429402</v>
      </c>
      <c r="S1208" s="41">
        <f t="shared" si="148"/>
        <v>0.18461020119526167</v>
      </c>
      <c r="U1208" s="42">
        <f>Beazley_data[[#This Row],[Acq_costs]]</f>
        <v>6832247.3185599204</v>
      </c>
      <c r="V1208" s="40">
        <f t="shared" si="149"/>
        <v>8873958.9770189803</v>
      </c>
      <c r="W1208" s="43">
        <f t="shared" si="150"/>
        <v>0.23007900574552012</v>
      </c>
      <c r="Y1208" s="44">
        <f>Beazley_data[[#This Row],[total_RC]]</f>
        <v>1.05001066209169</v>
      </c>
      <c r="Z1208" s="45">
        <f t="shared" si="151"/>
        <v>1.03843766694576</v>
      </c>
      <c r="AA1208" s="43">
        <f t="shared" si="152"/>
        <v>-1.1144621881800928E-2</v>
      </c>
      <c r="AD1208" s="42">
        <f>Beazley_data[[#This Row],[Cat_incurred]]+Beazley_data[[#This Row],[incurred_exc_cat]]</f>
        <v>8979410.4810530506</v>
      </c>
      <c r="AE1208" s="40">
        <f t="shared" si="153"/>
        <v>8989522.4965808708</v>
      </c>
      <c r="AF1208" s="43">
        <f t="shared" si="154"/>
        <v>1.124866813745255E-3</v>
      </c>
    </row>
    <row r="1209" spans="1:32" x14ac:dyDescent="0.25">
      <c r="A1209" s="46" t="s">
        <v>1467</v>
      </c>
      <c r="B1209" s="46" t="s">
        <v>7</v>
      </c>
      <c r="C1209">
        <v>2012</v>
      </c>
      <c r="D1209" s="84">
        <v>41478318.675099999</v>
      </c>
      <c r="E1209">
        <v>7267939.0685308604</v>
      </c>
      <c r="F1209">
        <v>6025354.4030827703</v>
      </c>
      <c r="G1209">
        <v>6048255.5993145099</v>
      </c>
      <c r="H1209">
        <v>6789204.8561813803</v>
      </c>
      <c r="I1209">
        <v>6984752.4168380899</v>
      </c>
      <c r="J1209">
        <v>1.02983970864545</v>
      </c>
      <c r="K1209">
        <v>12814559.259264201</v>
      </c>
      <c r="L1209">
        <v>13033008.0161526</v>
      </c>
      <c r="M1209" s="38">
        <f>IF(OR(Beazley_data[[#This Row],[total_RC]]&lt;0.6,Beazley_data[[#This Row],[total_RC]]&gt;2),1,Beazley_data[[#This Row],[total_RC]])</f>
        <v>1.02983970864545</v>
      </c>
      <c r="P1209" s="39" t="str">
        <f>Beazley_data[[#This Row],[key]]</f>
        <v>EN2012</v>
      </c>
      <c r="Q1209" s="40">
        <f>Beazley_data[[#This Row],[WEP]]</f>
        <v>41478318.675099999</v>
      </c>
      <c r="R1209" s="40">
        <f t="shared" si="147"/>
        <v>50135508.632039197</v>
      </c>
      <c r="S1209" s="41">
        <f t="shared" si="148"/>
        <v>0.17267581786149075</v>
      </c>
      <c r="U1209" s="42">
        <f>Beazley_data[[#This Row],[Acq_costs]]</f>
        <v>7267939.0685308604</v>
      </c>
      <c r="V1209" s="40">
        <f t="shared" si="149"/>
        <v>9418165.5706042703</v>
      </c>
      <c r="W1209" s="43">
        <f t="shared" si="150"/>
        <v>0.22830629658759027</v>
      </c>
      <c r="Y1209" s="44">
        <f>Beazley_data[[#This Row],[total_RC]]</f>
        <v>1.02983970864545</v>
      </c>
      <c r="Z1209" s="45">
        <f t="shared" si="151"/>
        <v>1.02416899172016</v>
      </c>
      <c r="AA1209" s="43">
        <f t="shared" si="152"/>
        <v>-5.5368957380419618E-3</v>
      </c>
      <c r="AD1209" s="42">
        <f>Beazley_data[[#This Row],[Cat_incurred]]+Beazley_data[[#This Row],[incurred_exc_cat]]</f>
        <v>13033008.0161526</v>
      </c>
      <c r="AE1209" s="40">
        <f t="shared" si="153"/>
        <v>13080244.639446801</v>
      </c>
      <c r="AF1209" s="43">
        <f t="shared" si="154"/>
        <v>3.611295093957701E-3</v>
      </c>
    </row>
    <row r="1210" spans="1:32" x14ac:dyDescent="0.25">
      <c r="A1210" s="48" t="s">
        <v>1468</v>
      </c>
      <c r="B1210" s="48" t="s">
        <v>7</v>
      </c>
      <c r="C1210" s="49">
        <v>2013</v>
      </c>
      <c r="D1210" s="85">
        <v>42331998.476599999</v>
      </c>
      <c r="E1210" s="49">
        <v>6896957.6528873201</v>
      </c>
      <c r="F1210" s="49">
        <v>10165841.731168499</v>
      </c>
      <c r="G1210" s="49">
        <v>10165911.357945399</v>
      </c>
      <c r="H1210" s="49">
        <v>6726995.09737645</v>
      </c>
      <c r="I1210" s="49">
        <v>6727807.5921764504</v>
      </c>
      <c r="J1210" s="49">
        <v>0.95906477886638497</v>
      </c>
      <c r="K1210" s="49">
        <v>16892836.828545</v>
      </c>
      <c r="L1210" s="49">
        <v>16893718.950121801</v>
      </c>
      <c r="M1210" s="38">
        <f>IF(OR(Beazley_data[[#This Row],[total_RC]]&lt;0.6,Beazley_data[[#This Row],[total_RC]]&gt;2),1,Beazley_data[[#This Row],[total_RC]])</f>
        <v>0.95906477886638497</v>
      </c>
      <c r="P1210" s="39" t="str">
        <f>Beazley_data[[#This Row],[key]]</f>
        <v>EN2013</v>
      </c>
      <c r="Q1210" s="40">
        <f>Beazley_data[[#This Row],[WEP]]</f>
        <v>42331998.476599999</v>
      </c>
      <c r="R1210" s="40">
        <f t="shared" si="147"/>
        <v>51824770.5861049</v>
      </c>
      <c r="S1210" s="41">
        <f t="shared" si="148"/>
        <v>0.18317055728655893</v>
      </c>
      <c r="U1210" s="42">
        <f>Beazley_data[[#This Row],[Acq_costs]]</f>
        <v>6896957.6528873201</v>
      </c>
      <c r="V1210" s="40">
        <f t="shared" si="149"/>
        <v>9218839.16457434</v>
      </c>
      <c r="W1210" s="43">
        <f t="shared" si="150"/>
        <v>0.25186267709381693</v>
      </c>
      <c r="Y1210" s="44">
        <f>Beazley_data[[#This Row],[total_RC]]</f>
        <v>0.95906477886638497</v>
      </c>
      <c r="Z1210" s="45">
        <f t="shared" si="151"/>
        <v>0.95890514000469196</v>
      </c>
      <c r="AA1210" s="43">
        <f t="shared" si="152"/>
        <v>-1.6648034829830103E-4</v>
      </c>
      <c r="AD1210" s="42">
        <f>Beazley_data[[#This Row],[Cat_incurred]]+Beazley_data[[#This Row],[incurred_exc_cat]]</f>
        <v>16893718.95012185</v>
      </c>
      <c r="AE1210" s="40">
        <f t="shared" si="153"/>
        <v>17343401.653073002</v>
      </c>
      <c r="AF1210" s="43">
        <f t="shared" si="154"/>
        <v>2.5928172105238338E-2</v>
      </c>
    </row>
    <row r="1211" spans="1:32" x14ac:dyDescent="0.25">
      <c r="A1211" s="46" t="s">
        <v>1469</v>
      </c>
      <c r="B1211" s="46" t="s">
        <v>7</v>
      </c>
      <c r="C1211">
        <v>2014</v>
      </c>
      <c r="D1211" s="84">
        <v>45980394.776199996</v>
      </c>
      <c r="E1211">
        <v>10302121.1110711</v>
      </c>
      <c r="F1211">
        <v>27307138.974233799</v>
      </c>
      <c r="G1211">
        <v>27307138.974233799</v>
      </c>
      <c r="H1211">
        <v>7367741.1964415899</v>
      </c>
      <c r="I1211">
        <v>7442741.1964415899</v>
      </c>
      <c r="J1211">
        <v>0.86721890188235695</v>
      </c>
      <c r="K1211">
        <v>34674880.170675397</v>
      </c>
      <c r="L1211">
        <v>34749880.170675397</v>
      </c>
      <c r="M1211" s="38">
        <f>IF(OR(Beazley_data[[#This Row],[total_RC]]&lt;0.6,Beazley_data[[#This Row],[total_RC]]&gt;2),1,Beazley_data[[#This Row],[total_RC]])</f>
        <v>0.86721890188235695</v>
      </c>
      <c r="P1211" s="39" t="str">
        <f>Beazley_data[[#This Row],[key]]</f>
        <v>EN2014</v>
      </c>
      <c r="Q1211" s="40">
        <f>Beazley_data[[#This Row],[WEP]]</f>
        <v>45980394.776199996</v>
      </c>
      <c r="R1211" s="40">
        <f t="shared" si="147"/>
        <v>47438516.807712898</v>
      </c>
      <c r="S1211" s="41">
        <f t="shared" si="148"/>
        <v>3.0737091495150394E-2</v>
      </c>
      <c r="U1211" s="42">
        <f>Beazley_data[[#This Row],[Acq_costs]]</f>
        <v>10302121.1110711</v>
      </c>
      <c r="V1211" s="40">
        <f t="shared" si="149"/>
        <v>10046520.6366088</v>
      </c>
      <c r="W1211" s="43">
        <f t="shared" si="150"/>
        <v>-2.5441691079686909E-2</v>
      </c>
      <c r="Y1211" s="44">
        <f>Beazley_data[[#This Row],[total_RC]]</f>
        <v>0.86721890188235695</v>
      </c>
      <c r="Z1211" s="45">
        <f t="shared" si="151"/>
        <v>0.89042364193672696</v>
      </c>
      <c r="AA1211" s="43">
        <f t="shared" si="152"/>
        <v>2.60603368570698E-2</v>
      </c>
      <c r="AD1211" s="42">
        <f>Beazley_data[[#This Row],[Cat_incurred]]+Beazley_data[[#This Row],[incurred_exc_cat]]</f>
        <v>34749880.170675389</v>
      </c>
      <c r="AE1211" s="40">
        <f t="shared" si="153"/>
        <v>35348328.934192397</v>
      </c>
      <c r="AF1211" s="43">
        <f t="shared" si="154"/>
        <v>1.6930043981177523E-2</v>
      </c>
    </row>
    <row r="1212" spans="1:32" x14ac:dyDescent="0.25">
      <c r="A1212" s="48" t="s">
        <v>1470</v>
      </c>
      <c r="B1212" s="48" t="s">
        <v>7</v>
      </c>
      <c r="C1212" s="49">
        <v>2015</v>
      </c>
      <c r="D1212" s="85">
        <v>31003318.821199998</v>
      </c>
      <c r="E1212" s="49">
        <v>6750106.4028796302</v>
      </c>
      <c r="F1212" s="49">
        <v>12784197.786309799</v>
      </c>
      <c r="G1212" s="49">
        <v>12846385.786309799</v>
      </c>
      <c r="H1212" s="49">
        <v>3062495.3377650902</v>
      </c>
      <c r="I1212" s="49">
        <v>3168272.7662650901</v>
      </c>
      <c r="J1212" s="49">
        <v>0.83219263884183903</v>
      </c>
      <c r="K1212" s="49">
        <v>15846693.124074901</v>
      </c>
      <c r="L1212" s="49">
        <v>16014658.552574901</v>
      </c>
      <c r="M1212" s="38">
        <f>IF(OR(Beazley_data[[#This Row],[total_RC]]&lt;0.6,Beazley_data[[#This Row],[total_RC]]&gt;2),1,Beazley_data[[#This Row],[total_RC]])</f>
        <v>0.83219263884183903</v>
      </c>
      <c r="P1212" s="39" t="str">
        <f>Beazley_data[[#This Row],[key]]</f>
        <v>EN2015</v>
      </c>
      <c r="Q1212" s="40">
        <f>Beazley_data[[#This Row],[WEP]]</f>
        <v>31003318.821199998</v>
      </c>
      <c r="R1212" s="40">
        <f t="shared" si="147"/>
        <v>32816215.0807136</v>
      </c>
      <c r="S1212" s="41">
        <f t="shared" si="148"/>
        <v>5.5243916918958087E-2</v>
      </c>
      <c r="U1212" s="42">
        <f>Beazley_data[[#This Row],[Acq_costs]]</f>
        <v>6750106.4028796302</v>
      </c>
      <c r="V1212" s="40">
        <f t="shared" si="149"/>
        <v>6411512.34202684</v>
      </c>
      <c r="W1212" s="43">
        <f t="shared" si="150"/>
        <v>-5.2810326610983671E-2</v>
      </c>
      <c r="Y1212" s="44">
        <f>Beazley_data[[#This Row],[total_RC]]</f>
        <v>0.83219263884183903</v>
      </c>
      <c r="Z1212" s="45">
        <f t="shared" si="151"/>
        <v>0.829959292497089</v>
      </c>
      <c r="AA1212" s="43">
        <f t="shared" si="152"/>
        <v>-2.6909107048257606E-3</v>
      </c>
      <c r="AD1212" s="42">
        <f>Beazley_data[[#This Row],[Cat_incurred]]+Beazley_data[[#This Row],[incurred_exc_cat]]</f>
        <v>16014658.55257489</v>
      </c>
      <c r="AE1212" s="40">
        <f t="shared" si="153"/>
        <v>16116535.2093601</v>
      </c>
      <c r="AF1212" s="43">
        <f t="shared" si="154"/>
        <v>6.3212505331817883E-3</v>
      </c>
    </row>
    <row r="1213" spans="1:32" x14ac:dyDescent="0.25">
      <c r="A1213" s="46" t="s">
        <v>1471</v>
      </c>
      <c r="B1213" s="46" t="s">
        <v>7</v>
      </c>
      <c r="C1213">
        <v>2016</v>
      </c>
      <c r="D1213" s="84">
        <v>24331754.2817</v>
      </c>
      <c r="E1213">
        <v>5732496.9709210498</v>
      </c>
      <c r="F1213">
        <v>5172455.5341584599</v>
      </c>
      <c r="G1213">
        <v>5172466.0636934098</v>
      </c>
      <c r="H1213">
        <v>1061439.14432497</v>
      </c>
      <c r="I1213">
        <v>1061439.14432497</v>
      </c>
      <c r="J1213">
        <v>0.87825854674267501</v>
      </c>
      <c r="K1213">
        <v>6233894.6784834303</v>
      </c>
      <c r="L1213">
        <v>6233905.2080183802</v>
      </c>
      <c r="M1213" s="38">
        <f>IF(OR(Beazley_data[[#This Row],[total_RC]]&lt;0.6,Beazley_data[[#This Row],[total_RC]]&gt;2),1,Beazley_data[[#This Row],[total_RC]])</f>
        <v>0.87825854674267501</v>
      </c>
      <c r="P1213" s="39" t="str">
        <f>Beazley_data[[#This Row],[key]]</f>
        <v>EN2016</v>
      </c>
      <c r="Q1213" s="40">
        <f>Beazley_data[[#This Row],[WEP]]</f>
        <v>24331754.2817</v>
      </c>
      <c r="R1213" s="40">
        <f t="shared" si="147"/>
        <v>25494468.402503099</v>
      </c>
      <c r="S1213" s="41">
        <f t="shared" si="148"/>
        <v>4.5606525401758975E-2</v>
      </c>
      <c r="U1213" s="42">
        <f>Beazley_data[[#This Row],[Acq_costs]]</f>
        <v>5732496.9709210498</v>
      </c>
      <c r="V1213" s="40">
        <f t="shared" si="149"/>
        <v>5205874.72970948</v>
      </c>
      <c r="W1213" s="43">
        <f t="shared" si="150"/>
        <v>-0.10115922271547988</v>
      </c>
      <c r="Y1213" s="44">
        <f>Beazley_data[[#This Row],[total_RC]]</f>
        <v>0.87825854674267501</v>
      </c>
      <c r="Z1213" s="45">
        <f t="shared" si="151"/>
        <v>0.87416206020541798</v>
      </c>
      <c r="AA1213" s="43">
        <f t="shared" si="152"/>
        <v>-4.686186605140928E-3</v>
      </c>
      <c r="AD1213" s="42">
        <f>Beazley_data[[#This Row],[Cat_incurred]]+Beazley_data[[#This Row],[incurred_exc_cat]]</f>
        <v>6233905.2080183793</v>
      </c>
      <c r="AE1213" s="40">
        <f t="shared" si="153"/>
        <v>6224191.31317636</v>
      </c>
      <c r="AF1213" s="43">
        <f t="shared" si="154"/>
        <v>-1.5606677804802342E-3</v>
      </c>
    </row>
    <row r="1214" spans="1:32" x14ac:dyDescent="0.25">
      <c r="A1214" s="48" t="s">
        <v>1472</v>
      </c>
      <c r="B1214" s="48" t="s">
        <v>7</v>
      </c>
      <c r="C1214" s="49">
        <v>2017</v>
      </c>
      <c r="D1214" s="85">
        <v>20085987.194200002</v>
      </c>
      <c r="E1214" s="49">
        <v>5401005.7993044099</v>
      </c>
      <c r="F1214" s="49">
        <v>1170732.55839824</v>
      </c>
      <c r="G1214" s="49">
        <v>1170732.55839824</v>
      </c>
      <c r="H1214" s="49">
        <v>3743619.0608588401</v>
      </c>
      <c r="I1214" s="49">
        <v>3856120.3129588398</v>
      </c>
      <c r="J1214" s="49">
        <v>0.88844307616562901</v>
      </c>
      <c r="K1214" s="49">
        <v>4914351.6192570804</v>
      </c>
      <c r="L1214" s="49">
        <v>5026852.8713570796</v>
      </c>
      <c r="M1214" s="38">
        <f>IF(OR(Beazley_data[[#This Row],[total_RC]]&lt;0.6,Beazley_data[[#This Row],[total_RC]]&gt;2),1,Beazley_data[[#This Row],[total_RC]])</f>
        <v>0.88844307616562901</v>
      </c>
      <c r="P1214" s="39" t="str">
        <f>Beazley_data[[#This Row],[key]]</f>
        <v>EN2017</v>
      </c>
      <c r="Q1214" s="40">
        <f>Beazley_data[[#This Row],[WEP]]</f>
        <v>20085987.194200002</v>
      </c>
      <c r="R1214" s="40">
        <f t="shared" si="147"/>
        <v>20428622.6580685</v>
      </c>
      <c r="S1214" s="41">
        <f t="shared" si="148"/>
        <v>1.6772323303606146E-2</v>
      </c>
      <c r="U1214" s="42">
        <f>Beazley_data[[#This Row],[Acq_costs]]</f>
        <v>5401005.7993044099</v>
      </c>
      <c r="V1214" s="40">
        <f t="shared" si="149"/>
        <v>4472180.8394400803</v>
      </c>
      <c r="W1214" s="43">
        <f t="shared" si="150"/>
        <v>-0.20768949047700383</v>
      </c>
      <c r="Y1214" s="44">
        <f>Beazley_data[[#This Row],[total_RC]]</f>
        <v>0.88844307616562901</v>
      </c>
      <c r="Z1214" s="45">
        <f t="shared" si="151"/>
        <v>0.90390649614182395</v>
      </c>
      <c r="AA1214" s="43">
        <f t="shared" si="152"/>
        <v>1.7107322540769427E-2</v>
      </c>
      <c r="AD1214" s="42">
        <f>Beazley_data[[#This Row],[Cat_incurred]]+Beazley_data[[#This Row],[incurred_exc_cat]]</f>
        <v>5026852.8713570796</v>
      </c>
      <c r="AE1214" s="40">
        <f t="shared" si="153"/>
        <v>5234177.9720585998</v>
      </c>
      <c r="AF1214" s="43">
        <f t="shared" si="154"/>
        <v>3.9609868408807536E-2</v>
      </c>
    </row>
    <row r="1215" spans="1:32" x14ac:dyDescent="0.25">
      <c r="A1215" s="46" t="s">
        <v>1473</v>
      </c>
      <c r="B1215" s="46" t="s">
        <v>7</v>
      </c>
      <c r="C1215">
        <v>2018</v>
      </c>
      <c r="D1215" s="84">
        <v>18295978.206599999</v>
      </c>
      <c r="E1215">
        <v>4328310.4740233198</v>
      </c>
      <c r="F1215">
        <v>902039.90743082203</v>
      </c>
      <c r="G1215">
        <v>902488.85927993199</v>
      </c>
      <c r="H1215">
        <v>2809745.7062080698</v>
      </c>
      <c r="I1215">
        <v>2832769.2649226799</v>
      </c>
      <c r="J1215">
        <v>1.1101666113139199</v>
      </c>
      <c r="K1215">
        <v>3711785.61363889</v>
      </c>
      <c r="L1215">
        <v>3735258.12420261</v>
      </c>
      <c r="M1215" s="38">
        <f>IF(OR(Beazley_data[[#This Row],[total_RC]]&lt;0.6,Beazley_data[[#This Row],[total_RC]]&gt;2),1,Beazley_data[[#This Row],[total_RC]])</f>
        <v>1.1101666113139199</v>
      </c>
      <c r="P1215" s="39" t="str">
        <f>Beazley_data[[#This Row],[key]]</f>
        <v>EN2018</v>
      </c>
      <c r="Q1215" s="40">
        <f>Beazley_data[[#This Row],[WEP]]</f>
        <v>18295978.206599999</v>
      </c>
      <c r="R1215" s="40">
        <f t="shared" si="147"/>
        <v>18339245.843590301</v>
      </c>
      <c r="S1215" s="41">
        <f t="shared" si="148"/>
        <v>2.3592920537364227E-3</v>
      </c>
      <c r="U1215" s="42">
        <f>Beazley_data[[#This Row],[Acq_costs]]</f>
        <v>4328310.4740233198</v>
      </c>
      <c r="V1215" s="40">
        <f t="shared" si="149"/>
        <v>4233352.9641994704</v>
      </c>
      <c r="W1215" s="43">
        <f t="shared" si="150"/>
        <v>-2.2430803816002133E-2</v>
      </c>
      <c r="Y1215" s="44">
        <f>Beazley_data[[#This Row],[total_RC]]</f>
        <v>1.1101666113139199</v>
      </c>
      <c r="Z1215" s="45">
        <f t="shared" si="151"/>
        <v>1.0199890748984899</v>
      </c>
      <c r="AA1215" s="43">
        <f t="shared" si="152"/>
        <v>-8.8410296379306377E-2</v>
      </c>
      <c r="AD1215" s="42">
        <f>Beazley_data[[#This Row],[Cat_incurred]]+Beazley_data[[#This Row],[incurred_exc_cat]]</f>
        <v>3735258.1242026119</v>
      </c>
      <c r="AE1215" s="40">
        <f t="shared" si="153"/>
        <v>3566519.0681598401</v>
      </c>
      <c r="AF1215" s="43">
        <f t="shared" si="154"/>
        <v>-4.7311973612924878E-2</v>
      </c>
    </row>
    <row r="1216" spans="1:32" x14ac:dyDescent="0.25">
      <c r="A1216" s="48" t="s">
        <v>1474</v>
      </c>
      <c r="B1216" s="48" t="s">
        <v>7</v>
      </c>
      <c r="C1216" s="49">
        <v>2019</v>
      </c>
      <c r="D1216" s="85">
        <v>21788692.906399999</v>
      </c>
      <c r="E1216" s="49">
        <v>4139300.18148073</v>
      </c>
      <c r="F1216" s="49">
        <v>5203932.9132373696</v>
      </c>
      <c r="G1216" s="49">
        <v>5203932.9132373696</v>
      </c>
      <c r="H1216" s="49">
        <v>1878804.44520083</v>
      </c>
      <c r="I1216" s="49">
        <v>1964068.6151803001</v>
      </c>
      <c r="J1216" s="49">
        <v>1.0100100911296599</v>
      </c>
      <c r="K1216" s="49">
        <v>7082737.3584382003</v>
      </c>
      <c r="L1216" s="49">
        <v>7168001.5284176702</v>
      </c>
      <c r="M1216" s="38">
        <f>IF(OR(Beazley_data[[#This Row],[total_RC]]&lt;0.6,Beazley_data[[#This Row],[total_RC]]&gt;2),1,Beazley_data[[#This Row],[total_RC]])</f>
        <v>1.0100100911296599</v>
      </c>
      <c r="P1216" s="39" t="str">
        <f>Beazley_data[[#This Row],[key]]</f>
        <v>EN2019</v>
      </c>
      <c r="Q1216" s="40">
        <f>Beazley_data[[#This Row],[WEP]]</f>
        <v>21788692.906399999</v>
      </c>
      <c r="R1216" s="40">
        <f t="shared" si="147"/>
        <v>22107834.3996749</v>
      </c>
      <c r="S1216" s="41">
        <f t="shared" si="148"/>
        <v>1.4435674137291082E-2</v>
      </c>
      <c r="U1216" s="42">
        <f>Beazley_data[[#This Row],[Acq_costs]]</f>
        <v>4139300.18148073</v>
      </c>
      <c r="V1216" s="40">
        <f t="shared" si="149"/>
        <v>4248091.2315796204</v>
      </c>
      <c r="W1216" s="43">
        <f t="shared" si="150"/>
        <v>2.5609395883533628E-2</v>
      </c>
      <c r="Y1216" s="44">
        <f>Beazley_data[[#This Row],[total_RC]]</f>
        <v>1.0100100911296599</v>
      </c>
      <c r="Z1216" s="45">
        <f t="shared" si="151"/>
        <v>1.0085789592849499</v>
      </c>
      <c r="AA1216" s="43">
        <f t="shared" si="152"/>
        <v>-1.4189586561716746E-3</v>
      </c>
      <c r="AD1216" s="42">
        <f>Beazley_data[[#This Row],[Cat_incurred]]+Beazley_data[[#This Row],[incurred_exc_cat]]</f>
        <v>7168001.5284176692</v>
      </c>
      <c r="AE1216" s="40">
        <f t="shared" si="153"/>
        <v>6284237.5584435305</v>
      </c>
      <c r="AF1216" s="43">
        <f t="shared" si="154"/>
        <v>-0.14063185259231797</v>
      </c>
    </row>
    <row r="1217" spans="1:32" x14ac:dyDescent="0.25">
      <c r="A1217" s="46" t="s">
        <v>1475</v>
      </c>
      <c r="B1217" s="46" t="s">
        <v>7</v>
      </c>
      <c r="C1217">
        <v>2020</v>
      </c>
      <c r="D1217" s="84">
        <v>21917273.483800001</v>
      </c>
      <c r="E1217">
        <v>3912328.35484921</v>
      </c>
      <c r="F1217">
        <v>16857880.649377398</v>
      </c>
      <c r="G1217">
        <v>18670178.435472898</v>
      </c>
      <c r="H1217">
        <v>958500.23311727995</v>
      </c>
      <c r="I1217">
        <v>1227451.3935780199</v>
      </c>
      <c r="J1217">
        <v>1.02549513743928</v>
      </c>
      <c r="K1217">
        <v>17816380.882494699</v>
      </c>
      <c r="L1217">
        <v>19897629.829050899</v>
      </c>
      <c r="M1217" s="38">
        <f>IF(OR(Beazley_data[[#This Row],[total_RC]]&lt;0.6,Beazley_data[[#This Row],[total_RC]]&gt;2),1,Beazley_data[[#This Row],[total_RC]])</f>
        <v>1.02549513743928</v>
      </c>
      <c r="P1217" s="39" t="str">
        <f>Beazley_data[[#This Row],[key]]</f>
        <v>EN2020</v>
      </c>
      <c r="Q1217" s="40">
        <f>Beazley_data[[#This Row],[WEP]]</f>
        <v>21917273.483800001</v>
      </c>
      <c r="R1217" s="40">
        <f t="shared" si="147"/>
        <v>21853032.001269601</v>
      </c>
      <c r="S1217" s="41">
        <f t="shared" si="148"/>
        <v>-2.939705690572727E-3</v>
      </c>
      <c r="U1217" s="42">
        <f>Beazley_data[[#This Row],[Acq_costs]]</f>
        <v>3912328.35484921</v>
      </c>
      <c r="V1217" s="40">
        <f t="shared" si="149"/>
        <v>4093675.4273707098</v>
      </c>
      <c r="W1217" s="43">
        <f t="shared" si="150"/>
        <v>4.4299328498052327E-2</v>
      </c>
      <c r="Y1217" s="44">
        <f>Beazley_data[[#This Row],[total_RC]]</f>
        <v>1.02549513743928</v>
      </c>
      <c r="Z1217" s="45">
        <f t="shared" si="151"/>
        <v>1.0240577157255899</v>
      </c>
      <c r="AA1217" s="43">
        <f t="shared" si="152"/>
        <v>-1.4036530281612348E-3</v>
      </c>
      <c r="AD1217" s="42">
        <f>Beazley_data[[#This Row],[Cat_incurred]]+Beazley_data[[#This Row],[incurred_exc_cat]]</f>
        <v>19897629.829050917</v>
      </c>
      <c r="AE1217" s="40">
        <f t="shared" si="153"/>
        <v>15963255.3443402</v>
      </c>
      <c r="AF1217" s="43">
        <f t="shared" si="154"/>
        <v>-0.24646442093690227</v>
      </c>
    </row>
    <row r="1218" spans="1:32" x14ac:dyDescent="0.25">
      <c r="A1218" s="48" t="s">
        <v>1476</v>
      </c>
      <c r="B1218" s="48" t="s">
        <v>7</v>
      </c>
      <c r="C1218" s="49">
        <v>2021</v>
      </c>
      <c r="D1218" s="85">
        <v>20249271.409000002</v>
      </c>
      <c r="E1218" s="49">
        <v>3339079.5267582801</v>
      </c>
      <c r="F1218" s="49">
        <v>1282.3300763499999</v>
      </c>
      <c r="G1218" s="49">
        <v>10045.84646622</v>
      </c>
      <c r="H1218" s="49">
        <v>1046599.44031578</v>
      </c>
      <c r="I1218" s="49">
        <v>1603958.1521481799</v>
      </c>
      <c r="J1218" s="49">
        <v>1.0434943784698001</v>
      </c>
      <c r="K1218" s="49">
        <v>1047881.77039213</v>
      </c>
      <c r="L1218" s="49">
        <v>1614003.9986143999</v>
      </c>
      <c r="M1218" s="38">
        <f>IF(OR(Beazley_data[[#This Row],[total_RC]]&lt;0.6,Beazley_data[[#This Row],[total_RC]]&gt;2),1,Beazley_data[[#This Row],[total_RC]])</f>
        <v>1.0434943784698001</v>
      </c>
      <c r="P1218" s="39" t="str">
        <f>Beazley_data[[#This Row],[key]]</f>
        <v>EN2021</v>
      </c>
      <c r="Q1218" s="40">
        <f>Beazley_data[[#This Row],[WEP]]</f>
        <v>20249271.409000002</v>
      </c>
      <c r="R1218" s="40">
        <f t="shared" ref="R1218:R1281" si="155">IFERROR(INDEX($AJ$4:$CZ$182,MATCH($B1218,$AI$4:$AI$182,0),MATCH($C1218&amp;"WEP",$AJ$1:$FQ$1,0)),0)</f>
        <v>20098773.872552101</v>
      </c>
      <c r="S1218" s="41">
        <f t="shared" ref="S1218:S1281" si="156">IFERROR((R1218-Q1218)/R1218,"no values")</f>
        <v>-7.4878963961790878E-3</v>
      </c>
      <c r="U1218" s="42">
        <f>Beazley_data[[#This Row],[Acq_costs]]</f>
        <v>3339079.5267582801</v>
      </c>
      <c r="V1218" s="40">
        <f t="shared" ref="V1218:V1281" si="157">IFERROR(INDEX($AJ$4:$FQ$182,MATCH($B1218,$AI$4:$AI$182,0),MATCH($C1218&amp;"Acquisition Cost",$AJ$1:$FQ$1,0)),0)</f>
        <v>3404408.6409469098</v>
      </c>
      <c r="W1218" s="43">
        <f t="shared" ref="W1218:W1281" si="158">IFERROR((V1218-U1218)/V1218,"no values")</f>
        <v>1.9189563028032642E-2</v>
      </c>
      <c r="Y1218" s="44">
        <f>Beazley_data[[#This Row],[total_RC]]</f>
        <v>1.0434943784698001</v>
      </c>
      <c r="Z1218" s="45">
        <f t="shared" ref="Z1218:Z1281" si="159">IFERROR(INDEX($AJ$4:$FQ$182,MATCH($B1218,$AI$4:$AI$182,0),MATCH($C1218&amp;"RC",$AJ$1:$FQ$1,0)),0)</f>
        <v>1.04148355902196</v>
      </c>
      <c r="AA1218" s="43">
        <f t="shared" ref="AA1218:AA1281" si="160">IFERROR((Z1218-Y1218)/Z1218,"no values")</f>
        <v>-1.9307260593997497E-3</v>
      </c>
      <c r="AD1218" s="42">
        <f>Beazley_data[[#This Row],[Cat_incurred]]+Beazley_data[[#This Row],[incurred_exc_cat]]</f>
        <v>1614003.9986143999</v>
      </c>
      <c r="AE1218" s="40">
        <f t="shared" ref="AE1218:AE1281" si="161">IFERROR(INDEX($AJ$4:$FQ$182,MATCH($B1218,$AI$4:$AI$182,0),MATCH($C1218&amp;"Total Incurred (Cat)",$AJ$1:$FQ$1,0)),0)+IFERROR(INDEX($AJ$4:$FQ$182,MATCH($B1218,$AI$4:$AI$182,0),MATCH($C1218&amp;"Total Incurred (Non Cat)",$AJ$1:$FQ$1,0)),0)</f>
        <v>653829.95836944401</v>
      </c>
      <c r="AF1218" s="43">
        <f t="shared" ref="AF1218:AF1281" si="162">IFERROR((AE1218-AD1218)/AE1218,"no values")</f>
        <v>-1.4685378483413165</v>
      </c>
    </row>
    <row r="1219" spans="1:32" x14ac:dyDescent="0.25">
      <c r="A1219" s="46" t="s">
        <v>1477</v>
      </c>
      <c r="B1219" s="46" t="s">
        <v>7</v>
      </c>
      <c r="C1219">
        <v>2022</v>
      </c>
      <c r="D1219" s="84">
        <v>22975040.740400001</v>
      </c>
      <c r="E1219">
        <v>3263942.1627359302</v>
      </c>
      <c r="F1219">
        <v>2465637.7121051601</v>
      </c>
      <c r="G1219">
        <v>3210903.6003862098</v>
      </c>
      <c r="H1219">
        <v>1022105.50431756</v>
      </c>
      <c r="I1219">
        <v>4767111.9243902396</v>
      </c>
      <c r="J1219">
        <v>1.0059779565047999</v>
      </c>
      <c r="K1219">
        <v>3487743.2164227199</v>
      </c>
      <c r="L1219">
        <v>7978015.5247764504</v>
      </c>
      <c r="M1219" s="38">
        <f>IF(OR(Beazley_data[[#This Row],[total_RC]]&lt;0.6,Beazley_data[[#This Row],[total_RC]]&gt;2),1,Beazley_data[[#This Row],[total_RC]])</f>
        <v>1.0059779565047999</v>
      </c>
      <c r="P1219" s="39" t="str">
        <f>Beazley_data[[#This Row],[key]]</f>
        <v>EN2022</v>
      </c>
      <c r="Q1219" s="40">
        <f>Beazley_data[[#This Row],[WEP]]</f>
        <v>22975040.740400001</v>
      </c>
      <c r="R1219" s="40">
        <f t="shared" si="155"/>
        <v>6145723.2159353103</v>
      </c>
      <c r="S1219" s="41">
        <f t="shared" si="156"/>
        <v>-2.7383786957453231</v>
      </c>
      <c r="U1219" s="42">
        <f>Beazley_data[[#This Row],[Acq_costs]]</f>
        <v>3263942.1627359302</v>
      </c>
      <c r="V1219" s="40">
        <f t="shared" si="157"/>
        <v>849668.04951208504</v>
      </c>
      <c r="W1219" s="43">
        <f t="shared" si="158"/>
        <v>-2.8414321506030764</v>
      </c>
      <c r="Y1219" s="44">
        <f>Beazley_data[[#This Row],[total_RC]]</f>
        <v>1.0059779565047999</v>
      </c>
      <c r="Z1219" s="45">
        <f t="shared" si="159"/>
        <v>1.0073008999351101</v>
      </c>
      <c r="AA1219" s="43">
        <f t="shared" si="160"/>
        <v>1.3133547586380249E-3</v>
      </c>
      <c r="AD1219" s="42">
        <f>Beazley_data[[#This Row],[Cat_incurred]]+Beazley_data[[#This Row],[incurred_exc_cat]]</f>
        <v>7978015.5247764494</v>
      </c>
      <c r="AE1219" s="40">
        <f t="shared" si="161"/>
        <v>0</v>
      </c>
      <c r="AF1219" s="43" t="str">
        <f t="shared" si="162"/>
        <v>no values</v>
      </c>
    </row>
    <row r="1220" spans="1:32" x14ac:dyDescent="0.25">
      <c r="A1220" s="48" t="s">
        <v>1478</v>
      </c>
      <c r="B1220" s="48" t="s">
        <v>7</v>
      </c>
      <c r="C1220" s="49">
        <v>2023</v>
      </c>
      <c r="D1220" s="85">
        <v>22246480.4197</v>
      </c>
      <c r="E1220" s="49">
        <v>2196249.5398700698</v>
      </c>
      <c r="F1220" s="49">
        <v>0</v>
      </c>
      <c r="G1220" s="49">
        <v>1725.07939769</v>
      </c>
      <c r="H1220" s="49">
        <v>4419.0621428040004</v>
      </c>
      <c r="I1220" s="49">
        <v>739528.87567704101</v>
      </c>
      <c r="J1220" s="49">
        <v>1.01690073414947</v>
      </c>
      <c r="K1220" s="49">
        <v>4419.0621428040004</v>
      </c>
      <c r="L1220" s="49">
        <v>741253.95507473103</v>
      </c>
      <c r="M1220" s="38">
        <f>IF(OR(Beazley_data[[#This Row],[total_RC]]&lt;0.6,Beazley_data[[#This Row],[total_RC]]&gt;2),1,Beazley_data[[#This Row],[total_RC]])</f>
        <v>1.01690073414947</v>
      </c>
      <c r="P1220" s="39" t="str">
        <f>Beazley_data[[#This Row],[key]]</f>
        <v>EN2023</v>
      </c>
      <c r="Q1220" s="40">
        <f>Beazley_data[[#This Row],[WEP]]</f>
        <v>22246480.4197</v>
      </c>
      <c r="R1220" s="40">
        <f t="shared" si="155"/>
        <v>0</v>
      </c>
      <c r="S1220" s="41" t="str">
        <f t="shared" si="156"/>
        <v>no values</v>
      </c>
      <c r="U1220" s="42">
        <f>Beazley_data[[#This Row],[Acq_costs]]</f>
        <v>2196249.5398700698</v>
      </c>
      <c r="V1220" s="40">
        <f t="shared" si="157"/>
        <v>0</v>
      </c>
      <c r="W1220" s="43" t="str">
        <f t="shared" si="158"/>
        <v>no values</v>
      </c>
      <c r="Y1220" s="44">
        <f>Beazley_data[[#This Row],[total_RC]]</f>
        <v>1.01690073414947</v>
      </c>
      <c r="Z1220" s="45">
        <f t="shared" si="159"/>
        <v>0</v>
      </c>
      <c r="AA1220" s="43" t="str">
        <f t="shared" si="160"/>
        <v>no values</v>
      </c>
      <c r="AD1220" s="42">
        <f>Beazley_data[[#This Row],[Cat_incurred]]+Beazley_data[[#This Row],[incurred_exc_cat]]</f>
        <v>741253.95507473103</v>
      </c>
      <c r="AE1220" s="40">
        <f t="shared" si="161"/>
        <v>0</v>
      </c>
      <c r="AF1220" s="43" t="str">
        <f t="shared" si="162"/>
        <v>no values</v>
      </c>
    </row>
    <row r="1221" spans="1:32" x14ac:dyDescent="0.25">
      <c r="A1221" s="46" t="s">
        <v>1479</v>
      </c>
      <c r="B1221" s="46" t="s">
        <v>7</v>
      </c>
      <c r="C1221">
        <v>2024</v>
      </c>
      <c r="D1221" s="84">
        <v>8418000.6084000003</v>
      </c>
      <c r="E1221">
        <v>1236977.2054971801</v>
      </c>
      <c r="F1221">
        <v>0</v>
      </c>
      <c r="G1221">
        <v>0</v>
      </c>
      <c r="H1221">
        <v>0</v>
      </c>
      <c r="I1221">
        <v>0</v>
      </c>
      <c r="J1221">
        <v>0.99727980215794498</v>
      </c>
      <c r="K1221">
        <v>0</v>
      </c>
      <c r="L1221">
        <v>0</v>
      </c>
      <c r="M1221" s="38">
        <f>IF(OR(Beazley_data[[#This Row],[total_RC]]&lt;0.6,Beazley_data[[#This Row],[total_RC]]&gt;2),1,Beazley_data[[#This Row],[total_RC]])</f>
        <v>0.99727980215794498</v>
      </c>
      <c r="P1221" s="39" t="str">
        <f>Beazley_data[[#This Row],[key]]</f>
        <v>EN2024</v>
      </c>
      <c r="Q1221" s="40">
        <f>Beazley_data[[#This Row],[WEP]]</f>
        <v>8418000.6084000003</v>
      </c>
      <c r="R1221" s="40">
        <f t="shared" si="155"/>
        <v>0</v>
      </c>
      <c r="S1221" s="41" t="str">
        <f t="shared" si="156"/>
        <v>no values</v>
      </c>
      <c r="U1221" s="42">
        <f>Beazley_data[[#This Row],[Acq_costs]]</f>
        <v>1236977.2054971801</v>
      </c>
      <c r="V1221" s="40">
        <f t="shared" si="157"/>
        <v>0</v>
      </c>
      <c r="W1221" s="43" t="str">
        <f t="shared" si="158"/>
        <v>no values</v>
      </c>
      <c r="Y1221" s="44">
        <f>Beazley_data[[#This Row],[total_RC]]</f>
        <v>0.99727980215794498</v>
      </c>
      <c r="Z1221" s="45">
        <f t="shared" si="159"/>
        <v>0</v>
      </c>
      <c r="AA1221" s="43" t="str">
        <f t="shared" si="160"/>
        <v>no values</v>
      </c>
      <c r="AD1221" s="42">
        <f>Beazley_data[[#This Row],[Cat_incurred]]+Beazley_data[[#This Row],[incurred_exc_cat]]</f>
        <v>0</v>
      </c>
      <c r="AE1221" s="40">
        <f t="shared" si="161"/>
        <v>0</v>
      </c>
      <c r="AF1221" s="43" t="str">
        <f t="shared" si="162"/>
        <v>no values</v>
      </c>
    </row>
    <row r="1222" spans="1:32" x14ac:dyDescent="0.25">
      <c r="A1222" s="48" t="s">
        <v>1480</v>
      </c>
      <c r="B1222" s="48" t="s">
        <v>66</v>
      </c>
      <c r="C1222" s="49">
        <v>2016</v>
      </c>
      <c r="D1222" s="85">
        <v>6399718.2999</v>
      </c>
      <c r="E1222" s="49">
        <v>1590724.72826697</v>
      </c>
      <c r="F1222" s="49">
        <v>24201.522300000001</v>
      </c>
      <c r="G1222" s="49">
        <v>25509.0507</v>
      </c>
      <c r="H1222" s="49">
        <v>1983639.675</v>
      </c>
      <c r="I1222" s="49">
        <v>3263695.6749999998</v>
      </c>
      <c r="J1222" s="49">
        <v>0.91297257024230105</v>
      </c>
      <c r="K1222" s="49">
        <v>2007841.1973000001</v>
      </c>
      <c r="L1222" s="49">
        <v>3289204.7256999998</v>
      </c>
      <c r="M1222" s="38">
        <f>IF(OR(Beazley_data[[#This Row],[total_RC]]&lt;0.6,Beazley_data[[#This Row],[total_RC]]&gt;2),1,Beazley_data[[#This Row],[total_RC]])</f>
        <v>0.91297257024230105</v>
      </c>
      <c r="P1222" s="39" t="str">
        <f>Beazley_data[[#This Row],[key]]</f>
        <v>EP2016</v>
      </c>
      <c r="Q1222" s="40">
        <f>Beazley_data[[#This Row],[WEP]]</f>
        <v>6399718.2999</v>
      </c>
      <c r="R1222" s="40">
        <f t="shared" si="155"/>
        <v>6554450.0086171897</v>
      </c>
      <c r="S1222" s="41">
        <f t="shared" si="156"/>
        <v>2.3607123177957368E-2</v>
      </c>
      <c r="U1222" s="42">
        <f>Beazley_data[[#This Row],[Acq_costs]]</f>
        <v>1590724.72826697</v>
      </c>
      <c r="V1222" s="40">
        <f t="shared" si="157"/>
        <v>1636011.11972529</v>
      </c>
      <c r="W1222" s="43">
        <f t="shared" si="158"/>
        <v>2.7680980228254323E-2</v>
      </c>
      <c r="Y1222" s="44">
        <f>Beazley_data[[#This Row],[total_RC]]</f>
        <v>0.91297257024230105</v>
      </c>
      <c r="Z1222" s="45">
        <f t="shared" si="159"/>
        <v>0.91039223047989004</v>
      </c>
      <c r="AA1222" s="43">
        <f t="shared" si="160"/>
        <v>-2.8343165462328805E-3</v>
      </c>
      <c r="AD1222" s="42">
        <f>Beazley_data[[#This Row],[Cat_incurred]]+Beazley_data[[#This Row],[incurred_exc_cat]]</f>
        <v>3289204.7256999998</v>
      </c>
      <c r="AE1222" s="40">
        <f t="shared" si="161"/>
        <v>1912391.6551000001</v>
      </c>
      <c r="AF1222" s="43">
        <f t="shared" si="162"/>
        <v>-0.71994304457891256</v>
      </c>
    </row>
    <row r="1223" spans="1:32" x14ac:dyDescent="0.25">
      <c r="A1223" s="46" t="s">
        <v>1481</v>
      </c>
      <c r="B1223" s="46" t="s">
        <v>66</v>
      </c>
      <c r="C1223">
        <v>2017</v>
      </c>
      <c r="D1223" s="84">
        <v>11563417.7852</v>
      </c>
      <c r="E1223">
        <v>2928438.3405434098</v>
      </c>
      <c r="F1223">
        <v>83223.259328760003</v>
      </c>
      <c r="G1223">
        <v>84083.556728759999</v>
      </c>
      <c r="H1223">
        <v>504218.20010234002</v>
      </c>
      <c r="I1223">
        <v>504218.20010234002</v>
      </c>
      <c r="J1223">
        <v>1.00321560133032</v>
      </c>
      <c r="K1223">
        <v>587441.45943110005</v>
      </c>
      <c r="L1223">
        <v>588301.75683109998</v>
      </c>
      <c r="M1223" s="38">
        <f>IF(OR(Beazley_data[[#This Row],[total_RC]]&lt;0.6,Beazley_data[[#This Row],[total_RC]]&gt;2),1,Beazley_data[[#This Row],[total_RC]])</f>
        <v>1.00321560133032</v>
      </c>
      <c r="P1223" s="39" t="str">
        <f>Beazley_data[[#This Row],[key]]</f>
        <v>EP2017</v>
      </c>
      <c r="Q1223" s="40">
        <f>Beazley_data[[#This Row],[WEP]]</f>
        <v>11563417.7852</v>
      </c>
      <c r="R1223" s="40">
        <f t="shared" si="155"/>
        <v>11878609.6323389</v>
      </c>
      <c r="S1223" s="41">
        <f t="shared" si="156"/>
        <v>2.6534405700209797E-2</v>
      </c>
      <c r="U1223" s="42">
        <f>Beazley_data[[#This Row],[Acq_costs]]</f>
        <v>2928438.3405434098</v>
      </c>
      <c r="V1223" s="40">
        <f t="shared" si="157"/>
        <v>3021016.76313907</v>
      </c>
      <c r="W1223" s="43">
        <f t="shared" si="158"/>
        <v>3.0644789438196981E-2</v>
      </c>
      <c r="Y1223" s="44">
        <f>Beazley_data[[#This Row],[total_RC]]</f>
        <v>1.00321560133032</v>
      </c>
      <c r="Z1223" s="45">
        <f t="shared" si="159"/>
        <v>1.0026414322091699</v>
      </c>
      <c r="AA1223" s="43">
        <f t="shared" si="160"/>
        <v>-5.7265648785822891E-4</v>
      </c>
      <c r="AD1223" s="42">
        <f>Beazley_data[[#This Row],[Cat_incurred]]+Beazley_data[[#This Row],[incurred_exc_cat]]</f>
        <v>588301.75683109998</v>
      </c>
      <c r="AE1223" s="40">
        <f t="shared" si="161"/>
        <v>599675.49485170003</v>
      </c>
      <c r="AF1223" s="43">
        <f t="shared" si="162"/>
        <v>1.8966487905951172E-2</v>
      </c>
    </row>
    <row r="1224" spans="1:32" x14ac:dyDescent="0.25">
      <c r="A1224" s="48" t="s">
        <v>1482</v>
      </c>
      <c r="B1224" s="48" t="s">
        <v>66</v>
      </c>
      <c r="C1224" s="49">
        <v>2018</v>
      </c>
      <c r="D1224" s="85">
        <v>16155134.460899999</v>
      </c>
      <c r="E1224" s="49">
        <v>5756391.8488502698</v>
      </c>
      <c r="F1224" s="49">
        <v>61126.848415040004</v>
      </c>
      <c r="G1224" s="49">
        <v>62265.111715040002</v>
      </c>
      <c r="H1224" s="49">
        <v>6544143.3612468997</v>
      </c>
      <c r="I1224" s="49">
        <v>6952284.0012469003</v>
      </c>
      <c r="J1224" s="49">
        <v>1.00093411995274</v>
      </c>
      <c r="K1224" s="49">
        <v>6605270.2096619401</v>
      </c>
      <c r="L1224" s="49">
        <v>7014549.1129619395</v>
      </c>
      <c r="M1224" s="38">
        <f>IF(OR(Beazley_data[[#This Row],[total_RC]]&lt;0.6,Beazley_data[[#This Row],[total_RC]]&gt;2),1,Beazley_data[[#This Row],[total_RC]])</f>
        <v>1.00093411995274</v>
      </c>
      <c r="P1224" s="39" t="str">
        <f>Beazley_data[[#This Row],[key]]</f>
        <v>EP2018</v>
      </c>
      <c r="Q1224" s="40">
        <f>Beazley_data[[#This Row],[WEP]]</f>
        <v>16155134.460899999</v>
      </c>
      <c r="R1224" s="40">
        <f t="shared" si="155"/>
        <v>15578082.036208101</v>
      </c>
      <c r="S1224" s="41">
        <f t="shared" si="156"/>
        <v>-3.7042584790005412E-2</v>
      </c>
      <c r="U1224" s="42">
        <f>Beazley_data[[#This Row],[Acq_costs]]</f>
        <v>5756391.8488502698</v>
      </c>
      <c r="V1224" s="40">
        <f t="shared" si="157"/>
        <v>5500802.8521255599</v>
      </c>
      <c r="W1224" s="43">
        <f t="shared" si="158"/>
        <v>-4.6463944190609917E-2</v>
      </c>
      <c r="Y1224" s="44">
        <f>Beazley_data[[#This Row],[total_RC]]</f>
        <v>1.00093411995274</v>
      </c>
      <c r="Z1224" s="45">
        <f t="shared" si="159"/>
        <v>1.0006680281812701</v>
      </c>
      <c r="AA1224" s="43">
        <f t="shared" si="160"/>
        <v>-2.6591413333499053E-4</v>
      </c>
      <c r="AD1224" s="42">
        <f>Beazley_data[[#This Row],[Cat_incurred]]+Beazley_data[[#This Row],[incurred_exc_cat]]</f>
        <v>7014549.1129619405</v>
      </c>
      <c r="AE1224" s="40">
        <f t="shared" si="161"/>
        <v>5076256.0577388797</v>
      </c>
      <c r="AF1224" s="43">
        <f t="shared" si="162"/>
        <v>-0.38183516220937758</v>
      </c>
    </row>
    <row r="1225" spans="1:32" x14ac:dyDescent="0.25">
      <c r="A1225" s="46" t="s">
        <v>1483</v>
      </c>
      <c r="B1225" s="46" t="s">
        <v>66</v>
      </c>
      <c r="C1225">
        <v>2019</v>
      </c>
      <c r="D1225" s="84">
        <v>51239250.985600002</v>
      </c>
      <c r="E1225">
        <v>13490074.999371</v>
      </c>
      <c r="F1225">
        <v>441224.10264380003</v>
      </c>
      <c r="G1225">
        <v>446103.38443779998</v>
      </c>
      <c r="H1225">
        <v>3877020.6999292602</v>
      </c>
      <c r="I1225">
        <v>3976743.3599292599</v>
      </c>
      <c r="J1225">
        <v>1.0106379852743901</v>
      </c>
      <c r="K1225">
        <v>4318244.8025730597</v>
      </c>
      <c r="L1225">
        <v>4422846.7443670603</v>
      </c>
      <c r="M1225" s="38">
        <f>IF(OR(Beazley_data[[#This Row],[total_RC]]&lt;0.6,Beazley_data[[#This Row],[total_RC]]&gt;2),1,Beazley_data[[#This Row],[total_RC]])</f>
        <v>1.0106379852743901</v>
      </c>
      <c r="P1225" s="39" t="str">
        <f>Beazley_data[[#This Row],[key]]</f>
        <v>EP2019</v>
      </c>
      <c r="Q1225" s="40">
        <f>Beazley_data[[#This Row],[WEP]]</f>
        <v>51239250.985600002</v>
      </c>
      <c r="R1225" s="40">
        <f t="shared" si="155"/>
        <v>23535948.994439501</v>
      </c>
      <c r="S1225" s="41">
        <f t="shared" si="156"/>
        <v>-1.1770633084608384</v>
      </c>
      <c r="U1225" s="42">
        <f>Beazley_data[[#This Row],[Acq_costs]]</f>
        <v>13490074.999371</v>
      </c>
      <c r="V1225" s="40">
        <f t="shared" si="157"/>
        <v>7708778.8333352702</v>
      </c>
      <c r="W1225" s="43">
        <f t="shared" si="158"/>
        <v>-0.74996264532010204</v>
      </c>
      <c r="Y1225" s="44">
        <f>Beazley_data[[#This Row],[total_RC]]</f>
        <v>1.0106379852743901</v>
      </c>
      <c r="Z1225" s="45">
        <f t="shared" si="159"/>
        <v>0.99510757803919603</v>
      </c>
      <c r="AA1225" s="43">
        <f t="shared" si="160"/>
        <v>-1.5606762100833215E-2</v>
      </c>
      <c r="AD1225" s="42">
        <f>Beazley_data[[#This Row],[Cat_incurred]]+Beazley_data[[#This Row],[incurred_exc_cat]]</f>
        <v>4422846.7443670603</v>
      </c>
      <c r="AE1225" s="40">
        <f t="shared" si="161"/>
        <v>2419089.1980937799</v>
      </c>
      <c r="AF1225" s="43">
        <f t="shared" si="162"/>
        <v>-0.82831073275521339</v>
      </c>
    </row>
    <row r="1226" spans="1:32" x14ac:dyDescent="0.25">
      <c r="A1226" s="48" t="s">
        <v>1484</v>
      </c>
      <c r="B1226" s="48" t="s">
        <v>66</v>
      </c>
      <c r="C1226" s="49">
        <v>2020</v>
      </c>
      <c r="D1226" s="85">
        <v>105836480.7306</v>
      </c>
      <c r="E1226" s="49">
        <v>24622715.289084598</v>
      </c>
      <c r="F1226" s="49">
        <v>2161941.3771184599</v>
      </c>
      <c r="G1226" s="49">
        <v>2729873.97711846</v>
      </c>
      <c r="H1226" s="49">
        <v>10350377.846473301</v>
      </c>
      <c r="I1226" s="49">
        <v>13072193.2073105</v>
      </c>
      <c r="J1226" s="49">
        <v>1.0229242385986801</v>
      </c>
      <c r="K1226" s="49">
        <v>12512319.223591801</v>
      </c>
      <c r="L1226" s="49">
        <v>15802067.184428999</v>
      </c>
      <c r="M1226" s="38">
        <f>IF(OR(Beazley_data[[#This Row],[total_RC]]&lt;0.6,Beazley_data[[#This Row],[total_RC]]&gt;2),1,Beazley_data[[#This Row],[total_RC]])</f>
        <v>1.0229242385986801</v>
      </c>
      <c r="P1226" s="39" t="str">
        <f>Beazley_data[[#This Row],[key]]</f>
        <v>EP2020</v>
      </c>
      <c r="Q1226" s="40">
        <f>Beazley_data[[#This Row],[WEP]]</f>
        <v>105836480.7306</v>
      </c>
      <c r="R1226" s="40">
        <f t="shared" si="155"/>
        <v>28027077.3811666</v>
      </c>
      <c r="S1226" s="41">
        <f t="shared" si="156"/>
        <v>-2.7762225183607301</v>
      </c>
      <c r="U1226" s="42">
        <f>Beazley_data[[#This Row],[Acq_costs]]</f>
        <v>24622715.289084598</v>
      </c>
      <c r="V1226" s="40">
        <f t="shared" si="157"/>
        <v>9818030.3148255702</v>
      </c>
      <c r="W1226" s="43">
        <f t="shared" si="158"/>
        <v>-1.507907849082869</v>
      </c>
      <c r="Y1226" s="44">
        <f>Beazley_data[[#This Row],[total_RC]]</f>
        <v>1.0229242385986801</v>
      </c>
      <c r="Z1226" s="45">
        <f t="shared" si="159"/>
        <v>0.94699043279148898</v>
      </c>
      <c r="AA1226" s="43">
        <f t="shared" si="160"/>
        <v>-8.0184343133602107E-2</v>
      </c>
      <c r="AD1226" s="42">
        <f>Beazley_data[[#This Row],[Cat_incurred]]+Beazley_data[[#This Row],[incurred_exc_cat]]</f>
        <v>15802067.18442896</v>
      </c>
      <c r="AE1226" s="40">
        <f t="shared" si="161"/>
        <v>7328889.7332928004</v>
      </c>
      <c r="AF1226" s="43">
        <f t="shared" si="162"/>
        <v>-1.1561338428446026</v>
      </c>
    </row>
    <row r="1227" spans="1:32" x14ac:dyDescent="0.25">
      <c r="A1227" s="46" t="s">
        <v>1485</v>
      </c>
      <c r="B1227" s="46" t="s">
        <v>66</v>
      </c>
      <c r="C1227">
        <v>2021</v>
      </c>
      <c r="D1227" s="84">
        <v>138196238.01550001</v>
      </c>
      <c r="E1227">
        <v>29728054.987114899</v>
      </c>
      <c r="F1227">
        <v>0</v>
      </c>
      <c r="G1227">
        <v>0</v>
      </c>
      <c r="H1227">
        <v>11497726.078948401</v>
      </c>
      <c r="I1227">
        <v>14758891.374207299</v>
      </c>
      <c r="J1227">
        <v>1.0427645180344001</v>
      </c>
      <c r="K1227">
        <v>11497726.078948401</v>
      </c>
      <c r="L1227">
        <v>14758891.374207299</v>
      </c>
      <c r="M1227" s="38">
        <f>IF(OR(Beazley_data[[#This Row],[total_RC]]&lt;0.6,Beazley_data[[#This Row],[total_RC]]&gt;2),1,Beazley_data[[#This Row],[total_RC]])</f>
        <v>1.0427645180344001</v>
      </c>
      <c r="P1227" s="39" t="str">
        <f>Beazley_data[[#This Row],[key]]</f>
        <v>EP2021</v>
      </c>
      <c r="Q1227" s="40">
        <f>Beazley_data[[#This Row],[WEP]]</f>
        <v>138196238.01550001</v>
      </c>
      <c r="R1227" s="40">
        <f t="shared" si="155"/>
        <v>96272614.077469498</v>
      </c>
      <c r="S1227" s="41">
        <f t="shared" si="156"/>
        <v>-0.43546780504261617</v>
      </c>
      <c r="U1227" s="42">
        <f>Beazley_data[[#This Row],[Acq_costs]]</f>
        <v>29728054.987114899</v>
      </c>
      <c r="V1227" s="40">
        <f t="shared" si="157"/>
        <v>9148735.2037195601</v>
      </c>
      <c r="W1227" s="43">
        <f t="shared" si="158"/>
        <v>-2.2494169221367888</v>
      </c>
      <c r="Y1227" s="44">
        <f>Beazley_data[[#This Row],[total_RC]]</f>
        <v>1.0427645180344001</v>
      </c>
      <c r="Z1227" s="45">
        <f t="shared" si="159"/>
        <v>0.99903619081774198</v>
      </c>
      <c r="AA1227" s="43">
        <f t="shared" si="160"/>
        <v>-4.3770513639616107E-2</v>
      </c>
      <c r="AD1227" s="42">
        <f>Beazley_data[[#This Row],[Cat_incurred]]+Beazley_data[[#This Row],[incurred_exc_cat]]</f>
        <v>14758891.374207299</v>
      </c>
      <c r="AE1227" s="40">
        <f t="shared" si="161"/>
        <v>187665.2301863</v>
      </c>
      <c r="AF1227" s="43">
        <f t="shared" si="162"/>
        <v>-77.644783370663689</v>
      </c>
    </row>
    <row r="1228" spans="1:32" x14ac:dyDescent="0.25">
      <c r="A1228" s="48" t="s">
        <v>1486</v>
      </c>
      <c r="B1228" s="48" t="s">
        <v>66</v>
      </c>
      <c r="C1228" s="49">
        <v>2022</v>
      </c>
      <c r="D1228" s="85">
        <v>140189650.60789999</v>
      </c>
      <c r="E1228" s="49">
        <v>31661954.539985001</v>
      </c>
      <c r="F1228" s="49">
        <v>716545.53</v>
      </c>
      <c r="G1228" s="49">
        <v>788660.53</v>
      </c>
      <c r="H1228" s="49">
        <v>3931471.4973658598</v>
      </c>
      <c r="I1228" s="49">
        <v>7199942.9104446201</v>
      </c>
      <c r="J1228" s="49">
        <v>0.95951099749942803</v>
      </c>
      <c r="K1228" s="49">
        <v>4648017.0273658596</v>
      </c>
      <c r="L1228" s="49">
        <v>7988603.4404446203</v>
      </c>
      <c r="M1228" s="38">
        <f>IF(OR(Beazley_data[[#This Row],[total_RC]]&lt;0.6,Beazley_data[[#This Row],[total_RC]]&gt;2),1,Beazley_data[[#This Row],[total_RC]])</f>
        <v>0.95951099749942803</v>
      </c>
      <c r="P1228" s="39" t="str">
        <f>Beazley_data[[#This Row],[key]]</f>
        <v>EP2022</v>
      </c>
      <c r="Q1228" s="40">
        <f>Beazley_data[[#This Row],[WEP]]</f>
        <v>140189650.60789999</v>
      </c>
      <c r="R1228" s="40">
        <f t="shared" si="155"/>
        <v>106365845.81494901</v>
      </c>
      <c r="S1228" s="41">
        <f t="shared" si="156"/>
        <v>-0.31799497793489345</v>
      </c>
      <c r="U1228" s="42">
        <f>Beazley_data[[#This Row],[Acq_costs]]</f>
        <v>31661954.539985001</v>
      </c>
      <c r="V1228" s="40">
        <f t="shared" si="157"/>
        <v>640718.66620390804</v>
      </c>
      <c r="W1228" s="43">
        <f t="shared" si="158"/>
        <v>-48.416313602308279</v>
      </c>
      <c r="Y1228" s="44">
        <f>Beazley_data[[#This Row],[total_RC]]</f>
        <v>0.95951099749942803</v>
      </c>
      <c r="Z1228" s="45">
        <f t="shared" si="159"/>
        <v>1.0301326285977901</v>
      </c>
      <c r="AA1228" s="43">
        <f t="shared" si="160"/>
        <v>6.8555862747976218E-2</v>
      </c>
      <c r="AD1228" s="42">
        <f>Beazley_data[[#This Row],[Cat_incurred]]+Beazley_data[[#This Row],[incurred_exc_cat]]</f>
        <v>7988603.4404446203</v>
      </c>
      <c r="AE1228" s="40">
        <f t="shared" si="161"/>
        <v>0</v>
      </c>
      <c r="AF1228" s="43" t="str">
        <f t="shared" si="162"/>
        <v>no values</v>
      </c>
    </row>
    <row r="1229" spans="1:32" x14ac:dyDescent="0.25">
      <c r="A1229" s="46" t="s">
        <v>1487</v>
      </c>
      <c r="B1229" s="46" t="s">
        <v>66</v>
      </c>
      <c r="C1229">
        <v>2023</v>
      </c>
      <c r="D1229" s="84">
        <v>156007699.06479999</v>
      </c>
      <c r="E1229">
        <v>33925499.762283698</v>
      </c>
      <c r="F1229">
        <v>0</v>
      </c>
      <c r="G1229">
        <v>0</v>
      </c>
      <c r="H1229">
        <v>527638.16678301897</v>
      </c>
      <c r="I1229">
        <v>941914.60497533798</v>
      </c>
      <c r="J1229">
        <v>1.01484377515378</v>
      </c>
      <c r="K1229">
        <v>527638.16678301897</v>
      </c>
      <c r="L1229">
        <v>941914.60497533798</v>
      </c>
      <c r="M1229" s="38">
        <f>IF(OR(Beazley_data[[#This Row],[total_RC]]&lt;0.6,Beazley_data[[#This Row],[total_RC]]&gt;2),1,Beazley_data[[#This Row],[total_RC]])</f>
        <v>1.01484377515378</v>
      </c>
      <c r="P1229" s="39" t="str">
        <f>Beazley_data[[#This Row],[key]]</f>
        <v>EP2023</v>
      </c>
      <c r="Q1229" s="40">
        <f>Beazley_data[[#This Row],[WEP]]</f>
        <v>156007699.06479999</v>
      </c>
      <c r="R1229" s="40">
        <f t="shared" si="155"/>
        <v>0</v>
      </c>
      <c r="S1229" s="41" t="str">
        <f t="shared" si="156"/>
        <v>no values</v>
      </c>
      <c r="U1229" s="42">
        <f>Beazley_data[[#This Row],[Acq_costs]]</f>
        <v>33925499.762283698</v>
      </c>
      <c r="V1229" s="40">
        <f t="shared" si="157"/>
        <v>0</v>
      </c>
      <c r="W1229" s="43" t="str">
        <f t="shared" si="158"/>
        <v>no values</v>
      </c>
      <c r="Y1229" s="44">
        <f>Beazley_data[[#This Row],[total_RC]]</f>
        <v>1.01484377515378</v>
      </c>
      <c r="Z1229" s="45">
        <f t="shared" si="159"/>
        <v>0</v>
      </c>
      <c r="AA1229" s="43" t="str">
        <f t="shared" si="160"/>
        <v>no values</v>
      </c>
      <c r="AD1229" s="42">
        <f>Beazley_data[[#This Row],[Cat_incurred]]+Beazley_data[[#This Row],[incurred_exc_cat]]</f>
        <v>941914.60497533798</v>
      </c>
      <c r="AE1229" s="40">
        <f t="shared" si="161"/>
        <v>0</v>
      </c>
      <c r="AF1229" s="43" t="str">
        <f t="shared" si="162"/>
        <v>no values</v>
      </c>
    </row>
    <row r="1230" spans="1:32" x14ac:dyDescent="0.25">
      <c r="A1230" s="48" t="s">
        <v>1488</v>
      </c>
      <c r="B1230" s="48" t="s">
        <v>66</v>
      </c>
      <c r="C1230" s="49">
        <v>2024</v>
      </c>
      <c r="D1230" s="85">
        <v>33278299.646899998</v>
      </c>
      <c r="E1230" s="49">
        <v>5625601.19169492</v>
      </c>
      <c r="F1230" s="49">
        <v>0</v>
      </c>
      <c r="G1230" s="49">
        <v>0</v>
      </c>
      <c r="H1230" s="49">
        <v>0</v>
      </c>
      <c r="I1230" s="49">
        <v>0</v>
      </c>
      <c r="J1230" s="49">
        <v>0.522253972909824</v>
      </c>
      <c r="K1230" s="49">
        <v>0</v>
      </c>
      <c r="L1230" s="49">
        <v>0</v>
      </c>
      <c r="M1230" s="38">
        <f>IF(OR(Beazley_data[[#This Row],[total_RC]]&lt;0.6,Beazley_data[[#This Row],[total_RC]]&gt;2),1,Beazley_data[[#This Row],[total_RC]])</f>
        <v>1</v>
      </c>
      <c r="P1230" s="39" t="str">
        <f>Beazley_data[[#This Row],[key]]</f>
        <v>EP2024</v>
      </c>
      <c r="Q1230" s="40">
        <f>Beazley_data[[#This Row],[WEP]]</f>
        <v>33278299.646899998</v>
      </c>
      <c r="R1230" s="40">
        <f t="shared" si="155"/>
        <v>0</v>
      </c>
      <c r="S1230" s="41" t="str">
        <f t="shared" si="156"/>
        <v>no values</v>
      </c>
      <c r="U1230" s="42">
        <f>Beazley_data[[#This Row],[Acq_costs]]</f>
        <v>5625601.19169492</v>
      </c>
      <c r="V1230" s="40">
        <f t="shared" si="157"/>
        <v>0</v>
      </c>
      <c r="W1230" s="43" t="str">
        <f t="shared" si="158"/>
        <v>no values</v>
      </c>
      <c r="Y1230" s="44">
        <f>Beazley_data[[#This Row],[total_RC]]</f>
        <v>0.522253972909824</v>
      </c>
      <c r="Z1230" s="45">
        <f t="shared" si="159"/>
        <v>0</v>
      </c>
      <c r="AA1230" s="43" t="str">
        <f t="shared" si="160"/>
        <v>no values</v>
      </c>
      <c r="AD1230" s="42">
        <f>Beazley_data[[#This Row],[Cat_incurred]]+Beazley_data[[#This Row],[incurred_exc_cat]]</f>
        <v>0</v>
      </c>
      <c r="AE1230" s="40">
        <f t="shared" si="161"/>
        <v>0</v>
      </c>
      <c r="AF1230" s="43" t="str">
        <f t="shared" si="162"/>
        <v>no values</v>
      </c>
    </row>
    <row r="1231" spans="1:32" x14ac:dyDescent="0.25">
      <c r="A1231" s="46" t="s">
        <v>1489</v>
      </c>
      <c r="B1231" s="46" t="s">
        <v>1490</v>
      </c>
      <c r="C1231">
        <v>1993</v>
      </c>
      <c r="D1231" s="84">
        <v>1928.1061</v>
      </c>
      <c r="E1231">
        <v>482.02652499999999</v>
      </c>
      <c r="F1231">
        <v>0</v>
      </c>
      <c r="G1231">
        <v>0</v>
      </c>
      <c r="H1231">
        <v>0</v>
      </c>
      <c r="I1231">
        <v>0</v>
      </c>
      <c r="K1231">
        <v>0</v>
      </c>
      <c r="L1231">
        <v>0</v>
      </c>
      <c r="M1231" s="38">
        <f>IF(OR(Beazley_data[[#This Row],[total_RC]]&lt;0.6,Beazley_data[[#This Row],[total_RC]]&gt;2),1,Beazley_data[[#This Row],[total_RC]])</f>
        <v>1</v>
      </c>
      <c r="P1231" s="39" t="str">
        <f>Beazley_data[[#This Row],[key]]</f>
        <v>ET1993</v>
      </c>
      <c r="Q1231" s="40">
        <f>Beazley_data[[#This Row],[WEP]]</f>
        <v>1928.1061</v>
      </c>
      <c r="R1231" s="40">
        <f t="shared" si="155"/>
        <v>0</v>
      </c>
      <c r="S1231" s="41" t="str">
        <f t="shared" si="156"/>
        <v>no values</v>
      </c>
      <c r="U1231" s="42">
        <f>Beazley_data[[#This Row],[Acq_costs]]</f>
        <v>482.02652499999999</v>
      </c>
      <c r="V1231" s="40">
        <f t="shared" si="157"/>
        <v>0</v>
      </c>
      <c r="W1231" s="43" t="str">
        <f t="shared" si="158"/>
        <v>no values</v>
      </c>
      <c r="Y1231" s="44">
        <f>Beazley_data[[#This Row],[total_RC]]</f>
        <v>0</v>
      </c>
      <c r="Z1231" s="45">
        <f t="shared" si="159"/>
        <v>0</v>
      </c>
      <c r="AA1231" s="43" t="str">
        <f t="shared" si="160"/>
        <v>no values</v>
      </c>
      <c r="AD1231" s="42">
        <f>Beazley_data[[#This Row],[Cat_incurred]]+Beazley_data[[#This Row],[incurred_exc_cat]]</f>
        <v>0</v>
      </c>
      <c r="AE1231" s="40">
        <f t="shared" si="161"/>
        <v>0</v>
      </c>
      <c r="AF1231" s="43" t="str">
        <f t="shared" si="162"/>
        <v>no values</v>
      </c>
    </row>
    <row r="1232" spans="1:32" x14ac:dyDescent="0.25">
      <c r="A1232" s="48" t="s">
        <v>1491</v>
      </c>
      <c r="B1232" s="48" t="s">
        <v>1490</v>
      </c>
      <c r="C1232" s="49">
        <v>1997</v>
      </c>
      <c r="D1232" s="85">
        <v>10305.415800000001</v>
      </c>
      <c r="E1232" s="49">
        <v>2185.9972909090902</v>
      </c>
      <c r="F1232" s="49">
        <v>0</v>
      </c>
      <c r="G1232" s="49">
        <v>0</v>
      </c>
      <c r="H1232" s="49">
        <v>0</v>
      </c>
      <c r="I1232" s="49">
        <v>0</v>
      </c>
      <c r="J1232" s="49">
        <v>1</v>
      </c>
      <c r="K1232" s="49">
        <v>0</v>
      </c>
      <c r="L1232" s="49">
        <v>0</v>
      </c>
      <c r="M1232" s="38">
        <f>IF(OR(Beazley_data[[#This Row],[total_RC]]&lt;0.6,Beazley_data[[#This Row],[total_RC]]&gt;2),1,Beazley_data[[#This Row],[total_RC]])</f>
        <v>1</v>
      </c>
      <c r="P1232" s="39" t="str">
        <f>Beazley_data[[#This Row],[key]]</f>
        <v>ET1997</v>
      </c>
      <c r="Q1232" s="40">
        <f>Beazley_data[[#This Row],[WEP]]</f>
        <v>10305.415800000001</v>
      </c>
      <c r="R1232" s="40">
        <f t="shared" si="155"/>
        <v>0</v>
      </c>
      <c r="S1232" s="41" t="str">
        <f t="shared" si="156"/>
        <v>no values</v>
      </c>
      <c r="U1232" s="42">
        <f>Beazley_data[[#This Row],[Acq_costs]]</f>
        <v>2185.9972909090902</v>
      </c>
      <c r="V1232" s="40">
        <f t="shared" si="157"/>
        <v>0</v>
      </c>
      <c r="W1232" s="43" t="str">
        <f t="shared" si="158"/>
        <v>no values</v>
      </c>
      <c r="Y1232" s="44">
        <f>Beazley_data[[#This Row],[total_RC]]</f>
        <v>1</v>
      </c>
      <c r="Z1232" s="45">
        <f t="shared" si="159"/>
        <v>0</v>
      </c>
      <c r="AA1232" s="43" t="str">
        <f t="shared" si="160"/>
        <v>no values</v>
      </c>
      <c r="AD1232" s="42">
        <f>Beazley_data[[#This Row],[Cat_incurred]]+Beazley_data[[#This Row],[incurred_exc_cat]]</f>
        <v>0</v>
      </c>
      <c r="AE1232" s="40">
        <f t="shared" si="161"/>
        <v>0</v>
      </c>
      <c r="AF1232" s="43" t="str">
        <f t="shared" si="162"/>
        <v>no values</v>
      </c>
    </row>
    <row r="1233" spans="1:32" x14ac:dyDescent="0.25">
      <c r="A1233" s="46" t="s">
        <v>1492</v>
      </c>
      <c r="B1233" s="46" t="s">
        <v>1490</v>
      </c>
      <c r="C1233">
        <v>1999</v>
      </c>
      <c r="D1233" s="84">
        <v>367411.0123</v>
      </c>
      <c r="E1233">
        <v>128924.30983871</v>
      </c>
      <c r="F1233">
        <v>0</v>
      </c>
      <c r="G1233">
        <v>0</v>
      </c>
      <c r="H1233">
        <v>18857.009999999998</v>
      </c>
      <c r="I1233">
        <v>18857.009999999998</v>
      </c>
      <c r="K1233">
        <v>18857.009999999998</v>
      </c>
      <c r="L1233">
        <v>18857.009999999998</v>
      </c>
      <c r="M1233" s="38">
        <f>IF(OR(Beazley_data[[#This Row],[total_RC]]&lt;0.6,Beazley_data[[#This Row],[total_RC]]&gt;2),1,Beazley_data[[#This Row],[total_RC]])</f>
        <v>1</v>
      </c>
      <c r="P1233" s="39" t="str">
        <f>Beazley_data[[#This Row],[key]]</f>
        <v>ET1999</v>
      </c>
      <c r="Q1233" s="40">
        <f>Beazley_data[[#This Row],[WEP]]</f>
        <v>367411.0123</v>
      </c>
      <c r="R1233" s="40">
        <f t="shared" si="155"/>
        <v>0</v>
      </c>
      <c r="S1233" s="41" t="str">
        <f t="shared" si="156"/>
        <v>no values</v>
      </c>
      <c r="U1233" s="42">
        <f>Beazley_data[[#This Row],[Acq_costs]]</f>
        <v>128924.30983871</v>
      </c>
      <c r="V1233" s="40">
        <f t="shared" si="157"/>
        <v>0</v>
      </c>
      <c r="W1233" s="43" t="str">
        <f t="shared" si="158"/>
        <v>no values</v>
      </c>
      <c r="Y1233" s="44">
        <f>Beazley_data[[#This Row],[total_RC]]</f>
        <v>0</v>
      </c>
      <c r="Z1233" s="45">
        <f t="shared" si="159"/>
        <v>0</v>
      </c>
      <c r="AA1233" s="43" t="str">
        <f t="shared" si="160"/>
        <v>no values</v>
      </c>
      <c r="AD1233" s="42">
        <f>Beazley_data[[#This Row],[Cat_incurred]]+Beazley_data[[#This Row],[incurred_exc_cat]]</f>
        <v>18857.009999999998</v>
      </c>
      <c r="AE1233" s="40">
        <f t="shared" si="161"/>
        <v>0</v>
      </c>
      <c r="AF1233" s="43" t="str">
        <f t="shared" si="162"/>
        <v>no values</v>
      </c>
    </row>
    <row r="1234" spans="1:32" x14ac:dyDescent="0.25">
      <c r="A1234" s="48" t="s">
        <v>1493</v>
      </c>
      <c r="B1234" s="48" t="s">
        <v>1490</v>
      </c>
      <c r="C1234" s="49">
        <v>2000</v>
      </c>
      <c r="D1234" s="85">
        <v>1822867.9697</v>
      </c>
      <c r="E1234" s="49">
        <v>684154.71766803297</v>
      </c>
      <c r="F1234" s="49">
        <v>1216148.43201508</v>
      </c>
      <c r="G1234" s="49">
        <v>1216148.43201508</v>
      </c>
      <c r="H1234" s="49">
        <v>566561.86355970998</v>
      </c>
      <c r="I1234" s="49">
        <v>566561.86355970998</v>
      </c>
      <c r="J1234" s="49">
        <v>0.99</v>
      </c>
      <c r="K1234" s="49">
        <v>1782710.2955747901</v>
      </c>
      <c r="L1234" s="49">
        <v>1782710.2955747901</v>
      </c>
      <c r="M1234" s="38">
        <f>IF(OR(Beazley_data[[#This Row],[total_RC]]&lt;0.6,Beazley_data[[#This Row],[total_RC]]&gt;2),1,Beazley_data[[#This Row],[total_RC]])</f>
        <v>0.99</v>
      </c>
      <c r="P1234" s="39" t="str">
        <f>Beazley_data[[#This Row],[key]]</f>
        <v>ET2000</v>
      </c>
      <c r="Q1234" s="40">
        <f>Beazley_data[[#This Row],[WEP]]</f>
        <v>1822867.9697</v>
      </c>
      <c r="R1234" s="40">
        <f t="shared" si="155"/>
        <v>0</v>
      </c>
      <c r="S1234" s="41" t="str">
        <f t="shared" si="156"/>
        <v>no values</v>
      </c>
      <c r="U1234" s="42">
        <f>Beazley_data[[#This Row],[Acq_costs]]</f>
        <v>684154.71766803297</v>
      </c>
      <c r="V1234" s="40">
        <f t="shared" si="157"/>
        <v>0</v>
      </c>
      <c r="W1234" s="43" t="str">
        <f t="shared" si="158"/>
        <v>no values</v>
      </c>
      <c r="Y1234" s="44">
        <f>Beazley_data[[#This Row],[total_RC]]</f>
        <v>0.99</v>
      </c>
      <c r="Z1234" s="45">
        <f t="shared" si="159"/>
        <v>0</v>
      </c>
      <c r="AA1234" s="43" t="str">
        <f t="shared" si="160"/>
        <v>no values</v>
      </c>
      <c r="AD1234" s="42">
        <f>Beazley_data[[#This Row],[Cat_incurred]]+Beazley_data[[#This Row],[incurred_exc_cat]]</f>
        <v>1782710.2955747899</v>
      </c>
      <c r="AE1234" s="40">
        <f t="shared" si="161"/>
        <v>0</v>
      </c>
      <c r="AF1234" s="43" t="str">
        <f t="shared" si="162"/>
        <v>no values</v>
      </c>
    </row>
    <row r="1235" spans="1:32" x14ac:dyDescent="0.25">
      <c r="A1235" s="46" t="s">
        <v>1494</v>
      </c>
      <c r="B1235" s="46" t="s">
        <v>1490</v>
      </c>
      <c r="C1235">
        <v>2001</v>
      </c>
      <c r="D1235" s="84">
        <v>6055870.8458000002</v>
      </c>
      <c r="E1235">
        <v>1390064.9411649499</v>
      </c>
      <c r="F1235">
        <v>1450658.5266970601</v>
      </c>
      <c r="G1235">
        <v>1450658.5266970601</v>
      </c>
      <c r="H1235">
        <v>1739059.9996</v>
      </c>
      <c r="I1235">
        <v>1739059.9996</v>
      </c>
      <c r="J1235">
        <v>1.21438924471109</v>
      </c>
      <c r="K1235">
        <v>3189718.5262970598</v>
      </c>
      <c r="L1235">
        <v>3189718.5262970598</v>
      </c>
      <c r="M1235" s="38">
        <f>IF(OR(Beazley_data[[#This Row],[total_RC]]&lt;0.6,Beazley_data[[#This Row],[total_RC]]&gt;2),1,Beazley_data[[#This Row],[total_RC]])</f>
        <v>1.21438924471109</v>
      </c>
      <c r="P1235" s="39" t="str">
        <f>Beazley_data[[#This Row],[key]]</f>
        <v>ET2001</v>
      </c>
      <c r="Q1235" s="40">
        <f>Beazley_data[[#This Row],[WEP]]</f>
        <v>6055870.8458000002</v>
      </c>
      <c r="R1235" s="40">
        <f t="shared" si="155"/>
        <v>0</v>
      </c>
      <c r="S1235" s="41" t="str">
        <f t="shared" si="156"/>
        <v>no values</v>
      </c>
      <c r="U1235" s="42">
        <f>Beazley_data[[#This Row],[Acq_costs]]</f>
        <v>1390064.9411649499</v>
      </c>
      <c r="V1235" s="40">
        <f t="shared" si="157"/>
        <v>0</v>
      </c>
      <c r="W1235" s="43" t="str">
        <f t="shared" si="158"/>
        <v>no values</v>
      </c>
      <c r="Y1235" s="44">
        <f>Beazley_data[[#This Row],[total_RC]]</f>
        <v>1.21438924471109</v>
      </c>
      <c r="Z1235" s="45">
        <f t="shared" si="159"/>
        <v>0</v>
      </c>
      <c r="AA1235" s="43" t="str">
        <f t="shared" si="160"/>
        <v>no values</v>
      </c>
      <c r="AD1235" s="42">
        <f>Beazley_data[[#This Row],[Cat_incurred]]+Beazley_data[[#This Row],[incurred_exc_cat]]</f>
        <v>3189718.5262970598</v>
      </c>
      <c r="AE1235" s="40">
        <f t="shared" si="161"/>
        <v>0</v>
      </c>
      <c r="AF1235" s="43" t="str">
        <f t="shared" si="162"/>
        <v>no values</v>
      </c>
    </row>
    <row r="1236" spans="1:32" x14ac:dyDescent="0.25">
      <c r="A1236" s="48" t="s">
        <v>1495</v>
      </c>
      <c r="B1236" s="48" t="s">
        <v>1490</v>
      </c>
      <c r="C1236" s="49">
        <v>2002</v>
      </c>
      <c r="D1236" s="85">
        <v>8137587.6187000005</v>
      </c>
      <c r="E1236" s="49">
        <v>1790426.5464592699</v>
      </c>
      <c r="F1236" s="49">
        <v>2169086.1617999999</v>
      </c>
      <c r="G1236" s="49">
        <v>2169086.1617999999</v>
      </c>
      <c r="H1236" s="49">
        <v>338185.18180919002</v>
      </c>
      <c r="I1236" s="49">
        <v>338185.18180919002</v>
      </c>
      <c r="J1236" s="49">
        <v>1.4903097965527701</v>
      </c>
      <c r="K1236" s="49">
        <v>2507271.3436091901</v>
      </c>
      <c r="L1236" s="49">
        <v>2507271.3436091901</v>
      </c>
      <c r="M1236" s="38">
        <f>IF(OR(Beazley_data[[#This Row],[total_RC]]&lt;0.6,Beazley_data[[#This Row],[total_RC]]&gt;2),1,Beazley_data[[#This Row],[total_RC]])</f>
        <v>1.4903097965527701</v>
      </c>
      <c r="P1236" s="39" t="str">
        <f>Beazley_data[[#This Row],[key]]</f>
        <v>ET2002</v>
      </c>
      <c r="Q1236" s="40">
        <f>Beazley_data[[#This Row],[WEP]]</f>
        <v>8137587.6187000005</v>
      </c>
      <c r="R1236" s="40">
        <f t="shared" si="155"/>
        <v>0</v>
      </c>
      <c r="S1236" s="41" t="str">
        <f t="shared" si="156"/>
        <v>no values</v>
      </c>
      <c r="U1236" s="42">
        <f>Beazley_data[[#This Row],[Acq_costs]]</f>
        <v>1790426.5464592699</v>
      </c>
      <c r="V1236" s="40">
        <f t="shared" si="157"/>
        <v>0</v>
      </c>
      <c r="W1236" s="43" t="str">
        <f t="shared" si="158"/>
        <v>no values</v>
      </c>
      <c r="Y1236" s="44">
        <f>Beazley_data[[#This Row],[total_RC]]</f>
        <v>1.4903097965527701</v>
      </c>
      <c r="Z1236" s="45">
        <f t="shared" si="159"/>
        <v>0</v>
      </c>
      <c r="AA1236" s="43" t="str">
        <f t="shared" si="160"/>
        <v>no values</v>
      </c>
      <c r="AD1236" s="42">
        <f>Beazley_data[[#This Row],[Cat_incurred]]+Beazley_data[[#This Row],[incurred_exc_cat]]</f>
        <v>2507271.3436091901</v>
      </c>
      <c r="AE1236" s="40">
        <f t="shared" si="161"/>
        <v>0</v>
      </c>
      <c r="AF1236" s="43" t="str">
        <f t="shared" si="162"/>
        <v>no values</v>
      </c>
    </row>
    <row r="1237" spans="1:32" x14ac:dyDescent="0.25">
      <c r="A1237" s="46" t="s">
        <v>1496</v>
      </c>
      <c r="B1237" s="46" t="s">
        <v>1490</v>
      </c>
      <c r="C1237">
        <v>2003</v>
      </c>
      <c r="D1237" s="84">
        <v>14477645.2864</v>
      </c>
      <c r="E1237">
        <v>3760112.8230989398</v>
      </c>
      <c r="F1237">
        <v>3554335.8472332698</v>
      </c>
      <c r="G1237">
        <v>3554335.8472332698</v>
      </c>
      <c r="H1237">
        <v>1953423.3340434399</v>
      </c>
      <c r="I1237">
        <v>1953423.3340434399</v>
      </c>
      <c r="J1237">
        <v>1.0720493911431901</v>
      </c>
      <c r="K1237">
        <v>5507759.1812767098</v>
      </c>
      <c r="L1237">
        <v>5507759.1812767098</v>
      </c>
      <c r="M1237" s="38">
        <f>IF(OR(Beazley_data[[#This Row],[total_RC]]&lt;0.6,Beazley_data[[#This Row],[total_RC]]&gt;2),1,Beazley_data[[#This Row],[total_RC]])</f>
        <v>1.0720493911431901</v>
      </c>
      <c r="P1237" s="39" t="str">
        <f>Beazley_data[[#This Row],[key]]</f>
        <v>ET2003</v>
      </c>
      <c r="Q1237" s="40">
        <f>Beazley_data[[#This Row],[WEP]]</f>
        <v>14477645.2864</v>
      </c>
      <c r="R1237" s="40">
        <f t="shared" si="155"/>
        <v>0</v>
      </c>
      <c r="S1237" s="41" t="str">
        <f t="shared" si="156"/>
        <v>no values</v>
      </c>
      <c r="U1237" s="42">
        <f>Beazley_data[[#This Row],[Acq_costs]]</f>
        <v>3760112.8230989398</v>
      </c>
      <c r="V1237" s="40">
        <f t="shared" si="157"/>
        <v>0</v>
      </c>
      <c r="W1237" s="43" t="str">
        <f t="shared" si="158"/>
        <v>no values</v>
      </c>
      <c r="Y1237" s="44">
        <f>Beazley_data[[#This Row],[total_RC]]</f>
        <v>1.0720493911431901</v>
      </c>
      <c r="Z1237" s="45">
        <f t="shared" si="159"/>
        <v>0</v>
      </c>
      <c r="AA1237" s="43" t="str">
        <f t="shared" si="160"/>
        <v>no values</v>
      </c>
      <c r="AD1237" s="42">
        <f>Beazley_data[[#This Row],[Cat_incurred]]+Beazley_data[[#This Row],[incurred_exc_cat]]</f>
        <v>5507759.1812767098</v>
      </c>
      <c r="AE1237" s="40">
        <f t="shared" si="161"/>
        <v>0</v>
      </c>
      <c r="AF1237" s="43" t="str">
        <f t="shared" si="162"/>
        <v>no values</v>
      </c>
    </row>
    <row r="1238" spans="1:32" x14ac:dyDescent="0.25">
      <c r="A1238" s="48" t="s">
        <v>1497</v>
      </c>
      <c r="B1238" s="48" t="s">
        <v>1490</v>
      </c>
      <c r="C1238" s="49">
        <v>2004</v>
      </c>
      <c r="D1238" s="85">
        <v>14403610.670700001</v>
      </c>
      <c r="E1238" s="49">
        <v>3294723.211693</v>
      </c>
      <c r="F1238" s="49">
        <v>20537147.727772702</v>
      </c>
      <c r="G1238" s="49">
        <v>20537147.727772702</v>
      </c>
      <c r="H1238" s="49">
        <v>2146442.7783975299</v>
      </c>
      <c r="I1238" s="49">
        <v>2146442.7783975299</v>
      </c>
      <c r="J1238" s="49">
        <v>0.96364845680397304</v>
      </c>
      <c r="K1238" s="49">
        <v>22683590.506170299</v>
      </c>
      <c r="L1238" s="49">
        <v>22683590.506170299</v>
      </c>
      <c r="M1238" s="38">
        <f>IF(OR(Beazley_data[[#This Row],[total_RC]]&lt;0.6,Beazley_data[[#This Row],[total_RC]]&gt;2),1,Beazley_data[[#This Row],[total_RC]])</f>
        <v>0.96364845680397304</v>
      </c>
      <c r="P1238" s="39" t="str">
        <f>Beazley_data[[#This Row],[key]]</f>
        <v>ET2004</v>
      </c>
      <c r="Q1238" s="40">
        <f>Beazley_data[[#This Row],[WEP]]</f>
        <v>14403610.670700001</v>
      </c>
      <c r="R1238" s="40">
        <f t="shared" si="155"/>
        <v>0</v>
      </c>
      <c r="S1238" s="41" t="str">
        <f t="shared" si="156"/>
        <v>no values</v>
      </c>
      <c r="U1238" s="42">
        <f>Beazley_data[[#This Row],[Acq_costs]]</f>
        <v>3294723.211693</v>
      </c>
      <c r="V1238" s="40">
        <f t="shared" si="157"/>
        <v>0</v>
      </c>
      <c r="W1238" s="43" t="str">
        <f t="shared" si="158"/>
        <v>no values</v>
      </c>
      <c r="Y1238" s="44">
        <f>Beazley_data[[#This Row],[total_RC]]</f>
        <v>0.96364845680397304</v>
      </c>
      <c r="Z1238" s="45">
        <f t="shared" si="159"/>
        <v>0</v>
      </c>
      <c r="AA1238" s="43" t="str">
        <f t="shared" si="160"/>
        <v>no values</v>
      </c>
      <c r="AD1238" s="42">
        <f>Beazley_data[[#This Row],[Cat_incurred]]+Beazley_data[[#This Row],[incurred_exc_cat]]</f>
        <v>22683590.506170232</v>
      </c>
      <c r="AE1238" s="40">
        <f t="shared" si="161"/>
        <v>0</v>
      </c>
      <c r="AF1238" s="43" t="str">
        <f t="shared" si="162"/>
        <v>no values</v>
      </c>
    </row>
    <row r="1239" spans="1:32" x14ac:dyDescent="0.25">
      <c r="A1239" s="46" t="s">
        <v>1498</v>
      </c>
      <c r="B1239" s="46" t="s">
        <v>1490</v>
      </c>
      <c r="C1239">
        <v>2005</v>
      </c>
      <c r="D1239" s="84">
        <v>25465811.476599999</v>
      </c>
      <c r="E1239">
        <v>5479015.69052005</v>
      </c>
      <c r="F1239">
        <v>67261052.554205894</v>
      </c>
      <c r="G1239">
        <v>67261052.554205894</v>
      </c>
      <c r="H1239">
        <v>3154549.67933799</v>
      </c>
      <c r="I1239">
        <v>3154549.67933799</v>
      </c>
      <c r="J1239">
        <v>1.1417738651075</v>
      </c>
      <c r="K1239">
        <v>70415602.233543903</v>
      </c>
      <c r="L1239">
        <v>70415602.233543903</v>
      </c>
      <c r="M1239" s="38">
        <f>IF(OR(Beazley_data[[#This Row],[total_RC]]&lt;0.6,Beazley_data[[#This Row],[total_RC]]&gt;2),1,Beazley_data[[#This Row],[total_RC]])</f>
        <v>1.1417738651075</v>
      </c>
      <c r="P1239" s="39" t="str">
        <f>Beazley_data[[#This Row],[key]]</f>
        <v>ET2005</v>
      </c>
      <c r="Q1239" s="40">
        <f>Beazley_data[[#This Row],[WEP]]</f>
        <v>25465811.476599999</v>
      </c>
      <c r="R1239" s="40">
        <f t="shared" si="155"/>
        <v>0</v>
      </c>
      <c r="S1239" s="41" t="str">
        <f t="shared" si="156"/>
        <v>no values</v>
      </c>
      <c r="U1239" s="42">
        <f>Beazley_data[[#This Row],[Acq_costs]]</f>
        <v>5479015.69052005</v>
      </c>
      <c r="V1239" s="40">
        <f t="shared" si="157"/>
        <v>0</v>
      </c>
      <c r="W1239" s="43" t="str">
        <f t="shared" si="158"/>
        <v>no values</v>
      </c>
      <c r="Y1239" s="44">
        <f>Beazley_data[[#This Row],[total_RC]]</f>
        <v>1.1417738651075</v>
      </c>
      <c r="Z1239" s="45">
        <f t="shared" si="159"/>
        <v>0</v>
      </c>
      <c r="AA1239" s="43" t="str">
        <f t="shared" si="160"/>
        <v>no values</v>
      </c>
      <c r="AD1239" s="42">
        <f>Beazley_data[[#This Row],[Cat_incurred]]+Beazley_data[[#This Row],[incurred_exc_cat]]</f>
        <v>70415602.233543888</v>
      </c>
      <c r="AE1239" s="40">
        <f t="shared" si="161"/>
        <v>0</v>
      </c>
      <c r="AF1239" s="43" t="str">
        <f t="shared" si="162"/>
        <v>no values</v>
      </c>
    </row>
    <row r="1240" spans="1:32" x14ac:dyDescent="0.25">
      <c r="A1240" s="48" t="s">
        <v>1499</v>
      </c>
      <c r="B1240" s="48" t="s">
        <v>1490</v>
      </c>
      <c r="C1240" s="49">
        <v>2006</v>
      </c>
      <c r="D1240" s="85">
        <v>48219364.744999997</v>
      </c>
      <c r="E1240" s="49">
        <v>8717008.2678228393</v>
      </c>
      <c r="F1240" s="49">
        <v>4497102.2138874298</v>
      </c>
      <c r="G1240" s="49">
        <v>4497102.2138874298</v>
      </c>
      <c r="H1240" s="49">
        <v>1322956.4798178601</v>
      </c>
      <c r="I1240" s="49">
        <v>1322956.4798178601</v>
      </c>
      <c r="J1240" s="49">
        <v>1.53985606720352</v>
      </c>
      <c r="K1240" s="49">
        <v>5820058.6937052803</v>
      </c>
      <c r="L1240" s="49">
        <v>5820058.6937052803</v>
      </c>
      <c r="M1240" s="38">
        <f>IF(OR(Beazley_data[[#This Row],[total_RC]]&lt;0.6,Beazley_data[[#This Row],[total_RC]]&gt;2),1,Beazley_data[[#This Row],[total_RC]])</f>
        <v>1.53985606720352</v>
      </c>
      <c r="P1240" s="39" t="str">
        <f>Beazley_data[[#This Row],[key]]</f>
        <v>ET2006</v>
      </c>
      <c r="Q1240" s="40">
        <f>Beazley_data[[#This Row],[WEP]]</f>
        <v>48219364.744999997</v>
      </c>
      <c r="R1240" s="40">
        <f t="shared" si="155"/>
        <v>0</v>
      </c>
      <c r="S1240" s="41" t="str">
        <f t="shared" si="156"/>
        <v>no values</v>
      </c>
      <c r="U1240" s="42">
        <f>Beazley_data[[#This Row],[Acq_costs]]</f>
        <v>8717008.2678228393</v>
      </c>
      <c r="V1240" s="40">
        <f t="shared" si="157"/>
        <v>0</v>
      </c>
      <c r="W1240" s="43" t="str">
        <f t="shared" si="158"/>
        <v>no values</v>
      </c>
      <c r="Y1240" s="44">
        <f>Beazley_data[[#This Row],[total_RC]]</f>
        <v>1.53985606720352</v>
      </c>
      <c r="Z1240" s="45">
        <f t="shared" si="159"/>
        <v>0</v>
      </c>
      <c r="AA1240" s="43" t="str">
        <f t="shared" si="160"/>
        <v>no values</v>
      </c>
      <c r="AD1240" s="42">
        <f>Beazley_data[[#This Row],[Cat_incurred]]+Beazley_data[[#This Row],[incurred_exc_cat]]</f>
        <v>5820058.6937052896</v>
      </c>
      <c r="AE1240" s="40">
        <f t="shared" si="161"/>
        <v>0</v>
      </c>
      <c r="AF1240" s="43" t="str">
        <f t="shared" si="162"/>
        <v>no values</v>
      </c>
    </row>
    <row r="1241" spans="1:32" x14ac:dyDescent="0.25">
      <c r="A1241" s="46" t="s">
        <v>1500</v>
      </c>
      <c r="B1241" s="46" t="s">
        <v>1490</v>
      </c>
      <c r="C1241">
        <v>2007</v>
      </c>
      <c r="D1241" s="84">
        <v>39571201.596900001</v>
      </c>
      <c r="E1241">
        <v>7689813.7439898597</v>
      </c>
      <c r="F1241">
        <v>10220466.4052651</v>
      </c>
      <c r="G1241">
        <v>10220466.4052651</v>
      </c>
      <c r="H1241">
        <v>3709614.8228768702</v>
      </c>
      <c r="I1241">
        <v>3709614.8228768702</v>
      </c>
      <c r="J1241">
        <v>0.91020628869431197</v>
      </c>
      <c r="K1241">
        <v>13930081.228142001</v>
      </c>
      <c r="L1241">
        <v>13930081.228142001</v>
      </c>
      <c r="M1241" s="38">
        <f>IF(OR(Beazley_data[[#This Row],[total_RC]]&lt;0.6,Beazley_data[[#This Row],[total_RC]]&gt;2),1,Beazley_data[[#This Row],[total_RC]])</f>
        <v>0.91020628869431197</v>
      </c>
      <c r="P1241" s="39" t="str">
        <f>Beazley_data[[#This Row],[key]]</f>
        <v>ET2007</v>
      </c>
      <c r="Q1241" s="40">
        <f>Beazley_data[[#This Row],[WEP]]</f>
        <v>39571201.596900001</v>
      </c>
      <c r="R1241" s="40">
        <f t="shared" si="155"/>
        <v>0</v>
      </c>
      <c r="S1241" s="41" t="str">
        <f t="shared" si="156"/>
        <v>no values</v>
      </c>
      <c r="U1241" s="42">
        <f>Beazley_data[[#This Row],[Acq_costs]]</f>
        <v>7689813.7439898597</v>
      </c>
      <c r="V1241" s="40">
        <f t="shared" si="157"/>
        <v>0</v>
      </c>
      <c r="W1241" s="43" t="str">
        <f t="shared" si="158"/>
        <v>no values</v>
      </c>
      <c r="Y1241" s="44">
        <f>Beazley_data[[#This Row],[total_RC]]</f>
        <v>0.91020628869431197</v>
      </c>
      <c r="Z1241" s="45">
        <f t="shared" si="159"/>
        <v>0</v>
      </c>
      <c r="AA1241" s="43" t="str">
        <f t="shared" si="160"/>
        <v>no values</v>
      </c>
      <c r="AD1241" s="42">
        <f>Beazley_data[[#This Row],[Cat_incurred]]+Beazley_data[[#This Row],[incurred_exc_cat]]</f>
        <v>13930081.228141971</v>
      </c>
      <c r="AE1241" s="40">
        <f t="shared" si="161"/>
        <v>0</v>
      </c>
      <c r="AF1241" s="43" t="str">
        <f t="shared" si="162"/>
        <v>no values</v>
      </c>
    </row>
    <row r="1242" spans="1:32" x14ac:dyDescent="0.25">
      <c r="A1242" s="48" t="s">
        <v>1501</v>
      </c>
      <c r="B1242" s="48" t="s">
        <v>1490</v>
      </c>
      <c r="C1242" s="49">
        <v>2008</v>
      </c>
      <c r="D1242" s="85">
        <v>38873929.885200001</v>
      </c>
      <c r="E1242" s="49">
        <v>7954607.1648782901</v>
      </c>
      <c r="F1242" s="49">
        <v>43006033.734397598</v>
      </c>
      <c r="G1242" s="49">
        <v>43006033.734397598</v>
      </c>
      <c r="H1242" s="49">
        <v>3032563.9439378902</v>
      </c>
      <c r="I1242" s="49">
        <v>3032563.9439378902</v>
      </c>
      <c r="J1242" s="49">
        <v>0.86174230135652996</v>
      </c>
      <c r="K1242" s="49">
        <v>46038597.678335503</v>
      </c>
      <c r="L1242" s="49">
        <v>46038597.678335503</v>
      </c>
      <c r="M1242" s="38">
        <f>IF(OR(Beazley_data[[#This Row],[total_RC]]&lt;0.6,Beazley_data[[#This Row],[total_RC]]&gt;2),1,Beazley_data[[#This Row],[total_RC]])</f>
        <v>0.86174230135652996</v>
      </c>
      <c r="P1242" s="39" t="str">
        <f>Beazley_data[[#This Row],[key]]</f>
        <v>ET2008</v>
      </c>
      <c r="Q1242" s="40">
        <f>Beazley_data[[#This Row],[WEP]]</f>
        <v>38873929.885200001</v>
      </c>
      <c r="R1242" s="40">
        <f t="shared" si="155"/>
        <v>0</v>
      </c>
      <c r="S1242" s="41" t="str">
        <f t="shared" si="156"/>
        <v>no values</v>
      </c>
      <c r="U1242" s="42">
        <f>Beazley_data[[#This Row],[Acq_costs]]</f>
        <v>7954607.1648782901</v>
      </c>
      <c r="V1242" s="40">
        <f t="shared" si="157"/>
        <v>0</v>
      </c>
      <c r="W1242" s="43" t="str">
        <f t="shared" si="158"/>
        <v>no values</v>
      </c>
      <c r="Y1242" s="44">
        <f>Beazley_data[[#This Row],[total_RC]]</f>
        <v>0.86174230135652996</v>
      </c>
      <c r="Z1242" s="45">
        <f t="shared" si="159"/>
        <v>0</v>
      </c>
      <c r="AA1242" s="43" t="str">
        <f t="shared" si="160"/>
        <v>no values</v>
      </c>
      <c r="AD1242" s="42">
        <f>Beazley_data[[#This Row],[Cat_incurred]]+Beazley_data[[#This Row],[incurred_exc_cat]]</f>
        <v>46038597.678335488</v>
      </c>
      <c r="AE1242" s="40">
        <f t="shared" si="161"/>
        <v>0</v>
      </c>
      <c r="AF1242" s="43" t="str">
        <f t="shared" si="162"/>
        <v>no values</v>
      </c>
    </row>
    <row r="1243" spans="1:32" x14ac:dyDescent="0.25">
      <c r="A1243" s="46" t="s">
        <v>1502</v>
      </c>
      <c r="B1243" s="46" t="s">
        <v>1490</v>
      </c>
      <c r="C1243">
        <v>2009</v>
      </c>
      <c r="D1243" s="84">
        <v>54786910.021700002</v>
      </c>
      <c r="E1243">
        <v>9458134.7104593199</v>
      </c>
      <c r="F1243">
        <v>20891902.109170102</v>
      </c>
      <c r="G1243">
        <v>20891902.109170102</v>
      </c>
      <c r="H1243">
        <v>5112020.6232867604</v>
      </c>
      <c r="I1243">
        <v>5160978.6572113503</v>
      </c>
      <c r="J1243">
        <v>1.27980174646662</v>
      </c>
      <c r="K1243">
        <v>26003922.7324568</v>
      </c>
      <c r="L1243">
        <v>26052880.766381402</v>
      </c>
      <c r="M1243" s="38">
        <f>IF(OR(Beazley_data[[#This Row],[total_RC]]&lt;0.6,Beazley_data[[#This Row],[total_RC]]&gt;2),1,Beazley_data[[#This Row],[total_RC]])</f>
        <v>1.27980174646662</v>
      </c>
      <c r="P1243" s="39" t="str">
        <f>Beazley_data[[#This Row],[key]]</f>
        <v>ET2009</v>
      </c>
      <c r="Q1243" s="40">
        <f>Beazley_data[[#This Row],[WEP]]</f>
        <v>54786910.021700002</v>
      </c>
      <c r="R1243" s="40">
        <f t="shared" si="155"/>
        <v>0</v>
      </c>
      <c r="S1243" s="41" t="str">
        <f t="shared" si="156"/>
        <v>no values</v>
      </c>
      <c r="U1243" s="42">
        <f>Beazley_data[[#This Row],[Acq_costs]]</f>
        <v>9458134.7104593199</v>
      </c>
      <c r="V1243" s="40">
        <f t="shared" si="157"/>
        <v>0</v>
      </c>
      <c r="W1243" s="43" t="str">
        <f t="shared" si="158"/>
        <v>no values</v>
      </c>
      <c r="Y1243" s="44">
        <f>Beazley_data[[#This Row],[total_RC]]</f>
        <v>1.27980174646662</v>
      </c>
      <c r="Z1243" s="45">
        <f t="shared" si="159"/>
        <v>0</v>
      </c>
      <c r="AA1243" s="43" t="str">
        <f t="shared" si="160"/>
        <v>no values</v>
      </c>
      <c r="AD1243" s="42">
        <f>Beazley_data[[#This Row],[Cat_incurred]]+Beazley_data[[#This Row],[incurred_exc_cat]]</f>
        <v>26052880.76638145</v>
      </c>
      <c r="AE1243" s="40">
        <f t="shared" si="161"/>
        <v>0</v>
      </c>
      <c r="AF1243" s="43" t="str">
        <f t="shared" si="162"/>
        <v>no values</v>
      </c>
    </row>
    <row r="1244" spans="1:32" x14ac:dyDescent="0.25">
      <c r="A1244" s="48" t="s">
        <v>1503</v>
      </c>
      <c r="B1244" s="48" t="s">
        <v>1490</v>
      </c>
      <c r="C1244" s="49">
        <v>2010</v>
      </c>
      <c r="D1244" s="85">
        <v>51375479.078199998</v>
      </c>
      <c r="E1244" s="49">
        <v>8793503.4067576192</v>
      </c>
      <c r="F1244" s="49">
        <v>22233904.725930899</v>
      </c>
      <c r="G1244" s="49">
        <v>22233904.725930899</v>
      </c>
      <c r="H1244" s="49">
        <v>4045346.8756987299</v>
      </c>
      <c r="I1244" s="49">
        <v>4045346.8756987299</v>
      </c>
      <c r="J1244" s="49">
        <v>0.94303146768080603</v>
      </c>
      <c r="K1244" s="49">
        <v>26279251.6016296</v>
      </c>
      <c r="L1244" s="49">
        <v>26279251.6016296</v>
      </c>
      <c r="M1244" s="38">
        <f>IF(OR(Beazley_data[[#This Row],[total_RC]]&lt;0.6,Beazley_data[[#This Row],[total_RC]]&gt;2),1,Beazley_data[[#This Row],[total_RC]])</f>
        <v>0.94303146768080603</v>
      </c>
      <c r="P1244" s="39" t="str">
        <f>Beazley_data[[#This Row],[key]]</f>
        <v>ET2010</v>
      </c>
      <c r="Q1244" s="40">
        <f>Beazley_data[[#This Row],[WEP]]</f>
        <v>51375479.078199998</v>
      </c>
      <c r="R1244" s="40">
        <f t="shared" si="155"/>
        <v>0</v>
      </c>
      <c r="S1244" s="41" t="str">
        <f t="shared" si="156"/>
        <v>no values</v>
      </c>
      <c r="U1244" s="42">
        <f>Beazley_data[[#This Row],[Acq_costs]]</f>
        <v>8793503.4067576192</v>
      </c>
      <c r="V1244" s="40">
        <f t="shared" si="157"/>
        <v>0</v>
      </c>
      <c r="W1244" s="43" t="str">
        <f t="shared" si="158"/>
        <v>no values</v>
      </c>
      <c r="Y1244" s="44">
        <f>Beazley_data[[#This Row],[total_RC]]</f>
        <v>0.94303146768080603</v>
      </c>
      <c r="Z1244" s="45">
        <f t="shared" si="159"/>
        <v>0</v>
      </c>
      <c r="AA1244" s="43" t="str">
        <f t="shared" si="160"/>
        <v>no values</v>
      </c>
      <c r="AD1244" s="42">
        <f>Beazley_data[[#This Row],[Cat_incurred]]+Beazley_data[[#This Row],[incurred_exc_cat]]</f>
        <v>26279251.60162963</v>
      </c>
      <c r="AE1244" s="40">
        <f t="shared" si="161"/>
        <v>0</v>
      </c>
      <c r="AF1244" s="43" t="str">
        <f t="shared" si="162"/>
        <v>no values</v>
      </c>
    </row>
    <row r="1245" spans="1:32" x14ac:dyDescent="0.25">
      <c r="A1245" s="46" t="s">
        <v>1504</v>
      </c>
      <c r="B1245" s="46" t="s">
        <v>1505</v>
      </c>
      <c r="C1245">
        <v>2003</v>
      </c>
      <c r="D1245" s="84">
        <v>4184273.7634000001</v>
      </c>
      <c r="E1245">
        <v>1120833.19027285</v>
      </c>
      <c r="F1245">
        <v>47512.11886088</v>
      </c>
      <c r="G1245">
        <v>47512.11886088</v>
      </c>
      <c r="H1245">
        <v>696050.67284619098</v>
      </c>
      <c r="I1245">
        <v>696050.67284619098</v>
      </c>
      <c r="J1245">
        <v>1.08662911534514</v>
      </c>
      <c r="K1245">
        <v>743562.79170707101</v>
      </c>
      <c r="L1245">
        <v>743562.79170707101</v>
      </c>
      <c r="M1245" s="38">
        <f>IF(OR(Beazley_data[[#This Row],[total_RC]]&lt;0.6,Beazley_data[[#This Row],[total_RC]]&gt;2),1,Beazley_data[[#This Row],[total_RC]])</f>
        <v>1.08662911534514</v>
      </c>
      <c r="P1245" s="39" t="str">
        <f>Beazley_data[[#This Row],[key]]</f>
        <v>EW2003</v>
      </c>
      <c r="Q1245" s="40">
        <f>Beazley_data[[#This Row],[WEP]]</f>
        <v>4184273.7634000001</v>
      </c>
      <c r="R1245" s="40">
        <f t="shared" si="155"/>
        <v>0</v>
      </c>
      <c r="S1245" s="41" t="str">
        <f t="shared" si="156"/>
        <v>no values</v>
      </c>
      <c r="U1245" s="42">
        <f>Beazley_data[[#This Row],[Acq_costs]]</f>
        <v>1120833.19027285</v>
      </c>
      <c r="V1245" s="40">
        <f t="shared" si="157"/>
        <v>0</v>
      </c>
      <c r="W1245" s="43" t="str">
        <f t="shared" si="158"/>
        <v>no values</v>
      </c>
      <c r="Y1245" s="44">
        <f>Beazley_data[[#This Row],[total_RC]]</f>
        <v>1.08662911534514</v>
      </c>
      <c r="Z1245" s="45">
        <f t="shared" si="159"/>
        <v>0</v>
      </c>
      <c r="AA1245" s="43" t="str">
        <f t="shared" si="160"/>
        <v>no values</v>
      </c>
      <c r="AD1245" s="42">
        <f>Beazley_data[[#This Row],[Cat_incurred]]+Beazley_data[[#This Row],[incurred_exc_cat]]</f>
        <v>743562.79170707101</v>
      </c>
      <c r="AE1245" s="40">
        <f t="shared" si="161"/>
        <v>0</v>
      </c>
      <c r="AF1245" s="43" t="str">
        <f t="shared" si="162"/>
        <v>no values</v>
      </c>
    </row>
    <row r="1246" spans="1:32" x14ac:dyDescent="0.25">
      <c r="A1246" s="48" t="s">
        <v>1506</v>
      </c>
      <c r="B1246" s="48" t="s">
        <v>1505</v>
      </c>
      <c r="C1246" s="49">
        <v>2004</v>
      </c>
      <c r="D1246" s="85">
        <v>9781916.5767999999</v>
      </c>
      <c r="E1246" s="49">
        <v>2657053.5503368601</v>
      </c>
      <c r="F1246" s="49">
        <v>488605.65847963199</v>
      </c>
      <c r="G1246" s="49">
        <v>488605.65847963199</v>
      </c>
      <c r="H1246" s="49">
        <v>2318193.4787372001</v>
      </c>
      <c r="I1246" s="49">
        <v>2318193.4787372001</v>
      </c>
      <c r="J1246" s="49">
        <v>0.96775717116536097</v>
      </c>
      <c r="K1246" s="49">
        <v>2806799.1372168302</v>
      </c>
      <c r="L1246" s="49">
        <v>2806799.1372168302</v>
      </c>
      <c r="M1246" s="38">
        <f>IF(OR(Beazley_data[[#This Row],[total_RC]]&lt;0.6,Beazley_data[[#This Row],[total_RC]]&gt;2),1,Beazley_data[[#This Row],[total_RC]])</f>
        <v>0.96775717116536097</v>
      </c>
      <c r="P1246" s="39" t="str">
        <f>Beazley_data[[#This Row],[key]]</f>
        <v>EW2004</v>
      </c>
      <c r="Q1246" s="40">
        <f>Beazley_data[[#This Row],[WEP]]</f>
        <v>9781916.5767999999</v>
      </c>
      <c r="R1246" s="40">
        <f t="shared" si="155"/>
        <v>0</v>
      </c>
      <c r="S1246" s="41" t="str">
        <f t="shared" si="156"/>
        <v>no values</v>
      </c>
      <c r="U1246" s="42">
        <f>Beazley_data[[#This Row],[Acq_costs]]</f>
        <v>2657053.5503368601</v>
      </c>
      <c r="V1246" s="40">
        <f t="shared" si="157"/>
        <v>0</v>
      </c>
      <c r="W1246" s="43" t="str">
        <f t="shared" si="158"/>
        <v>no values</v>
      </c>
      <c r="Y1246" s="44">
        <f>Beazley_data[[#This Row],[total_RC]]</f>
        <v>0.96775717116536097</v>
      </c>
      <c r="Z1246" s="45">
        <f t="shared" si="159"/>
        <v>0</v>
      </c>
      <c r="AA1246" s="43" t="str">
        <f t="shared" si="160"/>
        <v>no values</v>
      </c>
      <c r="AD1246" s="42">
        <f>Beazley_data[[#This Row],[Cat_incurred]]+Beazley_data[[#This Row],[incurred_exc_cat]]</f>
        <v>2806799.137216832</v>
      </c>
      <c r="AE1246" s="40">
        <f t="shared" si="161"/>
        <v>0</v>
      </c>
      <c r="AF1246" s="43" t="str">
        <f t="shared" si="162"/>
        <v>no values</v>
      </c>
    </row>
    <row r="1247" spans="1:32" x14ac:dyDescent="0.25">
      <c r="A1247" s="46" t="s">
        <v>1507</v>
      </c>
      <c r="B1247" s="46" t="s">
        <v>1505</v>
      </c>
      <c r="C1247">
        <v>2005</v>
      </c>
      <c r="D1247" s="84">
        <v>11708967.947799999</v>
      </c>
      <c r="E1247">
        <v>3753129.3609128702</v>
      </c>
      <c r="F1247">
        <v>12435414.1649554</v>
      </c>
      <c r="G1247">
        <v>12435414.1649554</v>
      </c>
      <c r="H1247">
        <v>3238708.1144119501</v>
      </c>
      <c r="I1247">
        <v>3238708.1144119501</v>
      </c>
      <c r="J1247">
        <v>1.10224341111216</v>
      </c>
      <c r="K1247">
        <v>15674122.2793673</v>
      </c>
      <c r="L1247">
        <v>15674122.2793673</v>
      </c>
      <c r="M1247" s="38">
        <f>IF(OR(Beazley_data[[#This Row],[total_RC]]&lt;0.6,Beazley_data[[#This Row],[total_RC]]&gt;2),1,Beazley_data[[#This Row],[total_RC]])</f>
        <v>1.10224341111216</v>
      </c>
      <c r="P1247" s="39" t="str">
        <f>Beazley_data[[#This Row],[key]]</f>
        <v>EW2005</v>
      </c>
      <c r="Q1247" s="40">
        <f>Beazley_data[[#This Row],[WEP]]</f>
        <v>11708967.947799999</v>
      </c>
      <c r="R1247" s="40">
        <f t="shared" si="155"/>
        <v>0</v>
      </c>
      <c r="S1247" s="41" t="str">
        <f t="shared" si="156"/>
        <v>no values</v>
      </c>
      <c r="U1247" s="42">
        <f>Beazley_data[[#This Row],[Acq_costs]]</f>
        <v>3753129.3609128702</v>
      </c>
      <c r="V1247" s="40">
        <f t="shared" si="157"/>
        <v>0</v>
      </c>
      <c r="W1247" s="43" t="str">
        <f t="shared" si="158"/>
        <v>no values</v>
      </c>
      <c r="Y1247" s="44">
        <f>Beazley_data[[#This Row],[total_RC]]</f>
        <v>1.10224341111216</v>
      </c>
      <c r="Z1247" s="45">
        <f t="shared" si="159"/>
        <v>0</v>
      </c>
      <c r="AA1247" s="43" t="str">
        <f t="shared" si="160"/>
        <v>no values</v>
      </c>
      <c r="AD1247" s="42">
        <f>Beazley_data[[#This Row],[Cat_incurred]]+Beazley_data[[#This Row],[incurred_exc_cat]]</f>
        <v>15674122.27936735</v>
      </c>
      <c r="AE1247" s="40">
        <f t="shared" si="161"/>
        <v>0</v>
      </c>
      <c r="AF1247" s="43" t="str">
        <f t="shared" si="162"/>
        <v>no values</v>
      </c>
    </row>
    <row r="1248" spans="1:32" x14ac:dyDescent="0.25">
      <c r="A1248" s="48" t="s">
        <v>1508</v>
      </c>
      <c r="B1248" s="48" t="s">
        <v>1505</v>
      </c>
      <c r="C1248" s="49">
        <v>2006</v>
      </c>
      <c r="D1248" s="85">
        <v>22860979.6668</v>
      </c>
      <c r="E1248" s="49">
        <v>6326681.1273723198</v>
      </c>
      <c r="F1248" s="49">
        <v>807666.34445964999</v>
      </c>
      <c r="G1248" s="49">
        <v>807666.34445964999</v>
      </c>
      <c r="H1248" s="49">
        <v>1355081.6353321499</v>
      </c>
      <c r="I1248" s="49">
        <v>1355081.6353321499</v>
      </c>
      <c r="J1248" s="49">
        <v>1.3635066420730599</v>
      </c>
      <c r="K1248" s="49">
        <v>2162747.9797918</v>
      </c>
      <c r="L1248" s="49">
        <v>2162747.9797918</v>
      </c>
      <c r="M1248" s="38">
        <f>IF(OR(Beazley_data[[#This Row],[total_RC]]&lt;0.6,Beazley_data[[#This Row],[total_RC]]&gt;2),1,Beazley_data[[#This Row],[total_RC]])</f>
        <v>1.3635066420730599</v>
      </c>
      <c r="P1248" s="39" t="str">
        <f>Beazley_data[[#This Row],[key]]</f>
        <v>EW2006</v>
      </c>
      <c r="Q1248" s="40">
        <f>Beazley_data[[#This Row],[WEP]]</f>
        <v>22860979.6668</v>
      </c>
      <c r="R1248" s="40">
        <f t="shared" si="155"/>
        <v>0</v>
      </c>
      <c r="S1248" s="41" t="str">
        <f t="shared" si="156"/>
        <v>no values</v>
      </c>
      <c r="U1248" s="42">
        <f>Beazley_data[[#This Row],[Acq_costs]]</f>
        <v>6326681.1273723198</v>
      </c>
      <c r="V1248" s="40">
        <f t="shared" si="157"/>
        <v>0</v>
      </c>
      <c r="W1248" s="43" t="str">
        <f t="shared" si="158"/>
        <v>no values</v>
      </c>
      <c r="Y1248" s="44">
        <f>Beazley_data[[#This Row],[total_RC]]</f>
        <v>1.3635066420730599</v>
      </c>
      <c r="Z1248" s="45">
        <f t="shared" si="159"/>
        <v>0</v>
      </c>
      <c r="AA1248" s="43" t="str">
        <f t="shared" si="160"/>
        <v>no values</v>
      </c>
      <c r="AD1248" s="42">
        <f>Beazley_data[[#This Row],[Cat_incurred]]+Beazley_data[[#This Row],[incurred_exc_cat]]</f>
        <v>2162747.9797918</v>
      </c>
      <c r="AE1248" s="40">
        <f t="shared" si="161"/>
        <v>0</v>
      </c>
      <c r="AF1248" s="43" t="str">
        <f t="shared" si="162"/>
        <v>no values</v>
      </c>
    </row>
    <row r="1249" spans="1:32" x14ac:dyDescent="0.25">
      <c r="A1249" s="46" t="s">
        <v>1509</v>
      </c>
      <c r="B1249" s="46" t="s">
        <v>1505</v>
      </c>
      <c r="C1249">
        <v>2007</v>
      </c>
      <c r="D1249" s="84">
        <v>16856126.077</v>
      </c>
      <c r="E1249">
        <v>5088278.2562772799</v>
      </c>
      <c r="F1249">
        <v>8679896.9392323792</v>
      </c>
      <c r="G1249">
        <v>8679896.9392323792</v>
      </c>
      <c r="H1249">
        <v>1360022.3802209999</v>
      </c>
      <c r="I1249">
        <v>1360022.3802209999</v>
      </c>
      <c r="J1249">
        <v>0.92841136756409404</v>
      </c>
      <c r="K1249">
        <v>10039919.3194534</v>
      </c>
      <c r="L1249">
        <v>10039919.3194534</v>
      </c>
      <c r="M1249" s="38">
        <f>IF(OR(Beazley_data[[#This Row],[total_RC]]&lt;0.6,Beazley_data[[#This Row],[total_RC]]&gt;2),1,Beazley_data[[#This Row],[total_RC]])</f>
        <v>0.92841136756409404</v>
      </c>
      <c r="P1249" s="39" t="str">
        <f>Beazley_data[[#This Row],[key]]</f>
        <v>EW2007</v>
      </c>
      <c r="Q1249" s="40">
        <f>Beazley_data[[#This Row],[WEP]]</f>
        <v>16856126.077</v>
      </c>
      <c r="R1249" s="40">
        <f t="shared" si="155"/>
        <v>0</v>
      </c>
      <c r="S1249" s="41" t="str">
        <f t="shared" si="156"/>
        <v>no values</v>
      </c>
      <c r="U1249" s="42">
        <f>Beazley_data[[#This Row],[Acq_costs]]</f>
        <v>5088278.2562772799</v>
      </c>
      <c r="V1249" s="40">
        <f t="shared" si="157"/>
        <v>0</v>
      </c>
      <c r="W1249" s="43" t="str">
        <f t="shared" si="158"/>
        <v>no values</v>
      </c>
      <c r="Y1249" s="44">
        <f>Beazley_data[[#This Row],[total_RC]]</f>
        <v>0.92841136756409404</v>
      </c>
      <c r="Z1249" s="45">
        <f t="shared" si="159"/>
        <v>0</v>
      </c>
      <c r="AA1249" s="43" t="str">
        <f t="shared" si="160"/>
        <v>no values</v>
      </c>
      <c r="AD1249" s="42">
        <f>Beazley_data[[#This Row],[Cat_incurred]]+Beazley_data[[#This Row],[incurred_exc_cat]]</f>
        <v>10039919.319453379</v>
      </c>
      <c r="AE1249" s="40">
        <f t="shared" si="161"/>
        <v>0</v>
      </c>
      <c r="AF1249" s="43" t="str">
        <f t="shared" si="162"/>
        <v>no values</v>
      </c>
    </row>
    <row r="1250" spans="1:32" x14ac:dyDescent="0.25">
      <c r="A1250" s="48" t="s">
        <v>1510</v>
      </c>
      <c r="B1250" s="48" t="s">
        <v>1505</v>
      </c>
      <c r="C1250" s="49">
        <v>2008</v>
      </c>
      <c r="D1250" s="85">
        <v>15112418.0494</v>
      </c>
      <c r="E1250" s="49">
        <v>4370882.9334919704</v>
      </c>
      <c r="F1250" s="49">
        <v>11628186.5617963</v>
      </c>
      <c r="G1250" s="49">
        <v>11628186.5617963</v>
      </c>
      <c r="H1250" s="49">
        <v>2057397.99161084</v>
      </c>
      <c r="I1250" s="49">
        <v>2057397.99161084</v>
      </c>
      <c r="J1250" s="49">
        <v>0.88292279001617402</v>
      </c>
      <c r="K1250" s="49">
        <v>13685584.553407099</v>
      </c>
      <c r="L1250" s="49">
        <v>13685584.553407099</v>
      </c>
      <c r="M1250" s="38">
        <f>IF(OR(Beazley_data[[#This Row],[total_RC]]&lt;0.6,Beazley_data[[#This Row],[total_RC]]&gt;2),1,Beazley_data[[#This Row],[total_RC]])</f>
        <v>0.88292279001617402</v>
      </c>
      <c r="P1250" s="39" t="str">
        <f>Beazley_data[[#This Row],[key]]</f>
        <v>EW2008</v>
      </c>
      <c r="Q1250" s="40">
        <f>Beazley_data[[#This Row],[WEP]]</f>
        <v>15112418.0494</v>
      </c>
      <c r="R1250" s="40">
        <f t="shared" si="155"/>
        <v>0</v>
      </c>
      <c r="S1250" s="41" t="str">
        <f t="shared" si="156"/>
        <v>no values</v>
      </c>
      <c r="U1250" s="42">
        <f>Beazley_data[[#This Row],[Acq_costs]]</f>
        <v>4370882.9334919704</v>
      </c>
      <c r="V1250" s="40">
        <f t="shared" si="157"/>
        <v>0</v>
      </c>
      <c r="W1250" s="43" t="str">
        <f t="shared" si="158"/>
        <v>no values</v>
      </c>
      <c r="Y1250" s="44">
        <f>Beazley_data[[#This Row],[total_RC]]</f>
        <v>0.88292279001617402</v>
      </c>
      <c r="Z1250" s="45">
        <f t="shared" si="159"/>
        <v>0</v>
      </c>
      <c r="AA1250" s="43" t="str">
        <f t="shared" si="160"/>
        <v>no values</v>
      </c>
      <c r="AD1250" s="42">
        <f>Beazley_data[[#This Row],[Cat_incurred]]+Beazley_data[[#This Row],[incurred_exc_cat]]</f>
        <v>13685584.55340714</v>
      </c>
      <c r="AE1250" s="40">
        <f t="shared" si="161"/>
        <v>0</v>
      </c>
      <c r="AF1250" s="43" t="str">
        <f t="shared" si="162"/>
        <v>no values</v>
      </c>
    </row>
    <row r="1251" spans="1:32" x14ac:dyDescent="0.25">
      <c r="A1251" s="46" t="s">
        <v>1511</v>
      </c>
      <c r="B1251" s="46" t="s">
        <v>1505</v>
      </c>
      <c r="C1251">
        <v>2009</v>
      </c>
      <c r="D1251" s="84">
        <v>21320315.112799998</v>
      </c>
      <c r="E1251">
        <v>5475501.5194795998</v>
      </c>
      <c r="F1251">
        <v>5620451.41772593</v>
      </c>
      <c r="G1251">
        <v>5620451.41772593</v>
      </c>
      <c r="H1251">
        <v>796523.40121005895</v>
      </c>
      <c r="I1251">
        <v>796523.40121005895</v>
      </c>
      <c r="J1251">
        <v>1.31761338743613</v>
      </c>
      <c r="K1251">
        <v>6416974.8189359903</v>
      </c>
      <c r="L1251">
        <v>6416974.8189359903</v>
      </c>
      <c r="M1251" s="38">
        <f>IF(OR(Beazley_data[[#This Row],[total_RC]]&lt;0.6,Beazley_data[[#This Row],[total_RC]]&gt;2),1,Beazley_data[[#This Row],[total_RC]])</f>
        <v>1.31761338743613</v>
      </c>
      <c r="P1251" s="39" t="str">
        <f>Beazley_data[[#This Row],[key]]</f>
        <v>EW2009</v>
      </c>
      <c r="Q1251" s="40">
        <f>Beazley_data[[#This Row],[WEP]]</f>
        <v>21320315.112799998</v>
      </c>
      <c r="R1251" s="40">
        <f t="shared" si="155"/>
        <v>0</v>
      </c>
      <c r="S1251" s="41" t="str">
        <f t="shared" si="156"/>
        <v>no values</v>
      </c>
      <c r="U1251" s="42">
        <f>Beazley_data[[#This Row],[Acq_costs]]</f>
        <v>5475501.5194795998</v>
      </c>
      <c r="V1251" s="40">
        <f t="shared" si="157"/>
        <v>0</v>
      </c>
      <c r="W1251" s="43" t="str">
        <f t="shared" si="158"/>
        <v>no values</v>
      </c>
      <c r="Y1251" s="44">
        <f>Beazley_data[[#This Row],[total_RC]]</f>
        <v>1.31761338743613</v>
      </c>
      <c r="Z1251" s="45">
        <f t="shared" si="159"/>
        <v>0</v>
      </c>
      <c r="AA1251" s="43" t="str">
        <f t="shared" si="160"/>
        <v>no values</v>
      </c>
      <c r="AD1251" s="42">
        <f>Beazley_data[[#This Row],[Cat_incurred]]+Beazley_data[[#This Row],[incurred_exc_cat]]</f>
        <v>6416974.8189359885</v>
      </c>
      <c r="AE1251" s="40">
        <f t="shared" si="161"/>
        <v>0</v>
      </c>
      <c r="AF1251" s="43" t="str">
        <f t="shared" si="162"/>
        <v>no values</v>
      </c>
    </row>
    <row r="1252" spans="1:32" x14ac:dyDescent="0.25">
      <c r="A1252" s="48" t="s">
        <v>1512</v>
      </c>
      <c r="B1252" s="48" t="s">
        <v>1505</v>
      </c>
      <c r="C1252" s="49">
        <v>2010</v>
      </c>
      <c r="D1252" s="85">
        <v>20222543.007100001</v>
      </c>
      <c r="E1252" s="49">
        <v>4938170.4346639402</v>
      </c>
      <c r="F1252" s="49">
        <v>5005662.0791044496</v>
      </c>
      <c r="G1252" s="49">
        <v>5005662.0791044496</v>
      </c>
      <c r="H1252" s="49">
        <v>3613393.4919906799</v>
      </c>
      <c r="I1252" s="49">
        <v>3634146.8919906798</v>
      </c>
      <c r="J1252" s="49">
        <v>1.0065826738031201</v>
      </c>
      <c r="K1252" s="49">
        <v>8619055.5710951202</v>
      </c>
      <c r="L1252" s="49">
        <v>8639808.9710951205</v>
      </c>
      <c r="M1252" s="38">
        <f>IF(OR(Beazley_data[[#This Row],[total_RC]]&lt;0.6,Beazley_data[[#This Row],[total_RC]]&gt;2),1,Beazley_data[[#This Row],[total_RC]])</f>
        <v>1.0065826738031201</v>
      </c>
      <c r="P1252" s="39" t="str">
        <f>Beazley_data[[#This Row],[key]]</f>
        <v>EW2010</v>
      </c>
      <c r="Q1252" s="40">
        <f>Beazley_data[[#This Row],[WEP]]</f>
        <v>20222543.007100001</v>
      </c>
      <c r="R1252" s="40">
        <f t="shared" si="155"/>
        <v>0</v>
      </c>
      <c r="S1252" s="41" t="str">
        <f t="shared" si="156"/>
        <v>no values</v>
      </c>
      <c r="U1252" s="42">
        <f>Beazley_data[[#This Row],[Acq_costs]]</f>
        <v>4938170.4346639402</v>
      </c>
      <c r="V1252" s="40">
        <f t="shared" si="157"/>
        <v>0</v>
      </c>
      <c r="W1252" s="43" t="str">
        <f t="shared" si="158"/>
        <v>no values</v>
      </c>
      <c r="Y1252" s="44">
        <f>Beazley_data[[#This Row],[total_RC]]</f>
        <v>1.0065826738031201</v>
      </c>
      <c r="Z1252" s="45">
        <f t="shared" si="159"/>
        <v>0</v>
      </c>
      <c r="AA1252" s="43" t="str">
        <f t="shared" si="160"/>
        <v>no values</v>
      </c>
      <c r="AD1252" s="42">
        <f>Beazley_data[[#This Row],[Cat_incurred]]+Beazley_data[[#This Row],[incurred_exc_cat]]</f>
        <v>8639808.9710951298</v>
      </c>
      <c r="AE1252" s="40">
        <f t="shared" si="161"/>
        <v>0</v>
      </c>
      <c r="AF1252" s="43" t="str">
        <f t="shared" si="162"/>
        <v>no values</v>
      </c>
    </row>
    <row r="1253" spans="1:32" x14ac:dyDescent="0.25">
      <c r="A1253" s="46" t="s">
        <v>1513</v>
      </c>
      <c r="B1253" s="46" t="s">
        <v>1505</v>
      </c>
      <c r="C1253">
        <v>2014</v>
      </c>
      <c r="D1253" s="84">
        <v>222033.37</v>
      </c>
      <c r="E1253">
        <v>125828.649999966</v>
      </c>
      <c r="F1253">
        <v>0</v>
      </c>
      <c r="G1253">
        <v>0</v>
      </c>
      <c r="H1253">
        <v>0</v>
      </c>
      <c r="I1253">
        <v>0</v>
      </c>
      <c r="J1253">
        <v>1</v>
      </c>
      <c r="K1253">
        <v>0</v>
      </c>
      <c r="L1253">
        <v>0</v>
      </c>
      <c r="M1253" s="38">
        <f>IF(OR(Beazley_data[[#This Row],[total_RC]]&lt;0.6,Beazley_data[[#This Row],[total_RC]]&gt;2),1,Beazley_data[[#This Row],[total_RC]])</f>
        <v>1</v>
      </c>
      <c r="P1253" s="39" t="str">
        <f>Beazley_data[[#This Row],[key]]</f>
        <v>EW2014</v>
      </c>
      <c r="Q1253" s="40">
        <f>Beazley_data[[#This Row],[WEP]]</f>
        <v>222033.37</v>
      </c>
      <c r="R1253" s="40">
        <f t="shared" si="155"/>
        <v>0</v>
      </c>
      <c r="S1253" s="41" t="str">
        <f t="shared" si="156"/>
        <v>no values</v>
      </c>
      <c r="U1253" s="42">
        <f>Beazley_data[[#This Row],[Acq_costs]]</f>
        <v>125828.649999966</v>
      </c>
      <c r="V1253" s="40">
        <f t="shared" si="157"/>
        <v>0</v>
      </c>
      <c r="W1253" s="43" t="str">
        <f t="shared" si="158"/>
        <v>no values</v>
      </c>
      <c r="Y1253" s="44">
        <f>Beazley_data[[#This Row],[total_RC]]</f>
        <v>1</v>
      </c>
      <c r="Z1253" s="45">
        <f t="shared" si="159"/>
        <v>0</v>
      </c>
      <c r="AA1253" s="43" t="str">
        <f t="shared" si="160"/>
        <v>no values</v>
      </c>
      <c r="AD1253" s="42">
        <f>Beazley_data[[#This Row],[Cat_incurred]]+Beazley_data[[#This Row],[incurred_exc_cat]]</f>
        <v>0</v>
      </c>
      <c r="AE1253" s="40">
        <f t="shared" si="161"/>
        <v>0</v>
      </c>
      <c r="AF1253" s="43" t="str">
        <f t="shared" si="162"/>
        <v>no values</v>
      </c>
    </row>
    <row r="1254" spans="1:32" x14ac:dyDescent="0.25">
      <c r="A1254" s="48" t="s">
        <v>1514</v>
      </c>
      <c r="B1254" s="48" t="s">
        <v>19</v>
      </c>
      <c r="C1254" s="49">
        <v>2011</v>
      </c>
      <c r="D1254" s="85">
        <v>3975590.5040000002</v>
      </c>
      <c r="E1254" s="49">
        <v>455424.859243354</v>
      </c>
      <c r="F1254" s="49">
        <v>0</v>
      </c>
      <c r="G1254" s="49">
        <v>0</v>
      </c>
      <c r="H1254" s="49">
        <v>0</v>
      </c>
      <c r="I1254" s="49">
        <v>0</v>
      </c>
      <c r="J1254" s="49">
        <v>1.0453279530206001</v>
      </c>
      <c r="K1254" s="49">
        <v>0</v>
      </c>
      <c r="L1254" s="49">
        <v>0</v>
      </c>
      <c r="M1254" s="38">
        <f>IF(OR(Beazley_data[[#This Row],[total_RC]]&lt;0.6,Beazley_data[[#This Row],[total_RC]]&gt;2),1,Beazley_data[[#This Row],[total_RC]])</f>
        <v>1.0453279530206001</v>
      </c>
      <c r="P1254" s="39" t="str">
        <f>Beazley_data[[#This Row],[key]]</f>
        <v>EY2011</v>
      </c>
      <c r="Q1254" s="40">
        <f>Beazley_data[[#This Row],[WEP]]</f>
        <v>3975590.5040000002</v>
      </c>
      <c r="R1254" s="40">
        <f t="shared" si="155"/>
        <v>3975590.5040000002</v>
      </c>
      <c r="S1254" s="41">
        <f t="shared" si="156"/>
        <v>0</v>
      </c>
      <c r="U1254" s="42">
        <f>Beazley_data[[#This Row],[Acq_costs]]</f>
        <v>455424.859243354</v>
      </c>
      <c r="V1254" s="40">
        <f t="shared" si="157"/>
        <v>455424.85920000001</v>
      </c>
      <c r="W1254" s="43">
        <f t="shared" si="158"/>
        <v>-9.5194621670588726E-11</v>
      </c>
      <c r="Y1254" s="44">
        <f>Beazley_data[[#This Row],[total_RC]]</f>
        <v>1.0453279530206001</v>
      </c>
      <c r="Z1254" s="45">
        <f t="shared" si="159"/>
        <v>1.04532795306718</v>
      </c>
      <c r="AA1254" s="43">
        <f t="shared" si="160"/>
        <v>4.4560035872650918E-11</v>
      </c>
      <c r="AD1254" s="42">
        <f>Beazley_data[[#This Row],[Cat_incurred]]+Beazley_data[[#This Row],[incurred_exc_cat]]</f>
        <v>0</v>
      </c>
      <c r="AE1254" s="40">
        <f t="shared" si="161"/>
        <v>0</v>
      </c>
      <c r="AF1254" s="43" t="str">
        <f t="shared" si="162"/>
        <v>no values</v>
      </c>
    </row>
    <row r="1255" spans="1:32" x14ac:dyDescent="0.25">
      <c r="A1255" s="46" t="s">
        <v>1515</v>
      </c>
      <c r="B1255" s="46" t="s">
        <v>19</v>
      </c>
      <c r="C1255">
        <v>2012</v>
      </c>
      <c r="D1255" s="84">
        <v>2842905.3922000001</v>
      </c>
      <c r="E1255">
        <v>520565.954442569</v>
      </c>
      <c r="F1255">
        <v>0</v>
      </c>
      <c r="G1255">
        <v>0</v>
      </c>
      <c r="H1255">
        <v>0</v>
      </c>
      <c r="I1255">
        <v>0</v>
      </c>
      <c r="J1255">
        <v>0.97909780182351502</v>
      </c>
      <c r="K1255">
        <v>0</v>
      </c>
      <c r="L1255">
        <v>0</v>
      </c>
      <c r="M1255" s="38">
        <f>IF(OR(Beazley_data[[#This Row],[total_RC]]&lt;0.6,Beazley_data[[#This Row],[total_RC]]&gt;2),1,Beazley_data[[#This Row],[total_RC]])</f>
        <v>0.97909780182351502</v>
      </c>
      <c r="P1255" s="39" t="str">
        <f>Beazley_data[[#This Row],[key]]</f>
        <v>EY2012</v>
      </c>
      <c r="Q1255" s="40">
        <f>Beazley_data[[#This Row],[WEP]]</f>
        <v>2842905.3922000001</v>
      </c>
      <c r="R1255" s="40">
        <f t="shared" si="155"/>
        <v>2842905.3922000001</v>
      </c>
      <c r="S1255" s="41">
        <f t="shared" si="156"/>
        <v>0</v>
      </c>
      <c r="U1255" s="42">
        <f>Beazley_data[[#This Row],[Acq_costs]]</f>
        <v>520565.954442569</v>
      </c>
      <c r="V1255" s="40">
        <f t="shared" si="157"/>
        <v>520565.95480000001</v>
      </c>
      <c r="W1255" s="43">
        <f t="shared" si="158"/>
        <v>6.8662002777430655E-10</v>
      </c>
      <c r="Y1255" s="44">
        <f>Beazley_data[[#This Row],[total_RC]]</f>
        <v>0.97909780182351502</v>
      </c>
      <c r="Z1255" s="45">
        <f t="shared" si="159"/>
        <v>0.979097801797572</v>
      </c>
      <c r="AA1255" s="43">
        <f t="shared" si="160"/>
        <v>-2.6496868298545717E-11</v>
      </c>
      <c r="AD1255" s="42">
        <f>Beazley_data[[#This Row],[Cat_incurred]]+Beazley_data[[#This Row],[incurred_exc_cat]]</f>
        <v>0</v>
      </c>
      <c r="AE1255" s="40">
        <f t="shared" si="161"/>
        <v>0</v>
      </c>
      <c r="AF1255" s="43" t="str">
        <f t="shared" si="162"/>
        <v>no values</v>
      </c>
    </row>
    <row r="1256" spans="1:32" x14ac:dyDescent="0.25">
      <c r="A1256" s="48" t="s">
        <v>1516</v>
      </c>
      <c r="B1256" s="48" t="s">
        <v>19</v>
      </c>
      <c r="C1256" s="49">
        <v>2013</v>
      </c>
      <c r="D1256" s="85">
        <v>2136190.3437000001</v>
      </c>
      <c r="E1256" s="49">
        <v>279353.12678786903</v>
      </c>
      <c r="F1256" s="49">
        <v>0</v>
      </c>
      <c r="G1256" s="49">
        <v>0</v>
      </c>
      <c r="H1256" s="49">
        <v>0</v>
      </c>
      <c r="I1256" s="49">
        <v>0</v>
      </c>
      <c r="J1256" s="49">
        <v>0.96906731007473501</v>
      </c>
      <c r="K1256" s="49">
        <v>0</v>
      </c>
      <c r="L1256" s="49">
        <v>0</v>
      </c>
      <c r="M1256" s="38">
        <f>IF(OR(Beazley_data[[#This Row],[total_RC]]&lt;0.6,Beazley_data[[#This Row],[total_RC]]&gt;2),1,Beazley_data[[#This Row],[total_RC]])</f>
        <v>0.96906731007473501</v>
      </c>
      <c r="P1256" s="39" t="str">
        <f>Beazley_data[[#This Row],[key]]</f>
        <v>EY2013</v>
      </c>
      <c r="Q1256" s="40">
        <f>Beazley_data[[#This Row],[WEP]]</f>
        <v>2136190.3437000001</v>
      </c>
      <c r="R1256" s="40">
        <f t="shared" si="155"/>
        <v>2136190.3437000001</v>
      </c>
      <c r="S1256" s="41">
        <f t="shared" si="156"/>
        <v>0</v>
      </c>
      <c r="U1256" s="42">
        <f>Beazley_data[[#This Row],[Acq_costs]]</f>
        <v>279353.12678786903</v>
      </c>
      <c r="V1256" s="40">
        <f t="shared" si="157"/>
        <v>279353.12689999997</v>
      </c>
      <c r="W1256" s="43">
        <f t="shared" si="158"/>
        <v>4.0139499489310729E-10</v>
      </c>
      <c r="Y1256" s="44">
        <f>Beazley_data[[#This Row],[total_RC]]</f>
        <v>0.96906731007473501</v>
      </c>
      <c r="Z1256" s="45">
        <f t="shared" si="159"/>
        <v>0.96906731002749202</v>
      </c>
      <c r="AA1256" s="43">
        <f t="shared" si="160"/>
        <v>-4.8750986449668429E-11</v>
      </c>
      <c r="AD1256" s="42">
        <f>Beazley_data[[#This Row],[Cat_incurred]]+Beazley_data[[#This Row],[incurred_exc_cat]]</f>
        <v>0</v>
      </c>
      <c r="AE1256" s="40">
        <f t="shared" si="161"/>
        <v>0</v>
      </c>
      <c r="AF1256" s="43" t="str">
        <f t="shared" si="162"/>
        <v>no values</v>
      </c>
    </row>
    <row r="1257" spans="1:32" x14ac:dyDescent="0.25">
      <c r="A1257" s="46" t="s">
        <v>1517</v>
      </c>
      <c r="B1257" s="46" t="s">
        <v>19</v>
      </c>
      <c r="C1257">
        <v>2014</v>
      </c>
      <c r="D1257" s="84">
        <v>2231657.5762</v>
      </c>
      <c r="E1257">
        <v>672779.05906937795</v>
      </c>
      <c r="F1257">
        <v>0</v>
      </c>
      <c r="G1257">
        <v>0</v>
      </c>
      <c r="H1257">
        <v>0</v>
      </c>
      <c r="I1257">
        <v>0</v>
      </c>
      <c r="J1257">
        <v>0.93173552939719595</v>
      </c>
      <c r="K1257">
        <v>0</v>
      </c>
      <c r="L1257">
        <v>0</v>
      </c>
      <c r="M1257" s="38">
        <f>IF(OR(Beazley_data[[#This Row],[total_RC]]&lt;0.6,Beazley_data[[#This Row],[total_RC]]&gt;2),1,Beazley_data[[#This Row],[total_RC]])</f>
        <v>0.93173552939719595</v>
      </c>
      <c r="P1257" s="39" t="str">
        <f>Beazley_data[[#This Row],[key]]</f>
        <v>EY2014</v>
      </c>
      <c r="Q1257" s="40">
        <f>Beazley_data[[#This Row],[WEP]]</f>
        <v>2231657.5762</v>
      </c>
      <c r="R1257" s="40">
        <f t="shared" si="155"/>
        <v>2231657.5762</v>
      </c>
      <c r="S1257" s="41">
        <f t="shared" si="156"/>
        <v>0</v>
      </c>
      <c r="U1257" s="42">
        <f>Beazley_data[[#This Row],[Acq_costs]]</f>
        <v>672779.05906937795</v>
      </c>
      <c r="V1257" s="40">
        <f t="shared" si="157"/>
        <v>672779.05909999995</v>
      </c>
      <c r="W1257" s="43">
        <f t="shared" si="158"/>
        <v>4.5515689370062861E-11</v>
      </c>
      <c r="Y1257" s="44">
        <f>Beazley_data[[#This Row],[total_RC]]</f>
        <v>0.93173552939719595</v>
      </c>
      <c r="Z1257" s="45">
        <f t="shared" si="159"/>
        <v>0.93173552952371297</v>
      </c>
      <c r="AA1257" s="43">
        <f t="shared" si="160"/>
        <v>1.3578640620055295E-10</v>
      </c>
      <c r="AD1257" s="42">
        <f>Beazley_data[[#This Row],[Cat_incurred]]+Beazley_data[[#This Row],[incurred_exc_cat]]</f>
        <v>0</v>
      </c>
      <c r="AE1257" s="40">
        <f t="shared" si="161"/>
        <v>0</v>
      </c>
      <c r="AF1257" s="43" t="str">
        <f t="shared" si="162"/>
        <v>no values</v>
      </c>
    </row>
    <row r="1258" spans="1:32" x14ac:dyDescent="0.25">
      <c r="A1258" s="48" t="s">
        <v>1518</v>
      </c>
      <c r="B1258" s="48" t="s">
        <v>19</v>
      </c>
      <c r="C1258" s="49">
        <v>2015</v>
      </c>
      <c r="D1258" s="85">
        <v>1872236.6919</v>
      </c>
      <c r="E1258" s="49">
        <v>425314.01662392501</v>
      </c>
      <c r="F1258" s="49">
        <v>0</v>
      </c>
      <c r="G1258" s="49">
        <v>0</v>
      </c>
      <c r="H1258" s="49">
        <v>324086.90879999998</v>
      </c>
      <c r="I1258" s="49">
        <v>324086.90879999998</v>
      </c>
      <c r="J1258" s="49">
        <v>0.82320832499754004</v>
      </c>
      <c r="K1258" s="49">
        <v>324086.90879999998</v>
      </c>
      <c r="L1258" s="49">
        <v>324086.90879999998</v>
      </c>
      <c r="M1258" s="38">
        <f>IF(OR(Beazley_data[[#This Row],[total_RC]]&lt;0.6,Beazley_data[[#This Row],[total_RC]]&gt;2),1,Beazley_data[[#This Row],[total_RC]])</f>
        <v>0.82320832499754004</v>
      </c>
      <c r="P1258" s="39" t="str">
        <f>Beazley_data[[#This Row],[key]]</f>
        <v>EY2015</v>
      </c>
      <c r="Q1258" s="40">
        <f>Beazley_data[[#This Row],[WEP]]</f>
        <v>1872236.6919</v>
      </c>
      <c r="R1258" s="40">
        <f t="shared" si="155"/>
        <v>1872236.6919</v>
      </c>
      <c r="S1258" s="41">
        <f t="shared" si="156"/>
        <v>0</v>
      </c>
      <c r="U1258" s="42">
        <f>Beazley_data[[#This Row],[Acq_costs]]</f>
        <v>425314.01662392501</v>
      </c>
      <c r="V1258" s="40">
        <f t="shared" si="157"/>
        <v>425314.01679999998</v>
      </c>
      <c r="W1258" s="43">
        <f t="shared" si="158"/>
        <v>4.1398817317766959E-10</v>
      </c>
      <c r="Y1258" s="44">
        <f>Beazley_data[[#This Row],[total_RC]]</f>
        <v>0.82320832499754004</v>
      </c>
      <c r="Z1258" s="45">
        <f t="shared" si="159"/>
        <v>0.82320832499996799</v>
      </c>
      <c r="AA1258" s="43">
        <f t="shared" si="160"/>
        <v>2.9493709657914956E-12</v>
      </c>
      <c r="AD1258" s="42">
        <f>Beazley_data[[#This Row],[Cat_incurred]]+Beazley_data[[#This Row],[incurred_exc_cat]]</f>
        <v>324086.90879999998</v>
      </c>
      <c r="AE1258" s="40">
        <f t="shared" si="161"/>
        <v>324086.90879999998</v>
      </c>
      <c r="AF1258" s="43">
        <f t="shared" si="162"/>
        <v>0</v>
      </c>
    </row>
    <row r="1259" spans="1:32" x14ac:dyDescent="0.25">
      <c r="A1259" s="46" t="s">
        <v>1519</v>
      </c>
      <c r="B1259" s="46" t="s">
        <v>19</v>
      </c>
      <c r="C1259">
        <v>2016</v>
      </c>
      <c r="D1259" s="84">
        <v>842858.44279999996</v>
      </c>
      <c r="E1259">
        <v>220089.94696666699</v>
      </c>
      <c r="F1259">
        <v>0</v>
      </c>
      <c r="G1259">
        <v>0</v>
      </c>
      <c r="H1259">
        <v>0</v>
      </c>
      <c r="I1259">
        <v>0</v>
      </c>
      <c r="J1259">
        <v>0.80666876886393502</v>
      </c>
      <c r="K1259">
        <v>0</v>
      </c>
      <c r="L1259">
        <v>0</v>
      </c>
      <c r="M1259" s="38">
        <f>IF(OR(Beazley_data[[#This Row],[total_RC]]&lt;0.6,Beazley_data[[#This Row],[total_RC]]&gt;2),1,Beazley_data[[#This Row],[total_RC]])</f>
        <v>0.80666876886393502</v>
      </c>
      <c r="P1259" s="39" t="str">
        <f>Beazley_data[[#This Row],[key]]</f>
        <v>EY2016</v>
      </c>
      <c r="Q1259" s="40">
        <f>Beazley_data[[#This Row],[WEP]]</f>
        <v>842858.44279999996</v>
      </c>
      <c r="R1259" s="40">
        <f t="shared" si="155"/>
        <v>842858.44279999996</v>
      </c>
      <c r="S1259" s="41">
        <f t="shared" si="156"/>
        <v>0</v>
      </c>
      <c r="U1259" s="42">
        <f>Beazley_data[[#This Row],[Acq_costs]]</f>
        <v>220089.94696666699</v>
      </c>
      <c r="V1259" s="40">
        <f t="shared" si="157"/>
        <v>220089.94699999999</v>
      </c>
      <c r="W1259" s="43">
        <f t="shared" si="158"/>
        <v>1.514516943015714E-10</v>
      </c>
      <c r="Y1259" s="44">
        <f>Beazley_data[[#This Row],[total_RC]]</f>
        <v>0.80666876886393502</v>
      </c>
      <c r="Z1259" s="45">
        <f t="shared" si="159"/>
        <v>0.80666876883826899</v>
      </c>
      <c r="AA1259" s="43">
        <f t="shared" si="160"/>
        <v>-3.1817303275475824E-11</v>
      </c>
      <c r="AD1259" s="42">
        <f>Beazley_data[[#This Row],[Cat_incurred]]+Beazley_data[[#This Row],[incurred_exc_cat]]</f>
        <v>0</v>
      </c>
      <c r="AE1259" s="40">
        <f t="shared" si="161"/>
        <v>0</v>
      </c>
      <c r="AF1259" s="43" t="str">
        <f t="shared" si="162"/>
        <v>no values</v>
      </c>
    </row>
    <row r="1260" spans="1:32" x14ac:dyDescent="0.25">
      <c r="A1260" s="48" t="s">
        <v>1520</v>
      </c>
      <c r="B1260" s="48" t="s">
        <v>19</v>
      </c>
      <c r="C1260" s="49">
        <v>2017</v>
      </c>
      <c r="D1260" s="85">
        <v>746017.23309999995</v>
      </c>
      <c r="E1260" s="49">
        <v>198413.52329166699</v>
      </c>
      <c r="F1260" s="49">
        <v>0</v>
      </c>
      <c r="G1260" s="49">
        <v>0</v>
      </c>
      <c r="H1260" s="49">
        <v>0</v>
      </c>
      <c r="I1260" s="49">
        <v>0</v>
      </c>
      <c r="J1260" s="49">
        <v>1.0000000093408501</v>
      </c>
      <c r="K1260" s="49">
        <v>0</v>
      </c>
      <c r="L1260" s="49">
        <v>0</v>
      </c>
      <c r="M1260" s="38">
        <f>IF(OR(Beazley_data[[#This Row],[total_RC]]&lt;0.6,Beazley_data[[#This Row],[total_RC]]&gt;2),1,Beazley_data[[#This Row],[total_RC]])</f>
        <v>1.0000000093408501</v>
      </c>
      <c r="P1260" s="39" t="str">
        <f>Beazley_data[[#This Row],[key]]</f>
        <v>EY2017</v>
      </c>
      <c r="Q1260" s="40">
        <f>Beazley_data[[#This Row],[WEP]]</f>
        <v>746017.23309999995</v>
      </c>
      <c r="R1260" s="40">
        <f t="shared" si="155"/>
        <v>746017.23309999995</v>
      </c>
      <c r="S1260" s="41">
        <f t="shared" si="156"/>
        <v>0</v>
      </c>
      <c r="U1260" s="42">
        <f>Beazley_data[[#This Row],[Acq_costs]]</f>
        <v>198413.52329166699</v>
      </c>
      <c r="V1260" s="40">
        <f t="shared" si="157"/>
        <v>198413.52350000001</v>
      </c>
      <c r="W1260" s="43">
        <f t="shared" si="158"/>
        <v>1.0499940455715069E-9</v>
      </c>
      <c r="Y1260" s="44">
        <f>Beazley_data[[#This Row],[total_RC]]</f>
        <v>1.0000000093408501</v>
      </c>
      <c r="Z1260" s="45">
        <f t="shared" si="159"/>
        <v>1.00000000925155</v>
      </c>
      <c r="AA1260" s="43">
        <f t="shared" si="160"/>
        <v>-8.9300122025745154E-11</v>
      </c>
      <c r="AD1260" s="42">
        <f>Beazley_data[[#This Row],[Cat_incurred]]+Beazley_data[[#This Row],[incurred_exc_cat]]</f>
        <v>0</v>
      </c>
      <c r="AE1260" s="40">
        <f t="shared" si="161"/>
        <v>0</v>
      </c>
      <c r="AF1260" s="43" t="str">
        <f t="shared" si="162"/>
        <v>no values</v>
      </c>
    </row>
    <row r="1261" spans="1:32" x14ac:dyDescent="0.25">
      <c r="A1261" s="46" t="s">
        <v>1521</v>
      </c>
      <c r="B1261" s="46" t="s">
        <v>19</v>
      </c>
      <c r="C1261">
        <v>2018</v>
      </c>
      <c r="D1261" s="84">
        <v>757586.81039999996</v>
      </c>
      <c r="E1261">
        <v>196852.42170695201</v>
      </c>
      <c r="F1261">
        <v>0</v>
      </c>
      <c r="G1261">
        <v>0</v>
      </c>
      <c r="H1261">
        <v>0</v>
      </c>
      <c r="I1261">
        <v>0</v>
      </c>
      <c r="J1261">
        <v>1.0928573864481499</v>
      </c>
      <c r="K1261">
        <v>0</v>
      </c>
      <c r="L1261">
        <v>0</v>
      </c>
      <c r="M1261" s="38">
        <f>IF(OR(Beazley_data[[#This Row],[total_RC]]&lt;0.6,Beazley_data[[#This Row],[total_RC]]&gt;2),1,Beazley_data[[#This Row],[total_RC]])</f>
        <v>1.0928573864481499</v>
      </c>
      <c r="P1261" s="39" t="str">
        <f>Beazley_data[[#This Row],[key]]</f>
        <v>EY2018</v>
      </c>
      <c r="Q1261" s="40">
        <f>Beazley_data[[#This Row],[WEP]]</f>
        <v>757586.81039999996</v>
      </c>
      <c r="R1261" s="40">
        <f t="shared" si="155"/>
        <v>757586.81039999996</v>
      </c>
      <c r="S1261" s="41">
        <f t="shared" si="156"/>
        <v>0</v>
      </c>
      <c r="U1261" s="42">
        <f>Beazley_data[[#This Row],[Acq_costs]]</f>
        <v>196852.42170695201</v>
      </c>
      <c r="V1261" s="40">
        <f t="shared" si="157"/>
        <v>196852.42189999999</v>
      </c>
      <c r="W1261" s="43">
        <f t="shared" si="158"/>
        <v>9.8067362166546083E-10</v>
      </c>
      <c r="Y1261" s="44">
        <f>Beazley_data[[#This Row],[total_RC]]</f>
        <v>1.0928573864481499</v>
      </c>
      <c r="Z1261" s="45">
        <f t="shared" si="159"/>
        <v>1.0928573865132301</v>
      </c>
      <c r="AA1261" s="43">
        <f t="shared" si="160"/>
        <v>5.9550463110416275E-11</v>
      </c>
      <c r="AD1261" s="42">
        <f>Beazley_data[[#This Row],[Cat_incurred]]+Beazley_data[[#This Row],[incurred_exc_cat]]</f>
        <v>0</v>
      </c>
      <c r="AE1261" s="40">
        <f t="shared" si="161"/>
        <v>0</v>
      </c>
      <c r="AF1261" s="43" t="str">
        <f t="shared" si="162"/>
        <v>no values</v>
      </c>
    </row>
    <row r="1262" spans="1:32" x14ac:dyDescent="0.25">
      <c r="A1262" s="48" t="s">
        <v>1522</v>
      </c>
      <c r="B1262" s="48" t="s">
        <v>19</v>
      </c>
      <c r="C1262" s="49">
        <v>2019</v>
      </c>
      <c r="D1262" s="85">
        <v>824196.97710000002</v>
      </c>
      <c r="E1262" s="49">
        <v>196597.31256853699</v>
      </c>
      <c r="F1262" s="49">
        <v>0</v>
      </c>
      <c r="G1262" s="49">
        <v>0</v>
      </c>
      <c r="H1262" s="49">
        <v>0</v>
      </c>
      <c r="I1262" s="49">
        <v>0</v>
      </c>
      <c r="J1262" s="49">
        <v>1.0560887245894399</v>
      </c>
      <c r="K1262" s="49">
        <v>0</v>
      </c>
      <c r="L1262" s="49">
        <v>0</v>
      </c>
      <c r="M1262" s="38">
        <f>IF(OR(Beazley_data[[#This Row],[total_RC]]&lt;0.6,Beazley_data[[#This Row],[total_RC]]&gt;2),1,Beazley_data[[#This Row],[total_RC]])</f>
        <v>1.0560887245894399</v>
      </c>
      <c r="P1262" s="39" t="str">
        <f>Beazley_data[[#This Row],[key]]</f>
        <v>EY2019</v>
      </c>
      <c r="Q1262" s="40">
        <f>Beazley_data[[#This Row],[WEP]]</f>
        <v>824196.97710000002</v>
      </c>
      <c r="R1262" s="40">
        <f t="shared" si="155"/>
        <v>825732.03220000002</v>
      </c>
      <c r="S1262" s="41">
        <f t="shared" si="156"/>
        <v>1.8590233152396261E-3</v>
      </c>
      <c r="U1262" s="42">
        <f>Beazley_data[[#This Row],[Acq_costs]]</f>
        <v>196597.31256853699</v>
      </c>
      <c r="V1262" s="40">
        <f t="shared" si="157"/>
        <v>196662.26629999999</v>
      </c>
      <c r="W1262" s="43">
        <f t="shared" si="158"/>
        <v>3.3028060077328476E-4</v>
      </c>
      <c r="Y1262" s="44">
        <f>Beazley_data[[#This Row],[total_RC]]</f>
        <v>1.0560887245894399</v>
      </c>
      <c r="Z1262" s="45">
        <f t="shared" si="159"/>
        <v>1.05603587286291</v>
      </c>
      <c r="AA1262" s="43">
        <f t="shared" si="160"/>
        <v>-5.0047283324411455E-5</v>
      </c>
      <c r="AD1262" s="42">
        <f>Beazley_data[[#This Row],[Cat_incurred]]+Beazley_data[[#This Row],[incurred_exc_cat]]</f>
        <v>0</v>
      </c>
      <c r="AE1262" s="40">
        <f t="shared" si="161"/>
        <v>0</v>
      </c>
      <c r="AF1262" s="43" t="str">
        <f t="shared" si="162"/>
        <v>no values</v>
      </c>
    </row>
    <row r="1263" spans="1:32" x14ac:dyDescent="0.25">
      <c r="A1263" s="46" t="s">
        <v>1523</v>
      </c>
      <c r="B1263" s="46" t="s">
        <v>19</v>
      </c>
      <c r="C1263">
        <v>2020</v>
      </c>
      <c r="D1263" s="84">
        <v>683121.2868</v>
      </c>
      <c r="E1263">
        <v>85743.7712241056</v>
      </c>
      <c r="F1263">
        <v>0</v>
      </c>
      <c r="G1263">
        <v>0</v>
      </c>
      <c r="H1263">
        <v>0</v>
      </c>
      <c r="I1263">
        <v>0</v>
      </c>
      <c r="J1263">
        <v>0.99509162714993105</v>
      </c>
      <c r="K1263">
        <v>0</v>
      </c>
      <c r="L1263">
        <v>0</v>
      </c>
      <c r="M1263" s="38">
        <f>IF(OR(Beazley_data[[#This Row],[total_RC]]&lt;0.6,Beazley_data[[#This Row],[total_RC]]&gt;2),1,Beazley_data[[#This Row],[total_RC]])</f>
        <v>0.99509162714993105</v>
      </c>
      <c r="P1263" s="39" t="str">
        <f>Beazley_data[[#This Row],[key]]</f>
        <v>EY2020</v>
      </c>
      <c r="Q1263" s="40">
        <f>Beazley_data[[#This Row],[WEP]]</f>
        <v>683121.2868</v>
      </c>
      <c r="R1263" s="40">
        <f t="shared" si="155"/>
        <v>714513.03980000003</v>
      </c>
      <c r="S1263" s="41">
        <f t="shared" si="156"/>
        <v>4.3934471803043537E-2</v>
      </c>
      <c r="U1263" s="42">
        <f>Beazley_data[[#This Row],[Acq_costs]]</f>
        <v>85743.7712241056</v>
      </c>
      <c r="V1263" s="40">
        <f t="shared" si="157"/>
        <v>100462.0221</v>
      </c>
      <c r="W1263" s="43">
        <f t="shared" si="158"/>
        <v>0.14650562041488513</v>
      </c>
      <c r="Y1263" s="44">
        <f>Beazley_data[[#This Row],[total_RC]]</f>
        <v>0.99509162714993105</v>
      </c>
      <c r="Z1263" s="45">
        <f t="shared" si="159"/>
        <v>0.99530626159022995</v>
      </c>
      <c r="AA1263" s="43">
        <f t="shared" si="160"/>
        <v>2.1564662916514967E-4</v>
      </c>
      <c r="AD1263" s="42">
        <f>Beazley_data[[#This Row],[Cat_incurred]]+Beazley_data[[#This Row],[incurred_exc_cat]]</f>
        <v>0</v>
      </c>
      <c r="AE1263" s="40">
        <f t="shared" si="161"/>
        <v>0</v>
      </c>
      <c r="AF1263" s="43" t="str">
        <f t="shared" si="162"/>
        <v>no values</v>
      </c>
    </row>
    <row r="1264" spans="1:32" x14ac:dyDescent="0.25">
      <c r="A1264" s="48" t="s">
        <v>1524</v>
      </c>
      <c r="B1264" s="48" t="s">
        <v>19</v>
      </c>
      <c r="C1264" s="49">
        <v>2021</v>
      </c>
      <c r="D1264" s="85">
        <v>450160.1274</v>
      </c>
      <c r="E1264" s="49">
        <v>55658.396519025599</v>
      </c>
      <c r="F1264" s="49">
        <v>90146.4</v>
      </c>
      <c r="G1264" s="49">
        <v>90146.4</v>
      </c>
      <c r="H1264" s="49">
        <v>0</v>
      </c>
      <c r="I1264" s="49">
        <v>0</v>
      </c>
      <c r="J1264" s="49">
        <v>1.04601300090849</v>
      </c>
      <c r="K1264" s="49">
        <v>90146.4</v>
      </c>
      <c r="L1264" s="49">
        <v>90146.4</v>
      </c>
      <c r="M1264" s="38">
        <f>IF(OR(Beazley_data[[#This Row],[total_RC]]&lt;0.6,Beazley_data[[#This Row],[total_RC]]&gt;2),1,Beazley_data[[#This Row],[total_RC]])</f>
        <v>1.04601300090849</v>
      </c>
      <c r="P1264" s="39" t="str">
        <f>Beazley_data[[#This Row],[key]]</f>
        <v>EY2021</v>
      </c>
      <c r="Q1264" s="40">
        <f>Beazley_data[[#This Row],[WEP]]</f>
        <v>450160.1274</v>
      </c>
      <c r="R1264" s="40">
        <f t="shared" si="155"/>
        <v>585467.42689999996</v>
      </c>
      <c r="S1264" s="41">
        <f t="shared" si="156"/>
        <v>0.23110986757442778</v>
      </c>
      <c r="U1264" s="42">
        <f>Beazley_data[[#This Row],[Acq_costs]]</f>
        <v>55658.396519025599</v>
      </c>
      <c r="V1264" s="40">
        <f t="shared" si="157"/>
        <v>108967.00139999999</v>
      </c>
      <c r="W1264" s="43">
        <f t="shared" si="158"/>
        <v>0.48921787510043752</v>
      </c>
      <c r="Y1264" s="44">
        <f>Beazley_data[[#This Row],[total_RC]]</f>
        <v>1.04601300090849</v>
      </c>
      <c r="Z1264" s="45">
        <f t="shared" si="159"/>
        <v>1.0410788499069299</v>
      </c>
      <c r="AA1264" s="43">
        <f t="shared" si="160"/>
        <v>-4.7394594578510944E-3</v>
      </c>
      <c r="AD1264" s="42">
        <f>Beazley_data[[#This Row],[Cat_incurred]]+Beazley_data[[#This Row],[incurred_exc_cat]]</f>
        <v>90146.4</v>
      </c>
      <c r="AE1264" s="40">
        <f t="shared" si="161"/>
        <v>90146.4</v>
      </c>
      <c r="AF1264" s="43">
        <f t="shared" si="162"/>
        <v>0</v>
      </c>
    </row>
    <row r="1265" spans="1:32" x14ac:dyDescent="0.25">
      <c r="A1265" s="46" t="s">
        <v>1525</v>
      </c>
      <c r="B1265" s="46" t="s">
        <v>19</v>
      </c>
      <c r="C1265">
        <v>2022</v>
      </c>
      <c r="D1265" s="84">
        <v>121971.2596</v>
      </c>
      <c r="E1265">
        <v>51297.965807162902</v>
      </c>
      <c r="F1265">
        <v>0</v>
      </c>
      <c r="G1265">
        <v>0</v>
      </c>
      <c r="H1265">
        <v>0</v>
      </c>
      <c r="I1265">
        <v>0</v>
      </c>
      <c r="J1265">
        <v>1.0396672506650499</v>
      </c>
      <c r="K1265">
        <v>0</v>
      </c>
      <c r="L1265">
        <v>0</v>
      </c>
      <c r="M1265" s="38">
        <f>IF(OR(Beazley_data[[#This Row],[total_RC]]&lt;0.6,Beazley_data[[#This Row],[total_RC]]&gt;2),1,Beazley_data[[#This Row],[total_RC]])</f>
        <v>1.0396672506650499</v>
      </c>
      <c r="P1265" s="39" t="str">
        <f>Beazley_data[[#This Row],[key]]</f>
        <v>EY2022</v>
      </c>
      <c r="Q1265" s="40">
        <f>Beazley_data[[#This Row],[WEP]]</f>
        <v>121971.2596</v>
      </c>
      <c r="R1265" s="40">
        <f t="shared" si="155"/>
        <v>52271.149599999997</v>
      </c>
      <c r="S1265" s="41">
        <f t="shared" si="156"/>
        <v>-1.3334336538104381</v>
      </c>
      <c r="U1265" s="42">
        <f>Beazley_data[[#This Row],[Acq_costs]]</f>
        <v>51297.965807162902</v>
      </c>
      <c r="V1265" s="40">
        <f t="shared" si="157"/>
        <v>18846.060700000002</v>
      </c>
      <c r="W1265" s="43">
        <f t="shared" si="158"/>
        <v>-1.7219463326446198</v>
      </c>
      <c r="Y1265" s="44">
        <f>Beazley_data[[#This Row],[total_RC]]</f>
        <v>1.0396672506650499</v>
      </c>
      <c r="Z1265" s="45">
        <f t="shared" si="159"/>
        <v>1</v>
      </c>
      <c r="AA1265" s="43">
        <f t="shared" si="160"/>
        <v>-3.9667250665049947E-2</v>
      </c>
      <c r="AD1265" s="42">
        <f>Beazley_data[[#This Row],[Cat_incurred]]+Beazley_data[[#This Row],[incurred_exc_cat]]</f>
        <v>0</v>
      </c>
      <c r="AE1265" s="40">
        <f t="shared" si="161"/>
        <v>0</v>
      </c>
      <c r="AF1265" s="43" t="str">
        <f t="shared" si="162"/>
        <v>no values</v>
      </c>
    </row>
    <row r="1266" spans="1:32" x14ac:dyDescent="0.25">
      <c r="A1266" s="48" t="s">
        <v>1526</v>
      </c>
      <c r="B1266" s="48" t="s">
        <v>19</v>
      </c>
      <c r="C1266" s="49">
        <v>2023</v>
      </c>
      <c r="D1266" s="85">
        <v>162001.25109999999</v>
      </c>
      <c r="E1266" s="49">
        <v>56576.1860738295</v>
      </c>
      <c r="F1266" s="49">
        <v>0</v>
      </c>
      <c r="G1266" s="49">
        <v>0</v>
      </c>
      <c r="H1266" s="49">
        <v>0</v>
      </c>
      <c r="I1266" s="49">
        <v>0</v>
      </c>
      <c r="J1266" s="49">
        <v>1.09508677252419</v>
      </c>
      <c r="K1266" s="49">
        <v>0</v>
      </c>
      <c r="L1266" s="49">
        <v>0</v>
      </c>
      <c r="M1266" s="38">
        <f>IF(OR(Beazley_data[[#This Row],[total_RC]]&lt;0.6,Beazley_data[[#This Row],[total_RC]]&gt;2),1,Beazley_data[[#This Row],[total_RC]])</f>
        <v>1.09508677252419</v>
      </c>
      <c r="P1266" s="39" t="str">
        <f>Beazley_data[[#This Row],[key]]</f>
        <v>EY2023</v>
      </c>
      <c r="Q1266" s="40">
        <f>Beazley_data[[#This Row],[WEP]]</f>
        <v>162001.25109999999</v>
      </c>
      <c r="R1266" s="40">
        <f t="shared" si="155"/>
        <v>0</v>
      </c>
      <c r="S1266" s="41" t="str">
        <f t="shared" si="156"/>
        <v>no values</v>
      </c>
      <c r="U1266" s="42">
        <f>Beazley_data[[#This Row],[Acq_costs]]</f>
        <v>56576.1860738295</v>
      </c>
      <c r="V1266" s="40">
        <f t="shared" si="157"/>
        <v>0</v>
      </c>
      <c r="W1266" s="43" t="str">
        <f t="shared" si="158"/>
        <v>no values</v>
      </c>
      <c r="Y1266" s="44">
        <f>Beazley_data[[#This Row],[total_RC]]</f>
        <v>1.09508677252419</v>
      </c>
      <c r="Z1266" s="45">
        <f t="shared" si="159"/>
        <v>0</v>
      </c>
      <c r="AA1266" s="43" t="str">
        <f t="shared" si="160"/>
        <v>no values</v>
      </c>
      <c r="AD1266" s="42">
        <f>Beazley_data[[#This Row],[Cat_incurred]]+Beazley_data[[#This Row],[incurred_exc_cat]]</f>
        <v>0</v>
      </c>
      <c r="AE1266" s="40">
        <f t="shared" si="161"/>
        <v>0</v>
      </c>
      <c r="AF1266" s="43" t="str">
        <f t="shared" si="162"/>
        <v>no values</v>
      </c>
    </row>
    <row r="1267" spans="1:32" x14ac:dyDescent="0.25">
      <c r="A1267" s="46" t="s">
        <v>1527</v>
      </c>
      <c r="B1267" s="46" t="s">
        <v>19</v>
      </c>
      <c r="C1267">
        <v>2024</v>
      </c>
      <c r="D1267" s="84">
        <v>80335.757199999993</v>
      </c>
      <c r="E1267">
        <v>37498.559745778301</v>
      </c>
      <c r="F1267">
        <v>0</v>
      </c>
      <c r="G1267">
        <v>0</v>
      </c>
      <c r="H1267">
        <v>0</v>
      </c>
      <c r="I1267">
        <v>0</v>
      </c>
      <c r="J1267">
        <v>1</v>
      </c>
      <c r="K1267">
        <v>0</v>
      </c>
      <c r="L1267">
        <v>0</v>
      </c>
      <c r="M1267" s="38">
        <f>IF(OR(Beazley_data[[#This Row],[total_RC]]&lt;0.6,Beazley_data[[#This Row],[total_RC]]&gt;2),1,Beazley_data[[#This Row],[total_RC]])</f>
        <v>1</v>
      </c>
      <c r="P1267" s="39" t="str">
        <f>Beazley_data[[#This Row],[key]]</f>
        <v>EY2024</v>
      </c>
      <c r="Q1267" s="40">
        <f>Beazley_data[[#This Row],[WEP]]</f>
        <v>80335.757199999993</v>
      </c>
      <c r="R1267" s="40">
        <f t="shared" si="155"/>
        <v>0</v>
      </c>
      <c r="S1267" s="41" t="str">
        <f t="shared" si="156"/>
        <v>no values</v>
      </c>
      <c r="U1267" s="42">
        <f>Beazley_data[[#This Row],[Acq_costs]]</f>
        <v>37498.559745778301</v>
      </c>
      <c r="V1267" s="40">
        <f t="shared" si="157"/>
        <v>0</v>
      </c>
      <c r="W1267" s="43" t="str">
        <f t="shared" si="158"/>
        <v>no values</v>
      </c>
      <c r="Y1267" s="44">
        <f>Beazley_data[[#This Row],[total_RC]]</f>
        <v>1</v>
      </c>
      <c r="Z1267" s="45">
        <f t="shared" si="159"/>
        <v>0</v>
      </c>
      <c r="AA1267" s="43" t="str">
        <f t="shared" si="160"/>
        <v>no values</v>
      </c>
      <c r="AD1267" s="42">
        <f>Beazley_data[[#This Row],[Cat_incurred]]+Beazley_data[[#This Row],[incurred_exc_cat]]</f>
        <v>0</v>
      </c>
      <c r="AE1267" s="40">
        <f t="shared" si="161"/>
        <v>0</v>
      </c>
      <c r="AF1267" s="43" t="str">
        <f t="shared" si="162"/>
        <v>no values</v>
      </c>
    </row>
    <row r="1268" spans="1:32" x14ac:dyDescent="0.25">
      <c r="A1268" s="48" t="s">
        <v>1528</v>
      </c>
      <c r="B1268" s="48" t="s">
        <v>8</v>
      </c>
      <c r="C1268" s="49">
        <v>2010</v>
      </c>
      <c r="D1268" s="85">
        <v>79029.859700000001</v>
      </c>
      <c r="E1268" s="49">
        <v>21645.6790983871</v>
      </c>
      <c r="F1268" s="49">
        <v>0</v>
      </c>
      <c r="G1268" s="49">
        <v>0</v>
      </c>
      <c r="H1268" s="49">
        <v>0</v>
      </c>
      <c r="I1268" s="49">
        <v>0</v>
      </c>
      <c r="J1268" s="49">
        <v>1.2044523603845501</v>
      </c>
      <c r="K1268" s="49">
        <v>0</v>
      </c>
      <c r="L1268" s="49">
        <v>0</v>
      </c>
      <c r="M1268" s="38">
        <f>IF(OR(Beazley_data[[#This Row],[total_RC]]&lt;0.6,Beazley_data[[#This Row],[total_RC]]&gt;2),1,Beazley_data[[#This Row],[total_RC]])</f>
        <v>1.2044523603845501</v>
      </c>
      <c r="P1268" s="39" t="str">
        <f>Beazley_data[[#This Row],[key]]</f>
        <v>EZ2010</v>
      </c>
      <c r="Q1268" s="40">
        <f>Beazley_data[[#This Row],[WEP]]</f>
        <v>79029.859700000001</v>
      </c>
      <c r="R1268" s="40">
        <f t="shared" si="155"/>
        <v>0</v>
      </c>
      <c r="S1268" s="41" t="str">
        <f t="shared" si="156"/>
        <v>no values</v>
      </c>
      <c r="U1268" s="42">
        <f>Beazley_data[[#This Row],[Acq_costs]]</f>
        <v>21645.6790983871</v>
      </c>
      <c r="V1268" s="40">
        <f t="shared" si="157"/>
        <v>0</v>
      </c>
      <c r="W1268" s="43" t="str">
        <f t="shared" si="158"/>
        <v>no values</v>
      </c>
      <c r="Y1268" s="44">
        <f>Beazley_data[[#This Row],[total_RC]]</f>
        <v>1.2044523603845501</v>
      </c>
      <c r="Z1268" s="45">
        <f t="shared" si="159"/>
        <v>0</v>
      </c>
      <c r="AA1268" s="43" t="str">
        <f t="shared" si="160"/>
        <v>no values</v>
      </c>
      <c r="AD1268" s="42">
        <f>Beazley_data[[#This Row],[Cat_incurred]]+Beazley_data[[#This Row],[incurred_exc_cat]]</f>
        <v>0</v>
      </c>
      <c r="AE1268" s="40">
        <f t="shared" si="161"/>
        <v>0</v>
      </c>
      <c r="AF1268" s="43" t="str">
        <f t="shared" si="162"/>
        <v>no values</v>
      </c>
    </row>
    <row r="1269" spans="1:32" x14ac:dyDescent="0.25">
      <c r="A1269" s="46" t="s">
        <v>1529</v>
      </c>
      <c r="B1269" s="46" t="s">
        <v>8</v>
      </c>
      <c r="C1269">
        <v>2011</v>
      </c>
      <c r="D1269" s="84">
        <v>18114172.230500001</v>
      </c>
      <c r="E1269">
        <v>4123342.09209783</v>
      </c>
      <c r="F1269">
        <v>10455737.366944199</v>
      </c>
      <c r="G1269">
        <v>10455737.366944199</v>
      </c>
      <c r="H1269">
        <v>1244014.3550457801</v>
      </c>
      <c r="I1269">
        <v>1244014.3550457801</v>
      </c>
      <c r="J1269">
        <v>1.06540859889942</v>
      </c>
      <c r="K1269">
        <v>11699751.72199</v>
      </c>
      <c r="L1269">
        <v>11699751.72199</v>
      </c>
      <c r="M1269" s="38">
        <f>IF(OR(Beazley_data[[#This Row],[total_RC]]&lt;0.6,Beazley_data[[#This Row],[total_RC]]&gt;2),1,Beazley_data[[#This Row],[total_RC]])</f>
        <v>1.06540859889942</v>
      </c>
      <c r="P1269" s="39" t="str">
        <f>Beazley_data[[#This Row],[key]]</f>
        <v>EZ2011</v>
      </c>
      <c r="Q1269" s="40">
        <f>Beazley_data[[#This Row],[WEP]]</f>
        <v>18114172.230500001</v>
      </c>
      <c r="R1269" s="40">
        <f t="shared" si="155"/>
        <v>18134511.649790902</v>
      </c>
      <c r="S1269" s="41">
        <f t="shared" si="156"/>
        <v>1.1215862706253109E-3</v>
      </c>
      <c r="U1269" s="42">
        <f>Beazley_data[[#This Row],[Acq_costs]]</f>
        <v>4123342.09209783</v>
      </c>
      <c r="V1269" s="40">
        <f t="shared" si="157"/>
        <v>4126181.1453254502</v>
      </c>
      <c r="W1269" s="43">
        <f t="shared" si="158"/>
        <v>6.880583104880313E-4</v>
      </c>
      <c r="Y1269" s="44">
        <f>Beazley_data[[#This Row],[total_RC]]</f>
        <v>1.06540859889942</v>
      </c>
      <c r="Z1269" s="45">
        <f t="shared" si="159"/>
        <v>1.0662279645621999</v>
      </c>
      <c r="AA1269" s="43">
        <f t="shared" si="160"/>
        <v>7.6847136823727483E-4</v>
      </c>
      <c r="AD1269" s="42">
        <f>Beazley_data[[#This Row],[Cat_incurred]]+Beazley_data[[#This Row],[incurred_exc_cat]]</f>
        <v>11699751.72198998</v>
      </c>
      <c r="AE1269" s="40">
        <f t="shared" si="161"/>
        <v>11762806.6979756</v>
      </c>
      <c r="AF1269" s="43">
        <f t="shared" si="162"/>
        <v>5.360538314080435E-3</v>
      </c>
    </row>
    <row r="1270" spans="1:32" x14ac:dyDescent="0.25">
      <c r="A1270" s="48" t="s">
        <v>1530</v>
      </c>
      <c r="B1270" s="48" t="s">
        <v>8</v>
      </c>
      <c r="C1270" s="49">
        <v>2012</v>
      </c>
      <c r="D1270" s="85">
        <v>22565400.0513</v>
      </c>
      <c r="E1270" s="49">
        <v>4948682.6784031503</v>
      </c>
      <c r="F1270" s="49">
        <v>10229612.318249</v>
      </c>
      <c r="G1270" s="49">
        <v>10266317.356549</v>
      </c>
      <c r="H1270" s="49">
        <v>1915885.69268988</v>
      </c>
      <c r="I1270" s="49">
        <v>1915885.69268988</v>
      </c>
      <c r="J1270" s="49">
        <v>1.0166647868111001</v>
      </c>
      <c r="K1270" s="49">
        <v>12145498.0109389</v>
      </c>
      <c r="L1270" s="49">
        <v>12182203.0492389</v>
      </c>
      <c r="M1270" s="38">
        <f>IF(OR(Beazley_data[[#This Row],[total_RC]]&lt;0.6,Beazley_data[[#This Row],[total_RC]]&gt;2),1,Beazley_data[[#This Row],[total_RC]])</f>
        <v>1.0166647868111001</v>
      </c>
      <c r="P1270" s="39" t="str">
        <f>Beazley_data[[#This Row],[key]]</f>
        <v>EZ2012</v>
      </c>
      <c r="Q1270" s="40">
        <f>Beazley_data[[#This Row],[WEP]]</f>
        <v>22565400.0513</v>
      </c>
      <c r="R1270" s="40">
        <f t="shared" si="155"/>
        <v>22191498.789288498</v>
      </c>
      <c r="S1270" s="41">
        <f t="shared" si="156"/>
        <v>-1.6848851245323655E-2</v>
      </c>
      <c r="U1270" s="42">
        <f>Beazley_data[[#This Row],[Acq_costs]]</f>
        <v>4948682.6784031503</v>
      </c>
      <c r="V1270" s="40">
        <f t="shared" si="157"/>
        <v>4853221.2901758999</v>
      </c>
      <c r="W1270" s="43">
        <f t="shared" si="158"/>
        <v>-1.9669696170765485E-2</v>
      </c>
      <c r="Y1270" s="44">
        <f>Beazley_data[[#This Row],[total_RC]]</f>
        <v>1.0166647868111001</v>
      </c>
      <c r="Z1270" s="45">
        <f t="shared" si="159"/>
        <v>1.0171239827793599</v>
      </c>
      <c r="AA1270" s="43">
        <f t="shared" si="160"/>
        <v>4.5146508786966664E-4</v>
      </c>
      <c r="AD1270" s="42">
        <f>Beazley_data[[#This Row],[Cat_incurred]]+Beazley_data[[#This Row],[incurred_exc_cat]]</f>
        <v>12182203.049238881</v>
      </c>
      <c r="AE1270" s="40">
        <f t="shared" si="161"/>
        <v>12136015.37322</v>
      </c>
      <c r="AF1270" s="43">
        <f t="shared" si="162"/>
        <v>-3.8058353255551198E-3</v>
      </c>
    </row>
    <row r="1271" spans="1:32" x14ac:dyDescent="0.25">
      <c r="A1271" s="46" t="s">
        <v>1531</v>
      </c>
      <c r="B1271" s="46" t="s">
        <v>8</v>
      </c>
      <c r="C1271">
        <v>2013</v>
      </c>
      <c r="D1271" s="84">
        <v>18897405.445300002</v>
      </c>
      <c r="E1271">
        <v>3584749.6749563599</v>
      </c>
      <c r="F1271">
        <v>1182723.72196237</v>
      </c>
      <c r="G1271">
        <v>1182723.72196237</v>
      </c>
      <c r="H1271">
        <v>1099225.13207153</v>
      </c>
      <c r="I1271">
        <v>1099225.13207153</v>
      </c>
      <c r="J1271">
        <v>0.94721997268383196</v>
      </c>
      <c r="K1271">
        <v>2281948.8540339</v>
      </c>
      <c r="L1271">
        <v>2281948.8540339</v>
      </c>
      <c r="M1271" s="38">
        <f>IF(OR(Beazley_data[[#This Row],[total_RC]]&lt;0.6,Beazley_data[[#This Row],[total_RC]]&gt;2),1,Beazley_data[[#This Row],[total_RC]])</f>
        <v>0.94721997268383196</v>
      </c>
      <c r="P1271" s="39" t="str">
        <f>Beazley_data[[#This Row],[key]]</f>
        <v>EZ2013</v>
      </c>
      <c r="Q1271" s="40">
        <f>Beazley_data[[#This Row],[WEP]]</f>
        <v>18897405.445300002</v>
      </c>
      <c r="R1271" s="40">
        <f t="shared" si="155"/>
        <v>19155331.7477654</v>
      </c>
      <c r="S1271" s="41">
        <f t="shared" si="156"/>
        <v>1.3464987496000258E-2</v>
      </c>
      <c r="U1271" s="42">
        <f>Beazley_data[[#This Row],[Acq_costs]]</f>
        <v>3584749.6749563599</v>
      </c>
      <c r="V1271" s="40">
        <f t="shared" si="157"/>
        <v>3650544.4361423301</v>
      </c>
      <c r="W1271" s="43">
        <f t="shared" si="158"/>
        <v>1.8023273606689198E-2</v>
      </c>
      <c r="Y1271" s="44">
        <f>Beazley_data[[#This Row],[total_RC]]</f>
        <v>0.94721997268383196</v>
      </c>
      <c r="Z1271" s="45">
        <f t="shared" si="159"/>
        <v>0.94839700131975702</v>
      </c>
      <c r="AA1271" s="43">
        <f t="shared" si="160"/>
        <v>1.2410716548946761E-3</v>
      </c>
      <c r="AD1271" s="42">
        <f>Beazley_data[[#This Row],[Cat_incurred]]+Beazley_data[[#This Row],[incurred_exc_cat]]</f>
        <v>2281948.8540339</v>
      </c>
      <c r="AE1271" s="40">
        <f t="shared" si="161"/>
        <v>2287015.1781237801</v>
      </c>
      <c r="AF1271" s="43">
        <f t="shared" si="162"/>
        <v>2.2152559975733999E-3</v>
      </c>
    </row>
    <row r="1272" spans="1:32" x14ac:dyDescent="0.25">
      <c r="A1272" s="48" t="s">
        <v>1532</v>
      </c>
      <c r="B1272" s="48" t="s">
        <v>8</v>
      </c>
      <c r="C1272" s="49">
        <v>2014</v>
      </c>
      <c r="D1272" s="85">
        <v>17344507.1994</v>
      </c>
      <c r="E1272" s="49">
        <v>3900641.8970672502</v>
      </c>
      <c r="F1272" s="49">
        <v>70635.185585400002</v>
      </c>
      <c r="G1272" s="49">
        <v>70635.185585400002</v>
      </c>
      <c r="H1272" s="49">
        <v>1860312.43591637</v>
      </c>
      <c r="I1272" s="49">
        <v>1860312.43591637</v>
      </c>
      <c r="J1272" s="49">
        <v>0.88962569639793498</v>
      </c>
      <c r="K1272" s="49">
        <v>1930947.6215017701</v>
      </c>
      <c r="L1272" s="49">
        <v>1930947.6215017701</v>
      </c>
      <c r="M1272" s="38">
        <f>IF(OR(Beazley_data[[#This Row],[total_RC]]&lt;0.6,Beazley_data[[#This Row],[total_RC]]&gt;2),1,Beazley_data[[#This Row],[total_RC]])</f>
        <v>0.88962569639793498</v>
      </c>
      <c r="P1272" s="39" t="str">
        <f>Beazley_data[[#This Row],[key]]</f>
        <v>EZ2014</v>
      </c>
      <c r="Q1272" s="40">
        <f>Beazley_data[[#This Row],[WEP]]</f>
        <v>17344507.1994</v>
      </c>
      <c r="R1272" s="40">
        <f t="shared" si="155"/>
        <v>16750353.033005999</v>
      </c>
      <c r="S1272" s="41">
        <f t="shared" si="156"/>
        <v>-3.5471142919987438E-2</v>
      </c>
      <c r="U1272" s="42">
        <f>Beazley_data[[#This Row],[Acq_costs]]</f>
        <v>3900641.8970672502</v>
      </c>
      <c r="V1272" s="40">
        <f t="shared" si="157"/>
        <v>3687045.43099694</v>
      </c>
      <c r="W1272" s="43">
        <f t="shared" si="158"/>
        <v>-5.793160677506376E-2</v>
      </c>
      <c r="Y1272" s="44">
        <f>Beazley_data[[#This Row],[total_RC]]</f>
        <v>0.88962569639793498</v>
      </c>
      <c r="Z1272" s="45">
        <f t="shared" si="159"/>
        <v>0.88432357286902596</v>
      </c>
      <c r="AA1272" s="43">
        <f t="shared" si="160"/>
        <v>-5.9956826794826355E-3</v>
      </c>
      <c r="AD1272" s="42">
        <f>Beazley_data[[#This Row],[Cat_incurred]]+Beazley_data[[#This Row],[incurred_exc_cat]]</f>
        <v>1930947.6215017701</v>
      </c>
      <c r="AE1272" s="40">
        <f t="shared" si="161"/>
        <v>1941612.86209419</v>
      </c>
      <c r="AF1272" s="43">
        <f t="shared" si="162"/>
        <v>5.49297998619381E-3</v>
      </c>
    </row>
    <row r="1273" spans="1:32" x14ac:dyDescent="0.25">
      <c r="A1273" s="46" t="s">
        <v>1533</v>
      </c>
      <c r="B1273" s="46" t="s">
        <v>8</v>
      </c>
      <c r="C1273">
        <v>2015</v>
      </c>
      <c r="D1273" s="84">
        <v>11289639.6614</v>
      </c>
      <c r="E1273">
        <v>2341940.37719878</v>
      </c>
      <c r="F1273">
        <v>2437843.2076279498</v>
      </c>
      <c r="G1273">
        <v>2437843.2076279498</v>
      </c>
      <c r="H1273">
        <v>2769376.3142645</v>
      </c>
      <c r="I1273">
        <v>2769376.3142645</v>
      </c>
      <c r="J1273">
        <v>0.83829212424636901</v>
      </c>
      <c r="K1273">
        <v>5207219.5218924498</v>
      </c>
      <c r="L1273">
        <v>5207219.5218924498</v>
      </c>
      <c r="M1273" s="38">
        <f>IF(OR(Beazley_data[[#This Row],[total_RC]]&lt;0.6,Beazley_data[[#This Row],[total_RC]]&gt;2),1,Beazley_data[[#This Row],[total_RC]])</f>
        <v>0.83829212424636901</v>
      </c>
      <c r="P1273" s="39" t="str">
        <f>Beazley_data[[#This Row],[key]]</f>
        <v>EZ2015</v>
      </c>
      <c r="Q1273" s="40">
        <f>Beazley_data[[#This Row],[WEP]]</f>
        <v>11289639.6614</v>
      </c>
      <c r="R1273" s="40">
        <f t="shared" si="155"/>
        <v>10801962.3882549</v>
      </c>
      <c r="S1273" s="41">
        <f t="shared" si="156"/>
        <v>-4.514709972285752E-2</v>
      </c>
      <c r="U1273" s="42">
        <f>Beazley_data[[#This Row],[Acq_costs]]</f>
        <v>2341940.37719878</v>
      </c>
      <c r="V1273" s="40">
        <f t="shared" si="157"/>
        <v>2132263.8381395801</v>
      </c>
      <c r="W1273" s="43">
        <f t="shared" si="158"/>
        <v>-9.8335175651688853E-2</v>
      </c>
      <c r="Y1273" s="44">
        <f>Beazley_data[[#This Row],[total_RC]]</f>
        <v>0.83829212424636901</v>
      </c>
      <c r="Z1273" s="45">
        <f t="shared" si="159"/>
        <v>0.83972202162439302</v>
      </c>
      <c r="AA1273" s="43">
        <f t="shared" si="160"/>
        <v>1.7028222926176947E-3</v>
      </c>
      <c r="AD1273" s="42">
        <f>Beazley_data[[#This Row],[Cat_incurred]]+Beazley_data[[#This Row],[incurred_exc_cat]]</f>
        <v>5207219.5218924498</v>
      </c>
      <c r="AE1273" s="40">
        <f t="shared" si="161"/>
        <v>5770454.4616400003</v>
      </c>
      <c r="AF1273" s="43">
        <f t="shared" si="162"/>
        <v>9.760668652560088E-2</v>
      </c>
    </row>
    <row r="1274" spans="1:32" x14ac:dyDescent="0.25">
      <c r="A1274" s="48" t="s">
        <v>1534</v>
      </c>
      <c r="B1274" s="48" t="s">
        <v>8</v>
      </c>
      <c r="C1274" s="49">
        <v>2016</v>
      </c>
      <c r="D1274" s="85">
        <v>8107391.0597000001</v>
      </c>
      <c r="E1274" s="49">
        <v>1909622.8642221601</v>
      </c>
      <c r="F1274" s="49">
        <v>17.405442099999998</v>
      </c>
      <c r="G1274" s="49">
        <v>17.405442099999998</v>
      </c>
      <c r="H1274" s="49">
        <v>1344920.7408730499</v>
      </c>
      <c r="I1274" s="49">
        <v>1345177.6371567501</v>
      </c>
      <c r="J1274" s="49">
        <v>0.88277296823302198</v>
      </c>
      <c r="K1274" s="49">
        <v>1344938.14631515</v>
      </c>
      <c r="L1274" s="49">
        <v>1345195.0425988501</v>
      </c>
      <c r="M1274" s="38">
        <f>IF(OR(Beazley_data[[#This Row],[total_RC]]&lt;0.6,Beazley_data[[#This Row],[total_RC]]&gt;2),1,Beazley_data[[#This Row],[total_RC]])</f>
        <v>0.88277296823302198</v>
      </c>
      <c r="P1274" s="39" t="str">
        <f>Beazley_data[[#This Row],[key]]</f>
        <v>EZ2016</v>
      </c>
      <c r="Q1274" s="40">
        <f>Beazley_data[[#This Row],[WEP]]</f>
        <v>8107391.0597000001</v>
      </c>
      <c r="R1274" s="40">
        <f t="shared" si="155"/>
        <v>7828414.3021386499</v>
      </c>
      <c r="S1274" s="41">
        <f t="shared" si="156"/>
        <v>-3.5636432461825171E-2</v>
      </c>
      <c r="U1274" s="42">
        <f>Beazley_data[[#This Row],[Acq_costs]]</f>
        <v>1909622.8642221601</v>
      </c>
      <c r="V1274" s="40">
        <f t="shared" si="157"/>
        <v>1846556.08913021</v>
      </c>
      <c r="W1274" s="43">
        <f t="shared" si="158"/>
        <v>-3.4153728372072714E-2</v>
      </c>
      <c r="Y1274" s="44">
        <f>Beazley_data[[#This Row],[total_RC]]</f>
        <v>0.88277296823302198</v>
      </c>
      <c r="Z1274" s="45">
        <f t="shared" si="159"/>
        <v>0.88275208588036203</v>
      </c>
      <c r="AA1274" s="43">
        <f t="shared" si="160"/>
        <v>-2.365596524094398E-5</v>
      </c>
      <c r="AD1274" s="42">
        <f>Beazley_data[[#This Row],[Cat_incurred]]+Beazley_data[[#This Row],[incurred_exc_cat]]</f>
        <v>1345195.0425988501</v>
      </c>
      <c r="AE1274" s="40">
        <f t="shared" si="161"/>
        <v>1351819.0390170501</v>
      </c>
      <c r="AF1274" s="43">
        <f t="shared" si="162"/>
        <v>4.9000614927102101E-3</v>
      </c>
    </row>
    <row r="1275" spans="1:32" x14ac:dyDescent="0.25">
      <c r="A1275" s="46" t="s">
        <v>1535</v>
      </c>
      <c r="B1275" s="46" t="s">
        <v>8</v>
      </c>
      <c r="C1275">
        <v>2017</v>
      </c>
      <c r="D1275" s="84">
        <v>8097811.7066000002</v>
      </c>
      <c r="E1275">
        <v>2118027.98824008</v>
      </c>
      <c r="F1275">
        <v>5720127.11785457</v>
      </c>
      <c r="G1275">
        <v>5909406.61785457</v>
      </c>
      <c r="H1275">
        <v>5671226.5842426298</v>
      </c>
      <c r="I1275">
        <v>5674281.1377358297</v>
      </c>
      <c r="J1275">
        <v>0.89831869154534605</v>
      </c>
      <c r="K1275">
        <v>11391353.7020972</v>
      </c>
      <c r="L1275">
        <v>11583687.7555904</v>
      </c>
      <c r="M1275" s="38">
        <f>IF(OR(Beazley_data[[#This Row],[total_RC]]&lt;0.6,Beazley_data[[#This Row],[total_RC]]&gt;2),1,Beazley_data[[#This Row],[total_RC]])</f>
        <v>0.89831869154534605</v>
      </c>
      <c r="P1275" s="39" t="str">
        <f>Beazley_data[[#This Row],[key]]</f>
        <v>EZ2017</v>
      </c>
      <c r="Q1275" s="40">
        <f>Beazley_data[[#This Row],[WEP]]</f>
        <v>8097811.7066000002</v>
      </c>
      <c r="R1275" s="40">
        <f t="shared" si="155"/>
        <v>7849628.1850623405</v>
      </c>
      <c r="S1275" s="41">
        <f t="shared" si="156"/>
        <v>-3.1617232776699811E-2</v>
      </c>
      <c r="U1275" s="42">
        <f>Beazley_data[[#This Row],[Acq_costs]]</f>
        <v>2118027.98824008</v>
      </c>
      <c r="V1275" s="40">
        <f t="shared" si="157"/>
        <v>2000081.16727075</v>
      </c>
      <c r="W1275" s="43">
        <f t="shared" si="158"/>
        <v>-5.8971017226404146E-2</v>
      </c>
      <c r="Y1275" s="44">
        <f>Beazley_data[[#This Row],[total_RC]]</f>
        <v>0.89831869154534605</v>
      </c>
      <c r="Z1275" s="45">
        <f t="shared" si="159"/>
        <v>0.89938469849583103</v>
      </c>
      <c r="AA1275" s="43">
        <f t="shared" si="160"/>
        <v>1.1852624936446127E-3</v>
      </c>
      <c r="AD1275" s="42">
        <f>Beazley_data[[#This Row],[Cat_incurred]]+Beazley_data[[#This Row],[incurred_exc_cat]]</f>
        <v>11583687.7555904</v>
      </c>
      <c r="AE1275" s="40">
        <f t="shared" si="161"/>
        <v>10778034.369672</v>
      </c>
      <c r="AF1275" s="43">
        <f t="shared" si="162"/>
        <v>-7.4749565485280334E-2</v>
      </c>
    </row>
    <row r="1276" spans="1:32" x14ac:dyDescent="0.25">
      <c r="A1276" s="48" t="s">
        <v>1536</v>
      </c>
      <c r="B1276" s="48" t="s">
        <v>8</v>
      </c>
      <c r="C1276" s="49">
        <v>2018</v>
      </c>
      <c r="D1276" s="85">
        <v>9007033.0971000008</v>
      </c>
      <c r="E1276" s="49">
        <v>2482437.3407328101</v>
      </c>
      <c r="F1276" s="49">
        <v>4009973.0872979001</v>
      </c>
      <c r="G1276" s="49">
        <v>4009981.8820483</v>
      </c>
      <c r="H1276" s="49">
        <v>3420188.7754764999</v>
      </c>
      <c r="I1276" s="49">
        <v>3430163.7754764999</v>
      </c>
      <c r="J1276" s="49">
        <v>1.0138039619504999</v>
      </c>
      <c r="K1276" s="49">
        <v>7430161.8627744</v>
      </c>
      <c r="L1276" s="49">
        <v>7440145.6575247999</v>
      </c>
      <c r="M1276" s="38">
        <f>IF(OR(Beazley_data[[#This Row],[total_RC]]&lt;0.6,Beazley_data[[#This Row],[total_RC]]&gt;2),1,Beazley_data[[#This Row],[total_RC]])</f>
        <v>1.0138039619504999</v>
      </c>
      <c r="P1276" s="39" t="str">
        <f>Beazley_data[[#This Row],[key]]</f>
        <v>EZ2018</v>
      </c>
      <c r="Q1276" s="40">
        <f>Beazley_data[[#This Row],[WEP]]</f>
        <v>9007033.0971000008</v>
      </c>
      <c r="R1276" s="40">
        <f t="shared" si="155"/>
        <v>8701249.2079431694</v>
      </c>
      <c r="S1276" s="41">
        <f t="shared" si="156"/>
        <v>-3.5142527451999465E-2</v>
      </c>
      <c r="U1276" s="42">
        <f>Beazley_data[[#This Row],[Acq_costs]]</f>
        <v>2482437.3407328101</v>
      </c>
      <c r="V1276" s="40">
        <f t="shared" si="157"/>
        <v>2446569.6470907298</v>
      </c>
      <c r="W1276" s="43">
        <f t="shared" si="158"/>
        <v>-1.4660401629984809E-2</v>
      </c>
      <c r="Y1276" s="44">
        <f>Beazley_data[[#This Row],[total_RC]]</f>
        <v>1.0138039619504999</v>
      </c>
      <c r="Z1276" s="45">
        <f t="shared" si="159"/>
        <v>1.00629408975799</v>
      </c>
      <c r="AA1276" s="43">
        <f t="shared" si="160"/>
        <v>-7.4629000298670912E-3</v>
      </c>
      <c r="AD1276" s="42">
        <f>Beazley_data[[#This Row],[Cat_incurred]]+Beazley_data[[#This Row],[incurred_exc_cat]]</f>
        <v>7440145.6575247999</v>
      </c>
      <c r="AE1276" s="40">
        <f t="shared" si="161"/>
        <v>7342207.9502516901</v>
      </c>
      <c r="AF1276" s="43">
        <f t="shared" si="162"/>
        <v>-1.3338999376849918E-2</v>
      </c>
    </row>
    <row r="1277" spans="1:32" x14ac:dyDescent="0.25">
      <c r="A1277" s="46" t="s">
        <v>1537</v>
      </c>
      <c r="B1277" s="46" t="s">
        <v>8</v>
      </c>
      <c r="C1277">
        <v>2019</v>
      </c>
      <c r="D1277" s="84">
        <v>8841719.8488999996</v>
      </c>
      <c r="E1277">
        <v>2281809.6884804699</v>
      </c>
      <c r="F1277">
        <v>11894302.0099349</v>
      </c>
      <c r="G1277">
        <v>11894302.0099349</v>
      </c>
      <c r="H1277">
        <v>2628811.9894631398</v>
      </c>
      <c r="I1277">
        <v>2641387.4894631398</v>
      </c>
      <c r="J1277">
        <v>1.0169588549064299</v>
      </c>
      <c r="K1277">
        <v>14523113.999398099</v>
      </c>
      <c r="L1277">
        <v>14535689.499398099</v>
      </c>
      <c r="M1277" s="38">
        <f>IF(OR(Beazley_data[[#This Row],[total_RC]]&lt;0.6,Beazley_data[[#This Row],[total_RC]]&gt;2),1,Beazley_data[[#This Row],[total_RC]])</f>
        <v>1.0169588549064299</v>
      </c>
      <c r="P1277" s="39" t="str">
        <f>Beazley_data[[#This Row],[key]]</f>
        <v>EZ2019</v>
      </c>
      <c r="Q1277" s="40">
        <f>Beazley_data[[#This Row],[WEP]]</f>
        <v>8841719.8488999996</v>
      </c>
      <c r="R1277" s="40">
        <f t="shared" si="155"/>
        <v>8954957.8540558405</v>
      </c>
      <c r="S1277" s="41">
        <f t="shared" si="156"/>
        <v>1.2645286220364914E-2</v>
      </c>
      <c r="U1277" s="42">
        <f>Beazley_data[[#This Row],[Acq_costs]]</f>
        <v>2281809.6884804699</v>
      </c>
      <c r="V1277" s="40">
        <f t="shared" si="157"/>
        <v>2333000.3280148702</v>
      </c>
      <c r="W1277" s="43">
        <f t="shared" si="158"/>
        <v>2.1941976998330722E-2</v>
      </c>
      <c r="Y1277" s="44">
        <f>Beazley_data[[#This Row],[total_RC]]</f>
        <v>1.0169588549064299</v>
      </c>
      <c r="Z1277" s="45">
        <f t="shared" si="159"/>
        <v>1.0169988971011099</v>
      </c>
      <c r="AA1277" s="43">
        <f t="shared" si="160"/>
        <v>3.9372898824325131E-5</v>
      </c>
      <c r="AD1277" s="42">
        <f>Beazley_data[[#This Row],[Cat_incurred]]+Beazley_data[[#This Row],[incurred_exc_cat]]</f>
        <v>14535689.49939804</v>
      </c>
      <c r="AE1277" s="40">
        <f t="shared" si="161"/>
        <v>12976485.321219999</v>
      </c>
      <c r="AF1277" s="43">
        <f t="shared" si="162"/>
        <v>-0.12015612391040334</v>
      </c>
    </row>
    <row r="1278" spans="1:32" x14ac:dyDescent="0.25">
      <c r="A1278" s="48" t="s">
        <v>1538</v>
      </c>
      <c r="B1278" s="48" t="s">
        <v>8</v>
      </c>
      <c r="C1278" s="49">
        <v>2020</v>
      </c>
      <c r="D1278" s="85">
        <v>5463559.8205000004</v>
      </c>
      <c r="E1278" s="49">
        <v>1093470.4278804599</v>
      </c>
      <c r="F1278" s="49">
        <v>0.33681489999999997</v>
      </c>
      <c r="G1278" s="49">
        <v>0.33681489999999997</v>
      </c>
      <c r="H1278" s="49">
        <v>1721820.2088661499</v>
      </c>
      <c r="I1278" s="49">
        <v>1777753.24043395</v>
      </c>
      <c r="J1278" s="49">
        <v>1.0294005626540701</v>
      </c>
      <c r="K1278" s="49">
        <v>1721820.54568105</v>
      </c>
      <c r="L1278" s="49">
        <v>1777753.5772488499</v>
      </c>
      <c r="M1278" s="38">
        <f>IF(OR(Beazley_data[[#This Row],[total_RC]]&lt;0.6,Beazley_data[[#This Row],[total_RC]]&gt;2),1,Beazley_data[[#This Row],[total_RC]])</f>
        <v>1.0294005626540701</v>
      </c>
      <c r="P1278" s="39" t="str">
        <f>Beazley_data[[#This Row],[key]]</f>
        <v>EZ2020</v>
      </c>
      <c r="Q1278" s="40">
        <f>Beazley_data[[#This Row],[WEP]]</f>
        <v>5463559.8205000004</v>
      </c>
      <c r="R1278" s="40">
        <f t="shared" si="155"/>
        <v>5181036.5975160003</v>
      </c>
      <c r="S1278" s="41">
        <f t="shared" si="156"/>
        <v>-5.4530250398048381E-2</v>
      </c>
      <c r="U1278" s="42">
        <f>Beazley_data[[#This Row],[Acq_costs]]</f>
        <v>1093470.4278804599</v>
      </c>
      <c r="V1278" s="40">
        <f t="shared" si="157"/>
        <v>1022924.47656522</v>
      </c>
      <c r="W1278" s="43">
        <f t="shared" si="158"/>
        <v>-6.8964965578025242E-2</v>
      </c>
      <c r="Y1278" s="44">
        <f>Beazley_data[[#This Row],[total_RC]]</f>
        <v>1.0294005626540701</v>
      </c>
      <c r="Z1278" s="45">
        <f t="shared" si="159"/>
        <v>1.0306069430917799</v>
      </c>
      <c r="AA1278" s="43">
        <f t="shared" si="160"/>
        <v>1.1705533771107018E-3</v>
      </c>
      <c r="AD1278" s="42">
        <f>Beazley_data[[#This Row],[Cat_incurred]]+Beazley_data[[#This Row],[incurred_exc_cat]]</f>
        <v>1777753.5772488499</v>
      </c>
      <c r="AE1278" s="40">
        <f t="shared" si="161"/>
        <v>1502605.9167919999</v>
      </c>
      <c r="AF1278" s="43">
        <f t="shared" si="162"/>
        <v>-0.18311365434010707</v>
      </c>
    </row>
    <row r="1279" spans="1:32" x14ac:dyDescent="0.25">
      <c r="A1279" s="46" t="s">
        <v>1539</v>
      </c>
      <c r="B1279" s="46" t="s">
        <v>8</v>
      </c>
      <c r="C1279">
        <v>2021</v>
      </c>
      <c r="D1279" s="84">
        <v>6387909.7879999997</v>
      </c>
      <c r="E1279">
        <v>1490234.8280611299</v>
      </c>
      <c r="F1279">
        <v>1772257.3426502601</v>
      </c>
      <c r="G1279">
        <v>1932497.61765026</v>
      </c>
      <c r="H1279">
        <v>4438623.6615314502</v>
      </c>
      <c r="I1279">
        <v>5438935.1913097901</v>
      </c>
      <c r="J1279">
        <v>1.04002545017292</v>
      </c>
      <c r="K1279">
        <v>6210881.0041817101</v>
      </c>
      <c r="L1279">
        <v>7371432.8089600503</v>
      </c>
      <c r="M1279" s="38">
        <f>IF(OR(Beazley_data[[#This Row],[total_RC]]&lt;0.6,Beazley_data[[#This Row],[total_RC]]&gt;2),1,Beazley_data[[#This Row],[total_RC]])</f>
        <v>1.04002545017292</v>
      </c>
      <c r="P1279" s="39" t="str">
        <f>Beazley_data[[#This Row],[key]]</f>
        <v>EZ2021</v>
      </c>
      <c r="Q1279" s="40">
        <f>Beazley_data[[#This Row],[WEP]]</f>
        <v>6387909.7879999997</v>
      </c>
      <c r="R1279" s="40">
        <f t="shared" si="155"/>
        <v>5832965.8234970802</v>
      </c>
      <c r="S1279" s="41">
        <f t="shared" si="156"/>
        <v>-9.5139244990502941E-2</v>
      </c>
      <c r="U1279" s="42">
        <f>Beazley_data[[#This Row],[Acq_costs]]</f>
        <v>1490234.8280611299</v>
      </c>
      <c r="V1279" s="40">
        <f t="shared" si="157"/>
        <v>1416627.6837107299</v>
      </c>
      <c r="W1279" s="43">
        <f t="shared" si="158"/>
        <v>-5.1959414034316066E-2</v>
      </c>
      <c r="Y1279" s="44">
        <f>Beazley_data[[#This Row],[total_RC]]</f>
        <v>1.04002545017292</v>
      </c>
      <c r="Z1279" s="45">
        <f t="shared" si="159"/>
        <v>1.03983087897828</v>
      </c>
      <c r="AA1279" s="43">
        <f t="shared" si="160"/>
        <v>-1.8711811562207201E-4</v>
      </c>
      <c r="AD1279" s="42">
        <f>Beazley_data[[#This Row],[Cat_incurred]]+Beazley_data[[#This Row],[incurred_exc_cat]]</f>
        <v>7371432.8089600503</v>
      </c>
      <c r="AE1279" s="40">
        <f t="shared" si="161"/>
        <v>2206266.0251771002</v>
      </c>
      <c r="AF1279" s="43">
        <f t="shared" si="162"/>
        <v>-2.3411350783812819</v>
      </c>
    </row>
    <row r="1280" spans="1:32" x14ac:dyDescent="0.25">
      <c r="A1280" s="48" t="s">
        <v>1540</v>
      </c>
      <c r="B1280" s="48" t="s">
        <v>8</v>
      </c>
      <c r="C1280" s="49">
        <v>2022</v>
      </c>
      <c r="D1280" s="85">
        <v>7601566.8547</v>
      </c>
      <c r="E1280" s="49">
        <v>1500850.4498616001</v>
      </c>
      <c r="F1280" s="49">
        <v>4610.3377</v>
      </c>
      <c r="G1280" s="49">
        <v>45620.6538</v>
      </c>
      <c r="H1280" s="49">
        <v>1231720.24005701</v>
      </c>
      <c r="I1280" s="49">
        <v>1899816.73015981</v>
      </c>
      <c r="J1280" s="49">
        <v>1.0230885504088101</v>
      </c>
      <c r="K1280" s="49">
        <v>1236330.57775701</v>
      </c>
      <c r="L1280" s="49">
        <v>1945437.38395981</v>
      </c>
      <c r="M1280" s="38">
        <f>IF(OR(Beazley_data[[#This Row],[total_RC]]&lt;0.6,Beazley_data[[#This Row],[total_RC]]&gt;2),1,Beazley_data[[#This Row],[total_RC]])</f>
        <v>1.0230885504088101</v>
      </c>
      <c r="P1280" s="39" t="str">
        <f>Beazley_data[[#This Row],[key]]</f>
        <v>EZ2022</v>
      </c>
      <c r="Q1280" s="40">
        <f>Beazley_data[[#This Row],[WEP]]</f>
        <v>7601566.8547</v>
      </c>
      <c r="R1280" s="40">
        <f t="shared" si="155"/>
        <v>2088959.3160880001</v>
      </c>
      <c r="S1280" s="41">
        <f t="shared" si="156"/>
        <v>-2.6389252754503016</v>
      </c>
      <c r="U1280" s="42">
        <f>Beazley_data[[#This Row],[Acq_costs]]</f>
        <v>1500850.4498616001</v>
      </c>
      <c r="V1280" s="40">
        <f t="shared" si="157"/>
        <v>603040.95945600001</v>
      </c>
      <c r="W1280" s="43">
        <f t="shared" si="158"/>
        <v>-1.488803498879262</v>
      </c>
      <c r="Y1280" s="44">
        <f>Beazley_data[[#This Row],[total_RC]]</f>
        <v>1.0230885504088101</v>
      </c>
      <c r="Z1280" s="45">
        <f t="shared" si="159"/>
        <v>1.02865363600338</v>
      </c>
      <c r="AA1280" s="43">
        <f t="shared" si="160"/>
        <v>5.4100674899589156E-3</v>
      </c>
      <c r="AD1280" s="42">
        <f>Beazley_data[[#This Row],[Cat_incurred]]+Beazley_data[[#This Row],[incurred_exc_cat]]</f>
        <v>1945437.38395981</v>
      </c>
      <c r="AE1280" s="40">
        <f t="shared" si="161"/>
        <v>0</v>
      </c>
      <c r="AF1280" s="43" t="str">
        <f t="shared" si="162"/>
        <v>no values</v>
      </c>
    </row>
    <row r="1281" spans="1:32" x14ac:dyDescent="0.25">
      <c r="A1281" s="46" t="s">
        <v>1541</v>
      </c>
      <c r="B1281" s="46" t="s">
        <v>8</v>
      </c>
      <c r="C1281">
        <v>2023</v>
      </c>
      <c r="D1281" s="84">
        <v>8699832.3864999991</v>
      </c>
      <c r="E1281">
        <v>2031383.8445192401</v>
      </c>
      <c r="F1281">
        <v>2099.3086442481999</v>
      </c>
      <c r="G1281">
        <v>10752.8180654762</v>
      </c>
      <c r="H1281">
        <v>38882.943343514402</v>
      </c>
      <c r="I1281">
        <v>719075.47817721195</v>
      </c>
      <c r="J1281">
        <v>1.0460666948435899</v>
      </c>
      <c r="K1281">
        <v>40982.251987762596</v>
      </c>
      <c r="L1281">
        <v>729828.29624268797</v>
      </c>
      <c r="M1281" s="38">
        <f>IF(OR(Beazley_data[[#This Row],[total_RC]]&lt;0.6,Beazley_data[[#This Row],[total_RC]]&gt;2),1,Beazley_data[[#This Row],[total_RC]])</f>
        <v>1.0460666948435899</v>
      </c>
      <c r="P1281" s="39" t="str">
        <f>Beazley_data[[#This Row],[key]]</f>
        <v>EZ2023</v>
      </c>
      <c r="Q1281" s="40">
        <f>Beazley_data[[#This Row],[WEP]]</f>
        <v>8699832.3864999991</v>
      </c>
      <c r="R1281" s="40">
        <f t="shared" si="155"/>
        <v>0</v>
      </c>
      <c r="S1281" s="41" t="str">
        <f t="shared" si="156"/>
        <v>no values</v>
      </c>
      <c r="U1281" s="42">
        <f>Beazley_data[[#This Row],[Acq_costs]]</f>
        <v>2031383.8445192401</v>
      </c>
      <c r="V1281" s="40">
        <f t="shared" si="157"/>
        <v>0</v>
      </c>
      <c r="W1281" s="43" t="str">
        <f t="shared" si="158"/>
        <v>no values</v>
      </c>
      <c r="Y1281" s="44">
        <f>Beazley_data[[#This Row],[total_RC]]</f>
        <v>1.0460666948435899</v>
      </c>
      <c r="Z1281" s="45">
        <f t="shared" si="159"/>
        <v>0</v>
      </c>
      <c r="AA1281" s="43" t="str">
        <f t="shared" si="160"/>
        <v>no values</v>
      </c>
      <c r="AD1281" s="42">
        <f>Beazley_data[[#This Row],[Cat_incurred]]+Beazley_data[[#This Row],[incurred_exc_cat]]</f>
        <v>729828.2962426882</v>
      </c>
      <c r="AE1281" s="40">
        <f t="shared" si="161"/>
        <v>0</v>
      </c>
      <c r="AF1281" s="43" t="str">
        <f t="shared" si="162"/>
        <v>no values</v>
      </c>
    </row>
    <row r="1282" spans="1:32" x14ac:dyDescent="0.25">
      <c r="A1282" s="48" t="s">
        <v>1542</v>
      </c>
      <c r="B1282" s="48" t="s">
        <v>8</v>
      </c>
      <c r="C1282" s="49">
        <v>2024</v>
      </c>
      <c r="D1282" s="85">
        <v>5241156.2383000003</v>
      </c>
      <c r="E1282" s="49">
        <v>1597440.7276788901</v>
      </c>
      <c r="F1282" s="49">
        <v>0</v>
      </c>
      <c r="G1282" s="49">
        <v>0</v>
      </c>
      <c r="H1282" s="49">
        <v>0</v>
      </c>
      <c r="I1282" s="49">
        <v>0</v>
      </c>
      <c r="J1282" s="49">
        <v>1.02007542723876</v>
      </c>
      <c r="K1282" s="49">
        <v>0</v>
      </c>
      <c r="L1282" s="49">
        <v>0</v>
      </c>
      <c r="M1282" s="38">
        <f>IF(OR(Beazley_data[[#This Row],[total_RC]]&lt;0.6,Beazley_data[[#This Row],[total_RC]]&gt;2),1,Beazley_data[[#This Row],[total_RC]])</f>
        <v>1.02007542723876</v>
      </c>
      <c r="P1282" s="39" t="str">
        <f>Beazley_data[[#This Row],[key]]</f>
        <v>EZ2024</v>
      </c>
      <c r="Q1282" s="40">
        <f>Beazley_data[[#This Row],[WEP]]</f>
        <v>5241156.2383000003</v>
      </c>
      <c r="R1282" s="40">
        <f t="shared" ref="R1282:R1345" si="163">IFERROR(INDEX($AJ$4:$CZ$182,MATCH($B1282,$AI$4:$AI$182,0),MATCH($C1282&amp;"WEP",$AJ$1:$FQ$1,0)),0)</f>
        <v>0</v>
      </c>
      <c r="S1282" s="41" t="str">
        <f t="shared" ref="S1282:S1345" si="164">IFERROR((R1282-Q1282)/R1282,"no values")</f>
        <v>no values</v>
      </c>
      <c r="U1282" s="42">
        <f>Beazley_data[[#This Row],[Acq_costs]]</f>
        <v>1597440.7276788901</v>
      </c>
      <c r="V1282" s="40">
        <f t="shared" ref="V1282:V1345" si="165">IFERROR(INDEX($AJ$4:$FQ$182,MATCH($B1282,$AI$4:$AI$182,0),MATCH($C1282&amp;"Acquisition Cost",$AJ$1:$FQ$1,0)),0)</f>
        <v>0</v>
      </c>
      <c r="W1282" s="43" t="str">
        <f t="shared" ref="W1282:W1345" si="166">IFERROR((V1282-U1282)/V1282,"no values")</f>
        <v>no values</v>
      </c>
      <c r="Y1282" s="44">
        <f>Beazley_data[[#This Row],[total_RC]]</f>
        <v>1.02007542723876</v>
      </c>
      <c r="Z1282" s="45">
        <f t="shared" ref="Z1282:Z1345" si="167">IFERROR(INDEX($AJ$4:$FQ$182,MATCH($B1282,$AI$4:$AI$182,0),MATCH($C1282&amp;"RC",$AJ$1:$FQ$1,0)),0)</f>
        <v>0</v>
      </c>
      <c r="AA1282" s="43" t="str">
        <f t="shared" ref="AA1282:AA1345" si="168">IFERROR((Z1282-Y1282)/Z1282,"no values")</f>
        <v>no values</v>
      </c>
      <c r="AD1282" s="42">
        <f>Beazley_data[[#This Row],[Cat_incurred]]+Beazley_data[[#This Row],[incurred_exc_cat]]</f>
        <v>0</v>
      </c>
      <c r="AE1282" s="40">
        <f t="shared" ref="AE1282:AE1345" si="169">IFERROR(INDEX($AJ$4:$FQ$182,MATCH($B1282,$AI$4:$AI$182,0),MATCH($C1282&amp;"Total Incurred (Cat)",$AJ$1:$FQ$1,0)),0)+IFERROR(INDEX($AJ$4:$FQ$182,MATCH($B1282,$AI$4:$AI$182,0),MATCH($C1282&amp;"Total Incurred (Non Cat)",$AJ$1:$FQ$1,0)),0)</f>
        <v>0</v>
      </c>
      <c r="AF1282" s="43" t="str">
        <f t="shared" ref="AF1282:AF1345" si="170">IFERROR((AE1282-AD1282)/AE1282,"no values")</f>
        <v>no values</v>
      </c>
    </row>
    <row r="1283" spans="1:32" x14ac:dyDescent="0.25">
      <c r="A1283" s="46" t="s">
        <v>1543</v>
      </c>
      <c r="B1283" s="46" t="s">
        <v>1544</v>
      </c>
      <c r="C1283">
        <v>1990</v>
      </c>
      <c r="D1283" s="84">
        <v>14185.552600000001</v>
      </c>
      <c r="E1283">
        <v>3317.3256500000002</v>
      </c>
      <c r="F1283">
        <v>0</v>
      </c>
      <c r="G1283">
        <v>0</v>
      </c>
      <c r="H1283">
        <v>0</v>
      </c>
      <c r="I1283">
        <v>0</v>
      </c>
      <c r="K1283">
        <v>0</v>
      </c>
      <c r="L1283">
        <v>0</v>
      </c>
      <c r="M1283" s="38">
        <f>IF(OR(Beazley_data[[#This Row],[total_RC]]&lt;0.6,Beazley_data[[#This Row],[total_RC]]&gt;2),1,Beazley_data[[#This Row],[total_RC]])</f>
        <v>1</v>
      </c>
      <c r="P1283" s="39" t="str">
        <f>Beazley_data[[#This Row],[key]]</f>
        <v>F1990</v>
      </c>
      <c r="Q1283" s="40">
        <f>Beazley_data[[#This Row],[WEP]]</f>
        <v>14185.552600000001</v>
      </c>
      <c r="R1283" s="40">
        <f t="shared" si="163"/>
        <v>0</v>
      </c>
      <c r="S1283" s="41" t="str">
        <f t="shared" si="164"/>
        <v>no values</v>
      </c>
      <c r="U1283" s="42">
        <f>Beazley_data[[#This Row],[Acq_costs]]</f>
        <v>3317.3256500000002</v>
      </c>
      <c r="V1283" s="40">
        <f t="shared" si="165"/>
        <v>0</v>
      </c>
      <c r="W1283" s="43" t="str">
        <f t="shared" si="166"/>
        <v>no values</v>
      </c>
      <c r="Y1283" s="44">
        <f>Beazley_data[[#This Row],[total_RC]]</f>
        <v>0</v>
      </c>
      <c r="Z1283" s="45">
        <f t="shared" si="167"/>
        <v>0</v>
      </c>
      <c r="AA1283" s="43" t="str">
        <f t="shared" si="168"/>
        <v>no values</v>
      </c>
      <c r="AD1283" s="42">
        <f>Beazley_data[[#This Row],[Cat_incurred]]+Beazley_data[[#This Row],[incurred_exc_cat]]</f>
        <v>0</v>
      </c>
      <c r="AE1283" s="40">
        <f t="shared" si="169"/>
        <v>0</v>
      </c>
      <c r="AF1283" s="43" t="str">
        <f t="shared" si="170"/>
        <v>no values</v>
      </c>
    </row>
    <row r="1284" spans="1:32" x14ac:dyDescent="0.25">
      <c r="A1284" s="48" t="s">
        <v>1545</v>
      </c>
      <c r="B1284" s="48" t="s">
        <v>1544</v>
      </c>
      <c r="C1284" s="49">
        <v>1991</v>
      </c>
      <c r="D1284" s="85">
        <v>16544.650900000001</v>
      </c>
      <c r="E1284" s="49">
        <v>4541.6400000000003</v>
      </c>
      <c r="F1284" s="49">
        <v>0</v>
      </c>
      <c r="G1284" s="49">
        <v>0</v>
      </c>
      <c r="H1284" s="49">
        <v>146.82060000000001</v>
      </c>
      <c r="I1284" s="49">
        <v>146.82060000000001</v>
      </c>
      <c r="J1284" s="49"/>
      <c r="K1284" s="49">
        <v>146.82060000000001</v>
      </c>
      <c r="L1284" s="49">
        <v>146.82060000000001</v>
      </c>
      <c r="M1284" s="38">
        <f>IF(OR(Beazley_data[[#This Row],[total_RC]]&lt;0.6,Beazley_data[[#This Row],[total_RC]]&gt;2),1,Beazley_data[[#This Row],[total_RC]])</f>
        <v>1</v>
      </c>
      <c r="P1284" s="39" t="str">
        <f>Beazley_data[[#This Row],[key]]</f>
        <v>F1991</v>
      </c>
      <c r="Q1284" s="40">
        <f>Beazley_data[[#This Row],[WEP]]</f>
        <v>16544.650900000001</v>
      </c>
      <c r="R1284" s="40">
        <f t="shared" si="163"/>
        <v>0</v>
      </c>
      <c r="S1284" s="41" t="str">
        <f t="shared" si="164"/>
        <v>no values</v>
      </c>
      <c r="U1284" s="42">
        <f>Beazley_data[[#This Row],[Acq_costs]]</f>
        <v>4541.6400000000003</v>
      </c>
      <c r="V1284" s="40">
        <f t="shared" si="165"/>
        <v>0</v>
      </c>
      <c r="W1284" s="43" t="str">
        <f t="shared" si="166"/>
        <v>no values</v>
      </c>
      <c r="Y1284" s="44">
        <f>Beazley_data[[#This Row],[total_RC]]</f>
        <v>0</v>
      </c>
      <c r="Z1284" s="45">
        <f t="shared" si="167"/>
        <v>0</v>
      </c>
      <c r="AA1284" s="43" t="str">
        <f t="shared" si="168"/>
        <v>no values</v>
      </c>
      <c r="AD1284" s="42">
        <f>Beazley_data[[#This Row],[Cat_incurred]]+Beazley_data[[#This Row],[incurred_exc_cat]]</f>
        <v>146.82060000000001</v>
      </c>
      <c r="AE1284" s="40">
        <f t="shared" si="169"/>
        <v>0</v>
      </c>
      <c r="AF1284" s="43" t="str">
        <f t="shared" si="170"/>
        <v>no values</v>
      </c>
    </row>
    <row r="1285" spans="1:32" x14ac:dyDescent="0.25">
      <c r="A1285" s="46" t="s">
        <v>1546</v>
      </c>
      <c r="B1285" s="46" t="s">
        <v>1544</v>
      </c>
      <c r="C1285">
        <v>1992</v>
      </c>
      <c r="D1285" s="84">
        <v>49160.4349</v>
      </c>
      <c r="E1285">
        <v>11267.6513631579</v>
      </c>
      <c r="F1285">
        <v>0</v>
      </c>
      <c r="G1285">
        <v>0</v>
      </c>
      <c r="H1285">
        <v>0</v>
      </c>
      <c r="I1285">
        <v>40029.555363079999</v>
      </c>
      <c r="K1285">
        <v>0</v>
      </c>
      <c r="L1285">
        <v>40029.555363079999</v>
      </c>
      <c r="M1285" s="38">
        <f>IF(OR(Beazley_data[[#This Row],[total_RC]]&lt;0.6,Beazley_data[[#This Row],[total_RC]]&gt;2),1,Beazley_data[[#This Row],[total_RC]])</f>
        <v>1</v>
      </c>
      <c r="P1285" s="39" t="str">
        <f>Beazley_data[[#This Row],[key]]</f>
        <v>F1992</v>
      </c>
      <c r="Q1285" s="40">
        <f>Beazley_data[[#This Row],[WEP]]</f>
        <v>49160.4349</v>
      </c>
      <c r="R1285" s="40">
        <f t="shared" si="163"/>
        <v>0</v>
      </c>
      <c r="S1285" s="41" t="str">
        <f t="shared" si="164"/>
        <v>no values</v>
      </c>
      <c r="U1285" s="42">
        <f>Beazley_data[[#This Row],[Acq_costs]]</f>
        <v>11267.6513631579</v>
      </c>
      <c r="V1285" s="40">
        <f t="shared" si="165"/>
        <v>0</v>
      </c>
      <c r="W1285" s="43" t="str">
        <f t="shared" si="166"/>
        <v>no values</v>
      </c>
      <c r="Y1285" s="44">
        <f>Beazley_data[[#This Row],[total_RC]]</f>
        <v>0</v>
      </c>
      <c r="Z1285" s="45">
        <f t="shared" si="167"/>
        <v>0</v>
      </c>
      <c r="AA1285" s="43" t="str">
        <f t="shared" si="168"/>
        <v>no values</v>
      </c>
      <c r="AD1285" s="42">
        <f>Beazley_data[[#This Row],[Cat_incurred]]+Beazley_data[[#This Row],[incurred_exc_cat]]</f>
        <v>40029.555363079999</v>
      </c>
      <c r="AE1285" s="40">
        <f t="shared" si="169"/>
        <v>0</v>
      </c>
      <c r="AF1285" s="43" t="str">
        <f t="shared" si="170"/>
        <v>no values</v>
      </c>
    </row>
    <row r="1286" spans="1:32" x14ac:dyDescent="0.25">
      <c r="A1286" s="48" t="s">
        <v>1547</v>
      </c>
      <c r="B1286" s="48" t="s">
        <v>1544</v>
      </c>
      <c r="C1286" s="49">
        <v>1993</v>
      </c>
      <c r="D1286" s="85">
        <v>1850011.1213</v>
      </c>
      <c r="E1286" s="49">
        <v>554798.10963503597</v>
      </c>
      <c r="F1286" s="49">
        <v>878201.28098158794</v>
      </c>
      <c r="G1286" s="49">
        <v>878201.28098158794</v>
      </c>
      <c r="H1286" s="49">
        <v>460191.14654704899</v>
      </c>
      <c r="I1286" s="49">
        <v>460191.14654704899</v>
      </c>
      <c r="J1286" s="49">
        <v>1</v>
      </c>
      <c r="K1286" s="49">
        <v>1338392.42752864</v>
      </c>
      <c r="L1286" s="49">
        <v>1338392.42752864</v>
      </c>
      <c r="M1286" s="38">
        <f>IF(OR(Beazley_data[[#This Row],[total_RC]]&lt;0.6,Beazley_data[[#This Row],[total_RC]]&gt;2),1,Beazley_data[[#This Row],[total_RC]])</f>
        <v>1</v>
      </c>
      <c r="P1286" s="39" t="str">
        <f>Beazley_data[[#This Row],[key]]</f>
        <v>F1993</v>
      </c>
      <c r="Q1286" s="40">
        <f>Beazley_data[[#This Row],[WEP]]</f>
        <v>1850011.1213</v>
      </c>
      <c r="R1286" s="40">
        <f t="shared" si="163"/>
        <v>0</v>
      </c>
      <c r="S1286" s="41" t="str">
        <f t="shared" si="164"/>
        <v>no values</v>
      </c>
      <c r="U1286" s="42">
        <f>Beazley_data[[#This Row],[Acq_costs]]</f>
        <v>554798.10963503597</v>
      </c>
      <c r="V1286" s="40">
        <f t="shared" si="165"/>
        <v>0</v>
      </c>
      <c r="W1286" s="43" t="str">
        <f t="shared" si="166"/>
        <v>no values</v>
      </c>
      <c r="Y1286" s="44">
        <f>Beazley_data[[#This Row],[total_RC]]</f>
        <v>1</v>
      </c>
      <c r="Z1286" s="45">
        <f t="shared" si="167"/>
        <v>0</v>
      </c>
      <c r="AA1286" s="43" t="str">
        <f t="shared" si="168"/>
        <v>no values</v>
      </c>
      <c r="AD1286" s="42">
        <f>Beazley_data[[#This Row],[Cat_incurred]]+Beazley_data[[#This Row],[incurred_exc_cat]]</f>
        <v>1338392.427528637</v>
      </c>
      <c r="AE1286" s="40">
        <f t="shared" si="169"/>
        <v>0</v>
      </c>
      <c r="AF1286" s="43" t="str">
        <f t="shared" si="170"/>
        <v>no values</v>
      </c>
    </row>
    <row r="1287" spans="1:32" x14ac:dyDescent="0.25">
      <c r="A1287" s="46" t="s">
        <v>1548</v>
      </c>
      <c r="B1287" s="46" t="s">
        <v>1544</v>
      </c>
      <c r="C1287">
        <v>1994</v>
      </c>
      <c r="D1287" s="84">
        <v>2060946.2701999999</v>
      </c>
      <c r="E1287">
        <v>586905.43275052297</v>
      </c>
      <c r="F1287">
        <v>32194.891825009399</v>
      </c>
      <c r="G1287">
        <v>32194.891825009399</v>
      </c>
      <c r="H1287">
        <v>405678.66605594498</v>
      </c>
      <c r="I1287">
        <v>405838.95801979501</v>
      </c>
      <c r="J1287">
        <v>1.02356028809046</v>
      </c>
      <c r="K1287">
        <v>437873.557880954</v>
      </c>
      <c r="L1287">
        <v>438033.84984480398</v>
      </c>
      <c r="M1287" s="38">
        <f>IF(OR(Beazley_data[[#This Row],[total_RC]]&lt;0.6,Beazley_data[[#This Row],[total_RC]]&gt;2),1,Beazley_data[[#This Row],[total_RC]])</f>
        <v>1.02356028809046</v>
      </c>
      <c r="P1287" s="39" t="str">
        <f>Beazley_data[[#This Row],[key]]</f>
        <v>F1994</v>
      </c>
      <c r="Q1287" s="40">
        <f>Beazley_data[[#This Row],[WEP]]</f>
        <v>2060946.2701999999</v>
      </c>
      <c r="R1287" s="40">
        <f t="shared" si="163"/>
        <v>0</v>
      </c>
      <c r="S1287" s="41" t="str">
        <f t="shared" si="164"/>
        <v>no values</v>
      </c>
      <c r="U1287" s="42">
        <f>Beazley_data[[#This Row],[Acq_costs]]</f>
        <v>586905.43275052297</v>
      </c>
      <c r="V1287" s="40">
        <f t="shared" si="165"/>
        <v>0</v>
      </c>
      <c r="W1287" s="43" t="str">
        <f t="shared" si="166"/>
        <v>no values</v>
      </c>
      <c r="Y1287" s="44">
        <f>Beazley_data[[#This Row],[total_RC]]</f>
        <v>1.02356028809046</v>
      </c>
      <c r="Z1287" s="45">
        <f t="shared" si="167"/>
        <v>0</v>
      </c>
      <c r="AA1287" s="43" t="str">
        <f t="shared" si="168"/>
        <v>no values</v>
      </c>
      <c r="AD1287" s="42">
        <f>Beazley_data[[#This Row],[Cat_incurred]]+Beazley_data[[#This Row],[incurred_exc_cat]]</f>
        <v>438033.84984480438</v>
      </c>
      <c r="AE1287" s="40">
        <f t="shared" si="169"/>
        <v>0</v>
      </c>
      <c r="AF1287" s="43" t="str">
        <f t="shared" si="170"/>
        <v>no values</v>
      </c>
    </row>
    <row r="1288" spans="1:32" x14ac:dyDescent="0.25">
      <c r="A1288" s="48" t="s">
        <v>1549</v>
      </c>
      <c r="B1288" s="48" t="s">
        <v>1544</v>
      </c>
      <c r="C1288" s="49">
        <v>1995</v>
      </c>
      <c r="D1288" s="85">
        <v>2424756.1145000001</v>
      </c>
      <c r="E1288" s="49">
        <v>720696.07012367703</v>
      </c>
      <c r="F1288" s="49">
        <v>639482.41364388005</v>
      </c>
      <c r="G1288" s="49">
        <v>639482.41364388005</v>
      </c>
      <c r="H1288" s="49">
        <v>636983.25085408997</v>
      </c>
      <c r="I1288" s="49">
        <v>639746.40980045998</v>
      </c>
      <c r="J1288" s="49">
        <v>0.98858681896732303</v>
      </c>
      <c r="K1288" s="49">
        <v>1276465.6644979699</v>
      </c>
      <c r="L1288" s="49">
        <v>1279228.8234443399</v>
      </c>
      <c r="M1288" s="38">
        <f>IF(OR(Beazley_data[[#This Row],[total_RC]]&lt;0.6,Beazley_data[[#This Row],[total_RC]]&gt;2),1,Beazley_data[[#This Row],[total_RC]])</f>
        <v>0.98858681896732303</v>
      </c>
      <c r="P1288" s="39" t="str">
        <f>Beazley_data[[#This Row],[key]]</f>
        <v>F1995</v>
      </c>
      <c r="Q1288" s="40">
        <f>Beazley_data[[#This Row],[WEP]]</f>
        <v>2424756.1145000001</v>
      </c>
      <c r="R1288" s="40">
        <f t="shared" si="163"/>
        <v>0</v>
      </c>
      <c r="S1288" s="41" t="str">
        <f t="shared" si="164"/>
        <v>no values</v>
      </c>
      <c r="U1288" s="42">
        <f>Beazley_data[[#This Row],[Acq_costs]]</f>
        <v>720696.07012367703</v>
      </c>
      <c r="V1288" s="40">
        <f t="shared" si="165"/>
        <v>0</v>
      </c>
      <c r="W1288" s="43" t="str">
        <f t="shared" si="166"/>
        <v>no values</v>
      </c>
      <c r="Y1288" s="44">
        <f>Beazley_data[[#This Row],[total_RC]]</f>
        <v>0.98858681896732303</v>
      </c>
      <c r="Z1288" s="45">
        <f t="shared" si="167"/>
        <v>0</v>
      </c>
      <c r="AA1288" s="43" t="str">
        <f t="shared" si="168"/>
        <v>no values</v>
      </c>
      <c r="AD1288" s="42">
        <f>Beazley_data[[#This Row],[Cat_incurred]]+Beazley_data[[#This Row],[incurred_exc_cat]]</f>
        <v>1279228.8234443399</v>
      </c>
      <c r="AE1288" s="40">
        <f t="shared" si="169"/>
        <v>0</v>
      </c>
      <c r="AF1288" s="43" t="str">
        <f t="shared" si="170"/>
        <v>no values</v>
      </c>
    </row>
    <row r="1289" spans="1:32" x14ac:dyDescent="0.25">
      <c r="A1289" s="46" t="s">
        <v>1550</v>
      </c>
      <c r="B1289" s="46" t="s">
        <v>1544</v>
      </c>
      <c r="C1289">
        <v>1996</v>
      </c>
      <c r="D1289" s="84">
        <v>2351134.6118000001</v>
      </c>
      <c r="E1289">
        <v>752527.92817764694</v>
      </c>
      <c r="F1289">
        <v>696976.95814960997</v>
      </c>
      <c r="G1289">
        <v>696976.95814960997</v>
      </c>
      <c r="H1289">
        <v>647895.76733789197</v>
      </c>
      <c r="I1289">
        <v>647983.13574564201</v>
      </c>
      <c r="J1289">
        <v>0.99216965658348999</v>
      </c>
      <c r="K1289">
        <v>1344872.7254875</v>
      </c>
      <c r="L1289">
        <v>1344960.09389525</v>
      </c>
      <c r="M1289" s="38">
        <f>IF(OR(Beazley_data[[#This Row],[total_RC]]&lt;0.6,Beazley_data[[#This Row],[total_RC]]&gt;2),1,Beazley_data[[#This Row],[total_RC]])</f>
        <v>0.99216965658348999</v>
      </c>
      <c r="P1289" s="39" t="str">
        <f>Beazley_data[[#This Row],[key]]</f>
        <v>F1996</v>
      </c>
      <c r="Q1289" s="40">
        <f>Beazley_data[[#This Row],[WEP]]</f>
        <v>2351134.6118000001</v>
      </c>
      <c r="R1289" s="40">
        <f t="shared" si="163"/>
        <v>0</v>
      </c>
      <c r="S1289" s="41" t="str">
        <f t="shared" si="164"/>
        <v>no values</v>
      </c>
      <c r="U1289" s="42">
        <f>Beazley_data[[#This Row],[Acq_costs]]</f>
        <v>752527.92817764694</v>
      </c>
      <c r="V1289" s="40">
        <f t="shared" si="165"/>
        <v>0</v>
      </c>
      <c r="W1289" s="43" t="str">
        <f t="shared" si="166"/>
        <v>no values</v>
      </c>
      <c r="Y1289" s="44">
        <f>Beazley_data[[#This Row],[total_RC]]</f>
        <v>0.99216965658348999</v>
      </c>
      <c r="Z1289" s="45">
        <f t="shared" si="167"/>
        <v>0</v>
      </c>
      <c r="AA1289" s="43" t="str">
        <f t="shared" si="168"/>
        <v>no values</v>
      </c>
      <c r="AD1289" s="42">
        <f>Beazley_data[[#This Row],[Cat_incurred]]+Beazley_data[[#This Row],[incurred_exc_cat]]</f>
        <v>1344960.0938952519</v>
      </c>
      <c r="AE1289" s="40">
        <f t="shared" si="169"/>
        <v>0</v>
      </c>
      <c r="AF1289" s="43" t="str">
        <f t="shared" si="170"/>
        <v>no values</v>
      </c>
    </row>
    <row r="1290" spans="1:32" x14ac:dyDescent="0.25">
      <c r="A1290" s="48" t="s">
        <v>1551</v>
      </c>
      <c r="B1290" s="48" t="s">
        <v>1544</v>
      </c>
      <c r="C1290" s="49">
        <v>1997</v>
      </c>
      <c r="D1290" s="85">
        <v>1505504.7985</v>
      </c>
      <c r="E1290" s="49">
        <v>478782.30913903</v>
      </c>
      <c r="F1290" s="49">
        <v>296563.15337243897</v>
      </c>
      <c r="G1290" s="49">
        <v>296563.15337243897</v>
      </c>
      <c r="H1290" s="49">
        <v>727323.64913138002</v>
      </c>
      <c r="I1290" s="49">
        <v>727323.64913138002</v>
      </c>
      <c r="J1290" s="49">
        <v>0.92759538980859002</v>
      </c>
      <c r="K1290" s="49">
        <v>1023886.80250382</v>
      </c>
      <c r="L1290" s="49">
        <v>1023886.80250382</v>
      </c>
      <c r="M1290" s="38">
        <f>IF(OR(Beazley_data[[#This Row],[total_RC]]&lt;0.6,Beazley_data[[#This Row],[total_RC]]&gt;2),1,Beazley_data[[#This Row],[total_RC]])</f>
        <v>0.92759538980859002</v>
      </c>
      <c r="P1290" s="39" t="str">
        <f>Beazley_data[[#This Row],[key]]</f>
        <v>F1997</v>
      </c>
      <c r="Q1290" s="40">
        <f>Beazley_data[[#This Row],[WEP]]</f>
        <v>1505504.7985</v>
      </c>
      <c r="R1290" s="40">
        <f t="shared" si="163"/>
        <v>0</v>
      </c>
      <c r="S1290" s="41" t="str">
        <f t="shared" si="164"/>
        <v>no values</v>
      </c>
      <c r="U1290" s="42">
        <f>Beazley_data[[#This Row],[Acq_costs]]</f>
        <v>478782.30913903</v>
      </c>
      <c r="V1290" s="40">
        <f t="shared" si="165"/>
        <v>0</v>
      </c>
      <c r="W1290" s="43" t="str">
        <f t="shared" si="166"/>
        <v>no values</v>
      </c>
      <c r="Y1290" s="44">
        <f>Beazley_data[[#This Row],[total_RC]]</f>
        <v>0.92759538980859002</v>
      </c>
      <c r="Z1290" s="45">
        <f t="shared" si="167"/>
        <v>0</v>
      </c>
      <c r="AA1290" s="43" t="str">
        <f t="shared" si="168"/>
        <v>no values</v>
      </c>
      <c r="AD1290" s="42">
        <f>Beazley_data[[#This Row],[Cat_incurred]]+Beazley_data[[#This Row],[incurred_exc_cat]]</f>
        <v>1023886.802503819</v>
      </c>
      <c r="AE1290" s="40">
        <f t="shared" si="169"/>
        <v>0</v>
      </c>
      <c r="AF1290" s="43" t="str">
        <f t="shared" si="170"/>
        <v>no values</v>
      </c>
    </row>
    <row r="1291" spans="1:32" x14ac:dyDescent="0.25">
      <c r="A1291" s="46" t="s">
        <v>1552</v>
      </c>
      <c r="B1291" s="46" t="s">
        <v>1544</v>
      </c>
      <c r="C1291">
        <v>1998</v>
      </c>
      <c r="D1291" s="84">
        <v>2869369.8843999999</v>
      </c>
      <c r="E1291">
        <v>762631.52341449598</v>
      </c>
      <c r="F1291">
        <v>499100.263976457</v>
      </c>
      <c r="G1291">
        <v>499100.263976457</v>
      </c>
      <c r="H1291">
        <v>373657.69818746002</v>
      </c>
      <c r="I1291">
        <v>373657.69818746002</v>
      </c>
      <c r="J1291">
        <v>0.936313452927379</v>
      </c>
      <c r="K1291">
        <v>872757.96216391702</v>
      </c>
      <c r="L1291">
        <v>872757.96216391702</v>
      </c>
      <c r="M1291" s="38">
        <f>IF(OR(Beazley_data[[#This Row],[total_RC]]&lt;0.6,Beazley_data[[#This Row],[total_RC]]&gt;2),1,Beazley_data[[#This Row],[total_RC]])</f>
        <v>0.936313452927379</v>
      </c>
      <c r="P1291" s="39" t="str">
        <f>Beazley_data[[#This Row],[key]]</f>
        <v>F1998</v>
      </c>
      <c r="Q1291" s="40">
        <f>Beazley_data[[#This Row],[WEP]]</f>
        <v>2869369.8843999999</v>
      </c>
      <c r="R1291" s="40">
        <f t="shared" si="163"/>
        <v>0</v>
      </c>
      <c r="S1291" s="41" t="str">
        <f t="shared" si="164"/>
        <v>no values</v>
      </c>
      <c r="U1291" s="42">
        <f>Beazley_data[[#This Row],[Acq_costs]]</f>
        <v>762631.52341449598</v>
      </c>
      <c r="V1291" s="40">
        <f t="shared" si="165"/>
        <v>0</v>
      </c>
      <c r="W1291" s="43" t="str">
        <f t="shared" si="166"/>
        <v>no values</v>
      </c>
      <c r="Y1291" s="44">
        <f>Beazley_data[[#This Row],[total_RC]]</f>
        <v>0.936313452927379</v>
      </c>
      <c r="Z1291" s="45">
        <f t="shared" si="167"/>
        <v>0</v>
      </c>
      <c r="AA1291" s="43" t="str">
        <f t="shared" si="168"/>
        <v>no values</v>
      </c>
      <c r="AD1291" s="42">
        <f>Beazley_data[[#This Row],[Cat_incurred]]+Beazley_data[[#This Row],[incurred_exc_cat]]</f>
        <v>872757.96216391702</v>
      </c>
      <c r="AE1291" s="40">
        <f t="shared" si="169"/>
        <v>0</v>
      </c>
      <c r="AF1291" s="43" t="str">
        <f t="shared" si="170"/>
        <v>no values</v>
      </c>
    </row>
    <row r="1292" spans="1:32" x14ac:dyDescent="0.25">
      <c r="A1292" s="48" t="s">
        <v>1553</v>
      </c>
      <c r="B1292" s="48" t="s">
        <v>1544</v>
      </c>
      <c r="C1292" s="49">
        <v>1999</v>
      </c>
      <c r="D1292" s="85">
        <v>503750.18410000001</v>
      </c>
      <c r="E1292" s="49">
        <v>169398.59690870001</v>
      </c>
      <c r="F1292" s="49">
        <v>257662.26221925</v>
      </c>
      <c r="G1292" s="49">
        <v>257662.26221925</v>
      </c>
      <c r="H1292" s="49">
        <v>263509.88139787002</v>
      </c>
      <c r="I1292" s="49">
        <v>263509.88139787002</v>
      </c>
      <c r="J1292" s="49">
        <v>0.98937153124218802</v>
      </c>
      <c r="K1292" s="49">
        <v>521172.14361711999</v>
      </c>
      <c r="L1292" s="49">
        <v>521172.14361711999</v>
      </c>
      <c r="M1292" s="38">
        <f>IF(OR(Beazley_data[[#This Row],[total_RC]]&lt;0.6,Beazley_data[[#This Row],[total_RC]]&gt;2),1,Beazley_data[[#This Row],[total_RC]])</f>
        <v>0.98937153124218802</v>
      </c>
      <c r="P1292" s="39" t="str">
        <f>Beazley_data[[#This Row],[key]]</f>
        <v>F1999</v>
      </c>
      <c r="Q1292" s="40">
        <f>Beazley_data[[#This Row],[WEP]]</f>
        <v>503750.18410000001</v>
      </c>
      <c r="R1292" s="40">
        <f t="shared" si="163"/>
        <v>0</v>
      </c>
      <c r="S1292" s="41" t="str">
        <f t="shared" si="164"/>
        <v>no values</v>
      </c>
      <c r="U1292" s="42">
        <f>Beazley_data[[#This Row],[Acq_costs]]</f>
        <v>169398.59690870001</v>
      </c>
      <c r="V1292" s="40">
        <f t="shared" si="165"/>
        <v>0</v>
      </c>
      <c r="W1292" s="43" t="str">
        <f t="shared" si="166"/>
        <v>no values</v>
      </c>
      <c r="Y1292" s="44">
        <f>Beazley_data[[#This Row],[total_RC]]</f>
        <v>0.98937153124218802</v>
      </c>
      <c r="Z1292" s="45">
        <f t="shared" si="167"/>
        <v>0</v>
      </c>
      <c r="AA1292" s="43" t="str">
        <f t="shared" si="168"/>
        <v>no values</v>
      </c>
      <c r="AD1292" s="42">
        <f>Beazley_data[[#This Row],[Cat_incurred]]+Beazley_data[[#This Row],[incurred_exc_cat]]</f>
        <v>521172.14361711999</v>
      </c>
      <c r="AE1292" s="40">
        <f t="shared" si="169"/>
        <v>0</v>
      </c>
      <c r="AF1292" s="43" t="str">
        <f t="shared" si="170"/>
        <v>no values</v>
      </c>
    </row>
    <row r="1293" spans="1:32" x14ac:dyDescent="0.25">
      <c r="A1293" s="46" t="s">
        <v>1554</v>
      </c>
      <c r="B1293" s="46" t="s">
        <v>1544</v>
      </c>
      <c r="C1293">
        <v>2000</v>
      </c>
      <c r="D1293" s="84">
        <v>644715.84459999995</v>
      </c>
      <c r="E1293">
        <v>186872.49684869699</v>
      </c>
      <c r="F1293">
        <v>252121.02304885999</v>
      </c>
      <c r="G1293">
        <v>252121.02304885999</v>
      </c>
      <c r="H1293">
        <v>93829.854057250006</v>
      </c>
      <c r="I1293">
        <v>93829.854057250006</v>
      </c>
      <c r="J1293">
        <v>1.0215876994259701</v>
      </c>
      <c r="K1293">
        <v>345950.87710610998</v>
      </c>
      <c r="L1293">
        <v>345950.87710610998</v>
      </c>
      <c r="M1293" s="38">
        <f>IF(OR(Beazley_data[[#This Row],[total_RC]]&lt;0.6,Beazley_data[[#This Row],[total_RC]]&gt;2),1,Beazley_data[[#This Row],[total_RC]])</f>
        <v>1.0215876994259701</v>
      </c>
      <c r="P1293" s="39" t="str">
        <f>Beazley_data[[#This Row],[key]]</f>
        <v>F2000</v>
      </c>
      <c r="Q1293" s="40">
        <f>Beazley_data[[#This Row],[WEP]]</f>
        <v>644715.84459999995</v>
      </c>
      <c r="R1293" s="40">
        <f t="shared" si="163"/>
        <v>0</v>
      </c>
      <c r="S1293" s="41" t="str">
        <f t="shared" si="164"/>
        <v>no values</v>
      </c>
      <c r="U1293" s="42">
        <f>Beazley_data[[#This Row],[Acq_costs]]</f>
        <v>186872.49684869699</v>
      </c>
      <c r="V1293" s="40">
        <f t="shared" si="165"/>
        <v>0</v>
      </c>
      <c r="W1293" s="43" t="str">
        <f t="shared" si="166"/>
        <v>no values</v>
      </c>
      <c r="Y1293" s="44">
        <f>Beazley_data[[#This Row],[total_RC]]</f>
        <v>1.0215876994259701</v>
      </c>
      <c r="Z1293" s="45">
        <f t="shared" si="167"/>
        <v>0</v>
      </c>
      <c r="AA1293" s="43" t="str">
        <f t="shared" si="168"/>
        <v>no values</v>
      </c>
      <c r="AD1293" s="42">
        <f>Beazley_data[[#This Row],[Cat_incurred]]+Beazley_data[[#This Row],[incurred_exc_cat]]</f>
        <v>345950.87710610998</v>
      </c>
      <c r="AE1293" s="40">
        <f t="shared" si="169"/>
        <v>0</v>
      </c>
      <c r="AF1293" s="43" t="str">
        <f t="shared" si="170"/>
        <v>no values</v>
      </c>
    </row>
    <row r="1294" spans="1:32" x14ac:dyDescent="0.25">
      <c r="A1294" s="48" t="s">
        <v>1555</v>
      </c>
      <c r="B1294" s="48" t="s">
        <v>1544</v>
      </c>
      <c r="C1294" s="49">
        <v>2001</v>
      </c>
      <c r="D1294" s="85">
        <v>228103.4001</v>
      </c>
      <c r="E1294" s="49">
        <v>76966.499465854606</v>
      </c>
      <c r="F1294" s="49">
        <v>439.90455014000003</v>
      </c>
      <c r="G1294" s="49">
        <v>439.90455014000003</v>
      </c>
      <c r="H1294" s="49">
        <v>46479.681711589998</v>
      </c>
      <c r="I1294" s="49">
        <v>46479.681711589998</v>
      </c>
      <c r="J1294" s="49">
        <v>1.1405764675608301</v>
      </c>
      <c r="K1294" s="49">
        <v>46919.586261730001</v>
      </c>
      <c r="L1294" s="49">
        <v>46919.586261730001</v>
      </c>
      <c r="M1294" s="38">
        <f>IF(OR(Beazley_data[[#This Row],[total_RC]]&lt;0.6,Beazley_data[[#This Row],[total_RC]]&gt;2),1,Beazley_data[[#This Row],[total_RC]])</f>
        <v>1.1405764675608301</v>
      </c>
      <c r="P1294" s="39" t="str">
        <f>Beazley_data[[#This Row],[key]]</f>
        <v>F2001</v>
      </c>
      <c r="Q1294" s="40">
        <f>Beazley_data[[#This Row],[WEP]]</f>
        <v>228103.4001</v>
      </c>
      <c r="R1294" s="40">
        <f t="shared" si="163"/>
        <v>0</v>
      </c>
      <c r="S1294" s="41" t="str">
        <f t="shared" si="164"/>
        <v>no values</v>
      </c>
      <c r="U1294" s="42">
        <f>Beazley_data[[#This Row],[Acq_costs]]</f>
        <v>76966.499465854606</v>
      </c>
      <c r="V1294" s="40">
        <f t="shared" si="165"/>
        <v>0</v>
      </c>
      <c r="W1294" s="43" t="str">
        <f t="shared" si="166"/>
        <v>no values</v>
      </c>
      <c r="Y1294" s="44">
        <f>Beazley_data[[#This Row],[total_RC]]</f>
        <v>1.1405764675608301</v>
      </c>
      <c r="Z1294" s="45">
        <f t="shared" si="167"/>
        <v>0</v>
      </c>
      <c r="AA1294" s="43" t="str">
        <f t="shared" si="168"/>
        <v>no values</v>
      </c>
      <c r="AD1294" s="42">
        <f>Beazley_data[[#This Row],[Cat_incurred]]+Beazley_data[[#This Row],[incurred_exc_cat]]</f>
        <v>46919.586261730001</v>
      </c>
      <c r="AE1294" s="40">
        <f t="shared" si="169"/>
        <v>0</v>
      </c>
      <c r="AF1294" s="43" t="str">
        <f t="shared" si="170"/>
        <v>no values</v>
      </c>
    </row>
    <row r="1295" spans="1:32" x14ac:dyDescent="0.25">
      <c r="A1295" s="46" t="s">
        <v>1556</v>
      </c>
      <c r="B1295" s="46" t="s">
        <v>1544</v>
      </c>
      <c r="C1295">
        <v>2002</v>
      </c>
      <c r="D1295" s="84">
        <v>1006061.0545</v>
      </c>
      <c r="E1295">
        <v>244099.34898406101</v>
      </c>
      <c r="F1295">
        <v>44462.833243050001</v>
      </c>
      <c r="G1295">
        <v>44462.833243050001</v>
      </c>
      <c r="H1295">
        <v>51990.479733849999</v>
      </c>
      <c r="I1295">
        <v>51990.479733849999</v>
      </c>
      <c r="J1295">
        <v>1.29900048859804</v>
      </c>
      <c r="K1295">
        <v>96453.312976899993</v>
      </c>
      <c r="L1295">
        <v>96453.312976899993</v>
      </c>
      <c r="M1295" s="38">
        <f>IF(OR(Beazley_data[[#This Row],[total_RC]]&lt;0.6,Beazley_data[[#This Row],[total_RC]]&gt;2),1,Beazley_data[[#This Row],[total_RC]])</f>
        <v>1.29900048859804</v>
      </c>
      <c r="P1295" s="39" t="str">
        <f>Beazley_data[[#This Row],[key]]</f>
        <v>F2002</v>
      </c>
      <c r="Q1295" s="40">
        <f>Beazley_data[[#This Row],[WEP]]</f>
        <v>1006061.0545</v>
      </c>
      <c r="R1295" s="40">
        <f t="shared" si="163"/>
        <v>0</v>
      </c>
      <c r="S1295" s="41" t="str">
        <f t="shared" si="164"/>
        <v>no values</v>
      </c>
      <c r="U1295" s="42">
        <f>Beazley_data[[#This Row],[Acq_costs]]</f>
        <v>244099.34898406101</v>
      </c>
      <c r="V1295" s="40">
        <f t="shared" si="165"/>
        <v>0</v>
      </c>
      <c r="W1295" s="43" t="str">
        <f t="shared" si="166"/>
        <v>no values</v>
      </c>
      <c r="Y1295" s="44">
        <f>Beazley_data[[#This Row],[total_RC]]</f>
        <v>1.29900048859804</v>
      </c>
      <c r="Z1295" s="45">
        <f t="shared" si="167"/>
        <v>0</v>
      </c>
      <c r="AA1295" s="43" t="str">
        <f t="shared" si="168"/>
        <v>no values</v>
      </c>
      <c r="AD1295" s="42">
        <f>Beazley_data[[#This Row],[Cat_incurred]]+Beazley_data[[#This Row],[incurred_exc_cat]]</f>
        <v>96453.312976899993</v>
      </c>
      <c r="AE1295" s="40">
        <f t="shared" si="169"/>
        <v>0</v>
      </c>
      <c r="AF1295" s="43" t="str">
        <f t="shared" si="170"/>
        <v>no values</v>
      </c>
    </row>
    <row r="1296" spans="1:32" x14ac:dyDescent="0.25">
      <c r="A1296" s="48" t="s">
        <v>1557</v>
      </c>
      <c r="B1296" s="48" t="s">
        <v>1544</v>
      </c>
      <c r="C1296" s="49">
        <v>2003</v>
      </c>
      <c r="D1296" s="85">
        <v>1101592.1195</v>
      </c>
      <c r="E1296" s="49">
        <v>245662.70706344</v>
      </c>
      <c r="F1296" s="49">
        <v>0</v>
      </c>
      <c r="G1296" s="49">
        <v>0</v>
      </c>
      <c r="H1296" s="49">
        <v>5209.4329188600004</v>
      </c>
      <c r="I1296" s="49">
        <v>5209.4329188600004</v>
      </c>
      <c r="J1296" s="49">
        <v>1.0221108029524</v>
      </c>
      <c r="K1296" s="49">
        <v>5209.4329188600004</v>
      </c>
      <c r="L1296" s="49">
        <v>5209.4329188600004</v>
      </c>
      <c r="M1296" s="38">
        <f>IF(OR(Beazley_data[[#This Row],[total_RC]]&lt;0.6,Beazley_data[[#This Row],[total_RC]]&gt;2),1,Beazley_data[[#This Row],[total_RC]])</f>
        <v>1.0221108029524</v>
      </c>
      <c r="P1296" s="39" t="str">
        <f>Beazley_data[[#This Row],[key]]</f>
        <v>F2003</v>
      </c>
      <c r="Q1296" s="40">
        <f>Beazley_data[[#This Row],[WEP]]</f>
        <v>1101592.1195</v>
      </c>
      <c r="R1296" s="40">
        <f t="shared" si="163"/>
        <v>0</v>
      </c>
      <c r="S1296" s="41" t="str">
        <f t="shared" si="164"/>
        <v>no values</v>
      </c>
      <c r="U1296" s="42">
        <f>Beazley_data[[#This Row],[Acq_costs]]</f>
        <v>245662.70706344</v>
      </c>
      <c r="V1296" s="40">
        <f t="shared" si="165"/>
        <v>0</v>
      </c>
      <c r="W1296" s="43" t="str">
        <f t="shared" si="166"/>
        <v>no values</v>
      </c>
      <c r="Y1296" s="44">
        <f>Beazley_data[[#This Row],[total_RC]]</f>
        <v>1.0221108029524</v>
      </c>
      <c r="Z1296" s="45">
        <f t="shared" si="167"/>
        <v>0</v>
      </c>
      <c r="AA1296" s="43" t="str">
        <f t="shared" si="168"/>
        <v>no values</v>
      </c>
      <c r="AD1296" s="42">
        <f>Beazley_data[[#This Row],[Cat_incurred]]+Beazley_data[[#This Row],[incurred_exc_cat]]</f>
        <v>5209.4329188600004</v>
      </c>
      <c r="AE1296" s="40">
        <f t="shared" si="169"/>
        <v>0</v>
      </c>
      <c r="AF1296" s="43" t="str">
        <f t="shared" si="170"/>
        <v>no values</v>
      </c>
    </row>
    <row r="1297" spans="1:32" x14ac:dyDescent="0.25">
      <c r="A1297" s="46" t="s">
        <v>1558</v>
      </c>
      <c r="B1297" s="46" t="s">
        <v>1544</v>
      </c>
      <c r="C1297">
        <v>2004</v>
      </c>
      <c r="D1297" s="84">
        <v>261151.00810000001</v>
      </c>
      <c r="E1297">
        <v>34349.653296344099</v>
      </c>
      <c r="F1297">
        <v>0</v>
      </c>
      <c r="G1297">
        <v>0</v>
      </c>
      <c r="H1297">
        <v>0</v>
      </c>
      <c r="I1297">
        <v>0</v>
      </c>
      <c r="J1297">
        <v>1</v>
      </c>
      <c r="K1297">
        <v>0</v>
      </c>
      <c r="L1297">
        <v>0</v>
      </c>
      <c r="M1297" s="38">
        <f>IF(OR(Beazley_data[[#This Row],[total_RC]]&lt;0.6,Beazley_data[[#This Row],[total_RC]]&gt;2),1,Beazley_data[[#This Row],[total_RC]])</f>
        <v>1</v>
      </c>
      <c r="P1297" s="39" t="str">
        <f>Beazley_data[[#This Row],[key]]</f>
        <v>F2004</v>
      </c>
      <c r="Q1297" s="40">
        <f>Beazley_data[[#This Row],[WEP]]</f>
        <v>261151.00810000001</v>
      </c>
      <c r="R1297" s="40">
        <f t="shared" si="163"/>
        <v>0</v>
      </c>
      <c r="S1297" s="41" t="str">
        <f t="shared" si="164"/>
        <v>no values</v>
      </c>
      <c r="U1297" s="42">
        <f>Beazley_data[[#This Row],[Acq_costs]]</f>
        <v>34349.653296344099</v>
      </c>
      <c r="V1297" s="40">
        <f t="shared" si="165"/>
        <v>0</v>
      </c>
      <c r="W1297" s="43" t="str">
        <f t="shared" si="166"/>
        <v>no values</v>
      </c>
      <c r="Y1297" s="44">
        <f>Beazley_data[[#This Row],[total_RC]]</f>
        <v>1</v>
      </c>
      <c r="Z1297" s="45">
        <f t="shared" si="167"/>
        <v>0</v>
      </c>
      <c r="AA1297" s="43" t="str">
        <f t="shared" si="168"/>
        <v>no values</v>
      </c>
      <c r="AD1297" s="42">
        <f>Beazley_data[[#This Row],[Cat_incurred]]+Beazley_data[[#This Row],[incurred_exc_cat]]</f>
        <v>0</v>
      </c>
      <c r="AE1297" s="40">
        <f t="shared" si="169"/>
        <v>0</v>
      </c>
      <c r="AF1297" s="43" t="str">
        <f t="shared" si="170"/>
        <v>no values</v>
      </c>
    </row>
    <row r="1298" spans="1:32" x14ac:dyDescent="0.25">
      <c r="A1298" s="48" t="s">
        <v>1559</v>
      </c>
      <c r="B1298" s="48" t="s">
        <v>77</v>
      </c>
      <c r="C1298" s="49">
        <v>2004</v>
      </c>
      <c r="D1298" s="85">
        <v>2642797.4279999998</v>
      </c>
      <c r="E1298" s="49">
        <v>494318.48043905001</v>
      </c>
      <c r="F1298" s="49">
        <v>72803.407200000001</v>
      </c>
      <c r="G1298" s="49">
        <v>72803.407200000001</v>
      </c>
      <c r="H1298" s="49">
        <v>31661.536599999999</v>
      </c>
      <c r="I1298" s="49">
        <v>31661.536599999999</v>
      </c>
      <c r="J1298" s="49">
        <v>0.88406069413722099</v>
      </c>
      <c r="K1298" s="49">
        <v>104464.94379999999</v>
      </c>
      <c r="L1298" s="49">
        <v>104464.94379999999</v>
      </c>
      <c r="M1298" s="38">
        <f>IF(OR(Beazley_data[[#This Row],[total_RC]]&lt;0.6,Beazley_data[[#This Row],[total_RC]]&gt;2),1,Beazley_data[[#This Row],[total_RC]])</f>
        <v>0.88406069413722099</v>
      </c>
      <c r="P1298" s="39" t="str">
        <f>Beazley_data[[#This Row],[key]]</f>
        <v>F22004</v>
      </c>
      <c r="Q1298" s="40">
        <f>Beazley_data[[#This Row],[WEP]]</f>
        <v>2642797.4279999998</v>
      </c>
      <c r="R1298" s="40">
        <f t="shared" si="163"/>
        <v>2643271.3986249999</v>
      </c>
      <c r="S1298" s="41">
        <f t="shared" si="164"/>
        <v>1.793121301303486E-4</v>
      </c>
      <c r="U1298" s="42">
        <f>Beazley_data[[#This Row],[Acq_costs]]</f>
        <v>494318.48043905001</v>
      </c>
      <c r="V1298" s="40">
        <f t="shared" si="165"/>
        <v>494456.08497500001</v>
      </c>
      <c r="W1298" s="43">
        <f t="shared" si="166"/>
        <v>2.7829475686795503E-4</v>
      </c>
      <c r="Y1298" s="44">
        <f>Beazley_data[[#This Row],[total_RC]]</f>
        <v>0.88406069413722099</v>
      </c>
      <c r="Z1298" s="45">
        <f t="shared" si="167"/>
        <v>0.88409064571326601</v>
      </c>
      <c r="AA1298" s="43">
        <f t="shared" si="168"/>
        <v>3.3878399449474111E-5</v>
      </c>
      <c r="AD1298" s="42">
        <f>Beazley_data[[#This Row],[Cat_incurred]]+Beazley_data[[#This Row],[incurred_exc_cat]]</f>
        <v>104464.94380000001</v>
      </c>
      <c r="AE1298" s="40">
        <f t="shared" si="169"/>
        <v>104464.94379999999</v>
      </c>
      <c r="AF1298" s="43">
        <f t="shared" si="170"/>
        <v>-1.3929950755754729E-16</v>
      </c>
    </row>
    <row r="1299" spans="1:32" x14ac:dyDescent="0.25">
      <c r="A1299" s="46" t="s">
        <v>1560</v>
      </c>
      <c r="B1299" s="46" t="s">
        <v>77</v>
      </c>
      <c r="C1299">
        <v>2005</v>
      </c>
      <c r="D1299" s="84">
        <v>2187080.5036999998</v>
      </c>
      <c r="E1299">
        <v>652224.99787030695</v>
      </c>
      <c r="F1299">
        <v>109275.31</v>
      </c>
      <c r="G1299">
        <v>109275.31</v>
      </c>
      <c r="H1299">
        <v>39536.84028384</v>
      </c>
      <c r="I1299">
        <v>39536.84028384</v>
      </c>
      <c r="J1299">
        <v>0.93607290720579195</v>
      </c>
      <c r="K1299">
        <v>148812.15028383999</v>
      </c>
      <c r="L1299">
        <v>148812.15028383999</v>
      </c>
      <c r="M1299" s="38">
        <f>IF(OR(Beazley_data[[#This Row],[total_RC]]&lt;0.6,Beazley_data[[#This Row],[total_RC]]&gt;2),1,Beazley_data[[#This Row],[total_RC]])</f>
        <v>0.93607290720579195</v>
      </c>
      <c r="P1299" s="39" t="str">
        <f>Beazley_data[[#This Row],[key]]</f>
        <v>F22005</v>
      </c>
      <c r="Q1299" s="40">
        <f>Beazley_data[[#This Row],[WEP]]</f>
        <v>2187080.5036999998</v>
      </c>
      <c r="R1299" s="40">
        <f t="shared" si="163"/>
        <v>2187080.5036999998</v>
      </c>
      <c r="S1299" s="41">
        <f t="shared" si="164"/>
        <v>0</v>
      </c>
      <c r="U1299" s="42">
        <f>Beazley_data[[#This Row],[Acq_costs]]</f>
        <v>652224.99787030695</v>
      </c>
      <c r="V1299" s="40">
        <f t="shared" si="165"/>
        <v>652224.99789999996</v>
      </c>
      <c r="W1299" s="43">
        <f t="shared" si="166"/>
        <v>4.5525713513133994E-11</v>
      </c>
      <c r="Y1299" s="44">
        <f>Beazley_data[[#This Row],[total_RC]]</f>
        <v>0.93607290720579195</v>
      </c>
      <c r="Z1299" s="45">
        <f t="shared" si="167"/>
        <v>0.93607290717574798</v>
      </c>
      <c r="AA1299" s="43">
        <f t="shared" si="168"/>
        <v>-3.2095755665691456E-11</v>
      </c>
      <c r="AD1299" s="42">
        <f>Beazley_data[[#This Row],[Cat_incurred]]+Beazley_data[[#This Row],[incurred_exc_cat]]</f>
        <v>148812.15028383999</v>
      </c>
      <c r="AE1299" s="40">
        <f t="shared" si="169"/>
        <v>149538.763828</v>
      </c>
      <c r="AF1299" s="43">
        <f t="shared" si="170"/>
        <v>4.8590313679184802E-3</v>
      </c>
    </row>
    <row r="1300" spans="1:32" x14ac:dyDescent="0.25">
      <c r="A1300" s="48" t="s">
        <v>1561</v>
      </c>
      <c r="B1300" s="48" t="s">
        <v>77</v>
      </c>
      <c r="C1300" s="49">
        <v>2006</v>
      </c>
      <c r="D1300" s="85">
        <v>3092059.93</v>
      </c>
      <c r="E1300" s="49">
        <v>964424.350023426</v>
      </c>
      <c r="F1300" s="49">
        <v>185378.78159999999</v>
      </c>
      <c r="G1300" s="49">
        <v>185378.78159999999</v>
      </c>
      <c r="H1300" s="49">
        <v>44339.515845900001</v>
      </c>
      <c r="I1300" s="49">
        <v>44339.515845900001</v>
      </c>
      <c r="J1300" s="49">
        <v>0.97744370206839404</v>
      </c>
      <c r="K1300" s="49">
        <v>229718.29744590001</v>
      </c>
      <c r="L1300" s="49">
        <v>229718.29744590001</v>
      </c>
      <c r="M1300" s="38">
        <f>IF(OR(Beazley_data[[#This Row],[total_RC]]&lt;0.6,Beazley_data[[#This Row],[total_RC]]&gt;2),1,Beazley_data[[#This Row],[total_RC]])</f>
        <v>0.97744370206839404</v>
      </c>
      <c r="P1300" s="39" t="str">
        <f>Beazley_data[[#This Row],[key]]</f>
        <v>F22006</v>
      </c>
      <c r="Q1300" s="40">
        <f>Beazley_data[[#This Row],[WEP]]</f>
        <v>3092059.93</v>
      </c>
      <c r="R1300" s="40">
        <f t="shared" si="163"/>
        <v>3092059.93</v>
      </c>
      <c r="S1300" s="41">
        <f t="shared" si="164"/>
        <v>0</v>
      </c>
      <c r="U1300" s="42">
        <f>Beazley_data[[#This Row],[Acq_costs]]</f>
        <v>964424.350023426</v>
      </c>
      <c r="V1300" s="40">
        <f t="shared" si="165"/>
        <v>964424.35</v>
      </c>
      <c r="W1300" s="43">
        <f t="shared" si="166"/>
        <v>-2.4290160633740157E-11</v>
      </c>
      <c r="Y1300" s="44">
        <f>Beazley_data[[#This Row],[total_RC]]</f>
        <v>0.97744370206839404</v>
      </c>
      <c r="Z1300" s="45">
        <f t="shared" si="167"/>
        <v>0.97744370207418496</v>
      </c>
      <c r="AA1300" s="43">
        <f t="shared" si="168"/>
        <v>5.924559423889258E-12</v>
      </c>
      <c r="AD1300" s="42">
        <f>Beazley_data[[#This Row],[Cat_incurred]]+Beazley_data[[#This Row],[incurred_exc_cat]]</f>
        <v>229718.29744589998</v>
      </c>
      <c r="AE1300" s="40">
        <f t="shared" si="169"/>
        <v>229735.23027999999</v>
      </c>
      <c r="AF1300" s="43">
        <f t="shared" si="170"/>
        <v>7.3705866006574923E-5</v>
      </c>
    </row>
    <row r="1301" spans="1:32" x14ac:dyDescent="0.25">
      <c r="A1301" s="46" t="s">
        <v>1562</v>
      </c>
      <c r="B1301" s="46" t="s">
        <v>77</v>
      </c>
      <c r="C1301">
        <v>2007</v>
      </c>
      <c r="D1301" s="84">
        <v>1978954.3277</v>
      </c>
      <c r="E1301">
        <v>746225.82255872001</v>
      </c>
      <c r="F1301">
        <v>353017.29400866001</v>
      </c>
      <c r="G1301">
        <v>353017.29400866001</v>
      </c>
      <c r="H1301">
        <v>128479.88326107</v>
      </c>
      <c r="I1301">
        <v>128479.88326107</v>
      </c>
      <c r="J1301">
        <v>0.94424303600433601</v>
      </c>
      <c r="K1301">
        <v>481497.17726973002</v>
      </c>
      <c r="L1301">
        <v>481497.17726973002</v>
      </c>
      <c r="M1301" s="38">
        <f>IF(OR(Beazley_data[[#This Row],[total_RC]]&lt;0.6,Beazley_data[[#This Row],[total_RC]]&gt;2),1,Beazley_data[[#This Row],[total_RC]])</f>
        <v>0.94424303600433601</v>
      </c>
      <c r="P1301" s="39" t="str">
        <f>Beazley_data[[#This Row],[key]]</f>
        <v>F22007</v>
      </c>
      <c r="Q1301" s="40">
        <f>Beazley_data[[#This Row],[WEP]]</f>
        <v>1978954.3277</v>
      </c>
      <c r="R1301" s="40">
        <f t="shared" si="163"/>
        <v>1978954.3277</v>
      </c>
      <c r="S1301" s="41">
        <f t="shared" si="164"/>
        <v>0</v>
      </c>
      <c r="U1301" s="42">
        <f>Beazley_data[[#This Row],[Acq_costs]]</f>
        <v>746225.82255872001</v>
      </c>
      <c r="V1301" s="40">
        <f t="shared" si="165"/>
        <v>746225.82270000002</v>
      </c>
      <c r="W1301" s="43">
        <f t="shared" si="166"/>
        <v>1.8932607323006073E-10</v>
      </c>
      <c r="Y1301" s="44">
        <f>Beazley_data[[#This Row],[total_RC]]</f>
        <v>0.94424303600433601</v>
      </c>
      <c r="Z1301" s="45">
        <f t="shared" si="167"/>
        <v>0.94424303614957195</v>
      </c>
      <c r="AA1301" s="43">
        <f t="shared" si="168"/>
        <v>1.538120259613762E-10</v>
      </c>
      <c r="AD1301" s="42">
        <f>Beazley_data[[#This Row],[Cat_incurred]]+Beazley_data[[#This Row],[incurred_exc_cat]]</f>
        <v>481497.17726973002</v>
      </c>
      <c r="AE1301" s="40">
        <f t="shared" si="169"/>
        <v>482292.01611600001</v>
      </c>
      <c r="AF1301" s="43">
        <f t="shared" si="170"/>
        <v>1.6480447938388052E-3</v>
      </c>
    </row>
    <row r="1302" spans="1:32" x14ac:dyDescent="0.25">
      <c r="A1302" s="48" t="s">
        <v>1563</v>
      </c>
      <c r="B1302" s="48" t="s">
        <v>77</v>
      </c>
      <c r="C1302" s="49">
        <v>2008</v>
      </c>
      <c r="D1302" s="85">
        <v>2665149.3365000002</v>
      </c>
      <c r="E1302" s="49">
        <v>562250.17352546402</v>
      </c>
      <c r="F1302" s="49">
        <v>677015.80808630004</v>
      </c>
      <c r="G1302" s="49">
        <v>745441.60808629997</v>
      </c>
      <c r="H1302" s="49">
        <v>302156.24300000002</v>
      </c>
      <c r="I1302" s="49">
        <v>302156.24300000002</v>
      </c>
      <c r="J1302" s="49">
        <v>0.96238760269694701</v>
      </c>
      <c r="K1302" s="49">
        <v>979172.05108630005</v>
      </c>
      <c r="L1302" s="49">
        <v>1047597.8510863</v>
      </c>
      <c r="M1302" s="38">
        <f>IF(OR(Beazley_data[[#This Row],[total_RC]]&lt;0.6,Beazley_data[[#This Row],[total_RC]]&gt;2),1,Beazley_data[[#This Row],[total_RC]])</f>
        <v>0.96238760269694701</v>
      </c>
      <c r="P1302" s="39" t="str">
        <f>Beazley_data[[#This Row],[key]]</f>
        <v>F22008</v>
      </c>
      <c r="Q1302" s="40">
        <f>Beazley_data[[#This Row],[WEP]]</f>
        <v>2665149.3365000002</v>
      </c>
      <c r="R1302" s="40">
        <f t="shared" si="163"/>
        <v>2665149.3365000002</v>
      </c>
      <c r="S1302" s="41">
        <f t="shared" si="164"/>
        <v>0</v>
      </c>
      <c r="U1302" s="42">
        <f>Beazley_data[[#This Row],[Acq_costs]]</f>
        <v>562250.17352546402</v>
      </c>
      <c r="V1302" s="40">
        <f t="shared" si="165"/>
        <v>562250.17350000003</v>
      </c>
      <c r="W1302" s="43">
        <f t="shared" si="166"/>
        <v>-4.5289428451359579E-11</v>
      </c>
      <c r="Y1302" s="44">
        <f>Beazley_data[[#This Row],[total_RC]]</f>
        <v>0.96238760269694701</v>
      </c>
      <c r="Z1302" s="45">
        <f t="shared" si="167"/>
        <v>0.96238760266468304</v>
      </c>
      <c r="AA1302" s="43">
        <f t="shared" si="168"/>
        <v>-3.3524921959399166E-11</v>
      </c>
      <c r="AD1302" s="42">
        <f>Beazley_data[[#This Row],[Cat_incurred]]+Beazley_data[[#This Row],[incurred_exc_cat]]</f>
        <v>1047597.8510863</v>
      </c>
      <c r="AE1302" s="40">
        <f t="shared" si="169"/>
        <v>1047913.63066</v>
      </c>
      <c r="AF1302" s="43">
        <f t="shared" si="170"/>
        <v>3.0134122170083456E-4</v>
      </c>
    </row>
    <row r="1303" spans="1:32" x14ac:dyDescent="0.25">
      <c r="A1303" s="46" t="s">
        <v>1564</v>
      </c>
      <c r="B1303" s="46" t="s">
        <v>77</v>
      </c>
      <c r="C1303">
        <v>2009</v>
      </c>
      <c r="D1303" s="84">
        <v>2712030.4611</v>
      </c>
      <c r="E1303">
        <v>704310.32340949099</v>
      </c>
      <c r="F1303">
        <v>261873.53200000001</v>
      </c>
      <c r="G1303">
        <v>261873.53200000001</v>
      </c>
      <c r="H1303">
        <v>47669.47614988</v>
      </c>
      <c r="I1303">
        <v>47669.47614988</v>
      </c>
      <c r="J1303">
        <v>0.99739775549284404</v>
      </c>
      <c r="K1303">
        <v>309543.00814987998</v>
      </c>
      <c r="L1303">
        <v>309543.00814987998</v>
      </c>
      <c r="M1303" s="38">
        <f>IF(OR(Beazley_data[[#This Row],[total_RC]]&lt;0.6,Beazley_data[[#This Row],[total_RC]]&gt;2),1,Beazley_data[[#This Row],[total_RC]])</f>
        <v>0.99739775549284404</v>
      </c>
      <c r="P1303" s="39" t="str">
        <f>Beazley_data[[#This Row],[key]]</f>
        <v>F22009</v>
      </c>
      <c r="Q1303" s="40">
        <f>Beazley_data[[#This Row],[WEP]]</f>
        <v>2712030.4611</v>
      </c>
      <c r="R1303" s="40">
        <f t="shared" si="163"/>
        <v>2712030.4611</v>
      </c>
      <c r="S1303" s="41">
        <f t="shared" si="164"/>
        <v>0</v>
      </c>
      <c r="U1303" s="42">
        <f>Beazley_data[[#This Row],[Acq_costs]]</f>
        <v>704310.32340949099</v>
      </c>
      <c r="V1303" s="40">
        <f t="shared" si="165"/>
        <v>704310.32350000006</v>
      </c>
      <c r="W1303" s="43">
        <f t="shared" si="166"/>
        <v>1.285073752221119E-10</v>
      </c>
      <c r="Y1303" s="44">
        <f>Beazley_data[[#This Row],[total_RC]]</f>
        <v>0.99739775549284404</v>
      </c>
      <c r="Z1303" s="45">
        <f t="shared" si="167"/>
        <v>0.99739775552160104</v>
      </c>
      <c r="AA1303" s="43">
        <f t="shared" si="168"/>
        <v>2.8832024761076378E-11</v>
      </c>
      <c r="AD1303" s="42">
        <f>Beazley_data[[#This Row],[Cat_incurred]]+Beazley_data[[#This Row],[incurred_exc_cat]]</f>
        <v>309543.00814987998</v>
      </c>
      <c r="AE1303" s="40">
        <f t="shared" si="169"/>
        <v>310367.69729600003</v>
      </c>
      <c r="AF1303" s="43">
        <f t="shared" si="170"/>
        <v>2.6571358852900554E-3</v>
      </c>
    </row>
    <row r="1304" spans="1:32" x14ac:dyDescent="0.25">
      <c r="A1304" s="48" t="s">
        <v>1565</v>
      </c>
      <c r="B1304" s="48" t="s">
        <v>77</v>
      </c>
      <c r="C1304" s="49">
        <v>2010</v>
      </c>
      <c r="D1304" s="85">
        <v>2698549.1316</v>
      </c>
      <c r="E1304" s="49">
        <v>683796.00685903104</v>
      </c>
      <c r="F1304" s="49">
        <v>9106002.5739999991</v>
      </c>
      <c r="G1304" s="49">
        <v>9106002.5739999991</v>
      </c>
      <c r="H1304" s="49">
        <v>29594.988202560002</v>
      </c>
      <c r="I1304" s="49">
        <v>29594.988202560002</v>
      </c>
      <c r="J1304" s="49">
        <v>0.88878087089131896</v>
      </c>
      <c r="K1304" s="49">
        <v>9135597.5622025598</v>
      </c>
      <c r="L1304" s="49">
        <v>9135597.5622025598</v>
      </c>
      <c r="M1304" s="38">
        <f>IF(OR(Beazley_data[[#This Row],[total_RC]]&lt;0.6,Beazley_data[[#This Row],[total_RC]]&gt;2),1,Beazley_data[[#This Row],[total_RC]])</f>
        <v>0.88878087089131896</v>
      </c>
      <c r="P1304" s="39" t="str">
        <f>Beazley_data[[#This Row],[key]]</f>
        <v>F22010</v>
      </c>
      <c r="Q1304" s="40">
        <f>Beazley_data[[#This Row],[WEP]]</f>
        <v>2698549.1316</v>
      </c>
      <c r="R1304" s="40">
        <f t="shared" si="163"/>
        <v>2698549.1316</v>
      </c>
      <c r="S1304" s="41">
        <f t="shared" si="164"/>
        <v>0</v>
      </c>
      <c r="U1304" s="42">
        <f>Beazley_data[[#This Row],[Acq_costs]]</f>
        <v>683796.00685903104</v>
      </c>
      <c r="V1304" s="40">
        <f t="shared" si="165"/>
        <v>683796.00719999999</v>
      </c>
      <c r="W1304" s="43">
        <f t="shared" si="166"/>
        <v>4.9864133297652163E-10</v>
      </c>
      <c r="Y1304" s="44">
        <f>Beazley_data[[#This Row],[total_RC]]</f>
        <v>0.88878087089131896</v>
      </c>
      <c r="Z1304" s="45">
        <f t="shared" si="167"/>
        <v>0.88878087096720404</v>
      </c>
      <c r="AA1304" s="43">
        <f t="shared" si="168"/>
        <v>8.5381086024250351E-11</v>
      </c>
      <c r="AD1304" s="42">
        <f>Beazley_data[[#This Row],[Cat_incurred]]+Beazley_data[[#This Row],[incurred_exc_cat]]</f>
        <v>9135597.5622025598</v>
      </c>
      <c r="AE1304" s="40">
        <f t="shared" si="169"/>
        <v>9136925.6830519997</v>
      </c>
      <c r="AF1304" s="43">
        <f t="shared" si="170"/>
        <v>1.4535751909456739E-4</v>
      </c>
    </row>
    <row r="1305" spans="1:32" x14ac:dyDescent="0.25">
      <c r="A1305" s="46" t="s">
        <v>1566</v>
      </c>
      <c r="B1305" s="46" t="s">
        <v>77</v>
      </c>
      <c r="C1305">
        <v>2011</v>
      </c>
      <c r="D1305" s="84">
        <v>1702803.8844000001</v>
      </c>
      <c r="E1305">
        <v>610368.89081000001</v>
      </c>
      <c r="F1305">
        <v>178451.21440997999</v>
      </c>
      <c r="G1305">
        <v>178451.21440997999</v>
      </c>
      <c r="H1305">
        <v>14589.8935</v>
      </c>
      <c r="I1305">
        <v>14589.8935</v>
      </c>
      <c r="J1305">
        <v>0.97240822012818395</v>
      </c>
      <c r="K1305">
        <v>193041.10790998</v>
      </c>
      <c r="L1305">
        <v>193041.10790998</v>
      </c>
      <c r="M1305" s="38">
        <f>IF(OR(Beazley_data[[#This Row],[total_RC]]&lt;0.6,Beazley_data[[#This Row],[total_RC]]&gt;2),1,Beazley_data[[#This Row],[total_RC]])</f>
        <v>0.97240822012818395</v>
      </c>
      <c r="P1305" s="39" t="str">
        <f>Beazley_data[[#This Row],[key]]</f>
        <v>F22011</v>
      </c>
      <c r="Q1305" s="40">
        <f>Beazley_data[[#This Row],[WEP]]</f>
        <v>1702803.8844000001</v>
      </c>
      <c r="R1305" s="40">
        <f t="shared" si="163"/>
        <v>1702803.8844000001</v>
      </c>
      <c r="S1305" s="41">
        <f t="shared" si="164"/>
        <v>0</v>
      </c>
      <c r="U1305" s="42">
        <f>Beazley_data[[#This Row],[Acq_costs]]</f>
        <v>610368.89081000001</v>
      </c>
      <c r="V1305" s="40">
        <f t="shared" si="165"/>
        <v>610368.89099999995</v>
      </c>
      <c r="W1305" s="43">
        <f t="shared" si="166"/>
        <v>3.1128705305289974E-10</v>
      </c>
      <c r="Y1305" s="44">
        <f>Beazley_data[[#This Row],[total_RC]]</f>
        <v>0.97240822012818395</v>
      </c>
      <c r="Z1305" s="45">
        <f t="shared" si="167"/>
        <v>0.97240822028082796</v>
      </c>
      <c r="AA1305" s="43">
        <f t="shared" si="168"/>
        <v>1.5697523463974566E-10</v>
      </c>
      <c r="AD1305" s="42">
        <f>Beazley_data[[#This Row],[Cat_incurred]]+Beazley_data[[#This Row],[incurred_exc_cat]]</f>
        <v>193041.10790998</v>
      </c>
      <c r="AE1305" s="40">
        <f t="shared" si="169"/>
        <v>193832.966116</v>
      </c>
      <c r="AF1305" s="43">
        <f t="shared" si="170"/>
        <v>4.0852607370518625E-3</v>
      </c>
    </row>
    <row r="1306" spans="1:32" x14ac:dyDescent="0.25">
      <c r="A1306" s="48" t="s">
        <v>1567</v>
      </c>
      <c r="B1306" s="48" t="s">
        <v>77</v>
      </c>
      <c r="C1306" s="49">
        <v>2012</v>
      </c>
      <c r="D1306" s="85">
        <v>1403572.4328000001</v>
      </c>
      <c r="E1306" s="49">
        <v>535106.60227482603</v>
      </c>
      <c r="F1306" s="49">
        <v>861380.75547753996</v>
      </c>
      <c r="G1306" s="49">
        <v>861380.75547753996</v>
      </c>
      <c r="H1306" s="49">
        <v>85473.970300000001</v>
      </c>
      <c r="I1306" s="49">
        <v>85473.970300000001</v>
      </c>
      <c r="J1306" s="49">
        <v>0.97304337572870403</v>
      </c>
      <c r="K1306" s="49">
        <v>946854.72577754001</v>
      </c>
      <c r="L1306" s="49">
        <v>946854.72577754001</v>
      </c>
      <c r="M1306" s="38">
        <f>IF(OR(Beazley_data[[#This Row],[total_RC]]&lt;0.6,Beazley_data[[#This Row],[total_RC]]&gt;2),1,Beazley_data[[#This Row],[total_RC]])</f>
        <v>0.97304337572870403</v>
      </c>
      <c r="P1306" s="39" t="str">
        <f>Beazley_data[[#This Row],[key]]</f>
        <v>F22012</v>
      </c>
      <c r="Q1306" s="40">
        <f>Beazley_data[[#This Row],[WEP]]</f>
        <v>1403572.4328000001</v>
      </c>
      <c r="R1306" s="40">
        <f t="shared" si="163"/>
        <v>1403572.4328000001</v>
      </c>
      <c r="S1306" s="41">
        <f t="shared" si="164"/>
        <v>0</v>
      </c>
      <c r="U1306" s="42">
        <f>Beazley_data[[#This Row],[Acq_costs]]</f>
        <v>535106.60227482603</v>
      </c>
      <c r="V1306" s="40">
        <f t="shared" si="165"/>
        <v>535106.60219999996</v>
      </c>
      <c r="W1306" s="43">
        <f t="shared" si="166"/>
        <v>-1.398339400260612E-10</v>
      </c>
      <c r="Y1306" s="44">
        <f>Beazley_data[[#This Row],[total_RC]]</f>
        <v>0.97304337572870403</v>
      </c>
      <c r="Z1306" s="45">
        <f t="shared" si="167"/>
        <v>0.97304337581604206</v>
      </c>
      <c r="AA1306" s="43">
        <f t="shared" si="168"/>
        <v>8.9757587247581521E-11</v>
      </c>
      <c r="AD1306" s="42">
        <f>Beazley_data[[#This Row],[Cat_incurred]]+Beazley_data[[#This Row],[incurred_exc_cat]]</f>
        <v>946854.72577754001</v>
      </c>
      <c r="AE1306" s="40">
        <f t="shared" si="169"/>
        <v>1111453.243368</v>
      </c>
      <c r="AF1306" s="43">
        <f t="shared" si="170"/>
        <v>0.14809306515826304</v>
      </c>
    </row>
    <row r="1307" spans="1:32" x14ac:dyDescent="0.25">
      <c r="A1307" s="46" t="s">
        <v>1568</v>
      </c>
      <c r="B1307" s="46" t="s">
        <v>77</v>
      </c>
      <c r="C1307">
        <v>2013</v>
      </c>
      <c r="D1307" s="84">
        <v>1731025.5824</v>
      </c>
      <c r="E1307">
        <v>669970.35845373501</v>
      </c>
      <c r="F1307">
        <v>84422.0101</v>
      </c>
      <c r="G1307">
        <v>84422.0101</v>
      </c>
      <c r="H1307">
        <v>116142.99261518</v>
      </c>
      <c r="I1307">
        <v>137212.01671018</v>
      </c>
      <c r="J1307">
        <v>1.0001900960996799</v>
      </c>
      <c r="K1307">
        <v>200565.00271517999</v>
      </c>
      <c r="L1307">
        <v>221634.02681017999</v>
      </c>
      <c r="M1307" s="38">
        <f>IF(OR(Beazley_data[[#This Row],[total_RC]]&lt;0.6,Beazley_data[[#This Row],[total_RC]]&gt;2),1,Beazley_data[[#This Row],[total_RC]])</f>
        <v>1.0001900960996799</v>
      </c>
      <c r="P1307" s="39" t="str">
        <f>Beazley_data[[#This Row],[key]]</f>
        <v>F22013</v>
      </c>
      <c r="Q1307" s="40">
        <f>Beazley_data[[#This Row],[WEP]]</f>
        <v>1731025.5824</v>
      </c>
      <c r="R1307" s="40">
        <f t="shared" si="163"/>
        <v>1731025.5824</v>
      </c>
      <c r="S1307" s="41">
        <f t="shared" si="164"/>
        <v>0</v>
      </c>
      <c r="U1307" s="42">
        <f>Beazley_data[[#This Row],[Acq_costs]]</f>
        <v>669970.35845373501</v>
      </c>
      <c r="V1307" s="40">
        <f t="shared" si="165"/>
        <v>669970.35840000003</v>
      </c>
      <c r="W1307" s="43">
        <f t="shared" si="166"/>
        <v>-8.0205017393910671E-11</v>
      </c>
      <c r="Y1307" s="44">
        <f>Beazley_data[[#This Row],[total_RC]]</f>
        <v>1.0001900960996799</v>
      </c>
      <c r="Z1307" s="45">
        <f t="shared" si="167"/>
        <v>1.0001900960422301</v>
      </c>
      <c r="AA1307" s="43">
        <f t="shared" si="168"/>
        <v>-5.7438903768581837E-11</v>
      </c>
      <c r="AD1307" s="42">
        <f>Beazley_data[[#This Row],[Cat_incurred]]+Beazley_data[[#This Row],[incurred_exc_cat]]</f>
        <v>221634.02681017999</v>
      </c>
      <c r="AE1307" s="40">
        <f t="shared" si="169"/>
        <v>227478.57945600001</v>
      </c>
      <c r="AF1307" s="43">
        <f t="shared" si="170"/>
        <v>2.5692760433957695E-2</v>
      </c>
    </row>
    <row r="1308" spans="1:32" x14ac:dyDescent="0.25">
      <c r="A1308" s="48" t="s">
        <v>1569</v>
      </c>
      <c r="B1308" s="48" t="s">
        <v>77</v>
      </c>
      <c r="C1308" s="49">
        <v>2014</v>
      </c>
      <c r="D1308" s="85">
        <v>1871302.4639999999</v>
      </c>
      <c r="E1308" s="49">
        <v>715811.64667971304</v>
      </c>
      <c r="F1308" s="49">
        <v>210801.91440000001</v>
      </c>
      <c r="G1308" s="49">
        <v>211710.86979999999</v>
      </c>
      <c r="H1308" s="49">
        <v>552.72671073000004</v>
      </c>
      <c r="I1308" s="49">
        <v>552.72671073000004</v>
      </c>
      <c r="J1308" s="49">
        <v>0.99609533343735401</v>
      </c>
      <c r="K1308" s="49">
        <v>211354.64111073001</v>
      </c>
      <c r="L1308" s="49">
        <v>212263.59651073001</v>
      </c>
      <c r="M1308" s="38">
        <f>IF(OR(Beazley_data[[#This Row],[total_RC]]&lt;0.6,Beazley_data[[#This Row],[total_RC]]&gt;2),1,Beazley_data[[#This Row],[total_RC]])</f>
        <v>0.99609533343735401</v>
      </c>
      <c r="P1308" s="39" t="str">
        <f>Beazley_data[[#This Row],[key]]</f>
        <v>F22014</v>
      </c>
      <c r="Q1308" s="40">
        <f>Beazley_data[[#This Row],[WEP]]</f>
        <v>1871302.4639999999</v>
      </c>
      <c r="R1308" s="40">
        <f t="shared" si="163"/>
        <v>1871302.4639999999</v>
      </c>
      <c r="S1308" s="41">
        <f t="shared" si="164"/>
        <v>0</v>
      </c>
      <c r="U1308" s="42">
        <f>Beazley_data[[#This Row],[Acq_costs]]</f>
        <v>715811.64667971304</v>
      </c>
      <c r="V1308" s="40">
        <f t="shared" si="165"/>
        <v>715811.64670000004</v>
      </c>
      <c r="W1308" s="43">
        <f t="shared" si="166"/>
        <v>2.8341253926748894E-11</v>
      </c>
      <c r="Y1308" s="44">
        <f>Beazley_data[[#This Row],[total_RC]]</f>
        <v>0.99609533343735401</v>
      </c>
      <c r="Z1308" s="45">
        <f t="shared" si="167"/>
        <v>0.99609533348538504</v>
      </c>
      <c r="AA1308" s="43">
        <f t="shared" si="168"/>
        <v>4.8219303904158442E-11</v>
      </c>
      <c r="AD1308" s="42">
        <f>Beazley_data[[#This Row],[Cat_incurred]]+Beazley_data[[#This Row],[incurred_exc_cat]]</f>
        <v>212263.59651072999</v>
      </c>
      <c r="AE1308" s="40">
        <f t="shared" si="169"/>
        <v>213479.24651600001</v>
      </c>
      <c r="AF1308" s="43">
        <f t="shared" si="170"/>
        <v>5.6944645679125397E-3</v>
      </c>
    </row>
    <row r="1309" spans="1:32" x14ac:dyDescent="0.25">
      <c r="A1309" s="46" t="s">
        <v>1570</v>
      </c>
      <c r="B1309" s="46" t="s">
        <v>77</v>
      </c>
      <c r="C1309">
        <v>2015</v>
      </c>
      <c r="D1309" s="84">
        <v>1434250.0063</v>
      </c>
      <c r="E1309">
        <v>670228.12569999998</v>
      </c>
      <c r="F1309">
        <v>113177.0018</v>
      </c>
      <c r="G1309">
        <v>113177.0018</v>
      </c>
      <c r="H1309">
        <v>46323.179300000003</v>
      </c>
      <c r="I1309">
        <v>46323.179300000003</v>
      </c>
      <c r="J1309">
        <v>0.99435463380559796</v>
      </c>
      <c r="K1309">
        <v>159500.18109999999</v>
      </c>
      <c r="L1309">
        <v>159500.18109999999</v>
      </c>
      <c r="M1309" s="38">
        <f>IF(OR(Beazley_data[[#This Row],[total_RC]]&lt;0.6,Beazley_data[[#This Row],[total_RC]]&gt;2),1,Beazley_data[[#This Row],[total_RC]])</f>
        <v>0.99435463380559796</v>
      </c>
      <c r="P1309" s="39" t="str">
        <f>Beazley_data[[#This Row],[key]]</f>
        <v>F22015</v>
      </c>
      <c r="Q1309" s="40">
        <f>Beazley_data[[#This Row],[WEP]]</f>
        <v>1434250.0063</v>
      </c>
      <c r="R1309" s="40">
        <f t="shared" si="163"/>
        <v>1434250.0063</v>
      </c>
      <c r="S1309" s="41">
        <f t="shared" si="164"/>
        <v>0</v>
      </c>
      <c r="U1309" s="42">
        <f>Beazley_data[[#This Row],[Acq_costs]]</f>
        <v>670228.12569999998</v>
      </c>
      <c r="V1309" s="40">
        <f t="shared" si="165"/>
        <v>670228.12569999998</v>
      </c>
      <c r="W1309" s="43">
        <f t="shared" si="166"/>
        <v>0</v>
      </c>
      <c r="Y1309" s="44">
        <f>Beazley_data[[#This Row],[total_RC]]</f>
        <v>0.99435463380559796</v>
      </c>
      <c r="Z1309" s="45">
        <f t="shared" si="167"/>
        <v>0.99435463375884503</v>
      </c>
      <c r="AA1309" s="43">
        <f t="shared" si="168"/>
        <v>-4.7018370780012944E-11</v>
      </c>
      <c r="AD1309" s="42">
        <f>Beazley_data[[#This Row],[Cat_incurred]]+Beazley_data[[#This Row],[incurred_exc_cat]]</f>
        <v>159500.18109999999</v>
      </c>
      <c r="AE1309" s="40">
        <f t="shared" si="169"/>
        <v>158713.38130000001</v>
      </c>
      <c r="AF1309" s="43">
        <f t="shared" si="170"/>
        <v>-4.9573627223829979E-3</v>
      </c>
    </row>
    <row r="1310" spans="1:32" x14ac:dyDescent="0.25">
      <c r="A1310" s="48" t="s">
        <v>1571</v>
      </c>
      <c r="B1310" s="48" t="s">
        <v>77</v>
      </c>
      <c r="C1310" s="49">
        <v>2016</v>
      </c>
      <c r="D1310" s="85">
        <v>868336.34889999998</v>
      </c>
      <c r="E1310" s="49">
        <v>437676.92589365097</v>
      </c>
      <c r="F1310" s="49">
        <v>154800.6159</v>
      </c>
      <c r="G1310" s="49">
        <v>164814.514</v>
      </c>
      <c r="H1310" s="49">
        <v>0</v>
      </c>
      <c r="I1310" s="49">
        <v>0</v>
      </c>
      <c r="J1310" s="49">
        <v>0.93808438751178402</v>
      </c>
      <c r="K1310" s="49">
        <v>154800.6159</v>
      </c>
      <c r="L1310" s="49">
        <v>164814.514</v>
      </c>
      <c r="M1310" s="38">
        <f>IF(OR(Beazley_data[[#This Row],[total_RC]]&lt;0.6,Beazley_data[[#This Row],[total_RC]]&gt;2),1,Beazley_data[[#This Row],[total_RC]])</f>
        <v>0.93808438751178402</v>
      </c>
      <c r="P1310" s="39" t="str">
        <f>Beazley_data[[#This Row],[key]]</f>
        <v>F22016</v>
      </c>
      <c r="Q1310" s="40">
        <f>Beazley_data[[#This Row],[WEP]]</f>
        <v>868336.34889999998</v>
      </c>
      <c r="R1310" s="40">
        <f t="shared" si="163"/>
        <v>868336.34889999998</v>
      </c>
      <c r="S1310" s="41">
        <f t="shared" si="164"/>
        <v>0</v>
      </c>
      <c r="U1310" s="42">
        <f>Beazley_data[[#This Row],[Acq_costs]]</f>
        <v>437676.92589365097</v>
      </c>
      <c r="V1310" s="40">
        <f t="shared" si="165"/>
        <v>437676.92580000003</v>
      </c>
      <c r="W1310" s="43">
        <f t="shared" si="166"/>
        <v>-2.1397277399709737E-10</v>
      </c>
      <c r="Y1310" s="44">
        <f>Beazley_data[[#This Row],[total_RC]]</f>
        <v>0.93808438751178402</v>
      </c>
      <c r="Z1310" s="45">
        <f t="shared" si="167"/>
        <v>0.93808438749102796</v>
      </c>
      <c r="AA1310" s="43">
        <f t="shared" si="168"/>
        <v>-2.2126008929847654E-11</v>
      </c>
      <c r="AD1310" s="42">
        <f>Beazley_data[[#This Row],[Cat_incurred]]+Beazley_data[[#This Row],[incurred_exc_cat]]</f>
        <v>164814.514</v>
      </c>
      <c r="AE1310" s="40">
        <f t="shared" si="169"/>
        <v>166682.37659999999</v>
      </c>
      <c r="AF1310" s="43">
        <f t="shared" si="170"/>
        <v>1.1206119315675712E-2</v>
      </c>
    </row>
    <row r="1311" spans="1:32" x14ac:dyDescent="0.25">
      <c r="A1311" s="46" t="s">
        <v>1572</v>
      </c>
      <c r="B1311" s="46" t="s">
        <v>77</v>
      </c>
      <c r="C1311">
        <v>2017</v>
      </c>
      <c r="D1311" s="84">
        <v>947776.95250000001</v>
      </c>
      <c r="E1311">
        <v>517808.296204663</v>
      </c>
      <c r="F1311">
        <v>97264.923299999995</v>
      </c>
      <c r="G1311">
        <v>98651.343299999993</v>
      </c>
      <c r="H1311">
        <v>61783.888099999996</v>
      </c>
      <c r="I1311">
        <v>61783.888099999996</v>
      </c>
      <c r="J1311">
        <v>1.00283903464552</v>
      </c>
      <c r="K1311">
        <v>159048.81140000001</v>
      </c>
      <c r="L1311">
        <v>160435.23139999999</v>
      </c>
      <c r="M1311" s="38">
        <f>IF(OR(Beazley_data[[#This Row],[total_RC]]&lt;0.6,Beazley_data[[#This Row],[total_RC]]&gt;2),1,Beazley_data[[#This Row],[total_RC]])</f>
        <v>1.00283903464552</v>
      </c>
      <c r="P1311" s="39" t="str">
        <f>Beazley_data[[#This Row],[key]]</f>
        <v>F22017</v>
      </c>
      <c r="Q1311" s="40">
        <f>Beazley_data[[#This Row],[WEP]]</f>
        <v>947776.95250000001</v>
      </c>
      <c r="R1311" s="40">
        <f t="shared" si="163"/>
        <v>948148.53515247302</v>
      </c>
      <c r="S1311" s="41">
        <f t="shared" si="164"/>
        <v>3.9190341881744576E-4</v>
      </c>
      <c r="U1311" s="42">
        <f>Beazley_data[[#This Row],[Acq_costs]]</f>
        <v>517808.296204663</v>
      </c>
      <c r="V1311" s="40">
        <f t="shared" si="165"/>
        <v>517821.773270762</v>
      </c>
      <c r="W1311" s="43">
        <f t="shared" si="166"/>
        <v>2.6026456967765332E-5</v>
      </c>
      <c r="Y1311" s="44">
        <f>Beazley_data[[#This Row],[total_RC]]</f>
        <v>1.00283903464552</v>
      </c>
      <c r="Z1311" s="45">
        <f t="shared" si="167"/>
        <v>1.0028390346243901</v>
      </c>
      <c r="AA1311" s="43">
        <f t="shared" si="168"/>
        <v>-2.1070167713590317E-11</v>
      </c>
      <c r="AD1311" s="42">
        <f>Beazley_data[[#This Row],[Cat_incurred]]+Beazley_data[[#This Row],[incurred_exc_cat]]</f>
        <v>160435.23139999999</v>
      </c>
      <c r="AE1311" s="40">
        <f t="shared" si="169"/>
        <v>138556.44390000001</v>
      </c>
      <c r="AF1311" s="43">
        <f t="shared" si="170"/>
        <v>-0.15790523258370068</v>
      </c>
    </row>
    <row r="1312" spans="1:32" x14ac:dyDescent="0.25">
      <c r="A1312" s="48" t="s">
        <v>1573</v>
      </c>
      <c r="B1312" s="48" t="s">
        <v>77</v>
      </c>
      <c r="C1312" s="49">
        <v>2018</v>
      </c>
      <c r="D1312" s="85">
        <v>1380759.1976000001</v>
      </c>
      <c r="E1312" s="49">
        <v>745657.51129175501</v>
      </c>
      <c r="F1312" s="49">
        <v>55346.6662</v>
      </c>
      <c r="G1312" s="49">
        <v>55723.252800000002</v>
      </c>
      <c r="H1312" s="49">
        <v>35607.117299999998</v>
      </c>
      <c r="I1312" s="49">
        <v>35607.117299999998</v>
      </c>
      <c r="J1312" s="49">
        <v>1.0028661272669599</v>
      </c>
      <c r="K1312" s="49">
        <v>90953.783500000005</v>
      </c>
      <c r="L1312" s="49">
        <v>91330.3701</v>
      </c>
      <c r="M1312" s="38">
        <f>IF(OR(Beazley_data[[#This Row],[total_RC]]&lt;0.6,Beazley_data[[#This Row],[total_RC]]&gt;2),1,Beazley_data[[#This Row],[total_RC]])</f>
        <v>1.0028661272669599</v>
      </c>
      <c r="P1312" s="39" t="str">
        <f>Beazley_data[[#This Row],[key]]</f>
        <v>F22018</v>
      </c>
      <c r="Q1312" s="40">
        <f>Beazley_data[[#This Row],[WEP]]</f>
        <v>1380759.1976000001</v>
      </c>
      <c r="R1312" s="40">
        <f t="shared" si="163"/>
        <v>1381544.02157788</v>
      </c>
      <c r="S1312" s="41">
        <f t="shared" si="164"/>
        <v>5.6807743048505185E-4</v>
      </c>
      <c r="U1312" s="42">
        <f>Beazley_data[[#This Row],[Acq_costs]]</f>
        <v>745657.51129175501</v>
      </c>
      <c r="V1312" s="40">
        <f t="shared" si="165"/>
        <v>745612.80638426798</v>
      </c>
      <c r="W1312" s="43">
        <f t="shared" si="166"/>
        <v>-5.9957268845501134E-5</v>
      </c>
      <c r="Y1312" s="44">
        <f>Beazley_data[[#This Row],[total_RC]]</f>
        <v>1.0028661272669599</v>
      </c>
      <c r="Z1312" s="45">
        <f t="shared" si="167"/>
        <v>1.00286357041712</v>
      </c>
      <c r="AA1312" s="43">
        <f t="shared" si="168"/>
        <v>-2.5495490266822445E-6</v>
      </c>
      <c r="AD1312" s="42">
        <f>Beazley_data[[#This Row],[Cat_incurred]]+Beazley_data[[#This Row],[incurred_exc_cat]]</f>
        <v>91330.3701</v>
      </c>
      <c r="AE1312" s="40">
        <f t="shared" si="169"/>
        <v>86420.354900000006</v>
      </c>
      <c r="AF1312" s="43">
        <f t="shared" si="170"/>
        <v>-5.6815494517252832E-2</v>
      </c>
    </row>
    <row r="1313" spans="1:32" x14ac:dyDescent="0.25">
      <c r="A1313" s="46" t="s">
        <v>1574</v>
      </c>
      <c r="B1313" s="46" t="s">
        <v>77</v>
      </c>
      <c r="C1313">
        <v>2019</v>
      </c>
      <c r="D1313" s="84">
        <v>1745200.0626999999</v>
      </c>
      <c r="E1313">
        <v>816707.46415969497</v>
      </c>
      <c r="F1313">
        <v>41069.182699999998</v>
      </c>
      <c r="G1313">
        <v>53760.850299999998</v>
      </c>
      <c r="H1313">
        <v>3429.9014999999999</v>
      </c>
      <c r="I1313">
        <v>5930.4014999999999</v>
      </c>
      <c r="J1313">
        <v>1.0059589367205899</v>
      </c>
      <c r="K1313">
        <v>44499.084199999998</v>
      </c>
      <c r="L1313">
        <v>59691.251799999998</v>
      </c>
      <c r="M1313" s="38">
        <f>IF(OR(Beazley_data[[#This Row],[total_RC]]&lt;0.6,Beazley_data[[#This Row],[total_RC]]&gt;2),1,Beazley_data[[#This Row],[total_RC]])</f>
        <v>1.0059589367205899</v>
      </c>
      <c r="P1313" s="39" t="str">
        <f>Beazley_data[[#This Row],[key]]</f>
        <v>F22019</v>
      </c>
      <c r="Q1313" s="40">
        <f>Beazley_data[[#This Row],[WEP]]</f>
        <v>1745200.0626999999</v>
      </c>
      <c r="R1313" s="40">
        <f t="shared" si="163"/>
        <v>1727769.7854083299</v>
      </c>
      <c r="S1313" s="41">
        <f t="shared" si="164"/>
        <v>-1.0088310050838524E-2</v>
      </c>
      <c r="U1313" s="42">
        <f>Beazley_data[[#This Row],[Acq_costs]]</f>
        <v>816707.46415969497</v>
      </c>
      <c r="V1313" s="40">
        <f t="shared" si="165"/>
        <v>805483.08781543397</v>
      </c>
      <c r="W1313" s="43">
        <f t="shared" si="166"/>
        <v>-1.3934962153833469E-2</v>
      </c>
      <c r="Y1313" s="44">
        <f>Beazley_data[[#This Row],[total_RC]]</f>
        <v>1.0059589367205899</v>
      </c>
      <c r="Z1313" s="45">
        <f t="shared" si="167"/>
        <v>1.00622746787446</v>
      </c>
      <c r="AA1313" s="43">
        <f t="shared" si="168"/>
        <v>2.6686923428695142E-4</v>
      </c>
      <c r="AD1313" s="42">
        <f>Beazley_data[[#This Row],[Cat_incurred]]+Beazley_data[[#This Row],[incurred_exc_cat]]</f>
        <v>59691.251799999998</v>
      </c>
      <c r="AE1313" s="40">
        <f t="shared" si="169"/>
        <v>57785.107000000004</v>
      </c>
      <c r="AF1313" s="43">
        <f t="shared" si="170"/>
        <v>-3.2986783255415528E-2</v>
      </c>
    </row>
    <row r="1314" spans="1:32" x14ac:dyDescent="0.25">
      <c r="A1314" s="48" t="s">
        <v>1575</v>
      </c>
      <c r="B1314" s="48" t="s">
        <v>77</v>
      </c>
      <c r="C1314" s="49">
        <v>2020</v>
      </c>
      <c r="D1314" s="85">
        <v>1920686.3692999999</v>
      </c>
      <c r="E1314" s="49">
        <v>778908.02041216998</v>
      </c>
      <c r="F1314" s="49">
        <v>77527.751000000004</v>
      </c>
      <c r="G1314" s="49">
        <v>81331.390899999999</v>
      </c>
      <c r="H1314" s="49">
        <v>5278.4193999999998</v>
      </c>
      <c r="I1314" s="49">
        <v>5612.4201000000003</v>
      </c>
      <c r="J1314" s="49">
        <v>1.08342536393363</v>
      </c>
      <c r="K1314" s="49">
        <v>82806.170400000003</v>
      </c>
      <c r="L1314" s="49">
        <v>86943.811000000002</v>
      </c>
      <c r="M1314" s="38">
        <f>IF(OR(Beazley_data[[#This Row],[total_RC]]&lt;0.6,Beazley_data[[#This Row],[total_RC]]&gt;2),1,Beazley_data[[#This Row],[total_RC]])</f>
        <v>1.08342536393363</v>
      </c>
      <c r="P1314" s="39" t="str">
        <f>Beazley_data[[#This Row],[key]]</f>
        <v>F22020</v>
      </c>
      <c r="Q1314" s="40">
        <f>Beazley_data[[#This Row],[WEP]]</f>
        <v>1920686.3692999999</v>
      </c>
      <c r="R1314" s="40">
        <f t="shared" si="163"/>
        <v>3891246.4542999999</v>
      </c>
      <c r="S1314" s="41">
        <f t="shared" si="164"/>
        <v>0.5064084498740612</v>
      </c>
      <c r="U1314" s="42">
        <f>Beazley_data[[#This Row],[Acq_costs]]</f>
        <v>778908.02041216998</v>
      </c>
      <c r="V1314" s="40">
        <f t="shared" si="165"/>
        <v>1271104.8864</v>
      </c>
      <c r="W1314" s="43">
        <f t="shared" si="166"/>
        <v>0.38721971039055714</v>
      </c>
      <c r="Y1314" s="44">
        <f>Beazley_data[[#This Row],[total_RC]]</f>
        <v>1.08342536393363</v>
      </c>
      <c r="Z1314" s="45">
        <f t="shared" si="167"/>
        <v>1.18783514107062</v>
      </c>
      <c r="AA1314" s="43">
        <f t="shared" si="168"/>
        <v>8.7899215578757336E-2</v>
      </c>
      <c r="AD1314" s="42">
        <f>Beazley_data[[#This Row],[Cat_incurred]]+Beazley_data[[#This Row],[incurred_exc_cat]]</f>
        <v>86943.811000000002</v>
      </c>
      <c r="AE1314" s="40">
        <f t="shared" si="169"/>
        <v>81905.380499999999</v>
      </c>
      <c r="AF1314" s="43">
        <f t="shared" si="170"/>
        <v>-6.15152566198017E-2</v>
      </c>
    </row>
    <row r="1315" spans="1:32" x14ac:dyDescent="0.25">
      <c r="A1315" s="46" t="s">
        <v>1576</v>
      </c>
      <c r="B1315" s="46" t="s">
        <v>77</v>
      </c>
      <c r="C1315">
        <v>2021</v>
      </c>
      <c r="D1315" s="84">
        <v>1795257.0168999999</v>
      </c>
      <c r="E1315">
        <v>851108.40083539404</v>
      </c>
      <c r="F1315">
        <v>110577.66998512</v>
      </c>
      <c r="G1315">
        <v>129889.87779712</v>
      </c>
      <c r="H1315">
        <v>49601.108552687998</v>
      </c>
      <c r="I1315">
        <v>65331.594135188003</v>
      </c>
      <c r="J1315">
        <v>1.04683695878856</v>
      </c>
      <c r="K1315">
        <v>160178.77853780799</v>
      </c>
      <c r="L1315">
        <v>195221.47193230799</v>
      </c>
      <c r="M1315" s="38">
        <f>IF(OR(Beazley_data[[#This Row],[total_RC]]&lt;0.6,Beazley_data[[#This Row],[total_RC]]&gt;2),1,Beazley_data[[#This Row],[total_RC]])</f>
        <v>1.04683695878856</v>
      </c>
      <c r="P1315" s="39" t="str">
        <f>Beazley_data[[#This Row],[key]]</f>
        <v>F22021</v>
      </c>
      <c r="Q1315" s="40">
        <f>Beazley_data[[#This Row],[WEP]]</f>
        <v>1795257.0168999999</v>
      </c>
      <c r="R1315" s="40">
        <f t="shared" si="163"/>
        <v>7627022.0576370498</v>
      </c>
      <c r="S1315" s="41">
        <f t="shared" si="164"/>
        <v>0.76461887702260112</v>
      </c>
      <c r="U1315" s="42">
        <f>Beazley_data[[#This Row],[Acq_costs]]</f>
        <v>851108.40083539404</v>
      </c>
      <c r="V1315" s="40">
        <f t="shared" si="165"/>
        <v>2117314.7195573798</v>
      </c>
      <c r="W1315" s="43">
        <f t="shared" si="166"/>
        <v>0.59802461439775167</v>
      </c>
      <c r="Y1315" s="44">
        <f>Beazley_data[[#This Row],[total_RC]]</f>
        <v>1.04683695878856</v>
      </c>
      <c r="Z1315" s="45">
        <f t="shared" si="167"/>
        <v>1.2222834085916101</v>
      </c>
      <c r="AA1315" s="43">
        <f t="shared" si="168"/>
        <v>0.1435399094594684</v>
      </c>
      <c r="AD1315" s="42">
        <f>Beazley_data[[#This Row],[Cat_incurred]]+Beazley_data[[#This Row],[incurred_exc_cat]]</f>
        <v>195221.47193230799</v>
      </c>
      <c r="AE1315" s="40">
        <f t="shared" si="169"/>
        <v>18633.919999999998</v>
      </c>
      <c r="AF1315" s="43">
        <f t="shared" si="170"/>
        <v>-9.4766722156319236</v>
      </c>
    </row>
    <row r="1316" spans="1:32" x14ac:dyDescent="0.25">
      <c r="A1316" s="48" t="s">
        <v>1577</v>
      </c>
      <c r="B1316" s="48" t="s">
        <v>77</v>
      </c>
      <c r="C1316" s="49">
        <v>2022</v>
      </c>
      <c r="D1316" s="85">
        <v>4222882.3426000001</v>
      </c>
      <c r="E1316" s="49">
        <v>1207906.8452139201</v>
      </c>
      <c r="F1316" s="49">
        <v>91954.013011439994</v>
      </c>
      <c r="G1316" s="49">
        <v>115809.20810324</v>
      </c>
      <c r="H1316" s="49">
        <v>9444.0082999999995</v>
      </c>
      <c r="I1316" s="49">
        <v>9444.0082999999995</v>
      </c>
      <c r="J1316" s="49">
        <v>1.04365784576817</v>
      </c>
      <c r="K1316" s="49">
        <v>101398.02131144</v>
      </c>
      <c r="L1316" s="49">
        <v>125253.21640324</v>
      </c>
      <c r="M1316" s="38">
        <f>IF(OR(Beazley_data[[#This Row],[total_RC]]&lt;0.6,Beazley_data[[#This Row],[total_RC]]&gt;2),1,Beazley_data[[#This Row],[total_RC]])</f>
        <v>1.04365784576817</v>
      </c>
      <c r="P1316" s="39" t="str">
        <f>Beazley_data[[#This Row],[key]]</f>
        <v>F22022</v>
      </c>
      <c r="Q1316" s="40">
        <f>Beazley_data[[#This Row],[WEP]]</f>
        <v>4222882.3426000001</v>
      </c>
      <c r="R1316" s="40">
        <f t="shared" si="163"/>
        <v>9619541.2970400006</v>
      </c>
      <c r="S1316" s="41">
        <f t="shared" si="164"/>
        <v>0.56101000950020241</v>
      </c>
      <c r="U1316" s="42">
        <f>Beazley_data[[#This Row],[Acq_costs]]</f>
        <v>1207906.8452139201</v>
      </c>
      <c r="V1316" s="40">
        <f t="shared" si="165"/>
        <v>2023921.8400600001</v>
      </c>
      <c r="W1316" s="43">
        <f t="shared" si="166"/>
        <v>0.40318503348028933</v>
      </c>
      <c r="Y1316" s="44">
        <f>Beazley_data[[#This Row],[total_RC]]</f>
        <v>1.04365784576817</v>
      </c>
      <c r="Z1316" s="45">
        <f t="shared" si="167"/>
        <v>1.03661214566155</v>
      </c>
      <c r="AA1316" s="43">
        <f t="shared" si="168"/>
        <v>-6.7968527439194919E-3</v>
      </c>
      <c r="AD1316" s="42">
        <f>Beazley_data[[#This Row],[Cat_incurred]]+Beazley_data[[#This Row],[incurred_exc_cat]]</f>
        <v>125253.21640324</v>
      </c>
      <c r="AE1316" s="40">
        <f t="shared" si="169"/>
        <v>0</v>
      </c>
      <c r="AF1316" s="43" t="str">
        <f t="shared" si="170"/>
        <v>no values</v>
      </c>
    </row>
    <row r="1317" spans="1:32" x14ac:dyDescent="0.25">
      <c r="A1317" s="46" t="s">
        <v>1578</v>
      </c>
      <c r="B1317" s="46" t="s">
        <v>77</v>
      </c>
      <c r="C1317">
        <v>2023</v>
      </c>
      <c r="D1317" s="84">
        <v>3911153.4961000001</v>
      </c>
      <c r="E1317">
        <v>1399427.5039875901</v>
      </c>
      <c r="F1317">
        <v>54313.780331360002</v>
      </c>
      <c r="G1317">
        <v>55766.104351360002</v>
      </c>
      <c r="H1317">
        <v>9755.5</v>
      </c>
      <c r="I1317">
        <v>10000.000099999999</v>
      </c>
      <c r="J1317">
        <v>0.98267653943893596</v>
      </c>
      <c r="K1317">
        <v>64069.280331360002</v>
      </c>
      <c r="L1317">
        <v>65766.104451360006</v>
      </c>
      <c r="M1317" s="38">
        <f>IF(OR(Beazley_data[[#This Row],[total_RC]]&lt;0.6,Beazley_data[[#This Row],[total_RC]]&gt;2),1,Beazley_data[[#This Row],[total_RC]])</f>
        <v>0.98267653943893596</v>
      </c>
      <c r="P1317" s="39" t="str">
        <f>Beazley_data[[#This Row],[key]]</f>
        <v>F22023</v>
      </c>
      <c r="Q1317" s="40">
        <f>Beazley_data[[#This Row],[WEP]]</f>
        <v>3911153.4961000001</v>
      </c>
      <c r="R1317" s="40">
        <f t="shared" si="163"/>
        <v>0</v>
      </c>
      <c r="S1317" s="41" t="str">
        <f t="shared" si="164"/>
        <v>no values</v>
      </c>
      <c r="U1317" s="42">
        <f>Beazley_data[[#This Row],[Acq_costs]]</f>
        <v>1399427.5039875901</v>
      </c>
      <c r="V1317" s="40">
        <f t="shared" si="165"/>
        <v>0</v>
      </c>
      <c r="W1317" s="43" t="str">
        <f t="shared" si="166"/>
        <v>no values</v>
      </c>
      <c r="Y1317" s="44">
        <f>Beazley_data[[#This Row],[total_RC]]</f>
        <v>0.98267653943893596</v>
      </c>
      <c r="Z1317" s="45">
        <f t="shared" si="167"/>
        <v>0</v>
      </c>
      <c r="AA1317" s="43" t="str">
        <f t="shared" si="168"/>
        <v>no values</v>
      </c>
      <c r="AD1317" s="42">
        <f>Beazley_data[[#This Row],[Cat_incurred]]+Beazley_data[[#This Row],[incurred_exc_cat]]</f>
        <v>65766.104451360006</v>
      </c>
      <c r="AE1317" s="40">
        <f t="shared" si="169"/>
        <v>0</v>
      </c>
      <c r="AF1317" s="43" t="str">
        <f t="shared" si="170"/>
        <v>no values</v>
      </c>
    </row>
    <row r="1318" spans="1:32" x14ac:dyDescent="0.25">
      <c r="A1318" s="48" t="s">
        <v>1579</v>
      </c>
      <c r="B1318" s="48" t="s">
        <v>77</v>
      </c>
      <c r="C1318" s="49">
        <v>2024</v>
      </c>
      <c r="D1318" s="85">
        <v>1528892.8955000001</v>
      </c>
      <c r="E1318" s="49">
        <v>160020.65864165401</v>
      </c>
      <c r="F1318" s="49">
        <v>0</v>
      </c>
      <c r="G1318" s="49">
        <v>0</v>
      </c>
      <c r="H1318" s="49">
        <v>0</v>
      </c>
      <c r="I1318" s="49">
        <v>0</v>
      </c>
      <c r="J1318" s="49">
        <v>0.90433521191553601</v>
      </c>
      <c r="K1318" s="49">
        <v>0</v>
      </c>
      <c r="L1318" s="49">
        <v>0</v>
      </c>
      <c r="M1318" s="38">
        <f>IF(OR(Beazley_data[[#This Row],[total_RC]]&lt;0.6,Beazley_data[[#This Row],[total_RC]]&gt;2),1,Beazley_data[[#This Row],[total_RC]])</f>
        <v>0.90433521191553601</v>
      </c>
      <c r="P1318" s="39" t="str">
        <f>Beazley_data[[#This Row],[key]]</f>
        <v>F22024</v>
      </c>
      <c r="Q1318" s="40">
        <f>Beazley_data[[#This Row],[WEP]]</f>
        <v>1528892.8955000001</v>
      </c>
      <c r="R1318" s="40">
        <f t="shared" si="163"/>
        <v>0</v>
      </c>
      <c r="S1318" s="41" t="str">
        <f t="shared" si="164"/>
        <v>no values</v>
      </c>
      <c r="U1318" s="42">
        <f>Beazley_data[[#This Row],[Acq_costs]]</f>
        <v>160020.65864165401</v>
      </c>
      <c r="V1318" s="40">
        <f t="shared" si="165"/>
        <v>0</v>
      </c>
      <c r="W1318" s="43" t="str">
        <f t="shared" si="166"/>
        <v>no values</v>
      </c>
      <c r="Y1318" s="44">
        <f>Beazley_data[[#This Row],[total_RC]]</f>
        <v>0.90433521191553601</v>
      </c>
      <c r="Z1318" s="45">
        <f t="shared" si="167"/>
        <v>0</v>
      </c>
      <c r="AA1318" s="43" t="str">
        <f t="shared" si="168"/>
        <v>no values</v>
      </c>
      <c r="AD1318" s="42">
        <f>Beazley_data[[#This Row],[Cat_incurred]]+Beazley_data[[#This Row],[incurred_exc_cat]]</f>
        <v>0</v>
      </c>
      <c r="AE1318" s="40">
        <f t="shared" si="169"/>
        <v>0</v>
      </c>
      <c r="AF1318" s="43" t="str">
        <f t="shared" si="170"/>
        <v>no values</v>
      </c>
    </row>
    <row r="1319" spans="1:32" x14ac:dyDescent="0.25">
      <c r="A1319" s="46" t="s">
        <v>1580</v>
      </c>
      <c r="B1319" s="46" t="s">
        <v>74</v>
      </c>
      <c r="C1319">
        <v>2004</v>
      </c>
      <c r="D1319" s="84">
        <v>452775.59179999999</v>
      </c>
      <c r="E1319">
        <v>132586.40691932701</v>
      </c>
      <c r="F1319">
        <v>1742.2238</v>
      </c>
      <c r="G1319">
        <v>1742.2238</v>
      </c>
      <c r="H1319">
        <v>12056.16493698</v>
      </c>
      <c r="I1319">
        <v>12056.16493698</v>
      </c>
      <c r="J1319">
        <v>1.0358754437191899</v>
      </c>
      <c r="K1319">
        <v>13798.38873698</v>
      </c>
      <c r="L1319">
        <v>13798.38873698</v>
      </c>
      <c r="M1319" s="38">
        <f>IF(OR(Beazley_data[[#This Row],[total_RC]]&lt;0.6,Beazley_data[[#This Row],[total_RC]]&gt;2),1,Beazley_data[[#This Row],[total_RC]])</f>
        <v>1.0358754437191899</v>
      </c>
      <c r="P1319" s="39" t="str">
        <f>Beazley_data[[#This Row],[key]]</f>
        <v>F32004</v>
      </c>
      <c r="Q1319" s="40">
        <f>Beazley_data[[#This Row],[WEP]]</f>
        <v>452775.59179999999</v>
      </c>
      <c r="R1319" s="40">
        <f t="shared" si="163"/>
        <v>454689.516602872</v>
      </c>
      <c r="S1319" s="41">
        <f t="shared" si="164"/>
        <v>4.2093004852443829E-3</v>
      </c>
      <c r="U1319" s="42">
        <f>Beazley_data[[#This Row],[Acq_costs]]</f>
        <v>132586.40691932701</v>
      </c>
      <c r="V1319" s="40">
        <f t="shared" si="165"/>
        <v>133076.00766037501</v>
      </c>
      <c r="W1319" s="43">
        <f t="shared" si="166"/>
        <v>3.6791060211057024E-3</v>
      </c>
      <c r="Y1319" s="44">
        <f>Beazley_data[[#This Row],[total_RC]]</f>
        <v>1.0358754437191899</v>
      </c>
      <c r="Z1319" s="45">
        <f t="shared" si="167"/>
        <v>1.0359371380093501</v>
      </c>
      <c r="AA1319" s="43">
        <f t="shared" si="168"/>
        <v>5.9554086726411337E-5</v>
      </c>
      <c r="AD1319" s="42">
        <f>Beazley_data[[#This Row],[Cat_incurred]]+Beazley_data[[#This Row],[incurred_exc_cat]]</f>
        <v>13798.38873698</v>
      </c>
      <c r="AE1319" s="40">
        <f t="shared" si="169"/>
        <v>14163.758216</v>
      </c>
      <c r="AF1319" s="43">
        <f t="shared" si="170"/>
        <v>2.5796082752052581E-2</v>
      </c>
    </row>
    <row r="1320" spans="1:32" x14ac:dyDescent="0.25">
      <c r="A1320" s="48" t="s">
        <v>1581</v>
      </c>
      <c r="B1320" s="48" t="s">
        <v>74</v>
      </c>
      <c r="C1320" s="49">
        <v>2005</v>
      </c>
      <c r="D1320" s="85">
        <v>167895.39970000001</v>
      </c>
      <c r="E1320" s="49">
        <v>53790.800752165698</v>
      </c>
      <c r="F1320" s="49">
        <v>0</v>
      </c>
      <c r="G1320" s="49">
        <v>0</v>
      </c>
      <c r="H1320" s="49">
        <v>0</v>
      </c>
      <c r="I1320" s="49">
        <v>0</v>
      </c>
      <c r="J1320" s="49">
        <v>0.97177969286433497</v>
      </c>
      <c r="K1320" s="49">
        <v>0</v>
      </c>
      <c r="L1320" s="49">
        <v>0</v>
      </c>
      <c r="M1320" s="38">
        <f>IF(OR(Beazley_data[[#This Row],[total_RC]]&lt;0.6,Beazley_data[[#This Row],[total_RC]]&gt;2),1,Beazley_data[[#This Row],[total_RC]])</f>
        <v>0.97177969286433497</v>
      </c>
      <c r="P1320" s="39" t="str">
        <f>Beazley_data[[#This Row],[key]]</f>
        <v>F32005</v>
      </c>
      <c r="Q1320" s="40">
        <f>Beazley_data[[#This Row],[WEP]]</f>
        <v>167895.39970000001</v>
      </c>
      <c r="R1320" s="40">
        <f t="shared" si="163"/>
        <v>170163.68188359999</v>
      </c>
      <c r="S1320" s="41">
        <f t="shared" si="164"/>
        <v>1.3330001787053425E-2</v>
      </c>
      <c r="U1320" s="42">
        <f>Beazley_data[[#This Row],[Acq_costs]]</f>
        <v>53790.800752165698</v>
      </c>
      <c r="V1320" s="40">
        <f t="shared" si="165"/>
        <v>54387.228708399998</v>
      </c>
      <c r="W1320" s="43">
        <f t="shared" si="166"/>
        <v>1.0966323719711478E-2</v>
      </c>
      <c r="Y1320" s="44">
        <f>Beazley_data[[#This Row],[total_RC]]</f>
        <v>0.97177969286433497</v>
      </c>
      <c r="Z1320" s="45">
        <f t="shared" si="167"/>
        <v>0.971664179837051</v>
      </c>
      <c r="AA1320" s="43">
        <f t="shared" si="168"/>
        <v>-1.18881635940656E-4</v>
      </c>
      <c r="AD1320" s="42">
        <f>Beazley_data[[#This Row],[Cat_incurred]]+Beazley_data[[#This Row],[incurred_exc_cat]]</f>
        <v>0</v>
      </c>
      <c r="AE1320" s="40">
        <f t="shared" si="169"/>
        <v>0</v>
      </c>
      <c r="AF1320" s="43" t="str">
        <f t="shared" si="170"/>
        <v>no values</v>
      </c>
    </row>
    <row r="1321" spans="1:32" x14ac:dyDescent="0.25">
      <c r="A1321" s="46" t="s">
        <v>1582</v>
      </c>
      <c r="B1321" s="46" t="s">
        <v>74</v>
      </c>
      <c r="C1321">
        <v>2006</v>
      </c>
      <c r="D1321" s="84">
        <v>185889.2242</v>
      </c>
      <c r="E1321">
        <v>60674.605217980097</v>
      </c>
      <c r="F1321">
        <v>0</v>
      </c>
      <c r="G1321">
        <v>0</v>
      </c>
      <c r="H1321">
        <v>0</v>
      </c>
      <c r="I1321">
        <v>0</v>
      </c>
      <c r="J1321">
        <v>0.91374852100746096</v>
      </c>
      <c r="K1321">
        <v>0</v>
      </c>
      <c r="L1321">
        <v>0</v>
      </c>
      <c r="M1321" s="38">
        <f>IF(OR(Beazley_data[[#This Row],[total_RC]]&lt;0.6,Beazley_data[[#This Row],[total_RC]]&gt;2),1,Beazley_data[[#This Row],[total_RC]])</f>
        <v>0.91374852100746096</v>
      </c>
      <c r="P1321" s="39" t="str">
        <f>Beazley_data[[#This Row],[key]]</f>
        <v>F32006</v>
      </c>
      <c r="Q1321" s="40">
        <f>Beazley_data[[#This Row],[WEP]]</f>
        <v>185889.2242</v>
      </c>
      <c r="R1321" s="40">
        <f t="shared" si="163"/>
        <v>160429.025994</v>
      </c>
      <c r="S1321" s="41">
        <f t="shared" si="164"/>
        <v>-0.15870069676139656</v>
      </c>
      <c r="U1321" s="42">
        <f>Beazley_data[[#This Row],[Acq_costs]]</f>
        <v>60674.605217980097</v>
      </c>
      <c r="V1321" s="40">
        <f t="shared" si="165"/>
        <v>53205.849646000002</v>
      </c>
      <c r="W1321" s="43">
        <f t="shared" si="166"/>
        <v>-0.1403747073239642</v>
      </c>
      <c r="Y1321" s="44">
        <f>Beazley_data[[#This Row],[total_RC]]</f>
        <v>0.91374852100746096</v>
      </c>
      <c r="Z1321" s="45">
        <f t="shared" si="167"/>
        <v>0.92458275099653797</v>
      </c>
      <c r="AA1321" s="43">
        <f t="shared" si="168"/>
        <v>1.1717966809784864E-2</v>
      </c>
      <c r="AD1321" s="42">
        <f>Beazley_data[[#This Row],[Cat_incurred]]+Beazley_data[[#This Row],[incurred_exc_cat]]</f>
        <v>0</v>
      </c>
      <c r="AE1321" s="40">
        <f t="shared" si="169"/>
        <v>0</v>
      </c>
      <c r="AF1321" s="43" t="str">
        <f t="shared" si="170"/>
        <v>no values</v>
      </c>
    </row>
    <row r="1322" spans="1:32" x14ac:dyDescent="0.25">
      <c r="A1322" s="48" t="s">
        <v>1583</v>
      </c>
      <c r="B1322" s="48" t="s">
        <v>74</v>
      </c>
      <c r="C1322" s="49">
        <v>2007</v>
      </c>
      <c r="D1322" s="85">
        <v>201613.5466</v>
      </c>
      <c r="E1322" s="49">
        <v>63374.076935928802</v>
      </c>
      <c r="F1322" s="49">
        <v>0</v>
      </c>
      <c r="G1322" s="49">
        <v>0</v>
      </c>
      <c r="H1322" s="49">
        <v>0</v>
      </c>
      <c r="I1322" s="49">
        <v>0</v>
      </c>
      <c r="J1322" s="49">
        <v>0.94112667291292895</v>
      </c>
      <c r="K1322" s="49">
        <v>0</v>
      </c>
      <c r="L1322" s="49">
        <v>0</v>
      </c>
      <c r="M1322" s="38">
        <f>IF(OR(Beazley_data[[#This Row],[total_RC]]&lt;0.6,Beazley_data[[#This Row],[total_RC]]&gt;2),1,Beazley_data[[#This Row],[total_RC]])</f>
        <v>0.94112667291292895</v>
      </c>
      <c r="P1322" s="39" t="str">
        <f>Beazley_data[[#This Row],[key]]</f>
        <v>F32007</v>
      </c>
      <c r="Q1322" s="40">
        <f>Beazley_data[[#This Row],[WEP]]</f>
        <v>201613.5466</v>
      </c>
      <c r="R1322" s="40">
        <f t="shared" si="163"/>
        <v>193928.8303</v>
      </c>
      <c r="S1322" s="41">
        <f t="shared" si="164"/>
        <v>-3.9626476827153839E-2</v>
      </c>
      <c r="U1322" s="42">
        <f>Beazley_data[[#This Row],[Acq_costs]]</f>
        <v>63374.076935928802</v>
      </c>
      <c r="V1322" s="40">
        <f t="shared" si="165"/>
        <v>59754.270883999998</v>
      </c>
      <c r="W1322" s="43">
        <f t="shared" si="166"/>
        <v>-6.0578197982799856E-2</v>
      </c>
      <c r="Y1322" s="44">
        <f>Beazley_data[[#This Row],[total_RC]]</f>
        <v>0.94112667291292895</v>
      </c>
      <c r="Z1322" s="45">
        <f t="shared" si="167"/>
        <v>0.94352017329006899</v>
      </c>
      <c r="AA1322" s="43">
        <f t="shared" si="168"/>
        <v>2.5367771086376059E-3</v>
      </c>
      <c r="AD1322" s="42">
        <f>Beazley_data[[#This Row],[Cat_incurred]]+Beazley_data[[#This Row],[incurred_exc_cat]]</f>
        <v>0</v>
      </c>
      <c r="AE1322" s="40">
        <f t="shared" si="169"/>
        <v>0</v>
      </c>
      <c r="AF1322" s="43" t="str">
        <f t="shared" si="170"/>
        <v>no values</v>
      </c>
    </row>
    <row r="1323" spans="1:32" x14ac:dyDescent="0.25">
      <c r="A1323" s="46" t="s">
        <v>1584</v>
      </c>
      <c r="B1323" s="46" t="s">
        <v>74</v>
      </c>
      <c r="C1323">
        <v>2008</v>
      </c>
      <c r="D1323" s="84">
        <v>605838.86679999996</v>
      </c>
      <c r="E1323">
        <v>177732.51060995599</v>
      </c>
      <c r="F1323">
        <v>61982.461925676304</v>
      </c>
      <c r="G1323">
        <v>61982.461925676304</v>
      </c>
      <c r="H1323">
        <v>10355.906242999999</v>
      </c>
      <c r="I1323">
        <v>10355.906242999999</v>
      </c>
      <c r="J1323">
        <v>0.984686349478328</v>
      </c>
      <c r="K1323">
        <v>72338.368168676301</v>
      </c>
      <c r="L1323">
        <v>72338.368168676301</v>
      </c>
      <c r="M1323" s="38">
        <f>IF(OR(Beazley_data[[#This Row],[total_RC]]&lt;0.6,Beazley_data[[#This Row],[total_RC]]&gt;2),1,Beazley_data[[#This Row],[total_RC]])</f>
        <v>0.984686349478328</v>
      </c>
      <c r="P1323" s="39" t="str">
        <f>Beazley_data[[#This Row],[key]]</f>
        <v>F32008</v>
      </c>
      <c r="Q1323" s="40">
        <f>Beazley_data[[#This Row],[WEP]]</f>
        <v>605838.86679999996</v>
      </c>
      <c r="R1323" s="40">
        <f t="shared" si="163"/>
        <v>618357.93166033796</v>
      </c>
      <c r="S1323" s="41">
        <f t="shared" si="164"/>
        <v>2.0245660675400987E-2</v>
      </c>
      <c r="U1323" s="42">
        <f>Beazley_data[[#This Row],[Acq_costs]]</f>
        <v>177732.51060995599</v>
      </c>
      <c r="V1323" s="40">
        <f t="shared" si="165"/>
        <v>182103.058393574</v>
      </c>
      <c r="W1323" s="43">
        <f t="shared" si="166"/>
        <v>2.4000408461960426E-2</v>
      </c>
      <c r="Y1323" s="44">
        <f>Beazley_data[[#This Row],[total_RC]]</f>
        <v>0.984686349478328</v>
      </c>
      <c r="Z1323" s="45">
        <f t="shared" si="167"/>
        <v>0.95568517639991202</v>
      </c>
      <c r="AA1323" s="43">
        <f t="shared" si="168"/>
        <v>-3.0345948430071993E-2</v>
      </c>
      <c r="AD1323" s="42">
        <f>Beazley_data[[#This Row],[Cat_incurred]]+Beazley_data[[#This Row],[incurred_exc_cat]]</f>
        <v>72338.368168676301</v>
      </c>
      <c r="AE1323" s="40">
        <f t="shared" si="169"/>
        <v>75535.826541364397</v>
      </c>
      <c r="AF1323" s="43">
        <f t="shared" si="170"/>
        <v>4.2330355264427084E-2</v>
      </c>
    </row>
    <row r="1324" spans="1:32" x14ac:dyDescent="0.25">
      <c r="A1324" s="48" t="s">
        <v>1585</v>
      </c>
      <c r="B1324" s="48" t="s">
        <v>74</v>
      </c>
      <c r="C1324" s="49">
        <v>2009</v>
      </c>
      <c r="D1324" s="85">
        <v>828539.80960000004</v>
      </c>
      <c r="E1324" s="49">
        <v>244244.81273630299</v>
      </c>
      <c r="F1324" s="49">
        <v>142877.27682009601</v>
      </c>
      <c r="G1324" s="49">
        <v>142877.27682009601</v>
      </c>
      <c r="H1324" s="49">
        <v>17871.87283144</v>
      </c>
      <c r="I1324" s="49">
        <v>17871.87283144</v>
      </c>
      <c r="J1324" s="49">
        <v>1.0063275061076</v>
      </c>
      <c r="K1324" s="49">
        <v>160749.14965153599</v>
      </c>
      <c r="L1324" s="49">
        <v>160749.14965153599</v>
      </c>
      <c r="M1324" s="38">
        <f>IF(OR(Beazley_data[[#This Row],[total_RC]]&lt;0.6,Beazley_data[[#This Row],[total_RC]]&gt;2),1,Beazley_data[[#This Row],[total_RC]])</f>
        <v>1.0063275061076</v>
      </c>
      <c r="P1324" s="39" t="str">
        <f>Beazley_data[[#This Row],[key]]</f>
        <v>F32009</v>
      </c>
      <c r="Q1324" s="40">
        <f>Beazley_data[[#This Row],[WEP]]</f>
        <v>828539.80960000004</v>
      </c>
      <c r="R1324" s="40">
        <f t="shared" si="163"/>
        <v>846571.63754688797</v>
      </c>
      <c r="S1324" s="41">
        <f t="shared" si="164"/>
        <v>2.1299825256535631E-2</v>
      </c>
      <c r="U1324" s="42">
        <f>Beazley_data[[#This Row],[Acq_costs]]</f>
        <v>244244.81273630299</v>
      </c>
      <c r="V1324" s="40">
        <f t="shared" si="165"/>
        <v>248641.390579606</v>
      </c>
      <c r="W1324" s="43">
        <f t="shared" si="166"/>
        <v>1.7682405302890957E-2</v>
      </c>
      <c r="Y1324" s="44">
        <f>Beazley_data[[#This Row],[total_RC]]</f>
        <v>1.0063275061076</v>
      </c>
      <c r="Z1324" s="45">
        <f t="shared" si="167"/>
        <v>1.0076757858630501</v>
      </c>
      <c r="AA1324" s="43">
        <f t="shared" si="168"/>
        <v>1.3380094811897007E-3</v>
      </c>
      <c r="AD1324" s="42">
        <f>Beazley_data[[#This Row],[Cat_incurred]]+Beazley_data[[#This Row],[incurred_exc_cat]]</f>
        <v>160749.14965153602</v>
      </c>
      <c r="AE1324" s="40">
        <f t="shared" si="169"/>
        <v>167693.94142356401</v>
      </c>
      <c r="AF1324" s="43">
        <f t="shared" si="170"/>
        <v>4.1413492420019696E-2</v>
      </c>
    </row>
    <row r="1325" spans="1:32" x14ac:dyDescent="0.25">
      <c r="A1325" s="46" t="s">
        <v>1586</v>
      </c>
      <c r="B1325" s="46" t="s">
        <v>74</v>
      </c>
      <c r="C1325">
        <v>2010</v>
      </c>
      <c r="D1325" s="84">
        <v>355180.86210000003</v>
      </c>
      <c r="E1325">
        <v>111839.84468588101</v>
      </c>
      <c r="F1325">
        <v>0</v>
      </c>
      <c r="G1325">
        <v>0</v>
      </c>
      <c r="H1325">
        <v>0</v>
      </c>
      <c r="I1325">
        <v>0</v>
      </c>
      <c r="J1325">
        <v>0.95174691524824495</v>
      </c>
      <c r="K1325">
        <v>0</v>
      </c>
      <c r="L1325">
        <v>0</v>
      </c>
      <c r="M1325" s="38">
        <f>IF(OR(Beazley_data[[#This Row],[total_RC]]&lt;0.6,Beazley_data[[#This Row],[total_RC]]&gt;2),1,Beazley_data[[#This Row],[total_RC]])</f>
        <v>0.95174691524824495</v>
      </c>
      <c r="P1325" s="39" t="str">
        <f>Beazley_data[[#This Row],[key]]</f>
        <v>F32010</v>
      </c>
      <c r="Q1325" s="40">
        <f>Beazley_data[[#This Row],[WEP]]</f>
        <v>355180.86210000003</v>
      </c>
      <c r="R1325" s="40">
        <f t="shared" si="163"/>
        <v>399361.97909545398</v>
      </c>
      <c r="S1325" s="41">
        <f t="shared" si="164"/>
        <v>0.11062925192709432</v>
      </c>
      <c r="U1325" s="42">
        <f>Beazley_data[[#This Row],[Acq_costs]]</f>
        <v>111839.84468588101</v>
      </c>
      <c r="V1325" s="40">
        <f t="shared" si="165"/>
        <v>126490.05363883699</v>
      </c>
      <c r="W1325" s="43">
        <f t="shared" si="166"/>
        <v>0.11582103518420715</v>
      </c>
      <c r="Y1325" s="44">
        <f>Beazley_data[[#This Row],[total_RC]]</f>
        <v>0.95174691524824495</v>
      </c>
      <c r="Z1325" s="45">
        <f t="shared" si="167"/>
        <v>0.95805077171150299</v>
      </c>
      <c r="AA1325" s="43">
        <f t="shared" si="168"/>
        <v>6.5798772355212028E-3</v>
      </c>
      <c r="AD1325" s="42">
        <f>Beazley_data[[#This Row],[Cat_incurred]]+Beazley_data[[#This Row],[incurred_exc_cat]]</f>
        <v>0</v>
      </c>
      <c r="AE1325" s="40">
        <f t="shared" si="169"/>
        <v>0</v>
      </c>
      <c r="AF1325" s="43" t="str">
        <f t="shared" si="170"/>
        <v>no values</v>
      </c>
    </row>
    <row r="1326" spans="1:32" x14ac:dyDescent="0.25">
      <c r="A1326" s="48" t="s">
        <v>1587</v>
      </c>
      <c r="B1326" s="48" t="s">
        <v>74</v>
      </c>
      <c r="C1326" s="49">
        <v>2011</v>
      </c>
      <c r="D1326" s="85">
        <v>120784.4286</v>
      </c>
      <c r="E1326" s="49">
        <v>43077.753506327099</v>
      </c>
      <c r="F1326" s="49">
        <v>0</v>
      </c>
      <c r="G1326" s="49">
        <v>0</v>
      </c>
      <c r="H1326" s="49">
        <v>0</v>
      </c>
      <c r="I1326" s="49">
        <v>0</v>
      </c>
      <c r="J1326" s="49">
        <v>0.94562511697828699</v>
      </c>
      <c r="K1326" s="49">
        <v>0</v>
      </c>
      <c r="L1326" s="49">
        <v>0</v>
      </c>
      <c r="M1326" s="38">
        <f>IF(OR(Beazley_data[[#This Row],[total_RC]]&lt;0.6,Beazley_data[[#This Row],[total_RC]]&gt;2),1,Beazley_data[[#This Row],[total_RC]])</f>
        <v>0.94562511697828699</v>
      </c>
      <c r="P1326" s="39" t="str">
        <f>Beazley_data[[#This Row],[key]]</f>
        <v>F32011</v>
      </c>
      <c r="Q1326" s="40">
        <f>Beazley_data[[#This Row],[WEP]]</f>
        <v>120784.4286</v>
      </c>
      <c r="R1326" s="40">
        <f t="shared" si="163"/>
        <v>123107.58893472</v>
      </c>
      <c r="S1326" s="41">
        <f t="shared" si="164"/>
        <v>1.8870975825478128E-2</v>
      </c>
      <c r="U1326" s="42">
        <f>Beazley_data[[#This Row],[Acq_costs]]</f>
        <v>43077.753506327099</v>
      </c>
      <c r="V1326" s="40">
        <f t="shared" si="165"/>
        <v>43830.251907680002</v>
      </c>
      <c r="W1326" s="43">
        <f t="shared" si="166"/>
        <v>1.7168470830099175E-2</v>
      </c>
      <c r="Y1326" s="44">
        <f>Beazley_data[[#This Row],[total_RC]]</f>
        <v>0.94562511697828699</v>
      </c>
      <c r="Z1326" s="45">
        <f t="shared" si="167"/>
        <v>0.944065051614698</v>
      </c>
      <c r="AA1326" s="43">
        <f t="shared" si="168"/>
        <v>-1.6524977393461465E-3</v>
      </c>
      <c r="AD1326" s="42">
        <f>Beazley_data[[#This Row],[Cat_incurred]]+Beazley_data[[#This Row],[incurred_exc_cat]]</f>
        <v>0</v>
      </c>
      <c r="AE1326" s="40">
        <f t="shared" si="169"/>
        <v>0</v>
      </c>
      <c r="AF1326" s="43" t="str">
        <f t="shared" si="170"/>
        <v>no values</v>
      </c>
    </row>
    <row r="1327" spans="1:32" x14ac:dyDescent="0.25">
      <c r="A1327" s="46" t="s">
        <v>1588</v>
      </c>
      <c r="B1327" s="46" t="s">
        <v>74</v>
      </c>
      <c r="C1327">
        <v>2012</v>
      </c>
      <c r="D1327" s="84">
        <v>86117.481199999995</v>
      </c>
      <c r="E1327">
        <v>32391.9532966443</v>
      </c>
      <c r="F1327">
        <v>0</v>
      </c>
      <c r="G1327">
        <v>0</v>
      </c>
      <c r="H1327">
        <v>0</v>
      </c>
      <c r="I1327">
        <v>0</v>
      </c>
      <c r="J1327">
        <v>1.01349157680682</v>
      </c>
      <c r="K1327">
        <v>0</v>
      </c>
      <c r="L1327">
        <v>0</v>
      </c>
      <c r="M1327" s="38">
        <f>IF(OR(Beazley_data[[#This Row],[total_RC]]&lt;0.6,Beazley_data[[#This Row],[total_RC]]&gt;2),1,Beazley_data[[#This Row],[total_RC]])</f>
        <v>1.01349157680682</v>
      </c>
      <c r="P1327" s="39" t="str">
        <f>Beazley_data[[#This Row],[key]]</f>
        <v>F32012</v>
      </c>
      <c r="Q1327" s="40">
        <f>Beazley_data[[#This Row],[WEP]]</f>
        <v>86117.481199999995</v>
      </c>
      <c r="R1327" s="40">
        <f t="shared" si="163"/>
        <v>88436.636771999998</v>
      </c>
      <c r="S1327" s="41">
        <f t="shared" si="164"/>
        <v>2.622392321384923E-2</v>
      </c>
      <c r="U1327" s="42">
        <f>Beazley_data[[#This Row],[Acq_costs]]</f>
        <v>32391.9532966443</v>
      </c>
      <c r="V1327" s="40">
        <f t="shared" si="165"/>
        <v>33164.734680000001</v>
      </c>
      <c r="W1327" s="43">
        <f t="shared" si="166"/>
        <v>2.3301298527249398E-2</v>
      </c>
      <c r="Y1327" s="44">
        <f>Beazley_data[[#This Row],[total_RC]]</f>
        <v>1.01349157680682</v>
      </c>
      <c r="Z1327" s="45">
        <f t="shared" si="167"/>
        <v>1.0130559634046299</v>
      </c>
      <c r="AA1327" s="43">
        <f t="shared" si="168"/>
        <v>-4.2999934645873586E-4</v>
      </c>
      <c r="AD1327" s="42">
        <f>Beazley_data[[#This Row],[Cat_incurred]]+Beazley_data[[#This Row],[incurred_exc_cat]]</f>
        <v>0</v>
      </c>
      <c r="AE1327" s="40">
        <f t="shared" si="169"/>
        <v>0</v>
      </c>
      <c r="AF1327" s="43" t="str">
        <f t="shared" si="170"/>
        <v>no values</v>
      </c>
    </row>
    <row r="1328" spans="1:32" x14ac:dyDescent="0.25">
      <c r="A1328" s="48" t="s">
        <v>1589</v>
      </c>
      <c r="B1328" s="48" t="s">
        <v>74</v>
      </c>
      <c r="C1328" s="49">
        <v>2013</v>
      </c>
      <c r="D1328" s="85">
        <v>20992.341799999998</v>
      </c>
      <c r="E1328" s="49">
        <v>5500.9933006711399</v>
      </c>
      <c r="F1328" s="49">
        <v>7321.8071</v>
      </c>
      <c r="G1328" s="49">
        <v>7321.8071</v>
      </c>
      <c r="H1328" s="49">
        <v>0</v>
      </c>
      <c r="I1328" s="49">
        <v>0</v>
      </c>
      <c r="J1328" s="49">
        <v>1.0077184894067299</v>
      </c>
      <c r="K1328" s="49">
        <v>7321.8071</v>
      </c>
      <c r="L1328" s="49">
        <v>7321.8071</v>
      </c>
      <c r="M1328" s="38">
        <f>IF(OR(Beazley_data[[#This Row],[total_RC]]&lt;0.6,Beazley_data[[#This Row],[total_RC]]&gt;2),1,Beazley_data[[#This Row],[total_RC]])</f>
        <v>1.0077184894067299</v>
      </c>
      <c r="P1328" s="39" t="str">
        <f>Beazley_data[[#This Row],[key]]</f>
        <v>F32013</v>
      </c>
      <c r="Q1328" s="40">
        <f>Beazley_data[[#This Row],[WEP]]</f>
        <v>20992.341799999998</v>
      </c>
      <c r="R1328" s="40">
        <f t="shared" si="163"/>
        <v>21416.457252</v>
      </c>
      <c r="S1328" s="41">
        <f t="shared" si="164"/>
        <v>1.9803249763001549E-2</v>
      </c>
      <c r="U1328" s="42">
        <f>Beazley_data[[#This Row],[Acq_costs]]</f>
        <v>5500.9933006711399</v>
      </c>
      <c r="V1328" s="40">
        <f t="shared" si="165"/>
        <v>5523.7090799999996</v>
      </c>
      <c r="W1328" s="43">
        <f t="shared" si="166"/>
        <v>4.1124141405469812E-3</v>
      </c>
      <c r="Y1328" s="44">
        <f>Beazley_data[[#This Row],[total_RC]]</f>
        <v>1.0077184894067299</v>
      </c>
      <c r="Z1328" s="45">
        <f t="shared" si="167"/>
        <v>1.00242375834632</v>
      </c>
      <c r="AA1328" s="43">
        <f t="shared" si="168"/>
        <v>-5.2819289410543464E-3</v>
      </c>
      <c r="AD1328" s="42">
        <f>Beazley_data[[#This Row],[Cat_incurred]]+Beazley_data[[#This Row],[incurred_exc_cat]]</f>
        <v>7321.8071</v>
      </c>
      <c r="AE1328" s="40">
        <f t="shared" si="169"/>
        <v>7321.8071</v>
      </c>
      <c r="AF1328" s="43">
        <f t="shared" si="170"/>
        <v>0</v>
      </c>
    </row>
    <row r="1329" spans="1:32" x14ac:dyDescent="0.25">
      <c r="A1329" s="46" t="s">
        <v>1590</v>
      </c>
      <c r="B1329" s="46" t="s">
        <v>74</v>
      </c>
      <c r="C1329">
        <v>2014</v>
      </c>
      <c r="D1329" s="84">
        <v>57421.411699999997</v>
      </c>
      <c r="E1329">
        <v>20669.384877181201</v>
      </c>
      <c r="F1329">
        <v>0</v>
      </c>
      <c r="G1329">
        <v>0</v>
      </c>
      <c r="H1329">
        <v>0</v>
      </c>
      <c r="I1329">
        <v>0</v>
      </c>
      <c r="J1329">
        <v>1.00995250048846</v>
      </c>
      <c r="K1329">
        <v>0</v>
      </c>
      <c r="L1329">
        <v>0</v>
      </c>
      <c r="M1329" s="38">
        <f>IF(OR(Beazley_data[[#This Row],[total_RC]]&lt;0.6,Beazley_data[[#This Row],[total_RC]]&gt;2),1,Beazley_data[[#This Row],[total_RC]])</f>
        <v>1.00995250048846</v>
      </c>
      <c r="P1329" s="39" t="str">
        <f>Beazley_data[[#This Row],[key]]</f>
        <v>F32014</v>
      </c>
      <c r="Q1329" s="40">
        <f>Beazley_data[[#This Row],[WEP]]</f>
        <v>57421.411699999997</v>
      </c>
      <c r="R1329" s="40">
        <f t="shared" si="163"/>
        <v>56404.771267999997</v>
      </c>
      <c r="S1329" s="41">
        <f t="shared" si="164"/>
        <v>-1.8024014797783049E-2</v>
      </c>
      <c r="U1329" s="42">
        <f>Beazley_data[[#This Row],[Acq_costs]]</f>
        <v>20669.384877181201</v>
      </c>
      <c r="V1329" s="40">
        <f t="shared" si="165"/>
        <v>20205.887171999999</v>
      </c>
      <c r="W1329" s="43">
        <f t="shared" si="166"/>
        <v>-2.2938745586161984E-2</v>
      </c>
      <c r="Y1329" s="44">
        <f>Beazley_data[[#This Row],[total_RC]]</f>
        <v>1.00995250048846</v>
      </c>
      <c r="Z1329" s="45">
        <f t="shared" si="167"/>
        <v>1.00297164728041</v>
      </c>
      <c r="AA1329" s="43">
        <f t="shared" si="168"/>
        <v>-6.9601700376862932E-3</v>
      </c>
      <c r="AD1329" s="42">
        <f>Beazley_data[[#This Row],[Cat_incurred]]+Beazley_data[[#This Row],[incurred_exc_cat]]</f>
        <v>0</v>
      </c>
      <c r="AE1329" s="40">
        <f t="shared" si="169"/>
        <v>0</v>
      </c>
      <c r="AF1329" s="43" t="str">
        <f t="shared" si="170"/>
        <v>no values</v>
      </c>
    </row>
    <row r="1330" spans="1:32" x14ac:dyDescent="0.25">
      <c r="A1330" s="48" t="s">
        <v>1591</v>
      </c>
      <c r="B1330" s="48" t="s">
        <v>74</v>
      </c>
      <c r="C1330" s="49">
        <v>2015</v>
      </c>
      <c r="D1330" s="85">
        <v>31033.32</v>
      </c>
      <c r="E1330" s="49">
        <v>9405.6299999999992</v>
      </c>
      <c r="F1330" s="49">
        <v>0</v>
      </c>
      <c r="G1330" s="49">
        <v>0</v>
      </c>
      <c r="H1330" s="49">
        <v>1923.1956124640001</v>
      </c>
      <c r="I1330" s="49">
        <v>1923.1956124640001</v>
      </c>
      <c r="J1330" s="49">
        <v>1.06470399718572</v>
      </c>
      <c r="K1330" s="49">
        <v>1923.1956124640001</v>
      </c>
      <c r="L1330" s="49">
        <v>1923.1956124640001</v>
      </c>
      <c r="M1330" s="38">
        <f>IF(OR(Beazley_data[[#This Row],[total_RC]]&lt;0.6,Beazley_data[[#This Row],[total_RC]]&gt;2),1,Beazley_data[[#This Row],[total_RC]])</f>
        <v>1.06470399718572</v>
      </c>
      <c r="P1330" s="39" t="str">
        <f>Beazley_data[[#This Row],[key]]</f>
        <v>F32015</v>
      </c>
      <c r="Q1330" s="40">
        <f>Beazley_data[[#This Row],[WEP]]</f>
        <v>31033.32</v>
      </c>
      <c r="R1330" s="40">
        <f t="shared" si="163"/>
        <v>34593.428147999999</v>
      </c>
      <c r="S1330" s="41">
        <f t="shared" si="164"/>
        <v>0.10291284612698395</v>
      </c>
      <c r="U1330" s="42">
        <f>Beazley_data[[#This Row],[Acq_costs]]</f>
        <v>9405.6299999999992</v>
      </c>
      <c r="V1330" s="40">
        <f t="shared" si="165"/>
        <v>10501.739124</v>
      </c>
      <c r="W1330" s="43">
        <f t="shared" si="166"/>
        <v>0.10437405757823703</v>
      </c>
      <c r="Y1330" s="44">
        <f>Beazley_data[[#This Row],[total_RC]]</f>
        <v>1.06470399718572</v>
      </c>
      <c r="Z1330" s="45">
        <f t="shared" si="167"/>
        <v>1.07952337553966</v>
      </c>
      <c r="AA1330" s="43">
        <f t="shared" si="168"/>
        <v>1.3727704920267984E-2</v>
      </c>
      <c r="AD1330" s="42">
        <f>Beazley_data[[#This Row],[Cat_incurred]]+Beazley_data[[#This Row],[incurred_exc_cat]]</f>
        <v>1923.1956124640001</v>
      </c>
      <c r="AE1330" s="40">
        <f t="shared" si="169"/>
        <v>2115.2644571679998</v>
      </c>
      <c r="AF1330" s="43">
        <f t="shared" si="170"/>
        <v>9.0801338836444659E-2</v>
      </c>
    </row>
    <row r="1331" spans="1:32" x14ac:dyDescent="0.25">
      <c r="A1331" s="46" t="s">
        <v>1592</v>
      </c>
      <c r="B1331" s="46" t="s">
        <v>74</v>
      </c>
      <c r="C1331">
        <v>2016</v>
      </c>
      <c r="D1331" s="84">
        <v>82722.496599999999</v>
      </c>
      <c r="E1331">
        <v>25284.5509256035</v>
      </c>
      <c r="F1331">
        <v>0</v>
      </c>
      <c r="G1331">
        <v>0</v>
      </c>
      <c r="H1331">
        <v>0</v>
      </c>
      <c r="I1331">
        <v>0</v>
      </c>
      <c r="J1331">
        <v>1.0066026753195201</v>
      </c>
      <c r="K1331">
        <v>0</v>
      </c>
      <c r="L1331">
        <v>0</v>
      </c>
      <c r="M1331" s="38">
        <f>IF(OR(Beazley_data[[#This Row],[total_RC]]&lt;0.6,Beazley_data[[#This Row],[total_RC]]&gt;2),1,Beazley_data[[#This Row],[total_RC]])</f>
        <v>1.0066026753195201</v>
      </c>
      <c r="P1331" s="39" t="str">
        <f>Beazley_data[[#This Row],[key]]</f>
        <v>F32016</v>
      </c>
      <c r="Q1331" s="40">
        <f>Beazley_data[[#This Row],[WEP]]</f>
        <v>82722.496599999999</v>
      </c>
      <c r="R1331" s="40">
        <f t="shared" si="163"/>
        <v>83245.577420000001</v>
      </c>
      <c r="S1331" s="41">
        <f t="shared" si="164"/>
        <v>6.2835869028921064E-3</v>
      </c>
      <c r="U1331" s="42">
        <f>Beazley_data[[#This Row],[Acq_costs]]</f>
        <v>25284.5509256035</v>
      </c>
      <c r="V1331" s="40">
        <f t="shared" si="165"/>
        <v>25364.0854</v>
      </c>
      <c r="W1331" s="43">
        <f t="shared" si="166"/>
        <v>3.1357122932766865E-3</v>
      </c>
      <c r="Y1331" s="44">
        <f>Beazley_data[[#This Row],[total_RC]]</f>
        <v>1.0066026753195201</v>
      </c>
      <c r="Z1331" s="45">
        <f t="shared" si="167"/>
        <v>1.0068090169038899</v>
      </c>
      <c r="AA1331" s="43">
        <f t="shared" si="168"/>
        <v>2.0494610289085885E-4</v>
      </c>
      <c r="AD1331" s="42">
        <f>Beazley_data[[#This Row],[Cat_incurred]]+Beazley_data[[#This Row],[incurred_exc_cat]]</f>
        <v>0</v>
      </c>
      <c r="AE1331" s="40">
        <f t="shared" si="169"/>
        <v>0</v>
      </c>
      <c r="AF1331" s="43" t="str">
        <f t="shared" si="170"/>
        <v>no values</v>
      </c>
    </row>
    <row r="1332" spans="1:32" x14ac:dyDescent="0.25">
      <c r="A1332" s="48" t="s">
        <v>1593</v>
      </c>
      <c r="B1332" s="48" t="s">
        <v>74</v>
      </c>
      <c r="C1332" s="49">
        <v>2017</v>
      </c>
      <c r="D1332" s="85">
        <v>6721065.1014999999</v>
      </c>
      <c r="E1332" s="49">
        <v>877597.30414717295</v>
      </c>
      <c r="F1332" s="49">
        <v>13767.87310855</v>
      </c>
      <c r="G1332" s="49">
        <v>1899316.6572185501</v>
      </c>
      <c r="H1332" s="49">
        <v>1088712.5232495801</v>
      </c>
      <c r="I1332" s="49">
        <v>2079949.3775828299</v>
      </c>
      <c r="J1332" s="49">
        <v>0.99158833782511302</v>
      </c>
      <c r="K1332" s="49">
        <v>1102480.39635813</v>
      </c>
      <c r="L1332" s="49">
        <v>3979266.0348013798</v>
      </c>
      <c r="M1332" s="38">
        <f>IF(OR(Beazley_data[[#This Row],[total_RC]]&lt;0.6,Beazley_data[[#This Row],[total_RC]]&gt;2),1,Beazley_data[[#This Row],[total_RC]])</f>
        <v>0.99158833782511302</v>
      </c>
      <c r="P1332" s="39" t="str">
        <f>Beazley_data[[#This Row],[key]]</f>
        <v>F32017</v>
      </c>
      <c r="Q1332" s="40">
        <f>Beazley_data[[#This Row],[WEP]]</f>
        <v>6721065.1014999999</v>
      </c>
      <c r="R1332" s="40">
        <f t="shared" si="163"/>
        <v>6605177.2768526198</v>
      </c>
      <c r="S1332" s="41">
        <f t="shared" si="164"/>
        <v>-1.7544998383843654E-2</v>
      </c>
      <c r="U1332" s="42">
        <f>Beazley_data[[#This Row],[Acq_costs]]</f>
        <v>877597.30414717295</v>
      </c>
      <c r="V1332" s="40">
        <f t="shared" si="165"/>
        <v>714610.81864012999</v>
      </c>
      <c r="W1332" s="43">
        <f t="shared" si="166"/>
        <v>-0.22807727123023186</v>
      </c>
      <c r="Y1332" s="44">
        <f>Beazley_data[[#This Row],[total_RC]]</f>
        <v>0.99158833782511302</v>
      </c>
      <c r="Z1332" s="45">
        <f t="shared" si="167"/>
        <v>0.98681961334660695</v>
      </c>
      <c r="AA1332" s="43">
        <f t="shared" si="168"/>
        <v>-4.8324176110909143E-3</v>
      </c>
      <c r="AD1332" s="42">
        <f>Beazley_data[[#This Row],[Cat_incurred]]+Beazley_data[[#This Row],[incurred_exc_cat]]</f>
        <v>3979266.0348013798</v>
      </c>
      <c r="AE1332" s="40">
        <f t="shared" si="169"/>
        <v>4169310.8598751999</v>
      </c>
      <c r="AF1332" s="43">
        <f t="shared" si="170"/>
        <v>4.558183149709031E-2</v>
      </c>
    </row>
    <row r="1333" spans="1:32" x14ac:dyDescent="0.25">
      <c r="A1333" s="46" t="s">
        <v>1594</v>
      </c>
      <c r="B1333" s="46" t="s">
        <v>74</v>
      </c>
      <c r="C1333">
        <v>2018</v>
      </c>
      <c r="D1333" s="84">
        <v>13141044.1524</v>
      </c>
      <c r="E1333">
        <v>1704418.35120464</v>
      </c>
      <c r="F1333">
        <v>45016.153529203002</v>
      </c>
      <c r="G1333">
        <v>44991.353529202999</v>
      </c>
      <c r="H1333">
        <v>1317405.7682488</v>
      </c>
      <c r="I1333">
        <v>1413780.2803239999</v>
      </c>
      <c r="J1333">
        <v>1.08499750888959</v>
      </c>
      <c r="K1333">
        <v>1362421.92177801</v>
      </c>
      <c r="L1333">
        <v>1458771.6338531999</v>
      </c>
      <c r="M1333" s="38">
        <f>IF(OR(Beazley_data[[#This Row],[total_RC]]&lt;0.6,Beazley_data[[#This Row],[total_RC]]&gt;2),1,Beazley_data[[#This Row],[total_RC]])</f>
        <v>1.08499750888959</v>
      </c>
      <c r="P1333" s="39" t="str">
        <f>Beazley_data[[#This Row],[key]]</f>
        <v>F32018</v>
      </c>
      <c r="Q1333" s="40">
        <f>Beazley_data[[#This Row],[WEP]]</f>
        <v>13141044.1524</v>
      </c>
      <c r="R1333" s="40">
        <f t="shared" si="163"/>
        <v>13602290.894516001</v>
      </c>
      <c r="S1333" s="41">
        <f t="shared" si="164"/>
        <v>3.3909489636187687E-2</v>
      </c>
      <c r="U1333" s="42">
        <f>Beazley_data[[#This Row],[Acq_costs]]</f>
        <v>1704418.35120464</v>
      </c>
      <c r="V1333" s="40">
        <f t="shared" si="165"/>
        <v>1810877.4468626101</v>
      </c>
      <c r="W1333" s="43">
        <f t="shared" si="166"/>
        <v>5.8788680505361131E-2</v>
      </c>
      <c r="Y1333" s="44">
        <f>Beazley_data[[#This Row],[total_RC]]</f>
        <v>1.08499750888959</v>
      </c>
      <c r="Z1333" s="45">
        <f t="shared" si="167"/>
        <v>1.0809239293528301</v>
      </c>
      <c r="AA1333" s="43">
        <f t="shared" si="168"/>
        <v>-3.7686088966490346E-3</v>
      </c>
      <c r="AD1333" s="42">
        <f>Beazley_data[[#This Row],[Cat_incurred]]+Beazley_data[[#This Row],[incurred_exc_cat]]</f>
        <v>1458771.6338532029</v>
      </c>
      <c r="AE1333" s="40">
        <f t="shared" si="169"/>
        <v>382046.55443790898</v>
      </c>
      <c r="AF1333" s="43">
        <f t="shared" si="170"/>
        <v>-2.8183085723661083</v>
      </c>
    </row>
    <row r="1334" spans="1:32" x14ac:dyDescent="0.25">
      <c r="A1334" s="48" t="s">
        <v>1595</v>
      </c>
      <c r="B1334" s="48" t="s">
        <v>74</v>
      </c>
      <c r="C1334" s="49">
        <v>2019</v>
      </c>
      <c r="D1334" s="85">
        <v>20331628.5449</v>
      </c>
      <c r="E1334" s="49">
        <v>3257320.6979334201</v>
      </c>
      <c r="F1334" s="49">
        <v>70586.545078442403</v>
      </c>
      <c r="G1334" s="49">
        <v>71061.967448442403</v>
      </c>
      <c r="H1334" s="49">
        <v>2073235.4513347</v>
      </c>
      <c r="I1334" s="49">
        <v>2148343.49630083</v>
      </c>
      <c r="J1334" s="49">
        <v>1.21940793554587</v>
      </c>
      <c r="K1334" s="49">
        <v>2143821.9964131401</v>
      </c>
      <c r="L1334" s="49">
        <v>2219405.46374927</v>
      </c>
      <c r="M1334" s="38">
        <f>IF(OR(Beazley_data[[#This Row],[total_RC]]&lt;0.6,Beazley_data[[#This Row],[total_RC]]&gt;2),1,Beazley_data[[#This Row],[total_RC]])</f>
        <v>1.21940793554587</v>
      </c>
      <c r="P1334" s="39" t="str">
        <f>Beazley_data[[#This Row],[key]]</f>
        <v>F32019</v>
      </c>
      <c r="Q1334" s="40">
        <f>Beazley_data[[#This Row],[WEP]]</f>
        <v>20331628.5449</v>
      </c>
      <c r="R1334" s="40">
        <f t="shared" si="163"/>
        <v>21203478.3726313</v>
      </c>
      <c r="S1334" s="41">
        <f t="shared" si="164"/>
        <v>4.1118245431686011E-2</v>
      </c>
      <c r="U1334" s="42">
        <f>Beazley_data[[#This Row],[Acq_costs]]</f>
        <v>3257320.6979334201</v>
      </c>
      <c r="V1334" s="40">
        <f t="shared" si="165"/>
        <v>3415486.57956516</v>
      </c>
      <c r="W1334" s="43">
        <f t="shared" si="166"/>
        <v>4.6308447697626931E-2</v>
      </c>
      <c r="Y1334" s="44">
        <f>Beazley_data[[#This Row],[total_RC]]</f>
        <v>1.21940793554587</v>
      </c>
      <c r="Z1334" s="45">
        <f t="shared" si="167"/>
        <v>1.1976867861546701</v>
      </c>
      <c r="AA1334" s="43">
        <f t="shared" si="168"/>
        <v>-1.8135918039923062E-2</v>
      </c>
      <c r="AD1334" s="42">
        <f>Beazley_data[[#This Row],[Cat_incurred]]+Beazley_data[[#This Row],[incurred_exc_cat]]</f>
        <v>2219405.4637492723</v>
      </c>
      <c r="AE1334" s="40">
        <f t="shared" si="169"/>
        <v>2100979.7145830598</v>
      </c>
      <c r="AF1334" s="43">
        <f t="shared" si="170"/>
        <v>-5.6366916988398505E-2</v>
      </c>
    </row>
    <row r="1335" spans="1:32" x14ac:dyDescent="0.25">
      <c r="A1335" s="46" t="s">
        <v>1596</v>
      </c>
      <c r="B1335" s="46" t="s">
        <v>74</v>
      </c>
      <c r="C1335">
        <v>2020</v>
      </c>
      <c r="D1335" s="84">
        <v>34111130.368900001</v>
      </c>
      <c r="E1335">
        <v>6518833.8050071103</v>
      </c>
      <c r="F1335">
        <v>4536351.0379474601</v>
      </c>
      <c r="G1335">
        <v>6534014.5913827904</v>
      </c>
      <c r="H1335">
        <v>1593742.26062454</v>
      </c>
      <c r="I1335">
        <v>5785928.7044783002</v>
      </c>
      <c r="J1335">
        <v>1.2806950160672299</v>
      </c>
      <c r="K1335">
        <v>6130093.2985720001</v>
      </c>
      <c r="L1335">
        <v>12319943.295861101</v>
      </c>
      <c r="M1335" s="38">
        <f>IF(OR(Beazley_data[[#This Row],[total_RC]]&lt;0.6,Beazley_data[[#This Row],[total_RC]]&gt;2),1,Beazley_data[[#This Row],[total_RC]])</f>
        <v>1.2806950160672299</v>
      </c>
      <c r="P1335" s="39" t="str">
        <f>Beazley_data[[#This Row],[key]]</f>
        <v>F32020</v>
      </c>
      <c r="Q1335" s="40">
        <f>Beazley_data[[#This Row],[WEP]]</f>
        <v>34111130.368900001</v>
      </c>
      <c r="R1335" s="40">
        <f t="shared" si="163"/>
        <v>29959797.864925399</v>
      </c>
      <c r="S1335" s="41">
        <f t="shared" si="164"/>
        <v>-0.13856343499682483</v>
      </c>
      <c r="U1335" s="42">
        <f>Beazley_data[[#This Row],[Acq_costs]]</f>
        <v>6518833.8050071103</v>
      </c>
      <c r="V1335" s="40">
        <f t="shared" si="165"/>
        <v>4803863.1305494104</v>
      </c>
      <c r="W1335" s="43">
        <f t="shared" si="166"/>
        <v>-0.35699823826195509</v>
      </c>
      <c r="Y1335" s="44">
        <f>Beazley_data[[#This Row],[total_RC]]</f>
        <v>1.2806950160672299</v>
      </c>
      <c r="Z1335" s="45">
        <f t="shared" si="167"/>
        <v>1.28868044289874</v>
      </c>
      <c r="AA1335" s="43">
        <f t="shared" si="168"/>
        <v>6.1965919289872487E-3</v>
      </c>
      <c r="AD1335" s="42">
        <f>Beazley_data[[#This Row],[Cat_incurred]]+Beazley_data[[#This Row],[incurred_exc_cat]]</f>
        <v>12319943.295861091</v>
      </c>
      <c r="AE1335" s="40">
        <f t="shared" si="169"/>
        <v>587125.74112679996</v>
      </c>
      <c r="AF1335" s="43">
        <f t="shared" si="170"/>
        <v>-19.983483490635077</v>
      </c>
    </row>
    <row r="1336" spans="1:32" x14ac:dyDescent="0.25">
      <c r="A1336" s="48" t="s">
        <v>1597</v>
      </c>
      <c r="B1336" s="48" t="s">
        <v>74</v>
      </c>
      <c r="C1336" s="49">
        <v>2021</v>
      </c>
      <c r="D1336" s="85">
        <v>40370510.879299998</v>
      </c>
      <c r="E1336" s="49">
        <v>8163610.1774763204</v>
      </c>
      <c r="F1336" s="49">
        <v>2532.3141769384001</v>
      </c>
      <c r="G1336" s="49">
        <v>2532.3141769384001</v>
      </c>
      <c r="H1336" s="49">
        <v>8720820.3785635401</v>
      </c>
      <c r="I1336" s="49">
        <v>9870426.2478765305</v>
      </c>
      <c r="J1336" s="49">
        <v>1.1867195004806099</v>
      </c>
      <c r="K1336" s="49">
        <v>8723352.6927404795</v>
      </c>
      <c r="L1336" s="49">
        <v>9872958.5620534699</v>
      </c>
      <c r="M1336" s="38">
        <f>IF(OR(Beazley_data[[#This Row],[total_RC]]&lt;0.6,Beazley_data[[#This Row],[total_RC]]&gt;2),1,Beazley_data[[#This Row],[total_RC]])</f>
        <v>1.1867195004806099</v>
      </c>
      <c r="P1336" s="39" t="str">
        <f>Beazley_data[[#This Row],[key]]</f>
        <v>F32021</v>
      </c>
      <c r="Q1336" s="40">
        <f>Beazley_data[[#This Row],[WEP]]</f>
        <v>40370510.879299998</v>
      </c>
      <c r="R1336" s="40">
        <f t="shared" si="163"/>
        <v>39408689.1096709</v>
      </c>
      <c r="S1336" s="41">
        <f t="shared" si="164"/>
        <v>-2.4406337570692431E-2</v>
      </c>
      <c r="U1336" s="42">
        <f>Beazley_data[[#This Row],[Acq_costs]]</f>
        <v>8163610.1774763204</v>
      </c>
      <c r="V1336" s="40">
        <f t="shared" si="165"/>
        <v>8038121.3026975999</v>
      </c>
      <c r="W1336" s="43">
        <f t="shared" si="166"/>
        <v>-1.5611716973791672E-2</v>
      </c>
      <c r="Y1336" s="44">
        <f>Beazley_data[[#This Row],[total_RC]]</f>
        <v>1.1867195004806099</v>
      </c>
      <c r="Z1336" s="45">
        <f t="shared" si="167"/>
        <v>1.2012023415953801</v>
      </c>
      <c r="AA1336" s="43">
        <f t="shared" si="168"/>
        <v>1.2056953781437637E-2</v>
      </c>
      <c r="AD1336" s="42">
        <f>Beazley_data[[#This Row],[Cat_incurred]]+Beazley_data[[#This Row],[incurred_exc_cat]]</f>
        <v>9872958.5620534681</v>
      </c>
      <c r="AE1336" s="40">
        <f t="shared" si="169"/>
        <v>44669.5</v>
      </c>
      <c r="AF1336" s="43">
        <f t="shared" si="170"/>
        <v>-220.02236564218242</v>
      </c>
    </row>
    <row r="1337" spans="1:32" x14ac:dyDescent="0.25">
      <c r="A1337" s="46" t="s">
        <v>1598</v>
      </c>
      <c r="B1337" s="46" t="s">
        <v>74</v>
      </c>
      <c r="C1337">
        <v>2022</v>
      </c>
      <c r="D1337" s="84">
        <v>48030412.874200001</v>
      </c>
      <c r="E1337">
        <v>9934805.0726782903</v>
      </c>
      <c r="F1337">
        <v>9941.8242115899993</v>
      </c>
      <c r="G1337">
        <v>25668.662612119999</v>
      </c>
      <c r="H1337">
        <v>14398979.90542</v>
      </c>
      <c r="I1337">
        <v>14942573.327945299</v>
      </c>
      <c r="J1337">
        <v>1.00447567352393</v>
      </c>
      <c r="K1337">
        <v>14408921.729631601</v>
      </c>
      <c r="L1337">
        <v>14968241.990557401</v>
      </c>
      <c r="M1337" s="38">
        <f>IF(OR(Beazley_data[[#This Row],[total_RC]]&lt;0.6,Beazley_data[[#This Row],[total_RC]]&gt;2),1,Beazley_data[[#This Row],[total_RC]])</f>
        <v>1.00447567352393</v>
      </c>
      <c r="P1337" s="39" t="str">
        <f>Beazley_data[[#This Row],[key]]</f>
        <v>F32022</v>
      </c>
      <c r="Q1337" s="40">
        <f>Beazley_data[[#This Row],[WEP]]</f>
        <v>48030412.874200001</v>
      </c>
      <c r="R1337" s="40">
        <f t="shared" si="163"/>
        <v>13971242.9805537</v>
      </c>
      <c r="S1337" s="41">
        <f t="shared" si="164"/>
        <v>-2.4378052791045572</v>
      </c>
      <c r="U1337" s="42">
        <f>Beazley_data[[#This Row],[Acq_costs]]</f>
        <v>9934805.0726782903</v>
      </c>
      <c r="V1337" s="40">
        <f t="shared" si="165"/>
        <v>3533543.8340414101</v>
      </c>
      <c r="W1337" s="43">
        <f t="shared" si="166"/>
        <v>-1.8115697835607669</v>
      </c>
      <c r="Y1337" s="44">
        <f>Beazley_data[[#This Row],[total_RC]]</f>
        <v>1.00447567352393</v>
      </c>
      <c r="Z1337" s="45">
        <f t="shared" si="167"/>
        <v>1.03554730996843</v>
      </c>
      <c r="AA1337" s="43">
        <f t="shared" si="168"/>
        <v>3.0005038056105153E-2</v>
      </c>
      <c r="AD1337" s="42">
        <f>Beazley_data[[#This Row],[Cat_incurred]]+Beazley_data[[#This Row],[incurred_exc_cat]]</f>
        <v>14968241.990557419</v>
      </c>
      <c r="AE1337" s="40">
        <f t="shared" si="169"/>
        <v>0</v>
      </c>
      <c r="AF1337" s="43" t="str">
        <f t="shared" si="170"/>
        <v>no values</v>
      </c>
    </row>
    <row r="1338" spans="1:32" x14ac:dyDescent="0.25">
      <c r="A1338" s="48" t="s">
        <v>1599</v>
      </c>
      <c r="B1338" s="48" t="s">
        <v>74</v>
      </c>
      <c r="C1338" s="49">
        <v>2023</v>
      </c>
      <c r="D1338" s="85">
        <v>37482079.766599998</v>
      </c>
      <c r="E1338" s="49">
        <v>7930461.4059131304</v>
      </c>
      <c r="F1338" s="49">
        <v>6490.6661999999997</v>
      </c>
      <c r="G1338" s="49">
        <v>6490.6661999999997</v>
      </c>
      <c r="H1338" s="49">
        <v>1087176.607973</v>
      </c>
      <c r="I1338" s="49">
        <v>1180956.2559730001</v>
      </c>
      <c r="J1338" s="49">
        <v>0.96410570808774199</v>
      </c>
      <c r="K1338" s="49">
        <v>1093667.2741729999</v>
      </c>
      <c r="L1338" s="49">
        <v>1187446.9221729999</v>
      </c>
      <c r="M1338" s="38">
        <f>IF(OR(Beazley_data[[#This Row],[total_RC]]&lt;0.6,Beazley_data[[#This Row],[total_RC]]&gt;2),1,Beazley_data[[#This Row],[total_RC]])</f>
        <v>0.96410570808774199</v>
      </c>
      <c r="P1338" s="39" t="str">
        <f>Beazley_data[[#This Row],[key]]</f>
        <v>F32023</v>
      </c>
      <c r="Q1338" s="40">
        <f>Beazley_data[[#This Row],[WEP]]</f>
        <v>37482079.766599998</v>
      </c>
      <c r="R1338" s="40">
        <f t="shared" si="163"/>
        <v>0</v>
      </c>
      <c r="S1338" s="41" t="str">
        <f t="shared" si="164"/>
        <v>no values</v>
      </c>
      <c r="U1338" s="42">
        <f>Beazley_data[[#This Row],[Acq_costs]]</f>
        <v>7930461.4059131304</v>
      </c>
      <c r="V1338" s="40">
        <f t="shared" si="165"/>
        <v>0</v>
      </c>
      <c r="W1338" s="43" t="str">
        <f t="shared" si="166"/>
        <v>no values</v>
      </c>
      <c r="Y1338" s="44">
        <f>Beazley_data[[#This Row],[total_RC]]</f>
        <v>0.96410570808774199</v>
      </c>
      <c r="Z1338" s="45">
        <f t="shared" si="167"/>
        <v>0</v>
      </c>
      <c r="AA1338" s="43" t="str">
        <f t="shared" si="168"/>
        <v>no values</v>
      </c>
      <c r="AD1338" s="42">
        <f>Beazley_data[[#This Row],[Cat_incurred]]+Beazley_data[[#This Row],[incurred_exc_cat]]</f>
        <v>1187446.9221730002</v>
      </c>
      <c r="AE1338" s="40">
        <f t="shared" si="169"/>
        <v>0</v>
      </c>
      <c r="AF1338" s="43" t="str">
        <f t="shared" si="170"/>
        <v>no values</v>
      </c>
    </row>
    <row r="1339" spans="1:32" x14ac:dyDescent="0.25">
      <c r="A1339" s="46" t="s">
        <v>1600</v>
      </c>
      <c r="B1339" s="46" t="s">
        <v>74</v>
      </c>
      <c r="C1339">
        <v>2024</v>
      </c>
      <c r="D1339" s="84">
        <v>2202952.7843999998</v>
      </c>
      <c r="E1339">
        <v>467513.73669290001</v>
      </c>
      <c r="F1339">
        <v>0</v>
      </c>
      <c r="G1339">
        <v>0</v>
      </c>
      <c r="H1339">
        <v>0</v>
      </c>
      <c r="I1339">
        <v>0</v>
      </c>
      <c r="J1339">
        <v>0.93617019311939698</v>
      </c>
      <c r="K1339">
        <v>0</v>
      </c>
      <c r="L1339">
        <v>0</v>
      </c>
      <c r="M1339" s="38">
        <f>IF(OR(Beazley_data[[#This Row],[total_RC]]&lt;0.6,Beazley_data[[#This Row],[total_RC]]&gt;2),1,Beazley_data[[#This Row],[total_RC]])</f>
        <v>0.93617019311939698</v>
      </c>
      <c r="P1339" s="39" t="str">
        <f>Beazley_data[[#This Row],[key]]</f>
        <v>F32024</v>
      </c>
      <c r="Q1339" s="40">
        <f>Beazley_data[[#This Row],[WEP]]</f>
        <v>2202952.7843999998</v>
      </c>
      <c r="R1339" s="40">
        <f t="shared" si="163"/>
        <v>0</v>
      </c>
      <c r="S1339" s="41" t="str">
        <f t="shared" si="164"/>
        <v>no values</v>
      </c>
      <c r="U1339" s="42">
        <f>Beazley_data[[#This Row],[Acq_costs]]</f>
        <v>467513.73669290001</v>
      </c>
      <c r="V1339" s="40">
        <f t="shared" si="165"/>
        <v>0</v>
      </c>
      <c r="W1339" s="43" t="str">
        <f t="shared" si="166"/>
        <v>no values</v>
      </c>
      <c r="Y1339" s="44">
        <f>Beazley_data[[#This Row],[total_RC]]</f>
        <v>0.93617019311939698</v>
      </c>
      <c r="Z1339" s="45">
        <f t="shared" si="167"/>
        <v>0</v>
      </c>
      <c r="AA1339" s="43" t="str">
        <f t="shared" si="168"/>
        <v>no values</v>
      </c>
      <c r="AD1339" s="42">
        <f>Beazley_data[[#This Row],[Cat_incurred]]+Beazley_data[[#This Row],[incurred_exc_cat]]</f>
        <v>0</v>
      </c>
      <c r="AE1339" s="40">
        <f t="shared" si="169"/>
        <v>0</v>
      </c>
      <c r="AF1339" s="43" t="str">
        <f t="shared" si="170"/>
        <v>no values</v>
      </c>
    </row>
    <row r="1340" spans="1:32" x14ac:dyDescent="0.25">
      <c r="A1340" s="48" t="s">
        <v>1601</v>
      </c>
      <c r="B1340" s="48" t="s">
        <v>80</v>
      </c>
      <c r="C1340" s="49">
        <v>2016</v>
      </c>
      <c r="D1340" s="85">
        <v>14933191.981799999</v>
      </c>
      <c r="E1340" s="49">
        <v>1360686.47826875</v>
      </c>
      <c r="F1340" s="49">
        <v>24330.9</v>
      </c>
      <c r="G1340" s="49">
        <v>31310</v>
      </c>
      <c r="H1340" s="49">
        <v>7376026.3399999999</v>
      </c>
      <c r="I1340" s="49">
        <v>7376026.3399999999</v>
      </c>
      <c r="J1340" s="49">
        <v>0.96751531443118799</v>
      </c>
      <c r="K1340" s="49">
        <v>7400357.2400000002</v>
      </c>
      <c r="L1340" s="49">
        <v>7407336.3399999999</v>
      </c>
      <c r="M1340" s="38">
        <f>IF(OR(Beazley_data[[#This Row],[total_RC]]&lt;0.6,Beazley_data[[#This Row],[total_RC]]&gt;2),1,Beazley_data[[#This Row],[total_RC]])</f>
        <v>0.96751531443118799</v>
      </c>
      <c r="P1340" s="39" t="str">
        <f>Beazley_data[[#This Row],[key]]</f>
        <v>F42016</v>
      </c>
      <c r="Q1340" s="40">
        <f>Beazley_data[[#This Row],[WEP]]</f>
        <v>14933191.981799999</v>
      </c>
      <c r="R1340" s="40">
        <f t="shared" si="163"/>
        <v>14936323.6074</v>
      </c>
      <c r="S1340" s="41">
        <f t="shared" si="164"/>
        <v>2.0966508776291656E-4</v>
      </c>
      <c r="U1340" s="42">
        <f>Beazley_data[[#This Row],[Acq_costs]]</f>
        <v>1360686.47826875</v>
      </c>
      <c r="V1340" s="40">
        <f t="shared" si="165"/>
        <v>1361469.3846</v>
      </c>
      <c r="W1340" s="43">
        <f t="shared" si="166"/>
        <v>5.750451241178636E-4</v>
      </c>
      <c r="Y1340" s="44">
        <f>Beazley_data[[#This Row],[total_RC]]</f>
        <v>0.96751531443118799</v>
      </c>
      <c r="Z1340" s="45">
        <f t="shared" si="167"/>
        <v>0.96751911948464298</v>
      </c>
      <c r="AA1340" s="43">
        <f t="shared" si="168"/>
        <v>3.9327940692405585E-6</v>
      </c>
      <c r="AD1340" s="42">
        <f>Beazley_data[[#This Row],[Cat_incurred]]+Beazley_data[[#This Row],[incurred_exc_cat]]</f>
        <v>7407336.3399999999</v>
      </c>
      <c r="AE1340" s="40">
        <f t="shared" si="169"/>
        <v>7433957.0800000001</v>
      </c>
      <c r="AF1340" s="43">
        <f t="shared" si="170"/>
        <v>3.5809649845328704E-3</v>
      </c>
    </row>
    <row r="1341" spans="1:32" x14ac:dyDescent="0.25">
      <c r="A1341" s="46" t="s">
        <v>1602</v>
      </c>
      <c r="B1341" s="46" t="s">
        <v>80</v>
      </c>
      <c r="C1341">
        <v>2017</v>
      </c>
      <c r="D1341" s="84">
        <v>16530740.1184</v>
      </c>
      <c r="E1341">
        <v>1823768.88161748</v>
      </c>
      <c r="F1341">
        <v>8334357.5</v>
      </c>
      <c r="G1341">
        <v>8400841.3000000007</v>
      </c>
      <c r="H1341">
        <v>15578309.98</v>
      </c>
      <c r="I1341">
        <v>15738887.42</v>
      </c>
      <c r="J1341">
        <v>1.0146772002808599</v>
      </c>
      <c r="K1341">
        <v>23912667.48</v>
      </c>
      <c r="L1341">
        <v>24139728.719999999</v>
      </c>
      <c r="M1341" s="38">
        <f>IF(OR(Beazley_data[[#This Row],[total_RC]]&lt;0.6,Beazley_data[[#This Row],[total_RC]]&gt;2),1,Beazley_data[[#This Row],[total_RC]])</f>
        <v>1.0146772002808599</v>
      </c>
      <c r="P1341" s="39" t="str">
        <f>Beazley_data[[#This Row],[key]]</f>
        <v>F42017</v>
      </c>
      <c r="Q1341" s="40">
        <f>Beazley_data[[#This Row],[WEP]]</f>
        <v>16530740.1184</v>
      </c>
      <c r="R1341" s="40">
        <f t="shared" si="163"/>
        <v>16577354.318399999</v>
      </c>
      <c r="S1341" s="41">
        <f t="shared" si="164"/>
        <v>2.8119203525896726E-3</v>
      </c>
      <c r="U1341" s="42">
        <f>Beazley_data[[#This Row],[Acq_costs]]</f>
        <v>1823768.88161748</v>
      </c>
      <c r="V1341" s="40">
        <f t="shared" si="165"/>
        <v>1825036.6816</v>
      </c>
      <c r="W1341" s="43">
        <f t="shared" si="166"/>
        <v>6.9467095938509002E-4</v>
      </c>
      <c r="Y1341" s="44">
        <f>Beazley_data[[#This Row],[total_RC]]</f>
        <v>1.0146772002808599</v>
      </c>
      <c r="Z1341" s="45">
        <f t="shared" si="167"/>
        <v>1.0146108343279701</v>
      </c>
      <c r="AA1341" s="43">
        <f t="shared" si="168"/>
        <v>-6.5410254498069129E-5</v>
      </c>
      <c r="AD1341" s="42">
        <f>Beazley_data[[#This Row],[Cat_incurred]]+Beazley_data[[#This Row],[incurred_exc_cat]]</f>
        <v>24139728.719999999</v>
      </c>
      <c r="AE1341" s="40">
        <f t="shared" si="169"/>
        <v>9422661.8800000008</v>
      </c>
      <c r="AF1341" s="43">
        <f t="shared" si="170"/>
        <v>-1.5618799684659805</v>
      </c>
    </row>
    <row r="1342" spans="1:32" x14ac:dyDescent="0.25">
      <c r="A1342" s="48" t="s">
        <v>1603</v>
      </c>
      <c r="B1342" s="48" t="s">
        <v>80</v>
      </c>
      <c r="C1342" s="49">
        <v>2018</v>
      </c>
      <c r="D1342" s="85">
        <v>21181275.0427</v>
      </c>
      <c r="E1342" s="49">
        <v>2328221.4240876501</v>
      </c>
      <c r="F1342" s="49">
        <v>4598.1000000000004</v>
      </c>
      <c r="G1342" s="49">
        <v>4598.1000000000004</v>
      </c>
      <c r="H1342" s="49">
        <v>410889.49</v>
      </c>
      <c r="I1342" s="49">
        <v>449053.63</v>
      </c>
      <c r="J1342" s="49">
        <v>1.27156088103986</v>
      </c>
      <c r="K1342" s="49">
        <v>415487.59</v>
      </c>
      <c r="L1342" s="49">
        <v>453651.73</v>
      </c>
      <c r="M1342" s="38">
        <f>IF(OR(Beazley_data[[#This Row],[total_RC]]&lt;0.6,Beazley_data[[#This Row],[total_RC]]&gt;2),1,Beazley_data[[#This Row],[total_RC]])</f>
        <v>1.27156088103986</v>
      </c>
      <c r="P1342" s="39" t="str">
        <f>Beazley_data[[#This Row],[key]]</f>
        <v>F42018</v>
      </c>
      <c r="Q1342" s="40">
        <f>Beazley_data[[#This Row],[WEP]]</f>
        <v>21181275.0427</v>
      </c>
      <c r="R1342" s="40">
        <f t="shared" si="163"/>
        <v>21191771.0427</v>
      </c>
      <c r="S1342" s="41">
        <f t="shared" si="164"/>
        <v>4.9528658925444521E-4</v>
      </c>
      <c r="U1342" s="42">
        <f>Beazley_data[[#This Row],[Acq_costs]]</f>
        <v>2328221.4240876501</v>
      </c>
      <c r="V1342" s="40">
        <f t="shared" si="165"/>
        <v>2328221.4243000001</v>
      </c>
      <c r="W1342" s="43">
        <f t="shared" si="166"/>
        <v>9.1206930191077286E-11</v>
      </c>
      <c r="Y1342" s="44">
        <f>Beazley_data[[#This Row],[total_RC]]</f>
        <v>1.27156088103986</v>
      </c>
      <c r="Z1342" s="45">
        <f t="shared" si="167"/>
        <v>1.2715608810014301</v>
      </c>
      <c r="AA1342" s="43">
        <f t="shared" si="168"/>
        <v>-3.0222639342226448E-11</v>
      </c>
      <c r="AD1342" s="42">
        <f>Beazley_data[[#This Row],[Cat_incurred]]+Beazley_data[[#This Row],[incurred_exc_cat]]</f>
        <v>453651.73</v>
      </c>
      <c r="AE1342" s="40">
        <f t="shared" si="169"/>
        <v>556145.23</v>
      </c>
      <c r="AF1342" s="43">
        <f t="shared" si="170"/>
        <v>0.18429268915962832</v>
      </c>
    </row>
    <row r="1343" spans="1:32" x14ac:dyDescent="0.25">
      <c r="A1343" s="46" t="s">
        <v>1604</v>
      </c>
      <c r="B1343" s="46" t="s">
        <v>80</v>
      </c>
      <c r="C1343">
        <v>2019</v>
      </c>
      <c r="D1343" s="84">
        <v>25872419.5638</v>
      </c>
      <c r="E1343">
        <v>2243884.3886990198</v>
      </c>
      <c r="F1343">
        <v>14141</v>
      </c>
      <c r="G1343">
        <v>14141</v>
      </c>
      <c r="H1343">
        <v>4021147.3516000002</v>
      </c>
      <c r="I1343">
        <v>4313014.6415999997</v>
      </c>
      <c r="J1343">
        <v>1.10168514729917</v>
      </c>
      <c r="K1343">
        <v>4035288.3516000002</v>
      </c>
      <c r="L1343">
        <v>4327155.6415999997</v>
      </c>
      <c r="M1343" s="38">
        <f>IF(OR(Beazley_data[[#This Row],[total_RC]]&lt;0.6,Beazley_data[[#This Row],[total_RC]]&gt;2),1,Beazley_data[[#This Row],[total_RC]])</f>
        <v>1.10168514729917</v>
      </c>
      <c r="P1343" s="39" t="str">
        <f>Beazley_data[[#This Row],[key]]</f>
        <v>F42019</v>
      </c>
      <c r="Q1343" s="40">
        <f>Beazley_data[[#This Row],[WEP]]</f>
        <v>25872419.5638</v>
      </c>
      <c r="R1343" s="40">
        <f t="shared" si="163"/>
        <v>31790922.641100001</v>
      </c>
      <c r="S1343" s="41">
        <f t="shared" si="164"/>
        <v>0.18616959136783373</v>
      </c>
      <c r="U1343" s="42">
        <f>Beazley_data[[#This Row],[Acq_costs]]</f>
        <v>2243884.3886990198</v>
      </c>
      <c r="V1343" s="40">
        <f t="shared" si="165"/>
        <v>2366867.9922000002</v>
      </c>
      <c r="W1343" s="43">
        <f t="shared" si="166"/>
        <v>5.1960482758764817E-2</v>
      </c>
      <c r="Y1343" s="44">
        <f>Beazley_data[[#This Row],[total_RC]]</f>
        <v>1.10168514729917</v>
      </c>
      <c r="Z1343" s="45">
        <f t="shared" si="167"/>
        <v>1.09330992904209</v>
      </c>
      <c r="AA1343" s="43">
        <f t="shared" si="168"/>
        <v>-7.6604245828243624E-3</v>
      </c>
      <c r="AD1343" s="42">
        <f>Beazley_data[[#This Row],[Cat_incurred]]+Beazley_data[[#This Row],[incurred_exc_cat]]</f>
        <v>4327155.6415999997</v>
      </c>
      <c r="AE1343" s="40">
        <f t="shared" si="169"/>
        <v>2585564.1189999999</v>
      </c>
      <c r="AF1343" s="43">
        <f t="shared" si="170"/>
        <v>-0.67358280144821259</v>
      </c>
    </row>
    <row r="1344" spans="1:32" x14ac:dyDescent="0.25">
      <c r="A1344" s="48" t="s">
        <v>1605</v>
      </c>
      <c r="B1344" s="48" t="s">
        <v>80</v>
      </c>
      <c r="C1344" s="49">
        <v>2020</v>
      </c>
      <c r="D1344" s="85">
        <v>18674691.370900001</v>
      </c>
      <c r="E1344" s="49">
        <v>2081103.45436528</v>
      </c>
      <c r="F1344" s="49">
        <v>2173521.71</v>
      </c>
      <c r="G1344" s="49">
        <v>2406576.65</v>
      </c>
      <c r="H1344" s="49">
        <v>254308.97</v>
      </c>
      <c r="I1344" s="49">
        <v>308675.96999999997</v>
      </c>
      <c r="J1344" s="49">
        <v>1.10288305874001</v>
      </c>
      <c r="K1344" s="49">
        <v>2427830.6800000002</v>
      </c>
      <c r="L1344" s="49">
        <v>2715252.62</v>
      </c>
      <c r="M1344" s="38">
        <f>IF(OR(Beazley_data[[#This Row],[total_RC]]&lt;0.6,Beazley_data[[#This Row],[total_RC]]&gt;2),1,Beazley_data[[#This Row],[total_RC]])</f>
        <v>1.10288305874001</v>
      </c>
      <c r="P1344" s="39" t="str">
        <f>Beazley_data[[#This Row],[key]]</f>
        <v>F42020</v>
      </c>
      <c r="Q1344" s="40">
        <f>Beazley_data[[#This Row],[WEP]]</f>
        <v>18674691.370900001</v>
      </c>
      <c r="R1344" s="40">
        <f t="shared" si="163"/>
        <v>13336834.1175579</v>
      </c>
      <c r="S1344" s="41">
        <f t="shared" si="164"/>
        <v>-0.40023420898028783</v>
      </c>
      <c r="U1344" s="42">
        <f>Beazley_data[[#This Row],[Acq_costs]]</f>
        <v>2081103.45436528</v>
      </c>
      <c r="V1344" s="40">
        <f t="shared" si="165"/>
        <v>2051687.9198821001</v>
      </c>
      <c r="W1344" s="43">
        <f t="shared" si="166"/>
        <v>-1.4337236281466373E-2</v>
      </c>
      <c r="Y1344" s="44">
        <f>Beazley_data[[#This Row],[total_RC]]</f>
        <v>1.10288305874001</v>
      </c>
      <c r="Z1344" s="45">
        <f t="shared" si="167"/>
        <v>1.1189266149611801</v>
      </c>
      <c r="AA1344" s="43">
        <f t="shared" si="168"/>
        <v>1.4338345345129408E-2</v>
      </c>
      <c r="AD1344" s="42">
        <f>Beazley_data[[#This Row],[Cat_incurred]]+Beazley_data[[#This Row],[incurred_exc_cat]]</f>
        <v>2715252.62</v>
      </c>
      <c r="AE1344" s="40">
        <f t="shared" si="169"/>
        <v>732256.22499999998</v>
      </c>
      <c r="AF1344" s="43">
        <f t="shared" si="170"/>
        <v>-2.7080635538468791</v>
      </c>
    </row>
    <row r="1345" spans="1:32" x14ac:dyDescent="0.25">
      <c r="A1345" s="46" t="s">
        <v>1606</v>
      </c>
      <c r="B1345" s="46" t="s">
        <v>80</v>
      </c>
      <c r="C1345">
        <v>2021</v>
      </c>
      <c r="D1345" s="84">
        <v>26448206.859700002</v>
      </c>
      <c r="E1345">
        <v>3044344.43844325</v>
      </c>
      <c r="F1345">
        <v>128287.9396</v>
      </c>
      <c r="G1345">
        <v>138389.04490000001</v>
      </c>
      <c r="H1345">
        <v>310684.44919999997</v>
      </c>
      <c r="I1345">
        <v>471356.23969999998</v>
      </c>
      <c r="J1345">
        <v>1.43539318673891</v>
      </c>
      <c r="K1345">
        <v>438972.38880000002</v>
      </c>
      <c r="L1345">
        <v>609745.28460000001</v>
      </c>
      <c r="M1345" s="38">
        <f>IF(OR(Beazley_data[[#This Row],[total_RC]]&lt;0.6,Beazley_data[[#This Row],[total_RC]]&gt;2),1,Beazley_data[[#This Row],[total_RC]])</f>
        <v>1.43539318673891</v>
      </c>
      <c r="P1345" s="39" t="str">
        <f>Beazley_data[[#This Row],[key]]</f>
        <v>F42021</v>
      </c>
      <c r="Q1345" s="40">
        <f>Beazley_data[[#This Row],[WEP]]</f>
        <v>26448206.859700002</v>
      </c>
      <c r="R1345" s="40">
        <f t="shared" si="163"/>
        <v>25018419.033696</v>
      </c>
      <c r="S1345" s="41">
        <f t="shared" si="164"/>
        <v>-5.7149407565613791E-2</v>
      </c>
      <c r="U1345" s="42">
        <f>Beazley_data[[#This Row],[Acq_costs]]</f>
        <v>3044344.43844325</v>
      </c>
      <c r="V1345" s="40">
        <f t="shared" si="165"/>
        <v>2848543.7271400001</v>
      </c>
      <c r="W1345" s="43">
        <f t="shared" si="166"/>
        <v>-6.8737126777350929E-2</v>
      </c>
      <c r="Y1345" s="44">
        <f>Beazley_data[[#This Row],[total_RC]]</f>
        <v>1.43539318673891</v>
      </c>
      <c r="Z1345" s="45">
        <f t="shared" si="167"/>
        <v>1.45296042730393</v>
      </c>
      <c r="AA1345" s="43">
        <f t="shared" si="168"/>
        <v>1.2090653148494388E-2</v>
      </c>
      <c r="AD1345" s="42">
        <f>Beazley_data[[#This Row],[Cat_incurred]]+Beazley_data[[#This Row],[incurred_exc_cat]]</f>
        <v>609745.28460000001</v>
      </c>
      <c r="AE1345" s="40">
        <f t="shared" si="169"/>
        <v>94979.12</v>
      </c>
      <c r="AF1345" s="43">
        <f t="shared" si="170"/>
        <v>-5.4197824174408025</v>
      </c>
    </row>
    <row r="1346" spans="1:32" x14ac:dyDescent="0.25">
      <c r="A1346" s="48" t="s">
        <v>1607</v>
      </c>
      <c r="B1346" s="48" t="s">
        <v>80</v>
      </c>
      <c r="C1346" s="49">
        <v>2022</v>
      </c>
      <c r="D1346" s="85">
        <v>24098245.516399998</v>
      </c>
      <c r="E1346" s="49">
        <v>2570019.1057267999</v>
      </c>
      <c r="F1346" s="49">
        <v>14669.3364</v>
      </c>
      <c r="G1346" s="49">
        <v>42974.2546</v>
      </c>
      <c r="H1346" s="49">
        <v>174534.18909999999</v>
      </c>
      <c r="I1346" s="49">
        <v>20351085.5845</v>
      </c>
      <c r="J1346" s="49">
        <v>1.2078925398987299</v>
      </c>
      <c r="K1346" s="49">
        <v>189203.52549999999</v>
      </c>
      <c r="L1346" s="49">
        <v>20394059.8391</v>
      </c>
      <c r="M1346" s="38">
        <f>IF(OR(Beazley_data[[#This Row],[total_RC]]&lt;0.6,Beazley_data[[#This Row],[total_RC]]&gt;2),1,Beazley_data[[#This Row],[total_RC]])</f>
        <v>1.2078925398987299</v>
      </c>
      <c r="P1346" s="39" t="str">
        <f>Beazley_data[[#This Row],[key]]</f>
        <v>F42022</v>
      </c>
      <c r="Q1346" s="40">
        <f>Beazley_data[[#This Row],[WEP]]</f>
        <v>24098245.516399998</v>
      </c>
      <c r="R1346" s="40">
        <f t="shared" ref="R1346:R1409" si="171">IFERROR(INDEX($AJ$4:$CZ$182,MATCH($B1346,$AI$4:$AI$182,0),MATCH($C1346&amp;"WEP",$AJ$1:$FQ$1,0)),0)</f>
        <v>1223758.7039000001</v>
      </c>
      <c r="S1346" s="41">
        <f t="shared" ref="S1346:S1409" si="172">IFERROR((R1346-Q1346)/R1346,"no values")</f>
        <v>-18.69199110870569</v>
      </c>
      <c r="U1346" s="42">
        <f>Beazley_data[[#This Row],[Acq_costs]]</f>
        <v>2570019.1057267999</v>
      </c>
      <c r="V1346" s="40">
        <f t="shared" ref="V1346:V1409" si="173">IFERROR(INDEX($AJ$4:$FQ$182,MATCH($B1346,$AI$4:$AI$182,0),MATCH($C1346&amp;"Acquisition Cost",$AJ$1:$FQ$1,0)),0)</f>
        <v>309241.29629999999</v>
      </c>
      <c r="W1346" s="43">
        <f t="shared" ref="W1346:W1409" si="174">IFERROR((V1346-U1346)/V1346,"no values")</f>
        <v>-7.310724138323307</v>
      </c>
      <c r="Y1346" s="44">
        <f>Beazley_data[[#This Row],[total_RC]]</f>
        <v>1.2078925398987299</v>
      </c>
      <c r="Z1346" s="45">
        <f t="shared" ref="Z1346:Z1409" si="175">IFERROR(INDEX($AJ$4:$FQ$182,MATCH($B1346,$AI$4:$AI$182,0),MATCH($C1346&amp;"RC",$AJ$1:$FQ$1,0)),0)</f>
        <v>1.54422304573845</v>
      </c>
      <c r="AA1346" s="43">
        <f t="shared" ref="AA1346:AA1409" si="176">IFERROR((Z1346-Y1346)/Z1346,"no values")</f>
        <v>0.2177991752991138</v>
      </c>
      <c r="AD1346" s="42">
        <f>Beazley_data[[#This Row],[Cat_incurred]]+Beazley_data[[#This Row],[incurred_exc_cat]]</f>
        <v>20394059.8391</v>
      </c>
      <c r="AE1346" s="40">
        <f t="shared" ref="AE1346:AE1409" si="177">IFERROR(INDEX($AJ$4:$FQ$182,MATCH($B1346,$AI$4:$AI$182,0),MATCH($C1346&amp;"Total Incurred (Cat)",$AJ$1:$FQ$1,0)),0)+IFERROR(INDEX($AJ$4:$FQ$182,MATCH($B1346,$AI$4:$AI$182,0),MATCH($C1346&amp;"Total Incurred (Non Cat)",$AJ$1:$FQ$1,0)),0)</f>
        <v>0</v>
      </c>
      <c r="AF1346" s="43" t="str">
        <f t="shared" ref="AF1346:AF1409" si="178">IFERROR((AE1346-AD1346)/AE1346,"no values")</f>
        <v>no values</v>
      </c>
    </row>
    <row r="1347" spans="1:32" x14ac:dyDescent="0.25">
      <c r="A1347" s="46" t="s">
        <v>1608</v>
      </c>
      <c r="B1347" s="46" t="s">
        <v>80</v>
      </c>
      <c r="C1347">
        <v>2023</v>
      </c>
      <c r="D1347" s="84">
        <v>17720322.0229</v>
      </c>
      <c r="E1347">
        <v>2236097.1938255499</v>
      </c>
      <c r="F1347">
        <v>16738</v>
      </c>
      <c r="G1347">
        <v>40000</v>
      </c>
      <c r="H1347">
        <v>47062.2</v>
      </c>
      <c r="I1347">
        <v>210525.6</v>
      </c>
      <c r="J1347">
        <v>0.92727573522447304</v>
      </c>
      <c r="K1347">
        <v>63800.2</v>
      </c>
      <c r="L1347">
        <v>250525.6</v>
      </c>
      <c r="M1347" s="38">
        <f>IF(OR(Beazley_data[[#This Row],[total_RC]]&lt;0.6,Beazley_data[[#This Row],[total_RC]]&gt;2),1,Beazley_data[[#This Row],[total_RC]])</f>
        <v>0.92727573522447304</v>
      </c>
      <c r="P1347" s="39" t="str">
        <f>Beazley_data[[#This Row],[key]]</f>
        <v>F42023</v>
      </c>
      <c r="Q1347" s="40">
        <f>Beazley_data[[#This Row],[WEP]]</f>
        <v>17720322.0229</v>
      </c>
      <c r="R1347" s="40">
        <f t="shared" si="171"/>
        <v>0</v>
      </c>
      <c r="S1347" s="41" t="str">
        <f t="shared" si="172"/>
        <v>no values</v>
      </c>
      <c r="U1347" s="42">
        <f>Beazley_data[[#This Row],[Acq_costs]]</f>
        <v>2236097.1938255499</v>
      </c>
      <c r="V1347" s="40">
        <f t="shared" si="173"/>
        <v>0</v>
      </c>
      <c r="W1347" s="43" t="str">
        <f t="shared" si="174"/>
        <v>no values</v>
      </c>
      <c r="Y1347" s="44">
        <f>Beazley_data[[#This Row],[total_RC]]</f>
        <v>0.92727573522447304</v>
      </c>
      <c r="Z1347" s="45">
        <f t="shared" si="175"/>
        <v>0</v>
      </c>
      <c r="AA1347" s="43" t="str">
        <f t="shared" si="176"/>
        <v>no values</v>
      </c>
      <c r="AD1347" s="42">
        <f>Beazley_data[[#This Row],[Cat_incurred]]+Beazley_data[[#This Row],[incurred_exc_cat]]</f>
        <v>250525.6</v>
      </c>
      <c r="AE1347" s="40">
        <f t="shared" si="177"/>
        <v>0</v>
      </c>
      <c r="AF1347" s="43" t="str">
        <f t="shared" si="178"/>
        <v>no values</v>
      </c>
    </row>
    <row r="1348" spans="1:32" x14ac:dyDescent="0.25">
      <c r="A1348" s="48" t="s">
        <v>1609</v>
      </c>
      <c r="B1348" s="48" t="s">
        <v>80</v>
      </c>
      <c r="C1348" s="49">
        <v>2024</v>
      </c>
      <c r="D1348" s="85">
        <v>3806365.3793000001</v>
      </c>
      <c r="E1348" s="49">
        <v>668109.27483333496</v>
      </c>
      <c r="F1348" s="49">
        <v>0</v>
      </c>
      <c r="G1348" s="49">
        <v>0</v>
      </c>
      <c r="H1348" s="49">
        <v>0</v>
      </c>
      <c r="I1348" s="49">
        <v>0</v>
      </c>
      <c r="J1348" s="49">
        <v>0.96904686619719005</v>
      </c>
      <c r="K1348" s="49">
        <v>0</v>
      </c>
      <c r="L1348" s="49">
        <v>0</v>
      </c>
      <c r="M1348" s="38">
        <f>IF(OR(Beazley_data[[#This Row],[total_RC]]&lt;0.6,Beazley_data[[#This Row],[total_RC]]&gt;2),1,Beazley_data[[#This Row],[total_RC]])</f>
        <v>0.96904686619719005</v>
      </c>
      <c r="P1348" s="39" t="str">
        <f>Beazley_data[[#This Row],[key]]</f>
        <v>F42024</v>
      </c>
      <c r="Q1348" s="40">
        <f>Beazley_data[[#This Row],[WEP]]</f>
        <v>3806365.3793000001</v>
      </c>
      <c r="R1348" s="40">
        <f t="shared" si="171"/>
        <v>0</v>
      </c>
      <c r="S1348" s="41" t="str">
        <f t="shared" si="172"/>
        <v>no values</v>
      </c>
      <c r="U1348" s="42">
        <f>Beazley_data[[#This Row],[Acq_costs]]</f>
        <v>668109.27483333496</v>
      </c>
      <c r="V1348" s="40">
        <f t="shared" si="173"/>
        <v>0</v>
      </c>
      <c r="W1348" s="43" t="str">
        <f t="shared" si="174"/>
        <v>no values</v>
      </c>
      <c r="Y1348" s="44">
        <f>Beazley_data[[#This Row],[total_RC]]</f>
        <v>0.96904686619719005</v>
      </c>
      <c r="Z1348" s="45">
        <f t="shared" si="175"/>
        <v>0</v>
      </c>
      <c r="AA1348" s="43" t="str">
        <f t="shared" si="176"/>
        <v>no values</v>
      </c>
      <c r="AD1348" s="42">
        <f>Beazley_data[[#This Row],[Cat_incurred]]+Beazley_data[[#This Row],[incurred_exc_cat]]</f>
        <v>0</v>
      </c>
      <c r="AE1348" s="40">
        <f t="shared" si="177"/>
        <v>0</v>
      </c>
      <c r="AF1348" s="43" t="str">
        <f t="shared" si="178"/>
        <v>no values</v>
      </c>
    </row>
    <row r="1349" spans="1:32" x14ac:dyDescent="0.25">
      <c r="A1349" s="46" t="s">
        <v>1610</v>
      </c>
      <c r="B1349" s="46" t="s">
        <v>95</v>
      </c>
      <c r="C1349">
        <v>2016</v>
      </c>
      <c r="D1349" s="84">
        <v>869131.21799999999</v>
      </c>
      <c r="E1349">
        <v>116423.182</v>
      </c>
      <c r="F1349">
        <v>0</v>
      </c>
      <c r="G1349">
        <v>0</v>
      </c>
      <c r="H1349">
        <v>0</v>
      </c>
      <c r="I1349">
        <v>0</v>
      </c>
      <c r="J1349">
        <v>0.956930032180899</v>
      </c>
      <c r="K1349">
        <v>0</v>
      </c>
      <c r="L1349">
        <v>0</v>
      </c>
      <c r="M1349" s="38">
        <f>IF(OR(Beazley_data[[#This Row],[total_RC]]&lt;0.6,Beazley_data[[#This Row],[total_RC]]&gt;2),1,Beazley_data[[#This Row],[total_RC]])</f>
        <v>0.956930032180899</v>
      </c>
      <c r="P1349" s="39" t="str">
        <f>Beazley_data[[#This Row],[key]]</f>
        <v>F52016</v>
      </c>
      <c r="Q1349" s="40">
        <f>Beazley_data[[#This Row],[WEP]]</f>
        <v>869131.21799999999</v>
      </c>
      <c r="R1349" s="40">
        <f t="shared" si="171"/>
        <v>891031.30200000003</v>
      </c>
      <c r="S1349" s="41">
        <f t="shared" si="172"/>
        <v>2.4578355385319595E-2</v>
      </c>
      <c r="U1349" s="42">
        <f>Beazley_data[[#This Row],[Acq_costs]]</f>
        <v>116423.182</v>
      </c>
      <c r="V1349" s="40">
        <f t="shared" si="173"/>
        <v>118209.673</v>
      </c>
      <c r="W1349" s="43">
        <f t="shared" si="174"/>
        <v>1.5112900278473781E-2</v>
      </c>
      <c r="Y1349" s="44">
        <f>Beazley_data[[#This Row],[total_RC]]</f>
        <v>0.956930032180899</v>
      </c>
      <c r="Z1349" s="45">
        <f t="shared" si="175"/>
        <v>0.95700210923475204</v>
      </c>
      <c r="AA1349" s="43">
        <f t="shared" si="176"/>
        <v>7.5315459764944371E-5</v>
      </c>
      <c r="AD1349" s="42">
        <f>Beazley_data[[#This Row],[Cat_incurred]]+Beazley_data[[#This Row],[incurred_exc_cat]]</f>
        <v>0</v>
      </c>
      <c r="AE1349" s="40">
        <f t="shared" si="177"/>
        <v>0</v>
      </c>
      <c r="AF1349" s="43" t="str">
        <f t="shared" si="178"/>
        <v>no values</v>
      </c>
    </row>
    <row r="1350" spans="1:32" x14ac:dyDescent="0.25">
      <c r="A1350" s="48" t="s">
        <v>1611</v>
      </c>
      <c r="B1350" s="48" t="s">
        <v>95</v>
      </c>
      <c r="C1350" s="49">
        <v>2017</v>
      </c>
      <c r="D1350" s="85">
        <v>6619551.3152999999</v>
      </c>
      <c r="E1350" s="49">
        <v>273882.37316384597</v>
      </c>
      <c r="F1350" s="49">
        <v>0</v>
      </c>
      <c r="G1350" s="49">
        <v>0</v>
      </c>
      <c r="H1350" s="49">
        <v>191556.91433699999</v>
      </c>
      <c r="I1350" s="49">
        <v>206155.89433700001</v>
      </c>
      <c r="J1350" s="49">
        <v>1.00028208148614</v>
      </c>
      <c r="K1350" s="49">
        <v>191556.91433699999</v>
      </c>
      <c r="L1350" s="49">
        <v>206155.89433700001</v>
      </c>
      <c r="M1350" s="38">
        <f>IF(OR(Beazley_data[[#This Row],[total_RC]]&lt;0.6,Beazley_data[[#This Row],[total_RC]]&gt;2),1,Beazley_data[[#This Row],[total_RC]])</f>
        <v>1.00028208148614</v>
      </c>
      <c r="P1350" s="39" t="str">
        <f>Beazley_data[[#This Row],[key]]</f>
        <v>F52017</v>
      </c>
      <c r="Q1350" s="40">
        <f>Beazley_data[[#This Row],[WEP]]</f>
        <v>6619551.3152999999</v>
      </c>
      <c r="R1350" s="40">
        <f t="shared" si="171"/>
        <v>6812066.7253982499</v>
      </c>
      <c r="S1350" s="41">
        <f t="shared" si="172"/>
        <v>2.8260940160857732E-2</v>
      </c>
      <c r="U1350" s="42">
        <f>Beazley_data[[#This Row],[Acq_costs]]</f>
        <v>273882.37316384597</v>
      </c>
      <c r="V1350" s="40">
        <f t="shared" si="173"/>
        <v>277653.06698454998</v>
      </c>
      <c r="W1350" s="43">
        <f t="shared" si="174"/>
        <v>1.3580594882871682E-2</v>
      </c>
      <c r="Y1350" s="44">
        <f>Beazley_data[[#This Row],[total_RC]]</f>
        <v>1.00028208148614</v>
      </c>
      <c r="Z1350" s="45">
        <f t="shared" si="175"/>
        <v>1.00001607056928</v>
      </c>
      <c r="AA1350" s="43">
        <f t="shared" si="176"/>
        <v>-2.6600664198179113E-4</v>
      </c>
      <c r="AD1350" s="42">
        <f>Beazley_data[[#This Row],[Cat_incurred]]+Beazley_data[[#This Row],[incurred_exc_cat]]</f>
        <v>206155.89433700001</v>
      </c>
      <c r="AE1350" s="40">
        <f t="shared" si="177"/>
        <v>168200.22</v>
      </c>
      <c r="AF1350" s="43">
        <f t="shared" si="178"/>
        <v>-0.22565769733832694</v>
      </c>
    </row>
    <row r="1351" spans="1:32" x14ac:dyDescent="0.25">
      <c r="A1351" s="46" t="s">
        <v>1612</v>
      </c>
      <c r="B1351" s="46" t="s">
        <v>95</v>
      </c>
      <c r="C1351">
        <v>2018</v>
      </c>
      <c r="D1351" s="84">
        <v>6973377.2873</v>
      </c>
      <c r="E1351">
        <v>284137.79678838601</v>
      </c>
      <c r="F1351">
        <v>198492.07</v>
      </c>
      <c r="G1351">
        <v>198492.07</v>
      </c>
      <c r="H1351">
        <v>172236.571019</v>
      </c>
      <c r="I1351">
        <v>176789.40101900001</v>
      </c>
      <c r="J1351">
        <v>0.995441373917341</v>
      </c>
      <c r="K1351">
        <v>370728.64101899997</v>
      </c>
      <c r="L1351">
        <v>375281.47101899999</v>
      </c>
      <c r="M1351" s="38">
        <f>IF(OR(Beazley_data[[#This Row],[total_RC]]&lt;0.6,Beazley_data[[#This Row],[total_RC]]&gt;2),1,Beazley_data[[#This Row],[total_RC]])</f>
        <v>0.995441373917341</v>
      </c>
      <c r="P1351" s="39" t="str">
        <f>Beazley_data[[#This Row],[key]]</f>
        <v>F52018</v>
      </c>
      <c r="Q1351" s="40">
        <f>Beazley_data[[#This Row],[WEP]]</f>
        <v>6973377.2873</v>
      </c>
      <c r="R1351" s="40">
        <f t="shared" si="171"/>
        <v>7207856.8069839999</v>
      </c>
      <c r="S1351" s="41">
        <f t="shared" si="172"/>
        <v>3.253110126394336E-2</v>
      </c>
      <c r="U1351" s="42">
        <f>Beazley_data[[#This Row],[Acq_costs]]</f>
        <v>284137.79678838601</v>
      </c>
      <c r="V1351" s="40">
        <f t="shared" si="173"/>
        <v>295983.87371199997</v>
      </c>
      <c r="W1351" s="43">
        <f t="shared" si="174"/>
        <v>4.0022710612742714E-2</v>
      </c>
      <c r="Y1351" s="44">
        <f>Beazley_data[[#This Row],[total_RC]]</f>
        <v>0.995441373917341</v>
      </c>
      <c r="Z1351" s="45">
        <f t="shared" si="175"/>
        <v>0.99534840635673705</v>
      </c>
      <c r="AA1351" s="43">
        <f t="shared" si="176"/>
        <v>-9.3402028887793834E-5</v>
      </c>
      <c r="AD1351" s="42">
        <f>Beazley_data[[#This Row],[Cat_incurred]]+Beazley_data[[#This Row],[incurred_exc_cat]]</f>
        <v>375281.47101900005</v>
      </c>
      <c r="AE1351" s="40">
        <f t="shared" si="177"/>
        <v>384581.382453</v>
      </c>
      <c r="AF1351" s="43">
        <f t="shared" si="178"/>
        <v>2.4181907544982367E-2</v>
      </c>
    </row>
    <row r="1352" spans="1:32" x14ac:dyDescent="0.25">
      <c r="A1352" s="48" t="s">
        <v>1613</v>
      </c>
      <c r="B1352" s="48" t="s">
        <v>95</v>
      </c>
      <c r="C1352" s="49">
        <v>2019</v>
      </c>
      <c r="D1352" s="85">
        <v>7844036.3033999996</v>
      </c>
      <c r="E1352" s="49">
        <v>499467.60523645103</v>
      </c>
      <c r="F1352" s="49">
        <v>0</v>
      </c>
      <c r="G1352" s="49">
        <v>0</v>
      </c>
      <c r="H1352" s="49">
        <v>3207922.2923019999</v>
      </c>
      <c r="I1352" s="49">
        <v>3446526.7004</v>
      </c>
      <c r="J1352" s="49">
        <v>1.03684743545851</v>
      </c>
      <c r="K1352" s="49">
        <v>3207922.2923019999</v>
      </c>
      <c r="L1352" s="49">
        <v>3446526.7004</v>
      </c>
      <c r="M1352" s="38">
        <f>IF(OR(Beazley_data[[#This Row],[total_RC]]&lt;0.6,Beazley_data[[#This Row],[total_RC]]&gt;2),1,Beazley_data[[#This Row],[total_RC]])</f>
        <v>1.03684743545851</v>
      </c>
      <c r="P1352" s="39" t="str">
        <f>Beazley_data[[#This Row],[key]]</f>
        <v>F52019</v>
      </c>
      <c r="Q1352" s="40">
        <f>Beazley_data[[#This Row],[WEP]]</f>
        <v>7844036.3033999996</v>
      </c>
      <c r="R1352" s="40">
        <f t="shared" si="171"/>
        <v>8154095.5447699502</v>
      </c>
      <c r="S1352" s="41">
        <f t="shared" si="172"/>
        <v>3.8024970356010004E-2</v>
      </c>
      <c r="U1352" s="42">
        <f>Beazley_data[[#This Row],[Acq_costs]]</f>
        <v>499467.60523645103</v>
      </c>
      <c r="V1352" s="40">
        <f t="shared" si="173"/>
        <v>511765.07115380903</v>
      </c>
      <c r="W1352" s="43">
        <f t="shared" si="174"/>
        <v>2.4029513951846167E-2</v>
      </c>
      <c r="Y1352" s="44">
        <f>Beazley_data[[#This Row],[total_RC]]</f>
        <v>1.03684743545851</v>
      </c>
      <c r="Z1352" s="45">
        <f t="shared" si="175"/>
        <v>1.0440953301276299</v>
      </c>
      <c r="AA1352" s="43">
        <f t="shared" si="176"/>
        <v>6.9417939722361587E-3</v>
      </c>
      <c r="AD1352" s="42">
        <f>Beazley_data[[#This Row],[Cat_incurred]]+Beazley_data[[#This Row],[incurred_exc_cat]]</f>
        <v>3446526.7004</v>
      </c>
      <c r="AE1352" s="40">
        <f t="shared" si="177"/>
        <v>2590046.7179999999</v>
      </c>
      <c r="AF1352" s="43">
        <f t="shared" si="178"/>
        <v>-0.33068128711645894</v>
      </c>
    </row>
    <row r="1353" spans="1:32" x14ac:dyDescent="0.25">
      <c r="A1353" s="46" t="s">
        <v>1614</v>
      </c>
      <c r="B1353" s="46" t="s">
        <v>95</v>
      </c>
      <c r="C1353">
        <v>2020</v>
      </c>
      <c r="D1353" s="84">
        <v>10705907.519099999</v>
      </c>
      <c r="E1353">
        <v>668215.62515785603</v>
      </c>
      <c r="F1353">
        <v>16031554.519708799</v>
      </c>
      <c r="G1353">
        <v>16031554.519708799</v>
      </c>
      <c r="H1353">
        <v>36505.667064740002</v>
      </c>
      <c r="I1353">
        <v>47895.667064740002</v>
      </c>
      <c r="J1353">
        <v>0.98834185375557704</v>
      </c>
      <c r="K1353">
        <v>16068060.186773499</v>
      </c>
      <c r="L1353">
        <v>16079450.186773499</v>
      </c>
      <c r="M1353" s="38">
        <f>IF(OR(Beazley_data[[#This Row],[total_RC]]&lt;0.6,Beazley_data[[#This Row],[total_RC]]&gt;2),1,Beazley_data[[#This Row],[total_RC]])</f>
        <v>0.98834185375557704</v>
      </c>
      <c r="P1353" s="39" t="str">
        <f>Beazley_data[[#This Row],[key]]</f>
        <v>F52020</v>
      </c>
      <c r="Q1353" s="40">
        <f>Beazley_data[[#This Row],[WEP]]</f>
        <v>10705907.519099999</v>
      </c>
      <c r="R1353" s="40">
        <f t="shared" si="171"/>
        <v>10900987.860931</v>
      </c>
      <c r="S1353" s="41">
        <f t="shared" si="172"/>
        <v>1.7895657193616916E-2</v>
      </c>
      <c r="U1353" s="42">
        <f>Beazley_data[[#This Row],[Acq_costs]]</f>
        <v>668215.62515785603</v>
      </c>
      <c r="V1353" s="40">
        <f t="shared" si="173"/>
        <v>678943.04152698303</v>
      </c>
      <c r="W1353" s="43">
        <f t="shared" si="174"/>
        <v>1.5800171314813684E-2</v>
      </c>
      <c r="Y1353" s="44">
        <f>Beazley_data[[#This Row],[total_RC]]</f>
        <v>0.98834185375557704</v>
      </c>
      <c r="Z1353" s="45">
        <f t="shared" si="175"/>
        <v>0.98694199423181095</v>
      </c>
      <c r="AA1353" s="43">
        <f t="shared" si="176"/>
        <v>-1.4183807477517196E-3</v>
      </c>
      <c r="AD1353" s="42">
        <f>Beazley_data[[#This Row],[Cat_incurred]]+Beazley_data[[#This Row],[incurred_exc_cat]]</f>
        <v>16079450.186773539</v>
      </c>
      <c r="AE1353" s="40">
        <f t="shared" si="177"/>
        <v>18205339.720279399</v>
      </c>
      <c r="AF1353" s="43">
        <f t="shared" si="178"/>
        <v>0.11677285709410724</v>
      </c>
    </row>
    <row r="1354" spans="1:32" x14ac:dyDescent="0.25">
      <c r="A1354" s="48" t="s">
        <v>1615</v>
      </c>
      <c r="B1354" s="48" t="s">
        <v>95</v>
      </c>
      <c r="C1354" s="49">
        <v>2021</v>
      </c>
      <c r="D1354" s="85">
        <v>12467425.5858</v>
      </c>
      <c r="E1354" s="49">
        <v>1472395.6490509999</v>
      </c>
      <c r="F1354" s="49">
        <v>0</v>
      </c>
      <c r="G1354" s="49">
        <v>0</v>
      </c>
      <c r="H1354" s="49">
        <v>8213.4795076600003</v>
      </c>
      <c r="I1354" s="49">
        <v>18887.882427659999</v>
      </c>
      <c r="J1354" s="49">
        <v>1.2719576099579899</v>
      </c>
      <c r="K1354" s="49">
        <v>8213.4795076600003</v>
      </c>
      <c r="L1354" s="49">
        <v>18887.882427659999</v>
      </c>
      <c r="M1354" s="38">
        <f>IF(OR(Beazley_data[[#This Row],[total_RC]]&lt;0.6,Beazley_data[[#This Row],[total_RC]]&gt;2),1,Beazley_data[[#This Row],[total_RC]])</f>
        <v>1.2719576099579899</v>
      </c>
      <c r="P1354" s="39" t="str">
        <f>Beazley_data[[#This Row],[key]]</f>
        <v>F52021</v>
      </c>
      <c r="Q1354" s="40">
        <f>Beazley_data[[#This Row],[WEP]]</f>
        <v>12467425.5858</v>
      </c>
      <c r="R1354" s="40">
        <f t="shared" si="171"/>
        <v>13265570.346653599</v>
      </c>
      <c r="S1354" s="41">
        <f t="shared" si="172"/>
        <v>6.0166637392635093E-2</v>
      </c>
      <c r="U1354" s="42">
        <f>Beazley_data[[#This Row],[Acq_costs]]</f>
        <v>1472395.6490509999</v>
      </c>
      <c r="V1354" s="40">
        <f t="shared" si="173"/>
        <v>1576098.4696835401</v>
      </c>
      <c r="W1354" s="43">
        <f t="shared" si="174"/>
        <v>6.5797171069750693E-2</v>
      </c>
      <c r="Y1354" s="44">
        <f>Beazley_data[[#This Row],[total_RC]]</f>
        <v>1.2719576099579899</v>
      </c>
      <c r="Z1354" s="45">
        <f t="shared" si="175"/>
        <v>1.2977691813802501</v>
      </c>
      <c r="AA1354" s="43">
        <f t="shared" si="176"/>
        <v>1.9889185066645023E-2</v>
      </c>
      <c r="AD1354" s="42">
        <f>Beazley_data[[#This Row],[Cat_incurred]]+Beazley_data[[#This Row],[incurred_exc_cat]]</f>
        <v>18887.882427659999</v>
      </c>
      <c r="AE1354" s="40">
        <f t="shared" si="177"/>
        <v>4798.2400531000003</v>
      </c>
      <c r="AF1354" s="43">
        <f t="shared" si="178"/>
        <v>-2.9364188157816531</v>
      </c>
    </row>
    <row r="1355" spans="1:32" x14ac:dyDescent="0.25">
      <c r="A1355" s="46" t="s">
        <v>1616</v>
      </c>
      <c r="B1355" s="46" t="s">
        <v>95</v>
      </c>
      <c r="C1355">
        <v>2022</v>
      </c>
      <c r="D1355" s="84">
        <v>18816894.6954</v>
      </c>
      <c r="E1355">
        <v>2623809.51001547</v>
      </c>
      <c r="F1355">
        <v>85618.543601840007</v>
      </c>
      <c r="G1355">
        <v>10171888.493601801</v>
      </c>
      <c r="H1355">
        <v>48528.267599530001</v>
      </c>
      <c r="I1355">
        <v>141423.86522852999</v>
      </c>
      <c r="J1355">
        <v>1.2226302097155599</v>
      </c>
      <c r="K1355">
        <v>134146.81120137</v>
      </c>
      <c r="L1355">
        <v>10313312.3588304</v>
      </c>
      <c r="M1355" s="38">
        <f>IF(OR(Beazley_data[[#This Row],[total_RC]]&lt;0.6,Beazley_data[[#This Row],[total_RC]]&gt;2),1,Beazley_data[[#This Row],[total_RC]])</f>
        <v>1.2226302097155599</v>
      </c>
      <c r="P1355" s="39" t="str">
        <f>Beazley_data[[#This Row],[key]]</f>
        <v>F52022</v>
      </c>
      <c r="Q1355" s="40">
        <f>Beazley_data[[#This Row],[WEP]]</f>
        <v>18816894.6954</v>
      </c>
      <c r="R1355" s="40">
        <f t="shared" si="171"/>
        <v>1822622.83085868</v>
      </c>
      <c r="S1355" s="41">
        <f t="shared" si="172"/>
        <v>-9.3240749412399939</v>
      </c>
      <c r="U1355" s="42">
        <f>Beazley_data[[#This Row],[Acq_costs]]</f>
        <v>2623809.51001547</v>
      </c>
      <c r="V1355" s="40">
        <f t="shared" si="173"/>
        <v>145704.28541431899</v>
      </c>
      <c r="W1355" s="43">
        <f t="shared" si="174"/>
        <v>-17.00777171758887</v>
      </c>
      <c r="Y1355" s="44">
        <f>Beazley_data[[#This Row],[total_RC]]</f>
        <v>1.2226302097155599</v>
      </c>
      <c r="Z1355" s="45">
        <f t="shared" si="175"/>
        <v>1.1814636409950501</v>
      </c>
      <c r="AA1355" s="43">
        <f t="shared" si="176"/>
        <v>-3.484370343029651E-2</v>
      </c>
      <c r="AD1355" s="42">
        <f>Beazley_data[[#This Row],[Cat_incurred]]+Beazley_data[[#This Row],[incurred_exc_cat]]</f>
        <v>10313312.358830331</v>
      </c>
      <c r="AE1355" s="40">
        <f t="shared" si="177"/>
        <v>0</v>
      </c>
      <c r="AF1355" s="43" t="str">
        <f t="shared" si="178"/>
        <v>no values</v>
      </c>
    </row>
    <row r="1356" spans="1:32" x14ac:dyDescent="0.25">
      <c r="A1356" s="48" t="s">
        <v>1617</v>
      </c>
      <c r="B1356" s="48" t="s">
        <v>95</v>
      </c>
      <c r="C1356" s="49">
        <v>2023</v>
      </c>
      <c r="D1356" s="85">
        <v>22739665.975900002</v>
      </c>
      <c r="E1356" s="49">
        <v>2599151.9792796201</v>
      </c>
      <c r="F1356" s="49">
        <v>0</v>
      </c>
      <c r="G1356" s="49">
        <v>0</v>
      </c>
      <c r="H1356" s="49">
        <v>3140.1280539999998</v>
      </c>
      <c r="I1356" s="49">
        <v>29626.715080000002</v>
      </c>
      <c r="J1356" s="49">
        <v>0.93058462062583003</v>
      </c>
      <c r="K1356" s="49">
        <v>3140.1280539999998</v>
      </c>
      <c r="L1356" s="49">
        <v>29626.715080000002</v>
      </c>
      <c r="M1356" s="38">
        <f>IF(OR(Beazley_data[[#This Row],[total_RC]]&lt;0.6,Beazley_data[[#This Row],[total_RC]]&gt;2),1,Beazley_data[[#This Row],[total_RC]])</f>
        <v>0.93058462062583003</v>
      </c>
      <c r="P1356" s="39" t="str">
        <f>Beazley_data[[#This Row],[key]]</f>
        <v>F52023</v>
      </c>
      <c r="Q1356" s="40">
        <f>Beazley_data[[#This Row],[WEP]]</f>
        <v>22739665.975900002</v>
      </c>
      <c r="R1356" s="40">
        <f t="shared" si="171"/>
        <v>0</v>
      </c>
      <c r="S1356" s="41" t="str">
        <f t="shared" si="172"/>
        <v>no values</v>
      </c>
      <c r="U1356" s="42">
        <f>Beazley_data[[#This Row],[Acq_costs]]</f>
        <v>2599151.9792796201</v>
      </c>
      <c r="V1356" s="40">
        <f t="shared" si="173"/>
        <v>0</v>
      </c>
      <c r="W1356" s="43" t="str">
        <f t="shared" si="174"/>
        <v>no values</v>
      </c>
      <c r="Y1356" s="44">
        <f>Beazley_data[[#This Row],[total_RC]]</f>
        <v>0.93058462062583003</v>
      </c>
      <c r="Z1356" s="45">
        <f t="shared" si="175"/>
        <v>0</v>
      </c>
      <c r="AA1356" s="43" t="str">
        <f t="shared" si="176"/>
        <v>no values</v>
      </c>
      <c r="AD1356" s="42">
        <f>Beazley_data[[#This Row],[Cat_incurred]]+Beazley_data[[#This Row],[incurred_exc_cat]]</f>
        <v>29626.715080000002</v>
      </c>
      <c r="AE1356" s="40">
        <f t="shared" si="177"/>
        <v>0</v>
      </c>
      <c r="AF1356" s="43" t="str">
        <f t="shared" si="178"/>
        <v>no values</v>
      </c>
    </row>
    <row r="1357" spans="1:32" x14ac:dyDescent="0.25">
      <c r="A1357" s="46" t="s">
        <v>1618</v>
      </c>
      <c r="B1357" s="46" t="s">
        <v>95</v>
      </c>
      <c r="C1357">
        <v>2024</v>
      </c>
      <c r="D1357" s="84">
        <v>2255291.6844000001</v>
      </c>
      <c r="E1357">
        <v>382706.62076211802</v>
      </c>
      <c r="F1357">
        <v>0</v>
      </c>
      <c r="G1357">
        <v>0</v>
      </c>
      <c r="H1357">
        <v>0</v>
      </c>
      <c r="I1357">
        <v>0</v>
      </c>
      <c r="J1357">
        <v>0.95418049690209805</v>
      </c>
      <c r="K1357">
        <v>0</v>
      </c>
      <c r="L1357">
        <v>0</v>
      </c>
      <c r="M1357" s="38">
        <f>IF(OR(Beazley_data[[#This Row],[total_RC]]&lt;0.6,Beazley_data[[#This Row],[total_RC]]&gt;2),1,Beazley_data[[#This Row],[total_RC]])</f>
        <v>0.95418049690209805</v>
      </c>
      <c r="P1357" s="39" t="str">
        <f>Beazley_data[[#This Row],[key]]</f>
        <v>F52024</v>
      </c>
      <c r="Q1357" s="40">
        <f>Beazley_data[[#This Row],[WEP]]</f>
        <v>2255291.6844000001</v>
      </c>
      <c r="R1357" s="40">
        <f t="shared" si="171"/>
        <v>0</v>
      </c>
      <c r="S1357" s="41" t="str">
        <f t="shared" si="172"/>
        <v>no values</v>
      </c>
      <c r="U1357" s="42">
        <f>Beazley_data[[#This Row],[Acq_costs]]</f>
        <v>382706.62076211802</v>
      </c>
      <c r="V1357" s="40">
        <f t="shared" si="173"/>
        <v>0</v>
      </c>
      <c r="W1357" s="43" t="str">
        <f t="shared" si="174"/>
        <v>no values</v>
      </c>
      <c r="Y1357" s="44">
        <f>Beazley_data[[#This Row],[total_RC]]</f>
        <v>0.95418049690209805</v>
      </c>
      <c r="Z1357" s="45">
        <f t="shared" si="175"/>
        <v>0</v>
      </c>
      <c r="AA1357" s="43" t="str">
        <f t="shared" si="176"/>
        <v>no values</v>
      </c>
      <c r="AD1357" s="42">
        <f>Beazley_data[[#This Row],[Cat_incurred]]+Beazley_data[[#This Row],[incurred_exc_cat]]</f>
        <v>0</v>
      </c>
      <c r="AE1357" s="40">
        <f t="shared" si="177"/>
        <v>0</v>
      </c>
      <c r="AF1357" s="43" t="str">
        <f t="shared" si="178"/>
        <v>no values</v>
      </c>
    </row>
    <row r="1358" spans="1:32" x14ac:dyDescent="0.25">
      <c r="A1358" s="48" t="s">
        <v>1619</v>
      </c>
      <c r="B1358" s="48" t="s">
        <v>1620</v>
      </c>
      <c r="C1358" s="49">
        <v>2022</v>
      </c>
      <c r="D1358" s="85">
        <v>29516.072700000001</v>
      </c>
      <c r="E1358" s="49">
        <v>5424.5283062148601</v>
      </c>
      <c r="F1358" s="49">
        <v>0</v>
      </c>
      <c r="G1358" s="49">
        <v>0</v>
      </c>
      <c r="H1358" s="49">
        <v>0</v>
      </c>
      <c r="I1358" s="49">
        <v>0</v>
      </c>
      <c r="J1358" s="49"/>
      <c r="K1358" s="49">
        <v>0</v>
      </c>
      <c r="L1358" s="49">
        <v>0</v>
      </c>
      <c r="M1358" s="38">
        <f>IF(OR(Beazley_data[[#This Row],[total_RC]]&lt;0.6,Beazley_data[[#This Row],[total_RC]]&gt;2),1,Beazley_data[[#This Row],[total_RC]])</f>
        <v>1</v>
      </c>
      <c r="P1358" s="39" t="str">
        <f>Beazley_data[[#This Row],[key]]</f>
        <v>F92022</v>
      </c>
      <c r="Q1358" s="40">
        <f>Beazley_data[[#This Row],[WEP]]</f>
        <v>29516.072700000001</v>
      </c>
      <c r="R1358" s="40">
        <f t="shared" si="171"/>
        <v>0</v>
      </c>
      <c r="S1358" s="41" t="str">
        <f t="shared" si="172"/>
        <v>no values</v>
      </c>
      <c r="U1358" s="42">
        <f>Beazley_data[[#This Row],[Acq_costs]]</f>
        <v>5424.5283062148601</v>
      </c>
      <c r="V1358" s="40">
        <f t="shared" si="173"/>
        <v>0</v>
      </c>
      <c r="W1358" s="43" t="str">
        <f t="shared" si="174"/>
        <v>no values</v>
      </c>
      <c r="Y1358" s="44">
        <f>Beazley_data[[#This Row],[total_RC]]</f>
        <v>0</v>
      </c>
      <c r="Z1358" s="45">
        <f t="shared" si="175"/>
        <v>0</v>
      </c>
      <c r="AA1358" s="43" t="str">
        <f t="shared" si="176"/>
        <v>no values</v>
      </c>
      <c r="AD1358" s="42">
        <f>Beazley_data[[#This Row],[Cat_incurred]]+Beazley_data[[#This Row],[incurred_exc_cat]]</f>
        <v>0</v>
      </c>
      <c r="AE1358" s="40">
        <f t="shared" si="177"/>
        <v>0</v>
      </c>
      <c r="AF1358" s="43" t="str">
        <f t="shared" si="178"/>
        <v>no values</v>
      </c>
    </row>
    <row r="1359" spans="1:32" x14ac:dyDescent="0.25">
      <c r="A1359" s="46" t="s">
        <v>1621</v>
      </c>
      <c r="B1359" s="46" t="s">
        <v>1620</v>
      </c>
      <c r="C1359">
        <v>2023</v>
      </c>
      <c r="D1359" s="84">
        <v>38115.309300000001</v>
      </c>
      <c r="E1359">
        <v>7045.0097758293796</v>
      </c>
      <c r="F1359">
        <v>0</v>
      </c>
      <c r="G1359">
        <v>0</v>
      </c>
      <c r="H1359">
        <v>0</v>
      </c>
      <c r="I1359">
        <v>0</v>
      </c>
      <c r="J1359">
        <v>0.6</v>
      </c>
      <c r="K1359">
        <v>0</v>
      </c>
      <c r="L1359">
        <v>0</v>
      </c>
      <c r="M1359" s="38">
        <f>IF(OR(Beazley_data[[#This Row],[total_RC]]&lt;0.6,Beazley_data[[#This Row],[total_RC]]&gt;2),1,Beazley_data[[#This Row],[total_RC]])</f>
        <v>0.6</v>
      </c>
      <c r="P1359" s="39" t="str">
        <f>Beazley_data[[#This Row],[key]]</f>
        <v>F92023</v>
      </c>
      <c r="Q1359" s="40">
        <f>Beazley_data[[#This Row],[WEP]]</f>
        <v>38115.309300000001</v>
      </c>
      <c r="R1359" s="40">
        <f t="shared" si="171"/>
        <v>0</v>
      </c>
      <c r="S1359" s="41" t="str">
        <f t="shared" si="172"/>
        <v>no values</v>
      </c>
      <c r="U1359" s="42">
        <f>Beazley_data[[#This Row],[Acq_costs]]</f>
        <v>7045.0097758293796</v>
      </c>
      <c r="V1359" s="40">
        <f t="shared" si="173"/>
        <v>0</v>
      </c>
      <c r="W1359" s="43" t="str">
        <f t="shared" si="174"/>
        <v>no values</v>
      </c>
      <c r="Y1359" s="44">
        <f>Beazley_data[[#This Row],[total_RC]]</f>
        <v>0.6</v>
      </c>
      <c r="Z1359" s="45">
        <f t="shared" si="175"/>
        <v>0</v>
      </c>
      <c r="AA1359" s="43" t="str">
        <f t="shared" si="176"/>
        <v>no values</v>
      </c>
      <c r="AD1359" s="42">
        <f>Beazley_data[[#This Row],[Cat_incurred]]+Beazley_data[[#This Row],[incurred_exc_cat]]</f>
        <v>0</v>
      </c>
      <c r="AE1359" s="40">
        <f t="shared" si="177"/>
        <v>0</v>
      </c>
      <c r="AF1359" s="43" t="str">
        <f t="shared" si="178"/>
        <v>no values</v>
      </c>
    </row>
    <row r="1360" spans="1:32" x14ac:dyDescent="0.25">
      <c r="A1360" s="48" t="s">
        <v>1622</v>
      </c>
      <c r="B1360" s="48" t="s">
        <v>70</v>
      </c>
      <c r="C1360" s="49">
        <v>1992</v>
      </c>
      <c r="D1360" s="85">
        <v>3133.7249999999999</v>
      </c>
      <c r="E1360" s="49">
        <v>1343.0250000000001</v>
      </c>
      <c r="F1360" s="49">
        <v>0</v>
      </c>
      <c r="G1360" s="49">
        <v>0</v>
      </c>
      <c r="H1360" s="49">
        <v>622.07383124</v>
      </c>
      <c r="I1360" s="49">
        <v>622.07383124</v>
      </c>
      <c r="J1360" s="49"/>
      <c r="K1360" s="49">
        <v>622.07383124</v>
      </c>
      <c r="L1360" s="49">
        <v>622.07383124</v>
      </c>
      <c r="M1360" s="38">
        <f>IF(OR(Beazley_data[[#This Row],[total_RC]]&lt;0.6,Beazley_data[[#This Row],[total_RC]]&gt;2),1,Beazley_data[[#This Row],[total_RC]])</f>
        <v>1</v>
      </c>
      <c r="P1360" s="39" t="str">
        <f>Beazley_data[[#This Row],[key]]</f>
        <v>FA1992</v>
      </c>
      <c r="Q1360" s="40">
        <f>Beazley_data[[#This Row],[WEP]]</f>
        <v>3133.7249999999999</v>
      </c>
      <c r="R1360" s="40">
        <f t="shared" si="171"/>
        <v>0</v>
      </c>
      <c r="S1360" s="41" t="str">
        <f t="shared" si="172"/>
        <v>no values</v>
      </c>
      <c r="U1360" s="42">
        <f>Beazley_data[[#This Row],[Acq_costs]]</f>
        <v>1343.0250000000001</v>
      </c>
      <c r="V1360" s="40">
        <f t="shared" si="173"/>
        <v>0</v>
      </c>
      <c r="W1360" s="43" t="str">
        <f t="shared" si="174"/>
        <v>no values</v>
      </c>
      <c r="Y1360" s="44">
        <f>Beazley_data[[#This Row],[total_RC]]</f>
        <v>0</v>
      </c>
      <c r="Z1360" s="45">
        <f t="shared" si="175"/>
        <v>0</v>
      </c>
      <c r="AA1360" s="43" t="str">
        <f t="shared" si="176"/>
        <v>no values</v>
      </c>
      <c r="AD1360" s="42">
        <f>Beazley_data[[#This Row],[Cat_incurred]]+Beazley_data[[#This Row],[incurred_exc_cat]]</f>
        <v>622.07383124</v>
      </c>
      <c r="AE1360" s="40">
        <f t="shared" si="177"/>
        <v>0</v>
      </c>
      <c r="AF1360" s="43" t="str">
        <f t="shared" si="178"/>
        <v>no values</v>
      </c>
    </row>
    <row r="1361" spans="1:32" x14ac:dyDescent="0.25">
      <c r="A1361" s="46" t="s">
        <v>1623</v>
      </c>
      <c r="B1361" s="46" t="s">
        <v>70</v>
      </c>
      <c r="C1361">
        <v>1993</v>
      </c>
      <c r="D1361" s="84">
        <v>32868.263800000001</v>
      </c>
      <c r="E1361">
        <v>10542.955181203</v>
      </c>
      <c r="F1361">
        <v>0</v>
      </c>
      <c r="G1361">
        <v>0</v>
      </c>
      <c r="H1361">
        <v>11626.429332760001</v>
      </c>
      <c r="I1361">
        <v>11626.429332760001</v>
      </c>
      <c r="K1361">
        <v>11626.429332760001</v>
      </c>
      <c r="L1361">
        <v>11626.429332760001</v>
      </c>
      <c r="M1361" s="38">
        <f>IF(OR(Beazley_data[[#This Row],[total_RC]]&lt;0.6,Beazley_data[[#This Row],[total_RC]]&gt;2),1,Beazley_data[[#This Row],[total_RC]])</f>
        <v>1</v>
      </c>
      <c r="P1361" s="39" t="str">
        <f>Beazley_data[[#This Row],[key]]</f>
        <v>FA1993</v>
      </c>
      <c r="Q1361" s="40">
        <f>Beazley_data[[#This Row],[WEP]]</f>
        <v>32868.263800000001</v>
      </c>
      <c r="R1361" s="40">
        <f t="shared" si="171"/>
        <v>0</v>
      </c>
      <c r="S1361" s="41" t="str">
        <f t="shared" si="172"/>
        <v>no values</v>
      </c>
      <c r="U1361" s="42">
        <f>Beazley_data[[#This Row],[Acq_costs]]</f>
        <v>10542.955181203</v>
      </c>
      <c r="V1361" s="40">
        <f t="shared" si="173"/>
        <v>0</v>
      </c>
      <c r="W1361" s="43" t="str">
        <f t="shared" si="174"/>
        <v>no values</v>
      </c>
      <c r="Y1361" s="44">
        <f>Beazley_data[[#This Row],[total_RC]]</f>
        <v>0</v>
      </c>
      <c r="Z1361" s="45">
        <f t="shared" si="175"/>
        <v>0</v>
      </c>
      <c r="AA1361" s="43" t="str">
        <f t="shared" si="176"/>
        <v>no values</v>
      </c>
      <c r="AD1361" s="42">
        <f>Beazley_data[[#This Row],[Cat_incurred]]+Beazley_data[[#This Row],[incurred_exc_cat]]</f>
        <v>11626.429332760001</v>
      </c>
      <c r="AE1361" s="40">
        <f t="shared" si="177"/>
        <v>0</v>
      </c>
      <c r="AF1361" s="43" t="str">
        <f t="shared" si="178"/>
        <v>no values</v>
      </c>
    </row>
    <row r="1362" spans="1:32" x14ac:dyDescent="0.25">
      <c r="A1362" s="48" t="s">
        <v>1624</v>
      </c>
      <c r="B1362" s="48" t="s">
        <v>70</v>
      </c>
      <c r="C1362" s="49">
        <v>1994</v>
      </c>
      <c r="D1362" s="85">
        <v>51616.6662</v>
      </c>
      <c r="E1362" s="49">
        <v>5392.5196671052599</v>
      </c>
      <c r="F1362" s="49">
        <v>12871.5268</v>
      </c>
      <c r="G1362" s="49">
        <v>12871.5268</v>
      </c>
      <c r="H1362" s="49">
        <v>5772.7066515300003</v>
      </c>
      <c r="I1362" s="49">
        <v>5772.7066515300003</v>
      </c>
      <c r="J1362" s="49">
        <v>1.05</v>
      </c>
      <c r="K1362" s="49">
        <v>18644.233451529999</v>
      </c>
      <c r="L1362" s="49">
        <v>18644.233451529999</v>
      </c>
      <c r="M1362" s="38">
        <f>IF(OR(Beazley_data[[#This Row],[total_RC]]&lt;0.6,Beazley_data[[#This Row],[total_RC]]&gt;2),1,Beazley_data[[#This Row],[total_RC]])</f>
        <v>1.05</v>
      </c>
      <c r="P1362" s="39" t="str">
        <f>Beazley_data[[#This Row],[key]]</f>
        <v>FA1994</v>
      </c>
      <c r="Q1362" s="40">
        <f>Beazley_data[[#This Row],[WEP]]</f>
        <v>51616.6662</v>
      </c>
      <c r="R1362" s="40">
        <f t="shared" si="171"/>
        <v>0</v>
      </c>
      <c r="S1362" s="41" t="str">
        <f t="shared" si="172"/>
        <v>no values</v>
      </c>
      <c r="U1362" s="42">
        <f>Beazley_data[[#This Row],[Acq_costs]]</f>
        <v>5392.5196671052599</v>
      </c>
      <c r="V1362" s="40">
        <f t="shared" si="173"/>
        <v>0</v>
      </c>
      <c r="W1362" s="43" t="str">
        <f t="shared" si="174"/>
        <v>no values</v>
      </c>
      <c r="Y1362" s="44">
        <f>Beazley_data[[#This Row],[total_RC]]</f>
        <v>1.05</v>
      </c>
      <c r="Z1362" s="45">
        <f t="shared" si="175"/>
        <v>0</v>
      </c>
      <c r="AA1362" s="43" t="str">
        <f t="shared" si="176"/>
        <v>no values</v>
      </c>
      <c r="AD1362" s="42">
        <f>Beazley_data[[#This Row],[Cat_incurred]]+Beazley_data[[#This Row],[incurred_exc_cat]]</f>
        <v>18644.233451529999</v>
      </c>
      <c r="AE1362" s="40">
        <f t="shared" si="177"/>
        <v>0</v>
      </c>
      <c r="AF1362" s="43" t="str">
        <f t="shared" si="178"/>
        <v>no values</v>
      </c>
    </row>
    <row r="1363" spans="1:32" x14ac:dyDescent="0.25">
      <c r="A1363" s="46" t="s">
        <v>1625</v>
      </c>
      <c r="B1363" s="46" t="s">
        <v>70</v>
      </c>
      <c r="C1363">
        <v>1995</v>
      </c>
      <c r="D1363" s="84">
        <v>107338.3992</v>
      </c>
      <c r="E1363">
        <v>25562.367876253102</v>
      </c>
      <c r="F1363">
        <v>0</v>
      </c>
      <c r="G1363">
        <v>0</v>
      </c>
      <c r="H1363">
        <v>22343.44229558</v>
      </c>
      <c r="I1363">
        <v>22343.44229558</v>
      </c>
      <c r="J1363">
        <v>1</v>
      </c>
      <c r="K1363">
        <v>22343.44229558</v>
      </c>
      <c r="L1363">
        <v>22343.44229558</v>
      </c>
      <c r="M1363" s="38">
        <f>IF(OR(Beazley_data[[#This Row],[total_RC]]&lt;0.6,Beazley_data[[#This Row],[total_RC]]&gt;2),1,Beazley_data[[#This Row],[total_RC]])</f>
        <v>1</v>
      </c>
      <c r="P1363" s="39" t="str">
        <f>Beazley_data[[#This Row],[key]]</f>
        <v>FA1995</v>
      </c>
      <c r="Q1363" s="40">
        <f>Beazley_data[[#This Row],[WEP]]</f>
        <v>107338.3992</v>
      </c>
      <c r="R1363" s="40">
        <f t="shared" si="171"/>
        <v>0</v>
      </c>
      <c r="S1363" s="41" t="str">
        <f t="shared" si="172"/>
        <v>no values</v>
      </c>
      <c r="U1363" s="42">
        <f>Beazley_data[[#This Row],[Acq_costs]]</f>
        <v>25562.367876253102</v>
      </c>
      <c r="V1363" s="40">
        <f t="shared" si="173"/>
        <v>0</v>
      </c>
      <c r="W1363" s="43" t="str">
        <f t="shared" si="174"/>
        <v>no values</v>
      </c>
      <c r="Y1363" s="44">
        <f>Beazley_data[[#This Row],[total_RC]]</f>
        <v>1</v>
      </c>
      <c r="Z1363" s="45">
        <f t="shared" si="175"/>
        <v>0</v>
      </c>
      <c r="AA1363" s="43" t="str">
        <f t="shared" si="176"/>
        <v>no values</v>
      </c>
      <c r="AD1363" s="42">
        <f>Beazley_data[[#This Row],[Cat_incurred]]+Beazley_data[[#This Row],[incurred_exc_cat]]</f>
        <v>22343.44229558</v>
      </c>
      <c r="AE1363" s="40">
        <f t="shared" si="177"/>
        <v>0</v>
      </c>
      <c r="AF1363" s="43" t="str">
        <f t="shared" si="178"/>
        <v>no values</v>
      </c>
    </row>
    <row r="1364" spans="1:32" x14ac:dyDescent="0.25">
      <c r="A1364" s="48" t="s">
        <v>1626</v>
      </c>
      <c r="B1364" s="48" t="s">
        <v>70</v>
      </c>
      <c r="C1364" s="49">
        <v>1996</v>
      </c>
      <c r="D1364" s="85">
        <v>61757.082399999999</v>
      </c>
      <c r="E1364" s="49">
        <v>10157.704623357</v>
      </c>
      <c r="F1364" s="49">
        <v>244.16309999999999</v>
      </c>
      <c r="G1364" s="49">
        <v>244.16309999999999</v>
      </c>
      <c r="H1364" s="49">
        <v>12856.21334828</v>
      </c>
      <c r="I1364" s="49">
        <v>12856.21334828</v>
      </c>
      <c r="J1364" s="49">
        <v>0.96276034294901902</v>
      </c>
      <c r="K1364" s="49">
        <v>13100.37644828</v>
      </c>
      <c r="L1364" s="49">
        <v>13100.37644828</v>
      </c>
      <c r="M1364" s="38">
        <f>IF(OR(Beazley_data[[#This Row],[total_RC]]&lt;0.6,Beazley_data[[#This Row],[total_RC]]&gt;2),1,Beazley_data[[#This Row],[total_RC]])</f>
        <v>0.96276034294901902</v>
      </c>
      <c r="P1364" s="39" t="str">
        <f>Beazley_data[[#This Row],[key]]</f>
        <v>FA1996</v>
      </c>
      <c r="Q1364" s="40">
        <f>Beazley_data[[#This Row],[WEP]]</f>
        <v>61757.082399999999</v>
      </c>
      <c r="R1364" s="40">
        <f t="shared" si="171"/>
        <v>0</v>
      </c>
      <c r="S1364" s="41" t="str">
        <f t="shared" si="172"/>
        <v>no values</v>
      </c>
      <c r="U1364" s="42">
        <f>Beazley_data[[#This Row],[Acq_costs]]</f>
        <v>10157.704623357</v>
      </c>
      <c r="V1364" s="40">
        <f t="shared" si="173"/>
        <v>0</v>
      </c>
      <c r="W1364" s="43" t="str">
        <f t="shared" si="174"/>
        <v>no values</v>
      </c>
      <c r="Y1364" s="44">
        <f>Beazley_data[[#This Row],[total_RC]]</f>
        <v>0.96276034294901902</v>
      </c>
      <c r="Z1364" s="45">
        <f t="shared" si="175"/>
        <v>0</v>
      </c>
      <c r="AA1364" s="43" t="str">
        <f t="shared" si="176"/>
        <v>no values</v>
      </c>
      <c r="AD1364" s="42">
        <f>Beazley_data[[#This Row],[Cat_incurred]]+Beazley_data[[#This Row],[incurred_exc_cat]]</f>
        <v>13100.37644828</v>
      </c>
      <c r="AE1364" s="40">
        <f t="shared" si="177"/>
        <v>0</v>
      </c>
      <c r="AF1364" s="43" t="str">
        <f t="shared" si="178"/>
        <v>no values</v>
      </c>
    </row>
    <row r="1365" spans="1:32" x14ac:dyDescent="0.25">
      <c r="A1365" s="46" t="s">
        <v>1627</v>
      </c>
      <c r="B1365" s="46" t="s">
        <v>70</v>
      </c>
      <c r="C1365">
        <v>1997</v>
      </c>
      <c r="D1365" s="84">
        <v>46193.586799999997</v>
      </c>
      <c r="E1365">
        <v>18801.9279357136</v>
      </c>
      <c r="F1365">
        <v>0</v>
      </c>
      <c r="G1365">
        <v>0</v>
      </c>
      <c r="H1365">
        <v>5446.8847755699999</v>
      </c>
      <c r="I1365">
        <v>5446.8847755699999</v>
      </c>
      <c r="J1365">
        <v>1</v>
      </c>
      <c r="K1365">
        <v>5446.8847755699999</v>
      </c>
      <c r="L1365">
        <v>5446.8847755699999</v>
      </c>
      <c r="M1365" s="38">
        <f>IF(OR(Beazley_data[[#This Row],[total_RC]]&lt;0.6,Beazley_data[[#This Row],[total_RC]]&gt;2),1,Beazley_data[[#This Row],[total_RC]])</f>
        <v>1</v>
      </c>
      <c r="P1365" s="39" t="str">
        <f>Beazley_data[[#This Row],[key]]</f>
        <v>FA1997</v>
      </c>
      <c r="Q1365" s="40">
        <f>Beazley_data[[#This Row],[WEP]]</f>
        <v>46193.586799999997</v>
      </c>
      <c r="R1365" s="40">
        <f t="shared" si="171"/>
        <v>0</v>
      </c>
      <c r="S1365" s="41" t="str">
        <f t="shared" si="172"/>
        <v>no values</v>
      </c>
      <c r="U1365" s="42">
        <f>Beazley_data[[#This Row],[Acq_costs]]</f>
        <v>18801.9279357136</v>
      </c>
      <c r="V1365" s="40">
        <f t="shared" si="173"/>
        <v>0</v>
      </c>
      <c r="W1365" s="43" t="str">
        <f t="shared" si="174"/>
        <v>no values</v>
      </c>
      <c r="Y1365" s="44">
        <f>Beazley_data[[#This Row],[total_RC]]</f>
        <v>1</v>
      </c>
      <c r="Z1365" s="45">
        <f t="shared" si="175"/>
        <v>0</v>
      </c>
      <c r="AA1365" s="43" t="str">
        <f t="shared" si="176"/>
        <v>no values</v>
      </c>
      <c r="AD1365" s="42">
        <f>Beazley_data[[#This Row],[Cat_incurred]]+Beazley_data[[#This Row],[incurred_exc_cat]]</f>
        <v>5446.8847755699999</v>
      </c>
      <c r="AE1365" s="40">
        <f t="shared" si="177"/>
        <v>0</v>
      </c>
      <c r="AF1365" s="43" t="str">
        <f t="shared" si="178"/>
        <v>no values</v>
      </c>
    </row>
    <row r="1366" spans="1:32" x14ac:dyDescent="0.25">
      <c r="A1366" s="48" t="s">
        <v>1628</v>
      </c>
      <c r="B1366" s="48" t="s">
        <v>70</v>
      </c>
      <c r="C1366" s="49">
        <v>1998</v>
      </c>
      <c r="D1366" s="85">
        <v>24759.099200000001</v>
      </c>
      <c r="E1366" s="49">
        <v>10210.412519068699</v>
      </c>
      <c r="F1366" s="49">
        <v>0</v>
      </c>
      <c r="G1366" s="49">
        <v>0</v>
      </c>
      <c r="H1366" s="49">
        <v>1745.2333245</v>
      </c>
      <c r="I1366" s="49">
        <v>1745.2333245</v>
      </c>
      <c r="J1366" s="49">
        <v>1</v>
      </c>
      <c r="K1366" s="49">
        <v>1745.2333245</v>
      </c>
      <c r="L1366" s="49">
        <v>1745.2333245</v>
      </c>
      <c r="M1366" s="38">
        <f>IF(OR(Beazley_data[[#This Row],[total_RC]]&lt;0.6,Beazley_data[[#This Row],[total_RC]]&gt;2),1,Beazley_data[[#This Row],[total_RC]])</f>
        <v>1</v>
      </c>
      <c r="P1366" s="39" t="str">
        <f>Beazley_data[[#This Row],[key]]</f>
        <v>FA1998</v>
      </c>
      <c r="Q1366" s="40">
        <f>Beazley_data[[#This Row],[WEP]]</f>
        <v>24759.099200000001</v>
      </c>
      <c r="R1366" s="40">
        <f t="shared" si="171"/>
        <v>0</v>
      </c>
      <c r="S1366" s="41" t="str">
        <f t="shared" si="172"/>
        <v>no values</v>
      </c>
      <c r="U1366" s="42">
        <f>Beazley_data[[#This Row],[Acq_costs]]</f>
        <v>10210.412519068699</v>
      </c>
      <c r="V1366" s="40">
        <f t="shared" si="173"/>
        <v>0</v>
      </c>
      <c r="W1366" s="43" t="str">
        <f t="shared" si="174"/>
        <v>no values</v>
      </c>
      <c r="Y1366" s="44">
        <f>Beazley_data[[#This Row],[total_RC]]</f>
        <v>1</v>
      </c>
      <c r="Z1366" s="45">
        <f t="shared" si="175"/>
        <v>0</v>
      </c>
      <c r="AA1366" s="43" t="str">
        <f t="shared" si="176"/>
        <v>no values</v>
      </c>
      <c r="AD1366" s="42">
        <f>Beazley_data[[#This Row],[Cat_incurred]]+Beazley_data[[#This Row],[incurred_exc_cat]]</f>
        <v>1745.2333245</v>
      </c>
      <c r="AE1366" s="40">
        <f t="shared" si="177"/>
        <v>0</v>
      </c>
      <c r="AF1366" s="43" t="str">
        <f t="shared" si="178"/>
        <v>no values</v>
      </c>
    </row>
    <row r="1367" spans="1:32" x14ac:dyDescent="0.25">
      <c r="A1367" s="46" t="s">
        <v>1629</v>
      </c>
      <c r="B1367" s="46" t="s">
        <v>70</v>
      </c>
      <c r="C1367">
        <v>1999</v>
      </c>
      <c r="D1367" s="84">
        <v>9085.6882999999998</v>
      </c>
      <c r="E1367">
        <v>3438.69878717949</v>
      </c>
      <c r="F1367">
        <v>0</v>
      </c>
      <c r="G1367">
        <v>0</v>
      </c>
      <c r="H1367">
        <v>1873.204205</v>
      </c>
      <c r="I1367">
        <v>1873.204205</v>
      </c>
      <c r="J1367">
        <v>0.99901139858196197</v>
      </c>
      <c r="K1367">
        <v>1873.204205</v>
      </c>
      <c r="L1367">
        <v>1873.204205</v>
      </c>
      <c r="M1367" s="38">
        <f>IF(OR(Beazley_data[[#This Row],[total_RC]]&lt;0.6,Beazley_data[[#This Row],[total_RC]]&gt;2),1,Beazley_data[[#This Row],[total_RC]])</f>
        <v>0.99901139858196197</v>
      </c>
      <c r="P1367" s="39" t="str">
        <f>Beazley_data[[#This Row],[key]]</f>
        <v>FA1999</v>
      </c>
      <c r="Q1367" s="40">
        <f>Beazley_data[[#This Row],[WEP]]</f>
        <v>9085.6882999999998</v>
      </c>
      <c r="R1367" s="40">
        <f t="shared" si="171"/>
        <v>0</v>
      </c>
      <c r="S1367" s="41" t="str">
        <f t="shared" si="172"/>
        <v>no values</v>
      </c>
      <c r="U1367" s="42">
        <f>Beazley_data[[#This Row],[Acq_costs]]</f>
        <v>3438.69878717949</v>
      </c>
      <c r="V1367" s="40">
        <f t="shared" si="173"/>
        <v>0</v>
      </c>
      <c r="W1367" s="43" t="str">
        <f t="shared" si="174"/>
        <v>no values</v>
      </c>
      <c r="Y1367" s="44">
        <f>Beazley_data[[#This Row],[total_RC]]</f>
        <v>0.99901139858196197</v>
      </c>
      <c r="Z1367" s="45">
        <f t="shared" si="175"/>
        <v>0</v>
      </c>
      <c r="AA1367" s="43" t="str">
        <f t="shared" si="176"/>
        <v>no values</v>
      </c>
      <c r="AD1367" s="42">
        <f>Beazley_data[[#This Row],[Cat_incurred]]+Beazley_data[[#This Row],[incurred_exc_cat]]</f>
        <v>1873.204205</v>
      </c>
      <c r="AE1367" s="40">
        <f t="shared" si="177"/>
        <v>0</v>
      </c>
      <c r="AF1367" s="43" t="str">
        <f t="shared" si="178"/>
        <v>no values</v>
      </c>
    </row>
    <row r="1368" spans="1:32" x14ac:dyDescent="0.25">
      <c r="A1368" s="48" t="s">
        <v>1630</v>
      </c>
      <c r="B1368" s="48" t="s">
        <v>70</v>
      </c>
      <c r="C1368" s="49">
        <v>2000</v>
      </c>
      <c r="D1368" s="85">
        <v>5171.4894000000004</v>
      </c>
      <c r="E1368" s="49">
        <v>2159.5044871794898</v>
      </c>
      <c r="F1368" s="49">
        <v>0</v>
      </c>
      <c r="G1368" s="49">
        <v>0</v>
      </c>
      <c r="H1368" s="49">
        <v>0</v>
      </c>
      <c r="I1368" s="49">
        <v>0</v>
      </c>
      <c r="J1368" s="49">
        <v>0.99810342088055404</v>
      </c>
      <c r="K1368" s="49">
        <v>0</v>
      </c>
      <c r="L1368" s="49">
        <v>0</v>
      </c>
      <c r="M1368" s="38">
        <f>IF(OR(Beazley_data[[#This Row],[total_RC]]&lt;0.6,Beazley_data[[#This Row],[total_RC]]&gt;2),1,Beazley_data[[#This Row],[total_RC]])</f>
        <v>0.99810342088055404</v>
      </c>
      <c r="P1368" s="39" t="str">
        <f>Beazley_data[[#This Row],[key]]</f>
        <v>FA2000</v>
      </c>
      <c r="Q1368" s="40">
        <f>Beazley_data[[#This Row],[WEP]]</f>
        <v>5171.4894000000004</v>
      </c>
      <c r="R1368" s="40">
        <f t="shared" si="171"/>
        <v>5375.0913479999999</v>
      </c>
      <c r="S1368" s="41">
        <f t="shared" si="172"/>
        <v>3.7878788436917846E-2</v>
      </c>
      <c r="U1368" s="42">
        <f>Beazley_data[[#This Row],[Acq_costs]]</f>
        <v>2159.5044871794898</v>
      </c>
      <c r="V1368" s="40">
        <f t="shared" si="173"/>
        <v>2244.5244360000002</v>
      </c>
      <c r="W1368" s="43">
        <f t="shared" si="174"/>
        <v>3.787882522322885E-2</v>
      </c>
      <c r="Y1368" s="44">
        <f>Beazley_data[[#This Row],[total_RC]]</f>
        <v>0.99810342088055404</v>
      </c>
      <c r="Z1368" s="45">
        <f t="shared" si="175"/>
        <v>0.99810342208525704</v>
      </c>
      <c r="AA1368" s="43">
        <f t="shared" si="176"/>
        <v>1.2069921586922009E-9</v>
      </c>
      <c r="AD1368" s="42">
        <f>Beazley_data[[#This Row],[Cat_incurred]]+Beazley_data[[#This Row],[incurred_exc_cat]]</f>
        <v>0</v>
      </c>
      <c r="AE1368" s="40">
        <f t="shared" si="177"/>
        <v>0</v>
      </c>
      <c r="AF1368" s="43" t="str">
        <f t="shared" si="178"/>
        <v>no values</v>
      </c>
    </row>
    <row r="1369" spans="1:32" x14ac:dyDescent="0.25">
      <c r="A1369" s="46" t="s">
        <v>1631</v>
      </c>
      <c r="B1369" s="46" t="s">
        <v>70</v>
      </c>
      <c r="C1369">
        <v>2001</v>
      </c>
      <c r="D1369" s="84">
        <v>1883.1419000000001</v>
      </c>
      <c r="E1369">
        <v>1013.99948461538</v>
      </c>
      <c r="F1369">
        <v>0</v>
      </c>
      <c r="G1369">
        <v>0</v>
      </c>
      <c r="H1369">
        <v>0</v>
      </c>
      <c r="I1369">
        <v>0</v>
      </c>
      <c r="J1369">
        <v>1.01</v>
      </c>
      <c r="K1369">
        <v>0</v>
      </c>
      <c r="L1369">
        <v>0</v>
      </c>
      <c r="M1369" s="38">
        <f>IF(OR(Beazley_data[[#This Row],[total_RC]]&lt;0.6,Beazley_data[[#This Row],[total_RC]]&gt;2),1,Beazley_data[[#This Row],[total_RC]])</f>
        <v>1.01</v>
      </c>
      <c r="P1369" s="39" t="str">
        <f>Beazley_data[[#This Row],[key]]</f>
        <v>FA2001</v>
      </c>
      <c r="Q1369" s="40">
        <f>Beazley_data[[#This Row],[WEP]]</f>
        <v>1883.1419000000001</v>
      </c>
      <c r="R1369" s="40">
        <f t="shared" si="171"/>
        <v>1957.281348</v>
      </c>
      <c r="S1369" s="41">
        <f t="shared" si="172"/>
        <v>3.7878789411526087E-2</v>
      </c>
      <c r="U1369" s="42">
        <f>Beazley_data[[#This Row],[Acq_costs]]</f>
        <v>1013.99948461538</v>
      </c>
      <c r="V1369" s="40">
        <f t="shared" si="173"/>
        <v>1053.920736</v>
      </c>
      <c r="W1369" s="43">
        <f t="shared" si="174"/>
        <v>3.787879868094754E-2</v>
      </c>
      <c r="Y1369" s="44">
        <f>Beazley_data[[#This Row],[total_RC]]</f>
        <v>1.01</v>
      </c>
      <c r="Z1369" s="45">
        <f t="shared" si="175"/>
        <v>1.0100000149852799</v>
      </c>
      <c r="AA1369" s="43">
        <f t="shared" si="176"/>
        <v>1.4836910577731071E-8</v>
      </c>
      <c r="AD1369" s="42">
        <f>Beazley_data[[#This Row],[Cat_incurred]]+Beazley_data[[#This Row],[incurred_exc_cat]]</f>
        <v>0</v>
      </c>
      <c r="AE1369" s="40">
        <f t="shared" si="177"/>
        <v>0</v>
      </c>
      <c r="AF1369" s="43" t="str">
        <f t="shared" si="178"/>
        <v>no values</v>
      </c>
    </row>
    <row r="1370" spans="1:32" x14ac:dyDescent="0.25">
      <c r="A1370" s="48" t="s">
        <v>1632</v>
      </c>
      <c r="B1370" s="48" t="s">
        <v>70</v>
      </c>
      <c r="C1370" s="49">
        <v>2002</v>
      </c>
      <c r="D1370" s="85">
        <v>32551.438999999998</v>
      </c>
      <c r="E1370" s="49">
        <v>13527.950595767201</v>
      </c>
      <c r="F1370" s="49">
        <v>5597.8670186700001</v>
      </c>
      <c r="G1370" s="49">
        <v>5597.8670186700001</v>
      </c>
      <c r="H1370" s="49">
        <v>0</v>
      </c>
      <c r="I1370" s="49">
        <v>0</v>
      </c>
      <c r="J1370" s="49">
        <v>1.1499999999999999</v>
      </c>
      <c r="K1370" s="49">
        <v>5597.8670186700001</v>
      </c>
      <c r="L1370" s="49">
        <v>5597.8670186700001</v>
      </c>
      <c r="M1370" s="38">
        <f>IF(OR(Beazley_data[[#This Row],[total_RC]]&lt;0.6,Beazley_data[[#This Row],[total_RC]]&gt;2),1,Beazley_data[[#This Row],[total_RC]])</f>
        <v>1.1499999999999999</v>
      </c>
      <c r="P1370" s="39" t="str">
        <f>Beazley_data[[#This Row],[key]]</f>
        <v>FA2002</v>
      </c>
      <c r="Q1370" s="40">
        <f>Beazley_data[[#This Row],[WEP]]</f>
        <v>32551.438999999998</v>
      </c>
      <c r="R1370" s="40">
        <f t="shared" si="171"/>
        <v>33832.991675999998</v>
      </c>
      <c r="S1370" s="41">
        <f t="shared" si="172"/>
        <v>3.7878786726066864E-2</v>
      </c>
      <c r="U1370" s="42">
        <f>Beazley_data[[#This Row],[Acq_costs]]</f>
        <v>13527.950595767201</v>
      </c>
      <c r="V1370" s="40">
        <f t="shared" si="173"/>
        <v>14060.547071999999</v>
      </c>
      <c r="W1370" s="43">
        <f t="shared" si="174"/>
        <v>3.787878761086079E-2</v>
      </c>
      <c r="Y1370" s="44">
        <f>Beazley_data[[#This Row],[total_RC]]</f>
        <v>1.1499999999999999</v>
      </c>
      <c r="Z1370" s="45">
        <f t="shared" si="175"/>
        <v>1.1499999841702899</v>
      </c>
      <c r="AA1370" s="43">
        <f t="shared" si="176"/>
        <v>-1.3764965395785933E-8</v>
      </c>
      <c r="AD1370" s="42">
        <f>Beazley_data[[#This Row],[Cat_incurred]]+Beazley_data[[#This Row],[incurred_exc_cat]]</f>
        <v>5597.8670186700001</v>
      </c>
      <c r="AE1370" s="40">
        <f t="shared" si="177"/>
        <v>5901.433164</v>
      </c>
      <c r="AF1370" s="43">
        <f t="shared" si="178"/>
        <v>5.1439393939393924E-2</v>
      </c>
    </row>
    <row r="1371" spans="1:32" x14ac:dyDescent="0.25">
      <c r="A1371" s="46" t="s">
        <v>1633</v>
      </c>
      <c r="B1371" s="46" t="s">
        <v>70</v>
      </c>
      <c r="C1371">
        <v>2003</v>
      </c>
      <c r="D1371" s="84">
        <v>876146.75320000004</v>
      </c>
      <c r="E1371">
        <v>377722.52671928197</v>
      </c>
      <c r="F1371">
        <v>254621.14706746</v>
      </c>
      <c r="G1371">
        <v>254621.14706746</v>
      </c>
      <c r="H1371">
        <v>327517.11939432001</v>
      </c>
      <c r="I1371">
        <v>327517.11939432001</v>
      </c>
      <c r="J1371">
        <v>1.0644086503062</v>
      </c>
      <c r="K1371">
        <v>582138.26646177995</v>
      </c>
      <c r="L1371">
        <v>582138.26646177995</v>
      </c>
      <c r="M1371" s="38">
        <f>IF(OR(Beazley_data[[#This Row],[total_RC]]&lt;0.6,Beazley_data[[#This Row],[total_RC]]&gt;2),1,Beazley_data[[#This Row],[total_RC]])</f>
        <v>1.0644086503062</v>
      </c>
      <c r="P1371" s="39" t="str">
        <f>Beazley_data[[#This Row],[key]]</f>
        <v>FA2003</v>
      </c>
      <c r="Q1371" s="40">
        <f>Beazley_data[[#This Row],[WEP]]</f>
        <v>876146.75320000004</v>
      </c>
      <c r="R1371" s="40">
        <f t="shared" si="171"/>
        <v>905801.95279999997</v>
      </c>
      <c r="S1371" s="41">
        <f t="shared" si="172"/>
        <v>3.2739165010994151E-2</v>
      </c>
      <c r="U1371" s="42">
        <f>Beazley_data[[#This Row],[Acq_costs]]</f>
        <v>377722.52671928197</v>
      </c>
      <c r="V1371" s="40">
        <f t="shared" si="173"/>
        <v>390080.24683199998</v>
      </c>
      <c r="W1371" s="43">
        <f t="shared" si="174"/>
        <v>3.1679943327251416E-2</v>
      </c>
      <c r="Y1371" s="44">
        <f>Beazley_data[[#This Row],[total_RC]]</f>
        <v>1.0644086503062</v>
      </c>
      <c r="Z1371" s="45">
        <f t="shared" si="175"/>
        <v>1.0646546689557199</v>
      </c>
      <c r="AA1371" s="43">
        <f t="shared" si="176"/>
        <v>2.3107835497608567E-4</v>
      </c>
      <c r="AD1371" s="42">
        <f>Beazley_data[[#This Row],[Cat_incurred]]+Beazley_data[[#This Row],[incurred_exc_cat]]</f>
        <v>582138.26646178006</v>
      </c>
      <c r="AE1371" s="40">
        <f t="shared" si="177"/>
        <v>611138.25337599998</v>
      </c>
      <c r="AF1371" s="43">
        <f t="shared" si="178"/>
        <v>4.7452416460629913E-2</v>
      </c>
    </row>
    <row r="1372" spans="1:32" x14ac:dyDescent="0.25">
      <c r="A1372" s="48" t="s">
        <v>1634</v>
      </c>
      <c r="B1372" s="48" t="s">
        <v>70</v>
      </c>
      <c r="C1372" s="49">
        <v>2004</v>
      </c>
      <c r="D1372" s="85">
        <v>1248440.1782</v>
      </c>
      <c r="E1372" s="49">
        <v>406065.11482883501</v>
      </c>
      <c r="F1372" s="49">
        <v>152505.80764286499</v>
      </c>
      <c r="G1372" s="49">
        <v>152505.80764286499</v>
      </c>
      <c r="H1372" s="49">
        <v>664013.56820980296</v>
      </c>
      <c r="I1372" s="49">
        <v>664013.56820980296</v>
      </c>
      <c r="J1372" s="49">
        <v>1.02213160876871</v>
      </c>
      <c r="K1372" s="49">
        <v>816519.37585266796</v>
      </c>
      <c r="L1372" s="49">
        <v>816519.37585266796</v>
      </c>
      <c r="M1372" s="38">
        <f>IF(OR(Beazley_data[[#This Row],[total_RC]]&lt;0.6,Beazley_data[[#This Row],[total_RC]]&gt;2),1,Beazley_data[[#This Row],[total_RC]])</f>
        <v>1.02213160876871</v>
      </c>
      <c r="P1372" s="39" t="str">
        <f>Beazley_data[[#This Row],[key]]</f>
        <v>FA2004</v>
      </c>
      <c r="Q1372" s="40">
        <f>Beazley_data[[#This Row],[WEP]]</f>
        <v>1248440.1782</v>
      </c>
      <c r="R1372" s="40">
        <f t="shared" si="171"/>
        <v>1281945.14893146</v>
      </c>
      <c r="S1372" s="41">
        <f t="shared" si="172"/>
        <v>2.613604081218875E-2</v>
      </c>
      <c r="U1372" s="42">
        <f>Beazley_data[[#This Row],[Acq_costs]]</f>
        <v>406065.11482883501</v>
      </c>
      <c r="V1372" s="40">
        <f t="shared" si="173"/>
        <v>416708.35274260398</v>
      </c>
      <c r="W1372" s="43">
        <f t="shared" si="174"/>
        <v>2.5541215681710076E-2</v>
      </c>
      <c r="Y1372" s="44">
        <f>Beazley_data[[#This Row],[total_RC]]</f>
        <v>1.02213160876871</v>
      </c>
      <c r="Z1372" s="45">
        <f t="shared" si="175"/>
        <v>1.02223022420645</v>
      </c>
      <c r="AA1372" s="43">
        <f t="shared" si="176"/>
        <v>9.6470868699455119E-5</v>
      </c>
      <c r="AD1372" s="42">
        <f>Beazley_data[[#This Row],[Cat_incurred]]+Beazley_data[[#This Row],[incurred_exc_cat]]</f>
        <v>816519.37585266796</v>
      </c>
      <c r="AE1372" s="40">
        <f t="shared" si="177"/>
        <v>852709.55307084206</v>
      </c>
      <c r="AF1372" s="43">
        <f t="shared" si="178"/>
        <v>4.2441388263850563E-2</v>
      </c>
    </row>
    <row r="1373" spans="1:32" x14ac:dyDescent="0.25">
      <c r="A1373" s="46" t="s">
        <v>1635</v>
      </c>
      <c r="B1373" s="46" t="s">
        <v>70</v>
      </c>
      <c r="C1373">
        <v>2005</v>
      </c>
      <c r="D1373" s="84">
        <v>2005580.1895999999</v>
      </c>
      <c r="E1373">
        <v>774565.60336074198</v>
      </c>
      <c r="F1373">
        <v>164017.852038585</v>
      </c>
      <c r="G1373">
        <v>164017.852038585</v>
      </c>
      <c r="H1373">
        <v>308629.029369973</v>
      </c>
      <c r="I1373">
        <v>308629.029369973</v>
      </c>
      <c r="J1373">
        <v>0.99375542505996095</v>
      </c>
      <c r="K1373">
        <v>472646.88140855799</v>
      </c>
      <c r="L1373">
        <v>472646.88140855799</v>
      </c>
      <c r="M1373" s="38">
        <f>IF(OR(Beazley_data[[#This Row],[total_RC]]&lt;0.6,Beazley_data[[#This Row],[total_RC]]&gt;2),1,Beazley_data[[#This Row],[total_RC]])</f>
        <v>0.99375542505996095</v>
      </c>
      <c r="P1373" s="39" t="str">
        <f>Beazley_data[[#This Row],[key]]</f>
        <v>FA2005</v>
      </c>
      <c r="Q1373" s="40">
        <f>Beazley_data[[#This Row],[WEP]]</f>
        <v>2005580.1895999999</v>
      </c>
      <c r="R1373" s="40">
        <f t="shared" si="171"/>
        <v>2043153.04606789</v>
      </c>
      <c r="S1373" s="41">
        <f t="shared" si="172"/>
        <v>1.8389643663846027E-2</v>
      </c>
      <c r="U1373" s="42">
        <f>Beazley_data[[#This Row],[Acq_costs]]</f>
        <v>774565.60336074198</v>
      </c>
      <c r="V1373" s="40">
        <f t="shared" si="173"/>
        <v>788023.48036174802</v>
      </c>
      <c r="W1373" s="43">
        <f t="shared" si="174"/>
        <v>1.7078015232272141E-2</v>
      </c>
      <c r="Y1373" s="44">
        <f>Beazley_data[[#This Row],[total_RC]]</f>
        <v>0.99375542505996095</v>
      </c>
      <c r="Z1373" s="45">
        <f t="shared" si="175"/>
        <v>0.99373306179529697</v>
      </c>
      <c r="AA1373" s="43">
        <f t="shared" si="176"/>
        <v>-2.2504297707052983E-5</v>
      </c>
      <c r="AD1373" s="42">
        <f>Beazley_data[[#This Row],[Cat_incurred]]+Beazley_data[[#This Row],[incurred_exc_cat]]</f>
        <v>472646.88140855799</v>
      </c>
      <c r="AE1373" s="40">
        <f t="shared" si="177"/>
        <v>493119.66989263601</v>
      </c>
      <c r="AF1373" s="43">
        <f t="shared" si="178"/>
        <v>4.1516876600228569E-2</v>
      </c>
    </row>
    <row r="1374" spans="1:32" x14ac:dyDescent="0.25">
      <c r="A1374" s="48" t="s">
        <v>1636</v>
      </c>
      <c r="B1374" s="48" t="s">
        <v>70</v>
      </c>
      <c r="C1374" s="49">
        <v>2006</v>
      </c>
      <c r="D1374" s="85">
        <v>1927042.7793000001</v>
      </c>
      <c r="E1374" s="49">
        <v>812517.05454977904</v>
      </c>
      <c r="F1374" s="49">
        <v>411882.32724684698</v>
      </c>
      <c r="G1374" s="49">
        <v>411882.32724684698</v>
      </c>
      <c r="H1374" s="49">
        <v>597565.95170911995</v>
      </c>
      <c r="I1374" s="49">
        <v>597565.95170911995</v>
      </c>
      <c r="J1374" s="49">
        <v>1.00423082539036</v>
      </c>
      <c r="K1374" s="49">
        <v>1009448.27895597</v>
      </c>
      <c r="L1374" s="49">
        <v>1009448.27895597</v>
      </c>
      <c r="M1374" s="38">
        <f>IF(OR(Beazley_data[[#This Row],[total_RC]]&lt;0.6,Beazley_data[[#This Row],[total_RC]]&gt;2),1,Beazley_data[[#This Row],[total_RC]])</f>
        <v>1.00423082539036</v>
      </c>
      <c r="P1374" s="39" t="str">
        <f>Beazley_data[[#This Row],[key]]</f>
        <v>FA2006</v>
      </c>
      <c r="Q1374" s="40">
        <f>Beazley_data[[#This Row],[WEP]]</f>
        <v>1927042.7793000001</v>
      </c>
      <c r="R1374" s="40">
        <f t="shared" si="171"/>
        <v>1951822.2724905601</v>
      </c>
      <c r="S1374" s="41">
        <f t="shared" si="172"/>
        <v>1.269556841307121E-2</v>
      </c>
      <c r="U1374" s="42">
        <f>Beazley_data[[#This Row],[Acq_costs]]</f>
        <v>812517.05454977904</v>
      </c>
      <c r="V1374" s="40">
        <f t="shared" si="173"/>
        <v>820846.95942660596</v>
      </c>
      <c r="W1374" s="43">
        <f t="shared" si="174"/>
        <v>1.0147939005153508E-2</v>
      </c>
      <c r="Y1374" s="44">
        <f>Beazley_data[[#This Row],[total_RC]]</f>
        <v>1.00423082539036</v>
      </c>
      <c r="Z1374" s="45">
        <f t="shared" si="175"/>
        <v>1.00414641827273</v>
      </c>
      <c r="AA1374" s="43">
        <f t="shared" si="176"/>
        <v>-8.4058575616111092E-5</v>
      </c>
      <c r="AD1374" s="42">
        <f>Beazley_data[[#This Row],[Cat_incurred]]+Beazley_data[[#This Row],[incurred_exc_cat]]</f>
        <v>1009448.2789559669</v>
      </c>
      <c r="AE1374" s="40">
        <f t="shared" si="177"/>
        <v>1043031.16221512</v>
      </c>
      <c r="AF1374" s="43">
        <f t="shared" si="178"/>
        <v>3.2197392058576677E-2</v>
      </c>
    </row>
    <row r="1375" spans="1:32" x14ac:dyDescent="0.25">
      <c r="A1375" s="46" t="s">
        <v>1637</v>
      </c>
      <c r="B1375" s="46" t="s">
        <v>70</v>
      </c>
      <c r="C1375">
        <v>2007</v>
      </c>
      <c r="D1375" s="84">
        <v>2461306.6047</v>
      </c>
      <c r="E1375">
        <v>1104310.28514894</v>
      </c>
      <c r="F1375">
        <v>808872.40394887002</v>
      </c>
      <c r="G1375">
        <v>808872.40394887002</v>
      </c>
      <c r="H1375">
        <v>331667.43455673399</v>
      </c>
      <c r="I1375">
        <v>332961.66196207399</v>
      </c>
      <c r="J1375">
        <v>0.98490118013552996</v>
      </c>
      <c r="K1375">
        <v>1140539.8385056001</v>
      </c>
      <c r="L1375">
        <v>1141834.0659109401</v>
      </c>
      <c r="M1375" s="38">
        <f>IF(OR(Beazley_data[[#This Row],[total_RC]]&lt;0.6,Beazley_data[[#This Row],[total_RC]]&gt;2),1,Beazley_data[[#This Row],[total_RC]])</f>
        <v>0.98490118013552996</v>
      </c>
      <c r="P1375" s="39" t="str">
        <f>Beazley_data[[#This Row],[key]]</f>
        <v>FA2007</v>
      </c>
      <c r="Q1375" s="40">
        <f>Beazley_data[[#This Row],[WEP]]</f>
        <v>2461306.6047</v>
      </c>
      <c r="R1375" s="40">
        <f t="shared" si="171"/>
        <v>2518950.71869733</v>
      </c>
      <c r="S1375" s="41">
        <f t="shared" si="172"/>
        <v>2.2884176958865035E-2</v>
      </c>
      <c r="U1375" s="42">
        <f>Beazley_data[[#This Row],[Acq_costs]]</f>
        <v>1104310.28514894</v>
      </c>
      <c r="V1375" s="40">
        <f t="shared" si="173"/>
        <v>1130202.7436657201</v>
      </c>
      <c r="W1375" s="43">
        <f t="shared" si="174"/>
        <v>2.2909569687293435E-2</v>
      </c>
      <c r="Y1375" s="44">
        <f>Beazley_data[[#This Row],[total_RC]]</f>
        <v>0.98490118013552996</v>
      </c>
      <c r="Z1375" s="45">
        <f t="shared" si="175"/>
        <v>0.98525534166207795</v>
      </c>
      <c r="AA1375" s="43">
        <f t="shared" si="176"/>
        <v>3.594616659987228E-4</v>
      </c>
      <c r="AD1375" s="42">
        <f>Beazley_data[[#This Row],[Cat_incurred]]+Beazley_data[[#This Row],[incurred_exc_cat]]</f>
        <v>1141834.065910944</v>
      </c>
      <c r="AE1375" s="40">
        <f t="shared" si="177"/>
        <v>1188064.3379226001</v>
      </c>
      <c r="AF1375" s="43">
        <f t="shared" si="178"/>
        <v>3.8912263028189543E-2</v>
      </c>
    </row>
    <row r="1376" spans="1:32" x14ac:dyDescent="0.25">
      <c r="A1376" s="48" t="s">
        <v>1638</v>
      </c>
      <c r="B1376" s="48" t="s">
        <v>70</v>
      </c>
      <c r="C1376" s="49">
        <v>2008</v>
      </c>
      <c r="D1376" s="85">
        <v>3301058.0578999999</v>
      </c>
      <c r="E1376" s="49">
        <v>1291758.5898528399</v>
      </c>
      <c r="F1376" s="49">
        <v>811021.52049816004</v>
      </c>
      <c r="G1376" s="49">
        <v>811021.52049816004</v>
      </c>
      <c r="H1376" s="49">
        <v>157049.629222082</v>
      </c>
      <c r="I1376" s="49">
        <v>157049.629222082</v>
      </c>
      <c r="J1376" s="49">
        <v>1.00286504687717</v>
      </c>
      <c r="K1376" s="49">
        <v>968071.14972024201</v>
      </c>
      <c r="L1376" s="49">
        <v>968071.14972024201</v>
      </c>
      <c r="M1376" s="38">
        <f>IF(OR(Beazley_data[[#This Row],[total_RC]]&lt;0.6,Beazley_data[[#This Row],[total_RC]]&gt;2),1,Beazley_data[[#This Row],[total_RC]])</f>
        <v>1.00286504687717</v>
      </c>
      <c r="P1376" s="39" t="str">
        <f>Beazley_data[[#This Row],[key]]</f>
        <v>FA2008</v>
      </c>
      <c r="Q1376" s="40">
        <f>Beazley_data[[#This Row],[WEP]]</f>
        <v>3301058.0578999999</v>
      </c>
      <c r="R1376" s="40">
        <f t="shared" si="171"/>
        <v>3377118.6928558</v>
      </c>
      <c r="S1376" s="41">
        <f t="shared" si="172"/>
        <v>2.2522345784500936E-2</v>
      </c>
      <c r="U1376" s="42">
        <f>Beazley_data[[#This Row],[Acq_costs]]</f>
        <v>1291758.5898528399</v>
      </c>
      <c r="V1376" s="40">
        <f t="shared" si="173"/>
        <v>1322394.4834191799</v>
      </c>
      <c r="W1376" s="43">
        <f t="shared" si="174"/>
        <v>2.3166985306175721E-2</v>
      </c>
      <c r="Y1376" s="44">
        <f>Beazley_data[[#This Row],[total_RC]]</f>
        <v>1.00286504687717</v>
      </c>
      <c r="Z1376" s="45">
        <f t="shared" si="175"/>
        <v>1.0027933641973401</v>
      </c>
      <c r="AA1376" s="43">
        <f t="shared" si="176"/>
        <v>-7.1483001772063446E-5</v>
      </c>
      <c r="AD1376" s="42">
        <f>Beazley_data[[#This Row],[Cat_incurred]]+Beazley_data[[#This Row],[incurred_exc_cat]]</f>
        <v>968071.14972024201</v>
      </c>
      <c r="AE1376" s="40">
        <f t="shared" si="177"/>
        <v>1012846.35352133</v>
      </c>
      <c r="AF1376" s="43">
        <f t="shared" si="178"/>
        <v>4.4207301181881674E-2</v>
      </c>
    </row>
    <row r="1377" spans="1:32" x14ac:dyDescent="0.25">
      <c r="A1377" s="46" t="s">
        <v>1639</v>
      </c>
      <c r="B1377" s="46" t="s">
        <v>70</v>
      </c>
      <c r="C1377">
        <v>2009</v>
      </c>
      <c r="D1377" s="84">
        <v>3795869.1395999999</v>
      </c>
      <c r="E1377">
        <v>1516892.17840207</v>
      </c>
      <c r="F1377">
        <v>2298380.7447566101</v>
      </c>
      <c r="G1377">
        <v>2298380.7447566101</v>
      </c>
      <c r="H1377">
        <v>423749.27742914099</v>
      </c>
      <c r="I1377">
        <v>423749.27742914099</v>
      </c>
      <c r="J1377">
        <v>1.0002101321072701</v>
      </c>
      <c r="K1377">
        <v>2722130.0221857601</v>
      </c>
      <c r="L1377">
        <v>2722130.0221857601</v>
      </c>
      <c r="M1377" s="38">
        <f>IF(OR(Beazley_data[[#This Row],[total_RC]]&lt;0.6,Beazley_data[[#This Row],[total_RC]]&gt;2),1,Beazley_data[[#This Row],[total_RC]])</f>
        <v>1.0002101321072701</v>
      </c>
      <c r="P1377" s="39" t="str">
        <f>Beazley_data[[#This Row],[key]]</f>
        <v>FA2009</v>
      </c>
      <c r="Q1377" s="40">
        <f>Beazley_data[[#This Row],[WEP]]</f>
        <v>3795869.1395999999</v>
      </c>
      <c r="R1377" s="40">
        <f t="shared" si="171"/>
        <v>3885609.0792685999</v>
      </c>
      <c r="S1377" s="41">
        <f t="shared" si="172"/>
        <v>2.3095462728713823E-2</v>
      </c>
      <c r="U1377" s="42">
        <f>Beazley_data[[#This Row],[Acq_costs]]</f>
        <v>1516892.17840207</v>
      </c>
      <c r="V1377" s="40">
        <f t="shared" si="173"/>
        <v>1553660.6169267499</v>
      </c>
      <c r="W1377" s="43">
        <f t="shared" si="174"/>
        <v>2.3665682275843831E-2</v>
      </c>
      <c r="Y1377" s="44">
        <f>Beazley_data[[#This Row],[total_RC]]</f>
        <v>1.0002101321072701</v>
      </c>
      <c r="Z1377" s="45">
        <f t="shared" si="175"/>
        <v>1.0001948787568</v>
      </c>
      <c r="AA1377" s="43">
        <f t="shared" si="176"/>
        <v>-1.5250378495232851E-5</v>
      </c>
      <c r="AD1377" s="42">
        <f>Beazley_data[[#This Row],[Cat_incurred]]+Beazley_data[[#This Row],[incurred_exc_cat]]</f>
        <v>2722130.0221857512</v>
      </c>
      <c r="AE1377" s="40">
        <f t="shared" si="177"/>
        <v>2855398.1611965899</v>
      </c>
      <c r="AF1377" s="43">
        <f t="shared" si="178"/>
        <v>4.6672348824022158E-2</v>
      </c>
    </row>
    <row r="1378" spans="1:32" x14ac:dyDescent="0.25">
      <c r="A1378" s="48" t="s">
        <v>1640</v>
      </c>
      <c r="B1378" s="48" t="s">
        <v>70</v>
      </c>
      <c r="C1378" s="49">
        <v>2010</v>
      </c>
      <c r="D1378" s="85">
        <v>4225267.5559999999</v>
      </c>
      <c r="E1378" s="49">
        <v>1635635.02975499</v>
      </c>
      <c r="F1378" s="49">
        <v>1098574.3456429399</v>
      </c>
      <c r="G1378" s="49">
        <v>1098574.3456429399</v>
      </c>
      <c r="H1378" s="49">
        <v>580505.45982338802</v>
      </c>
      <c r="I1378" s="49">
        <v>580505.45982338802</v>
      </c>
      <c r="J1378" s="49">
        <v>0.99975491981676201</v>
      </c>
      <c r="K1378" s="49">
        <v>1679079.8054663199</v>
      </c>
      <c r="L1378" s="49">
        <v>1679079.8054663199</v>
      </c>
      <c r="M1378" s="38">
        <f>IF(OR(Beazley_data[[#This Row],[total_RC]]&lt;0.6,Beazley_data[[#This Row],[total_RC]]&gt;2),1,Beazley_data[[#This Row],[total_RC]])</f>
        <v>0.99975491981676201</v>
      </c>
      <c r="P1378" s="39" t="str">
        <f>Beazley_data[[#This Row],[key]]</f>
        <v>FA2010</v>
      </c>
      <c r="Q1378" s="40">
        <f>Beazley_data[[#This Row],[WEP]]</f>
        <v>4225267.5559999999</v>
      </c>
      <c r="R1378" s="40">
        <f t="shared" si="171"/>
        <v>4304577.8528338997</v>
      </c>
      <c r="S1378" s="41">
        <f t="shared" si="172"/>
        <v>1.8424639893941337E-2</v>
      </c>
      <c r="U1378" s="42">
        <f>Beazley_data[[#This Row],[Acq_costs]]</f>
        <v>1635635.02975499</v>
      </c>
      <c r="V1378" s="40">
        <f t="shared" si="173"/>
        <v>1673110.3171063301</v>
      </c>
      <c r="W1378" s="43">
        <f t="shared" si="174"/>
        <v>2.2398575257221616E-2</v>
      </c>
      <c r="Y1378" s="44">
        <f>Beazley_data[[#This Row],[total_RC]]</f>
        <v>0.99975491981676201</v>
      </c>
      <c r="Z1378" s="45">
        <f t="shared" si="175"/>
        <v>0.99978649566821698</v>
      </c>
      <c r="AA1378" s="43">
        <f t="shared" si="176"/>
        <v>3.1582594475697506E-5</v>
      </c>
      <c r="AD1378" s="42">
        <f>Beazley_data[[#This Row],[Cat_incurred]]+Beazley_data[[#This Row],[incurred_exc_cat]]</f>
        <v>1679079.8054663278</v>
      </c>
      <c r="AE1378" s="40">
        <f t="shared" si="177"/>
        <v>1752985.64587151</v>
      </c>
      <c r="AF1378" s="43">
        <f t="shared" si="178"/>
        <v>4.2159980362211906E-2</v>
      </c>
    </row>
    <row r="1379" spans="1:32" x14ac:dyDescent="0.25">
      <c r="A1379" s="46" t="s">
        <v>1641</v>
      </c>
      <c r="B1379" s="46" t="s">
        <v>70</v>
      </c>
      <c r="C1379">
        <v>2011</v>
      </c>
      <c r="D1379" s="84">
        <v>3822693.4183</v>
      </c>
      <c r="E1379">
        <v>1514236.4894594699</v>
      </c>
      <c r="F1379">
        <v>1057235.5830385</v>
      </c>
      <c r="G1379">
        <v>1057235.5830385</v>
      </c>
      <c r="H1379">
        <v>144873.52065504499</v>
      </c>
      <c r="I1379">
        <v>144873.52065504499</v>
      </c>
      <c r="J1379">
        <v>1.00076219403192</v>
      </c>
      <c r="K1379">
        <v>1202109.10369354</v>
      </c>
      <c r="L1379">
        <v>1202109.10369354</v>
      </c>
      <c r="M1379" s="38">
        <f>IF(OR(Beazley_data[[#This Row],[total_RC]]&lt;0.6,Beazley_data[[#This Row],[total_RC]]&gt;2),1,Beazley_data[[#This Row],[total_RC]])</f>
        <v>1.00076219403192</v>
      </c>
      <c r="P1379" s="39" t="str">
        <f>Beazley_data[[#This Row],[key]]</f>
        <v>FA2011</v>
      </c>
      <c r="Q1379" s="40">
        <f>Beazley_data[[#This Row],[WEP]]</f>
        <v>3822693.4183</v>
      </c>
      <c r="R1379" s="40">
        <f t="shared" si="171"/>
        <v>3876856.6689545498</v>
      </c>
      <c r="S1379" s="41">
        <f t="shared" si="172"/>
        <v>1.3970919040748469E-2</v>
      </c>
      <c r="U1379" s="42">
        <f>Beazley_data[[#This Row],[Acq_costs]]</f>
        <v>1514236.4894594699</v>
      </c>
      <c r="V1379" s="40">
        <f t="shared" si="173"/>
        <v>1542730.49769703</v>
      </c>
      <c r="W1379" s="43">
        <f t="shared" si="174"/>
        <v>1.8469854767307427E-2</v>
      </c>
      <c r="Y1379" s="44">
        <f>Beazley_data[[#This Row],[total_RC]]</f>
        <v>1.00076219403192</v>
      </c>
      <c r="Z1379" s="45">
        <f t="shared" si="175"/>
        <v>1.0007808311259501</v>
      </c>
      <c r="AA1379" s="43">
        <f t="shared" si="176"/>
        <v>1.8622552961052895E-5</v>
      </c>
      <c r="AD1379" s="42">
        <f>Beazley_data[[#This Row],[Cat_incurred]]+Beazley_data[[#This Row],[incurred_exc_cat]]</f>
        <v>1202109.1036935451</v>
      </c>
      <c r="AE1379" s="40">
        <f t="shared" si="177"/>
        <v>1247313.2210854799</v>
      </c>
      <c r="AF1379" s="43">
        <f t="shared" si="178"/>
        <v>3.6241191569023667E-2</v>
      </c>
    </row>
    <row r="1380" spans="1:32" x14ac:dyDescent="0.25">
      <c r="A1380" s="48" t="s">
        <v>1642</v>
      </c>
      <c r="B1380" s="48" t="s">
        <v>70</v>
      </c>
      <c r="C1380" s="49">
        <v>2012</v>
      </c>
      <c r="D1380" s="85">
        <v>3638254.3491000002</v>
      </c>
      <c r="E1380" s="49">
        <v>1408500.0539434301</v>
      </c>
      <c r="F1380" s="49">
        <v>900443.84140432696</v>
      </c>
      <c r="G1380" s="49">
        <v>900443.84140432696</v>
      </c>
      <c r="H1380" s="49">
        <v>868014.23270154803</v>
      </c>
      <c r="I1380" s="49">
        <v>868014.23270154803</v>
      </c>
      <c r="J1380" s="49">
        <v>1.0016013263127199</v>
      </c>
      <c r="K1380" s="49">
        <v>1768458.07410587</v>
      </c>
      <c r="L1380" s="49">
        <v>1768458.07410587</v>
      </c>
      <c r="M1380" s="38">
        <f>IF(OR(Beazley_data[[#This Row],[total_RC]]&lt;0.6,Beazley_data[[#This Row],[total_RC]]&gt;2),1,Beazley_data[[#This Row],[total_RC]])</f>
        <v>1.0016013263127199</v>
      </c>
      <c r="P1380" s="39" t="str">
        <f>Beazley_data[[#This Row],[key]]</f>
        <v>FA2012</v>
      </c>
      <c r="Q1380" s="40">
        <f>Beazley_data[[#This Row],[WEP]]</f>
        <v>3638254.3491000002</v>
      </c>
      <c r="R1380" s="40">
        <f t="shared" si="171"/>
        <v>3618503.9276213502</v>
      </c>
      <c r="S1380" s="41">
        <f t="shared" si="172"/>
        <v>-5.4581732875534422E-3</v>
      </c>
      <c r="U1380" s="42">
        <f>Beazley_data[[#This Row],[Acq_costs]]</f>
        <v>1408500.0539434301</v>
      </c>
      <c r="V1380" s="40">
        <f t="shared" si="173"/>
        <v>1418350.43983014</v>
      </c>
      <c r="W1380" s="43">
        <f t="shared" si="174"/>
        <v>6.9449591653030227E-3</v>
      </c>
      <c r="Y1380" s="44">
        <f>Beazley_data[[#This Row],[total_RC]]</f>
        <v>1.0016013263127199</v>
      </c>
      <c r="Z1380" s="45">
        <f t="shared" si="175"/>
        <v>1.0016915183427899</v>
      </c>
      <c r="AA1380" s="43">
        <f t="shared" si="176"/>
        <v>9.0039726221507527E-5</v>
      </c>
      <c r="AD1380" s="42">
        <f>Beazley_data[[#This Row],[Cat_incurred]]+Beazley_data[[#This Row],[incurred_exc_cat]]</f>
        <v>1768458.0741058751</v>
      </c>
      <c r="AE1380" s="40">
        <f t="shared" si="177"/>
        <v>1840128.9796188399</v>
      </c>
      <c r="AF1380" s="43">
        <f t="shared" si="178"/>
        <v>3.894884886156761E-2</v>
      </c>
    </row>
    <row r="1381" spans="1:32" x14ac:dyDescent="0.25">
      <c r="A1381" s="46" t="s">
        <v>1643</v>
      </c>
      <c r="B1381" s="46" t="s">
        <v>70</v>
      </c>
      <c r="C1381">
        <v>2013</v>
      </c>
      <c r="D1381" s="84">
        <v>3454726.6183000002</v>
      </c>
      <c r="E1381">
        <v>1276328.44229268</v>
      </c>
      <c r="F1381">
        <v>508201.40613847302</v>
      </c>
      <c r="G1381">
        <v>508201.40613847302</v>
      </c>
      <c r="H1381">
        <v>81094.037234920106</v>
      </c>
      <c r="I1381">
        <v>81094.037234920106</v>
      </c>
      <c r="J1381">
        <v>1.0014373869062101</v>
      </c>
      <c r="K1381">
        <v>589295.44337339303</v>
      </c>
      <c r="L1381">
        <v>589295.44337339303</v>
      </c>
      <c r="M1381" s="38">
        <f>IF(OR(Beazley_data[[#This Row],[total_RC]]&lt;0.6,Beazley_data[[#This Row],[total_RC]]&gt;2),1,Beazley_data[[#This Row],[total_RC]])</f>
        <v>1.0014373869062101</v>
      </c>
      <c r="P1381" s="39" t="str">
        <f>Beazley_data[[#This Row],[key]]</f>
        <v>FA2013</v>
      </c>
      <c r="Q1381" s="40">
        <f>Beazley_data[[#This Row],[WEP]]</f>
        <v>3454726.6183000002</v>
      </c>
      <c r="R1381" s="40">
        <f t="shared" si="171"/>
        <v>3406096.5844798</v>
      </c>
      <c r="S1381" s="41">
        <f t="shared" si="172"/>
        <v>-1.4277350220128101E-2</v>
      </c>
      <c r="U1381" s="42">
        <f>Beazley_data[[#This Row],[Acq_costs]]</f>
        <v>1276328.44229268</v>
      </c>
      <c r="V1381" s="40">
        <f t="shared" si="173"/>
        <v>1270491.4087183201</v>
      </c>
      <c r="W1381" s="43">
        <f t="shared" si="174"/>
        <v>-4.5943117240347135E-3</v>
      </c>
      <c r="Y1381" s="44">
        <f>Beazley_data[[#This Row],[total_RC]]</f>
        <v>1.0014373869062101</v>
      </c>
      <c r="Z1381" s="45">
        <f t="shared" si="175"/>
        <v>1.0054136912885301</v>
      </c>
      <c r="AA1381" s="43">
        <f t="shared" si="176"/>
        <v>3.9548938081636776E-3</v>
      </c>
      <c r="AD1381" s="42">
        <f>Beazley_data[[#This Row],[Cat_incurred]]+Beazley_data[[#This Row],[incurred_exc_cat]]</f>
        <v>589295.44337339315</v>
      </c>
      <c r="AE1381" s="40">
        <f t="shared" si="177"/>
        <v>704149.13388507895</v>
      </c>
      <c r="AF1381" s="43">
        <f t="shared" si="178"/>
        <v>0.16310989389135649</v>
      </c>
    </row>
    <row r="1382" spans="1:32" x14ac:dyDescent="0.25">
      <c r="A1382" s="48" t="s">
        <v>1644</v>
      </c>
      <c r="B1382" s="48" t="s">
        <v>70</v>
      </c>
      <c r="C1382" s="49">
        <v>2014</v>
      </c>
      <c r="D1382" s="85">
        <v>3886866.9482999998</v>
      </c>
      <c r="E1382" s="49">
        <v>1505944.9376025</v>
      </c>
      <c r="F1382" s="49">
        <v>987241.91154235101</v>
      </c>
      <c r="G1382" s="49">
        <v>1026211.49037505</v>
      </c>
      <c r="H1382" s="49">
        <v>493041.71632792999</v>
      </c>
      <c r="I1382" s="49">
        <v>496416.61677634</v>
      </c>
      <c r="J1382" s="49">
        <v>0.99435359140420498</v>
      </c>
      <c r="K1382" s="49">
        <v>1480283.6278702801</v>
      </c>
      <c r="L1382" s="49">
        <v>1522628.1071513901</v>
      </c>
      <c r="M1382" s="38">
        <f>IF(OR(Beazley_data[[#This Row],[total_RC]]&lt;0.6,Beazley_data[[#This Row],[total_RC]]&gt;2),1,Beazley_data[[#This Row],[total_RC]])</f>
        <v>0.99435359140420498</v>
      </c>
      <c r="P1382" s="39" t="str">
        <f>Beazley_data[[#This Row],[key]]</f>
        <v>FA2014</v>
      </c>
      <c r="Q1382" s="40">
        <f>Beazley_data[[#This Row],[WEP]]</f>
        <v>3886866.9482999998</v>
      </c>
      <c r="R1382" s="40">
        <f t="shared" si="171"/>
        <v>3845682.9883390898</v>
      </c>
      <c r="S1382" s="41">
        <f t="shared" si="172"/>
        <v>-1.0709140635301545E-2</v>
      </c>
      <c r="U1382" s="42">
        <f>Beazley_data[[#This Row],[Acq_costs]]</f>
        <v>1505944.9376025</v>
      </c>
      <c r="V1382" s="40">
        <f t="shared" si="173"/>
        <v>1506104.0934841901</v>
      </c>
      <c r="W1382" s="43">
        <f t="shared" si="174"/>
        <v>1.0567389224864685E-4</v>
      </c>
      <c r="Y1382" s="44">
        <f>Beazley_data[[#This Row],[total_RC]]</f>
        <v>0.99435359140420498</v>
      </c>
      <c r="Z1382" s="45">
        <f t="shared" si="175"/>
        <v>1.0003201414173399</v>
      </c>
      <c r="AA1382" s="43">
        <f t="shared" si="176"/>
        <v>5.9646404846762655E-3</v>
      </c>
      <c r="AD1382" s="42">
        <f>Beazley_data[[#This Row],[Cat_incurred]]+Beazley_data[[#This Row],[incurred_exc_cat]]</f>
        <v>1522628.1071513901</v>
      </c>
      <c r="AE1382" s="40">
        <f t="shared" si="177"/>
        <v>1579170.6828077</v>
      </c>
      <c r="AF1382" s="43">
        <f t="shared" si="178"/>
        <v>3.5805233893893978E-2</v>
      </c>
    </row>
    <row r="1383" spans="1:32" x14ac:dyDescent="0.25">
      <c r="A1383" s="46" t="s">
        <v>1645</v>
      </c>
      <c r="B1383" s="46" t="s">
        <v>70</v>
      </c>
      <c r="C1383">
        <v>2015</v>
      </c>
      <c r="D1383" s="84">
        <v>5378698.4155000001</v>
      </c>
      <c r="E1383">
        <v>2436995.6202426301</v>
      </c>
      <c r="F1383">
        <v>2547053.1539012701</v>
      </c>
      <c r="G1383">
        <v>2547298.4446730702</v>
      </c>
      <c r="H1383">
        <v>263422.83670586499</v>
      </c>
      <c r="I1383">
        <v>270219.48592586501</v>
      </c>
      <c r="J1383">
        <v>0.99088924625376995</v>
      </c>
      <c r="K1383">
        <v>2810475.9906071401</v>
      </c>
      <c r="L1383">
        <v>2817517.9305989398</v>
      </c>
      <c r="M1383" s="38">
        <f>IF(OR(Beazley_data[[#This Row],[total_RC]]&lt;0.6,Beazley_data[[#This Row],[total_RC]]&gt;2),1,Beazley_data[[#This Row],[total_RC]])</f>
        <v>0.99088924625376995</v>
      </c>
      <c r="P1383" s="39" t="str">
        <f>Beazley_data[[#This Row],[key]]</f>
        <v>FA2015</v>
      </c>
      <c r="Q1383" s="40">
        <f>Beazley_data[[#This Row],[WEP]]</f>
        <v>5378698.4155000001</v>
      </c>
      <c r="R1383" s="40">
        <f t="shared" si="171"/>
        <v>5367486.6537265098</v>
      </c>
      <c r="S1383" s="41">
        <f t="shared" si="172"/>
        <v>-2.0888289988958437E-3</v>
      </c>
      <c r="U1383" s="42">
        <f>Beazley_data[[#This Row],[Acq_costs]]</f>
        <v>2436995.6202426301</v>
      </c>
      <c r="V1383" s="40">
        <f t="shared" si="173"/>
        <v>2469279.86089146</v>
      </c>
      <c r="W1383" s="43">
        <f t="shared" si="174"/>
        <v>1.3074354657059641E-2</v>
      </c>
      <c r="Y1383" s="44">
        <f>Beazley_data[[#This Row],[total_RC]]</f>
        <v>0.99088924625376995</v>
      </c>
      <c r="Z1383" s="45">
        <f t="shared" si="175"/>
        <v>0.99204447374333105</v>
      </c>
      <c r="AA1383" s="43">
        <f t="shared" si="176"/>
        <v>1.1644916333256887E-3</v>
      </c>
      <c r="AD1383" s="42">
        <f>Beazley_data[[#This Row],[Cat_incurred]]+Beazley_data[[#This Row],[incurred_exc_cat]]</f>
        <v>2817517.9305989351</v>
      </c>
      <c r="AE1383" s="40">
        <f t="shared" si="177"/>
        <v>2949405.5152206202</v>
      </c>
      <c r="AF1383" s="43">
        <f t="shared" si="178"/>
        <v>4.4716667118532762E-2</v>
      </c>
    </row>
    <row r="1384" spans="1:32" x14ac:dyDescent="0.25">
      <c r="A1384" s="48" t="s">
        <v>1646</v>
      </c>
      <c r="B1384" s="48" t="s">
        <v>70</v>
      </c>
      <c r="C1384" s="49">
        <v>2016</v>
      </c>
      <c r="D1384" s="85">
        <v>6131248.9234999996</v>
      </c>
      <c r="E1384" s="49">
        <v>2896532.5049808901</v>
      </c>
      <c r="F1384" s="49">
        <v>3446836.8781484901</v>
      </c>
      <c r="G1384" s="49">
        <v>3446986.8775484902</v>
      </c>
      <c r="H1384" s="49">
        <v>991023.87584292504</v>
      </c>
      <c r="I1384" s="49">
        <v>991118.37584292504</v>
      </c>
      <c r="J1384" s="49">
        <v>0.98889653105834496</v>
      </c>
      <c r="K1384" s="49">
        <v>4437860.7539914204</v>
      </c>
      <c r="L1384" s="49">
        <v>4438105.2533914195</v>
      </c>
      <c r="M1384" s="38">
        <f>IF(OR(Beazley_data[[#This Row],[total_RC]]&lt;0.6,Beazley_data[[#This Row],[total_RC]]&gt;2),1,Beazley_data[[#This Row],[total_RC]])</f>
        <v>0.98889653105834496</v>
      </c>
      <c r="P1384" s="39" t="str">
        <f>Beazley_data[[#This Row],[key]]</f>
        <v>FA2016</v>
      </c>
      <c r="Q1384" s="40">
        <f>Beazley_data[[#This Row],[WEP]]</f>
        <v>6131248.9234999996</v>
      </c>
      <c r="R1384" s="40">
        <f t="shared" si="171"/>
        <v>6246323.1349157402</v>
      </c>
      <c r="S1384" s="41">
        <f t="shared" si="172"/>
        <v>1.8422711878688765E-2</v>
      </c>
      <c r="U1384" s="42">
        <f>Beazley_data[[#This Row],[Acq_costs]]</f>
        <v>2896532.5049808901</v>
      </c>
      <c r="V1384" s="40">
        <f t="shared" si="173"/>
        <v>2956391.3587726699</v>
      </c>
      <c r="W1384" s="43">
        <f t="shared" si="174"/>
        <v>2.0247269906995644E-2</v>
      </c>
      <c r="Y1384" s="44">
        <f>Beazley_data[[#This Row],[total_RC]]</f>
        <v>0.98889653105834496</v>
      </c>
      <c r="Z1384" s="45">
        <f t="shared" si="175"/>
        <v>0.98924760433399495</v>
      </c>
      <c r="AA1384" s="43">
        <f t="shared" si="176"/>
        <v>3.5488918458017428E-4</v>
      </c>
      <c r="AD1384" s="42">
        <f>Beazley_data[[#This Row],[Cat_incurred]]+Beazley_data[[#This Row],[incurred_exc_cat]]</f>
        <v>4438105.2533914149</v>
      </c>
      <c r="AE1384" s="40">
        <f t="shared" si="177"/>
        <v>4640365.2243061299</v>
      </c>
      <c r="AF1384" s="43">
        <f t="shared" si="178"/>
        <v>4.3587080140865153E-2</v>
      </c>
    </row>
    <row r="1385" spans="1:32" x14ac:dyDescent="0.25">
      <c r="A1385" s="46" t="s">
        <v>1647</v>
      </c>
      <c r="B1385" s="46" t="s">
        <v>70</v>
      </c>
      <c r="C1385">
        <v>2017</v>
      </c>
      <c r="D1385" s="84">
        <v>9522349.9580000006</v>
      </c>
      <c r="E1385">
        <v>4535217.1590910498</v>
      </c>
      <c r="F1385">
        <v>2250241.6401346601</v>
      </c>
      <c r="G1385">
        <v>2254738.2825346598</v>
      </c>
      <c r="H1385">
        <v>2224363.49331393</v>
      </c>
      <c r="I1385">
        <v>2236512.6897139298</v>
      </c>
      <c r="J1385">
        <v>1.00019079875867</v>
      </c>
      <c r="K1385">
        <v>4474605.1334485896</v>
      </c>
      <c r="L1385">
        <v>4491250.9722485896</v>
      </c>
      <c r="M1385" s="38">
        <f>IF(OR(Beazley_data[[#This Row],[total_RC]]&lt;0.6,Beazley_data[[#This Row],[total_RC]]&gt;2),1,Beazley_data[[#This Row],[total_RC]])</f>
        <v>1.00019079875867</v>
      </c>
      <c r="P1385" s="39" t="str">
        <f>Beazley_data[[#This Row],[key]]</f>
        <v>FA2017</v>
      </c>
      <c r="Q1385" s="40">
        <f>Beazley_data[[#This Row],[WEP]]</f>
        <v>9522349.9580000006</v>
      </c>
      <c r="R1385" s="40">
        <f t="shared" si="171"/>
        <v>9715600.7167797796</v>
      </c>
      <c r="S1385" s="41">
        <f t="shared" si="172"/>
        <v>1.9890767891069912E-2</v>
      </c>
      <c r="U1385" s="42">
        <f>Beazley_data[[#This Row],[Acq_costs]]</f>
        <v>4535217.1590910498</v>
      </c>
      <c r="V1385" s="40">
        <f t="shared" si="173"/>
        <v>4635279.1190235801</v>
      </c>
      <c r="W1385" s="43">
        <f t="shared" si="174"/>
        <v>2.1587040901564589E-2</v>
      </c>
      <c r="Y1385" s="44">
        <f>Beazley_data[[#This Row],[total_RC]]</f>
        <v>1.00019079875867</v>
      </c>
      <c r="Z1385" s="45">
        <f t="shared" si="175"/>
        <v>1.00059300025822</v>
      </c>
      <c r="AA1385" s="43">
        <f t="shared" si="176"/>
        <v>4.0196313530691598E-4</v>
      </c>
      <c r="AD1385" s="42">
        <f>Beazley_data[[#This Row],[Cat_incurred]]+Beazley_data[[#This Row],[incurred_exc_cat]]</f>
        <v>4491250.9722485896</v>
      </c>
      <c r="AE1385" s="40">
        <f t="shared" si="177"/>
        <v>4799409.7069034902</v>
      </c>
      <c r="AF1385" s="43">
        <f t="shared" si="178"/>
        <v>6.4207632495230371E-2</v>
      </c>
    </row>
    <row r="1386" spans="1:32" x14ac:dyDescent="0.25">
      <c r="A1386" s="48" t="s">
        <v>1648</v>
      </c>
      <c r="B1386" s="48" t="s">
        <v>70</v>
      </c>
      <c r="C1386" s="49">
        <v>2018</v>
      </c>
      <c r="D1386" s="85">
        <v>7998924.8465</v>
      </c>
      <c r="E1386" s="49">
        <v>3476353.7818295099</v>
      </c>
      <c r="F1386" s="49">
        <v>674742.51967122802</v>
      </c>
      <c r="G1386" s="49">
        <v>705575.72967122798</v>
      </c>
      <c r="H1386" s="49">
        <v>1683241.83468093</v>
      </c>
      <c r="I1386" s="49">
        <v>1716906.4108847801</v>
      </c>
      <c r="J1386" s="49">
        <v>1.00298206366581</v>
      </c>
      <c r="K1386" s="49">
        <v>2357984.3543521599</v>
      </c>
      <c r="L1386" s="49">
        <v>2422482.14055601</v>
      </c>
      <c r="M1386" s="38">
        <f>IF(OR(Beazley_data[[#This Row],[total_RC]]&lt;0.6,Beazley_data[[#This Row],[total_RC]]&gt;2),1,Beazley_data[[#This Row],[total_RC]])</f>
        <v>1.00298206366581</v>
      </c>
      <c r="P1386" s="39" t="str">
        <f>Beazley_data[[#This Row],[key]]</f>
        <v>FA2018</v>
      </c>
      <c r="Q1386" s="40">
        <f>Beazley_data[[#This Row],[WEP]]</f>
        <v>7998924.8465</v>
      </c>
      <c r="R1386" s="40">
        <f t="shared" si="171"/>
        <v>8014836.1736236298</v>
      </c>
      <c r="S1386" s="41">
        <f t="shared" si="172"/>
        <v>1.985234230487846E-3</v>
      </c>
      <c r="U1386" s="42">
        <f>Beazley_data[[#This Row],[Acq_costs]]</f>
        <v>3476353.7818295099</v>
      </c>
      <c r="V1386" s="40">
        <f t="shared" si="173"/>
        <v>3455491.1321515902</v>
      </c>
      <c r="W1386" s="43">
        <f t="shared" si="174"/>
        <v>-6.0375352967349067E-3</v>
      </c>
      <c r="Y1386" s="44">
        <f>Beazley_data[[#This Row],[total_RC]]</f>
        <v>1.00298206366581</v>
      </c>
      <c r="Z1386" s="45">
        <f t="shared" si="175"/>
        <v>1.00324201178421</v>
      </c>
      <c r="AA1386" s="43">
        <f t="shared" si="176"/>
        <v>2.5910808692881454E-4</v>
      </c>
      <c r="AD1386" s="42">
        <f>Beazley_data[[#This Row],[Cat_incurred]]+Beazley_data[[#This Row],[incurred_exc_cat]]</f>
        <v>2422482.1405560081</v>
      </c>
      <c r="AE1386" s="40">
        <f t="shared" si="177"/>
        <v>2422316.7719249502</v>
      </c>
      <c r="AF1386" s="43">
        <f t="shared" si="178"/>
        <v>-6.8268788365979436E-5</v>
      </c>
    </row>
    <row r="1387" spans="1:32" x14ac:dyDescent="0.25">
      <c r="A1387" s="46" t="s">
        <v>1649</v>
      </c>
      <c r="B1387" s="46" t="s">
        <v>70</v>
      </c>
      <c r="C1387">
        <v>2019</v>
      </c>
      <c r="D1387" s="84">
        <v>11264601.886600001</v>
      </c>
      <c r="E1387">
        <v>4731239.1230635298</v>
      </c>
      <c r="F1387">
        <v>6580515.3387328703</v>
      </c>
      <c r="G1387">
        <v>6720637.9453083696</v>
      </c>
      <c r="H1387">
        <v>3302483.1297377101</v>
      </c>
      <c r="I1387">
        <v>3381272.9705851399</v>
      </c>
      <c r="J1387">
        <v>1.01380898314267</v>
      </c>
      <c r="K1387">
        <v>9882998.4684705809</v>
      </c>
      <c r="L1387">
        <v>10101910.915893501</v>
      </c>
      <c r="M1387" s="38">
        <f>IF(OR(Beazley_data[[#This Row],[total_RC]]&lt;0.6,Beazley_data[[#This Row],[total_RC]]&gt;2),1,Beazley_data[[#This Row],[total_RC]])</f>
        <v>1.01380898314267</v>
      </c>
      <c r="P1387" s="39" t="str">
        <f>Beazley_data[[#This Row],[key]]</f>
        <v>FA2019</v>
      </c>
      <c r="Q1387" s="40">
        <f>Beazley_data[[#This Row],[WEP]]</f>
        <v>11264601.886600001</v>
      </c>
      <c r="R1387" s="40">
        <f t="shared" si="171"/>
        <v>11629320.3709544</v>
      </c>
      <c r="S1387" s="41">
        <f t="shared" si="172"/>
        <v>3.1361977546454617E-2</v>
      </c>
      <c r="U1387" s="42">
        <f>Beazley_data[[#This Row],[Acq_costs]]</f>
        <v>4731239.1230635298</v>
      </c>
      <c r="V1387" s="40">
        <f t="shared" si="173"/>
        <v>4880323.7415099898</v>
      </c>
      <c r="W1387" s="43">
        <f t="shared" si="174"/>
        <v>3.0548100155407452E-2</v>
      </c>
      <c r="Y1387" s="44">
        <f>Beazley_data[[#This Row],[total_RC]]</f>
        <v>1.01380898314267</v>
      </c>
      <c r="Z1387" s="45">
        <f t="shared" si="175"/>
        <v>1.01446375658431</v>
      </c>
      <c r="AA1387" s="43">
        <f t="shared" si="176"/>
        <v>6.4543798375273239E-4</v>
      </c>
      <c r="AD1387" s="42">
        <f>Beazley_data[[#This Row],[Cat_incurred]]+Beazley_data[[#This Row],[incurred_exc_cat]]</f>
        <v>10101910.91589351</v>
      </c>
      <c r="AE1387" s="40">
        <f t="shared" si="177"/>
        <v>10498901.850756699</v>
      </c>
      <c r="AF1387" s="43">
        <f t="shared" si="178"/>
        <v>3.7812615119797166E-2</v>
      </c>
    </row>
    <row r="1388" spans="1:32" x14ac:dyDescent="0.25">
      <c r="A1388" s="48" t="s">
        <v>1650</v>
      </c>
      <c r="B1388" s="48" t="s">
        <v>70</v>
      </c>
      <c r="C1388" s="49">
        <v>2020</v>
      </c>
      <c r="D1388" s="85">
        <v>11493666.218</v>
      </c>
      <c r="E1388" s="49">
        <v>5430308.1753867399</v>
      </c>
      <c r="F1388" s="49">
        <v>463894.29911352502</v>
      </c>
      <c r="G1388" s="49">
        <v>512812.514142133</v>
      </c>
      <c r="H1388" s="49">
        <v>2317844.3020434501</v>
      </c>
      <c r="I1388" s="49">
        <v>2629340.8415097101</v>
      </c>
      <c r="J1388" s="49">
        <v>1.0143442702952901</v>
      </c>
      <c r="K1388" s="49">
        <v>2781738.60115697</v>
      </c>
      <c r="L1388" s="49">
        <v>3142153.3556518499</v>
      </c>
      <c r="M1388" s="38">
        <f>IF(OR(Beazley_data[[#This Row],[total_RC]]&lt;0.6,Beazley_data[[#This Row],[total_RC]]&gt;2),1,Beazley_data[[#This Row],[total_RC]])</f>
        <v>1.0143442702952901</v>
      </c>
      <c r="P1388" s="39" t="str">
        <f>Beazley_data[[#This Row],[key]]</f>
        <v>FA2020</v>
      </c>
      <c r="Q1388" s="40">
        <f>Beazley_data[[#This Row],[WEP]]</f>
        <v>11493666.218</v>
      </c>
      <c r="R1388" s="40">
        <f t="shared" si="171"/>
        <v>11861929.2916003</v>
      </c>
      <c r="S1388" s="41">
        <f t="shared" si="172"/>
        <v>3.1045799089451247E-2</v>
      </c>
      <c r="U1388" s="42">
        <f>Beazley_data[[#This Row],[Acq_costs]]</f>
        <v>5430308.1753867399</v>
      </c>
      <c r="V1388" s="40">
        <f t="shared" si="173"/>
        <v>5633470.2578640198</v>
      </c>
      <c r="W1388" s="43">
        <f t="shared" si="174"/>
        <v>3.6063398434326807E-2</v>
      </c>
      <c r="Y1388" s="44">
        <f>Beazley_data[[#This Row],[total_RC]]</f>
        <v>1.0143442702952901</v>
      </c>
      <c r="Z1388" s="45">
        <f t="shared" si="175"/>
        <v>1.01392779527546</v>
      </c>
      <c r="AA1388" s="43">
        <f t="shared" si="176"/>
        <v>-4.1075412053080462E-4</v>
      </c>
      <c r="AD1388" s="42">
        <f>Beazley_data[[#This Row],[Cat_incurred]]+Beazley_data[[#This Row],[incurred_exc_cat]]</f>
        <v>3142153.3556518429</v>
      </c>
      <c r="AE1388" s="40">
        <f t="shared" si="177"/>
        <v>2499437.6595031102</v>
      </c>
      <c r="AF1388" s="43">
        <f t="shared" si="178"/>
        <v>-0.25714411948026139</v>
      </c>
    </row>
    <row r="1389" spans="1:32" x14ac:dyDescent="0.25">
      <c r="A1389" s="46" t="s">
        <v>1651</v>
      </c>
      <c r="B1389" s="46" t="s">
        <v>70</v>
      </c>
      <c r="C1389">
        <v>2021</v>
      </c>
      <c r="D1389" s="84">
        <v>12270069.049699999</v>
      </c>
      <c r="E1389">
        <v>5430959.2085871696</v>
      </c>
      <c r="F1389">
        <v>1196219.3249672099</v>
      </c>
      <c r="G1389">
        <v>1293479.6819037199</v>
      </c>
      <c r="H1389">
        <v>1163084.6206817101</v>
      </c>
      <c r="I1389">
        <v>1291495.52370632</v>
      </c>
      <c r="J1389">
        <v>1.0183261773119101</v>
      </c>
      <c r="K1389">
        <v>2359303.9456489198</v>
      </c>
      <c r="L1389">
        <v>2584975.2056100401</v>
      </c>
      <c r="M1389" s="38">
        <f>IF(OR(Beazley_data[[#This Row],[total_RC]]&lt;0.6,Beazley_data[[#This Row],[total_RC]]&gt;2),1,Beazley_data[[#This Row],[total_RC]])</f>
        <v>1.0183261773119101</v>
      </c>
      <c r="P1389" s="39" t="str">
        <f>Beazley_data[[#This Row],[key]]</f>
        <v>FA2021</v>
      </c>
      <c r="Q1389" s="40">
        <f>Beazley_data[[#This Row],[WEP]]</f>
        <v>12270069.049699999</v>
      </c>
      <c r="R1389" s="40">
        <f t="shared" si="171"/>
        <v>14998633.1129828</v>
      </c>
      <c r="S1389" s="41">
        <f t="shared" si="172"/>
        <v>0.18192084856859114</v>
      </c>
      <c r="U1389" s="42">
        <f>Beazley_data[[#This Row],[Acq_costs]]</f>
        <v>5430959.2085871696</v>
      </c>
      <c r="V1389" s="40">
        <f t="shared" si="173"/>
        <v>6690861.7156243697</v>
      </c>
      <c r="W1389" s="43">
        <f t="shared" si="174"/>
        <v>0.18830197971288218</v>
      </c>
      <c r="Y1389" s="44">
        <f>Beazley_data[[#This Row],[total_RC]]</f>
        <v>1.0183261773119101</v>
      </c>
      <c r="Z1389" s="45">
        <f t="shared" si="175"/>
        <v>1.0159240453412399</v>
      </c>
      <c r="AA1389" s="43">
        <f t="shared" si="176"/>
        <v>-2.3644798857608788E-3</v>
      </c>
      <c r="AD1389" s="42">
        <f>Beazley_data[[#This Row],[Cat_incurred]]+Beazley_data[[#This Row],[incurred_exc_cat]]</f>
        <v>2584975.2056100396</v>
      </c>
      <c r="AE1389" s="40">
        <f t="shared" si="177"/>
        <v>669757.73264139902</v>
      </c>
      <c r="AF1389" s="43">
        <f t="shared" si="178"/>
        <v>-2.8595675415577237</v>
      </c>
    </row>
    <row r="1390" spans="1:32" x14ac:dyDescent="0.25">
      <c r="A1390" s="48" t="s">
        <v>1652</v>
      </c>
      <c r="B1390" s="48" t="s">
        <v>70</v>
      </c>
      <c r="C1390" s="49">
        <v>2022</v>
      </c>
      <c r="D1390" s="85">
        <v>16304078.6932</v>
      </c>
      <c r="E1390" s="49">
        <v>7211625.5584079698</v>
      </c>
      <c r="F1390" s="49">
        <v>3018391.0403401498</v>
      </c>
      <c r="G1390" s="49">
        <v>3407767.5909881499</v>
      </c>
      <c r="H1390" s="49">
        <v>1019661.77111418</v>
      </c>
      <c r="I1390" s="49">
        <v>1608355.6407967201</v>
      </c>
      <c r="J1390" s="49">
        <v>1.00383844714243</v>
      </c>
      <c r="K1390" s="49">
        <v>4038052.8114543301</v>
      </c>
      <c r="L1390" s="49">
        <v>5016123.2317848699</v>
      </c>
      <c r="M1390" s="38">
        <f>IF(OR(Beazley_data[[#This Row],[total_RC]]&lt;0.6,Beazley_data[[#This Row],[total_RC]]&gt;2),1,Beazley_data[[#This Row],[total_RC]])</f>
        <v>1.00383844714243</v>
      </c>
      <c r="P1390" s="39" t="str">
        <f>Beazley_data[[#This Row],[key]]</f>
        <v>FA2022</v>
      </c>
      <c r="Q1390" s="40">
        <f>Beazley_data[[#This Row],[WEP]]</f>
        <v>16304078.6932</v>
      </c>
      <c r="R1390" s="40">
        <f t="shared" si="171"/>
        <v>5946827.9553080602</v>
      </c>
      <c r="S1390" s="41">
        <f t="shared" si="172"/>
        <v>-1.7416429087455259</v>
      </c>
      <c r="U1390" s="42">
        <f>Beazley_data[[#This Row],[Acq_costs]]</f>
        <v>7211625.5584079698</v>
      </c>
      <c r="V1390" s="40">
        <f t="shared" si="173"/>
        <v>2841682.5987214101</v>
      </c>
      <c r="W1390" s="43">
        <f t="shared" si="174"/>
        <v>-1.5378012173677584</v>
      </c>
      <c r="Y1390" s="44">
        <f>Beazley_data[[#This Row],[total_RC]]</f>
        <v>1.00383844714243</v>
      </c>
      <c r="Z1390" s="45">
        <f t="shared" si="175"/>
        <v>1.0030690777607101</v>
      </c>
      <c r="AA1390" s="43">
        <f t="shared" si="176"/>
        <v>-7.6701535196107076E-4</v>
      </c>
      <c r="AD1390" s="42">
        <f>Beazley_data[[#This Row],[Cat_incurred]]+Beazley_data[[#This Row],[incurred_exc_cat]]</f>
        <v>5016123.2317848699</v>
      </c>
      <c r="AE1390" s="40">
        <f t="shared" si="177"/>
        <v>966.32965668880001</v>
      </c>
      <c r="AF1390" s="43">
        <f t="shared" si="178"/>
        <v>-5189.9027080602982</v>
      </c>
    </row>
    <row r="1391" spans="1:32" x14ac:dyDescent="0.25">
      <c r="A1391" s="46" t="s">
        <v>1653</v>
      </c>
      <c r="B1391" s="46" t="s">
        <v>70</v>
      </c>
      <c r="C1391">
        <v>2023</v>
      </c>
      <c r="D1391" s="84">
        <v>24668215.872900002</v>
      </c>
      <c r="E1391">
        <v>11053079.022606499</v>
      </c>
      <c r="F1391">
        <v>345523.59905899002</v>
      </c>
      <c r="G1391">
        <v>608105.88784456498</v>
      </c>
      <c r="H1391">
        <v>1099085.1041711001</v>
      </c>
      <c r="I1391">
        <v>1688552.5958867201</v>
      </c>
      <c r="J1391">
        <v>1.0016591853447001</v>
      </c>
      <c r="K1391">
        <v>1444608.70323009</v>
      </c>
      <c r="L1391">
        <v>2296658.4837312801</v>
      </c>
      <c r="M1391" s="38">
        <f>IF(OR(Beazley_data[[#This Row],[total_RC]]&lt;0.6,Beazley_data[[#This Row],[total_RC]]&gt;2),1,Beazley_data[[#This Row],[total_RC]])</f>
        <v>1.0016591853447001</v>
      </c>
      <c r="P1391" s="39" t="str">
        <f>Beazley_data[[#This Row],[key]]</f>
        <v>FA2023</v>
      </c>
      <c r="Q1391" s="40">
        <f>Beazley_data[[#This Row],[WEP]]</f>
        <v>24668215.872900002</v>
      </c>
      <c r="R1391" s="40">
        <f t="shared" si="171"/>
        <v>0</v>
      </c>
      <c r="S1391" s="41" t="str">
        <f t="shared" si="172"/>
        <v>no values</v>
      </c>
      <c r="U1391" s="42">
        <f>Beazley_data[[#This Row],[Acq_costs]]</f>
        <v>11053079.022606499</v>
      </c>
      <c r="V1391" s="40">
        <f t="shared" si="173"/>
        <v>0</v>
      </c>
      <c r="W1391" s="43" t="str">
        <f t="shared" si="174"/>
        <v>no values</v>
      </c>
      <c r="Y1391" s="44">
        <f>Beazley_data[[#This Row],[total_RC]]</f>
        <v>1.0016591853447001</v>
      </c>
      <c r="Z1391" s="45">
        <f t="shared" si="175"/>
        <v>0</v>
      </c>
      <c r="AA1391" s="43" t="str">
        <f t="shared" si="176"/>
        <v>no values</v>
      </c>
      <c r="AD1391" s="42">
        <f>Beazley_data[[#This Row],[Cat_incurred]]+Beazley_data[[#This Row],[incurred_exc_cat]]</f>
        <v>2296658.4837312852</v>
      </c>
      <c r="AE1391" s="40">
        <f t="shared" si="177"/>
        <v>0</v>
      </c>
      <c r="AF1391" s="43" t="str">
        <f t="shared" si="178"/>
        <v>no values</v>
      </c>
    </row>
    <row r="1392" spans="1:32" x14ac:dyDescent="0.25">
      <c r="A1392" s="48" t="s">
        <v>1654</v>
      </c>
      <c r="B1392" s="48" t="s">
        <v>70</v>
      </c>
      <c r="C1392" s="49">
        <v>2024</v>
      </c>
      <c r="D1392" s="85">
        <v>10627053.383099999</v>
      </c>
      <c r="E1392" s="49">
        <v>5104873.21620919</v>
      </c>
      <c r="F1392" s="49">
        <v>0</v>
      </c>
      <c r="G1392" s="49">
        <v>268.25324999999998</v>
      </c>
      <c r="H1392" s="49">
        <v>2360.2008999999998</v>
      </c>
      <c r="I1392" s="49">
        <v>2532.6770096199998</v>
      </c>
      <c r="J1392" s="49">
        <v>0.99919558141476505</v>
      </c>
      <c r="K1392" s="49">
        <v>2360.2008999999998</v>
      </c>
      <c r="L1392" s="49">
        <v>2800.93025962</v>
      </c>
      <c r="M1392" s="38">
        <f>IF(OR(Beazley_data[[#This Row],[total_RC]]&lt;0.6,Beazley_data[[#This Row],[total_RC]]&gt;2),1,Beazley_data[[#This Row],[total_RC]])</f>
        <v>0.99919558141476505</v>
      </c>
      <c r="P1392" s="39" t="str">
        <f>Beazley_data[[#This Row],[key]]</f>
        <v>FA2024</v>
      </c>
      <c r="Q1392" s="40">
        <f>Beazley_data[[#This Row],[WEP]]</f>
        <v>10627053.383099999</v>
      </c>
      <c r="R1392" s="40">
        <f t="shared" si="171"/>
        <v>0</v>
      </c>
      <c r="S1392" s="41" t="str">
        <f t="shared" si="172"/>
        <v>no values</v>
      </c>
      <c r="U1392" s="42">
        <f>Beazley_data[[#This Row],[Acq_costs]]</f>
        <v>5104873.21620919</v>
      </c>
      <c r="V1392" s="40">
        <f t="shared" si="173"/>
        <v>0</v>
      </c>
      <c r="W1392" s="43" t="str">
        <f t="shared" si="174"/>
        <v>no values</v>
      </c>
      <c r="Y1392" s="44">
        <f>Beazley_data[[#This Row],[total_RC]]</f>
        <v>0.99919558141476505</v>
      </c>
      <c r="Z1392" s="45">
        <f t="shared" si="175"/>
        <v>0</v>
      </c>
      <c r="AA1392" s="43" t="str">
        <f t="shared" si="176"/>
        <v>no values</v>
      </c>
      <c r="AD1392" s="42">
        <f>Beazley_data[[#This Row],[Cat_incurred]]+Beazley_data[[#This Row],[incurred_exc_cat]]</f>
        <v>2800.9302596199996</v>
      </c>
      <c r="AE1392" s="40">
        <f t="shared" si="177"/>
        <v>0</v>
      </c>
      <c r="AF1392" s="43" t="str">
        <f t="shared" si="178"/>
        <v>no values</v>
      </c>
    </row>
    <row r="1393" spans="1:32" x14ac:dyDescent="0.25">
      <c r="A1393" s="46" t="s">
        <v>1655</v>
      </c>
      <c r="B1393" s="46" t="s">
        <v>1656</v>
      </c>
      <c r="C1393">
        <v>2001</v>
      </c>
      <c r="D1393" s="84">
        <v>4931.0335999999998</v>
      </c>
      <c r="E1393">
        <v>1271.5164</v>
      </c>
      <c r="F1393">
        <v>0</v>
      </c>
      <c r="G1393">
        <v>0</v>
      </c>
      <c r="H1393">
        <v>0</v>
      </c>
      <c r="I1393">
        <v>0</v>
      </c>
      <c r="J1393">
        <v>1.1000000000000001</v>
      </c>
      <c r="K1393">
        <v>0</v>
      </c>
      <c r="L1393">
        <v>0</v>
      </c>
      <c r="M1393" s="38">
        <f>IF(OR(Beazley_data[[#This Row],[total_RC]]&lt;0.6,Beazley_data[[#This Row],[total_RC]]&gt;2),1,Beazley_data[[#This Row],[total_RC]])</f>
        <v>1.1000000000000001</v>
      </c>
      <c r="P1393" s="39" t="str">
        <f>Beazley_data[[#This Row],[key]]</f>
        <v>FC2001</v>
      </c>
      <c r="Q1393" s="40">
        <f>Beazley_data[[#This Row],[WEP]]</f>
        <v>4931.0335999999998</v>
      </c>
      <c r="R1393" s="40">
        <f t="shared" si="171"/>
        <v>0</v>
      </c>
      <c r="S1393" s="41" t="str">
        <f t="shared" si="172"/>
        <v>no values</v>
      </c>
      <c r="U1393" s="42">
        <f>Beazley_data[[#This Row],[Acq_costs]]</f>
        <v>1271.5164</v>
      </c>
      <c r="V1393" s="40">
        <f t="shared" si="173"/>
        <v>0</v>
      </c>
      <c r="W1393" s="43" t="str">
        <f t="shared" si="174"/>
        <v>no values</v>
      </c>
      <c r="Y1393" s="44">
        <f>Beazley_data[[#This Row],[total_RC]]</f>
        <v>1.1000000000000001</v>
      </c>
      <c r="Z1393" s="45">
        <f t="shared" si="175"/>
        <v>0</v>
      </c>
      <c r="AA1393" s="43" t="str">
        <f t="shared" si="176"/>
        <v>no values</v>
      </c>
      <c r="AD1393" s="42">
        <f>Beazley_data[[#This Row],[Cat_incurred]]+Beazley_data[[#This Row],[incurred_exc_cat]]</f>
        <v>0</v>
      </c>
      <c r="AE1393" s="40">
        <f t="shared" si="177"/>
        <v>0</v>
      </c>
      <c r="AF1393" s="43" t="str">
        <f t="shared" si="178"/>
        <v>no values</v>
      </c>
    </row>
    <row r="1394" spans="1:32" x14ac:dyDescent="0.25">
      <c r="A1394" s="48" t="s">
        <v>1657</v>
      </c>
      <c r="B1394" s="48" t="s">
        <v>1656</v>
      </c>
      <c r="C1394" s="49">
        <v>2003</v>
      </c>
      <c r="D1394" s="85">
        <v>15542.25</v>
      </c>
      <c r="E1394" s="49">
        <v>4007.75</v>
      </c>
      <c r="F1394" s="49">
        <v>0</v>
      </c>
      <c r="G1394" s="49">
        <v>0</v>
      </c>
      <c r="H1394" s="49">
        <v>0</v>
      </c>
      <c r="I1394" s="49">
        <v>0</v>
      </c>
      <c r="J1394" s="49">
        <v>1.1000000000000001</v>
      </c>
      <c r="K1394" s="49">
        <v>0</v>
      </c>
      <c r="L1394" s="49">
        <v>0</v>
      </c>
      <c r="M1394" s="38">
        <f>IF(OR(Beazley_data[[#This Row],[total_RC]]&lt;0.6,Beazley_data[[#This Row],[total_RC]]&gt;2),1,Beazley_data[[#This Row],[total_RC]])</f>
        <v>1.1000000000000001</v>
      </c>
      <c r="P1394" s="39" t="str">
        <f>Beazley_data[[#This Row],[key]]</f>
        <v>FC2003</v>
      </c>
      <c r="Q1394" s="40">
        <f>Beazley_data[[#This Row],[WEP]]</f>
        <v>15542.25</v>
      </c>
      <c r="R1394" s="40">
        <f t="shared" si="171"/>
        <v>0</v>
      </c>
      <c r="S1394" s="41" t="str">
        <f t="shared" si="172"/>
        <v>no values</v>
      </c>
      <c r="U1394" s="42">
        <f>Beazley_data[[#This Row],[Acq_costs]]</f>
        <v>4007.75</v>
      </c>
      <c r="V1394" s="40">
        <f t="shared" si="173"/>
        <v>0</v>
      </c>
      <c r="W1394" s="43" t="str">
        <f t="shared" si="174"/>
        <v>no values</v>
      </c>
      <c r="Y1394" s="44">
        <f>Beazley_data[[#This Row],[total_RC]]</f>
        <v>1.1000000000000001</v>
      </c>
      <c r="Z1394" s="45">
        <f t="shared" si="175"/>
        <v>0</v>
      </c>
      <c r="AA1394" s="43" t="str">
        <f t="shared" si="176"/>
        <v>no values</v>
      </c>
      <c r="AD1394" s="42">
        <f>Beazley_data[[#This Row],[Cat_incurred]]+Beazley_data[[#This Row],[incurred_exc_cat]]</f>
        <v>0</v>
      </c>
      <c r="AE1394" s="40">
        <f t="shared" si="177"/>
        <v>0</v>
      </c>
      <c r="AF1394" s="43" t="str">
        <f t="shared" si="178"/>
        <v>no values</v>
      </c>
    </row>
    <row r="1395" spans="1:32" x14ac:dyDescent="0.25">
      <c r="A1395" s="46" t="s">
        <v>1658</v>
      </c>
      <c r="B1395" s="46" t="s">
        <v>131</v>
      </c>
      <c r="C1395">
        <v>2006</v>
      </c>
      <c r="D1395" s="84">
        <v>178559.815</v>
      </c>
      <c r="E1395">
        <v>76525.634999999995</v>
      </c>
      <c r="F1395">
        <v>2089.6928174999998</v>
      </c>
      <c r="G1395">
        <v>2089.6928174999998</v>
      </c>
      <c r="H1395">
        <v>0</v>
      </c>
      <c r="I1395">
        <v>0</v>
      </c>
      <c r="J1395">
        <v>1</v>
      </c>
      <c r="K1395">
        <v>2089.6928174999998</v>
      </c>
      <c r="L1395">
        <v>2089.6928174999998</v>
      </c>
      <c r="M1395" s="38">
        <f>IF(OR(Beazley_data[[#This Row],[total_RC]]&lt;0.6,Beazley_data[[#This Row],[total_RC]]&gt;2),1,Beazley_data[[#This Row],[total_RC]])</f>
        <v>1</v>
      </c>
      <c r="P1395" s="39" t="str">
        <f>Beazley_data[[#This Row],[key]]</f>
        <v>FG2006</v>
      </c>
      <c r="Q1395" s="40">
        <f>Beazley_data[[#This Row],[WEP]]</f>
        <v>178559.815</v>
      </c>
      <c r="R1395" s="40">
        <f t="shared" si="171"/>
        <v>184016.93799999999</v>
      </c>
      <c r="S1395" s="41">
        <f t="shared" si="172"/>
        <v>2.9655547251851308E-2</v>
      </c>
      <c r="U1395" s="42">
        <f>Beazley_data[[#This Row],[Acq_costs]]</f>
        <v>76525.634999999995</v>
      </c>
      <c r="V1395" s="40">
        <f t="shared" si="173"/>
        <v>78864.402000000002</v>
      </c>
      <c r="W1395" s="43">
        <f t="shared" si="174"/>
        <v>2.9655547251851436E-2</v>
      </c>
      <c r="Y1395" s="44">
        <f>Beazley_data[[#This Row],[total_RC]]</f>
        <v>1</v>
      </c>
      <c r="Z1395" s="45">
        <f t="shared" si="175"/>
        <v>1</v>
      </c>
      <c r="AA1395" s="43">
        <f t="shared" si="176"/>
        <v>0</v>
      </c>
      <c r="AD1395" s="42">
        <f>Beazley_data[[#This Row],[Cat_incurred]]+Beazley_data[[#This Row],[incurred_exc_cat]]</f>
        <v>2089.6928174999998</v>
      </c>
      <c r="AE1395" s="40">
        <f t="shared" si="177"/>
        <v>2178.5591899999999</v>
      </c>
      <c r="AF1395" s="43">
        <f t="shared" si="178"/>
        <v>4.0791350957051629E-2</v>
      </c>
    </row>
    <row r="1396" spans="1:32" x14ac:dyDescent="0.25">
      <c r="A1396" s="48" t="s">
        <v>1659</v>
      </c>
      <c r="B1396" s="48" t="s">
        <v>131</v>
      </c>
      <c r="C1396" s="49">
        <v>2007</v>
      </c>
      <c r="D1396" s="85">
        <v>1018305.3687</v>
      </c>
      <c r="E1396" s="49">
        <v>369168.88122592599</v>
      </c>
      <c r="F1396" s="49">
        <v>344414.73297183</v>
      </c>
      <c r="G1396" s="49">
        <v>424808.08597083</v>
      </c>
      <c r="H1396" s="49">
        <v>0</v>
      </c>
      <c r="I1396" s="49">
        <v>0</v>
      </c>
      <c r="J1396" s="49">
        <v>1</v>
      </c>
      <c r="K1396" s="49">
        <v>344414.73297183</v>
      </c>
      <c r="L1396" s="49">
        <v>424808.08597083</v>
      </c>
      <c r="M1396" s="38">
        <f>IF(OR(Beazley_data[[#This Row],[total_RC]]&lt;0.6,Beazley_data[[#This Row],[total_RC]]&gt;2),1,Beazley_data[[#This Row],[total_RC]])</f>
        <v>1</v>
      </c>
      <c r="P1396" s="39" t="str">
        <f>Beazley_data[[#This Row],[key]]</f>
        <v>FG2007</v>
      </c>
      <c r="Q1396" s="40">
        <f>Beazley_data[[#This Row],[WEP]]</f>
        <v>1018305.3687</v>
      </c>
      <c r="R1396" s="40">
        <f t="shared" si="171"/>
        <v>1049343.7925</v>
      </c>
      <c r="S1396" s="41">
        <f t="shared" si="172"/>
        <v>2.9578889227574089E-2</v>
      </c>
      <c r="U1396" s="42">
        <f>Beazley_data[[#This Row],[Acq_costs]]</f>
        <v>369168.88122592599</v>
      </c>
      <c r="V1396" s="40">
        <f t="shared" si="173"/>
        <v>380427.3075</v>
      </c>
      <c r="W1396" s="43">
        <f t="shared" si="174"/>
        <v>2.9594159126113757E-2</v>
      </c>
      <c r="Y1396" s="44">
        <f>Beazley_data[[#This Row],[total_RC]]</f>
        <v>1</v>
      </c>
      <c r="Z1396" s="45">
        <f t="shared" si="175"/>
        <v>1</v>
      </c>
      <c r="AA1396" s="43">
        <f t="shared" si="176"/>
        <v>0</v>
      </c>
      <c r="AD1396" s="42">
        <f>Beazley_data[[#This Row],[Cat_incurred]]+Beazley_data[[#This Row],[incurred_exc_cat]]</f>
        <v>424808.08597083</v>
      </c>
      <c r="AE1396" s="40">
        <f t="shared" si="177"/>
        <v>441578.66366816399</v>
      </c>
      <c r="AF1396" s="43">
        <f t="shared" si="178"/>
        <v>3.797868664672778E-2</v>
      </c>
    </row>
    <row r="1397" spans="1:32" x14ac:dyDescent="0.25">
      <c r="A1397" s="46" t="s">
        <v>1660</v>
      </c>
      <c r="B1397" s="46" t="s">
        <v>131</v>
      </c>
      <c r="C1397">
        <v>2008</v>
      </c>
      <c r="D1397" s="84">
        <v>211741.54740000001</v>
      </c>
      <c r="E1397">
        <v>90746.377457142895</v>
      </c>
      <c r="F1397">
        <v>26825.325000000001</v>
      </c>
      <c r="G1397">
        <v>26825.325000000001</v>
      </c>
      <c r="H1397">
        <v>0</v>
      </c>
      <c r="I1397">
        <v>0</v>
      </c>
      <c r="J1397">
        <v>1</v>
      </c>
      <c r="K1397">
        <v>26825.325000000001</v>
      </c>
      <c r="L1397">
        <v>26825.325000000001</v>
      </c>
      <c r="M1397" s="38">
        <f>IF(OR(Beazley_data[[#This Row],[total_RC]]&lt;0.6,Beazley_data[[#This Row],[total_RC]]&gt;2),1,Beazley_data[[#This Row],[total_RC]])</f>
        <v>1</v>
      </c>
      <c r="P1397" s="39" t="str">
        <f>Beazley_data[[#This Row],[key]]</f>
        <v>FG2008</v>
      </c>
      <c r="Q1397" s="40">
        <f>Beazley_data[[#This Row],[WEP]]</f>
        <v>211741.54740000001</v>
      </c>
      <c r="R1397" s="40">
        <f t="shared" si="171"/>
        <v>218212.76643600001</v>
      </c>
      <c r="S1397" s="41">
        <f t="shared" si="172"/>
        <v>2.9655547389331825E-2</v>
      </c>
      <c r="U1397" s="42">
        <f>Beazley_data[[#This Row],[Acq_costs]]</f>
        <v>90746.377457142895</v>
      </c>
      <c r="V1397" s="40">
        <f t="shared" si="173"/>
        <v>93519.757043999998</v>
      </c>
      <c r="W1397" s="43">
        <f t="shared" si="174"/>
        <v>2.9655547389331426E-2</v>
      </c>
      <c r="Y1397" s="44">
        <f>Beazley_data[[#This Row],[total_RC]]</f>
        <v>1</v>
      </c>
      <c r="Z1397" s="45">
        <f t="shared" si="175"/>
        <v>1</v>
      </c>
      <c r="AA1397" s="43">
        <f t="shared" si="176"/>
        <v>0</v>
      </c>
      <c r="AD1397" s="42">
        <f>Beazley_data[[#This Row],[Cat_incurred]]+Beazley_data[[#This Row],[incurred_exc_cat]]</f>
        <v>26825.325000000001</v>
      </c>
      <c r="AE1397" s="40">
        <f t="shared" si="177"/>
        <v>0</v>
      </c>
      <c r="AF1397" s="43" t="str">
        <f t="shared" si="178"/>
        <v>no values</v>
      </c>
    </row>
    <row r="1398" spans="1:32" x14ac:dyDescent="0.25">
      <c r="A1398" s="48" t="s">
        <v>1661</v>
      </c>
      <c r="B1398" s="48" t="s">
        <v>131</v>
      </c>
      <c r="C1398" s="49">
        <v>2009</v>
      </c>
      <c r="D1398" s="85">
        <v>244425.5919</v>
      </c>
      <c r="E1398" s="49">
        <v>104753.8251</v>
      </c>
      <c r="F1398" s="49">
        <v>0</v>
      </c>
      <c r="G1398" s="49">
        <v>0</v>
      </c>
      <c r="H1398" s="49">
        <v>0</v>
      </c>
      <c r="I1398" s="49">
        <v>0</v>
      </c>
      <c r="J1398" s="49">
        <v>0.95</v>
      </c>
      <c r="K1398" s="49">
        <v>0</v>
      </c>
      <c r="L1398" s="49">
        <v>0</v>
      </c>
      <c r="M1398" s="38">
        <f>IF(OR(Beazley_data[[#This Row],[total_RC]]&lt;0.6,Beazley_data[[#This Row],[total_RC]]&gt;2),1,Beazley_data[[#This Row],[total_RC]])</f>
        <v>0.95</v>
      </c>
      <c r="P1398" s="39" t="str">
        <f>Beazley_data[[#This Row],[key]]</f>
        <v>FG2009</v>
      </c>
      <c r="Q1398" s="40">
        <f>Beazley_data[[#This Row],[WEP]]</f>
        <v>244425.5919</v>
      </c>
      <c r="R1398" s="40">
        <f t="shared" si="171"/>
        <v>251895.69659800001</v>
      </c>
      <c r="S1398" s="41">
        <f t="shared" si="172"/>
        <v>2.9655547112904988E-2</v>
      </c>
      <c r="U1398" s="42">
        <f>Beazley_data[[#This Row],[Acq_costs]]</f>
        <v>104753.8251</v>
      </c>
      <c r="V1398" s="40">
        <f t="shared" si="173"/>
        <v>107955.29876572901</v>
      </c>
      <c r="W1398" s="43">
        <f t="shared" si="174"/>
        <v>2.9655549123868759E-2</v>
      </c>
      <c r="Y1398" s="44">
        <f>Beazley_data[[#This Row],[total_RC]]</f>
        <v>0.95</v>
      </c>
      <c r="Z1398" s="45">
        <f t="shared" si="175"/>
        <v>0.95000000012656605</v>
      </c>
      <c r="AA1398" s="43">
        <f t="shared" si="176"/>
        <v>1.3322746413075846E-10</v>
      </c>
      <c r="AD1398" s="42">
        <f>Beazley_data[[#This Row],[Cat_incurred]]+Beazley_data[[#This Row],[incurred_exc_cat]]</f>
        <v>0</v>
      </c>
      <c r="AE1398" s="40">
        <f t="shared" si="177"/>
        <v>0</v>
      </c>
      <c r="AF1398" s="43" t="str">
        <f t="shared" si="178"/>
        <v>no values</v>
      </c>
    </row>
    <row r="1399" spans="1:32" x14ac:dyDescent="0.25">
      <c r="A1399" s="46" t="s">
        <v>1662</v>
      </c>
      <c r="B1399" s="46" t="s">
        <v>131</v>
      </c>
      <c r="C1399">
        <v>2011</v>
      </c>
      <c r="D1399" s="84">
        <v>0</v>
      </c>
      <c r="E1399">
        <v>0</v>
      </c>
      <c r="F1399">
        <v>11157.43596699</v>
      </c>
      <c r="G1399">
        <v>11157.43596699</v>
      </c>
      <c r="H1399">
        <v>0</v>
      </c>
      <c r="I1399">
        <v>0</v>
      </c>
      <c r="K1399">
        <v>11157.43596699</v>
      </c>
      <c r="L1399">
        <v>11157.43596699</v>
      </c>
      <c r="M1399" s="38">
        <f>IF(OR(Beazley_data[[#This Row],[total_RC]]&lt;0.6,Beazley_data[[#This Row],[total_RC]]&gt;2),1,Beazley_data[[#This Row],[total_RC]])</f>
        <v>1</v>
      </c>
      <c r="P1399" s="39" t="str">
        <f>Beazley_data[[#This Row],[key]]</f>
        <v>FG2011</v>
      </c>
      <c r="Q1399" s="40">
        <f>Beazley_data[[#This Row],[WEP]]</f>
        <v>0</v>
      </c>
      <c r="R1399" s="40">
        <f t="shared" si="171"/>
        <v>224308.89521908</v>
      </c>
      <c r="S1399" s="41">
        <f t="shared" si="172"/>
        <v>1</v>
      </c>
      <c r="U1399" s="42">
        <f>Beazley_data[[#This Row],[Acq_costs]]</f>
        <v>0</v>
      </c>
      <c r="V1399" s="40">
        <f t="shared" si="173"/>
        <v>44324.512228920001</v>
      </c>
      <c r="W1399" s="43">
        <f t="shared" si="174"/>
        <v>1</v>
      </c>
      <c r="Y1399" s="44">
        <f>Beazley_data[[#This Row],[total_RC]]</f>
        <v>0</v>
      </c>
      <c r="Z1399" s="45">
        <f t="shared" si="175"/>
        <v>1</v>
      </c>
      <c r="AA1399" s="43">
        <f t="shared" si="176"/>
        <v>1</v>
      </c>
      <c r="AD1399" s="42">
        <f>Beazley_data[[#This Row],[Cat_incurred]]+Beazley_data[[#This Row],[incurred_exc_cat]]</f>
        <v>11157.43596699</v>
      </c>
      <c r="AE1399" s="40">
        <f t="shared" si="177"/>
        <v>11631.917600119999</v>
      </c>
      <c r="AF1399" s="43">
        <f t="shared" si="178"/>
        <v>4.0791350957051484E-2</v>
      </c>
    </row>
    <row r="1400" spans="1:32" x14ac:dyDescent="0.25">
      <c r="A1400" s="48" t="s">
        <v>1663</v>
      </c>
      <c r="B1400" s="48" t="s">
        <v>131</v>
      </c>
      <c r="C1400" s="49">
        <v>2012</v>
      </c>
      <c r="D1400" s="85">
        <v>0</v>
      </c>
      <c r="E1400" s="49">
        <v>0</v>
      </c>
      <c r="F1400" s="49">
        <v>128348.449995</v>
      </c>
      <c r="G1400" s="49">
        <v>128348.449995</v>
      </c>
      <c r="H1400" s="49">
        <v>0</v>
      </c>
      <c r="I1400" s="49">
        <v>0</v>
      </c>
      <c r="J1400" s="49"/>
      <c r="K1400" s="49">
        <v>128348.449995</v>
      </c>
      <c r="L1400" s="49">
        <v>128348.449995</v>
      </c>
      <c r="M1400" s="38">
        <f>IF(OR(Beazley_data[[#This Row],[total_RC]]&lt;0.6,Beazley_data[[#This Row],[total_RC]]&gt;2),1,Beazley_data[[#This Row],[total_RC]])</f>
        <v>1</v>
      </c>
      <c r="P1400" s="39" t="str">
        <f>Beazley_data[[#This Row],[key]]</f>
        <v>FG2012</v>
      </c>
      <c r="Q1400" s="40">
        <f>Beazley_data[[#This Row],[WEP]]</f>
        <v>0</v>
      </c>
      <c r="R1400" s="40">
        <f t="shared" si="171"/>
        <v>179213.03879962</v>
      </c>
      <c r="S1400" s="41">
        <f t="shared" si="172"/>
        <v>1</v>
      </c>
      <c r="U1400" s="42">
        <f>Beazley_data[[#This Row],[Acq_costs]]</f>
        <v>0</v>
      </c>
      <c r="V1400" s="40">
        <f t="shared" si="173"/>
        <v>35413.354972380002</v>
      </c>
      <c r="W1400" s="43">
        <f t="shared" si="174"/>
        <v>1</v>
      </c>
      <c r="Y1400" s="44">
        <f>Beazley_data[[#This Row],[total_RC]]</f>
        <v>0</v>
      </c>
      <c r="Z1400" s="45">
        <f t="shared" si="175"/>
        <v>1</v>
      </c>
      <c r="AA1400" s="43">
        <f t="shared" si="176"/>
        <v>1</v>
      </c>
      <c r="AD1400" s="42">
        <f>Beazley_data[[#This Row],[Cat_incurred]]+Beazley_data[[#This Row],[incurred_exc_cat]]</f>
        <v>128348.449995</v>
      </c>
      <c r="AE1400" s="40">
        <f t="shared" si="177"/>
        <v>133806.60206</v>
      </c>
      <c r="AF1400" s="43">
        <f t="shared" si="178"/>
        <v>4.0791350957051588E-2</v>
      </c>
    </row>
    <row r="1401" spans="1:32" x14ac:dyDescent="0.25">
      <c r="A1401" s="46" t="s">
        <v>1664</v>
      </c>
      <c r="B1401" s="46" t="s">
        <v>131</v>
      </c>
      <c r="C1401">
        <v>2013</v>
      </c>
      <c r="D1401" s="84">
        <v>228171.25</v>
      </c>
      <c r="E1401">
        <v>88483.65</v>
      </c>
      <c r="F1401">
        <v>106114.547622</v>
      </c>
      <c r="G1401">
        <v>106114.547622</v>
      </c>
      <c r="H1401">
        <v>50096.873864519999</v>
      </c>
      <c r="I1401">
        <v>63309.95594652</v>
      </c>
      <c r="J1401">
        <v>1</v>
      </c>
      <c r="K1401">
        <v>156211.42148652</v>
      </c>
      <c r="L1401">
        <v>169424.50356852001</v>
      </c>
      <c r="M1401" s="38">
        <f>IF(OR(Beazley_data[[#This Row],[total_RC]]&lt;0.6,Beazley_data[[#This Row],[total_RC]]&gt;2),1,Beazley_data[[#This Row],[total_RC]])</f>
        <v>1</v>
      </c>
      <c r="P1401" s="39" t="str">
        <f>Beazley_data[[#This Row],[key]]</f>
        <v>FG2013</v>
      </c>
      <c r="Q1401" s="40">
        <f>Beazley_data[[#This Row],[WEP]]</f>
        <v>228171.25</v>
      </c>
      <c r="R1401" s="40">
        <f t="shared" si="171"/>
        <v>250173.85800000001</v>
      </c>
      <c r="S1401" s="41">
        <f t="shared" si="172"/>
        <v>8.7949269263777385E-2</v>
      </c>
      <c r="U1401" s="42">
        <f>Beazley_data[[#This Row],[Acq_costs]]</f>
        <v>88483.65</v>
      </c>
      <c r="V1401" s="40">
        <f t="shared" si="173"/>
        <v>92834.801999999996</v>
      </c>
      <c r="W1401" s="43">
        <f t="shared" si="174"/>
        <v>4.6869836594254838E-2</v>
      </c>
      <c r="Y1401" s="44">
        <f>Beazley_data[[#This Row],[total_RC]]</f>
        <v>1</v>
      </c>
      <c r="Z1401" s="45">
        <f t="shared" si="175"/>
        <v>1</v>
      </c>
      <c r="AA1401" s="43">
        <f t="shared" si="176"/>
        <v>0</v>
      </c>
      <c r="AD1401" s="42">
        <f>Beazley_data[[#This Row],[Cat_incurred]]+Beazley_data[[#This Row],[incurred_exc_cat]]</f>
        <v>169424.50356852001</v>
      </c>
      <c r="AE1401" s="40">
        <f t="shared" si="177"/>
        <v>135812.11820964</v>
      </c>
      <c r="AF1401" s="43">
        <f t="shared" si="178"/>
        <v>-0.24749179824289194</v>
      </c>
    </row>
    <row r="1402" spans="1:32" x14ac:dyDescent="0.25">
      <c r="A1402" s="48" t="s">
        <v>1665</v>
      </c>
      <c r="B1402" s="48" t="s">
        <v>131</v>
      </c>
      <c r="C1402" s="49">
        <v>2014</v>
      </c>
      <c r="D1402" s="85">
        <v>131806.3536</v>
      </c>
      <c r="E1402" s="49">
        <v>39823.951334268102</v>
      </c>
      <c r="F1402" s="49">
        <v>0</v>
      </c>
      <c r="G1402" s="49">
        <v>0</v>
      </c>
      <c r="H1402" s="49">
        <v>4821.0474089999998</v>
      </c>
      <c r="I1402" s="49">
        <v>4821.0474089999998</v>
      </c>
      <c r="J1402" s="49">
        <v>1</v>
      </c>
      <c r="K1402" s="49">
        <v>4821.0474089999998</v>
      </c>
      <c r="L1402" s="49">
        <v>4821.0474089999998</v>
      </c>
      <c r="M1402" s="38">
        <f>IF(OR(Beazley_data[[#This Row],[total_RC]]&lt;0.6,Beazley_data[[#This Row],[total_RC]]&gt;2),1,Beazley_data[[#This Row],[total_RC]])</f>
        <v>1</v>
      </c>
      <c r="P1402" s="39" t="str">
        <f>Beazley_data[[#This Row],[key]]</f>
        <v>FG2014</v>
      </c>
      <c r="Q1402" s="40">
        <f>Beazley_data[[#This Row],[WEP]]</f>
        <v>131806.3536</v>
      </c>
      <c r="R1402" s="40">
        <f t="shared" si="171"/>
        <v>126966.094</v>
      </c>
      <c r="S1402" s="41">
        <f t="shared" si="172"/>
        <v>-3.812245811074573E-2</v>
      </c>
      <c r="U1402" s="42">
        <f>Beazley_data[[#This Row],[Acq_costs]]</f>
        <v>39823.951334268102</v>
      </c>
      <c r="V1402" s="40">
        <f t="shared" si="173"/>
        <v>40830.506000000001</v>
      </c>
      <c r="W1402" s="43">
        <f t="shared" si="174"/>
        <v>2.4652025270808526E-2</v>
      </c>
      <c r="Y1402" s="44">
        <f>Beazley_data[[#This Row],[total_RC]]</f>
        <v>1</v>
      </c>
      <c r="Z1402" s="45">
        <f t="shared" si="175"/>
        <v>1</v>
      </c>
      <c r="AA1402" s="43">
        <f t="shared" si="176"/>
        <v>0</v>
      </c>
      <c r="AD1402" s="42">
        <f>Beazley_data[[#This Row],[Cat_incurred]]+Beazley_data[[#This Row],[incurred_exc_cat]]</f>
        <v>4821.0474089999998</v>
      </c>
      <c r="AE1402" s="40">
        <f t="shared" si="177"/>
        <v>5026.0674920000001</v>
      </c>
      <c r="AF1402" s="43">
        <f t="shared" si="178"/>
        <v>4.0791350957051643E-2</v>
      </c>
    </row>
    <row r="1403" spans="1:32" x14ac:dyDescent="0.25">
      <c r="A1403" s="46" t="s">
        <v>1666</v>
      </c>
      <c r="B1403" s="46" t="s">
        <v>131</v>
      </c>
      <c r="C1403">
        <v>2015</v>
      </c>
      <c r="D1403" s="84">
        <v>141201.07459999999</v>
      </c>
      <c r="E1403">
        <v>37576.865587664899</v>
      </c>
      <c r="F1403">
        <v>0</v>
      </c>
      <c r="G1403">
        <v>0</v>
      </c>
      <c r="H1403">
        <v>0</v>
      </c>
      <c r="I1403">
        <v>0</v>
      </c>
      <c r="J1403">
        <v>1.1979333540443</v>
      </c>
      <c r="K1403">
        <v>0</v>
      </c>
      <c r="L1403">
        <v>0</v>
      </c>
      <c r="M1403" s="38">
        <f>IF(OR(Beazley_data[[#This Row],[total_RC]]&lt;0.6,Beazley_data[[#This Row],[total_RC]]&gt;2),1,Beazley_data[[#This Row],[total_RC]])</f>
        <v>1.1979333540443</v>
      </c>
      <c r="P1403" s="39" t="str">
        <f>Beazley_data[[#This Row],[key]]</f>
        <v>FG2015</v>
      </c>
      <c r="Q1403" s="40">
        <f>Beazley_data[[#This Row],[WEP]]</f>
        <v>141201.07459999999</v>
      </c>
      <c r="R1403" s="40">
        <f t="shared" si="171"/>
        <v>118576.264</v>
      </c>
      <c r="S1403" s="41">
        <f t="shared" si="172"/>
        <v>-0.19080387454271622</v>
      </c>
      <c r="U1403" s="42">
        <f>Beazley_data[[#This Row],[Acq_costs]]</f>
        <v>37576.865587664899</v>
      </c>
      <c r="V1403" s="40">
        <f t="shared" si="173"/>
        <v>38033.896000000001</v>
      </c>
      <c r="W1403" s="43">
        <f t="shared" si="174"/>
        <v>1.2016397487522749E-2</v>
      </c>
      <c r="Y1403" s="44">
        <f>Beazley_data[[#This Row],[total_RC]]</f>
        <v>1.1979333540443</v>
      </c>
      <c r="Z1403" s="45">
        <f t="shared" si="175"/>
        <v>1</v>
      </c>
      <c r="AA1403" s="43">
        <f t="shared" si="176"/>
        <v>-0.19793335404430001</v>
      </c>
      <c r="AD1403" s="42">
        <f>Beazley_data[[#This Row],[Cat_incurred]]+Beazley_data[[#This Row],[incurred_exc_cat]]</f>
        <v>0</v>
      </c>
      <c r="AE1403" s="40">
        <f t="shared" si="177"/>
        <v>0</v>
      </c>
      <c r="AF1403" s="43" t="str">
        <f t="shared" si="178"/>
        <v>no values</v>
      </c>
    </row>
    <row r="1404" spans="1:32" x14ac:dyDescent="0.25">
      <c r="A1404" s="48" t="s">
        <v>1667</v>
      </c>
      <c r="B1404" s="48" t="s">
        <v>131</v>
      </c>
      <c r="C1404" s="49">
        <v>2016</v>
      </c>
      <c r="D1404" s="85">
        <v>183152.43859999999</v>
      </c>
      <c r="E1404" s="49">
        <v>78293.865635294103</v>
      </c>
      <c r="F1404" s="49">
        <v>0</v>
      </c>
      <c r="G1404" s="49">
        <v>0</v>
      </c>
      <c r="H1404" s="49">
        <v>0</v>
      </c>
      <c r="I1404" s="49">
        <v>0</v>
      </c>
      <c r="J1404" s="49">
        <v>1.00397600177681</v>
      </c>
      <c r="K1404" s="49">
        <v>0</v>
      </c>
      <c r="L1404" s="49">
        <v>0</v>
      </c>
      <c r="M1404" s="38">
        <f>IF(OR(Beazley_data[[#This Row],[total_RC]]&lt;0.6,Beazley_data[[#This Row],[total_RC]]&gt;2),1,Beazley_data[[#This Row],[total_RC]])</f>
        <v>1.00397600177681</v>
      </c>
      <c r="P1404" s="39" t="str">
        <f>Beazley_data[[#This Row],[key]]</f>
        <v>FG2016</v>
      </c>
      <c r="Q1404" s="40">
        <f>Beazley_data[[#This Row],[WEP]]</f>
        <v>183152.43859999999</v>
      </c>
      <c r="R1404" s="40">
        <f t="shared" si="171"/>
        <v>110541.044148</v>
      </c>
      <c r="S1404" s="41">
        <f t="shared" si="172"/>
        <v>-0.65687270291008681</v>
      </c>
      <c r="U1404" s="42">
        <f>Beazley_data[[#This Row],[Acq_costs]]</f>
        <v>78293.865635294103</v>
      </c>
      <c r="V1404" s="40">
        <f t="shared" si="173"/>
        <v>47031.149691999999</v>
      </c>
      <c r="W1404" s="43">
        <f t="shared" si="174"/>
        <v>-0.66472361717774242</v>
      </c>
      <c r="Y1404" s="44">
        <f>Beazley_data[[#This Row],[total_RC]]</f>
        <v>1.00397600177681</v>
      </c>
      <c r="Z1404" s="45">
        <f t="shared" si="175"/>
        <v>1</v>
      </c>
      <c r="AA1404" s="43">
        <f t="shared" si="176"/>
        <v>-3.976001776810012E-3</v>
      </c>
      <c r="AD1404" s="42">
        <f>Beazley_data[[#This Row],[Cat_incurred]]+Beazley_data[[#This Row],[incurred_exc_cat]]</f>
        <v>0</v>
      </c>
      <c r="AE1404" s="40">
        <f t="shared" si="177"/>
        <v>0</v>
      </c>
      <c r="AF1404" s="43" t="str">
        <f t="shared" si="178"/>
        <v>no values</v>
      </c>
    </row>
    <row r="1405" spans="1:32" x14ac:dyDescent="0.25">
      <c r="A1405" s="46" t="s">
        <v>1668</v>
      </c>
      <c r="B1405" s="46" t="s">
        <v>131</v>
      </c>
      <c r="C1405">
        <v>2017</v>
      </c>
      <c r="D1405" s="84">
        <v>77156.293099999995</v>
      </c>
      <c r="E1405">
        <v>32866.9461352941</v>
      </c>
      <c r="F1405">
        <v>0</v>
      </c>
      <c r="G1405">
        <v>0</v>
      </c>
      <c r="H1405">
        <v>0</v>
      </c>
      <c r="I1405">
        <v>0</v>
      </c>
      <c r="J1405">
        <v>1</v>
      </c>
      <c r="K1405">
        <v>0</v>
      </c>
      <c r="L1405">
        <v>0</v>
      </c>
      <c r="M1405" s="38">
        <f>IF(OR(Beazley_data[[#This Row],[total_RC]]&lt;0.6,Beazley_data[[#This Row],[total_RC]]&gt;2),1,Beazley_data[[#This Row],[total_RC]])</f>
        <v>1</v>
      </c>
      <c r="P1405" s="39" t="str">
        <f>Beazley_data[[#This Row],[key]]</f>
        <v>FG2017</v>
      </c>
      <c r="Q1405" s="40">
        <f>Beazley_data[[#This Row],[WEP]]</f>
        <v>77156.293099999995</v>
      </c>
      <c r="R1405" s="40">
        <f t="shared" si="171"/>
        <v>157909.14563313799</v>
      </c>
      <c r="S1405" s="41">
        <f t="shared" si="172"/>
        <v>0.51138806564596861</v>
      </c>
      <c r="U1405" s="42">
        <f>Beazley_data[[#This Row],[Acq_costs]]</f>
        <v>32866.9461352941</v>
      </c>
      <c r="V1405" s="40">
        <f t="shared" si="173"/>
        <v>67334.197664902007</v>
      </c>
      <c r="W1405" s="43">
        <f t="shared" si="174"/>
        <v>0.51188330335706944</v>
      </c>
      <c r="Y1405" s="44">
        <f>Beazley_data[[#This Row],[total_RC]]</f>
        <v>1</v>
      </c>
      <c r="Z1405" s="45">
        <f t="shared" si="175"/>
        <v>1</v>
      </c>
      <c r="AA1405" s="43">
        <f t="shared" si="176"/>
        <v>0</v>
      </c>
      <c r="AD1405" s="42">
        <f>Beazley_data[[#This Row],[Cat_incurred]]+Beazley_data[[#This Row],[incurred_exc_cat]]</f>
        <v>0</v>
      </c>
      <c r="AE1405" s="40">
        <f t="shared" si="177"/>
        <v>0</v>
      </c>
      <c r="AF1405" s="43" t="str">
        <f t="shared" si="178"/>
        <v>no values</v>
      </c>
    </row>
    <row r="1406" spans="1:32" x14ac:dyDescent="0.25">
      <c r="A1406" s="48" t="s">
        <v>1669</v>
      </c>
      <c r="B1406" s="48" t="s">
        <v>131</v>
      </c>
      <c r="C1406" s="49">
        <v>2018</v>
      </c>
      <c r="D1406" s="85">
        <v>138789.72709999999</v>
      </c>
      <c r="E1406" s="49">
        <v>46244.199076558201</v>
      </c>
      <c r="F1406" s="49">
        <v>0</v>
      </c>
      <c r="G1406" s="49">
        <v>0</v>
      </c>
      <c r="H1406" s="49">
        <v>1483.976979</v>
      </c>
      <c r="I1406" s="49">
        <v>1483.976979</v>
      </c>
      <c r="J1406" s="49">
        <v>1</v>
      </c>
      <c r="K1406" s="49">
        <v>1483.976979</v>
      </c>
      <c r="L1406" s="49">
        <v>1483.976979</v>
      </c>
      <c r="M1406" s="38">
        <f>IF(OR(Beazley_data[[#This Row],[total_RC]]&lt;0.6,Beazley_data[[#This Row],[total_RC]]&gt;2),1,Beazley_data[[#This Row],[total_RC]])</f>
        <v>1</v>
      </c>
      <c r="P1406" s="39" t="str">
        <f>Beazley_data[[#This Row],[key]]</f>
        <v>FG2018</v>
      </c>
      <c r="Q1406" s="40">
        <f>Beazley_data[[#This Row],[WEP]]</f>
        <v>138789.72709999999</v>
      </c>
      <c r="R1406" s="40">
        <f t="shared" si="171"/>
        <v>145908.86125635999</v>
      </c>
      <c r="S1406" s="41">
        <f t="shared" si="172"/>
        <v>4.8791650452619004E-2</v>
      </c>
      <c r="U1406" s="42">
        <f>Beazley_data[[#This Row],[Acq_costs]]</f>
        <v>46244.199076558201</v>
      </c>
      <c r="V1406" s="40">
        <f t="shared" si="173"/>
        <v>47908.264395639999</v>
      </c>
      <c r="W1406" s="43">
        <f t="shared" si="174"/>
        <v>3.4734410441995461E-2</v>
      </c>
      <c r="Y1406" s="44">
        <f>Beazley_data[[#This Row],[total_RC]]</f>
        <v>1</v>
      </c>
      <c r="Z1406" s="45">
        <f t="shared" si="175"/>
        <v>1</v>
      </c>
      <c r="AA1406" s="43">
        <f t="shared" si="176"/>
        <v>0</v>
      </c>
      <c r="AD1406" s="42">
        <f>Beazley_data[[#This Row],[Cat_incurred]]+Beazley_data[[#This Row],[incurred_exc_cat]]</f>
        <v>1483.976979</v>
      </c>
      <c r="AE1406" s="40">
        <f t="shared" si="177"/>
        <v>1547.084652</v>
      </c>
      <c r="AF1406" s="43">
        <f t="shared" si="178"/>
        <v>4.079135095705156E-2</v>
      </c>
    </row>
    <row r="1407" spans="1:32" x14ac:dyDescent="0.25">
      <c r="A1407" s="46" t="s">
        <v>1670</v>
      </c>
      <c r="B1407" s="46" t="s">
        <v>131</v>
      </c>
      <c r="C1407">
        <v>2019</v>
      </c>
      <c r="D1407" s="84">
        <v>351477.32380000001</v>
      </c>
      <c r="E1407">
        <v>168786.264197891</v>
      </c>
      <c r="F1407">
        <v>0</v>
      </c>
      <c r="G1407">
        <v>0</v>
      </c>
      <c r="H1407">
        <v>0</v>
      </c>
      <c r="I1407">
        <v>0</v>
      </c>
      <c r="J1407">
        <v>1.0008350304292799</v>
      </c>
      <c r="K1407">
        <v>0</v>
      </c>
      <c r="L1407">
        <v>0</v>
      </c>
      <c r="M1407" s="38">
        <f>IF(OR(Beazley_data[[#This Row],[total_RC]]&lt;0.6,Beazley_data[[#This Row],[total_RC]]&gt;2),1,Beazley_data[[#This Row],[total_RC]])</f>
        <v>1.0008350304292799</v>
      </c>
      <c r="P1407" s="39" t="str">
        <f>Beazley_data[[#This Row],[key]]</f>
        <v>FG2019</v>
      </c>
      <c r="Q1407" s="40">
        <f>Beazley_data[[#This Row],[WEP]]</f>
        <v>351477.32380000001</v>
      </c>
      <c r="R1407" s="40">
        <f t="shared" si="171"/>
        <v>357758.05903377401</v>
      </c>
      <c r="S1407" s="41">
        <f t="shared" si="172"/>
        <v>1.7555817612430278E-2</v>
      </c>
      <c r="U1407" s="42">
        <f>Beazley_data[[#This Row],[Acq_costs]]</f>
        <v>168786.264197891</v>
      </c>
      <c r="V1407" s="40">
        <f t="shared" si="173"/>
        <v>172384.868370226</v>
      </c>
      <c r="W1407" s="43">
        <f t="shared" si="174"/>
        <v>2.0875406329785212E-2</v>
      </c>
      <c r="Y1407" s="44">
        <f>Beazley_data[[#This Row],[total_RC]]</f>
        <v>1.0008350304292799</v>
      </c>
      <c r="Z1407" s="45">
        <f t="shared" si="175"/>
        <v>1.00085622469872</v>
      </c>
      <c r="AA1407" s="43">
        <f t="shared" si="176"/>
        <v>2.117613790783883E-5</v>
      </c>
      <c r="AD1407" s="42">
        <f>Beazley_data[[#This Row],[Cat_incurred]]+Beazley_data[[#This Row],[incurred_exc_cat]]</f>
        <v>0</v>
      </c>
      <c r="AE1407" s="40">
        <f t="shared" si="177"/>
        <v>0</v>
      </c>
      <c r="AF1407" s="43" t="str">
        <f t="shared" si="178"/>
        <v>no values</v>
      </c>
    </row>
    <row r="1408" spans="1:32" x14ac:dyDescent="0.25">
      <c r="A1408" s="48" t="s">
        <v>1671</v>
      </c>
      <c r="B1408" s="48" t="s">
        <v>131</v>
      </c>
      <c r="C1408" s="49">
        <v>2020</v>
      </c>
      <c r="D1408" s="85">
        <v>269162.679</v>
      </c>
      <c r="E1408" s="49">
        <v>122099.64078513</v>
      </c>
      <c r="F1408" s="49">
        <v>0</v>
      </c>
      <c r="G1408" s="49">
        <v>0</v>
      </c>
      <c r="H1408" s="49">
        <v>0</v>
      </c>
      <c r="I1408" s="49">
        <v>0</v>
      </c>
      <c r="J1408" s="49">
        <v>1.0164045523580301</v>
      </c>
      <c r="K1408" s="49">
        <v>0</v>
      </c>
      <c r="L1408" s="49">
        <v>0</v>
      </c>
      <c r="M1408" s="38">
        <f>IF(OR(Beazley_data[[#This Row],[total_RC]]&lt;0.6,Beazley_data[[#This Row],[total_RC]]&gt;2),1,Beazley_data[[#This Row],[total_RC]])</f>
        <v>1.0164045523580301</v>
      </c>
      <c r="P1408" s="39" t="str">
        <f>Beazley_data[[#This Row],[key]]</f>
        <v>FG2020</v>
      </c>
      <c r="Q1408" s="40">
        <f>Beazley_data[[#This Row],[WEP]]</f>
        <v>269162.679</v>
      </c>
      <c r="R1408" s="40">
        <f t="shared" si="171"/>
        <v>275638.84970000002</v>
      </c>
      <c r="S1408" s="41">
        <f t="shared" si="172"/>
        <v>2.3495130338297941E-2</v>
      </c>
      <c r="U1408" s="42">
        <f>Beazley_data[[#This Row],[Acq_costs]]</f>
        <v>122099.64078513</v>
      </c>
      <c r="V1408" s="40">
        <f t="shared" si="173"/>
        <v>130776.2503</v>
      </c>
      <c r="W1408" s="43">
        <f t="shared" si="174"/>
        <v>6.6346981924974166E-2</v>
      </c>
      <c r="Y1408" s="44">
        <f>Beazley_data[[#This Row],[total_RC]]</f>
        <v>1.0164045523580301</v>
      </c>
      <c r="Z1408" s="45">
        <f t="shared" si="175"/>
        <v>1.0164969658104199</v>
      </c>
      <c r="AA1408" s="43">
        <f t="shared" si="176"/>
        <v>9.0913652965194015E-5</v>
      </c>
      <c r="AD1408" s="42">
        <f>Beazley_data[[#This Row],[Cat_incurred]]+Beazley_data[[#This Row],[incurred_exc_cat]]</f>
        <v>0</v>
      </c>
      <c r="AE1408" s="40">
        <f t="shared" si="177"/>
        <v>0</v>
      </c>
      <c r="AF1408" s="43" t="str">
        <f t="shared" si="178"/>
        <v>no values</v>
      </c>
    </row>
    <row r="1409" spans="1:32" x14ac:dyDescent="0.25">
      <c r="A1409" s="46" t="s">
        <v>1672</v>
      </c>
      <c r="B1409" s="46" t="s">
        <v>131</v>
      </c>
      <c r="C1409">
        <v>2021</v>
      </c>
      <c r="D1409" s="84">
        <v>269537.18109999999</v>
      </c>
      <c r="E1409">
        <v>132776.92953056301</v>
      </c>
      <c r="F1409">
        <v>0</v>
      </c>
      <c r="G1409">
        <v>0</v>
      </c>
      <c r="H1409">
        <v>0</v>
      </c>
      <c r="I1409">
        <v>0</v>
      </c>
      <c r="J1409">
        <v>1.0383471031179301</v>
      </c>
      <c r="K1409">
        <v>0</v>
      </c>
      <c r="L1409">
        <v>0</v>
      </c>
      <c r="M1409" s="38">
        <f>IF(OR(Beazley_data[[#This Row],[total_RC]]&lt;0.6,Beazley_data[[#This Row],[total_RC]]&gt;2),1,Beazley_data[[#This Row],[total_RC]])</f>
        <v>1.0383471031179301</v>
      </c>
      <c r="P1409" s="39" t="str">
        <f>Beazley_data[[#This Row],[key]]</f>
        <v>FG2021</v>
      </c>
      <c r="Q1409" s="40">
        <f>Beazley_data[[#This Row],[WEP]]</f>
        <v>269537.18109999999</v>
      </c>
      <c r="R1409" s="40">
        <f t="shared" si="171"/>
        <v>277194.43279350002</v>
      </c>
      <c r="S1409" s="41">
        <f t="shared" si="172"/>
        <v>2.7624117902845514E-2</v>
      </c>
      <c r="U1409" s="42">
        <f>Beazley_data[[#This Row],[Acq_costs]]</f>
        <v>132776.92953056301</v>
      </c>
      <c r="V1409" s="40">
        <f t="shared" si="173"/>
        <v>136768.72800649999</v>
      </c>
      <c r="W1409" s="43">
        <f t="shared" si="174"/>
        <v>2.9186485347346906E-2</v>
      </c>
      <c r="Y1409" s="44">
        <f>Beazley_data[[#This Row],[total_RC]]</f>
        <v>1.0383471031179301</v>
      </c>
      <c r="Z1409" s="45">
        <f t="shared" si="175"/>
        <v>1.0384304682904599</v>
      </c>
      <c r="AA1409" s="43">
        <f t="shared" si="176"/>
        <v>8.0279975477864685E-5</v>
      </c>
      <c r="AD1409" s="42">
        <f>Beazley_data[[#This Row],[Cat_incurred]]+Beazley_data[[#This Row],[incurred_exc_cat]]</f>
        <v>0</v>
      </c>
      <c r="AE1409" s="40">
        <f t="shared" si="177"/>
        <v>0</v>
      </c>
      <c r="AF1409" s="43" t="str">
        <f t="shared" si="178"/>
        <v>no values</v>
      </c>
    </row>
    <row r="1410" spans="1:32" x14ac:dyDescent="0.25">
      <c r="A1410" s="48" t="s">
        <v>1673</v>
      </c>
      <c r="B1410" s="48" t="s">
        <v>131</v>
      </c>
      <c r="C1410" s="49">
        <v>2022</v>
      </c>
      <c r="D1410" s="85">
        <v>292375.28739999997</v>
      </c>
      <c r="E1410" s="49">
        <v>145301.603055927</v>
      </c>
      <c r="F1410" s="49">
        <v>0</v>
      </c>
      <c r="G1410" s="49">
        <v>0</v>
      </c>
      <c r="H1410" s="49">
        <v>268.25324999999998</v>
      </c>
      <c r="I1410" s="49">
        <v>2177.6798835</v>
      </c>
      <c r="J1410" s="49">
        <v>1</v>
      </c>
      <c r="K1410" s="49">
        <v>268.25324999999998</v>
      </c>
      <c r="L1410" s="49">
        <v>2177.6798835</v>
      </c>
      <c r="M1410" s="38">
        <f>IF(OR(Beazley_data[[#This Row],[total_RC]]&lt;0.6,Beazley_data[[#This Row],[total_RC]]&gt;2),1,Beazley_data[[#This Row],[total_RC]])</f>
        <v>1</v>
      </c>
      <c r="P1410" s="39" t="str">
        <f>Beazley_data[[#This Row],[key]]</f>
        <v>FG2022</v>
      </c>
      <c r="Q1410" s="40">
        <f>Beazley_data[[#This Row],[WEP]]</f>
        <v>292375.28739999997</v>
      </c>
      <c r="R1410" s="40">
        <f t="shared" ref="R1410:R1473" si="179">IFERROR(INDEX($AJ$4:$CZ$182,MATCH($B1410,$AI$4:$AI$182,0),MATCH($C1410&amp;"WEP",$AJ$1:$FQ$1,0)),0)</f>
        <v>10756.0879931544</v>
      </c>
      <c r="S1410" s="41">
        <f t="shared" ref="S1410:S1473" si="180">IFERROR((R1410-Q1410)/R1410,"no values")</f>
        <v>-26.182307134906218</v>
      </c>
      <c r="U1410" s="42">
        <f>Beazley_data[[#This Row],[Acq_costs]]</f>
        <v>145301.603055927</v>
      </c>
      <c r="V1410" s="40">
        <f t="shared" ref="V1410:V1473" si="181">IFERROR(INDEX($AJ$4:$FQ$182,MATCH($B1410,$AI$4:$AI$182,0),MATCH($C1410&amp;"Acquisition Cost",$AJ$1:$FQ$1,0)),0)</f>
        <v>1195.0308745744001</v>
      </c>
      <c r="W1410" s="43">
        <f t="shared" ref="W1410:W1473" si="182">IFERROR((V1410-U1410)/V1410,"no values")</f>
        <v>-120.58815822032624</v>
      </c>
      <c r="Y1410" s="44">
        <f>Beazley_data[[#This Row],[total_RC]]</f>
        <v>1</v>
      </c>
      <c r="Z1410" s="45">
        <f t="shared" ref="Z1410:Z1473" si="183">IFERROR(INDEX($AJ$4:$FQ$182,MATCH($B1410,$AI$4:$AI$182,0),MATCH($C1410&amp;"RC",$AJ$1:$FQ$1,0)),0)</f>
        <v>1</v>
      </c>
      <c r="AA1410" s="43">
        <f t="shared" ref="AA1410:AA1473" si="184">IFERROR((Z1410-Y1410)/Z1410,"no values")</f>
        <v>0</v>
      </c>
      <c r="AD1410" s="42">
        <f>Beazley_data[[#This Row],[Cat_incurred]]+Beazley_data[[#This Row],[incurred_exc_cat]]</f>
        <v>2177.6798835</v>
      </c>
      <c r="AE1410" s="40">
        <f t="shared" ref="AE1410:AE1473" si="185">IFERROR(INDEX($AJ$4:$FQ$182,MATCH($B1410,$AI$4:$AI$182,0),MATCH($C1410&amp;"Total Incurred (Cat)",$AJ$1:$FQ$1,0)),0)+IFERROR(INDEX($AJ$4:$FQ$182,MATCH($B1410,$AI$4:$AI$182,0),MATCH($C1410&amp;"Total Incurred (Non Cat)",$AJ$1:$FQ$1,0)),0)</f>
        <v>0</v>
      </c>
      <c r="AF1410" s="43" t="str">
        <f t="shared" ref="AF1410:AF1473" si="186">IFERROR((AE1410-AD1410)/AE1410,"no values")</f>
        <v>no values</v>
      </c>
    </row>
    <row r="1411" spans="1:32" x14ac:dyDescent="0.25">
      <c r="A1411" s="46" t="s">
        <v>1674</v>
      </c>
      <c r="B1411" s="46" t="s">
        <v>131</v>
      </c>
      <c r="C1411">
        <v>2023</v>
      </c>
      <c r="D1411" s="84">
        <v>323155.84419999999</v>
      </c>
      <c r="E1411">
        <v>157531.61081858701</v>
      </c>
      <c r="F1411">
        <v>0</v>
      </c>
      <c r="G1411">
        <v>0</v>
      </c>
      <c r="H1411">
        <v>0</v>
      </c>
      <c r="I1411">
        <v>0</v>
      </c>
      <c r="J1411">
        <v>1.0437962867852699</v>
      </c>
      <c r="K1411">
        <v>0</v>
      </c>
      <c r="L1411">
        <v>0</v>
      </c>
      <c r="M1411" s="38">
        <f>IF(OR(Beazley_data[[#This Row],[total_RC]]&lt;0.6,Beazley_data[[#This Row],[total_RC]]&gt;2),1,Beazley_data[[#This Row],[total_RC]])</f>
        <v>1.0437962867852699</v>
      </c>
      <c r="P1411" s="39" t="str">
        <f>Beazley_data[[#This Row],[key]]</f>
        <v>FG2023</v>
      </c>
      <c r="Q1411" s="40">
        <f>Beazley_data[[#This Row],[WEP]]</f>
        <v>323155.84419999999</v>
      </c>
      <c r="R1411" s="40">
        <f t="shared" si="179"/>
        <v>0</v>
      </c>
      <c r="S1411" s="41" t="str">
        <f t="shared" si="180"/>
        <v>no values</v>
      </c>
      <c r="U1411" s="42">
        <f>Beazley_data[[#This Row],[Acq_costs]]</f>
        <v>157531.61081858701</v>
      </c>
      <c r="V1411" s="40">
        <f t="shared" si="181"/>
        <v>0</v>
      </c>
      <c r="W1411" s="43" t="str">
        <f t="shared" si="182"/>
        <v>no values</v>
      </c>
      <c r="Y1411" s="44">
        <f>Beazley_data[[#This Row],[total_RC]]</f>
        <v>1.0437962867852699</v>
      </c>
      <c r="Z1411" s="45">
        <f t="shared" si="183"/>
        <v>0</v>
      </c>
      <c r="AA1411" s="43" t="str">
        <f t="shared" si="184"/>
        <v>no values</v>
      </c>
      <c r="AD1411" s="42">
        <f>Beazley_data[[#This Row],[Cat_incurred]]+Beazley_data[[#This Row],[incurred_exc_cat]]</f>
        <v>0</v>
      </c>
      <c r="AE1411" s="40">
        <f t="shared" si="185"/>
        <v>0</v>
      </c>
      <c r="AF1411" s="43" t="str">
        <f t="shared" si="186"/>
        <v>no values</v>
      </c>
    </row>
    <row r="1412" spans="1:32" x14ac:dyDescent="0.25">
      <c r="A1412" s="48" t="s">
        <v>1675</v>
      </c>
      <c r="B1412" s="48" t="s">
        <v>132</v>
      </c>
      <c r="C1412" s="49">
        <v>2004</v>
      </c>
      <c r="D1412" s="85">
        <v>22834.9421</v>
      </c>
      <c r="E1412" s="49">
        <v>12295.7380538462</v>
      </c>
      <c r="F1412" s="49">
        <v>0</v>
      </c>
      <c r="G1412" s="49">
        <v>0</v>
      </c>
      <c r="H1412" s="49">
        <v>0</v>
      </c>
      <c r="I1412" s="49">
        <v>0</v>
      </c>
      <c r="J1412" s="49"/>
      <c r="K1412" s="49">
        <v>0</v>
      </c>
      <c r="L1412" s="49">
        <v>0</v>
      </c>
      <c r="M1412" s="38">
        <f>IF(OR(Beazley_data[[#This Row],[total_RC]]&lt;0.6,Beazley_data[[#This Row],[total_RC]]&gt;2),1,Beazley_data[[#This Row],[total_RC]])</f>
        <v>1</v>
      </c>
      <c r="P1412" s="39" t="str">
        <f>Beazley_data[[#This Row],[key]]</f>
        <v>FM2004</v>
      </c>
      <c r="Q1412" s="40">
        <f>Beazley_data[[#This Row],[WEP]]</f>
        <v>22834.9421</v>
      </c>
      <c r="R1412" s="40">
        <f t="shared" si="179"/>
        <v>22058.891184</v>
      </c>
      <c r="S1412" s="41">
        <f t="shared" si="180"/>
        <v>-3.5180866958666263E-2</v>
      </c>
      <c r="U1412" s="42">
        <f>Beazley_data[[#This Row],[Acq_costs]]</f>
        <v>12295.7380538462</v>
      </c>
      <c r="V1412" s="40">
        <f t="shared" si="181"/>
        <v>11877.864503999999</v>
      </c>
      <c r="W1412" s="43">
        <f t="shared" si="182"/>
        <v>-3.5180865188812152E-2</v>
      </c>
      <c r="Y1412" s="44">
        <f>Beazley_data[[#This Row],[total_RC]]</f>
        <v>0</v>
      </c>
      <c r="Z1412" s="45">
        <f t="shared" si="183"/>
        <v>0</v>
      </c>
      <c r="AA1412" s="43" t="str">
        <f t="shared" si="184"/>
        <v>no values</v>
      </c>
      <c r="AD1412" s="42">
        <f>Beazley_data[[#This Row],[Cat_incurred]]+Beazley_data[[#This Row],[incurred_exc_cat]]</f>
        <v>0</v>
      </c>
      <c r="AE1412" s="40">
        <f t="shared" si="185"/>
        <v>0</v>
      </c>
      <c r="AF1412" s="43" t="str">
        <f t="shared" si="186"/>
        <v>no values</v>
      </c>
    </row>
    <row r="1413" spans="1:32" x14ac:dyDescent="0.25">
      <c r="A1413" s="46" t="s">
        <v>1676</v>
      </c>
      <c r="B1413" s="46" t="s">
        <v>1544</v>
      </c>
      <c r="C1413"/>
      <c r="D1413" s="84">
        <v>-46614.523000000001</v>
      </c>
      <c r="E1413">
        <v>5521.1898201114</v>
      </c>
      <c r="F1413">
        <v>0</v>
      </c>
      <c r="G1413">
        <v>0</v>
      </c>
      <c r="H1413">
        <v>89.638840680000001</v>
      </c>
      <c r="I1413">
        <v>89.638840680000001</v>
      </c>
      <c r="K1413">
        <v>89.638840680000001</v>
      </c>
      <c r="L1413">
        <v>89.638840680000001</v>
      </c>
      <c r="M1413" s="38">
        <f>IF(OR(Beazley_data[[#This Row],[total_RC]]&lt;0.6,Beazley_data[[#This Row],[total_RC]]&gt;2),1,Beazley_data[[#This Row],[total_RC]])</f>
        <v>1</v>
      </c>
      <c r="P1413" s="39" t="str">
        <f>Beazley_data[[#This Row],[key]]</f>
        <v>FNA</v>
      </c>
      <c r="Q1413" s="40">
        <f>Beazley_data[[#This Row],[WEP]]</f>
        <v>-46614.523000000001</v>
      </c>
      <c r="R1413" s="40">
        <f t="shared" si="179"/>
        <v>0</v>
      </c>
      <c r="S1413" s="41" t="str">
        <f t="shared" si="180"/>
        <v>no values</v>
      </c>
      <c r="U1413" s="42">
        <f>Beazley_data[[#This Row],[Acq_costs]]</f>
        <v>5521.1898201114</v>
      </c>
      <c r="V1413" s="40">
        <f t="shared" si="181"/>
        <v>0</v>
      </c>
      <c r="W1413" s="43" t="str">
        <f t="shared" si="182"/>
        <v>no values</v>
      </c>
      <c r="Y1413" s="44">
        <f>Beazley_data[[#This Row],[total_RC]]</f>
        <v>0</v>
      </c>
      <c r="Z1413" s="45">
        <f t="shared" si="183"/>
        <v>0</v>
      </c>
      <c r="AA1413" s="43" t="str">
        <f t="shared" si="184"/>
        <v>no values</v>
      </c>
      <c r="AD1413" s="42">
        <f>Beazley_data[[#This Row],[Cat_incurred]]+Beazley_data[[#This Row],[incurred_exc_cat]]</f>
        <v>89.638840680000001</v>
      </c>
      <c r="AE1413" s="40">
        <f t="shared" si="185"/>
        <v>0</v>
      </c>
      <c r="AF1413" s="43" t="str">
        <f t="shared" si="186"/>
        <v>no values</v>
      </c>
    </row>
    <row r="1414" spans="1:32" x14ac:dyDescent="0.25">
      <c r="A1414" s="48" t="s">
        <v>1677</v>
      </c>
      <c r="B1414" s="48" t="s">
        <v>1678</v>
      </c>
      <c r="C1414" s="49">
        <v>1996</v>
      </c>
      <c r="D1414" s="85">
        <v>1842.9122</v>
      </c>
      <c r="E1414" s="49">
        <v>614.30406666666704</v>
      </c>
      <c r="F1414" s="49">
        <v>0</v>
      </c>
      <c r="G1414" s="49">
        <v>0</v>
      </c>
      <c r="H1414" s="49">
        <v>0</v>
      </c>
      <c r="I1414" s="49">
        <v>0</v>
      </c>
      <c r="J1414" s="49"/>
      <c r="K1414" s="49">
        <v>0</v>
      </c>
      <c r="L1414" s="49">
        <v>0</v>
      </c>
      <c r="M1414" s="38">
        <f>IF(OR(Beazley_data[[#This Row],[total_RC]]&lt;0.6,Beazley_data[[#This Row],[total_RC]]&gt;2),1,Beazley_data[[#This Row],[total_RC]])</f>
        <v>1</v>
      </c>
      <c r="P1414" s="39" t="str">
        <f>Beazley_data[[#This Row],[key]]</f>
        <v>FR1996</v>
      </c>
      <c r="Q1414" s="40">
        <f>Beazley_data[[#This Row],[WEP]]</f>
        <v>1842.9122</v>
      </c>
      <c r="R1414" s="40">
        <f t="shared" si="179"/>
        <v>0</v>
      </c>
      <c r="S1414" s="41" t="str">
        <f t="shared" si="180"/>
        <v>no values</v>
      </c>
      <c r="U1414" s="42">
        <f>Beazley_data[[#This Row],[Acq_costs]]</f>
        <v>614.30406666666704</v>
      </c>
      <c r="V1414" s="40">
        <f t="shared" si="181"/>
        <v>0</v>
      </c>
      <c r="W1414" s="43" t="str">
        <f t="shared" si="182"/>
        <v>no values</v>
      </c>
      <c r="Y1414" s="44">
        <f>Beazley_data[[#This Row],[total_RC]]</f>
        <v>0</v>
      </c>
      <c r="Z1414" s="45">
        <f t="shared" si="183"/>
        <v>0</v>
      </c>
      <c r="AA1414" s="43" t="str">
        <f t="shared" si="184"/>
        <v>no values</v>
      </c>
      <c r="AD1414" s="42">
        <f>Beazley_data[[#This Row],[Cat_incurred]]+Beazley_data[[#This Row],[incurred_exc_cat]]</f>
        <v>0</v>
      </c>
      <c r="AE1414" s="40">
        <f t="shared" si="185"/>
        <v>0</v>
      </c>
      <c r="AF1414" s="43" t="str">
        <f t="shared" si="186"/>
        <v>no values</v>
      </c>
    </row>
    <row r="1415" spans="1:32" x14ac:dyDescent="0.25">
      <c r="A1415" s="46" t="s">
        <v>1679</v>
      </c>
      <c r="B1415" s="46" t="s">
        <v>1680</v>
      </c>
      <c r="C1415">
        <v>2000</v>
      </c>
      <c r="D1415" s="84">
        <v>2383.1682999999998</v>
      </c>
      <c r="E1415">
        <v>1021.35784285714</v>
      </c>
      <c r="F1415">
        <v>0</v>
      </c>
      <c r="G1415">
        <v>0</v>
      </c>
      <c r="H1415">
        <v>0</v>
      </c>
      <c r="I1415">
        <v>0</v>
      </c>
      <c r="K1415">
        <v>0</v>
      </c>
      <c r="L1415">
        <v>0</v>
      </c>
      <c r="M1415" s="38">
        <f>IF(OR(Beazley_data[[#This Row],[total_RC]]&lt;0.6,Beazley_data[[#This Row],[total_RC]]&gt;2),1,Beazley_data[[#This Row],[total_RC]])</f>
        <v>1</v>
      </c>
      <c r="P1415" s="39" t="str">
        <f>Beazley_data[[#This Row],[key]]</f>
        <v>FS2000</v>
      </c>
      <c r="Q1415" s="40">
        <f>Beazley_data[[#This Row],[WEP]]</f>
        <v>2383.1682999999998</v>
      </c>
      <c r="R1415" s="40">
        <f t="shared" si="179"/>
        <v>0</v>
      </c>
      <c r="S1415" s="41" t="str">
        <f t="shared" si="180"/>
        <v>no values</v>
      </c>
      <c r="U1415" s="42">
        <f>Beazley_data[[#This Row],[Acq_costs]]</f>
        <v>1021.35784285714</v>
      </c>
      <c r="V1415" s="40">
        <f t="shared" si="181"/>
        <v>0</v>
      </c>
      <c r="W1415" s="43" t="str">
        <f t="shared" si="182"/>
        <v>no values</v>
      </c>
      <c r="Y1415" s="44">
        <f>Beazley_data[[#This Row],[total_RC]]</f>
        <v>0</v>
      </c>
      <c r="Z1415" s="45">
        <f t="shared" si="183"/>
        <v>0</v>
      </c>
      <c r="AA1415" s="43" t="str">
        <f t="shared" si="184"/>
        <v>no values</v>
      </c>
      <c r="AD1415" s="42">
        <f>Beazley_data[[#This Row],[Cat_incurred]]+Beazley_data[[#This Row],[incurred_exc_cat]]</f>
        <v>0</v>
      </c>
      <c r="AE1415" s="40">
        <f t="shared" si="185"/>
        <v>0</v>
      </c>
      <c r="AF1415" s="43" t="str">
        <f t="shared" si="186"/>
        <v>no values</v>
      </c>
    </row>
    <row r="1416" spans="1:32" x14ac:dyDescent="0.25">
      <c r="A1416" s="48" t="s">
        <v>1681</v>
      </c>
      <c r="B1416" s="48" t="s">
        <v>34</v>
      </c>
      <c r="C1416" s="49">
        <v>1993</v>
      </c>
      <c r="D1416" s="85">
        <v>98886.7932</v>
      </c>
      <c r="E1416" s="49">
        <v>9156.1714666666703</v>
      </c>
      <c r="F1416" s="49">
        <v>0</v>
      </c>
      <c r="G1416" s="49">
        <v>0</v>
      </c>
      <c r="H1416" s="49">
        <v>0</v>
      </c>
      <c r="I1416" s="49">
        <v>0</v>
      </c>
      <c r="J1416" s="49"/>
      <c r="K1416" s="49">
        <v>0</v>
      </c>
      <c r="L1416" s="49">
        <v>0</v>
      </c>
      <c r="M1416" s="38">
        <f>IF(OR(Beazley_data[[#This Row],[total_RC]]&lt;0.6,Beazley_data[[#This Row],[total_RC]]&gt;2),1,Beazley_data[[#This Row],[total_RC]])</f>
        <v>1</v>
      </c>
      <c r="P1416" s="39" t="str">
        <f>Beazley_data[[#This Row],[key]]</f>
        <v>G1993</v>
      </c>
      <c r="Q1416" s="40">
        <f>Beazley_data[[#This Row],[WEP]]</f>
        <v>98886.7932</v>
      </c>
      <c r="R1416" s="40">
        <f t="shared" si="179"/>
        <v>0</v>
      </c>
      <c r="S1416" s="41" t="str">
        <f t="shared" si="180"/>
        <v>no values</v>
      </c>
      <c r="U1416" s="42">
        <f>Beazley_data[[#This Row],[Acq_costs]]</f>
        <v>9156.1714666666703</v>
      </c>
      <c r="V1416" s="40">
        <f t="shared" si="181"/>
        <v>0</v>
      </c>
      <c r="W1416" s="43" t="str">
        <f t="shared" si="182"/>
        <v>no values</v>
      </c>
      <c r="Y1416" s="44">
        <f>Beazley_data[[#This Row],[total_RC]]</f>
        <v>0</v>
      </c>
      <c r="Z1416" s="45">
        <f t="shared" si="183"/>
        <v>0</v>
      </c>
      <c r="AA1416" s="43" t="str">
        <f t="shared" si="184"/>
        <v>no values</v>
      </c>
      <c r="AD1416" s="42">
        <f>Beazley_data[[#This Row],[Cat_incurred]]+Beazley_data[[#This Row],[incurred_exc_cat]]</f>
        <v>0</v>
      </c>
      <c r="AE1416" s="40">
        <f t="shared" si="185"/>
        <v>0</v>
      </c>
      <c r="AF1416" s="43" t="str">
        <f t="shared" si="186"/>
        <v>no values</v>
      </c>
    </row>
    <row r="1417" spans="1:32" x14ac:dyDescent="0.25">
      <c r="A1417" s="46" t="s">
        <v>1682</v>
      </c>
      <c r="B1417" s="46" t="s">
        <v>34</v>
      </c>
      <c r="C1417">
        <v>1994</v>
      </c>
      <c r="D1417" s="84">
        <v>43168</v>
      </c>
      <c r="E1417">
        <v>2272</v>
      </c>
      <c r="F1417">
        <v>0</v>
      </c>
      <c r="G1417">
        <v>0</v>
      </c>
      <c r="H1417">
        <v>0</v>
      </c>
      <c r="I1417">
        <v>0</v>
      </c>
      <c r="K1417">
        <v>0</v>
      </c>
      <c r="L1417">
        <v>0</v>
      </c>
      <c r="M1417" s="38">
        <f>IF(OR(Beazley_data[[#This Row],[total_RC]]&lt;0.6,Beazley_data[[#This Row],[total_RC]]&gt;2),1,Beazley_data[[#This Row],[total_RC]])</f>
        <v>1</v>
      </c>
      <c r="P1417" s="39" t="str">
        <f>Beazley_data[[#This Row],[key]]</f>
        <v>G1994</v>
      </c>
      <c r="Q1417" s="40">
        <f>Beazley_data[[#This Row],[WEP]]</f>
        <v>43168</v>
      </c>
      <c r="R1417" s="40">
        <f t="shared" si="179"/>
        <v>0</v>
      </c>
      <c r="S1417" s="41" t="str">
        <f t="shared" si="180"/>
        <v>no values</v>
      </c>
      <c r="U1417" s="42">
        <f>Beazley_data[[#This Row],[Acq_costs]]</f>
        <v>2272</v>
      </c>
      <c r="V1417" s="40">
        <f t="shared" si="181"/>
        <v>0</v>
      </c>
      <c r="W1417" s="43" t="str">
        <f t="shared" si="182"/>
        <v>no values</v>
      </c>
      <c r="Y1417" s="44">
        <f>Beazley_data[[#This Row],[total_RC]]</f>
        <v>0</v>
      </c>
      <c r="Z1417" s="45">
        <f t="shared" si="183"/>
        <v>0</v>
      </c>
      <c r="AA1417" s="43" t="str">
        <f t="shared" si="184"/>
        <v>no values</v>
      </c>
      <c r="AD1417" s="42">
        <f>Beazley_data[[#This Row],[Cat_incurred]]+Beazley_data[[#This Row],[incurred_exc_cat]]</f>
        <v>0</v>
      </c>
      <c r="AE1417" s="40">
        <f t="shared" si="185"/>
        <v>0</v>
      </c>
      <c r="AF1417" s="43" t="str">
        <f t="shared" si="186"/>
        <v>no values</v>
      </c>
    </row>
    <row r="1418" spans="1:32" x14ac:dyDescent="0.25">
      <c r="A1418" s="48" t="s">
        <v>1683</v>
      </c>
      <c r="B1418" s="48" t="s">
        <v>34</v>
      </c>
      <c r="C1418" s="49">
        <v>1995</v>
      </c>
      <c r="D1418" s="85">
        <v>33896</v>
      </c>
      <c r="E1418" s="49">
        <v>1784</v>
      </c>
      <c r="F1418" s="49">
        <v>0</v>
      </c>
      <c r="G1418" s="49">
        <v>0</v>
      </c>
      <c r="H1418" s="49">
        <v>0</v>
      </c>
      <c r="I1418" s="49">
        <v>0</v>
      </c>
      <c r="J1418" s="49">
        <v>1</v>
      </c>
      <c r="K1418" s="49">
        <v>0</v>
      </c>
      <c r="L1418" s="49">
        <v>0</v>
      </c>
      <c r="M1418" s="38">
        <f>IF(OR(Beazley_data[[#This Row],[total_RC]]&lt;0.6,Beazley_data[[#This Row],[total_RC]]&gt;2),1,Beazley_data[[#This Row],[total_RC]])</f>
        <v>1</v>
      </c>
      <c r="P1418" s="39" t="str">
        <f>Beazley_data[[#This Row],[key]]</f>
        <v>G1995</v>
      </c>
      <c r="Q1418" s="40">
        <f>Beazley_data[[#This Row],[WEP]]</f>
        <v>33896</v>
      </c>
      <c r="R1418" s="40">
        <f t="shared" si="179"/>
        <v>0</v>
      </c>
      <c r="S1418" s="41" t="str">
        <f t="shared" si="180"/>
        <v>no values</v>
      </c>
      <c r="U1418" s="42">
        <f>Beazley_data[[#This Row],[Acq_costs]]</f>
        <v>1784</v>
      </c>
      <c r="V1418" s="40">
        <f t="shared" si="181"/>
        <v>0</v>
      </c>
      <c r="W1418" s="43" t="str">
        <f t="shared" si="182"/>
        <v>no values</v>
      </c>
      <c r="Y1418" s="44">
        <f>Beazley_data[[#This Row],[total_RC]]</f>
        <v>1</v>
      </c>
      <c r="Z1418" s="45">
        <f t="shared" si="183"/>
        <v>0</v>
      </c>
      <c r="AA1418" s="43" t="str">
        <f t="shared" si="184"/>
        <v>no values</v>
      </c>
      <c r="AD1418" s="42">
        <f>Beazley_data[[#This Row],[Cat_incurred]]+Beazley_data[[#This Row],[incurred_exc_cat]]</f>
        <v>0</v>
      </c>
      <c r="AE1418" s="40">
        <f t="shared" si="185"/>
        <v>0</v>
      </c>
      <c r="AF1418" s="43" t="str">
        <f t="shared" si="186"/>
        <v>no values</v>
      </c>
    </row>
    <row r="1419" spans="1:32" x14ac:dyDescent="0.25">
      <c r="A1419" s="46" t="s">
        <v>1684</v>
      </c>
      <c r="B1419" s="46" t="s">
        <v>34</v>
      </c>
      <c r="C1419">
        <v>1996</v>
      </c>
      <c r="D1419" s="84">
        <v>26593.1888</v>
      </c>
      <c r="E1419">
        <v>2142.7987555555601</v>
      </c>
      <c r="F1419">
        <v>0</v>
      </c>
      <c r="G1419">
        <v>0</v>
      </c>
      <c r="H1419">
        <v>0</v>
      </c>
      <c r="I1419">
        <v>0</v>
      </c>
      <c r="J1419">
        <v>1.01</v>
      </c>
      <c r="K1419">
        <v>0</v>
      </c>
      <c r="L1419">
        <v>0</v>
      </c>
      <c r="M1419" s="38">
        <f>IF(OR(Beazley_data[[#This Row],[total_RC]]&lt;0.6,Beazley_data[[#This Row],[total_RC]]&gt;2),1,Beazley_data[[#This Row],[total_RC]])</f>
        <v>1.01</v>
      </c>
      <c r="P1419" s="39" t="str">
        <f>Beazley_data[[#This Row],[key]]</f>
        <v>G1996</v>
      </c>
      <c r="Q1419" s="40">
        <f>Beazley_data[[#This Row],[WEP]]</f>
        <v>26593.1888</v>
      </c>
      <c r="R1419" s="40">
        <f t="shared" si="179"/>
        <v>0</v>
      </c>
      <c r="S1419" s="41" t="str">
        <f t="shared" si="180"/>
        <v>no values</v>
      </c>
      <c r="U1419" s="42">
        <f>Beazley_data[[#This Row],[Acq_costs]]</f>
        <v>2142.7987555555601</v>
      </c>
      <c r="V1419" s="40">
        <f t="shared" si="181"/>
        <v>0</v>
      </c>
      <c r="W1419" s="43" t="str">
        <f t="shared" si="182"/>
        <v>no values</v>
      </c>
      <c r="Y1419" s="44">
        <f>Beazley_data[[#This Row],[total_RC]]</f>
        <v>1.01</v>
      </c>
      <c r="Z1419" s="45">
        <f t="shared" si="183"/>
        <v>0</v>
      </c>
      <c r="AA1419" s="43" t="str">
        <f t="shared" si="184"/>
        <v>no values</v>
      </c>
      <c r="AD1419" s="42">
        <f>Beazley_data[[#This Row],[Cat_incurred]]+Beazley_data[[#This Row],[incurred_exc_cat]]</f>
        <v>0</v>
      </c>
      <c r="AE1419" s="40">
        <f t="shared" si="185"/>
        <v>0</v>
      </c>
      <c r="AF1419" s="43" t="str">
        <f t="shared" si="186"/>
        <v>no values</v>
      </c>
    </row>
    <row r="1420" spans="1:32" x14ac:dyDescent="0.25">
      <c r="A1420" s="48" t="s">
        <v>1685</v>
      </c>
      <c r="B1420" s="48" t="s">
        <v>34</v>
      </c>
      <c r="C1420" s="49">
        <v>1997</v>
      </c>
      <c r="D1420" s="85">
        <v>26671.68</v>
      </c>
      <c r="E1420" s="49">
        <v>2408.67</v>
      </c>
      <c r="F1420" s="49">
        <v>0</v>
      </c>
      <c r="G1420" s="49">
        <v>0</v>
      </c>
      <c r="H1420" s="49">
        <v>0</v>
      </c>
      <c r="I1420" s="49">
        <v>0</v>
      </c>
      <c r="J1420" s="49">
        <v>0.70730194530589197</v>
      </c>
      <c r="K1420" s="49">
        <v>0</v>
      </c>
      <c r="L1420" s="49">
        <v>0</v>
      </c>
      <c r="M1420" s="38">
        <f>IF(OR(Beazley_data[[#This Row],[total_RC]]&lt;0.6,Beazley_data[[#This Row],[total_RC]]&gt;2),1,Beazley_data[[#This Row],[total_RC]])</f>
        <v>0.70730194530589197</v>
      </c>
      <c r="P1420" s="39" t="str">
        <f>Beazley_data[[#This Row],[key]]</f>
        <v>G1997</v>
      </c>
      <c r="Q1420" s="40">
        <f>Beazley_data[[#This Row],[WEP]]</f>
        <v>26671.68</v>
      </c>
      <c r="R1420" s="40">
        <f t="shared" si="179"/>
        <v>0</v>
      </c>
      <c r="S1420" s="41" t="str">
        <f t="shared" si="180"/>
        <v>no values</v>
      </c>
      <c r="U1420" s="42">
        <f>Beazley_data[[#This Row],[Acq_costs]]</f>
        <v>2408.67</v>
      </c>
      <c r="V1420" s="40">
        <f t="shared" si="181"/>
        <v>0</v>
      </c>
      <c r="W1420" s="43" t="str">
        <f t="shared" si="182"/>
        <v>no values</v>
      </c>
      <c r="Y1420" s="44">
        <f>Beazley_data[[#This Row],[total_RC]]</f>
        <v>0.70730194530589197</v>
      </c>
      <c r="Z1420" s="45">
        <f t="shared" si="183"/>
        <v>0</v>
      </c>
      <c r="AA1420" s="43" t="str">
        <f t="shared" si="184"/>
        <v>no values</v>
      </c>
      <c r="AD1420" s="42">
        <f>Beazley_data[[#This Row],[Cat_incurred]]+Beazley_data[[#This Row],[incurred_exc_cat]]</f>
        <v>0</v>
      </c>
      <c r="AE1420" s="40">
        <f t="shared" si="185"/>
        <v>0</v>
      </c>
      <c r="AF1420" s="43" t="str">
        <f t="shared" si="186"/>
        <v>no values</v>
      </c>
    </row>
    <row r="1421" spans="1:32" x14ac:dyDescent="0.25">
      <c r="A1421" s="46" t="s">
        <v>1686</v>
      </c>
      <c r="B1421" s="46" t="s">
        <v>34</v>
      </c>
      <c r="C1421">
        <v>1998</v>
      </c>
      <c r="D1421" s="84">
        <v>54471.719400000002</v>
      </c>
      <c r="E1421">
        <v>10435.8795717964</v>
      </c>
      <c r="F1421">
        <v>0</v>
      </c>
      <c r="G1421">
        <v>0</v>
      </c>
      <c r="H1421">
        <v>360.5992</v>
      </c>
      <c r="I1421">
        <v>360.5992</v>
      </c>
      <c r="J1421">
        <v>0.9</v>
      </c>
      <c r="K1421">
        <v>360.5992</v>
      </c>
      <c r="L1421">
        <v>360.5992</v>
      </c>
      <c r="M1421" s="38">
        <f>IF(OR(Beazley_data[[#This Row],[total_RC]]&lt;0.6,Beazley_data[[#This Row],[total_RC]]&gt;2),1,Beazley_data[[#This Row],[total_RC]])</f>
        <v>0.9</v>
      </c>
      <c r="P1421" s="39" t="str">
        <f>Beazley_data[[#This Row],[key]]</f>
        <v>G1998</v>
      </c>
      <c r="Q1421" s="40">
        <f>Beazley_data[[#This Row],[WEP]]</f>
        <v>54471.719400000002</v>
      </c>
      <c r="R1421" s="40">
        <f t="shared" si="179"/>
        <v>0</v>
      </c>
      <c r="S1421" s="41" t="str">
        <f t="shared" si="180"/>
        <v>no values</v>
      </c>
      <c r="U1421" s="42">
        <f>Beazley_data[[#This Row],[Acq_costs]]</f>
        <v>10435.8795717964</v>
      </c>
      <c r="V1421" s="40">
        <f t="shared" si="181"/>
        <v>0</v>
      </c>
      <c r="W1421" s="43" t="str">
        <f t="shared" si="182"/>
        <v>no values</v>
      </c>
      <c r="Y1421" s="44">
        <f>Beazley_data[[#This Row],[total_RC]]</f>
        <v>0.9</v>
      </c>
      <c r="Z1421" s="45">
        <f t="shared" si="183"/>
        <v>0</v>
      </c>
      <c r="AA1421" s="43" t="str">
        <f t="shared" si="184"/>
        <v>no values</v>
      </c>
      <c r="AD1421" s="42">
        <f>Beazley_data[[#This Row],[Cat_incurred]]+Beazley_data[[#This Row],[incurred_exc_cat]]</f>
        <v>360.5992</v>
      </c>
      <c r="AE1421" s="40">
        <f t="shared" si="185"/>
        <v>0</v>
      </c>
      <c r="AF1421" s="43" t="str">
        <f t="shared" si="186"/>
        <v>no values</v>
      </c>
    </row>
    <row r="1422" spans="1:32" x14ac:dyDescent="0.25">
      <c r="A1422" s="48" t="s">
        <v>1687</v>
      </c>
      <c r="B1422" s="48" t="s">
        <v>34</v>
      </c>
      <c r="C1422" s="49">
        <v>1999</v>
      </c>
      <c r="D1422" s="85">
        <v>2664602.1079000002</v>
      </c>
      <c r="E1422" s="49">
        <v>340059.32453206601</v>
      </c>
      <c r="F1422" s="49">
        <v>356875.76860478998</v>
      </c>
      <c r="G1422" s="49">
        <v>356875.76860478998</v>
      </c>
      <c r="H1422" s="49">
        <v>279672.66636004997</v>
      </c>
      <c r="I1422" s="49">
        <v>279672.66636004997</v>
      </c>
      <c r="J1422" s="49">
        <v>0.89297254866926401</v>
      </c>
      <c r="K1422" s="49">
        <v>636548.43496483995</v>
      </c>
      <c r="L1422" s="49">
        <v>636548.43496483995</v>
      </c>
      <c r="M1422" s="38">
        <f>IF(OR(Beazley_data[[#This Row],[total_RC]]&lt;0.6,Beazley_data[[#This Row],[total_RC]]&gt;2),1,Beazley_data[[#This Row],[total_RC]])</f>
        <v>0.89297254866926401</v>
      </c>
      <c r="P1422" s="39" t="str">
        <f>Beazley_data[[#This Row],[key]]</f>
        <v>G1999</v>
      </c>
      <c r="Q1422" s="40">
        <f>Beazley_data[[#This Row],[WEP]]</f>
        <v>2664602.1079000002</v>
      </c>
      <c r="R1422" s="40">
        <f t="shared" si="179"/>
        <v>0</v>
      </c>
      <c r="S1422" s="41" t="str">
        <f t="shared" si="180"/>
        <v>no values</v>
      </c>
      <c r="U1422" s="42">
        <f>Beazley_data[[#This Row],[Acq_costs]]</f>
        <v>340059.32453206601</v>
      </c>
      <c r="V1422" s="40">
        <f t="shared" si="181"/>
        <v>0</v>
      </c>
      <c r="W1422" s="43" t="str">
        <f t="shared" si="182"/>
        <v>no values</v>
      </c>
      <c r="Y1422" s="44">
        <f>Beazley_data[[#This Row],[total_RC]]</f>
        <v>0.89297254866926401</v>
      </c>
      <c r="Z1422" s="45">
        <f t="shared" si="183"/>
        <v>0</v>
      </c>
      <c r="AA1422" s="43" t="str">
        <f t="shared" si="184"/>
        <v>no values</v>
      </c>
      <c r="AD1422" s="42">
        <f>Beazley_data[[#This Row],[Cat_incurred]]+Beazley_data[[#This Row],[incurred_exc_cat]]</f>
        <v>636548.43496483995</v>
      </c>
      <c r="AE1422" s="40">
        <f t="shared" si="185"/>
        <v>0</v>
      </c>
      <c r="AF1422" s="43" t="str">
        <f t="shared" si="186"/>
        <v>no values</v>
      </c>
    </row>
    <row r="1423" spans="1:32" x14ac:dyDescent="0.25">
      <c r="A1423" s="46" t="s">
        <v>1688</v>
      </c>
      <c r="B1423" s="46" t="s">
        <v>34</v>
      </c>
      <c r="C1423">
        <v>2000</v>
      </c>
      <c r="D1423" s="84">
        <v>4367131.1282000002</v>
      </c>
      <c r="E1423">
        <v>453115.545885664</v>
      </c>
      <c r="F1423">
        <v>11145386.8584945</v>
      </c>
      <c r="G1423">
        <v>11412469.2342945</v>
      </c>
      <c r="H1423">
        <v>1834768.6357264</v>
      </c>
      <c r="I1423">
        <v>1839348.3932264</v>
      </c>
      <c r="J1423">
        <v>0.95208561043519802</v>
      </c>
      <c r="K1423">
        <v>12980155.494220899</v>
      </c>
      <c r="L1423">
        <v>13251817.6275209</v>
      </c>
      <c r="M1423" s="38">
        <f>IF(OR(Beazley_data[[#This Row],[total_RC]]&lt;0.6,Beazley_data[[#This Row],[total_RC]]&gt;2),1,Beazley_data[[#This Row],[total_RC]])</f>
        <v>0.95208561043519802</v>
      </c>
      <c r="P1423" s="39" t="str">
        <f>Beazley_data[[#This Row],[key]]</f>
        <v>G2000</v>
      </c>
      <c r="Q1423" s="40">
        <f>Beazley_data[[#This Row],[WEP]]</f>
        <v>4367131.1282000002</v>
      </c>
      <c r="R1423" s="40">
        <f t="shared" si="179"/>
        <v>4343879.4518879997</v>
      </c>
      <c r="S1423" s="41">
        <f t="shared" si="180"/>
        <v>-5.3527443773547885E-3</v>
      </c>
      <c r="U1423" s="42">
        <f>Beazley_data[[#This Row],[Acq_costs]]</f>
        <v>453115.545885664</v>
      </c>
      <c r="V1423" s="40">
        <f t="shared" si="181"/>
        <v>448183.72346800001</v>
      </c>
      <c r="W1423" s="43">
        <f t="shared" si="182"/>
        <v>-1.1004019466619745E-2</v>
      </c>
      <c r="Y1423" s="44">
        <f>Beazley_data[[#This Row],[total_RC]]</f>
        <v>0.95208561043519802</v>
      </c>
      <c r="Z1423" s="45">
        <f t="shared" si="183"/>
        <v>0.950096718396094</v>
      </c>
      <c r="AA1423" s="43">
        <f t="shared" si="184"/>
        <v>-2.0933574451889132E-3</v>
      </c>
      <c r="AD1423" s="42">
        <f>Beazley_data[[#This Row],[Cat_incurred]]+Beazley_data[[#This Row],[incurred_exc_cat]]</f>
        <v>13251817.6275209</v>
      </c>
      <c r="AE1423" s="40">
        <f t="shared" si="185"/>
        <v>12804221.510924</v>
      </c>
      <c r="AF1423" s="43">
        <f t="shared" si="186"/>
        <v>-3.4956917624006316E-2</v>
      </c>
    </row>
    <row r="1424" spans="1:32" x14ac:dyDescent="0.25">
      <c r="A1424" s="48" t="s">
        <v>1689</v>
      </c>
      <c r="B1424" s="48" t="s">
        <v>34</v>
      </c>
      <c r="C1424" s="49">
        <v>2001</v>
      </c>
      <c r="D1424" s="85">
        <v>7142248.5248999996</v>
      </c>
      <c r="E1424" s="49">
        <v>1475847.07030854</v>
      </c>
      <c r="F1424" s="49">
        <v>878703.90993516403</v>
      </c>
      <c r="G1424" s="49">
        <v>878703.90993516403</v>
      </c>
      <c r="H1424" s="49">
        <v>2078108.0227443201</v>
      </c>
      <c r="I1424" s="49">
        <v>2078108.0227443201</v>
      </c>
      <c r="J1424" s="49">
        <v>1.03469240912953</v>
      </c>
      <c r="K1424" s="49">
        <v>2956811.9326794799</v>
      </c>
      <c r="L1424" s="49">
        <v>2956811.9326794799</v>
      </c>
      <c r="M1424" s="38">
        <f>IF(OR(Beazley_data[[#This Row],[total_RC]]&lt;0.6,Beazley_data[[#This Row],[total_RC]]&gt;2),1,Beazley_data[[#This Row],[total_RC]])</f>
        <v>1.03469240912953</v>
      </c>
      <c r="P1424" s="39" t="str">
        <f>Beazley_data[[#This Row],[key]]</f>
        <v>G2001</v>
      </c>
      <c r="Q1424" s="40">
        <f>Beazley_data[[#This Row],[WEP]]</f>
        <v>7142248.5248999996</v>
      </c>
      <c r="R1424" s="40">
        <f t="shared" si="179"/>
        <v>7225698.89034208</v>
      </c>
      <c r="S1424" s="41">
        <f t="shared" si="180"/>
        <v>1.1549106419812313E-2</v>
      </c>
      <c r="U1424" s="42">
        <f>Beazley_data[[#This Row],[Acq_costs]]</f>
        <v>1475847.07030854</v>
      </c>
      <c r="V1424" s="40">
        <f t="shared" si="181"/>
        <v>1499493.6563987201</v>
      </c>
      <c r="W1424" s="43">
        <f t="shared" si="182"/>
        <v>1.5769713989301725E-2</v>
      </c>
      <c r="Y1424" s="44">
        <f>Beazley_data[[#This Row],[total_RC]]</f>
        <v>1.03469240912953</v>
      </c>
      <c r="Z1424" s="45">
        <f t="shared" si="183"/>
        <v>1.0355586009053801</v>
      </c>
      <c r="AA1424" s="43">
        <f t="shared" si="184"/>
        <v>8.3644882587312623E-4</v>
      </c>
      <c r="AD1424" s="42">
        <f>Beazley_data[[#This Row],[Cat_incurred]]+Beazley_data[[#This Row],[incurred_exc_cat]]</f>
        <v>2956811.9326794841</v>
      </c>
      <c r="AE1424" s="40">
        <f t="shared" si="185"/>
        <v>3448803.98926161</v>
      </c>
      <c r="AF1424" s="43">
        <f t="shared" si="186"/>
        <v>0.14265584768343459</v>
      </c>
    </row>
    <row r="1425" spans="1:32" x14ac:dyDescent="0.25">
      <c r="A1425" s="46" t="s">
        <v>1690</v>
      </c>
      <c r="B1425" s="46" t="s">
        <v>34</v>
      </c>
      <c r="C1425">
        <v>2002</v>
      </c>
      <c r="D1425" s="84">
        <v>10556482.551999999</v>
      </c>
      <c r="E1425">
        <v>1849225.13663811</v>
      </c>
      <c r="F1425">
        <v>7102683.5064519402</v>
      </c>
      <c r="G1425">
        <v>7123172.6248519402</v>
      </c>
      <c r="H1425">
        <v>2902667.2589082802</v>
      </c>
      <c r="I1425">
        <v>3018843.35190828</v>
      </c>
      <c r="J1425">
        <v>1.29559691200989</v>
      </c>
      <c r="K1425">
        <v>10005350.765360201</v>
      </c>
      <c r="L1425">
        <v>10142015.976760199</v>
      </c>
      <c r="M1425" s="38">
        <f>IF(OR(Beazley_data[[#This Row],[total_RC]]&lt;0.6,Beazley_data[[#This Row],[total_RC]]&gt;2),1,Beazley_data[[#This Row],[total_RC]])</f>
        <v>1.29559691200989</v>
      </c>
      <c r="P1425" s="39" t="str">
        <f>Beazley_data[[#This Row],[key]]</f>
        <v>G2002</v>
      </c>
      <c r="Q1425" s="40">
        <f>Beazley_data[[#This Row],[WEP]]</f>
        <v>10556482.551999999</v>
      </c>
      <c r="R1425" s="40">
        <f t="shared" si="179"/>
        <v>10632396.093432</v>
      </c>
      <c r="S1425" s="41">
        <f t="shared" si="180"/>
        <v>7.1398338403603238E-3</v>
      </c>
      <c r="U1425" s="42">
        <f>Beazley_data[[#This Row],[Acq_costs]]</f>
        <v>1849225.13663811</v>
      </c>
      <c r="V1425" s="40">
        <f t="shared" si="181"/>
        <v>1859675.2957520001</v>
      </c>
      <c r="W1425" s="43">
        <f t="shared" si="182"/>
        <v>5.6193460964723291E-3</v>
      </c>
      <c r="Y1425" s="44">
        <f>Beazley_data[[#This Row],[total_RC]]</f>
        <v>1.29559691200989</v>
      </c>
      <c r="Z1425" s="45">
        <f t="shared" si="183"/>
        <v>1.2953913564927699</v>
      </c>
      <c r="AA1425" s="43">
        <f t="shared" si="184"/>
        <v>-1.5868217437904465E-4</v>
      </c>
      <c r="AD1425" s="42">
        <f>Beazley_data[[#This Row],[Cat_incurred]]+Beazley_data[[#This Row],[incurred_exc_cat]]</f>
        <v>10142015.97676022</v>
      </c>
      <c r="AE1425" s="40">
        <f t="shared" si="185"/>
        <v>10189875.952584</v>
      </c>
      <c r="AF1425" s="43">
        <f t="shared" si="186"/>
        <v>4.6968163348096448E-3</v>
      </c>
    </row>
    <row r="1426" spans="1:32" x14ac:dyDescent="0.25">
      <c r="A1426" s="48" t="s">
        <v>1691</v>
      </c>
      <c r="B1426" s="48" t="s">
        <v>34</v>
      </c>
      <c r="C1426" s="49">
        <v>2003</v>
      </c>
      <c r="D1426" s="85">
        <v>15947959.0471</v>
      </c>
      <c r="E1426" s="49">
        <v>2645343.85197483</v>
      </c>
      <c r="F1426" s="49">
        <v>3344135.2155062198</v>
      </c>
      <c r="G1426" s="49">
        <v>3350392.4655062198</v>
      </c>
      <c r="H1426" s="49">
        <v>3587833.5984803098</v>
      </c>
      <c r="I1426" s="49">
        <v>3587833.5984803098</v>
      </c>
      <c r="J1426" s="49">
        <v>1.21687588725288</v>
      </c>
      <c r="K1426" s="49">
        <v>6931968.8139865203</v>
      </c>
      <c r="L1426" s="49">
        <v>6938226.0639865203</v>
      </c>
      <c r="M1426" s="38">
        <f>IF(OR(Beazley_data[[#This Row],[total_RC]]&lt;0.6,Beazley_data[[#This Row],[total_RC]]&gt;2),1,Beazley_data[[#This Row],[total_RC]])</f>
        <v>1.21687588725288</v>
      </c>
      <c r="P1426" s="39" t="str">
        <f>Beazley_data[[#This Row],[key]]</f>
        <v>G2003</v>
      </c>
      <c r="Q1426" s="40">
        <f>Beazley_data[[#This Row],[WEP]]</f>
        <v>15947959.0471</v>
      </c>
      <c r="R1426" s="40">
        <f t="shared" si="179"/>
        <v>16065676.6051182</v>
      </c>
      <c r="S1426" s="41">
        <f t="shared" si="180"/>
        <v>7.3272704854956223E-3</v>
      </c>
      <c r="U1426" s="42">
        <f>Beazley_data[[#This Row],[Acq_costs]]</f>
        <v>2645343.85197483</v>
      </c>
      <c r="V1426" s="40">
        <f t="shared" si="181"/>
        <v>2671541.1043710802</v>
      </c>
      <c r="W1426" s="43">
        <f t="shared" si="182"/>
        <v>9.8060450402156028E-3</v>
      </c>
      <c r="Y1426" s="44">
        <f>Beazley_data[[#This Row],[total_RC]]</f>
        <v>1.21687588725288</v>
      </c>
      <c r="Z1426" s="45">
        <f t="shared" si="183"/>
        <v>1.2170382278285099</v>
      </c>
      <c r="AA1426" s="43">
        <f t="shared" si="184"/>
        <v>1.333898738082948E-4</v>
      </c>
      <c r="AD1426" s="42">
        <f>Beazley_data[[#This Row],[Cat_incurred]]+Beazley_data[[#This Row],[incurred_exc_cat]]</f>
        <v>6938226.0639865296</v>
      </c>
      <c r="AE1426" s="40">
        <f t="shared" si="185"/>
        <v>7005587.7226348203</v>
      </c>
      <c r="AF1426" s="43">
        <f t="shared" si="186"/>
        <v>9.6154186222873785E-3</v>
      </c>
    </row>
    <row r="1427" spans="1:32" x14ac:dyDescent="0.25">
      <c r="A1427" s="46" t="s">
        <v>1692</v>
      </c>
      <c r="B1427" s="46" t="s">
        <v>34</v>
      </c>
      <c r="C1427">
        <v>2004</v>
      </c>
      <c r="D1427" s="84">
        <v>16115483.5854</v>
      </c>
      <c r="E1427">
        <v>2853837.7270226101</v>
      </c>
      <c r="F1427">
        <v>584721.32525030104</v>
      </c>
      <c r="G1427">
        <v>598959.22935030097</v>
      </c>
      <c r="H1427">
        <v>3297890.6274334802</v>
      </c>
      <c r="I1427">
        <v>3926179.2325387201</v>
      </c>
      <c r="J1427">
        <v>1.0599400868477999</v>
      </c>
      <c r="K1427">
        <v>3882611.9526837799</v>
      </c>
      <c r="L1427">
        <v>4525138.4618890202</v>
      </c>
      <c r="M1427" s="38">
        <f>IF(OR(Beazley_data[[#This Row],[total_RC]]&lt;0.6,Beazley_data[[#This Row],[total_RC]]&gt;2),1,Beazley_data[[#This Row],[total_RC]])</f>
        <v>1.0599400868477999</v>
      </c>
      <c r="P1427" s="39" t="str">
        <f>Beazley_data[[#This Row],[key]]</f>
        <v>G2004</v>
      </c>
      <c r="Q1427" s="40">
        <f>Beazley_data[[#This Row],[WEP]]</f>
        <v>16115483.5854</v>
      </c>
      <c r="R1427" s="40">
        <f t="shared" si="179"/>
        <v>16184183.491384501</v>
      </c>
      <c r="S1427" s="41">
        <f t="shared" si="180"/>
        <v>4.2448793305557972E-3</v>
      </c>
      <c r="U1427" s="42">
        <f>Beazley_data[[#This Row],[Acq_costs]]</f>
        <v>2853837.7270226101</v>
      </c>
      <c r="V1427" s="40">
        <f t="shared" si="181"/>
        <v>2868324.2436600099</v>
      </c>
      <c r="W1427" s="43">
        <f t="shared" si="182"/>
        <v>5.0505157042199855E-3</v>
      </c>
      <c r="Y1427" s="44">
        <f>Beazley_data[[#This Row],[total_RC]]</f>
        <v>1.0599400868477999</v>
      </c>
      <c r="Z1427" s="45">
        <f t="shared" si="183"/>
        <v>1.05978765201978</v>
      </c>
      <c r="AA1427" s="43">
        <f t="shared" si="184"/>
        <v>-1.4383525579813035E-4</v>
      </c>
      <c r="AD1427" s="42">
        <f>Beazley_data[[#This Row],[Cat_incurred]]+Beazley_data[[#This Row],[incurred_exc_cat]]</f>
        <v>4525138.4618890211</v>
      </c>
      <c r="AE1427" s="40">
        <f t="shared" si="185"/>
        <v>4724336.2324573696</v>
      </c>
      <c r="AF1427" s="43">
        <f t="shared" si="186"/>
        <v>4.2164181541485136E-2</v>
      </c>
    </row>
    <row r="1428" spans="1:32" x14ac:dyDescent="0.25">
      <c r="A1428" s="48" t="s">
        <v>1693</v>
      </c>
      <c r="B1428" s="48" t="s">
        <v>34</v>
      </c>
      <c r="C1428" s="49">
        <v>2005</v>
      </c>
      <c r="D1428" s="85">
        <v>13764497.1724</v>
      </c>
      <c r="E1428" s="49">
        <v>3111305.0707394402</v>
      </c>
      <c r="F1428" s="49">
        <v>6173176.3943733899</v>
      </c>
      <c r="G1428" s="49">
        <v>6173176.3943733899</v>
      </c>
      <c r="H1428" s="49">
        <v>4692729.7428393597</v>
      </c>
      <c r="I1428" s="49">
        <v>5409344.7498393599</v>
      </c>
      <c r="J1428" s="49">
        <v>1.00925571582298</v>
      </c>
      <c r="K1428" s="49">
        <v>10865906.137212699</v>
      </c>
      <c r="L1428" s="49">
        <v>11582521.1442127</v>
      </c>
      <c r="M1428" s="38">
        <f>IF(OR(Beazley_data[[#This Row],[total_RC]]&lt;0.6,Beazley_data[[#This Row],[total_RC]]&gt;2),1,Beazley_data[[#This Row],[total_RC]])</f>
        <v>1.00925571582298</v>
      </c>
      <c r="P1428" s="39" t="str">
        <f>Beazley_data[[#This Row],[key]]</f>
        <v>G2005</v>
      </c>
      <c r="Q1428" s="40">
        <f>Beazley_data[[#This Row],[WEP]]</f>
        <v>13764497.1724</v>
      </c>
      <c r="R1428" s="40">
        <f t="shared" si="179"/>
        <v>13808615.4771582</v>
      </c>
      <c r="S1428" s="41">
        <f t="shared" si="180"/>
        <v>3.1949839454346171E-3</v>
      </c>
      <c r="U1428" s="42">
        <f>Beazley_data[[#This Row],[Acq_costs]]</f>
        <v>3111305.0707394402</v>
      </c>
      <c r="V1428" s="40">
        <f t="shared" si="181"/>
        <v>3120232.6758270599</v>
      </c>
      <c r="W1428" s="43">
        <f t="shared" si="182"/>
        <v>2.8611985115031069E-3</v>
      </c>
      <c r="Y1428" s="44">
        <f>Beazley_data[[#This Row],[total_RC]]</f>
        <v>1.00925571582298</v>
      </c>
      <c r="Z1428" s="45">
        <f t="shared" si="183"/>
        <v>1.0092377313683101</v>
      </c>
      <c r="AA1428" s="43">
        <f t="shared" si="184"/>
        <v>-1.7819839777052517E-5</v>
      </c>
      <c r="AD1428" s="42">
        <f>Beazley_data[[#This Row],[Cat_incurred]]+Beazley_data[[#This Row],[incurred_exc_cat]]</f>
        <v>11582521.144212749</v>
      </c>
      <c r="AE1428" s="40">
        <f t="shared" si="185"/>
        <v>11658387.699050101</v>
      </c>
      <c r="AF1428" s="43">
        <f t="shared" si="186"/>
        <v>6.5074654228159789E-3</v>
      </c>
    </row>
    <row r="1429" spans="1:32" x14ac:dyDescent="0.25">
      <c r="A1429" s="46" t="s">
        <v>1694</v>
      </c>
      <c r="B1429" s="46" t="s">
        <v>34</v>
      </c>
      <c r="C1429">
        <v>2006</v>
      </c>
      <c r="D1429" s="84">
        <v>14142003.805500001</v>
      </c>
      <c r="E1429">
        <v>3215594.2781408001</v>
      </c>
      <c r="F1429">
        <v>2153287.5378354499</v>
      </c>
      <c r="G1429">
        <v>2153287.5378354499</v>
      </c>
      <c r="H1429">
        <v>4963377.6207959102</v>
      </c>
      <c r="I1429">
        <v>5002169.5435487302</v>
      </c>
      <c r="J1429">
        <v>1.11569732540581</v>
      </c>
      <c r="K1429">
        <v>7116665.1586313602</v>
      </c>
      <c r="L1429">
        <v>7155457.0813841801</v>
      </c>
      <c r="M1429" s="38">
        <f>IF(OR(Beazley_data[[#This Row],[total_RC]]&lt;0.6,Beazley_data[[#This Row],[total_RC]]&gt;2),1,Beazley_data[[#This Row],[total_RC]])</f>
        <v>1.11569732540581</v>
      </c>
      <c r="P1429" s="39" t="str">
        <f>Beazley_data[[#This Row],[key]]</f>
        <v>G2006</v>
      </c>
      <c r="Q1429" s="40">
        <f>Beazley_data[[#This Row],[WEP]]</f>
        <v>14142003.805500001</v>
      </c>
      <c r="R1429" s="40">
        <f t="shared" si="179"/>
        <v>14143652.500063799</v>
      </c>
      <c r="S1429" s="41">
        <f t="shared" si="180"/>
        <v>1.1656780762898193E-4</v>
      </c>
      <c r="U1429" s="42">
        <f>Beazley_data[[#This Row],[Acq_costs]]</f>
        <v>3215594.2781408001</v>
      </c>
      <c r="V1429" s="40">
        <f t="shared" si="181"/>
        <v>3212113.2262329599</v>
      </c>
      <c r="W1429" s="43">
        <f t="shared" si="182"/>
        <v>-1.0837264014888497E-3</v>
      </c>
      <c r="Y1429" s="44">
        <f>Beazley_data[[#This Row],[total_RC]]</f>
        <v>1.11569732540581</v>
      </c>
      <c r="Z1429" s="45">
        <f t="shared" si="183"/>
        <v>1.1155396246654701</v>
      </c>
      <c r="AA1429" s="43">
        <f t="shared" si="184"/>
        <v>-1.4136722430387036E-4</v>
      </c>
      <c r="AD1429" s="42">
        <f>Beazley_data[[#This Row],[Cat_incurred]]+Beazley_data[[#This Row],[incurred_exc_cat]]</f>
        <v>7155457.0813841801</v>
      </c>
      <c r="AE1429" s="40">
        <f t="shared" si="185"/>
        <v>7346793.9030625103</v>
      </c>
      <c r="AF1429" s="43">
        <f t="shared" si="186"/>
        <v>2.6043580941963195E-2</v>
      </c>
    </row>
    <row r="1430" spans="1:32" x14ac:dyDescent="0.25">
      <c r="A1430" s="48" t="s">
        <v>1695</v>
      </c>
      <c r="B1430" s="48" t="s">
        <v>34</v>
      </c>
      <c r="C1430" s="49">
        <v>2007</v>
      </c>
      <c r="D1430" s="85">
        <v>32567534.875500001</v>
      </c>
      <c r="E1430" s="49">
        <v>10913266.6096071</v>
      </c>
      <c r="F1430" s="49">
        <v>21303448.926470201</v>
      </c>
      <c r="G1430" s="49">
        <v>21472408.926470201</v>
      </c>
      <c r="H1430" s="49">
        <v>3887409.4237472899</v>
      </c>
      <c r="I1430" s="49">
        <v>3889707.79435485</v>
      </c>
      <c r="J1430" s="49">
        <v>0.98670520328210698</v>
      </c>
      <c r="K1430" s="49">
        <v>25190858.350217499</v>
      </c>
      <c r="L1430" s="49">
        <v>25362116.720825002</v>
      </c>
      <c r="M1430" s="38">
        <f>IF(OR(Beazley_data[[#This Row],[total_RC]]&lt;0.6,Beazley_data[[#This Row],[total_RC]]&gt;2),1,Beazley_data[[#This Row],[total_RC]])</f>
        <v>0.98670520328210698</v>
      </c>
      <c r="P1430" s="39" t="str">
        <f>Beazley_data[[#This Row],[key]]</f>
        <v>G2007</v>
      </c>
      <c r="Q1430" s="40">
        <f>Beazley_data[[#This Row],[WEP]]</f>
        <v>32567534.875500001</v>
      </c>
      <c r="R1430" s="40">
        <f t="shared" si="179"/>
        <v>32583149.996465798</v>
      </c>
      <c r="S1430" s="41">
        <f t="shared" si="180"/>
        <v>4.7923914561640545E-4</v>
      </c>
      <c r="U1430" s="42">
        <f>Beazley_data[[#This Row],[Acq_costs]]</f>
        <v>10913266.6096071</v>
      </c>
      <c r="V1430" s="40">
        <f t="shared" si="181"/>
        <v>10914755.935918299</v>
      </c>
      <c r="W1430" s="43">
        <f t="shared" si="182"/>
        <v>1.3645072046896775E-4</v>
      </c>
      <c r="Y1430" s="44">
        <f>Beazley_data[[#This Row],[total_RC]]</f>
        <v>0.98670520328210698</v>
      </c>
      <c r="Z1430" s="45">
        <f t="shared" si="183"/>
        <v>0.98677821884338401</v>
      </c>
      <c r="AA1430" s="43">
        <f t="shared" si="184"/>
        <v>7.3993892328325794E-5</v>
      </c>
      <c r="AD1430" s="42">
        <f>Beazley_data[[#This Row],[Cat_incurred]]+Beazley_data[[#This Row],[incurred_exc_cat]]</f>
        <v>25362116.72082505</v>
      </c>
      <c r="AE1430" s="40">
        <f t="shared" si="185"/>
        <v>25361571.430490699</v>
      </c>
      <c r="AF1430" s="43">
        <f t="shared" si="186"/>
        <v>-2.150065250672089E-5</v>
      </c>
    </row>
    <row r="1431" spans="1:32" x14ac:dyDescent="0.25">
      <c r="A1431" s="46" t="s">
        <v>1696</v>
      </c>
      <c r="B1431" s="46" t="s">
        <v>34</v>
      </c>
      <c r="C1431">
        <v>2008</v>
      </c>
      <c r="D1431" s="84">
        <v>26547177.134500001</v>
      </c>
      <c r="E1431">
        <v>9267497.3304734007</v>
      </c>
      <c r="F1431">
        <v>22852100.149318799</v>
      </c>
      <c r="G1431">
        <v>23246487.149318799</v>
      </c>
      <c r="H1431">
        <v>2251955.41442648</v>
      </c>
      <c r="I1431">
        <v>2252572.6944264802</v>
      </c>
      <c r="J1431">
        <v>1.02845493060406</v>
      </c>
      <c r="K1431">
        <v>25104055.563745301</v>
      </c>
      <c r="L1431">
        <v>25499059.843745299</v>
      </c>
      <c r="M1431" s="38">
        <f>IF(OR(Beazley_data[[#This Row],[total_RC]]&lt;0.6,Beazley_data[[#This Row],[total_RC]]&gt;2),1,Beazley_data[[#This Row],[total_RC]])</f>
        <v>1.02845493060406</v>
      </c>
      <c r="P1431" s="39" t="str">
        <f>Beazley_data[[#This Row],[key]]</f>
        <v>G2008</v>
      </c>
      <c r="Q1431" s="40">
        <f>Beazley_data[[#This Row],[WEP]]</f>
        <v>26547177.134500001</v>
      </c>
      <c r="R1431" s="40">
        <f t="shared" si="179"/>
        <v>26552469.691605002</v>
      </c>
      <c r="S1431" s="41">
        <f t="shared" si="180"/>
        <v>1.9932447589515151E-4</v>
      </c>
      <c r="U1431" s="42">
        <f>Beazley_data[[#This Row],[Acq_costs]]</f>
        <v>9267497.3304734007</v>
      </c>
      <c r="V1431" s="40">
        <f t="shared" si="181"/>
        <v>9269048.7346065398</v>
      </c>
      <c r="W1431" s="43">
        <f t="shared" si="182"/>
        <v>1.6737468725856616E-4</v>
      </c>
      <c r="Y1431" s="44">
        <f>Beazley_data[[#This Row],[total_RC]]</f>
        <v>1.02845493060406</v>
      </c>
      <c r="Z1431" s="45">
        <f t="shared" si="183"/>
        <v>1.0284124402166701</v>
      </c>
      <c r="AA1431" s="43">
        <f t="shared" si="184"/>
        <v>-4.131648522352766E-5</v>
      </c>
      <c r="AD1431" s="42">
        <f>Beazley_data[[#This Row],[Cat_incurred]]+Beazley_data[[#This Row],[incurred_exc_cat]]</f>
        <v>25499059.84374528</v>
      </c>
      <c r="AE1431" s="40">
        <f t="shared" si="185"/>
        <v>25667687.816888299</v>
      </c>
      <c r="AF1431" s="43">
        <f t="shared" si="186"/>
        <v>6.5696596571533962E-3</v>
      </c>
    </row>
    <row r="1432" spans="1:32" x14ac:dyDescent="0.25">
      <c r="A1432" s="48" t="s">
        <v>1697</v>
      </c>
      <c r="B1432" s="48" t="s">
        <v>34</v>
      </c>
      <c r="C1432" s="49">
        <v>2009</v>
      </c>
      <c r="D1432" s="85">
        <v>9142576.7598999999</v>
      </c>
      <c r="E1432" s="49">
        <v>2310405.6350257299</v>
      </c>
      <c r="F1432" s="49">
        <v>2981470.7730508102</v>
      </c>
      <c r="G1432" s="49">
        <v>2981470.7730508102</v>
      </c>
      <c r="H1432" s="49">
        <v>2238767.25195261</v>
      </c>
      <c r="I1432" s="49">
        <v>2238767.25195261</v>
      </c>
      <c r="J1432" s="49">
        <v>1.0249219701340599</v>
      </c>
      <c r="K1432" s="49">
        <v>5220238.0250034202</v>
      </c>
      <c r="L1432" s="49">
        <v>5220238.0250034202</v>
      </c>
      <c r="M1432" s="38">
        <f>IF(OR(Beazley_data[[#This Row],[total_RC]]&lt;0.6,Beazley_data[[#This Row],[total_RC]]&gt;2),1,Beazley_data[[#This Row],[total_RC]])</f>
        <v>1.0249219701340599</v>
      </c>
      <c r="P1432" s="39" t="str">
        <f>Beazley_data[[#This Row],[key]]</f>
        <v>G2009</v>
      </c>
      <c r="Q1432" s="40">
        <f>Beazley_data[[#This Row],[WEP]]</f>
        <v>9142576.7598999999</v>
      </c>
      <c r="R1432" s="40">
        <f t="shared" si="179"/>
        <v>9131967.8625380695</v>
      </c>
      <c r="S1432" s="41">
        <f t="shared" si="180"/>
        <v>-1.1617317889883489E-3</v>
      </c>
      <c r="U1432" s="42">
        <f>Beazley_data[[#This Row],[Acq_costs]]</f>
        <v>2310405.6350257299</v>
      </c>
      <c r="V1432" s="40">
        <f t="shared" si="181"/>
        <v>2307585.6839199602</v>
      </c>
      <c r="W1432" s="43">
        <f t="shared" si="182"/>
        <v>-1.2220352749716292E-3</v>
      </c>
      <c r="Y1432" s="44">
        <f>Beazley_data[[#This Row],[total_RC]]</f>
        <v>1.0249219701340599</v>
      </c>
      <c r="Z1432" s="45">
        <f t="shared" si="183"/>
        <v>1.0248592043679601</v>
      </c>
      <c r="AA1432" s="43">
        <f t="shared" si="184"/>
        <v>-6.1243306234029098E-5</v>
      </c>
      <c r="AD1432" s="42">
        <f>Beazley_data[[#This Row],[Cat_incurred]]+Beazley_data[[#This Row],[incurred_exc_cat]]</f>
        <v>5220238.0250034202</v>
      </c>
      <c r="AE1432" s="40">
        <f t="shared" si="185"/>
        <v>5246417.7936751796</v>
      </c>
      <c r="AF1432" s="43">
        <f t="shared" si="186"/>
        <v>4.9900274246783075E-3</v>
      </c>
    </row>
    <row r="1433" spans="1:32" x14ac:dyDescent="0.25">
      <c r="A1433" s="46" t="s">
        <v>1698</v>
      </c>
      <c r="B1433" s="46" t="s">
        <v>34</v>
      </c>
      <c r="C1433">
        <v>2010</v>
      </c>
      <c r="D1433" s="84">
        <v>8695619.0401000008</v>
      </c>
      <c r="E1433">
        <v>2338369.3015016099</v>
      </c>
      <c r="F1433">
        <v>196247.84421061899</v>
      </c>
      <c r="G1433">
        <v>196247.84421061899</v>
      </c>
      <c r="H1433">
        <v>2135237.46684406</v>
      </c>
      <c r="I1433">
        <v>2135451.5968440599</v>
      </c>
      <c r="J1433">
        <v>1.0176228963071099</v>
      </c>
      <c r="K1433">
        <v>2331485.31105468</v>
      </c>
      <c r="L1433">
        <v>2331699.4410546799</v>
      </c>
      <c r="M1433" s="38">
        <f>IF(OR(Beazley_data[[#This Row],[total_RC]]&lt;0.6,Beazley_data[[#This Row],[total_RC]]&gt;2),1,Beazley_data[[#This Row],[total_RC]])</f>
        <v>1.0176228963071099</v>
      </c>
      <c r="P1433" s="39" t="str">
        <f>Beazley_data[[#This Row],[key]]</f>
        <v>G2010</v>
      </c>
      <c r="Q1433" s="40">
        <f>Beazley_data[[#This Row],[WEP]]</f>
        <v>8695619.0401000008</v>
      </c>
      <c r="R1433" s="40">
        <f t="shared" si="179"/>
        <v>8158030.3287245901</v>
      </c>
      <c r="S1433" s="41">
        <f t="shared" si="180"/>
        <v>-6.5896875803777039E-2</v>
      </c>
      <c r="U1433" s="42">
        <f>Beazley_data[[#This Row],[Acq_costs]]</f>
        <v>2338369.3015016099</v>
      </c>
      <c r="V1433" s="40">
        <f t="shared" si="181"/>
        <v>2182624.2413502601</v>
      </c>
      <c r="W1433" s="43">
        <f t="shared" si="182"/>
        <v>-7.135679023476782E-2</v>
      </c>
      <c r="Y1433" s="44">
        <f>Beazley_data[[#This Row],[total_RC]]</f>
        <v>1.0176228963071099</v>
      </c>
      <c r="Z1433" s="45">
        <f t="shared" si="183"/>
        <v>1.02115561976697</v>
      </c>
      <c r="AA1433" s="43">
        <f t="shared" si="184"/>
        <v>3.4595348558785636E-3</v>
      </c>
      <c r="AD1433" s="42">
        <f>Beazley_data[[#This Row],[Cat_incurred]]+Beazley_data[[#This Row],[incurred_exc_cat]]</f>
        <v>2331699.441054679</v>
      </c>
      <c r="AE1433" s="40">
        <f t="shared" si="185"/>
        <v>2364694.1259168498</v>
      </c>
      <c r="AF1433" s="43">
        <f t="shared" si="186"/>
        <v>1.3953045554835971E-2</v>
      </c>
    </row>
    <row r="1434" spans="1:32" x14ac:dyDescent="0.25">
      <c r="A1434" s="48" t="s">
        <v>1699</v>
      </c>
      <c r="B1434" s="48" t="s">
        <v>34</v>
      </c>
      <c r="C1434" s="49">
        <v>2011</v>
      </c>
      <c r="D1434" s="85">
        <v>9802665.8403999992</v>
      </c>
      <c r="E1434" s="49">
        <v>2613723.8116552099</v>
      </c>
      <c r="F1434" s="49">
        <v>91743.431432348007</v>
      </c>
      <c r="G1434" s="49">
        <v>91743.431432348007</v>
      </c>
      <c r="H1434" s="49">
        <v>2904740.5953035099</v>
      </c>
      <c r="I1434" s="49">
        <v>2928912.7149915202</v>
      </c>
      <c r="J1434" s="49">
        <v>1.03124225849956</v>
      </c>
      <c r="K1434" s="49">
        <v>2996484.0267358599</v>
      </c>
      <c r="L1434" s="49">
        <v>3020656.1464238702</v>
      </c>
      <c r="M1434" s="38">
        <f>IF(OR(Beazley_data[[#This Row],[total_RC]]&lt;0.6,Beazley_data[[#This Row],[total_RC]]&gt;2),1,Beazley_data[[#This Row],[total_RC]])</f>
        <v>1.03124225849956</v>
      </c>
      <c r="P1434" s="39" t="str">
        <f>Beazley_data[[#This Row],[key]]</f>
        <v>G2011</v>
      </c>
      <c r="Q1434" s="40">
        <f>Beazley_data[[#This Row],[WEP]]</f>
        <v>9802665.8403999992</v>
      </c>
      <c r="R1434" s="40">
        <f t="shared" si="179"/>
        <v>8926036.8019769192</v>
      </c>
      <c r="S1434" s="41">
        <f t="shared" si="180"/>
        <v>-9.8210332073572243E-2</v>
      </c>
      <c r="U1434" s="42">
        <f>Beazley_data[[#This Row],[Acq_costs]]</f>
        <v>2613723.8116552099</v>
      </c>
      <c r="V1434" s="40">
        <f t="shared" si="181"/>
        <v>2371089.0614814898</v>
      </c>
      <c r="W1434" s="43">
        <f t="shared" si="182"/>
        <v>-0.10233050884310456</v>
      </c>
      <c r="Y1434" s="44">
        <f>Beazley_data[[#This Row],[total_RC]]</f>
        <v>1.03124225849956</v>
      </c>
      <c r="Z1434" s="45">
        <f t="shared" si="183"/>
        <v>1.0387722262623</v>
      </c>
      <c r="AA1434" s="43">
        <f t="shared" si="184"/>
        <v>7.2489113324047177E-3</v>
      </c>
      <c r="AD1434" s="42">
        <f>Beazley_data[[#This Row],[Cat_incurred]]+Beazley_data[[#This Row],[incurred_exc_cat]]</f>
        <v>3020656.1464238684</v>
      </c>
      <c r="AE1434" s="40">
        <f t="shared" si="185"/>
        <v>3084399.19526916</v>
      </c>
      <c r="AF1434" s="43">
        <f t="shared" si="186"/>
        <v>2.0666277226067384E-2</v>
      </c>
    </row>
    <row r="1435" spans="1:32" x14ac:dyDescent="0.25">
      <c r="A1435" s="46" t="s">
        <v>1700</v>
      </c>
      <c r="B1435" s="46" t="s">
        <v>34</v>
      </c>
      <c r="C1435">
        <v>2012</v>
      </c>
      <c r="D1435" s="84">
        <v>8512003.5821000002</v>
      </c>
      <c r="E1435">
        <v>2405611.0486342199</v>
      </c>
      <c r="F1435">
        <v>13615.901126356801</v>
      </c>
      <c r="G1435">
        <v>13615.901126356801</v>
      </c>
      <c r="H1435">
        <v>3313069.3122138102</v>
      </c>
      <c r="I1435">
        <v>3313069.3122138102</v>
      </c>
      <c r="J1435">
        <v>1.02733584665171</v>
      </c>
      <c r="K1435">
        <v>3326685.21334016</v>
      </c>
      <c r="L1435">
        <v>3326685.21334016</v>
      </c>
      <c r="M1435" s="38">
        <f>IF(OR(Beazley_data[[#This Row],[total_RC]]&lt;0.6,Beazley_data[[#This Row],[total_RC]]&gt;2),1,Beazley_data[[#This Row],[total_RC]])</f>
        <v>1.02733584665171</v>
      </c>
      <c r="P1435" s="39" t="str">
        <f>Beazley_data[[#This Row],[key]]</f>
        <v>G2012</v>
      </c>
      <c r="Q1435" s="40">
        <f>Beazley_data[[#This Row],[WEP]]</f>
        <v>8512003.5821000002</v>
      </c>
      <c r="R1435" s="40">
        <f t="shared" si="179"/>
        <v>7526708.6931126202</v>
      </c>
      <c r="S1435" s="41">
        <f t="shared" si="180"/>
        <v>-0.13090647308949033</v>
      </c>
      <c r="U1435" s="42">
        <f>Beazley_data[[#This Row],[Acq_costs]]</f>
        <v>2405611.0486342199</v>
      </c>
      <c r="V1435" s="40">
        <f t="shared" si="181"/>
        <v>2074737.51560549</v>
      </c>
      <c r="W1435" s="43">
        <f t="shared" si="182"/>
        <v>-0.15947729799071381</v>
      </c>
      <c r="Y1435" s="44">
        <f>Beazley_data[[#This Row],[total_RC]]</f>
        <v>1.02733584665171</v>
      </c>
      <c r="Z1435" s="45">
        <f t="shared" si="183"/>
        <v>1.0345739399065801</v>
      </c>
      <c r="AA1435" s="43">
        <f t="shared" si="184"/>
        <v>6.9962068206779991E-3</v>
      </c>
      <c r="AD1435" s="42">
        <f>Beazley_data[[#This Row],[Cat_incurred]]+Beazley_data[[#This Row],[incurred_exc_cat]]</f>
        <v>3326685.213340167</v>
      </c>
      <c r="AE1435" s="40">
        <f t="shared" si="185"/>
        <v>3336283.3036286701</v>
      </c>
      <c r="AF1435" s="43">
        <f t="shared" si="186"/>
        <v>2.8768810724388552E-3</v>
      </c>
    </row>
    <row r="1436" spans="1:32" x14ac:dyDescent="0.25">
      <c r="A1436" s="48" t="s">
        <v>1701</v>
      </c>
      <c r="B1436" s="48" t="s">
        <v>34</v>
      </c>
      <c r="C1436" s="49">
        <v>2013</v>
      </c>
      <c r="D1436" s="85">
        <v>23170071.891100001</v>
      </c>
      <c r="E1436" s="49">
        <v>4328577.1867330596</v>
      </c>
      <c r="F1436" s="49">
        <v>1294138.460164</v>
      </c>
      <c r="G1436" s="49">
        <v>1294138.460164</v>
      </c>
      <c r="H1436" s="49">
        <v>3362162.0787303499</v>
      </c>
      <c r="I1436" s="49">
        <v>3561105.4113108101</v>
      </c>
      <c r="J1436" s="49">
        <v>1.01570024097862</v>
      </c>
      <c r="K1436" s="49">
        <v>4656300.5388943497</v>
      </c>
      <c r="L1436" s="49">
        <v>4855243.8714748099</v>
      </c>
      <c r="M1436" s="38">
        <f>IF(OR(Beazley_data[[#This Row],[total_RC]]&lt;0.6,Beazley_data[[#This Row],[total_RC]]&gt;2),1,Beazley_data[[#This Row],[total_RC]])</f>
        <v>1.01570024097862</v>
      </c>
      <c r="P1436" s="39" t="str">
        <f>Beazley_data[[#This Row],[key]]</f>
        <v>G2013</v>
      </c>
      <c r="Q1436" s="40">
        <f>Beazley_data[[#This Row],[WEP]]</f>
        <v>23170071.891100001</v>
      </c>
      <c r="R1436" s="40">
        <f t="shared" si="179"/>
        <v>22010602.8688576</v>
      </c>
      <c r="S1436" s="41">
        <f t="shared" si="180"/>
        <v>-5.267774940789615E-2</v>
      </c>
      <c r="U1436" s="42">
        <f>Beazley_data[[#This Row],[Acq_costs]]</f>
        <v>4328577.1867330596</v>
      </c>
      <c r="V1436" s="40">
        <f t="shared" si="181"/>
        <v>3965145.4767620899</v>
      </c>
      <c r="W1436" s="43">
        <f t="shared" si="182"/>
        <v>-9.165658917204357E-2</v>
      </c>
      <c r="Y1436" s="44">
        <f>Beazley_data[[#This Row],[total_RC]]</f>
        <v>1.01570024097862</v>
      </c>
      <c r="Z1436" s="45">
        <f t="shared" si="183"/>
        <v>1.0178578975611401</v>
      </c>
      <c r="AA1436" s="43">
        <f t="shared" si="184"/>
        <v>2.1198013865098399E-3</v>
      </c>
      <c r="AD1436" s="42">
        <f>Beazley_data[[#This Row],[Cat_incurred]]+Beazley_data[[#This Row],[incurred_exc_cat]]</f>
        <v>4855243.8714748099</v>
      </c>
      <c r="AE1436" s="40">
        <f t="shared" si="185"/>
        <v>4496109.5252018198</v>
      </c>
      <c r="AF1436" s="43">
        <f t="shared" si="186"/>
        <v>-7.9876689893774194E-2</v>
      </c>
    </row>
    <row r="1437" spans="1:32" x14ac:dyDescent="0.25">
      <c r="A1437" s="46" t="s">
        <v>1702</v>
      </c>
      <c r="B1437" s="46" t="s">
        <v>34</v>
      </c>
      <c r="C1437">
        <v>2014</v>
      </c>
      <c r="D1437" s="84">
        <v>26129147.839699998</v>
      </c>
      <c r="E1437">
        <v>5262905.15911726</v>
      </c>
      <c r="F1437">
        <v>7938240.8759478396</v>
      </c>
      <c r="G1437">
        <v>7938240.8759478396</v>
      </c>
      <c r="H1437">
        <v>1957421.0339116999</v>
      </c>
      <c r="I1437">
        <v>1957421.0339116999</v>
      </c>
      <c r="J1437">
        <v>0.96149307965939101</v>
      </c>
      <c r="K1437">
        <v>9895661.9098595399</v>
      </c>
      <c r="L1437">
        <v>9895661.9098595399</v>
      </c>
      <c r="M1437" s="38">
        <f>IF(OR(Beazley_data[[#This Row],[total_RC]]&lt;0.6,Beazley_data[[#This Row],[total_RC]]&gt;2),1,Beazley_data[[#This Row],[total_RC]])</f>
        <v>0.96149307965939101</v>
      </c>
      <c r="P1437" s="39" t="str">
        <f>Beazley_data[[#This Row],[key]]</f>
        <v>G2014</v>
      </c>
      <c r="Q1437" s="40">
        <f>Beazley_data[[#This Row],[WEP]]</f>
        <v>26129147.839699998</v>
      </c>
      <c r="R1437" s="40">
        <f t="shared" si="179"/>
        <v>24653590.366270699</v>
      </c>
      <c r="S1437" s="41">
        <f t="shared" si="180"/>
        <v>-5.9851626132640438E-2</v>
      </c>
      <c r="U1437" s="42">
        <f>Beazley_data[[#This Row],[Acq_costs]]</f>
        <v>5262905.15911726</v>
      </c>
      <c r="V1437" s="40">
        <f t="shared" si="181"/>
        <v>4757539.6222096002</v>
      </c>
      <c r="W1437" s="43">
        <f t="shared" si="182"/>
        <v>-0.10622413622126535</v>
      </c>
      <c r="Y1437" s="44">
        <f>Beazley_data[[#This Row],[total_RC]]</f>
        <v>0.96149307965939101</v>
      </c>
      <c r="Z1437" s="45">
        <f t="shared" si="183"/>
        <v>0.960441367397881</v>
      </c>
      <c r="AA1437" s="43">
        <f t="shared" si="184"/>
        <v>-1.0950301571863955E-3</v>
      </c>
      <c r="AD1437" s="42">
        <f>Beazley_data[[#This Row],[Cat_incurred]]+Beazley_data[[#This Row],[incurred_exc_cat]]</f>
        <v>9895661.9098595399</v>
      </c>
      <c r="AE1437" s="40">
        <f t="shared" si="185"/>
        <v>9948441.0633630697</v>
      </c>
      <c r="AF1437" s="43">
        <f t="shared" si="186"/>
        <v>5.3052687518950568E-3</v>
      </c>
    </row>
    <row r="1438" spans="1:32" x14ac:dyDescent="0.25">
      <c r="A1438" s="48" t="s">
        <v>1703</v>
      </c>
      <c r="B1438" s="48" t="s">
        <v>34</v>
      </c>
      <c r="C1438" s="49">
        <v>2015</v>
      </c>
      <c r="D1438" s="85">
        <v>26715637.023699999</v>
      </c>
      <c r="E1438" s="49">
        <v>6324899.8297118098</v>
      </c>
      <c r="F1438" s="49">
        <v>2220642.3641254199</v>
      </c>
      <c r="G1438" s="49">
        <v>3891982.3508618302</v>
      </c>
      <c r="H1438" s="49">
        <v>5623765.5938484902</v>
      </c>
      <c r="I1438" s="49">
        <v>5783271.2054001102</v>
      </c>
      <c r="J1438" s="49">
        <v>0.97199810102468398</v>
      </c>
      <c r="K1438" s="49">
        <v>7844407.9579739003</v>
      </c>
      <c r="L1438" s="49">
        <v>9675253.5562619399</v>
      </c>
      <c r="M1438" s="38">
        <f>IF(OR(Beazley_data[[#This Row],[total_RC]]&lt;0.6,Beazley_data[[#This Row],[total_RC]]&gt;2),1,Beazley_data[[#This Row],[total_RC]])</f>
        <v>0.97199810102468398</v>
      </c>
      <c r="P1438" s="39" t="str">
        <f>Beazley_data[[#This Row],[key]]</f>
        <v>G2015</v>
      </c>
      <c r="Q1438" s="40">
        <f>Beazley_data[[#This Row],[WEP]]</f>
        <v>26715637.023699999</v>
      </c>
      <c r="R1438" s="40">
        <f t="shared" si="179"/>
        <v>24887624.837735798</v>
      </c>
      <c r="S1438" s="41">
        <f t="shared" si="180"/>
        <v>-7.3450648580674599E-2</v>
      </c>
      <c r="U1438" s="42">
        <f>Beazley_data[[#This Row],[Acq_costs]]</f>
        <v>6324899.8297118098</v>
      </c>
      <c r="V1438" s="40">
        <f t="shared" si="181"/>
        <v>5667223.6415895503</v>
      </c>
      <c r="W1438" s="43">
        <f t="shared" si="182"/>
        <v>-0.11604909735621331</v>
      </c>
      <c r="Y1438" s="44">
        <f>Beazley_data[[#This Row],[total_RC]]</f>
        <v>0.97199810102468398</v>
      </c>
      <c r="Z1438" s="45">
        <f t="shared" si="183"/>
        <v>0.96997717442559594</v>
      </c>
      <c r="AA1438" s="43">
        <f t="shared" si="184"/>
        <v>-2.0834785110121728E-3</v>
      </c>
      <c r="AD1438" s="42">
        <f>Beazley_data[[#This Row],[Cat_incurred]]+Beazley_data[[#This Row],[incurred_exc_cat]]</f>
        <v>9675253.5562619399</v>
      </c>
      <c r="AE1438" s="40">
        <f t="shared" si="185"/>
        <v>8889055.3599559609</v>
      </c>
      <c r="AF1438" s="43">
        <f t="shared" si="186"/>
        <v>-8.8445640674902279E-2</v>
      </c>
    </row>
    <row r="1439" spans="1:32" x14ac:dyDescent="0.25">
      <c r="A1439" s="46" t="s">
        <v>1704</v>
      </c>
      <c r="B1439" s="46" t="s">
        <v>34</v>
      </c>
      <c r="C1439">
        <v>2016</v>
      </c>
      <c r="D1439" s="84">
        <v>24181341.1457</v>
      </c>
      <c r="E1439">
        <v>5595218.4269417496</v>
      </c>
      <c r="F1439">
        <v>1941848.5151183601</v>
      </c>
      <c r="G1439">
        <v>1966848.5151183601</v>
      </c>
      <c r="H1439">
        <v>2162825.01548668</v>
      </c>
      <c r="I1439">
        <v>2396618.01548668</v>
      </c>
      <c r="J1439">
        <v>0.95871493617540904</v>
      </c>
      <c r="K1439">
        <v>4104673.53060504</v>
      </c>
      <c r="L1439">
        <v>4363466.5306050396</v>
      </c>
      <c r="M1439" s="38">
        <f>IF(OR(Beazley_data[[#This Row],[total_RC]]&lt;0.6,Beazley_data[[#This Row],[total_RC]]&gt;2),1,Beazley_data[[#This Row],[total_RC]])</f>
        <v>0.95871493617540904</v>
      </c>
      <c r="P1439" s="39" t="str">
        <f>Beazley_data[[#This Row],[key]]</f>
        <v>G2016</v>
      </c>
      <c r="Q1439" s="40">
        <f>Beazley_data[[#This Row],[WEP]]</f>
        <v>24181341.1457</v>
      </c>
      <c r="R1439" s="40">
        <f t="shared" si="179"/>
        <v>21758379.219087701</v>
      </c>
      <c r="S1439" s="41">
        <f t="shared" si="180"/>
        <v>-0.11135764765450624</v>
      </c>
      <c r="U1439" s="42">
        <f>Beazley_data[[#This Row],[Acq_costs]]</f>
        <v>5595218.4269417496</v>
      </c>
      <c r="V1439" s="40">
        <f t="shared" si="181"/>
        <v>4718713.9763889303</v>
      </c>
      <c r="W1439" s="43">
        <f t="shared" si="182"/>
        <v>-0.18575070558177337</v>
      </c>
      <c r="Y1439" s="44">
        <f>Beazley_data[[#This Row],[total_RC]]</f>
        <v>0.95871493617540904</v>
      </c>
      <c r="Z1439" s="45">
        <f t="shared" si="183"/>
        <v>0.95506094655320495</v>
      </c>
      <c r="AA1439" s="43">
        <f t="shared" si="184"/>
        <v>-3.8259229794614289E-3</v>
      </c>
      <c r="AD1439" s="42">
        <f>Beazley_data[[#This Row],[Cat_incurred]]+Beazley_data[[#This Row],[incurred_exc_cat]]</f>
        <v>4363466.5306050405</v>
      </c>
      <c r="AE1439" s="40">
        <f t="shared" si="185"/>
        <v>2465711.5997141302</v>
      </c>
      <c r="AF1439" s="43">
        <f t="shared" si="186"/>
        <v>-0.76965811050689481</v>
      </c>
    </row>
    <row r="1440" spans="1:32" x14ac:dyDescent="0.25">
      <c r="A1440" s="48" t="s">
        <v>1705</v>
      </c>
      <c r="B1440" s="48" t="s">
        <v>34</v>
      </c>
      <c r="C1440" s="49">
        <v>2017</v>
      </c>
      <c r="D1440" s="85">
        <v>26071377.741900001</v>
      </c>
      <c r="E1440" s="49">
        <v>6510898.5470761703</v>
      </c>
      <c r="F1440" s="49">
        <v>2733121.2257268801</v>
      </c>
      <c r="G1440" s="49">
        <v>2957074.3009874602</v>
      </c>
      <c r="H1440" s="49">
        <v>6048750.2932669399</v>
      </c>
      <c r="I1440" s="49">
        <v>6744740.1445538001</v>
      </c>
      <c r="J1440" s="49">
        <v>0.96189302284595501</v>
      </c>
      <c r="K1440" s="49">
        <v>8781871.5189938191</v>
      </c>
      <c r="L1440" s="49">
        <v>9701814.4455412608</v>
      </c>
      <c r="M1440" s="38">
        <f>IF(OR(Beazley_data[[#This Row],[total_RC]]&lt;0.6,Beazley_data[[#This Row],[total_RC]]&gt;2),1,Beazley_data[[#This Row],[total_RC]])</f>
        <v>0.96189302284595501</v>
      </c>
      <c r="P1440" s="39" t="str">
        <f>Beazley_data[[#This Row],[key]]</f>
        <v>G2017</v>
      </c>
      <c r="Q1440" s="40">
        <f>Beazley_data[[#This Row],[WEP]]</f>
        <v>26071377.741900001</v>
      </c>
      <c r="R1440" s="40">
        <f t="shared" si="179"/>
        <v>22343920.918323401</v>
      </c>
      <c r="S1440" s="41">
        <f t="shared" si="180"/>
        <v>-0.16682196635058144</v>
      </c>
      <c r="U1440" s="42">
        <f>Beazley_data[[#This Row],[Acq_costs]]</f>
        <v>6510898.5470761703</v>
      </c>
      <c r="V1440" s="40">
        <f t="shared" si="181"/>
        <v>5158317.2714686701</v>
      </c>
      <c r="W1440" s="43">
        <f t="shared" si="182"/>
        <v>-0.26221366473303315</v>
      </c>
      <c r="Y1440" s="44">
        <f>Beazley_data[[#This Row],[total_RC]]</f>
        <v>0.96189302284595501</v>
      </c>
      <c r="Z1440" s="45">
        <f t="shared" si="183"/>
        <v>0.95426815598291903</v>
      </c>
      <c r="AA1440" s="43">
        <f t="shared" si="184"/>
        <v>-7.9902769627497299E-3</v>
      </c>
      <c r="AD1440" s="42">
        <f>Beazley_data[[#This Row],[Cat_incurred]]+Beazley_data[[#This Row],[incurred_exc_cat]]</f>
        <v>9701814.4455412608</v>
      </c>
      <c r="AE1440" s="40">
        <f t="shared" si="185"/>
        <v>6080933.4638785003</v>
      </c>
      <c r="AF1440" s="43">
        <f t="shared" si="186"/>
        <v>-0.59544821583252683</v>
      </c>
    </row>
    <row r="1441" spans="1:32" x14ac:dyDescent="0.25">
      <c r="A1441" s="46" t="s">
        <v>1706</v>
      </c>
      <c r="B1441" s="46" t="s">
        <v>34</v>
      </c>
      <c r="C1441">
        <v>2018</v>
      </c>
      <c r="D1441" s="84">
        <v>25782112.0513</v>
      </c>
      <c r="E1441">
        <v>6486527.7801975496</v>
      </c>
      <c r="F1441">
        <v>2207889.3724218002</v>
      </c>
      <c r="G1441">
        <v>2412185.4742218</v>
      </c>
      <c r="H1441">
        <v>4405814.9572698101</v>
      </c>
      <c r="I1441">
        <v>4866781.7413359899</v>
      </c>
      <c r="J1441">
        <v>0.99805242529334404</v>
      </c>
      <c r="K1441">
        <v>6613704.3296916103</v>
      </c>
      <c r="L1441">
        <v>7278967.2155577801</v>
      </c>
      <c r="M1441" s="38">
        <f>IF(OR(Beazley_data[[#This Row],[total_RC]]&lt;0.6,Beazley_data[[#This Row],[total_RC]]&gt;2),1,Beazley_data[[#This Row],[total_RC]])</f>
        <v>0.99805242529334404</v>
      </c>
      <c r="P1441" s="39" t="str">
        <f>Beazley_data[[#This Row],[key]]</f>
        <v>G2018</v>
      </c>
      <c r="Q1441" s="40">
        <f>Beazley_data[[#This Row],[WEP]]</f>
        <v>25782112.0513</v>
      </c>
      <c r="R1441" s="40">
        <f t="shared" si="179"/>
        <v>21854354.500594702</v>
      </c>
      <c r="S1441" s="41">
        <f t="shared" si="180"/>
        <v>-0.17972425360805858</v>
      </c>
      <c r="U1441" s="42">
        <f>Beazley_data[[#This Row],[Acq_costs]]</f>
        <v>6486527.7801975496</v>
      </c>
      <c r="V1441" s="40">
        <f t="shared" si="181"/>
        <v>5062786.2527503101</v>
      </c>
      <c r="W1441" s="43">
        <f t="shared" si="182"/>
        <v>-0.28121699324631877</v>
      </c>
      <c r="Y1441" s="44">
        <f>Beazley_data[[#This Row],[total_RC]]</f>
        <v>0.99805242529334404</v>
      </c>
      <c r="Z1441" s="45">
        <f t="shared" si="183"/>
        <v>0.99702149366790904</v>
      </c>
      <c r="AA1441" s="43">
        <f t="shared" si="184"/>
        <v>-1.0340114350417206E-3</v>
      </c>
      <c r="AD1441" s="42">
        <f>Beazley_data[[#This Row],[Cat_incurred]]+Beazley_data[[#This Row],[incurred_exc_cat]]</f>
        <v>7278967.2155577894</v>
      </c>
      <c r="AE1441" s="40">
        <f t="shared" si="185"/>
        <v>4500413.8397623897</v>
      </c>
      <c r="AF1441" s="43">
        <f t="shared" si="186"/>
        <v>-0.617399526960414</v>
      </c>
    </row>
    <row r="1442" spans="1:32" x14ac:dyDescent="0.25">
      <c r="A1442" s="48" t="s">
        <v>1707</v>
      </c>
      <c r="B1442" s="48" t="s">
        <v>34</v>
      </c>
      <c r="C1442" s="49">
        <v>2019</v>
      </c>
      <c r="D1442" s="85">
        <v>21130645.2478</v>
      </c>
      <c r="E1442" s="49">
        <v>6341334.5136237899</v>
      </c>
      <c r="F1442" s="49">
        <v>1538430.0571316199</v>
      </c>
      <c r="G1442" s="49">
        <v>1799264.02543145</v>
      </c>
      <c r="H1442" s="49">
        <v>6265197.3104910702</v>
      </c>
      <c r="I1442" s="49">
        <v>7510765.2461342402</v>
      </c>
      <c r="J1442" s="49">
        <v>1.03773584214644</v>
      </c>
      <c r="K1442" s="49">
        <v>7803627.3676226903</v>
      </c>
      <c r="L1442" s="49">
        <v>9310029.2715656906</v>
      </c>
      <c r="M1442" s="38">
        <f>IF(OR(Beazley_data[[#This Row],[total_RC]]&lt;0.6,Beazley_data[[#This Row],[total_RC]]&gt;2),1,Beazley_data[[#This Row],[total_RC]])</f>
        <v>1.03773584214644</v>
      </c>
      <c r="P1442" s="39" t="str">
        <f>Beazley_data[[#This Row],[key]]</f>
        <v>G2019</v>
      </c>
      <c r="Q1442" s="40">
        <f>Beazley_data[[#This Row],[WEP]]</f>
        <v>21130645.2478</v>
      </c>
      <c r="R1442" s="40">
        <f t="shared" si="179"/>
        <v>15922378.098363699</v>
      </c>
      <c r="S1442" s="41">
        <f t="shared" si="180"/>
        <v>-0.32710359704192304</v>
      </c>
      <c r="U1442" s="42">
        <f>Beazley_data[[#This Row],[Acq_costs]]</f>
        <v>6341334.5136237899</v>
      </c>
      <c r="V1442" s="40">
        <f t="shared" si="181"/>
        <v>4565677.5276582902</v>
      </c>
      <c r="W1442" s="43">
        <f t="shared" si="182"/>
        <v>-0.38891423566574662</v>
      </c>
      <c r="Y1442" s="44">
        <f>Beazley_data[[#This Row],[total_RC]]</f>
        <v>1.03773584214644</v>
      </c>
      <c r="Z1442" s="45">
        <f t="shared" si="183"/>
        <v>1.0130565496091399</v>
      </c>
      <c r="AA1442" s="43">
        <f t="shared" si="184"/>
        <v>-2.4361219071948041E-2</v>
      </c>
      <c r="AD1442" s="42">
        <f>Beazley_data[[#This Row],[Cat_incurred]]+Beazley_data[[#This Row],[incurred_exc_cat]]</f>
        <v>9310029.2715656906</v>
      </c>
      <c r="AE1442" s="40">
        <f t="shared" si="185"/>
        <v>5553928.9500513896</v>
      </c>
      <c r="AF1442" s="43">
        <f t="shared" si="186"/>
        <v>-0.67629606991633306</v>
      </c>
    </row>
    <row r="1443" spans="1:32" x14ac:dyDescent="0.25">
      <c r="A1443" s="46" t="s">
        <v>1708</v>
      </c>
      <c r="B1443" s="46" t="s">
        <v>34</v>
      </c>
      <c r="C1443">
        <v>2020</v>
      </c>
      <c r="D1443" s="84">
        <v>26543339.126899999</v>
      </c>
      <c r="E1443">
        <v>7677168.8807165297</v>
      </c>
      <c r="F1443">
        <v>212141.68391244201</v>
      </c>
      <c r="G1443">
        <v>231187.622859339</v>
      </c>
      <c r="H1443">
        <v>5140595.99650623</v>
      </c>
      <c r="I1443">
        <v>6208959.98230654</v>
      </c>
      <c r="J1443">
        <v>1.0596217838878099</v>
      </c>
      <c r="K1443">
        <v>5352737.6804186804</v>
      </c>
      <c r="L1443">
        <v>6440147.6051658802</v>
      </c>
      <c r="M1443" s="38">
        <f>IF(OR(Beazley_data[[#This Row],[total_RC]]&lt;0.6,Beazley_data[[#This Row],[total_RC]]&gt;2),1,Beazley_data[[#This Row],[total_RC]])</f>
        <v>1.0596217838878099</v>
      </c>
      <c r="P1443" s="39" t="str">
        <f>Beazley_data[[#This Row],[key]]</f>
        <v>G2020</v>
      </c>
      <c r="Q1443" s="40">
        <f>Beazley_data[[#This Row],[WEP]]</f>
        <v>26543339.126899999</v>
      </c>
      <c r="R1443" s="40">
        <f t="shared" si="179"/>
        <v>18895106.5045835</v>
      </c>
      <c r="S1443" s="41">
        <f t="shared" si="180"/>
        <v>-0.40477319460788541</v>
      </c>
      <c r="U1443" s="42">
        <f>Beazley_data[[#This Row],[Acq_costs]]</f>
        <v>7677168.8807165297</v>
      </c>
      <c r="V1443" s="40">
        <f t="shared" si="181"/>
        <v>5060142.5038234098</v>
      </c>
      <c r="W1443" s="43">
        <f t="shared" si="182"/>
        <v>-0.51718432334973019</v>
      </c>
      <c r="Y1443" s="44">
        <f>Beazley_data[[#This Row],[total_RC]]</f>
        <v>1.0596217838878099</v>
      </c>
      <c r="Z1443" s="45">
        <f t="shared" si="183"/>
        <v>1.05398049404248</v>
      </c>
      <c r="AA1443" s="43">
        <f t="shared" si="184"/>
        <v>-5.3523664595472092E-3</v>
      </c>
      <c r="AD1443" s="42">
        <f>Beazley_data[[#This Row],[Cat_incurred]]+Beazley_data[[#This Row],[incurred_exc_cat]]</f>
        <v>6440147.6051658792</v>
      </c>
      <c r="AE1443" s="40">
        <f t="shared" si="185"/>
        <v>1877932.03829731</v>
      </c>
      <c r="AF1443" s="43">
        <f t="shared" si="186"/>
        <v>-2.4293826793673827</v>
      </c>
    </row>
    <row r="1444" spans="1:32" x14ac:dyDescent="0.25">
      <c r="A1444" s="48" t="s">
        <v>1709</v>
      </c>
      <c r="B1444" s="48" t="s">
        <v>34</v>
      </c>
      <c r="C1444" s="49">
        <v>2021</v>
      </c>
      <c r="D1444" s="85">
        <v>31943975.3336</v>
      </c>
      <c r="E1444" s="49">
        <v>9247158.9110731706</v>
      </c>
      <c r="F1444" s="49">
        <v>985076.92050000001</v>
      </c>
      <c r="G1444" s="49">
        <v>2932052.1705</v>
      </c>
      <c r="H1444" s="49">
        <v>6582449.1911131404</v>
      </c>
      <c r="I1444" s="49">
        <v>10922028.507304201</v>
      </c>
      <c r="J1444" s="49">
        <v>1.0816047360207399</v>
      </c>
      <c r="K1444" s="49">
        <v>7567526.1116131404</v>
      </c>
      <c r="L1444" s="49">
        <v>13854080.6778042</v>
      </c>
      <c r="M1444" s="38">
        <f>IF(OR(Beazley_data[[#This Row],[total_RC]]&lt;0.6,Beazley_data[[#This Row],[total_RC]]&gt;2),1,Beazley_data[[#This Row],[total_RC]])</f>
        <v>1.0816047360207399</v>
      </c>
      <c r="P1444" s="39" t="str">
        <f>Beazley_data[[#This Row],[key]]</f>
        <v>G2021</v>
      </c>
      <c r="Q1444" s="40">
        <f>Beazley_data[[#This Row],[WEP]]</f>
        <v>31943975.3336</v>
      </c>
      <c r="R1444" s="40">
        <f t="shared" si="179"/>
        <v>21359974.906362999</v>
      </c>
      <c r="S1444" s="41">
        <f t="shared" si="180"/>
        <v>-0.49550622009785672</v>
      </c>
      <c r="U1444" s="42">
        <f>Beazley_data[[#This Row],[Acq_costs]]</f>
        <v>9247158.9110731706</v>
      </c>
      <c r="V1444" s="40">
        <f t="shared" si="181"/>
        <v>5628366.6197764901</v>
      </c>
      <c r="W1444" s="43">
        <f t="shared" si="182"/>
        <v>-0.64295603605160812</v>
      </c>
      <c r="Y1444" s="44">
        <f>Beazley_data[[#This Row],[total_RC]]</f>
        <v>1.0816047360207399</v>
      </c>
      <c r="Z1444" s="45">
        <f t="shared" si="183"/>
        <v>1.08729863592928</v>
      </c>
      <c r="AA1444" s="43">
        <f t="shared" si="184"/>
        <v>5.2367396779392453E-3</v>
      </c>
      <c r="AD1444" s="42">
        <f>Beazley_data[[#This Row],[Cat_incurred]]+Beazley_data[[#This Row],[incurred_exc_cat]]</f>
        <v>13854080.677804202</v>
      </c>
      <c r="AE1444" s="40">
        <f t="shared" si="185"/>
        <v>254714.84650000001</v>
      </c>
      <c r="AF1444" s="43">
        <f t="shared" si="186"/>
        <v>-53.390550327831797</v>
      </c>
    </row>
    <row r="1445" spans="1:32" x14ac:dyDescent="0.25">
      <c r="A1445" s="46" t="s">
        <v>1710</v>
      </c>
      <c r="B1445" s="46" t="s">
        <v>34</v>
      </c>
      <c r="C1445">
        <v>2022</v>
      </c>
      <c r="D1445" s="84">
        <v>35191390.743199997</v>
      </c>
      <c r="E1445">
        <v>10078653.1847376</v>
      </c>
      <c r="F1445">
        <v>10198.6504</v>
      </c>
      <c r="G1445">
        <v>513793.65039999998</v>
      </c>
      <c r="H1445">
        <v>6032328.4501633504</v>
      </c>
      <c r="I1445">
        <v>8964908.16648685</v>
      </c>
      <c r="J1445">
        <v>1.0724203432331001</v>
      </c>
      <c r="K1445">
        <v>6042527.1005633501</v>
      </c>
      <c r="L1445">
        <v>9478701.8168868497</v>
      </c>
      <c r="M1445" s="38">
        <f>IF(OR(Beazley_data[[#This Row],[total_RC]]&lt;0.6,Beazley_data[[#This Row],[total_RC]]&gt;2),1,Beazley_data[[#This Row],[total_RC]])</f>
        <v>1.0724203432331001</v>
      </c>
      <c r="P1445" s="39" t="str">
        <f>Beazley_data[[#This Row],[key]]</f>
        <v>G2022</v>
      </c>
      <c r="Q1445" s="40">
        <f>Beazley_data[[#This Row],[WEP]]</f>
        <v>35191390.743199997</v>
      </c>
      <c r="R1445" s="40">
        <f t="shared" si="179"/>
        <v>9407442.5790129304</v>
      </c>
      <c r="S1445" s="41">
        <f t="shared" si="180"/>
        <v>-2.740803140452698</v>
      </c>
      <c r="U1445" s="42">
        <f>Beazley_data[[#This Row],[Acq_costs]]</f>
        <v>10078653.1847376</v>
      </c>
      <c r="V1445" s="40">
        <f t="shared" si="181"/>
        <v>1775376.1420660201</v>
      </c>
      <c r="W1445" s="43">
        <f t="shared" si="182"/>
        <v>-4.6769114701569592</v>
      </c>
      <c r="Y1445" s="44">
        <f>Beazley_data[[#This Row],[total_RC]]</f>
        <v>1.0724203432331001</v>
      </c>
      <c r="Z1445" s="45">
        <f t="shared" si="183"/>
        <v>1.1148028468994799</v>
      </c>
      <c r="AA1445" s="43">
        <f t="shared" si="184"/>
        <v>3.8017936341170309E-2</v>
      </c>
      <c r="AD1445" s="42">
        <f>Beazley_data[[#This Row],[Cat_incurred]]+Beazley_data[[#This Row],[incurred_exc_cat]]</f>
        <v>9478701.8168868497</v>
      </c>
      <c r="AE1445" s="40">
        <f t="shared" si="185"/>
        <v>0</v>
      </c>
      <c r="AF1445" s="43" t="str">
        <f t="shared" si="186"/>
        <v>no values</v>
      </c>
    </row>
    <row r="1446" spans="1:32" x14ac:dyDescent="0.25">
      <c r="A1446" s="48" t="s">
        <v>1711</v>
      </c>
      <c r="B1446" s="48" t="s">
        <v>34</v>
      </c>
      <c r="C1446" s="49">
        <v>2023</v>
      </c>
      <c r="D1446" s="85">
        <v>38477873.057899997</v>
      </c>
      <c r="E1446" s="49">
        <v>10736771.936640499</v>
      </c>
      <c r="F1446" s="49">
        <v>154637.0472</v>
      </c>
      <c r="G1446" s="49">
        <v>302364.16850000003</v>
      </c>
      <c r="H1446" s="49">
        <v>2119915.2515157801</v>
      </c>
      <c r="I1446" s="49">
        <v>4262710.35387279</v>
      </c>
      <c r="J1446" s="49">
        <v>1.06217241434193</v>
      </c>
      <c r="K1446" s="49">
        <v>2274552.29871578</v>
      </c>
      <c r="L1446" s="49">
        <v>4565074.5223727897</v>
      </c>
      <c r="M1446" s="38">
        <f>IF(OR(Beazley_data[[#This Row],[total_RC]]&lt;0.6,Beazley_data[[#This Row],[total_RC]]&gt;2),1,Beazley_data[[#This Row],[total_RC]])</f>
        <v>1.06217241434193</v>
      </c>
      <c r="P1446" s="39" t="str">
        <f>Beazley_data[[#This Row],[key]]</f>
        <v>G2023</v>
      </c>
      <c r="Q1446" s="40">
        <f>Beazley_data[[#This Row],[WEP]]</f>
        <v>38477873.057899997</v>
      </c>
      <c r="R1446" s="40">
        <f t="shared" si="179"/>
        <v>0</v>
      </c>
      <c r="S1446" s="41" t="str">
        <f t="shared" si="180"/>
        <v>no values</v>
      </c>
      <c r="U1446" s="42">
        <f>Beazley_data[[#This Row],[Acq_costs]]</f>
        <v>10736771.936640499</v>
      </c>
      <c r="V1446" s="40">
        <f t="shared" si="181"/>
        <v>0</v>
      </c>
      <c r="W1446" s="43" t="str">
        <f t="shared" si="182"/>
        <v>no values</v>
      </c>
      <c r="Y1446" s="44">
        <f>Beazley_data[[#This Row],[total_RC]]</f>
        <v>1.06217241434193</v>
      </c>
      <c r="Z1446" s="45">
        <f t="shared" si="183"/>
        <v>0</v>
      </c>
      <c r="AA1446" s="43" t="str">
        <f t="shared" si="184"/>
        <v>no values</v>
      </c>
      <c r="AD1446" s="42">
        <f>Beazley_data[[#This Row],[Cat_incurred]]+Beazley_data[[#This Row],[incurred_exc_cat]]</f>
        <v>4565074.5223727897</v>
      </c>
      <c r="AE1446" s="40">
        <f t="shared" si="185"/>
        <v>0</v>
      </c>
      <c r="AF1446" s="43" t="str">
        <f t="shared" si="186"/>
        <v>no values</v>
      </c>
    </row>
    <row r="1447" spans="1:32" x14ac:dyDescent="0.25">
      <c r="A1447" s="46" t="s">
        <v>1712</v>
      </c>
      <c r="B1447" s="46" t="s">
        <v>34</v>
      </c>
      <c r="C1447">
        <v>2024</v>
      </c>
      <c r="D1447" s="84">
        <v>117036275.0212</v>
      </c>
      <c r="E1447">
        <v>16547348.5315325</v>
      </c>
      <c r="F1447">
        <v>0</v>
      </c>
      <c r="G1447">
        <v>51.2</v>
      </c>
      <c r="H1447">
        <v>0</v>
      </c>
      <c r="I1447">
        <v>7500</v>
      </c>
      <c r="J1447">
        <v>1.02420105676498</v>
      </c>
      <c r="K1447">
        <v>0</v>
      </c>
      <c r="L1447">
        <v>7551.2</v>
      </c>
      <c r="M1447" s="38">
        <f>IF(OR(Beazley_data[[#This Row],[total_RC]]&lt;0.6,Beazley_data[[#This Row],[total_RC]]&gt;2),1,Beazley_data[[#This Row],[total_RC]])</f>
        <v>1.02420105676498</v>
      </c>
      <c r="P1447" s="39" t="str">
        <f>Beazley_data[[#This Row],[key]]</f>
        <v>G2024</v>
      </c>
      <c r="Q1447" s="40">
        <f>Beazley_data[[#This Row],[WEP]]</f>
        <v>117036275.0212</v>
      </c>
      <c r="R1447" s="40">
        <f t="shared" si="179"/>
        <v>0</v>
      </c>
      <c r="S1447" s="41" t="str">
        <f t="shared" si="180"/>
        <v>no values</v>
      </c>
      <c r="U1447" s="42">
        <f>Beazley_data[[#This Row],[Acq_costs]]</f>
        <v>16547348.5315325</v>
      </c>
      <c r="V1447" s="40">
        <f t="shared" si="181"/>
        <v>0</v>
      </c>
      <c r="W1447" s="43" t="str">
        <f t="shared" si="182"/>
        <v>no values</v>
      </c>
      <c r="Y1447" s="44">
        <f>Beazley_data[[#This Row],[total_RC]]</f>
        <v>1.02420105676498</v>
      </c>
      <c r="Z1447" s="45">
        <f t="shared" si="183"/>
        <v>0</v>
      </c>
      <c r="AA1447" s="43" t="str">
        <f t="shared" si="184"/>
        <v>no values</v>
      </c>
      <c r="AD1447" s="42">
        <f>Beazley_data[[#This Row],[Cat_incurred]]+Beazley_data[[#This Row],[incurred_exc_cat]]</f>
        <v>7551.2</v>
      </c>
      <c r="AE1447" s="40">
        <f t="shared" si="185"/>
        <v>0</v>
      </c>
      <c r="AF1447" s="43" t="str">
        <f t="shared" si="186"/>
        <v>no values</v>
      </c>
    </row>
    <row r="1448" spans="1:32" x14ac:dyDescent="0.25">
      <c r="A1448" s="48" t="s">
        <v>1713</v>
      </c>
      <c r="B1448" s="48" t="s">
        <v>75</v>
      </c>
      <c r="C1448" s="49">
        <v>1998</v>
      </c>
      <c r="D1448" s="85">
        <v>28986.750599999999</v>
      </c>
      <c r="E1448" s="49">
        <v>5401.4513999999999</v>
      </c>
      <c r="F1448" s="49">
        <v>0</v>
      </c>
      <c r="G1448" s="49">
        <v>0</v>
      </c>
      <c r="H1448" s="49">
        <v>140.23320000000001</v>
      </c>
      <c r="I1448" s="49">
        <v>140.23320000000001</v>
      </c>
      <c r="J1448" s="49">
        <v>0.9</v>
      </c>
      <c r="K1448" s="49">
        <v>140.23320000000001</v>
      </c>
      <c r="L1448" s="49">
        <v>140.23320000000001</v>
      </c>
      <c r="M1448" s="38">
        <f>IF(OR(Beazley_data[[#This Row],[total_RC]]&lt;0.6,Beazley_data[[#This Row],[total_RC]]&gt;2),1,Beazley_data[[#This Row],[total_RC]])</f>
        <v>0.9</v>
      </c>
      <c r="P1448" s="39" t="str">
        <f>Beazley_data[[#This Row],[key]]</f>
        <v>GC1998</v>
      </c>
      <c r="Q1448" s="40">
        <f>Beazley_data[[#This Row],[WEP]]</f>
        <v>28986.750599999999</v>
      </c>
      <c r="R1448" s="40">
        <f t="shared" si="179"/>
        <v>0</v>
      </c>
      <c r="S1448" s="41" t="str">
        <f t="shared" si="180"/>
        <v>no values</v>
      </c>
      <c r="U1448" s="42">
        <f>Beazley_data[[#This Row],[Acq_costs]]</f>
        <v>5401.4513999999999</v>
      </c>
      <c r="V1448" s="40">
        <f t="shared" si="181"/>
        <v>0</v>
      </c>
      <c r="W1448" s="43" t="str">
        <f t="shared" si="182"/>
        <v>no values</v>
      </c>
      <c r="Y1448" s="44">
        <f>Beazley_data[[#This Row],[total_RC]]</f>
        <v>0.9</v>
      </c>
      <c r="Z1448" s="45">
        <f t="shared" si="183"/>
        <v>0</v>
      </c>
      <c r="AA1448" s="43" t="str">
        <f t="shared" si="184"/>
        <v>no values</v>
      </c>
      <c r="AD1448" s="42">
        <f>Beazley_data[[#This Row],[Cat_incurred]]+Beazley_data[[#This Row],[incurred_exc_cat]]</f>
        <v>140.23320000000001</v>
      </c>
      <c r="AE1448" s="40">
        <f t="shared" si="185"/>
        <v>0</v>
      </c>
      <c r="AF1448" s="43" t="str">
        <f t="shared" si="186"/>
        <v>no values</v>
      </c>
    </row>
    <row r="1449" spans="1:32" x14ac:dyDescent="0.25">
      <c r="A1449" s="46" t="s">
        <v>1714</v>
      </c>
      <c r="B1449" s="46" t="s">
        <v>75</v>
      </c>
      <c r="C1449">
        <v>1999</v>
      </c>
      <c r="D1449" s="84">
        <v>537822.0514</v>
      </c>
      <c r="E1449">
        <v>72368.692905158707</v>
      </c>
      <c r="F1449">
        <v>216633.97409999999</v>
      </c>
      <c r="G1449">
        <v>216633.97409999999</v>
      </c>
      <c r="H1449">
        <v>230992.43026706</v>
      </c>
      <c r="I1449">
        <v>230992.43026706</v>
      </c>
      <c r="J1449">
        <v>0.80712500869271897</v>
      </c>
      <c r="K1449">
        <v>447626.40436705999</v>
      </c>
      <c r="L1449">
        <v>447626.40436705999</v>
      </c>
      <c r="M1449" s="38">
        <f>IF(OR(Beazley_data[[#This Row],[total_RC]]&lt;0.6,Beazley_data[[#This Row],[total_RC]]&gt;2),1,Beazley_data[[#This Row],[total_RC]])</f>
        <v>0.80712500869271897</v>
      </c>
      <c r="P1449" s="39" t="str">
        <f>Beazley_data[[#This Row],[key]]</f>
        <v>GC1999</v>
      </c>
      <c r="Q1449" s="40">
        <f>Beazley_data[[#This Row],[WEP]]</f>
        <v>537822.0514</v>
      </c>
      <c r="R1449" s="40">
        <f t="shared" si="179"/>
        <v>0</v>
      </c>
      <c r="S1449" s="41" t="str">
        <f t="shared" si="180"/>
        <v>no values</v>
      </c>
      <c r="U1449" s="42">
        <f>Beazley_data[[#This Row],[Acq_costs]]</f>
        <v>72368.692905158707</v>
      </c>
      <c r="V1449" s="40">
        <f t="shared" si="181"/>
        <v>0</v>
      </c>
      <c r="W1449" s="43" t="str">
        <f t="shared" si="182"/>
        <v>no values</v>
      </c>
      <c r="Y1449" s="44">
        <f>Beazley_data[[#This Row],[total_RC]]</f>
        <v>0.80712500869271897</v>
      </c>
      <c r="Z1449" s="45">
        <f t="shared" si="183"/>
        <v>0</v>
      </c>
      <c r="AA1449" s="43" t="str">
        <f t="shared" si="184"/>
        <v>no values</v>
      </c>
      <c r="AD1449" s="42">
        <f>Beazley_data[[#This Row],[Cat_incurred]]+Beazley_data[[#This Row],[incurred_exc_cat]]</f>
        <v>447626.40436705999</v>
      </c>
      <c r="AE1449" s="40">
        <f t="shared" si="185"/>
        <v>0</v>
      </c>
      <c r="AF1449" s="43" t="str">
        <f t="shared" si="186"/>
        <v>no values</v>
      </c>
    </row>
    <row r="1450" spans="1:32" x14ac:dyDescent="0.25">
      <c r="A1450" s="48" t="s">
        <v>1715</v>
      </c>
      <c r="B1450" s="48" t="s">
        <v>75</v>
      </c>
      <c r="C1450" s="49">
        <v>2000</v>
      </c>
      <c r="D1450" s="85">
        <v>632005.06770000001</v>
      </c>
      <c r="E1450" s="49">
        <v>101505.61094498201</v>
      </c>
      <c r="F1450" s="49">
        <v>0</v>
      </c>
      <c r="G1450" s="49">
        <v>0</v>
      </c>
      <c r="H1450" s="49">
        <v>101778.75152832</v>
      </c>
      <c r="I1450" s="49">
        <v>101778.75152832</v>
      </c>
      <c r="J1450" s="49">
        <v>0.85234039818464602</v>
      </c>
      <c r="K1450" s="49">
        <v>101778.75152832</v>
      </c>
      <c r="L1450" s="49">
        <v>101778.75152832</v>
      </c>
      <c r="M1450" s="38">
        <f>IF(OR(Beazley_data[[#This Row],[total_RC]]&lt;0.6,Beazley_data[[#This Row],[total_RC]]&gt;2),1,Beazley_data[[#This Row],[total_RC]])</f>
        <v>0.85234039818464602</v>
      </c>
      <c r="P1450" s="39" t="str">
        <f>Beazley_data[[#This Row],[key]]</f>
        <v>GC2000</v>
      </c>
      <c r="Q1450" s="40">
        <f>Beazley_data[[#This Row],[WEP]]</f>
        <v>632005.06770000001</v>
      </c>
      <c r="R1450" s="40">
        <f t="shared" si="179"/>
        <v>633834.05876000004</v>
      </c>
      <c r="S1450" s="41">
        <f t="shared" si="180"/>
        <v>2.8855992112165325E-3</v>
      </c>
      <c r="U1450" s="42">
        <f>Beazley_data[[#This Row],[Acq_costs]]</f>
        <v>101505.61094498201</v>
      </c>
      <c r="V1450" s="40">
        <f t="shared" si="181"/>
        <v>101798.7886</v>
      </c>
      <c r="W1450" s="43">
        <f t="shared" si="182"/>
        <v>2.8799719431827596E-3</v>
      </c>
      <c r="Y1450" s="44">
        <f>Beazley_data[[#This Row],[total_RC]]</f>
        <v>0.85234039818464602</v>
      </c>
      <c r="Z1450" s="45">
        <f t="shared" si="183"/>
        <v>0.852604058624016</v>
      </c>
      <c r="AA1450" s="43">
        <f t="shared" si="184"/>
        <v>3.092413608674288E-4</v>
      </c>
      <c r="AD1450" s="42">
        <f>Beazley_data[[#This Row],[Cat_incurred]]+Beazley_data[[#This Row],[incurred_exc_cat]]</f>
        <v>101778.75152832</v>
      </c>
      <c r="AE1450" s="40">
        <f t="shared" si="185"/>
        <v>101779.179244</v>
      </c>
      <c r="AF1450" s="43">
        <f t="shared" si="186"/>
        <v>4.202388771175411E-6</v>
      </c>
    </row>
    <row r="1451" spans="1:32" x14ac:dyDescent="0.25">
      <c r="A1451" s="46" t="s">
        <v>1716</v>
      </c>
      <c r="B1451" s="46" t="s">
        <v>75</v>
      </c>
      <c r="C1451">
        <v>2001</v>
      </c>
      <c r="D1451" s="84">
        <v>183687.79740000001</v>
      </c>
      <c r="E1451">
        <v>44073.706100000003</v>
      </c>
      <c r="F1451">
        <v>0</v>
      </c>
      <c r="G1451">
        <v>0</v>
      </c>
      <c r="H1451">
        <v>102.92299563</v>
      </c>
      <c r="I1451">
        <v>102.92299563</v>
      </c>
      <c r="J1451">
        <v>1.0289255684756999</v>
      </c>
      <c r="K1451">
        <v>102.92299563</v>
      </c>
      <c r="L1451">
        <v>102.92299563</v>
      </c>
      <c r="M1451" s="38">
        <f>IF(OR(Beazley_data[[#This Row],[total_RC]]&lt;0.6,Beazley_data[[#This Row],[total_RC]]&gt;2),1,Beazley_data[[#This Row],[total_RC]])</f>
        <v>1.0289255684756999</v>
      </c>
      <c r="P1451" s="39" t="str">
        <f>Beazley_data[[#This Row],[key]]</f>
        <v>GC2001</v>
      </c>
      <c r="Q1451" s="40">
        <f>Beazley_data[[#This Row],[WEP]]</f>
        <v>183687.79740000001</v>
      </c>
      <c r="R1451" s="40">
        <f t="shared" si="179"/>
        <v>185132.82733199999</v>
      </c>
      <c r="S1451" s="41">
        <f t="shared" si="180"/>
        <v>7.805368463414614E-3</v>
      </c>
      <c r="U1451" s="42">
        <f>Beazley_data[[#This Row],[Acq_costs]]</f>
        <v>44073.706100000003</v>
      </c>
      <c r="V1451" s="40">
        <f t="shared" si="181"/>
        <v>44268.450303999998</v>
      </c>
      <c r="W1451" s="43">
        <f t="shared" si="182"/>
        <v>4.3991647022348654E-3</v>
      </c>
      <c r="Y1451" s="44">
        <f>Beazley_data[[#This Row],[total_RC]]</f>
        <v>1.0289255684756999</v>
      </c>
      <c r="Z1451" s="45">
        <f t="shared" si="183"/>
        <v>1.02878534298862</v>
      </c>
      <c r="AA1451" s="43">
        <f t="shared" si="184"/>
        <v>-1.3630198761635826E-4</v>
      </c>
      <c r="AD1451" s="42">
        <f>Beazley_data[[#This Row],[Cat_incurred]]+Beazley_data[[#This Row],[incurred_exc_cat]]</f>
        <v>102.92299563</v>
      </c>
      <c r="AE1451" s="40">
        <f t="shared" si="185"/>
        <v>108.504396</v>
      </c>
      <c r="AF1451" s="43">
        <f t="shared" si="186"/>
        <v>5.1439393939393917E-2</v>
      </c>
    </row>
    <row r="1452" spans="1:32" x14ac:dyDescent="0.25">
      <c r="A1452" s="48" t="s">
        <v>1717</v>
      </c>
      <c r="B1452" s="48" t="s">
        <v>75</v>
      </c>
      <c r="C1452" s="49">
        <v>2002</v>
      </c>
      <c r="D1452" s="85">
        <v>189867.6905</v>
      </c>
      <c r="E1452" s="49">
        <v>43789.534402344303</v>
      </c>
      <c r="F1452" s="49">
        <v>0</v>
      </c>
      <c r="G1452" s="49">
        <v>0</v>
      </c>
      <c r="H1452" s="49">
        <v>1015.8389</v>
      </c>
      <c r="I1452" s="49">
        <v>1015.8389</v>
      </c>
      <c r="J1452" s="49">
        <v>1.07826196662606</v>
      </c>
      <c r="K1452" s="49">
        <v>1015.8389</v>
      </c>
      <c r="L1452" s="49">
        <v>1015.8389</v>
      </c>
      <c r="M1452" s="38">
        <f>IF(OR(Beazley_data[[#This Row],[total_RC]]&lt;0.6,Beazley_data[[#This Row],[total_RC]]&gt;2),1,Beazley_data[[#This Row],[total_RC]])</f>
        <v>1.07826196662606</v>
      </c>
      <c r="P1452" s="39" t="str">
        <f>Beazley_data[[#This Row],[key]]</f>
        <v>GC2002</v>
      </c>
      <c r="Q1452" s="40">
        <f>Beazley_data[[#This Row],[WEP]]</f>
        <v>189867.6905</v>
      </c>
      <c r="R1452" s="40">
        <f t="shared" si="179"/>
        <v>190363.534036</v>
      </c>
      <c r="S1452" s="41">
        <f t="shared" si="180"/>
        <v>2.6047191155120623E-3</v>
      </c>
      <c r="U1452" s="42">
        <f>Beazley_data[[#This Row],[Acq_costs]]</f>
        <v>43789.534402344303</v>
      </c>
      <c r="V1452" s="40">
        <f t="shared" si="181"/>
        <v>43882.439087999999</v>
      </c>
      <c r="W1452" s="43">
        <f t="shared" si="182"/>
        <v>2.1171267501651158E-3</v>
      </c>
      <c r="Y1452" s="44">
        <f>Beazley_data[[#This Row],[total_RC]]</f>
        <v>1.07826196662606</v>
      </c>
      <c r="Z1452" s="45">
        <f t="shared" si="183"/>
        <v>1.0792545859218301</v>
      </c>
      <c r="AA1452" s="43">
        <f t="shared" si="184"/>
        <v>9.1972673428324721E-4</v>
      </c>
      <c r="AD1452" s="42">
        <f>Beazley_data[[#This Row],[Cat_incurred]]+Beazley_data[[#This Row],[incurred_exc_cat]]</f>
        <v>1015.8389</v>
      </c>
      <c r="AE1452" s="40">
        <f t="shared" si="185"/>
        <v>1015.8389</v>
      </c>
      <c r="AF1452" s="43">
        <f t="shared" si="186"/>
        <v>0</v>
      </c>
    </row>
    <row r="1453" spans="1:32" x14ac:dyDescent="0.25">
      <c r="A1453" s="46" t="s">
        <v>1718</v>
      </c>
      <c r="B1453" s="46" t="s">
        <v>75</v>
      </c>
      <c r="C1453">
        <v>2003</v>
      </c>
      <c r="D1453" s="84">
        <v>151236.3792</v>
      </c>
      <c r="E1453">
        <v>39518.032299999999</v>
      </c>
      <c r="F1453">
        <v>0</v>
      </c>
      <c r="G1453">
        <v>0</v>
      </c>
      <c r="H1453">
        <v>0</v>
      </c>
      <c r="I1453">
        <v>0</v>
      </c>
      <c r="J1453">
        <v>1.05188304258902</v>
      </c>
      <c r="K1453">
        <v>0</v>
      </c>
      <c r="L1453">
        <v>0</v>
      </c>
      <c r="M1453" s="38">
        <f>IF(OR(Beazley_data[[#This Row],[total_RC]]&lt;0.6,Beazley_data[[#This Row],[total_RC]]&gt;2),1,Beazley_data[[#This Row],[total_RC]])</f>
        <v>1.05188304258902</v>
      </c>
      <c r="P1453" s="39" t="str">
        <f>Beazley_data[[#This Row],[key]]</f>
        <v>GC2003</v>
      </c>
      <c r="Q1453" s="40">
        <f>Beazley_data[[#This Row],[WEP]]</f>
        <v>151236.3792</v>
      </c>
      <c r="R1453" s="40">
        <f t="shared" si="179"/>
        <v>152130.377652</v>
      </c>
      <c r="S1453" s="41">
        <f t="shared" si="180"/>
        <v>5.8765281845617424E-3</v>
      </c>
      <c r="U1453" s="42">
        <f>Beazley_data[[#This Row],[Acq_costs]]</f>
        <v>39518.032299999999</v>
      </c>
      <c r="V1453" s="40">
        <f t="shared" si="181"/>
        <v>39716.532004000001</v>
      </c>
      <c r="W1453" s="43">
        <f t="shared" si="182"/>
        <v>4.9979112974921878E-3</v>
      </c>
      <c r="Y1453" s="44">
        <f>Beazley_data[[#This Row],[total_RC]]</f>
        <v>1.05188304258902</v>
      </c>
      <c r="Z1453" s="45">
        <f t="shared" si="183"/>
        <v>1.0517964013790899</v>
      </c>
      <c r="AA1453" s="43">
        <f t="shared" si="184"/>
        <v>-8.2374506906916474E-5</v>
      </c>
      <c r="AD1453" s="42">
        <f>Beazley_data[[#This Row],[Cat_incurred]]+Beazley_data[[#This Row],[incurred_exc_cat]]</f>
        <v>0</v>
      </c>
      <c r="AE1453" s="40">
        <f t="shared" si="185"/>
        <v>0</v>
      </c>
      <c r="AF1453" s="43" t="str">
        <f t="shared" si="186"/>
        <v>no values</v>
      </c>
    </row>
    <row r="1454" spans="1:32" x14ac:dyDescent="0.25">
      <c r="A1454" s="48" t="s">
        <v>1719</v>
      </c>
      <c r="B1454" s="48" t="s">
        <v>75</v>
      </c>
      <c r="C1454" s="49">
        <v>2004</v>
      </c>
      <c r="D1454" s="85">
        <v>218664.01920000001</v>
      </c>
      <c r="E1454" s="49">
        <v>44814.531016394103</v>
      </c>
      <c r="F1454" s="49">
        <v>0</v>
      </c>
      <c r="G1454" s="49">
        <v>0</v>
      </c>
      <c r="H1454" s="49">
        <v>0</v>
      </c>
      <c r="I1454" s="49">
        <v>0</v>
      </c>
      <c r="J1454" s="49">
        <v>0.99652574655692105</v>
      </c>
      <c r="K1454" s="49">
        <v>0</v>
      </c>
      <c r="L1454" s="49">
        <v>0</v>
      </c>
      <c r="M1454" s="38">
        <f>IF(OR(Beazley_data[[#This Row],[total_RC]]&lt;0.6,Beazley_data[[#This Row],[total_RC]]&gt;2),1,Beazley_data[[#This Row],[total_RC]])</f>
        <v>0.99652574655692105</v>
      </c>
      <c r="P1454" s="39" t="str">
        <f>Beazley_data[[#This Row],[key]]</f>
        <v>GC2004</v>
      </c>
      <c r="Q1454" s="40">
        <f>Beazley_data[[#This Row],[WEP]]</f>
        <v>218664.01920000001</v>
      </c>
      <c r="R1454" s="40">
        <f t="shared" si="179"/>
        <v>220898.59750800001</v>
      </c>
      <c r="S1454" s="41">
        <f t="shared" si="180"/>
        <v>1.0115855569970604E-2</v>
      </c>
      <c r="U1454" s="42">
        <f>Beazley_data[[#This Row],[Acq_costs]]</f>
        <v>44814.531016394103</v>
      </c>
      <c r="V1454" s="40">
        <f t="shared" si="181"/>
        <v>45017.864780000004</v>
      </c>
      <c r="W1454" s="43">
        <f t="shared" si="182"/>
        <v>4.5167349584344374E-3</v>
      </c>
      <c r="Y1454" s="44">
        <f>Beazley_data[[#This Row],[total_RC]]</f>
        <v>0.99652574655692105</v>
      </c>
      <c r="Z1454" s="45">
        <f t="shared" si="183"/>
        <v>0.99633673066795403</v>
      </c>
      <c r="AA1454" s="43">
        <f t="shared" si="184"/>
        <v>-1.8971085090911742E-4</v>
      </c>
      <c r="AD1454" s="42">
        <f>Beazley_data[[#This Row],[Cat_incurred]]+Beazley_data[[#This Row],[incurred_exc_cat]]</f>
        <v>0</v>
      </c>
      <c r="AE1454" s="40">
        <f t="shared" si="185"/>
        <v>0</v>
      </c>
      <c r="AF1454" s="43" t="str">
        <f t="shared" si="186"/>
        <v>no values</v>
      </c>
    </row>
    <row r="1455" spans="1:32" x14ac:dyDescent="0.25">
      <c r="A1455" s="46" t="s">
        <v>1720</v>
      </c>
      <c r="B1455" s="46" t="s">
        <v>75</v>
      </c>
      <c r="C1455">
        <v>2005</v>
      </c>
      <c r="D1455" s="84">
        <v>335425.36609999998</v>
      </c>
      <c r="E1455">
        <v>60262.227397436298</v>
      </c>
      <c r="F1455">
        <v>2752.3024999999998</v>
      </c>
      <c r="G1455">
        <v>2752.3024999999998</v>
      </c>
      <c r="H1455">
        <v>0</v>
      </c>
      <c r="I1455">
        <v>0</v>
      </c>
      <c r="J1455">
        <v>1.03870055542685</v>
      </c>
      <c r="K1455">
        <v>2752.3024999999998</v>
      </c>
      <c r="L1455">
        <v>2752.3024999999998</v>
      </c>
      <c r="M1455" s="38">
        <f>IF(OR(Beazley_data[[#This Row],[total_RC]]&lt;0.6,Beazley_data[[#This Row],[total_RC]]&gt;2),1,Beazley_data[[#This Row],[total_RC]])</f>
        <v>1.03870055542685</v>
      </c>
      <c r="P1455" s="39" t="str">
        <f>Beazley_data[[#This Row],[key]]</f>
        <v>GC2005</v>
      </c>
      <c r="Q1455" s="40">
        <f>Beazley_data[[#This Row],[WEP]]</f>
        <v>335425.36609999998</v>
      </c>
      <c r="R1455" s="40">
        <f t="shared" si="179"/>
        <v>339955.76305200002</v>
      </c>
      <c r="S1455" s="41">
        <f t="shared" si="180"/>
        <v>1.3326430801842487E-2</v>
      </c>
      <c r="U1455" s="42">
        <f>Beazley_data[[#This Row],[Acq_costs]]</f>
        <v>60262.227397436298</v>
      </c>
      <c r="V1455" s="40">
        <f t="shared" si="181"/>
        <v>60436.635536000002</v>
      </c>
      <c r="W1455" s="43">
        <f t="shared" si="182"/>
        <v>2.885801584037795E-3</v>
      </c>
      <c r="Y1455" s="44">
        <f>Beazley_data[[#This Row],[total_RC]]</f>
        <v>1.03870055542685</v>
      </c>
      <c r="Z1455" s="45">
        <f t="shared" si="183"/>
        <v>1.0385799204444901</v>
      </c>
      <c r="AA1455" s="43">
        <f t="shared" si="184"/>
        <v>-1.161537788139547E-4</v>
      </c>
      <c r="AD1455" s="42">
        <f>Beazley_data[[#This Row],[Cat_incurred]]+Beazley_data[[#This Row],[incurred_exc_cat]]</f>
        <v>2752.3024999999998</v>
      </c>
      <c r="AE1455" s="40">
        <f t="shared" si="185"/>
        <v>2752.3024999999998</v>
      </c>
      <c r="AF1455" s="43">
        <f t="shared" si="186"/>
        <v>0</v>
      </c>
    </row>
    <row r="1456" spans="1:32" x14ac:dyDescent="0.25">
      <c r="A1456" s="48" t="s">
        <v>1721</v>
      </c>
      <c r="B1456" s="48" t="s">
        <v>75</v>
      </c>
      <c r="C1456" s="49">
        <v>2006</v>
      </c>
      <c r="D1456" s="85">
        <v>300190.74609999999</v>
      </c>
      <c r="E1456" s="49">
        <v>59804.9486987165</v>
      </c>
      <c r="F1456" s="49">
        <v>0</v>
      </c>
      <c r="G1456" s="49">
        <v>0</v>
      </c>
      <c r="H1456" s="49">
        <v>683.8143814</v>
      </c>
      <c r="I1456" s="49">
        <v>683.8143814</v>
      </c>
      <c r="J1456" s="49">
        <v>1.0163805611718599</v>
      </c>
      <c r="K1456" s="49">
        <v>683.8143814</v>
      </c>
      <c r="L1456" s="49">
        <v>683.8143814</v>
      </c>
      <c r="M1456" s="38">
        <f>IF(OR(Beazley_data[[#This Row],[total_RC]]&lt;0.6,Beazley_data[[#This Row],[total_RC]]&gt;2),1,Beazley_data[[#This Row],[total_RC]])</f>
        <v>1.0163805611718599</v>
      </c>
      <c r="P1456" s="39" t="str">
        <f>Beazley_data[[#This Row],[key]]</f>
        <v>GC2006</v>
      </c>
      <c r="Q1456" s="40">
        <f>Beazley_data[[#This Row],[WEP]]</f>
        <v>300190.74609999999</v>
      </c>
      <c r="R1456" s="40">
        <f t="shared" si="179"/>
        <v>307428.15795600001</v>
      </c>
      <c r="S1456" s="41">
        <f t="shared" si="180"/>
        <v>2.3541798851866587E-2</v>
      </c>
      <c r="U1456" s="42">
        <f>Beazley_data[[#This Row],[Acq_costs]]</f>
        <v>59804.9486987165</v>
      </c>
      <c r="V1456" s="40">
        <f t="shared" si="181"/>
        <v>60964.558087999998</v>
      </c>
      <c r="W1456" s="43">
        <f t="shared" si="182"/>
        <v>1.9021041497744414E-2</v>
      </c>
      <c r="Y1456" s="44">
        <f>Beazley_data[[#This Row],[total_RC]]</f>
        <v>1.0163805611718599</v>
      </c>
      <c r="Z1456" s="45">
        <f t="shared" si="183"/>
        <v>1.01681761429672</v>
      </c>
      <c r="AA1456" s="43">
        <f t="shared" si="184"/>
        <v>4.29824502167357E-4</v>
      </c>
      <c r="AD1456" s="42">
        <f>Beazley_data[[#This Row],[Cat_incurred]]+Beazley_data[[#This Row],[incurred_exc_cat]]</f>
        <v>683.8143814</v>
      </c>
      <c r="AE1456" s="40">
        <f t="shared" si="185"/>
        <v>720.89688000000001</v>
      </c>
      <c r="AF1456" s="43">
        <f t="shared" si="186"/>
        <v>5.1439393939393951E-2</v>
      </c>
    </row>
    <row r="1457" spans="1:32" x14ac:dyDescent="0.25">
      <c r="A1457" s="46" t="s">
        <v>1722</v>
      </c>
      <c r="B1457" s="46" t="s">
        <v>75</v>
      </c>
      <c r="C1457">
        <v>2007</v>
      </c>
      <c r="D1457" s="84">
        <v>397165.3419</v>
      </c>
      <c r="E1457">
        <v>98253.676272436802</v>
      </c>
      <c r="F1457">
        <v>0</v>
      </c>
      <c r="G1457">
        <v>0</v>
      </c>
      <c r="H1457">
        <v>158114.096242817</v>
      </c>
      <c r="I1457">
        <v>158114.096242817</v>
      </c>
      <c r="J1457">
        <v>1.0017112064542999</v>
      </c>
      <c r="K1457">
        <v>158114.096242817</v>
      </c>
      <c r="L1457">
        <v>158114.096242817</v>
      </c>
      <c r="M1457" s="38">
        <f>IF(OR(Beazley_data[[#This Row],[total_RC]]&lt;0.6,Beazley_data[[#This Row],[total_RC]]&gt;2),1,Beazley_data[[#This Row],[total_RC]])</f>
        <v>1.0017112064542999</v>
      </c>
      <c r="P1457" s="39" t="str">
        <f>Beazley_data[[#This Row],[key]]</f>
        <v>GC2007</v>
      </c>
      <c r="Q1457" s="40">
        <f>Beazley_data[[#This Row],[WEP]]</f>
        <v>397165.3419</v>
      </c>
      <c r="R1457" s="40">
        <f t="shared" si="179"/>
        <v>406010.92264800001</v>
      </c>
      <c r="S1457" s="41">
        <f t="shared" si="180"/>
        <v>2.1786558574112245E-2</v>
      </c>
      <c r="U1457" s="42">
        <f>Beazley_data[[#This Row],[Acq_costs]]</f>
        <v>98253.676272436802</v>
      </c>
      <c r="V1457" s="40">
        <f t="shared" si="181"/>
        <v>97289.682415999996</v>
      </c>
      <c r="W1457" s="43">
        <f t="shared" si="182"/>
        <v>-9.9084901142432961E-3</v>
      </c>
      <c r="Y1457" s="44">
        <f>Beazley_data[[#This Row],[total_RC]]</f>
        <v>1.0017112064542999</v>
      </c>
      <c r="Z1457" s="45">
        <f t="shared" si="183"/>
        <v>1.0014494545389001</v>
      </c>
      <c r="AA1457" s="43">
        <f t="shared" si="184"/>
        <v>-2.6137306702144776E-4</v>
      </c>
      <c r="AD1457" s="42">
        <f>Beazley_data[[#This Row],[Cat_incurred]]+Beazley_data[[#This Row],[incurred_exc_cat]]</f>
        <v>158114.096242817</v>
      </c>
      <c r="AE1457" s="40">
        <f t="shared" si="185"/>
        <v>158323.46501943699</v>
      </c>
      <c r="AF1457" s="43">
        <f t="shared" si="186"/>
        <v>1.3224115363713372E-3</v>
      </c>
    </row>
    <row r="1458" spans="1:32" x14ac:dyDescent="0.25">
      <c r="A1458" s="48" t="s">
        <v>1723</v>
      </c>
      <c r="B1458" s="48" t="s">
        <v>75</v>
      </c>
      <c r="C1458" s="49">
        <v>2008</v>
      </c>
      <c r="D1458" s="85">
        <v>442262.7377</v>
      </c>
      <c r="E1458" s="49">
        <v>112801.602391172</v>
      </c>
      <c r="F1458" s="49">
        <v>0</v>
      </c>
      <c r="G1458" s="49">
        <v>0</v>
      </c>
      <c r="H1458" s="49">
        <v>26515.934505466699</v>
      </c>
      <c r="I1458" s="49">
        <v>26515.934505466699</v>
      </c>
      <c r="J1458" s="49">
        <v>0.970781366175689</v>
      </c>
      <c r="K1458" s="49">
        <v>26515.934505466699</v>
      </c>
      <c r="L1458" s="49">
        <v>26515.934505466699</v>
      </c>
      <c r="M1458" s="38">
        <f>IF(OR(Beazley_data[[#This Row],[total_RC]]&lt;0.6,Beazley_data[[#This Row],[total_RC]]&gt;2),1,Beazley_data[[#This Row],[total_RC]])</f>
        <v>0.970781366175689</v>
      </c>
      <c r="P1458" s="39" t="str">
        <f>Beazley_data[[#This Row],[key]]</f>
        <v>GC2008</v>
      </c>
      <c r="Q1458" s="40">
        <f>Beazley_data[[#This Row],[WEP]]</f>
        <v>442262.7377</v>
      </c>
      <c r="R1458" s="40">
        <f t="shared" si="179"/>
        <v>426284.736936</v>
      </c>
      <c r="S1458" s="41">
        <f t="shared" si="180"/>
        <v>-3.7481991212833042E-2</v>
      </c>
      <c r="U1458" s="42">
        <f>Beazley_data[[#This Row],[Acq_costs]]</f>
        <v>112801.602391172</v>
      </c>
      <c r="V1458" s="40">
        <f t="shared" si="181"/>
        <v>101250.00603999999</v>
      </c>
      <c r="W1458" s="43">
        <f t="shared" si="182"/>
        <v>-0.11408983369945096</v>
      </c>
      <c r="Y1458" s="44">
        <f>Beazley_data[[#This Row],[total_RC]]</f>
        <v>0.970781366175689</v>
      </c>
      <c r="Z1458" s="45">
        <f t="shared" si="183"/>
        <v>0.97312696938723597</v>
      </c>
      <c r="AA1458" s="43">
        <f t="shared" si="184"/>
        <v>2.4103773560237144E-3</v>
      </c>
      <c r="AD1458" s="42">
        <f>Beazley_data[[#This Row],[Cat_incurred]]+Beazley_data[[#This Row],[incurred_exc_cat]]</f>
        <v>26515.934505466699</v>
      </c>
      <c r="AE1458" s="40">
        <f t="shared" si="185"/>
        <v>26792.680830919599</v>
      </c>
      <c r="AF1458" s="43">
        <f t="shared" si="186"/>
        <v>1.032917635974394E-2</v>
      </c>
    </row>
    <row r="1459" spans="1:32" x14ac:dyDescent="0.25">
      <c r="A1459" s="46" t="s">
        <v>1724</v>
      </c>
      <c r="B1459" s="46" t="s">
        <v>75</v>
      </c>
      <c r="C1459">
        <v>2009</v>
      </c>
      <c r="D1459" s="84">
        <v>619631.47129999998</v>
      </c>
      <c r="E1459">
        <v>134776.82929215601</v>
      </c>
      <c r="F1459">
        <v>0</v>
      </c>
      <c r="G1459">
        <v>0</v>
      </c>
      <c r="H1459">
        <v>311.14200881519997</v>
      </c>
      <c r="I1459">
        <v>311.14200881519997</v>
      </c>
      <c r="J1459">
        <v>1.02023888663141</v>
      </c>
      <c r="K1459">
        <v>311.14200881519997</v>
      </c>
      <c r="L1459">
        <v>311.14200881519997</v>
      </c>
      <c r="M1459" s="38">
        <f>IF(OR(Beazley_data[[#This Row],[total_RC]]&lt;0.6,Beazley_data[[#This Row],[total_RC]]&gt;2),1,Beazley_data[[#This Row],[total_RC]])</f>
        <v>1.02023888663141</v>
      </c>
      <c r="P1459" s="39" t="str">
        <f>Beazley_data[[#This Row],[key]]</f>
        <v>GC2009</v>
      </c>
      <c r="Q1459" s="40">
        <f>Beazley_data[[#This Row],[WEP]]</f>
        <v>619631.47129999998</v>
      </c>
      <c r="R1459" s="40">
        <f t="shared" si="179"/>
        <v>583004.58130495995</v>
      </c>
      <c r="S1459" s="41">
        <f t="shared" si="180"/>
        <v>-6.2824360510266908E-2</v>
      </c>
      <c r="U1459" s="42">
        <f>Beazley_data[[#This Row],[Acq_costs]]</f>
        <v>134776.82929215601</v>
      </c>
      <c r="V1459" s="40">
        <f t="shared" si="181"/>
        <v>118321.41425904</v>
      </c>
      <c r="W1459" s="43">
        <f t="shared" si="182"/>
        <v>-0.13907385350457621</v>
      </c>
      <c r="Y1459" s="44">
        <f>Beazley_data[[#This Row],[total_RC]]</f>
        <v>1.02023888663141</v>
      </c>
      <c r="Z1459" s="45">
        <f t="shared" si="183"/>
        <v>1.0196993107925201</v>
      </c>
      <c r="AA1459" s="43">
        <f t="shared" si="184"/>
        <v>-5.2915191093991069E-4</v>
      </c>
      <c r="AD1459" s="42">
        <f>Beazley_data[[#This Row],[Cat_incurred]]+Beazley_data[[#This Row],[incurred_exc_cat]]</f>
        <v>311.14200881519997</v>
      </c>
      <c r="AE1459" s="40">
        <f t="shared" si="185"/>
        <v>324.37364813760001</v>
      </c>
      <c r="AF1459" s="43">
        <f t="shared" si="186"/>
        <v>4.0791350957051699E-2</v>
      </c>
    </row>
    <row r="1460" spans="1:32" x14ac:dyDescent="0.25">
      <c r="A1460" s="48" t="s">
        <v>1725</v>
      </c>
      <c r="B1460" s="48" t="s">
        <v>75</v>
      </c>
      <c r="C1460" s="49">
        <v>2010</v>
      </c>
      <c r="D1460" s="85">
        <v>2482538.2714999998</v>
      </c>
      <c r="E1460" s="49">
        <v>556393.86220101197</v>
      </c>
      <c r="F1460" s="49">
        <v>4666140.612102</v>
      </c>
      <c r="G1460" s="49">
        <v>4666140.612102</v>
      </c>
      <c r="H1460" s="49">
        <v>1635.87440535</v>
      </c>
      <c r="I1460" s="49">
        <v>1635.87440535</v>
      </c>
      <c r="J1460" s="49">
        <v>1.0043020542846901</v>
      </c>
      <c r="K1460" s="49">
        <v>4667776.4865073496</v>
      </c>
      <c r="L1460" s="49">
        <v>4667776.4865073496</v>
      </c>
      <c r="M1460" s="38">
        <f>IF(OR(Beazley_data[[#This Row],[total_RC]]&lt;0.6,Beazley_data[[#This Row],[total_RC]]&gt;2),1,Beazley_data[[#This Row],[total_RC]])</f>
        <v>1.0043020542846901</v>
      </c>
      <c r="P1460" s="39" t="str">
        <f>Beazley_data[[#This Row],[key]]</f>
        <v>GC2010</v>
      </c>
      <c r="Q1460" s="40">
        <f>Beazley_data[[#This Row],[WEP]]</f>
        <v>2482538.2714999998</v>
      </c>
      <c r="R1460" s="40">
        <f t="shared" si="179"/>
        <v>3170341.9801459</v>
      </c>
      <c r="S1460" s="41">
        <f t="shared" si="180"/>
        <v>0.21694937421679894</v>
      </c>
      <c r="U1460" s="42">
        <f>Beazley_data[[#This Row],[Acq_costs]]</f>
        <v>556393.86220101197</v>
      </c>
      <c r="V1460" s="40">
        <f t="shared" si="181"/>
        <v>752870.06475609995</v>
      </c>
      <c r="W1460" s="43">
        <f t="shared" si="182"/>
        <v>0.26096960385686008</v>
      </c>
      <c r="Y1460" s="44">
        <f>Beazley_data[[#This Row],[total_RC]]</f>
        <v>1.0043020542846901</v>
      </c>
      <c r="Z1460" s="45">
        <f t="shared" si="183"/>
        <v>1.0029164704947</v>
      </c>
      <c r="AA1460" s="43">
        <f t="shared" si="184"/>
        <v>-1.3815545269753541E-3</v>
      </c>
      <c r="AD1460" s="42">
        <f>Beazley_data[[#This Row],[Cat_incurred]]+Beazley_data[[#This Row],[incurred_exc_cat]]</f>
        <v>4667776.4865073496</v>
      </c>
      <c r="AE1460" s="40">
        <f t="shared" si="185"/>
        <v>4895668.5268200003</v>
      </c>
      <c r="AF1460" s="43">
        <f t="shared" si="186"/>
        <v>4.6549728410775135E-2</v>
      </c>
    </row>
    <row r="1461" spans="1:32" x14ac:dyDescent="0.25">
      <c r="A1461" s="46" t="s">
        <v>1726</v>
      </c>
      <c r="B1461" s="46" t="s">
        <v>75</v>
      </c>
      <c r="C1461">
        <v>2011</v>
      </c>
      <c r="D1461" s="84">
        <v>2922134.0065000001</v>
      </c>
      <c r="E1461">
        <v>742684.392449926</v>
      </c>
      <c r="F1461">
        <v>697809.26544222003</v>
      </c>
      <c r="G1461">
        <v>697809.26544222003</v>
      </c>
      <c r="H1461">
        <v>430710.82633986999</v>
      </c>
      <c r="I1461">
        <v>430710.82633986999</v>
      </c>
      <c r="J1461">
        <v>1.01991054746534</v>
      </c>
      <c r="K1461">
        <v>1128520.09178209</v>
      </c>
      <c r="L1461">
        <v>1128520.09178209</v>
      </c>
      <c r="M1461" s="38">
        <f>IF(OR(Beazley_data[[#This Row],[total_RC]]&lt;0.6,Beazley_data[[#This Row],[total_RC]]&gt;2),1,Beazley_data[[#This Row],[total_RC]])</f>
        <v>1.01991054746534</v>
      </c>
      <c r="P1461" s="39" t="str">
        <f>Beazley_data[[#This Row],[key]]</f>
        <v>GC2011</v>
      </c>
      <c r="Q1461" s="40">
        <f>Beazley_data[[#This Row],[WEP]]</f>
        <v>2922134.0065000001</v>
      </c>
      <c r="R1461" s="40">
        <f t="shared" si="179"/>
        <v>3956074.0347004998</v>
      </c>
      <c r="S1461" s="41">
        <f t="shared" si="180"/>
        <v>0.2613550755449337</v>
      </c>
      <c r="U1461" s="42">
        <f>Beazley_data[[#This Row],[Acq_costs]]</f>
        <v>742684.392449926</v>
      </c>
      <c r="V1461" s="40">
        <f t="shared" si="181"/>
        <v>569629.76061949995</v>
      </c>
      <c r="W1461" s="43">
        <f t="shared" si="182"/>
        <v>-0.3038019496070935</v>
      </c>
      <c r="Y1461" s="44">
        <f>Beazley_data[[#This Row],[total_RC]]</f>
        <v>1.01991054746534</v>
      </c>
      <c r="Z1461" s="45">
        <f t="shared" si="183"/>
        <v>1.0141485178565901</v>
      </c>
      <c r="AA1461" s="43">
        <f t="shared" si="184"/>
        <v>-5.6816427843606482E-3</v>
      </c>
      <c r="AD1461" s="42">
        <f>Beazley_data[[#This Row],[Cat_incurred]]+Beazley_data[[#This Row],[incurred_exc_cat]]</f>
        <v>1128520.09178209</v>
      </c>
      <c r="AE1461" s="40">
        <f t="shared" si="185"/>
        <v>1103158.87644572</v>
      </c>
      <c r="AF1461" s="43">
        <f t="shared" si="186"/>
        <v>-2.2989630848170878E-2</v>
      </c>
    </row>
    <row r="1462" spans="1:32" x14ac:dyDescent="0.25">
      <c r="A1462" s="48" t="s">
        <v>1727</v>
      </c>
      <c r="B1462" s="48" t="s">
        <v>75</v>
      </c>
      <c r="C1462" s="49">
        <v>2012</v>
      </c>
      <c r="D1462" s="85">
        <v>4127845.8128</v>
      </c>
      <c r="E1462" s="49">
        <v>1106473.4276815699</v>
      </c>
      <c r="F1462" s="49">
        <v>1079112.99</v>
      </c>
      <c r="G1462" s="49">
        <v>1079112.99</v>
      </c>
      <c r="H1462" s="49">
        <v>416991.57125534798</v>
      </c>
      <c r="I1462" s="49">
        <v>416991.57125534798</v>
      </c>
      <c r="J1462" s="49">
        <v>0.97783180000373704</v>
      </c>
      <c r="K1462" s="49">
        <v>1496104.56125535</v>
      </c>
      <c r="L1462" s="49">
        <v>1496104.56125535</v>
      </c>
      <c r="M1462" s="38">
        <f>IF(OR(Beazley_data[[#This Row],[total_RC]]&lt;0.6,Beazley_data[[#This Row],[total_RC]]&gt;2),1,Beazley_data[[#This Row],[total_RC]])</f>
        <v>0.97783180000373704</v>
      </c>
      <c r="P1462" s="39" t="str">
        <f>Beazley_data[[#This Row],[key]]</f>
        <v>GC2012</v>
      </c>
      <c r="Q1462" s="40">
        <f>Beazley_data[[#This Row],[WEP]]</f>
        <v>4127845.8128</v>
      </c>
      <c r="R1462" s="40">
        <f t="shared" si="179"/>
        <v>5183821.0064995801</v>
      </c>
      <c r="S1462" s="41">
        <f t="shared" si="180"/>
        <v>0.20370595211053333</v>
      </c>
      <c r="U1462" s="42">
        <f>Beazley_data[[#This Row],[Acq_costs]]</f>
        <v>1106473.4276815699</v>
      </c>
      <c r="V1462" s="40">
        <f t="shared" si="181"/>
        <v>952621.49363842001</v>
      </c>
      <c r="W1462" s="43">
        <f t="shared" si="182"/>
        <v>-0.16150374001696255</v>
      </c>
      <c r="Y1462" s="44">
        <f>Beazley_data[[#This Row],[total_RC]]</f>
        <v>0.97783180000373704</v>
      </c>
      <c r="Z1462" s="45">
        <f t="shared" si="183"/>
        <v>0.97454959483047399</v>
      </c>
      <c r="AA1462" s="43">
        <f t="shared" si="184"/>
        <v>-3.367920104501201E-3</v>
      </c>
      <c r="AD1462" s="42">
        <f>Beazley_data[[#This Row],[Cat_incurred]]+Beazley_data[[#This Row],[incurred_exc_cat]]</f>
        <v>1496104.5612553479</v>
      </c>
      <c r="AE1462" s="40">
        <f t="shared" si="185"/>
        <v>1488492.4339699401</v>
      </c>
      <c r="AF1462" s="43">
        <f t="shared" si="186"/>
        <v>-5.1139845334017883E-3</v>
      </c>
    </row>
    <row r="1463" spans="1:32" x14ac:dyDescent="0.25">
      <c r="A1463" s="46" t="s">
        <v>1728</v>
      </c>
      <c r="B1463" s="46" t="s">
        <v>75</v>
      </c>
      <c r="C1463">
        <v>2013</v>
      </c>
      <c r="D1463" s="84">
        <v>6089550.9505000003</v>
      </c>
      <c r="E1463">
        <v>1509522.81786077</v>
      </c>
      <c r="F1463">
        <v>1448851.9080429999</v>
      </c>
      <c r="G1463">
        <v>1448851.9080429999</v>
      </c>
      <c r="H1463">
        <v>996823.84539585002</v>
      </c>
      <c r="I1463">
        <v>996823.84539585002</v>
      </c>
      <c r="J1463">
        <v>1.02289970622224</v>
      </c>
      <c r="K1463">
        <v>2445675.7534388499</v>
      </c>
      <c r="L1463">
        <v>2445675.7534388499</v>
      </c>
      <c r="M1463" s="38">
        <f>IF(OR(Beazley_data[[#This Row],[total_RC]]&lt;0.6,Beazley_data[[#This Row],[total_RC]]&gt;2),1,Beazley_data[[#This Row],[total_RC]])</f>
        <v>1.02289970622224</v>
      </c>
      <c r="P1463" s="39" t="str">
        <f>Beazley_data[[#This Row],[key]]</f>
        <v>GC2013</v>
      </c>
      <c r="Q1463" s="40">
        <f>Beazley_data[[#This Row],[WEP]]</f>
        <v>6089550.9505000003</v>
      </c>
      <c r="R1463" s="40">
        <f t="shared" si="179"/>
        <v>7265733.7081896402</v>
      </c>
      <c r="S1463" s="41">
        <f t="shared" si="180"/>
        <v>0.16188079620422841</v>
      </c>
      <c r="U1463" s="42">
        <f>Beazley_data[[#This Row],[Acq_costs]]</f>
        <v>1509522.81786077</v>
      </c>
      <c r="V1463" s="40">
        <f t="shared" si="181"/>
        <v>1873136.4825963599</v>
      </c>
      <c r="W1463" s="43">
        <f t="shared" si="182"/>
        <v>0.19412021927605827</v>
      </c>
      <c r="Y1463" s="44">
        <f>Beazley_data[[#This Row],[total_RC]]</f>
        <v>1.02289970622224</v>
      </c>
      <c r="Z1463" s="45">
        <f t="shared" si="183"/>
        <v>1.001836298475</v>
      </c>
      <c r="AA1463" s="43">
        <f t="shared" si="184"/>
        <v>-2.102479993917454E-2</v>
      </c>
      <c r="AD1463" s="42">
        <f>Beazley_data[[#This Row],[Cat_incurred]]+Beazley_data[[#This Row],[incurred_exc_cat]]</f>
        <v>2445675.7534388499</v>
      </c>
      <c r="AE1463" s="40">
        <f t="shared" si="185"/>
        <v>2877624.7984098</v>
      </c>
      <c r="AF1463" s="43">
        <f t="shared" si="186"/>
        <v>0.15010610320346449</v>
      </c>
    </row>
    <row r="1464" spans="1:32" x14ac:dyDescent="0.25">
      <c r="A1464" s="48" t="s">
        <v>1729</v>
      </c>
      <c r="B1464" s="48" t="s">
        <v>75</v>
      </c>
      <c r="C1464" s="49">
        <v>2014</v>
      </c>
      <c r="D1464" s="85">
        <v>6285102.8647999996</v>
      </c>
      <c r="E1464" s="49">
        <v>1597724.9070512301</v>
      </c>
      <c r="F1464" s="49">
        <v>2921954.3451999999</v>
      </c>
      <c r="G1464" s="49">
        <v>2921954.3451999999</v>
      </c>
      <c r="H1464" s="49">
        <v>3763387.6312674899</v>
      </c>
      <c r="I1464" s="49">
        <v>3855699.8306574901</v>
      </c>
      <c r="J1464" s="49">
        <v>1.00427782265472</v>
      </c>
      <c r="K1464" s="49">
        <v>6685341.9764674902</v>
      </c>
      <c r="L1464" s="49">
        <v>6777654.1758574899</v>
      </c>
      <c r="M1464" s="38">
        <f>IF(OR(Beazley_data[[#This Row],[total_RC]]&lt;0.6,Beazley_data[[#This Row],[total_RC]]&gt;2),1,Beazley_data[[#This Row],[total_RC]])</f>
        <v>1.00427782265472</v>
      </c>
      <c r="P1464" s="39" t="str">
        <f>Beazley_data[[#This Row],[key]]</f>
        <v>GC2014</v>
      </c>
      <c r="Q1464" s="40">
        <f>Beazley_data[[#This Row],[WEP]]</f>
        <v>6285102.8647999996</v>
      </c>
      <c r="R1464" s="40">
        <f t="shared" si="179"/>
        <v>7992179.9699379904</v>
      </c>
      <c r="S1464" s="41">
        <f t="shared" si="180"/>
        <v>0.21359342651930241</v>
      </c>
      <c r="U1464" s="42">
        <f>Beazley_data[[#This Row],[Acq_costs]]</f>
        <v>1597724.9070512301</v>
      </c>
      <c r="V1464" s="40">
        <f t="shared" si="181"/>
        <v>2236074.0253919801</v>
      </c>
      <c r="W1464" s="43">
        <f t="shared" si="182"/>
        <v>0.2854776322661538</v>
      </c>
      <c r="Y1464" s="44">
        <f>Beazley_data[[#This Row],[total_RC]]</f>
        <v>1.00427782265472</v>
      </c>
      <c r="Z1464" s="45">
        <f t="shared" si="183"/>
        <v>1.00283660222514</v>
      </c>
      <c r="AA1464" s="43">
        <f t="shared" si="184"/>
        <v>-1.4371438242103468E-3</v>
      </c>
      <c r="AD1464" s="42">
        <f>Beazley_data[[#This Row],[Cat_incurred]]+Beazley_data[[#This Row],[incurred_exc_cat]]</f>
        <v>6777654.1758574899</v>
      </c>
      <c r="AE1464" s="40">
        <f t="shared" si="185"/>
        <v>5836819.6461721202</v>
      </c>
      <c r="AF1464" s="43">
        <f t="shared" si="186"/>
        <v>-0.16118958383481732</v>
      </c>
    </row>
    <row r="1465" spans="1:32" x14ac:dyDescent="0.25">
      <c r="A1465" s="46" t="s">
        <v>1730</v>
      </c>
      <c r="B1465" s="46" t="s">
        <v>75</v>
      </c>
      <c r="C1465">
        <v>2015</v>
      </c>
      <c r="D1465" s="84">
        <v>6207903.4376999997</v>
      </c>
      <c r="E1465">
        <v>1514222.38776395</v>
      </c>
      <c r="F1465">
        <v>7038221.7263378203</v>
      </c>
      <c r="G1465">
        <v>7038946.7263378203</v>
      </c>
      <c r="H1465">
        <v>1967079.017002</v>
      </c>
      <c r="I1465">
        <v>1967079.017002</v>
      </c>
      <c r="J1465">
        <v>0.96147234313206897</v>
      </c>
      <c r="K1465">
        <v>9005300.7433398198</v>
      </c>
      <c r="L1465">
        <v>9006025.7433398198</v>
      </c>
      <c r="M1465" s="38">
        <f>IF(OR(Beazley_data[[#This Row],[total_RC]]&lt;0.6,Beazley_data[[#This Row],[total_RC]]&gt;2),1,Beazley_data[[#This Row],[total_RC]])</f>
        <v>0.96147234313206897</v>
      </c>
      <c r="P1465" s="39" t="str">
        <f>Beazley_data[[#This Row],[key]]</f>
        <v>GC2015</v>
      </c>
      <c r="Q1465" s="40">
        <f>Beazley_data[[#This Row],[WEP]]</f>
        <v>6207903.4376999997</v>
      </c>
      <c r="R1465" s="40">
        <f t="shared" si="179"/>
        <v>8257835.9419601597</v>
      </c>
      <c r="S1465" s="41">
        <f t="shared" si="180"/>
        <v>0.24824088522320151</v>
      </c>
      <c r="U1465" s="42">
        <f>Beazley_data[[#This Row],[Acq_costs]]</f>
        <v>1514222.38776395</v>
      </c>
      <c r="V1465" s="40">
        <f t="shared" si="181"/>
        <v>2243696.39936584</v>
      </c>
      <c r="W1465" s="43">
        <f t="shared" si="182"/>
        <v>0.3251215323998688</v>
      </c>
      <c r="Y1465" s="44">
        <f>Beazley_data[[#This Row],[total_RC]]</f>
        <v>0.96147234313206897</v>
      </c>
      <c r="Z1465" s="45">
        <f t="shared" si="183"/>
        <v>0.97040710498670701</v>
      </c>
      <c r="AA1465" s="43">
        <f t="shared" si="184"/>
        <v>9.2072304589736406E-3</v>
      </c>
      <c r="AD1465" s="42">
        <f>Beazley_data[[#This Row],[Cat_incurred]]+Beazley_data[[#This Row],[incurred_exc_cat]]</f>
        <v>9006025.7433398198</v>
      </c>
      <c r="AE1465" s="40">
        <f t="shared" si="185"/>
        <v>10111529.6093254</v>
      </c>
      <c r="AF1465" s="43">
        <f t="shared" si="186"/>
        <v>0.10933102198168161</v>
      </c>
    </row>
    <row r="1466" spans="1:32" x14ac:dyDescent="0.25">
      <c r="A1466" s="48" t="s">
        <v>1731</v>
      </c>
      <c r="B1466" s="48" t="s">
        <v>75</v>
      </c>
      <c r="C1466" s="49">
        <v>2016</v>
      </c>
      <c r="D1466" s="85">
        <v>4194565.5559</v>
      </c>
      <c r="E1466" s="49">
        <v>1108999.40476271</v>
      </c>
      <c r="F1466" s="49">
        <v>18883910.766014699</v>
      </c>
      <c r="G1466" s="49">
        <v>18883910.766014699</v>
      </c>
      <c r="H1466" s="49">
        <v>1322734.6869340499</v>
      </c>
      <c r="I1466" s="49">
        <v>1322734.6869340499</v>
      </c>
      <c r="J1466" s="49">
        <v>0.98790171619257305</v>
      </c>
      <c r="K1466" s="49">
        <v>20206645.452948801</v>
      </c>
      <c r="L1466" s="49">
        <v>20206645.452948801</v>
      </c>
      <c r="M1466" s="38">
        <f>IF(OR(Beazley_data[[#This Row],[total_RC]]&lt;0.6,Beazley_data[[#This Row],[total_RC]]&gt;2),1,Beazley_data[[#This Row],[total_RC]])</f>
        <v>0.98790171619257305</v>
      </c>
      <c r="P1466" s="39" t="str">
        <f>Beazley_data[[#This Row],[key]]</f>
        <v>GC2016</v>
      </c>
      <c r="Q1466" s="40">
        <f>Beazley_data[[#This Row],[WEP]]</f>
        <v>4194565.5559</v>
      </c>
      <c r="R1466" s="40">
        <f t="shared" si="179"/>
        <v>6540959.0148034999</v>
      </c>
      <c r="S1466" s="41">
        <f t="shared" si="180"/>
        <v>0.35872315567077268</v>
      </c>
      <c r="U1466" s="42">
        <f>Beazley_data[[#This Row],[Acq_costs]]</f>
        <v>1108999.40476271</v>
      </c>
      <c r="V1466" s="40">
        <f t="shared" si="181"/>
        <v>1933819.68550084</v>
      </c>
      <c r="W1466" s="43">
        <f t="shared" si="182"/>
        <v>0.42652388271893599</v>
      </c>
      <c r="Y1466" s="44">
        <f>Beazley_data[[#This Row],[total_RC]]</f>
        <v>0.98790171619257305</v>
      </c>
      <c r="Z1466" s="45">
        <f t="shared" si="183"/>
        <v>0.99238090496652198</v>
      </c>
      <c r="AA1466" s="43">
        <f t="shared" si="184"/>
        <v>4.5135781548517736E-3</v>
      </c>
      <c r="AD1466" s="42">
        <f>Beazley_data[[#This Row],[Cat_incurred]]+Beazley_data[[#This Row],[incurred_exc_cat]]</f>
        <v>20206645.452948749</v>
      </c>
      <c r="AE1466" s="40">
        <f t="shared" si="185"/>
        <v>21755410.888460699</v>
      </c>
      <c r="AF1466" s="43">
        <f t="shared" si="186"/>
        <v>7.1189895858663463E-2</v>
      </c>
    </row>
    <row r="1467" spans="1:32" x14ac:dyDescent="0.25">
      <c r="A1467" s="46" t="s">
        <v>1732</v>
      </c>
      <c r="B1467" s="46" t="s">
        <v>75</v>
      </c>
      <c r="C1467">
        <v>2017</v>
      </c>
      <c r="D1467" s="84">
        <v>3992117.2409000001</v>
      </c>
      <c r="E1467">
        <v>1050277.0529960201</v>
      </c>
      <c r="F1467">
        <v>64281.120000000003</v>
      </c>
      <c r="G1467">
        <v>66281.119999999995</v>
      </c>
      <c r="H1467">
        <v>320968.98781089002</v>
      </c>
      <c r="I1467">
        <v>320968.98781089002</v>
      </c>
      <c r="J1467">
        <v>1.00143992232601</v>
      </c>
      <c r="K1467">
        <v>385250.10781089001</v>
      </c>
      <c r="L1467">
        <v>387250.10781089001</v>
      </c>
      <c r="M1467" s="38">
        <f>IF(OR(Beazley_data[[#This Row],[total_RC]]&lt;0.6,Beazley_data[[#This Row],[total_RC]]&gt;2),1,Beazley_data[[#This Row],[total_RC]])</f>
        <v>1.00143992232601</v>
      </c>
      <c r="P1467" s="39" t="str">
        <f>Beazley_data[[#This Row],[key]]</f>
        <v>GC2017</v>
      </c>
      <c r="Q1467" s="40">
        <f>Beazley_data[[#This Row],[WEP]]</f>
        <v>3992117.2409000001</v>
      </c>
      <c r="R1467" s="40">
        <f t="shared" si="179"/>
        <v>7231181.6052885298</v>
      </c>
      <c r="S1467" s="41">
        <f t="shared" si="180"/>
        <v>0.44793016427904919</v>
      </c>
      <c r="U1467" s="42">
        <f>Beazley_data[[#This Row],[Acq_costs]]</f>
        <v>1050277.0529960201</v>
      </c>
      <c r="V1467" s="40">
        <f t="shared" si="181"/>
        <v>2155728.4006386101</v>
      </c>
      <c r="W1467" s="43">
        <f t="shared" si="182"/>
        <v>0.5127971349800432</v>
      </c>
      <c r="Y1467" s="44">
        <f>Beazley_data[[#This Row],[total_RC]]</f>
        <v>1.00143992232601</v>
      </c>
      <c r="Z1467" s="45">
        <f t="shared" si="183"/>
        <v>1.0086544008564899</v>
      </c>
      <c r="AA1467" s="43">
        <f t="shared" si="184"/>
        <v>7.1525772597173538E-3</v>
      </c>
      <c r="AD1467" s="42">
        <f>Beazley_data[[#This Row],[Cat_incurred]]+Beazley_data[[#This Row],[incurred_exc_cat]]</f>
        <v>387250.10781089001</v>
      </c>
      <c r="AE1467" s="40">
        <f t="shared" si="185"/>
        <v>2618821.87465306</v>
      </c>
      <c r="AF1467" s="43">
        <f t="shared" si="186"/>
        <v>0.85212812235952762</v>
      </c>
    </row>
    <row r="1468" spans="1:32" x14ac:dyDescent="0.25">
      <c r="A1468" s="48" t="s">
        <v>1733</v>
      </c>
      <c r="B1468" s="48" t="s">
        <v>75</v>
      </c>
      <c r="C1468" s="49">
        <v>2018</v>
      </c>
      <c r="D1468" s="85">
        <v>2759289.7593999999</v>
      </c>
      <c r="E1468" s="49">
        <v>743877.05038232706</v>
      </c>
      <c r="F1468" s="49">
        <v>728.6558</v>
      </c>
      <c r="G1468" s="49">
        <v>728.6558</v>
      </c>
      <c r="H1468" s="49">
        <v>982867.53759932995</v>
      </c>
      <c r="I1468" s="49">
        <v>1178725.9082709299</v>
      </c>
      <c r="J1468" s="49">
        <v>1.00957530400488</v>
      </c>
      <c r="K1468" s="49">
        <v>983596.19339933002</v>
      </c>
      <c r="L1468" s="49">
        <v>1179454.56407093</v>
      </c>
      <c r="M1468" s="38">
        <f>IF(OR(Beazley_data[[#This Row],[total_RC]]&lt;0.6,Beazley_data[[#This Row],[total_RC]]&gt;2),1,Beazley_data[[#This Row],[total_RC]])</f>
        <v>1.00957530400488</v>
      </c>
      <c r="P1468" s="39" t="str">
        <f>Beazley_data[[#This Row],[key]]</f>
        <v>GC2018</v>
      </c>
      <c r="Q1468" s="40">
        <f>Beazley_data[[#This Row],[WEP]]</f>
        <v>2759289.7593999999</v>
      </c>
      <c r="R1468" s="40">
        <f t="shared" si="179"/>
        <v>7297342.2137466604</v>
      </c>
      <c r="S1468" s="41">
        <f t="shared" si="180"/>
        <v>0.62187743447167965</v>
      </c>
      <c r="U1468" s="42">
        <f>Beazley_data[[#This Row],[Acq_costs]]</f>
        <v>743877.05038232706</v>
      </c>
      <c r="V1468" s="40">
        <f t="shared" si="181"/>
        <v>2289595.5107928799</v>
      </c>
      <c r="W1468" s="43">
        <f t="shared" si="182"/>
        <v>0.67510547305155888</v>
      </c>
      <c r="Y1468" s="44">
        <f>Beazley_data[[#This Row],[total_RC]]</f>
        <v>1.00957530400488</v>
      </c>
      <c r="Z1468" s="45">
        <f t="shared" si="183"/>
        <v>1.00991479154749</v>
      </c>
      <c r="AA1468" s="43">
        <f t="shared" si="184"/>
        <v>3.3615463943223635E-4</v>
      </c>
      <c r="AD1468" s="42">
        <f>Beazley_data[[#This Row],[Cat_incurred]]+Beazley_data[[#This Row],[incurred_exc_cat]]</f>
        <v>1179454.56407093</v>
      </c>
      <c r="AE1468" s="40">
        <f t="shared" si="185"/>
        <v>4970647.9673194299</v>
      </c>
      <c r="AF1468" s="43">
        <f t="shared" si="186"/>
        <v>0.76271613443046027</v>
      </c>
    </row>
    <row r="1469" spans="1:32" x14ac:dyDescent="0.25">
      <c r="A1469" s="46" t="s">
        <v>1734</v>
      </c>
      <c r="B1469" s="46" t="s">
        <v>75</v>
      </c>
      <c r="C1469">
        <v>2019</v>
      </c>
      <c r="D1469" s="84">
        <v>2936719.2370000002</v>
      </c>
      <c r="E1469">
        <v>829180.39517846704</v>
      </c>
      <c r="F1469">
        <v>0</v>
      </c>
      <c r="G1469">
        <v>0</v>
      </c>
      <c r="H1469">
        <v>746317.54761828901</v>
      </c>
      <c r="I1469">
        <v>1578767.9387777899</v>
      </c>
      <c r="J1469">
        <v>1.0250606347925399</v>
      </c>
      <c r="K1469">
        <v>746317.54761828901</v>
      </c>
      <c r="L1469">
        <v>1578767.9387777899</v>
      </c>
      <c r="M1469" s="38">
        <f>IF(OR(Beazley_data[[#This Row],[total_RC]]&lt;0.6,Beazley_data[[#This Row],[total_RC]]&gt;2),1,Beazley_data[[#This Row],[total_RC]])</f>
        <v>1.0250606347925399</v>
      </c>
      <c r="P1469" s="39" t="str">
        <f>Beazley_data[[#This Row],[key]]</f>
        <v>GC2019</v>
      </c>
      <c r="Q1469" s="40">
        <f>Beazley_data[[#This Row],[WEP]]</f>
        <v>2936719.2370000002</v>
      </c>
      <c r="R1469" s="40">
        <f t="shared" si="179"/>
        <v>8030078.64882599</v>
      </c>
      <c r="S1469" s="41">
        <f t="shared" si="180"/>
        <v>0.63428512154991745</v>
      </c>
      <c r="U1469" s="42">
        <f>Beazley_data[[#This Row],[Acq_costs]]</f>
        <v>829180.39517846704</v>
      </c>
      <c r="V1469" s="40">
        <f t="shared" si="181"/>
        <v>2595909.9042996801</v>
      </c>
      <c r="W1469" s="43">
        <f t="shared" si="182"/>
        <v>0.68058198252371094</v>
      </c>
      <c r="Y1469" s="44">
        <f>Beazley_data[[#This Row],[total_RC]]</f>
        <v>1.0250606347925399</v>
      </c>
      <c r="Z1469" s="45">
        <f t="shared" si="183"/>
        <v>1.08326565542081</v>
      </c>
      <c r="AA1469" s="43">
        <f t="shared" si="184"/>
        <v>5.3731068032115789E-2</v>
      </c>
      <c r="AD1469" s="42">
        <f>Beazley_data[[#This Row],[Cat_incurred]]+Beazley_data[[#This Row],[incurred_exc_cat]]</f>
        <v>1578767.9387777899</v>
      </c>
      <c r="AE1469" s="40">
        <f t="shared" si="185"/>
        <v>2629782.2009607102</v>
      </c>
      <c r="AF1469" s="43">
        <f t="shared" si="186"/>
        <v>0.3996582917775337</v>
      </c>
    </row>
    <row r="1470" spans="1:32" x14ac:dyDescent="0.25">
      <c r="A1470" s="48" t="s">
        <v>1735</v>
      </c>
      <c r="B1470" s="48" t="s">
        <v>75</v>
      </c>
      <c r="C1470" s="49">
        <v>2020</v>
      </c>
      <c r="D1470" s="85">
        <v>3040696.0120999999</v>
      </c>
      <c r="E1470" s="49">
        <v>855658.43820463005</v>
      </c>
      <c r="F1470" s="49">
        <v>0</v>
      </c>
      <c r="G1470" s="49">
        <v>0</v>
      </c>
      <c r="H1470" s="49">
        <v>552313.57533725002</v>
      </c>
      <c r="I1470" s="49">
        <v>580310.52705725003</v>
      </c>
      <c r="J1470" s="49">
        <v>1.0784713055965101</v>
      </c>
      <c r="K1470" s="49">
        <v>552313.57533725002</v>
      </c>
      <c r="L1470" s="49">
        <v>580310.52705725003</v>
      </c>
      <c r="M1470" s="38">
        <f>IF(OR(Beazley_data[[#This Row],[total_RC]]&lt;0.6,Beazley_data[[#This Row],[total_RC]]&gt;2),1,Beazley_data[[#This Row],[total_RC]])</f>
        <v>1.0784713055965101</v>
      </c>
      <c r="P1470" s="39" t="str">
        <f>Beazley_data[[#This Row],[key]]</f>
        <v>GC2020</v>
      </c>
      <c r="Q1470" s="40">
        <f>Beazley_data[[#This Row],[WEP]]</f>
        <v>3040696.0120999999</v>
      </c>
      <c r="R1470" s="40">
        <f t="shared" si="179"/>
        <v>9423380.2939247601</v>
      </c>
      <c r="S1470" s="41">
        <f t="shared" si="180"/>
        <v>0.67732428096313457</v>
      </c>
      <c r="U1470" s="42">
        <f>Beazley_data[[#This Row],[Acq_costs]]</f>
        <v>855658.43820463005</v>
      </c>
      <c r="V1470" s="40">
        <f t="shared" si="181"/>
        <v>3027718.7401050599</v>
      </c>
      <c r="W1470" s="43">
        <f t="shared" si="182"/>
        <v>0.71739170258101992</v>
      </c>
      <c r="Y1470" s="44">
        <f>Beazley_data[[#This Row],[total_RC]]</f>
        <v>1.0784713055965101</v>
      </c>
      <c r="Z1470" s="45">
        <f t="shared" si="183"/>
        <v>1.0739864485180299</v>
      </c>
      <c r="AA1470" s="43">
        <f t="shared" si="184"/>
        <v>-4.1758972700900229E-3</v>
      </c>
      <c r="AD1470" s="42">
        <f>Beazley_data[[#This Row],[Cat_incurred]]+Beazley_data[[#This Row],[incurred_exc_cat]]</f>
        <v>580310.52705725003</v>
      </c>
      <c r="AE1470" s="40">
        <f t="shared" si="185"/>
        <v>2098664.6091757398</v>
      </c>
      <c r="AF1470" s="43">
        <f t="shared" si="186"/>
        <v>0.72348581830558922</v>
      </c>
    </row>
    <row r="1471" spans="1:32" x14ac:dyDescent="0.25">
      <c r="A1471" s="46" t="s">
        <v>1736</v>
      </c>
      <c r="B1471" s="46" t="s">
        <v>75</v>
      </c>
      <c r="C1471">
        <v>2021</v>
      </c>
      <c r="D1471" s="84">
        <v>2673069.0014</v>
      </c>
      <c r="E1471">
        <v>696580.14950814599</v>
      </c>
      <c r="F1471">
        <v>5438</v>
      </c>
      <c r="G1471">
        <v>5438</v>
      </c>
      <c r="H1471">
        <v>266208.23100000003</v>
      </c>
      <c r="I1471">
        <v>301033.23100000003</v>
      </c>
      <c r="J1471">
        <v>1.0852881472397</v>
      </c>
      <c r="K1471">
        <v>271646.23100000003</v>
      </c>
      <c r="L1471">
        <v>306471.23100000003</v>
      </c>
      <c r="M1471" s="38">
        <f>IF(OR(Beazley_data[[#This Row],[total_RC]]&lt;0.6,Beazley_data[[#This Row],[total_RC]]&gt;2),1,Beazley_data[[#This Row],[total_RC]])</f>
        <v>1.0852881472397</v>
      </c>
      <c r="P1471" s="39" t="str">
        <f>Beazley_data[[#This Row],[key]]</f>
        <v>GC2021</v>
      </c>
      <c r="Q1471" s="40">
        <f>Beazley_data[[#This Row],[WEP]]</f>
        <v>2673069.0014</v>
      </c>
      <c r="R1471" s="40">
        <f t="shared" si="179"/>
        <v>10721946.7906419</v>
      </c>
      <c r="S1471" s="41">
        <f t="shared" si="180"/>
        <v>0.75069182364036258</v>
      </c>
      <c r="U1471" s="42">
        <f>Beazley_data[[#This Row],[Acq_costs]]</f>
        <v>696580.14950814599</v>
      </c>
      <c r="V1471" s="40">
        <f t="shared" si="181"/>
        <v>3515225.5753272399</v>
      </c>
      <c r="W1471" s="43">
        <f t="shared" si="182"/>
        <v>0.8018391324877352</v>
      </c>
      <c r="Y1471" s="44">
        <f>Beazley_data[[#This Row],[total_RC]]</f>
        <v>1.0852881472397</v>
      </c>
      <c r="Z1471" s="45">
        <f t="shared" si="183"/>
        <v>1.06518308591889</v>
      </c>
      <c r="AA1471" s="43">
        <f t="shared" si="184"/>
        <v>-1.8874747061408893E-2</v>
      </c>
      <c r="AD1471" s="42">
        <f>Beazley_data[[#This Row],[Cat_incurred]]+Beazley_data[[#This Row],[incurred_exc_cat]]</f>
        <v>306471.23100000003</v>
      </c>
      <c r="AE1471" s="40">
        <f t="shared" si="185"/>
        <v>1085366.1359999999</v>
      </c>
      <c r="AF1471" s="43">
        <f t="shared" si="186"/>
        <v>0.71763332129610491</v>
      </c>
    </row>
    <row r="1472" spans="1:32" x14ac:dyDescent="0.25">
      <c r="A1472" s="48" t="s">
        <v>1737</v>
      </c>
      <c r="B1472" s="48" t="s">
        <v>75</v>
      </c>
      <c r="C1472" s="49">
        <v>2022</v>
      </c>
      <c r="D1472" s="85">
        <v>2405671.6405000002</v>
      </c>
      <c r="E1472" s="49">
        <v>603804.90080358495</v>
      </c>
      <c r="F1472" s="49">
        <v>804.34490000000005</v>
      </c>
      <c r="G1472" s="49">
        <v>1094.1989000000001</v>
      </c>
      <c r="H1472" s="49">
        <v>431895.78536099999</v>
      </c>
      <c r="I1472" s="49">
        <v>437816.50536100002</v>
      </c>
      <c r="J1472" s="49">
        <v>1.0597040854319499</v>
      </c>
      <c r="K1472" s="49">
        <v>432700.13026100001</v>
      </c>
      <c r="L1472" s="49">
        <v>438910.70426099998</v>
      </c>
      <c r="M1472" s="38">
        <f>IF(OR(Beazley_data[[#This Row],[total_RC]]&lt;0.6,Beazley_data[[#This Row],[total_RC]]&gt;2),1,Beazley_data[[#This Row],[total_RC]])</f>
        <v>1.0597040854319499</v>
      </c>
      <c r="P1472" s="39" t="str">
        <f>Beazley_data[[#This Row],[key]]</f>
        <v>GC2022</v>
      </c>
      <c r="Q1472" s="40">
        <f>Beazley_data[[#This Row],[WEP]]</f>
        <v>2405671.6405000002</v>
      </c>
      <c r="R1472" s="40">
        <f t="shared" si="179"/>
        <v>6876408.3840792496</v>
      </c>
      <c r="S1472" s="41">
        <f t="shared" si="180"/>
        <v>0.65015579265626777</v>
      </c>
      <c r="U1472" s="42">
        <f>Beazley_data[[#This Row],[Acq_costs]]</f>
        <v>603804.90080358495</v>
      </c>
      <c r="V1472" s="40">
        <f t="shared" si="181"/>
        <v>2063788.1656443099</v>
      </c>
      <c r="W1472" s="43">
        <f t="shared" si="182"/>
        <v>0.70742883845587001</v>
      </c>
      <c r="Y1472" s="44">
        <f>Beazley_data[[#This Row],[total_RC]]</f>
        <v>1.0597040854319499</v>
      </c>
      <c r="Z1472" s="45">
        <f t="shared" si="183"/>
        <v>1.08819625332303</v>
      </c>
      <c r="AA1472" s="43">
        <f t="shared" si="184"/>
        <v>2.6182931437296757E-2</v>
      </c>
      <c r="AD1472" s="42">
        <f>Beazley_data[[#This Row],[Cat_incurred]]+Beazley_data[[#This Row],[incurred_exc_cat]]</f>
        <v>438910.70426100004</v>
      </c>
      <c r="AE1472" s="40">
        <f t="shared" si="185"/>
        <v>0</v>
      </c>
      <c r="AF1472" s="43" t="str">
        <f t="shared" si="186"/>
        <v>no values</v>
      </c>
    </row>
    <row r="1473" spans="1:32" x14ac:dyDescent="0.25">
      <c r="A1473" s="46" t="s">
        <v>1738</v>
      </c>
      <c r="B1473" s="46" t="s">
        <v>75</v>
      </c>
      <c r="C1473">
        <v>2023</v>
      </c>
      <c r="D1473" s="84">
        <v>2413821.4043999999</v>
      </c>
      <c r="E1473">
        <v>582611.63002087304</v>
      </c>
      <c r="F1473">
        <v>0</v>
      </c>
      <c r="G1473">
        <v>0</v>
      </c>
      <c r="H1473">
        <v>514438.07049999997</v>
      </c>
      <c r="I1473">
        <v>514438.07049999997</v>
      </c>
      <c r="J1473">
        <v>1.0519306226341001</v>
      </c>
      <c r="K1473">
        <v>514438.07049999997</v>
      </c>
      <c r="L1473">
        <v>514438.07049999997</v>
      </c>
      <c r="M1473" s="38">
        <f>IF(OR(Beazley_data[[#This Row],[total_RC]]&lt;0.6,Beazley_data[[#This Row],[total_RC]]&gt;2),1,Beazley_data[[#This Row],[total_RC]])</f>
        <v>1.0519306226341001</v>
      </c>
      <c r="P1473" s="39" t="str">
        <f>Beazley_data[[#This Row],[key]]</f>
        <v>GC2023</v>
      </c>
      <c r="Q1473" s="40">
        <f>Beazley_data[[#This Row],[WEP]]</f>
        <v>2413821.4043999999</v>
      </c>
      <c r="R1473" s="40">
        <f t="shared" si="179"/>
        <v>0</v>
      </c>
      <c r="S1473" s="41" t="str">
        <f t="shared" si="180"/>
        <v>no values</v>
      </c>
      <c r="U1473" s="42">
        <f>Beazley_data[[#This Row],[Acq_costs]]</f>
        <v>582611.63002087304</v>
      </c>
      <c r="V1473" s="40">
        <f t="shared" si="181"/>
        <v>0</v>
      </c>
      <c r="W1473" s="43" t="str">
        <f t="shared" si="182"/>
        <v>no values</v>
      </c>
      <c r="Y1473" s="44">
        <f>Beazley_data[[#This Row],[total_RC]]</f>
        <v>1.0519306226341001</v>
      </c>
      <c r="Z1473" s="45">
        <f t="shared" si="183"/>
        <v>0</v>
      </c>
      <c r="AA1473" s="43" t="str">
        <f t="shared" si="184"/>
        <v>no values</v>
      </c>
      <c r="AD1473" s="42">
        <f>Beazley_data[[#This Row],[Cat_incurred]]+Beazley_data[[#This Row],[incurred_exc_cat]]</f>
        <v>514438.07049999997</v>
      </c>
      <c r="AE1473" s="40">
        <f t="shared" si="185"/>
        <v>0</v>
      </c>
      <c r="AF1473" s="43" t="str">
        <f t="shared" si="186"/>
        <v>no values</v>
      </c>
    </row>
    <row r="1474" spans="1:32" x14ac:dyDescent="0.25">
      <c r="A1474" s="48" t="s">
        <v>1739</v>
      </c>
      <c r="B1474" s="48" t="s">
        <v>75</v>
      </c>
      <c r="C1474" s="49">
        <v>2024</v>
      </c>
      <c r="D1474" s="85">
        <v>668985.45629999996</v>
      </c>
      <c r="E1474" s="49">
        <v>201852.903286858</v>
      </c>
      <c r="F1474" s="49">
        <v>0</v>
      </c>
      <c r="G1474" s="49">
        <v>0</v>
      </c>
      <c r="H1474" s="49">
        <v>16860</v>
      </c>
      <c r="I1474" s="49">
        <v>16860</v>
      </c>
      <c r="J1474" s="49">
        <v>1.0467493769098799</v>
      </c>
      <c r="K1474" s="49">
        <v>16860</v>
      </c>
      <c r="L1474" s="49">
        <v>16860</v>
      </c>
      <c r="M1474" s="38">
        <f>IF(OR(Beazley_data[[#This Row],[total_RC]]&lt;0.6,Beazley_data[[#This Row],[total_RC]]&gt;2),1,Beazley_data[[#This Row],[total_RC]])</f>
        <v>1.0467493769098799</v>
      </c>
      <c r="P1474" s="39" t="str">
        <f>Beazley_data[[#This Row],[key]]</f>
        <v>GC2024</v>
      </c>
      <c r="Q1474" s="40">
        <f>Beazley_data[[#This Row],[WEP]]</f>
        <v>668985.45629999996</v>
      </c>
      <c r="R1474" s="40">
        <f t="shared" ref="R1474:R1537" si="187">IFERROR(INDEX($AJ$4:$CZ$182,MATCH($B1474,$AI$4:$AI$182,0),MATCH($C1474&amp;"WEP",$AJ$1:$FQ$1,0)),0)</f>
        <v>0</v>
      </c>
      <c r="S1474" s="41" t="str">
        <f t="shared" ref="S1474:S1537" si="188">IFERROR((R1474-Q1474)/R1474,"no values")</f>
        <v>no values</v>
      </c>
      <c r="U1474" s="42">
        <f>Beazley_data[[#This Row],[Acq_costs]]</f>
        <v>201852.903286858</v>
      </c>
      <c r="V1474" s="40">
        <f t="shared" ref="V1474:V1537" si="189">IFERROR(INDEX($AJ$4:$FQ$182,MATCH($B1474,$AI$4:$AI$182,0),MATCH($C1474&amp;"Acquisition Cost",$AJ$1:$FQ$1,0)),0)</f>
        <v>0</v>
      </c>
      <c r="W1474" s="43" t="str">
        <f t="shared" ref="W1474:W1537" si="190">IFERROR((V1474-U1474)/V1474,"no values")</f>
        <v>no values</v>
      </c>
      <c r="Y1474" s="44">
        <f>Beazley_data[[#This Row],[total_RC]]</f>
        <v>1.0467493769098799</v>
      </c>
      <c r="Z1474" s="45">
        <f t="shared" ref="Z1474:Z1537" si="191">IFERROR(INDEX($AJ$4:$FQ$182,MATCH($B1474,$AI$4:$AI$182,0),MATCH($C1474&amp;"RC",$AJ$1:$FQ$1,0)),0)</f>
        <v>0</v>
      </c>
      <c r="AA1474" s="43" t="str">
        <f t="shared" ref="AA1474:AA1537" si="192">IFERROR((Z1474-Y1474)/Z1474,"no values")</f>
        <v>no values</v>
      </c>
      <c r="AD1474" s="42">
        <f>Beazley_data[[#This Row],[Cat_incurred]]+Beazley_data[[#This Row],[incurred_exc_cat]]</f>
        <v>16860</v>
      </c>
      <c r="AE1474" s="40">
        <f t="shared" ref="AE1474:AE1537" si="193">IFERROR(INDEX($AJ$4:$FQ$182,MATCH($B1474,$AI$4:$AI$182,0),MATCH($C1474&amp;"Total Incurred (Cat)",$AJ$1:$FQ$1,0)),0)+IFERROR(INDEX($AJ$4:$FQ$182,MATCH($B1474,$AI$4:$AI$182,0),MATCH($C1474&amp;"Total Incurred (Non Cat)",$AJ$1:$FQ$1,0)),0)</f>
        <v>0</v>
      </c>
      <c r="AF1474" s="43" t="str">
        <f t="shared" ref="AF1474:AF1537" si="194">IFERROR((AE1474-AD1474)/AE1474,"no values")</f>
        <v>no values</v>
      </c>
    </row>
    <row r="1475" spans="1:32" x14ac:dyDescent="0.25">
      <c r="A1475" s="46" t="s">
        <v>1740</v>
      </c>
      <c r="B1475" s="46" t="s">
        <v>85</v>
      </c>
      <c r="C1475">
        <v>2008</v>
      </c>
      <c r="D1475" s="84">
        <v>42638366.579899997</v>
      </c>
      <c r="E1475">
        <v>3130469.1339592598</v>
      </c>
      <c r="F1475">
        <v>1983909.5785000001</v>
      </c>
      <c r="G1475">
        <v>1983909.5785000001</v>
      </c>
      <c r="H1475">
        <v>5447464.8022999996</v>
      </c>
      <c r="I1475">
        <v>5447464.8022999996</v>
      </c>
      <c r="J1475">
        <v>0.89782168131826301</v>
      </c>
      <c r="K1475">
        <v>7431374.3808000004</v>
      </c>
      <c r="L1475">
        <v>7431374.3808000004</v>
      </c>
      <c r="M1475" s="38">
        <f>IF(OR(Beazley_data[[#This Row],[total_RC]]&lt;0.6,Beazley_data[[#This Row],[total_RC]]&gt;2),1,Beazley_data[[#This Row],[total_RC]])</f>
        <v>0.89782168131826301</v>
      </c>
      <c r="P1475" s="39" t="str">
        <f>Beazley_data[[#This Row],[key]]</f>
        <v>GH2008</v>
      </c>
      <c r="Q1475" s="40">
        <f>Beazley_data[[#This Row],[WEP]]</f>
        <v>42638366.579899997</v>
      </c>
      <c r="R1475" s="40">
        <f t="shared" si="187"/>
        <v>42638366.579899997</v>
      </c>
      <c r="S1475" s="41">
        <f t="shared" si="188"/>
        <v>0</v>
      </c>
      <c r="U1475" s="42">
        <f>Beazley_data[[#This Row],[Acq_costs]]</f>
        <v>3130469.1339592598</v>
      </c>
      <c r="V1475" s="40">
        <f t="shared" si="189"/>
        <v>3130469.1351999999</v>
      </c>
      <c r="W1475" s="43">
        <f t="shared" si="190"/>
        <v>3.9634317124557633E-10</v>
      </c>
      <c r="Y1475" s="44">
        <f>Beazley_data[[#This Row],[total_RC]]</f>
        <v>0.89782168131826301</v>
      </c>
      <c r="Z1475" s="45">
        <f t="shared" si="191"/>
        <v>0.89782168133470597</v>
      </c>
      <c r="AA1475" s="43">
        <f t="shared" si="192"/>
        <v>1.8314280494726638E-11</v>
      </c>
      <c r="AD1475" s="42">
        <f>Beazley_data[[#This Row],[Cat_incurred]]+Beazley_data[[#This Row],[incurred_exc_cat]]</f>
        <v>7431374.3807999995</v>
      </c>
      <c r="AE1475" s="40">
        <f t="shared" si="193"/>
        <v>7453216.7099000001</v>
      </c>
      <c r="AF1475" s="43">
        <f t="shared" si="194"/>
        <v>2.9305909045939616E-3</v>
      </c>
    </row>
    <row r="1476" spans="1:32" x14ac:dyDescent="0.25">
      <c r="A1476" s="48" t="s">
        <v>1741</v>
      </c>
      <c r="B1476" s="48" t="s">
        <v>85</v>
      </c>
      <c r="C1476" s="49">
        <v>2009</v>
      </c>
      <c r="D1476" s="85">
        <v>40813080.935800001</v>
      </c>
      <c r="E1476" s="49">
        <v>2562046.0685046199</v>
      </c>
      <c r="F1476" s="49">
        <v>2407610.9380999999</v>
      </c>
      <c r="G1476" s="49">
        <v>2407610.9380999999</v>
      </c>
      <c r="H1476" s="49">
        <v>13650336.944499999</v>
      </c>
      <c r="I1476" s="49">
        <v>13650336.944499999</v>
      </c>
      <c r="J1476" s="49">
        <v>0.96036613847130903</v>
      </c>
      <c r="K1476" s="49">
        <v>16057947.8826</v>
      </c>
      <c r="L1476" s="49">
        <v>16057947.8826</v>
      </c>
      <c r="M1476" s="38">
        <f>IF(OR(Beazley_data[[#This Row],[total_RC]]&lt;0.6,Beazley_data[[#This Row],[total_RC]]&gt;2),1,Beazley_data[[#This Row],[total_RC]])</f>
        <v>0.96036613847130903</v>
      </c>
      <c r="P1476" s="39" t="str">
        <f>Beazley_data[[#This Row],[key]]</f>
        <v>GH2009</v>
      </c>
      <c r="Q1476" s="40">
        <f>Beazley_data[[#This Row],[WEP]]</f>
        <v>40813080.935800001</v>
      </c>
      <c r="R1476" s="40">
        <f t="shared" si="187"/>
        <v>40813080.935800001</v>
      </c>
      <c r="S1476" s="41">
        <f t="shared" si="188"/>
        <v>0</v>
      </c>
      <c r="U1476" s="42">
        <f>Beazley_data[[#This Row],[Acq_costs]]</f>
        <v>2562046.0685046199</v>
      </c>
      <c r="V1476" s="40">
        <f t="shared" si="189"/>
        <v>2562046.0693000001</v>
      </c>
      <c r="W1476" s="43">
        <f t="shared" si="190"/>
        <v>3.1044727177130506E-10</v>
      </c>
      <c r="Y1476" s="44">
        <f>Beazley_data[[#This Row],[total_RC]]</f>
        <v>0.96036613847130903</v>
      </c>
      <c r="Z1476" s="45">
        <f t="shared" si="191"/>
        <v>0.96036613848107799</v>
      </c>
      <c r="AA1476" s="43">
        <f t="shared" si="192"/>
        <v>1.0172123968708307E-11</v>
      </c>
      <c r="AD1476" s="42">
        <f>Beazley_data[[#This Row],[Cat_incurred]]+Beazley_data[[#This Row],[incurred_exc_cat]]</f>
        <v>16057947.882599998</v>
      </c>
      <c r="AE1476" s="40">
        <f t="shared" si="193"/>
        <v>16084551.8826</v>
      </c>
      <c r="AF1476" s="43">
        <f t="shared" si="194"/>
        <v>1.6540093994649378E-3</v>
      </c>
    </row>
    <row r="1477" spans="1:32" x14ac:dyDescent="0.25">
      <c r="A1477" s="46" t="s">
        <v>1742</v>
      </c>
      <c r="B1477" s="46" t="s">
        <v>85</v>
      </c>
      <c r="C1477">
        <v>2010</v>
      </c>
      <c r="D1477" s="84">
        <v>40025693.649999999</v>
      </c>
      <c r="E1477">
        <v>2816628.6076918598</v>
      </c>
      <c r="F1477">
        <v>8530737.5349236801</v>
      </c>
      <c r="G1477">
        <v>8530737.5349236801</v>
      </c>
      <c r="H1477">
        <v>10451870.260199999</v>
      </c>
      <c r="I1477">
        <v>10451870.260199999</v>
      </c>
      <c r="J1477">
        <v>0.97592599012554504</v>
      </c>
      <c r="K1477">
        <v>18982607.7951237</v>
      </c>
      <c r="L1477">
        <v>18982607.7951237</v>
      </c>
      <c r="M1477" s="38">
        <f>IF(OR(Beazley_data[[#This Row],[total_RC]]&lt;0.6,Beazley_data[[#This Row],[total_RC]]&gt;2),1,Beazley_data[[#This Row],[total_RC]])</f>
        <v>0.97592599012554504</v>
      </c>
      <c r="P1477" s="39" t="str">
        <f>Beazley_data[[#This Row],[key]]</f>
        <v>GH2010</v>
      </c>
      <c r="Q1477" s="40">
        <f>Beazley_data[[#This Row],[WEP]]</f>
        <v>40025693.649999999</v>
      </c>
      <c r="R1477" s="40">
        <f t="shared" si="187"/>
        <v>40033652.357282497</v>
      </c>
      <c r="S1477" s="41">
        <f t="shared" si="188"/>
        <v>1.9880042948543803E-4</v>
      </c>
      <c r="U1477" s="42">
        <f>Beazley_data[[#This Row],[Acq_costs]]</f>
        <v>2816628.6076918598</v>
      </c>
      <c r="V1477" s="40">
        <f t="shared" si="189"/>
        <v>2818712.4338294901</v>
      </c>
      <c r="W1477" s="43">
        <f t="shared" si="190"/>
        <v>7.3928298347170952E-4</v>
      </c>
      <c r="Y1477" s="44">
        <f>Beazley_data[[#This Row],[total_RC]]</f>
        <v>0.97592599012554504</v>
      </c>
      <c r="Z1477" s="45">
        <f t="shared" si="191"/>
        <v>0.97593109506061604</v>
      </c>
      <c r="AA1477" s="43">
        <f t="shared" si="192"/>
        <v>5.2308355547187023E-6</v>
      </c>
      <c r="AD1477" s="42">
        <f>Beazley_data[[#This Row],[Cat_incurred]]+Beazley_data[[#This Row],[incurred_exc_cat]]</f>
        <v>18982607.795123681</v>
      </c>
      <c r="AE1477" s="40">
        <f t="shared" si="193"/>
        <v>18988129.478656001</v>
      </c>
      <c r="AF1477" s="43">
        <f t="shared" si="194"/>
        <v>2.9079660208377689E-4</v>
      </c>
    </row>
    <row r="1478" spans="1:32" x14ac:dyDescent="0.25">
      <c r="A1478" s="48" t="s">
        <v>1743</v>
      </c>
      <c r="B1478" s="48" t="s">
        <v>85</v>
      </c>
      <c r="C1478" s="49">
        <v>2011</v>
      </c>
      <c r="D1478" s="85">
        <v>39595842.526299998</v>
      </c>
      <c r="E1478" s="49">
        <v>2909729.3240129398</v>
      </c>
      <c r="F1478" s="49">
        <v>17293151.626699999</v>
      </c>
      <c r="G1478" s="49">
        <v>17314632.826699998</v>
      </c>
      <c r="H1478" s="49">
        <v>1827323.7881</v>
      </c>
      <c r="I1478" s="49">
        <v>1827323.7881</v>
      </c>
      <c r="J1478" s="49">
        <v>0.97329817159936505</v>
      </c>
      <c r="K1478" s="49">
        <v>19120475.414799999</v>
      </c>
      <c r="L1478" s="49">
        <v>19141956.614799999</v>
      </c>
      <c r="M1478" s="38">
        <f>IF(OR(Beazley_data[[#This Row],[total_RC]]&lt;0.6,Beazley_data[[#This Row],[total_RC]]&gt;2),1,Beazley_data[[#This Row],[total_RC]])</f>
        <v>0.97329817159936505</v>
      </c>
      <c r="P1478" s="39" t="str">
        <f>Beazley_data[[#This Row],[key]]</f>
        <v>GH2011</v>
      </c>
      <c r="Q1478" s="40">
        <f>Beazley_data[[#This Row],[WEP]]</f>
        <v>39595842.526299998</v>
      </c>
      <c r="R1478" s="40">
        <f t="shared" si="187"/>
        <v>39602290.850376002</v>
      </c>
      <c r="S1478" s="41">
        <f t="shared" si="188"/>
        <v>1.6282704706066525E-4</v>
      </c>
      <c r="U1478" s="42">
        <f>Beazley_data[[#This Row],[Acq_costs]]</f>
        <v>2909729.3240129398</v>
      </c>
      <c r="V1478" s="40">
        <f t="shared" si="189"/>
        <v>2911417.6871359898</v>
      </c>
      <c r="W1478" s="43">
        <f t="shared" si="190"/>
        <v>5.7991099336585767E-4</v>
      </c>
      <c r="Y1478" s="44">
        <f>Beazley_data[[#This Row],[total_RC]]</f>
        <v>0.97329817159936505</v>
      </c>
      <c r="Z1478" s="45">
        <f t="shared" si="191"/>
        <v>0.97330309079293997</v>
      </c>
      <c r="AA1478" s="43">
        <f t="shared" si="192"/>
        <v>5.0541230388145259E-6</v>
      </c>
      <c r="AD1478" s="42">
        <f>Beazley_data[[#This Row],[Cat_incurred]]+Beazley_data[[#This Row],[incurred_exc_cat]]</f>
        <v>19141956.614799999</v>
      </c>
      <c r="AE1478" s="40">
        <f t="shared" si="193"/>
        <v>18852966.032000002</v>
      </c>
      <c r="AF1478" s="43">
        <f t="shared" si="194"/>
        <v>-1.5328653449514534E-2</v>
      </c>
    </row>
    <row r="1479" spans="1:32" x14ac:dyDescent="0.25">
      <c r="A1479" s="46" t="s">
        <v>1744</v>
      </c>
      <c r="B1479" s="46" t="s">
        <v>85</v>
      </c>
      <c r="C1479">
        <v>2012</v>
      </c>
      <c r="D1479" s="84">
        <v>43949927.209299996</v>
      </c>
      <c r="E1479">
        <v>3184776.1058769301</v>
      </c>
      <c r="F1479">
        <v>17449963.263300002</v>
      </c>
      <c r="G1479">
        <v>17478686.368099999</v>
      </c>
      <c r="H1479">
        <v>624466.69200000004</v>
      </c>
      <c r="I1479">
        <v>624466.69200000004</v>
      </c>
      <c r="J1479">
        <v>0.98454058134969102</v>
      </c>
      <c r="K1479">
        <v>18074429.9553</v>
      </c>
      <c r="L1479">
        <v>18103153.0601</v>
      </c>
      <c r="M1479" s="38">
        <f>IF(OR(Beazley_data[[#This Row],[total_RC]]&lt;0.6,Beazley_data[[#This Row],[total_RC]]&gt;2),1,Beazley_data[[#This Row],[total_RC]])</f>
        <v>0.98454058134969102</v>
      </c>
      <c r="P1479" s="39" t="str">
        <f>Beazley_data[[#This Row],[key]]</f>
        <v>GH2012</v>
      </c>
      <c r="Q1479" s="40">
        <f>Beazley_data[[#This Row],[WEP]]</f>
        <v>43949927.209299996</v>
      </c>
      <c r="R1479" s="40">
        <f t="shared" si="187"/>
        <v>43949927.209299996</v>
      </c>
      <c r="S1479" s="41">
        <f t="shared" si="188"/>
        <v>0</v>
      </c>
      <c r="U1479" s="42">
        <f>Beazley_data[[#This Row],[Acq_costs]]</f>
        <v>3184776.1058769301</v>
      </c>
      <c r="V1479" s="40">
        <f t="shared" si="189"/>
        <v>3184776.1063000001</v>
      </c>
      <c r="W1479" s="43">
        <f t="shared" si="190"/>
        <v>1.3284137697734026E-10</v>
      </c>
      <c r="Y1479" s="44">
        <f>Beazley_data[[#This Row],[total_RC]]</f>
        <v>0.98454058134969102</v>
      </c>
      <c r="Z1479" s="45">
        <f t="shared" si="191"/>
        <v>0.98454058136306699</v>
      </c>
      <c r="AA1479" s="43">
        <f t="shared" si="192"/>
        <v>1.3585998641280241E-11</v>
      </c>
      <c r="AD1479" s="42">
        <f>Beazley_data[[#This Row],[Cat_incurred]]+Beazley_data[[#This Row],[incurred_exc_cat]]</f>
        <v>18103153.0601</v>
      </c>
      <c r="AE1479" s="40">
        <f t="shared" si="193"/>
        <v>18114841.2313</v>
      </c>
      <c r="AF1479" s="43">
        <f t="shared" si="194"/>
        <v>6.4522625678905578E-4</v>
      </c>
    </row>
    <row r="1480" spans="1:32" x14ac:dyDescent="0.25">
      <c r="A1480" s="48" t="s">
        <v>1745</v>
      </c>
      <c r="B1480" s="48" t="s">
        <v>85</v>
      </c>
      <c r="C1480" s="49">
        <v>2013</v>
      </c>
      <c r="D1480" s="85">
        <v>39773853.965599999</v>
      </c>
      <c r="E1480" s="49">
        <v>2983477.0519010099</v>
      </c>
      <c r="F1480" s="49">
        <v>39083716.388300002</v>
      </c>
      <c r="G1480" s="49">
        <v>39653878.813299999</v>
      </c>
      <c r="H1480" s="49">
        <v>283717.03649999999</v>
      </c>
      <c r="I1480" s="49">
        <v>301018.36560000002</v>
      </c>
      <c r="J1480" s="49">
        <v>0.96571195510983099</v>
      </c>
      <c r="K1480" s="49">
        <v>39367433.424800001</v>
      </c>
      <c r="L1480" s="49">
        <v>39954897.178900003</v>
      </c>
      <c r="M1480" s="38">
        <f>IF(OR(Beazley_data[[#This Row],[total_RC]]&lt;0.6,Beazley_data[[#This Row],[total_RC]]&gt;2),1,Beazley_data[[#This Row],[total_RC]])</f>
        <v>0.96571195510983099</v>
      </c>
      <c r="P1480" s="39" t="str">
        <f>Beazley_data[[#This Row],[key]]</f>
        <v>GH2013</v>
      </c>
      <c r="Q1480" s="40">
        <f>Beazley_data[[#This Row],[WEP]]</f>
        <v>39773853.965599999</v>
      </c>
      <c r="R1480" s="40">
        <f t="shared" si="187"/>
        <v>39773853.965599999</v>
      </c>
      <c r="S1480" s="41">
        <f t="shared" si="188"/>
        <v>0</v>
      </c>
      <c r="U1480" s="42">
        <f>Beazley_data[[#This Row],[Acq_costs]]</f>
        <v>2983477.0519010099</v>
      </c>
      <c r="V1480" s="40">
        <f t="shared" si="189"/>
        <v>2983477.0521</v>
      </c>
      <c r="W1480" s="43">
        <f t="shared" si="190"/>
        <v>6.6697381313047841E-11</v>
      </c>
      <c r="Y1480" s="44">
        <f>Beazley_data[[#This Row],[total_RC]]</f>
        <v>0.96571195510983099</v>
      </c>
      <c r="Z1480" s="45">
        <f t="shared" si="191"/>
        <v>0.965711955127463</v>
      </c>
      <c r="AA1480" s="43">
        <f t="shared" si="192"/>
        <v>1.8258039441229864E-11</v>
      </c>
      <c r="AD1480" s="42">
        <f>Beazley_data[[#This Row],[Cat_incurred]]+Beazley_data[[#This Row],[incurred_exc_cat]]</f>
        <v>39954897.178899996</v>
      </c>
      <c r="AE1480" s="40">
        <f t="shared" si="193"/>
        <v>39455699.010499999</v>
      </c>
      <c r="AF1480" s="43">
        <f t="shared" si="194"/>
        <v>-1.2652118221683255E-2</v>
      </c>
    </row>
    <row r="1481" spans="1:32" x14ac:dyDescent="0.25">
      <c r="A1481" s="46" t="s">
        <v>1746</v>
      </c>
      <c r="B1481" s="46" t="s">
        <v>85</v>
      </c>
      <c r="C1481">
        <v>2014</v>
      </c>
      <c r="D1481" s="84">
        <v>38952407.590000004</v>
      </c>
      <c r="E1481">
        <v>2922574.7178925299</v>
      </c>
      <c r="F1481">
        <v>45743479.060599998</v>
      </c>
      <c r="G1481">
        <v>46620522.9604</v>
      </c>
      <c r="H1481">
        <v>1478371.4013</v>
      </c>
      <c r="I1481">
        <v>1478371.4013</v>
      </c>
      <c r="J1481">
        <v>0.93692457533869899</v>
      </c>
      <c r="K1481">
        <v>47221850.461900003</v>
      </c>
      <c r="L1481">
        <v>48098894.361699998</v>
      </c>
      <c r="M1481" s="38">
        <f>IF(OR(Beazley_data[[#This Row],[total_RC]]&lt;0.6,Beazley_data[[#This Row],[total_RC]]&gt;2),1,Beazley_data[[#This Row],[total_RC]])</f>
        <v>0.93692457533869899</v>
      </c>
      <c r="P1481" s="39" t="str">
        <f>Beazley_data[[#This Row],[key]]</f>
        <v>GH2014</v>
      </c>
      <c r="Q1481" s="40">
        <f>Beazley_data[[#This Row],[WEP]]</f>
        <v>38952407.590000004</v>
      </c>
      <c r="R1481" s="40">
        <f t="shared" si="187"/>
        <v>38952407.590000004</v>
      </c>
      <c r="S1481" s="41">
        <f t="shared" si="188"/>
        <v>0</v>
      </c>
      <c r="U1481" s="42">
        <f>Beazley_data[[#This Row],[Acq_costs]]</f>
        <v>2922574.7178925299</v>
      </c>
      <c r="V1481" s="40">
        <f t="shared" si="189"/>
        <v>2922574.7182</v>
      </c>
      <c r="W1481" s="43">
        <f t="shared" si="190"/>
        <v>1.0520521254694717E-10</v>
      </c>
      <c r="Y1481" s="44">
        <f>Beazley_data[[#This Row],[total_RC]]</f>
        <v>0.93692457533869899</v>
      </c>
      <c r="Z1481" s="45">
        <f t="shared" si="191"/>
        <v>0.93692457534715201</v>
      </c>
      <c r="AA1481" s="43">
        <f t="shared" si="192"/>
        <v>9.0220881032595182E-12</v>
      </c>
      <c r="AD1481" s="42">
        <f>Beazley_data[[#This Row],[Cat_incurred]]+Beazley_data[[#This Row],[incurred_exc_cat]]</f>
        <v>48098894.361699998</v>
      </c>
      <c r="AE1481" s="40">
        <f t="shared" si="193"/>
        <v>42789900.984700002</v>
      </c>
      <c r="AF1481" s="43">
        <f t="shared" si="194"/>
        <v>-0.12407117695594307</v>
      </c>
    </row>
    <row r="1482" spans="1:32" x14ac:dyDescent="0.25">
      <c r="A1482" s="48" t="s">
        <v>1747</v>
      </c>
      <c r="B1482" s="48" t="s">
        <v>85</v>
      </c>
      <c r="C1482" s="49">
        <v>2015</v>
      </c>
      <c r="D1482" s="85">
        <v>37709232.609499998</v>
      </c>
      <c r="E1482" s="49">
        <v>2948788.55483197</v>
      </c>
      <c r="F1482" s="49">
        <v>600906.59920000006</v>
      </c>
      <c r="G1482" s="49">
        <v>670806.19920000003</v>
      </c>
      <c r="H1482" s="49">
        <v>46592391.350400001</v>
      </c>
      <c r="I1482" s="49">
        <v>64603024.336400002</v>
      </c>
      <c r="J1482" s="49">
        <v>0.93585503702707795</v>
      </c>
      <c r="K1482" s="49">
        <v>47193297.949600004</v>
      </c>
      <c r="L1482" s="49">
        <v>65273830.535599999</v>
      </c>
      <c r="M1482" s="38">
        <f>IF(OR(Beazley_data[[#This Row],[total_RC]]&lt;0.6,Beazley_data[[#This Row],[total_RC]]&gt;2),1,Beazley_data[[#This Row],[total_RC]])</f>
        <v>0.93585503702707795</v>
      </c>
      <c r="P1482" s="39" t="str">
        <f>Beazley_data[[#This Row],[key]]</f>
        <v>GH2015</v>
      </c>
      <c r="Q1482" s="40">
        <f>Beazley_data[[#This Row],[WEP]]</f>
        <v>37709232.609499998</v>
      </c>
      <c r="R1482" s="40">
        <f t="shared" si="187"/>
        <v>37709232.609499998</v>
      </c>
      <c r="S1482" s="41">
        <f t="shared" si="188"/>
        <v>0</v>
      </c>
      <c r="U1482" s="42">
        <f>Beazley_data[[#This Row],[Acq_costs]]</f>
        <v>2948788.55483197</v>
      </c>
      <c r="V1482" s="40">
        <f t="shared" si="189"/>
        <v>2948788.5551999998</v>
      </c>
      <c r="W1482" s="43">
        <f t="shared" si="190"/>
        <v>1.248071211614095E-10</v>
      </c>
      <c r="Y1482" s="44">
        <f>Beazley_data[[#This Row],[total_RC]]</f>
        <v>0.93585503702707795</v>
      </c>
      <c r="Z1482" s="45">
        <f t="shared" si="191"/>
        <v>0.935855037033268</v>
      </c>
      <c r="AA1482" s="43">
        <f t="shared" si="192"/>
        <v>6.614324044694451E-12</v>
      </c>
      <c r="AD1482" s="42">
        <f>Beazley_data[[#This Row],[Cat_incurred]]+Beazley_data[[#This Row],[incurred_exc_cat]]</f>
        <v>65273830.535599999</v>
      </c>
      <c r="AE1482" s="40">
        <f t="shared" si="193"/>
        <v>45496931.460299999</v>
      </c>
      <c r="AF1482" s="43">
        <f t="shared" si="194"/>
        <v>-0.43468643797564793</v>
      </c>
    </row>
    <row r="1483" spans="1:32" x14ac:dyDescent="0.25">
      <c r="A1483" s="46" t="s">
        <v>1748</v>
      </c>
      <c r="B1483" s="46" t="s">
        <v>85</v>
      </c>
      <c r="C1483">
        <v>2016</v>
      </c>
      <c r="D1483" s="84">
        <v>41105391.321199998</v>
      </c>
      <c r="E1483">
        <v>3526324.9580372302</v>
      </c>
      <c r="F1483">
        <v>518536.97509999998</v>
      </c>
      <c r="G1483">
        <v>590511.58010000002</v>
      </c>
      <c r="H1483">
        <v>32745012.728500001</v>
      </c>
      <c r="I1483">
        <v>54381490.728500001</v>
      </c>
      <c r="J1483">
        <v>0.97168230307150905</v>
      </c>
      <c r="K1483">
        <v>33263549.703600001</v>
      </c>
      <c r="L1483">
        <v>54972002.308600001</v>
      </c>
      <c r="M1483" s="38">
        <f>IF(OR(Beazley_data[[#This Row],[total_RC]]&lt;0.6,Beazley_data[[#This Row],[total_RC]]&gt;2),1,Beazley_data[[#This Row],[total_RC]])</f>
        <v>0.97168230307150905</v>
      </c>
      <c r="P1483" s="39" t="str">
        <f>Beazley_data[[#This Row],[key]]</f>
        <v>GH2016</v>
      </c>
      <c r="Q1483" s="40">
        <f>Beazley_data[[#This Row],[WEP]]</f>
        <v>41105391.321199998</v>
      </c>
      <c r="R1483" s="40">
        <f t="shared" si="187"/>
        <v>41115879.642956004</v>
      </c>
      <c r="S1483" s="41">
        <f t="shared" si="188"/>
        <v>2.5509175158319037E-4</v>
      </c>
      <c r="U1483" s="42">
        <f>Beazley_data[[#This Row],[Acq_costs]]</f>
        <v>3526324.9580372302</v>
      </c>
      <c r="V1483" s="40">
        <f t="shared" si="189"/>
        <v>3530204.2011000002</v>
      </c>
      <c r="W1483" s="43">
        <f t="shared" si="190"/>
        <v>1.0988721450054461E-3</v>
      </c>
      <c r="Y1483" s="44">
        <f>Beazley_data[[#This Row],[total_RC]]</f>
        <v>0.97168230307150905</v>
      </c>
      <c r="Z1483" s="45">
        <f t="shared" si="191"/>
        <v>0.97169946678644203</v>
      </c>
      <c r="AA1483" s="43">
        <f t="shared" si="192"/>
        <v>1.7663604354699731E-5</v>
      </c>
      <c r="AD1483" s="42">
        <f>Beazley_data[[#This Row],[Cat_incurred]]+Beazley_data[[#This Row],[incurred_exc_cat]]</f>
        <v>54972002.308600001</v>
      </c>
      <c r="AE1483" s="40">
        <f t="shared" si="193"/>
        <v>26429216.784299999</v>
      </c>
      <c r="AF1483" s="43">
        <f t="shared" si="194"/>
        <v>-1.0799709184441495</v>
      </c>
    </row>
    <row r="1484" spans="1:32" x14ac:dyDescent="0.25">
      <c r="A1484" s="48" t="s">
        <v>1749</v>
      </c>
      <c r="B1484" s="48" t="s">
        <v>85</v>
      </c>
      <c r="C1484" s="49">
        <v>2017</v>
      </c>
      <c r="D1484" s="85">
        <v>41722478.776799999</v>
      </c>
      <c r="E1484" s="49">
        <v>3595361.0530305598</v>
      </c>
      <c r="F1484" s="49">
        <v>1089429.1688000001</v>
      </c>
      <c r="G1484" s="49">
        <v>1127029.3924</v>
      </c>
      <c r="H1484" s="49">
        <v>60044954.928999998</v>
      </c>
      <c r="I1484" s="49">
        <v>69963815.929000005</v>
      </c>
      <c r="J1484" s="49">
        <v>1.0111183564502</v>
      </c>
      <c r="K1484" s="49">
        <v>61134384.097800002</v>
      </c>
      <c r="L1484" s="49">
        <v>71090845.321400002</v>
      </c>
      <c r="M1484" s="38">
        <f>IF(OR(Beazley_data[[#This Row],[total_RC]]&lt;0.6,Beazley_data[[#This Row],[total_RC]]&gt;2),1,Beazley_data[[#This Row],[total_RC]])</f>
        <v>1.0111183564502</v>
      </c>
      <c r="P1484" s="39" t="str">
        <f>Beazley_data[[#This Row],[key]]</f>
        <v>GH2017</v>
      </c>
      <c r="Q1484" s="40">
        <f>Beazley_data[[#This Row],[WEP]]</f>
        <v>41722478.776799999</v>
      </c>
      <c r="R1484" s="40">
        <f t="shared" si="187"/>
        <v>41870057.996399999</v>
      </c>
      <c r="S1484" s="41">
        <f t="shared" si="188"/>
        <v>3.5246958485867967E-3</v>
      </c>
      <c r="U1484" s="42">
        <f>Beazley_data[[#This Row],[Acq_costs]]</f>
        <v>3595361.0530305598</v>
      </c>
      <c r="V1484" s="40">
        <f t="shared" si="189"/>
        <v>3566137.5871000001</v>
      </c>
      <c r="W1484" s="43">
        <f t="shared" si="190"/>
        <v>-8.194710724642661E-3</v>
      </c>
      <c r="Y1484" s="44">
        <f>Beazley_data[[#This Row],[total_RC]]</f>
        <v>1.0111183564502</v>
      </c>
      <c r="Z1484" s="45">
        <f t="shared" si="191"/>
        <v>1.0104612794661301</v>
      </c>
      <c r="AA1484" s="43">
        <f t="shared" si="192"/>
        <v>-6.5027428306513356E-4</v>
      </c>
      <c r="AD1484" s="42">
        <f>Beazley_data[[#This Row],[Cat_incurred]]+Beazley_data[[#This Row],[incurred_exc_cat]]</f>
        <v>71090845.321400002</v>
      </c>
      <c r="AE1484" s="40">
        <f t="shared" si="193"/>
        <v>23898450.144200001</v>
      </c>
      <c r="AF1484" s="43">
        <f t="shared" si="194"/>
        <v>-1.9747052588116596</v>
      </c>
    </row>
    <row r="1485" spans="1:32" x14ac:dyDescent="0.25">
      <c r="A1485" s="46" t="s">
        <v>1750</v>
      </c>
      <c r="B1485" s="46" t="s">
        <v>85</v>
      </c>
      <c r="C1485">
        <v>2018</v>
      </c>
      <c r="D1485" s="84">
        <v>42215278.295900002</v>
      </c>
      <c r="E1485">
        <v>3774453.0547311301</v>
      </c>
      <c r="F1485">
        <v>454924.26400000002</v>
      </c>
      <c r="G1485">
        <v>978482.31400000001</v>
      </c>
      <c r="H1485">
        <v>37646558.684600003</v>
      </c>
      <c r="I1485">
        <v>65429970.217600003</v>
      </c>
      <c r="J1485">
        <v>1.05575314662961</v>
      </c>
      <c r="K1485">
        <v>38101482.948600002</v>
      </c>
      <c r="L1485">
        <v>66408452.531599998</v>
      </c>
      <c r="M1485" s="38">
        <f>IF(OR(Beazley_data[[#This Row],[total_RC]]&lt;0.6,Beazley_data[[#This Row],[total_RC]]&gt;2),1,Beazley_data[[#This Row],[total_RC]])</f>
        <v>1.05575314662961</v>
      </c>
      <c r="P1485" s="39" t="str">
        <f>Beazley_data[[#This Row],[key]]</f>
        <v>GH2018</v>
      </c>
      <c r="Q1485" s="40">
        <f>Beazley_data[[#This Row],[WEP]]</f>
        <v>42215278.295900002</v>
      </c>
      <c r="R1485" s="40">
        <f t="shared" si="187"/>
        <v>43454383.238700002</v>
      </c>
      <c r="S1485" s="41">
        <f t="shared" si="188"/>
        <v>2.8515073749717079E-2</v>
      </c>
      <c r="U1485" s="42">
        <f>Beazley_data[[#This Row],[Acq_costs]]</f>
        <v>3774453.0547311301</v>
      </c>
      <c r="V1485" s="40">
        <f t="shared" si="189"/>
        <v>4092859.1124999998</v>
      </c>
      <c r="W1485" s="43">
        <f t="shared" si="190"/>
        <v>7.7795508962530818E-2</v>
      </c>
      <c r="Y1485" s="44">
        <f>Beazley_data[[#This Row],[total_RC]]</f>
        <v>1.05575314662961</v>
      </c>
      <c r="Z1485" s="45">
        <f t="shared" si="191"/>
        <v>1.0536448270969101</v>
      </c>
      <c r="AA1485" s="43">
        <f t="shared" si="192"/>
        <v>-2.0009774437073557E-3</v>
      </c>
      <c r="AD1485" s="42">
        <f>Beazley_data[[#This Row],[Cat_incurred]]+Beazley_data[[#This Row],[incurred_exc_cat]]</f>
        <v>66408452.531600006</v>
      </c>
      <c r="AE1485" s="40">
        <f t="shared" si="193"/>
        <v>12146924.986400001</v>
      </c>
      <c r="AF1485" s="43">
        <f t="shared" si="194"/>
        <v>-4.4670999126077229</v>
      </c>
    </row>
    <row r="1486" spans="1:32" x14ac:dyDescent="0.25">
      <c r="A1486" s="48" t="s">
        <v>1751</v>
      </c>
      <c r="B1486" s="48" t="s">
        <v>85</v>
      </c>
      <c r="C1486" s="49">
        <v>2019</v>
      </c>
      <c r="D1486" s="85">
        <v>34150883.180500001</v>
      </c>
      <c r="E1486" s="49">
        <v>2503858.7610568502</v>
      </c>
      <c r="F1486" s="49">
        <v>557987.9754</v>
      </c>
      <c r="G1486" s="49">
        <v>3148354.4331999999</v>
      </c>
      <c r="H1486" s="49">
        <v>33199965.351</v>
      </c>
      <c r="I1486" s="49">
        <v>34928242.700999998</v>
      </c>
      <c r="J1486" s="49">
        <v>1.1720084562114701</v>
      </c>
      <c r="K1486" s="49">
        <v>33757953.326399997</v>
      </c>
      <c r="L1486" s="49">
        <v>38076597.134199999</v>
      </c>
      <c r="M1486" s="38">
        <f>IF(OR(Beazley_data[[#This Row],[total_RC]]&lt;0.6,Beazley_data[[#This Row],[total_RC]]&gt;2),1,Beazley_data[[#This Row],[total_RC]])</f>
        <v>1.1720084562114701</v>
      </c>
      <c r="P1486" s="39" t="str">
        <f>Beazley_data[[#This Row],[key]]</f>
        <v>GH2019</v>
      </c>
      <c r="Q1486" s="40">
        <f>Beazley_data[[#This Row],[WEP]]</f>
        <v>34150883.180500001</v>
      </c>
      <c r="R1486" s="40">
        <f t="shared" si="187"/>
        <v>34963161.151299998</v>
      </c>
      <c r="S1486" s="41">
        <f t="shared" si="188"/>
        <v>2.3232395013852897E-2</v>
      </c>
      <c r="U1486" s="42">
        <f>Beazley_data[[#This Row],[Acq_costs]]</f>
        <v>2503858.7610568502</v>
      </c>
      <c r="V1486" s="40">
        <f t="shared" si="189"/>
        <v>2624748.5208000001</v>
      </c>
      <c r="W1486" s="43">
        <f t="shared" si="190"/>
        <v>4.6057654203879209E-2</v>
      </c>
      <c r="Y1486" s="44">
        <f>Beazley_data[[#This Row],[total_RC]]</f>
        <v>1.1720084562114701</v>
      </c>
      <c r="Z1486" s="45">
        <f t="shared" si="191"/>
        <v>1.1668620341957401</v>
      </c>
      <c r="AA1486" s="43">
        <f t="shared" si="192"/>
        <v>-4.4104803009356501E-3</v>
      </c>
      <c r="AD1486" s="42">
        <f>Beazley_data[[#This Row],[Cat_incurred]]+Beazley_data[[#This Row],[incurred_exc_cat]]</f>
        <v>38076597.134199999</v>
      </c>
      <c r="AE1486" s="40">
        <f t="shared" si="193"/>
        <v>3575077.6112000002</v>
      </c>
      <c r="AF1486" s="43">
        <f t="shared" si="194"/>
        <v>-9.6505651835120076</v>
      </c>
    </row>
    <row r="1487" spans="1:32" x14ac:dyDescent="0.25">
      <c r="A1487" s="46" t="s">
        <v>1752</v>
      </c>
      <c r="B1487" s="46" t="s">
        <v>85</v>
      </c>
      <c r="C1487">
        <v>2020</v>
      </c>
      <c r="D1487" s="84">
        <v>31621582.0427</v>
      </c>
      <c r="E1487">
        <v>2407770.93828012</v>
      </c>
      <c r="F1487">
        <v>357808.81959999999</v>
      </c>
      <c r="G1487">
        <v>3309110.3103</v>
      </c>
      <c r="H1487">
        <v>12299492.4122</v>
      </c>
      <c r="I1487">
        <v>28433778.131700002</v>
      </c>
      <c r="J1487">
        <v>1.1932693926625599</v>
      </c>
      <c r="K1487">
        <v>12657301.231799999</v>
      </c>
      <c r="L1487">
        <v>31742888.442000002</v>
      </c>
      <c r="M1487" s="38">
        <f>IF(OR(Beazley_data[[#This Row],[total_RC]]&lt;0.6,Beazley_data[[#This Row],[total_RC]]&gt;2),1,Beazley_data[[#This Row],[total_RC]])</f>
        <v>1.1932693926625599</v>
      </c>
      <c r="P1487" s="39" t="str">
        <f>Beazley_data[[#This Row],[key]]</f>
        <v>GH2020</v>
      </c>
      <c r="Q1487" s="40">
        <f>Beazley_data[[#This Row],[WEP]]</f>
        <v>31621582.0427</v>
      </c>
      <c r="R1487" s="40">
        <f t="shared" si="187"/>
        <v>34674426.183300003</v>
      </c>
      <c r="S1487" s="41">
        <f t="shared" si="188"/>
        <v>8.8043104865288963E-2</v>
      </c>
      <c r="U1487" s="42">
        <f>Beazley_data[[#This Row],[Acq_costs]]</f>
        <v>2407770.93828012</v>
      </c>
      <c r="V1487" s="40">
        <f t="shared" si="189"/>
        <v>2659452.9569000001</v>
      </c>
      <c r="W1487" s="43">
        <f t="shared" si="190"/>
        <v>9.463676278495034E-2</v>
      </c>
      <c r="Y1487" s="44">
        <f>Beazley_data[[#This Row],[total_RC]]</f>
        <v>1.1932693926625599</v>
      </c>
      <c r="Z1487" s="45">
        <f t="shared" si="191"/>
        <v>1.1859826701371301</v>
      </c>
      <c r="AA1487" s="43">
        <f t="shared" si="192"/>
        <v>-6.1440379433093245E-3</v>
      </c>
      <c r="AD1487" s="42">
        <f>Beazley_data[[#This Row],[Cat_incurred]]+Beazley_data[[#This Row],[incurred_exc_cat]]</f>
        <v>31742888.442000002</v>
      </c>
      <c r="AE1487" s="40">
        <f t="shared" si="193"/>
        <v>5626284.6549000004</v>
      </c>
      <c r="AF1487" s="43">
        <f t="shared" si="194"/>
        <v>-4.6418916547982922</v>
      </c>
    </row>
    <row r="1488" spans="1:32" x14ac:dyDescent="0.25">
      <c r="A1488" s="48" t="s">
        <v>1753</v>
      </c>
      <c r="B1488" s="48" t="s">
        <v>85</v>
      </c>
      <c r="C1488" s="49">
        <v>2021</v>
      </c>
      <c r="D1488" s="85">
        <v>39245814.336999997</v>
      </c>
      <c r="E1488" s="49">
        <v>2724006.4253537199</v>
      </c>
      <c r="F1488" s="49">
        <v>342777.68910000002</v>
      </c>
      <c r="G1488" s="49">
        <v>512985.3787</v>
      </c>
      <c r="H1488" s="49">
        <v>3546577.757332</v>
      </c>
      <c r="I1488" s="49">
        <v>7594638.0573319998</v>
      </c>
      <c r="J1488" s="49">
        <v>1.19236697966783</v>
      </c>
      <c r="K1488" s="49">
        <v>3889355.446432</v>
      </c>
      <c r="L1488" s="49">
        <v>8107623.436032</v>
      </c>
      <c r="M1488" s="38">
        <f>IF(OR(Beazley_data[[#This Row],[total_RC]]&lt;0.6,Beazley_data[[#This Row],[total_RC]]&gt;2),1,Beazley_data[[#This Row],[total_RC]])</f>
        <v>1.19236697966783</v>
      </c>
      <c r="P1488" s="39" t="str">
        <f>Beazley_data[[#This Row],[key]]</f>
        <v>GH2021</v>
      </c>
      <c r="Q1488" s="40">
        <f>Beazley_data[[#This Row],[WEP]]</f>
        <v>39245814.336999997</v>
      </c>
      <c r="R1488" s="40">
        <f t="shared" si="187"/>
        <v>41500755.933899999</v>
      </c>
      <c r="S1488" s="41">
        <f t="shared" si="188"/>
        <v>5.4334952367892805E-2</v>
      </c>
      <c r="U1488" s="42">
        <f>Beazley_data[[#This Row],[Acq_costs]]</f>
        <v>2724006.4253537199</v>
      </c>
      <c r="V1488" s="40">
        <f t="shared" si="189"/>
        <v>2763365.9643999999</v>
      </c>
      <c r="W1488" s="43">
        <f t="shared" si="190"/>
        <v>1.4243332064352934E-2</v>
      </c>
      <c r="Y1488" s="44">
        <f>Beazley_data[[#This Row],[total_RC]]</f>
        <v>1.19236697966783</v>
      </c>
      <c r="Z1488" s="45">
        <f t="shared" si="191"/>
        <v>1.1794730183178199</v>
      </c>
      <c r="AA1488" s="43">
        <f t="shared" si="192"/>
        <v>-1.0931968048238717E-2</v>
      </c>
      <c r="AD1488" s="42">
        <f>Beazley_data[[#This Row],[Cat_incurred]]+Beazley_data[[#This Row],[incurred_exc_cat]]</f>
        <v>8107623.436032</v>
      </c>
      <c r="AE1488" s="40">
        <f t="shared" si="193"/>
        <v>241886.041</v>
      </c>
      <c r="AF1488" s="43">
        <f t="shared" si="194"/>
        <v>-32.518360143948939</v>
      </c>
    </row>
    <row r="1489" spans="1:32" x14ac:dyDescent="0.25">
      <c r="A1489" s="46" t="s">
        <v>1754</v>
      </c>
      <c r="B1489" s="46" t="s">
        <v>85</v>
      </c>
      <c r="C1489">
        <v>2022</v>
      </c>
      <c r="D1489" s="84">
        <v>36027161.479400001</v>
      </c>
      <c r="E1489">
        <v>2674194.5343549899</v>
      </c>
      <c r="F1489">
        <v>347497.8567</v>
      </c>
      <c r="G1489">
        <v>1036632.8055</v>
      </c>
      <c r="H1489">
        <v>289984.81650000002</v>
      </c>
      <c r="I1489">
        <v>354785.47649999999</v>
      </c>
      <c r="J1489">
        <v>1.2562971316815299</v>
      </c>
      <c r="K1489">
        <v>637482.67319999996</v>
      </c>
      <c r="L1489">
        <v>1391418.2819999999</v>
      </c>
      <c r="M1489" s="38">
        <f>IF(OR(Beazley_data[[#This Row],[total_RC]]&lt;0.6,Beazley_data[[#This Row],[total_RC]]&gt;2),1,Beazley_data[[#This Row],[total_RC]])</f>
        <v>1.2562971316815299</v>
      </c>
      <c r="P1489" s="39" t="str">
        <f>Beazley_data[[#This Row],[key]]</f>
        <v>GH2022</v>
      </c>
      <c r="Q1489" s="40">
        <f>Beazley_data[[#This Row],[WEP]]</f>
        <v>36027161.479400001</v>
      </c>
      <c r="R1489" s="40">
        <f t="shared" si="187"/>
        <v>9306315.1944999993</v>
      </c>
      <c r="S1489" s="41">
        <f t="shared" si="188"/>
        <v>-2.8712595400478089</v>
      </c>
      <c r="U1489" s="42">
        <f>Beazley_data[[#This Row],[Acq_costs]]</f>
        <v>2674194.5343549899</v>
      </c>
      <c r="V1489" s="40">
        <f t="shared" si="189"/>
        <v>822148.34499999997</v>
      </c>
      <c r="W1489" s="43">
        <f t="shared" si="190"/>
        <v>-2.2526910144847276</v>
      </c>
      <c r="Y1489" s="44">
        <f>Beazley_data[[#This Row],[total_RC]]</f>
        <v>1.2562971316815299</v>
      </c>
      <c r="Z1489" s="45">
        <f t="shared" si="191"/>
        <v>1.2431993782011499</v>
      </c>
      <c r="AA1489" s="43">
        <f t="shared" si="192"/>
        <v>-1.0535521260742446E-2</v>
      </c>
      <c r="AD1489" s="42">
        <f>Beazley_data[[#This Row],[Cat_incurred]]+Beazley_data[[#This Row],[incurred_exc_cat]]</f>
        <v>1391418.2820000001</v>
      </c>
      <c r="AE1489" s="40">
        <f t="shared" si="193"/>
        <v>33000</v>
      </c>
      <c r="AF1489" s="43">
        <f t="shared" si="194"/>
        <v>-41.164190363636365</v>
      </c>
    </row>
    <row r="1490" spans="1:32" x14ac:dyDescent="0.25">
      <c r="A1490" s="48" t="s">
        <v>1755</v>
      </c>
      <c r="B1490" s="48" t="s">
        <v>85</v>
      </c>
      <c r="C1490" s="49">
        <v>2023</v>
      </c>
      <c r="D1490" s="85">
        <v>33171115.219599999</v>
      </c>
      <c r="E1490" s="49">
        <v>2438006.6943991301</v>
      </c>
      <c r="F1490" s="49">
        <v>36943.739399999999</v>
      </c>
      <c r="G1490" s="49">
        <v>224736.81950000001</v>
      </c>
      <c r="H1490" s="49">
        <v>12437.6047</v>
      </c>
      <c r="I1490" s="49">
        <v>40202.404699999999</v>
      </c>
      <c r="J1490" s="49">
        <v>1.2128134707751701</v>
      </c>
      <c r="K1490" s="49">
        <v>49381.344100000002</v>
      </c>
      <c r="L1490" s="49">
        <v>264939.2242</v>
      </c>
      <c r="M1490" s="38">
        <f>IF(OR(Beazley_data[[#This Row],[total_RC]]&lt;0.6,Beazley_data[[#This Row],[total_RC]]&gt;2),1,Beazley_data[[#This Row],[total_RC]])</f>
        <v>1.2128134707751701</v>
      </c>
      <c r="P1490" s="39" t="str">
        <f>Beazley_data[[#This Row],[key]]</f>
        <v>GH2023</v>
      </c>
      <c r="Q1490" s="40">
        <f>Beazley_data[[#This Row],[WEP]]</f>
        <v>33171115.219599999</v>
      </c>
      <c r="R1490" s="40">
        <f t="shared" si="187"/>
        <v>0</v>
      </c>
      <c r="S1490" s="41" t="str">
        <f t="shared" si="188"/>
        <v>no values</v>
      </c>
      <c r="U1490" s="42">
        <f>Beazley_data[[#This Row],[Acq_costs]]</f>
        <v>2438006.6943991301</v>
      </c>
      <c r="V1490" s="40">
        <f t="shared" si="189"/>
        <v>0</v>
      </c>
      <c r="W1490" s="43" t="str">
        <f t="shared" si="190"/>
        <v>no values</v>
      </c>
      <c r="Y1490" s="44">
        <f>Beazley_data[[#This Row],[total_RC]]</f>
        <v>1.2128134707751701</v>
      </c>
      <c r="Z1490" s="45">
        <f t="shared" si="191"/>
        <v>0</v>
      </c>
      <c r="AA1490" s="43" t="str">
        <f t="shared" si="192"/>
        <v>no values</v>
      </c>
      <c r="AD1490" s="42">
        <f>Beazley_data[[#This Row],[Cat_incurred]]+Beazley_data[[#This Row],[incurred_exc_cat]]</f>
        <v>264939.2242</v>
      </c>
      <c r="AE1490" s="40">
        <f t="shared" si="193"/>
        <v>0</v>
      </c>
      <c r="AF1490" s="43" t="str">
        <f t="shared" si="194"/>
        <v>no values</v>
      </c>
    </row>
    <row r="1491" spans="1:32" x14ac:dyDescent="0.25">
      <c r="A1491" s="46" t="s">
        <v>1756</v>
      </c>
      <c r="B1491" s="46" t="s">
        <v>85</v>
      </c>
      <c r="C1491">
        <v>2024</v>
      </c>
      <c r="D1491" s="84">
        <v>8334526.9626000002</v>
      </c>
      <c r="E1491">
        <v>598751.73311520799</v>
      </c>
      <c r="F1491">
        <v>0</v>
      </c>
      <c r="G1491">
        <v>0</v>
      </c>
      <c r="H1491">
        <v>0</v>
      </c>
      <c r="I1491">
        <v>0</v>
      </c>
      <c r="J1491">
        <v>1.09260785665962</v>
      </c>
      <c r="K1491">
        <v>0</v>
      </c>
      <c r="L1491">
        <v>0</v>
      </c>
      <c r="M1491" s="38">
        <f>IF(OR(Beazley_data[[#This Row],[total_RC]]&lt;0.6,Beazley_data[[#This Row],[total_RC]]&gt;2),1,Beazley_data[[#This Row],[total_RC]])</f>
        <v>1.09260785665962</v>
      </c>
      <c r="P1491" s="39" t="str">
        <f>Beazley_data[[#This Row],[key]]</f>
        <v>GH2024</v>
      </c>
      <c r="Q1491" s="40">
        <f>Beazley_data[[#This Row],[WEP]]</f>
        <v>8334526.9626000002</v>
      </c>
      <c r="R1491" s="40">
        <f t="shared" si="187"/>
        <v>0</v>
      </c>
      <c r="S1491" s="41" t="str">
        <f t="shared" si="188"/>
        <v>no values</v>
      </c>
      <c r="U1491" s="42">
        <f>Beazley_data[[#This Row],[Acq_costs]]</f>
        <v>598751.73311520799</v>
      </c>
      <c r="V1491" s="40">
        <f t="shared" si="189"/>
        <v>0</v>
      </c>
      <c r="W1491" s="43" t="str">
        <f t="shared" si="190"/>
        <v>no values</v>
      </c>
      <c r="Y1491" s="44">
        <f>Beazley_data[[#This Row],[total_RC]]</f>
        <v>1.09260785665962</v>
      </c>
      <c r="Z1491" s="45">
        <f t="shared" si="191"/>
        <v>0</v>
      </c>
      <c r="AA1491" s="43" t="str">
        <f t="shared" si="192"/>
        <v>no values</v>
      </c>
      <c r="AD1491" s="42">
        <f>Beazley_data[[#This Row],[Cat_incurred]]+Beazley_data[[#This Row],[incurred_exc_cat]]</f>
        <v>0</v>
      </c>
      <c r="AE1491" s="40">
        <f t="shared" si="193"/>
        <v>0</v>
      </c>
      <c r="AF1491" s="43" t="str">
        <f t="shared" si="194"/>
        <v>no values</v>
      </c>
    </row>
    <row r="1492" spans="1:32" x14ac:dyDescent="0.25">
      <c r="A1492" s="48" t="s">
        <v>1757</v>
      </c>
      <c r="B1492" s="48" t="s">
        <v>83</v>
      </c>
      <c r="C1492" s="49">
        <v>2008</v>
      </c>
      <c r="D1492" s="85">
        <v>1435155.3954</v>
      </c>
      <c r="E1492" s="49">
        <v>249368.17507959899</v>
      </c>
      <c r="F1492" s="49">
        <v>11799.77</v>
      </c>
      <c r="G1492" s="49">
        <v>11799.77</v>
      </c>
      <c r="H1492" s="49">
        <v>427949.42141005001</v>
      </c>
      <c r="I1492" s="49">
        <v>427949.42141005001</v>
      </c>
      <c r="J1492" s="49">
        <v>0.93241389502424299</v>
      </c>
      <c r="K1492" s="49">
        <v>439749.19141005003</v>
      </c>
      <c r="L1492" s="49">
        <v>439749.19141005003</v>
      </c>
      <c r="M1492" s="38">
        <f>IF(OR(Beazley_data[[#This Row],[total_RC]]&lt;0.6,Beazley_data[[#This Row],[total_RC]]&gt;2),1,Beazley_data[[#This Row],[total_RC]])</f>
        <v>0.93241389502424299</v>
      </c>
      <c r="P1492" s="39" t="str">
        <f>Beazley_data[[#This Row],[key]]</f>
        <v>GM2008</v>
      </c>
      <c r="Q1492" s="40">
        <f>Beazley_data[[#This Row],[WEP]]</f>
        <v>1435155.3954</v>
      </c>
      <c r="R1492" s="40">
        <f t="shared" si="187"/>
        <v>1455617.41405893</v>
      </c>
      <c r="S1492" s="41">
        <f t="shared" si="188"/>
        <v>1.4057278005401476E-2</v>
      </c>
      <c r="U1492" s="42">
        <f>Beazley_data[[#This Row],[Acq_costs]]</f>
        <v>249368.17507959899</v>
      </c>
      <c r="V1492" s="40">
        <f t="shared" si="189"/>
        <v>256282.790045117</v>
      </c>
      <c r="W1492" s="43">
        <f t="shared" si="190"/>
        <v>2.6980410835627043E-2</v>
      </c>
      <c r="Y1492" s="44">
        <f>Beazley_data[[#This Row],[total_RC]]</f>
        <v>0.93241389502424299</v>
      </c>
      <c r="Z1492" s="45">
        <f t="shared" si="191"/>
        <v>0.93281096483152304</v>
      </c>
      <c r="AA1492" s="43">
        <f t="shared" si="192"/>
        <v>4.2567017568427047E-4</v>
      </c>
      <c r="AD1492" s="42">
        <f>Beazley_data[[#This Row],[Cat_incurred]]+Beazley_data[[#This Row],[incurred_exc_cat]]</f>
        <v>439749.19141005003</v>
      </c>
      <c r="AE1492" s="40">
        <f t="shared" si="193"/>
        <v>447503.59759987099</v>
      </c>
      <c r="AF1492" s="43">
        <f t="shared" si="194"/>
        <v>1.7328142681781195E-2</v>
      </c>
    </row>
    <row r="1493" spans="1:32" x14ac:dyDescent="0.25">
      <c r="A1493" s="46" t="s">
        <v>1758</v>
      </c>
      <c r="B1493" s="46" t="s">
        <v>83</v>
      </c>
      <c r="C1493">
        <v>2009</v>
      </c>
      <c r="D1493" s="84">
        <v>2361228.7093000002</v>
      </c>
      <c r="E1493">
        <v>369213.51815033</v>
      </c>
      <c r="F1493">
        <v>93937.48</v>
      </c>
      <c r="G1493">
        <v>121302.48</v>
      </c>
      <c r="H1493">
        <v>2455709.54484464</v>
      </c>
      <c r="I1493">
        <v>2455709.54484464</v>
      </c>
      <c r="J1493">
        <v>0.991297373014844</v>
      </c>
      <c r="K1493">
        <v>2549647.0248446399</v>
      </c>
      <c r="L1493">
        <v>2577012.0248446399</v>
      </c>
      <c r="M1493" s="38">
        <f>IF(OR(Beazley_data[[#This Row],[total_RC]]&lt;0.6,Beazley_data[[#This Row],[total_RC]]&gt;2),1,Beazley_data[[#This Row],[total_RC]])</f>
        <v>0.991297373014844</v>
      </c>
      <c r="P1493" s="39" t="str">
        <f>Beazley_data[[#This Row],[key]]</f>
        <v>GM2009</v>
      </c>
      <c r="Q1493" s="40">
        <f>Beazley_data[[#This Row],[WEP]]</f>
        <v>2361228.7093000002</v>
      </c>
      <c r="R1493" s="40">
        <f t="shared" si="187"/>
        <v>2388083.6385173099</v>
      </c>
      <c r="S1493" s="41">
        <f t="shared" si="188"/>
        <v>1.1245388890140848E-2</v>
      </c>
      <c r="U1493" s="42">
        <f>Beazley_data[[#This Row],[Acq_costs]]</f>
        <v>369213.51815033</v>
      </c>
      <c r="V1493" s="40">
        <f t="shared" si="189"/>
        <v>377440.483467574</v>
      </c>
      <c r="W1493" s="43">
        <f t="shared" si="190"/>
        <v>2.1796722073006727E-2</v>
      </c>
      <c r="Y1493" s="44">
        <f>Beazley_data[[#This Row],[total_RC]]</f>
        <v>0.991297373014844</v>
      </c>
      <c r="Z1493" s="45">
        <f t="shared" si="191"/>
        <v>0.99109682454027204</v>
      </c>
      <c r="AA1493" s="43">
        <f t="shared" si="192"/>
        <v>-2.0235003241483079E-4</v>
      </c>
      <c r="AD1493" s="42">
        <f>Beazley_data[[#This Row],[Cat_incurred]]+Beazley_data[[#This Row],[incurred_exc_cat]]</f>
        <v>2577012.0248446399</v>
      </c>
      <c r="AE1493" s="40">
        <f t="shared" si="193"/>
        <v>2578195.0977469301</v>
      </c>
      <c r="AF1493" s="43">
        <f t="shared" si="194"/>
        <v>4.588764067250113E-4</v>
      </c>
    </row>
    <row r="1494" spans="1:32" x14ac:dyDescent="0.25">
      <c r="A1494" s="48" t="s">
        <v>1759</v>
      </c>
      <c r="B1494" s="48" t="s">
        <v>83</v>
      </c>
      <c r="C1494" s="49">
        <v>2010</v>
      </c>
      <c r="D1494" s="85">
        <v>3567030.0769000002</v>
      </c>
      <c r="E1494" s="49">
        <v>730250.05352123606</v>
      </c>
      <c r="F1494" s="49">
        <v>201839.64771300001</v>
      </c>
      <c r="G1494" s="49">
        <v>201839.64771300001</v>
      </c>
      <c r="H1494" s="49">
        <v>2011570.8309253801</v>
      </c>
      <c r="I1494" s="49">
        <v>2131570.8309253799</v>
      </c>
      <c r="J1494" s="49">
        <v>1.23470353689206</v>
      </c>
      <c r="K1494" s="49">
        <v>2213410.4786383798</v>
      </c>
      <c r="L1494" s="49">
        <v>2333410.4786383798</v>
      </c>
      <c r="M1494" s="38">
        <f>IF(OR(Beazley_data[[#This Row],[total_RC]]&lt;0.6,Beazley_data[[#This Row],[total_RC]]&gt;2),1,Beazley_data[[#This Row],[total_RC]])</f>
        <v>1.23470353689206</v>
      </c>
      <c r="P1494" s="39" t="str">
        <f>Beazley_data[[#This Row],[key]]</f>
        <v>GM2010</v>
      </c>
      <c r="Q1494" s="40">
        <f>Beazley_data[[#This Row],[WEP]]</f>
        <v>3567030.0769000002</v>
      </c>
      <c r="R1494" s="40">
        <f t="shared" si="187"/>
        <v>3600867.5085519701</v>
      </c>
      <c r="S1494" s="41">
        <f t="shared" si="188"/>
        <v>9.3970221263645088E-3</v>
      </c>
      <c r="U1494" s="42">
        <f>Beazley_data[[#This Row],[Acq_costs]]</f>
        <v>730250.05352123606</v>
      </c>
      <c r="V1494" s="40">
        <f t="shared" si="189"/>
        <v>741955.01293291</v>
      </c>
      <c r="W1494" s="43">
        <f t="shared" si="190"/>
        <v>1.5775834393792751E-2</v>
      </c>
      <c r="Y1494" s="44">
        <f>Beazley_data[[#This Row],[total_RC]]</f>
        <v>1.23470353689206</v>
      </c>
      <c r="Z1494" s="45">
        <f t="shared" si="191"/>
        <v>1.2316348077668</v>
      </c>
      <c r="AA1494" s="43">
        <f t="shared" si="192"/>
        <v>-2.4915901255050076E-3</v>
      </c>
      <c r="AD1494" s="42">
        <f>Beazley_data[[#This Row],[Cat_incurred]]+Beazley_data[[#This Row],[incurred_exc_cat]]</f>
        <v>2333410.4786383798</v>
      </c>
      <c r="AE1494" s="40">
        <f t="shared" si="193"/>
        <v>2374432.4210969098</v>
      </c>
      <c r="AF1494" s="43">
        <f t="shared" si="194"/>
        <v>1.7276525578933583E-2</v>
      </c>
    </row>
    <row r="1495" spans="1:32" x14ac:dyDescent="0.25">
      <c r="A1495" s="46" t="s">
        <v>1760</v>
      </c>
      <c r="B1495" s="46" t="s">
        <v>83</v>
      </c>
      <c r="C1495">
        <v>2011</v>
      </c>
      <c r="D1495" s="84">
        <v>3119229.7111999998</v>
      </c>
      <c r="E1495">
        <v>883130.18409422995</v>
      </c>
      <c r="F1495">
        <v>658776.54879430996</v>
      </c>
      <c r="G1495">
        <v>691688.00353031</v>
      </c>
      <c r="H1495">
        <v>408534.50574908499</v>
      </c>
      <c r="I1495">
        <v>408534.50574908499</v>
      </c>
      <c r="J1495">
        <v>0.97770107455913602</v>
      </c>
      <c r="K1495">
        <v>1067311.0545433899</v>
      </c>
      <c r="L1495">
        <v>1100222.5092793901</v>
      </c>
      <c r="M1495" s="38">
        <f>IF(OR(Beazley_data[[#This Row],[total_RC]]&lt;0.6,Beazley_data[[#This Row],[total_RC]]&gt;2),1,Beazley_data[[#This Row],[total_RC]])</f>
        <v>0.97770107455913602</v>
      </c>
      <c r="P1495" s="39" t="str">
        <f>Beazley_data[[#This Row],[key]]</f>
        <v>GM2011</v>
      </c>
      <c r="Q1495" s="40">
        <f>Beazley_data[[#This Row],[WEP]]</f>
        <v>3119229.7111999998</v>
      </c>
      <c r="R1495" s="40">
        <f t="shared" si="187"/>
        <v>3200448.3794982699</v>
      </c>
      <c r="S1495" s="41">
        <f t="shared" si="188"/>
        <v>2.53772780147145E-2</v>
      </c>
      <c r="U1495" s="42">
        <f>Beazley_data[[#This Row],[Acq_costs]]</f>
        <v>883130.18409422995</v>
      </c>
      <c r="V1495" s="40">
        <f t="shared" si="189"/>
        <v>910006.41778631997</v>
      </c>
      <c r="W1495" s="43">
        <f t="shared" si="190"/>
        <v>2.9534114448850929E-2</v>
      </c>
      <c r="Y1495" s="44">
        <f>Beazley_data[[#This Row],[total_RC]]</f>
        <v>0.97770107455913602</v>
      </c>
      <c r="Z1495" s="45">
        <f t="shared" si="191"/>
        <v>0.97719424615619499</v>
      </c>
      <c r="AA1495" s="43">
        <f t="shared" si="192"/>
        <v>-5.1865676137026397E-4</v>
      </c>
      <c r="AD1495" s="42">
        <f>Beazley_data[[#This Row],[Cat_incurred]]+Beazley_data[[#This Row],[incurred_exc_cat]]</f>
        <v>1100222.509279395</v>
      </c>
      <c r="AE1495" s="40">
        <f t="shared" si="193"/>
        <v>1092970.07227588</v>
      </c>
      <c r="AF1495" s="43">
        <f t="shared" si="194"/>
        <v>-6.6355311892605526E-3</v>
      </c>
    </row>
    <row r="1496" spans="1:32" x14ac:dyDescent="0.25">
      <c r="A1496" s="48" t="s">
        <v>1761</v>
      </c>
      <c r="B1496" s="48" t="s">
        <v>83</v>
      </c>
      <c r="C1496" s="49">
        <v>2012</v>
      </c>
      <c r="D1496" s="85">
        <v>9644699.2507000007</v>
      </c>
      <c r="E1496" s="49">
        <v>1969858.55519979</v>
      </c>
      <c r="F1496" s="49">
        <v>2760553.63177111</v>
      </c>
      <c r="G1496" s="49">
        <v>3141912.1719071101</v>
      </c>
      <c r="H1496" s="49">
        <v>1027014.9534130601</v>
      </c>
      <c r="I1496" s="49">
        <v>1263077.81341306</v>
      </c>
      <c r="J1496" s="49">
        <v>1.05871707068919</v>
      </c>
      <c r="K1496" s="49">
        <v>3787568.5851841699</v>
      </c>
      <c r="L1496" s="49">
        <v>4404989.9853201704</v>
      </c>
      <c r="M1496" s="38">
        <f>IF(OR(Beazley_data[[#This Row],[total_RC]]&lt;0.6,Beazley_data[[#This Row],[total_RC]]&gt;2),1,Beazley_data[[#This Row],[total_RC]])</f>
        <v>1.05871707068919</v>
      </c>
      <c r="P1496" s="39" t="str">
        <f>Beazley_data[[#This Row],[key]]</f>
        <v>GM2012</v>
      </c>
      <c r="Q1496" s="40">
        <f>Beazley_data[[#This Row],[WEP]]</f>
        <v>9644699.2507000007</v>
      </c>
      <c r="R1496" s="40">
        <f t="shared" si="187"/>
        <v>9704940.8233810496</v>
      </c>
      <c r="S1496" s="41">
        <f t="shared" si="188"/>
        <v>6.2073096351000379E-3</v>
      </c>
      <c r="U1496" s="42">
        <f>Beazley_data[[#This Row],[Acq_costs]]</f>
        <v>1969858.55519979</v>
      </c>
      <c r="V1496" s="40">
        <f t="shared" si="189"/>
        <v>1972966.8554608</v>
      </c>
      <c r="W1496" s="43">
        <f t="shared" si="190"/>
        <v>1.5754447432336542E-3</v>
      </c>
      <c r="Y1496" s="44">
        <f>Beazley_data[[#This Row],[total_RC]]</f>
        <v>1.05871707068919</v>
      </c>
      <c r="Z1496" s="45">
        <f t="shared" si="191"/>
        <v>1.05841971141913</v>
      </c>
      <c r="AA1496" s="43">
        <f t="shared" si="192"/>
        <v>-2.8094645900085926E-4</v>
      </c>
      <c r="AD1496" s="42">
        <f>Beazley_data[[#This Row],[Cat_incurred]]+Beazley_data[[#This Row],[incurred_exc_cat]]</f>
        <v>4404989.9853201704</v>
      </c>
      <c r="AE1496" s="40">
        <f t="shared" si="193"/>
        <v>3478350.5480247298</v>
      </c>
      <c r="AF1496" s="43">
        <f t="shared" si="194"/>
        <v>-0.26640196969844127</v>
      </c>
    </row>
    <row r="1497" spans="1:32" x14ac:dyDescent="0.25">
      <c r="A1497" s="46" t="s">
        <v>1762</v>
      </c>
      <c r="B1497" s="46" t="s">
        <v>83</v>
      </c>
      <c r="C1497">
        <v>2013</v>
      </c>
      <c r="D1497" s="84">
        <v>8704227.1992000006</v>
      </c>
      <c r="E1497">
        <v>1805834.8519693899</v>
      </c>
      <c r="F1497">
        <v>1007315.56948803</v>
      </c>
      <c r="G1497">
        <v>1090646.20556403</v>
      </c>
      <c r="H1497">
        <v>182973.12755850499</v>
      </c>
      <c r="I1497">
        <v>183054.65755850499</v>
      </c>
      <c r="J1497">
        <v>1.0787451009758799</v>
      </c>
      <c r="K1497">
        <v>1190288.69704653</v>
      </c>
      <c r="L1497">
        <v>1273700.86312253</v>
      </c>
      <c r="M1497" s="38">
        <f>IF(OR(Beazley_data[[#This Row],[total_RC]]&lt;0.6,Beazley_data[[#This Row],[total_RC]]&gt;2),1,Beazley_data[[#This Row],[total_RC]])</f>
        <v>1.0787451009758799</v>
      </c>
      <c r="P1497" s="39" t="str">
        <f>Beazley_data[[#This Row],[key]]</f>
        <v>GM2013</v>
      </c>
      <c r="Q1497" s="40">
        <f>Beazley_data[[#This Row],[WEP]]</f>
        <v>8704227.1992000006</v>
      </c>
      <c r="R1497" s="40">
        <f t="shared" si="187"/>
        <v>8991473.3508652896</v>
      </c>
      <c r="S1497" s="41">
        <f t="shared" si="188"/>
        <v>3.1946505367515324E-2</v>
      </c>
      <c r="U1497" s="42">
        <f>Beazley_data[[#This Row],[Acq_costs]]</f>
        <v>1805834.8519693899</v>
      </c>
      <c r="V1497" s="40">
        <f t="shared" si="189"/>
        <v>1890459.5410027299</v>
      </c>
      <c r="W1497" s="43">
        <f t="shared" si="190"/>
        <v>4.4764083651562141E-2</v>
      </c>
      <c r="Y1497" s="44">
        <f>Beazley_data[[#This Row],[total_RC]]</f>
        <v>1.0787451009758799</v>
      </c>
      <c r="Z1497" s="45">
        <f t="shared" si="191"/>
        <v>1.0781643939612799</v>
      </c>
      <c r="AA1497" s="43">
        <f t="shared" si="192"/>
        <v>-5.3860711580951766E-4</v>
      </c>
      <c r="AD1497" s="42">
        <f>Beazley_data[[#This Row],[Cat_incurred]]+Beazley_data[[#This Row],[incurred_exc_cat]]</f>
        <v>1273700.8631225349</v>
      </c>
      <c r="AE1497" s="40">
        <f t="shared" si="193"/>
        <v>1304791.82205652</v>
      </c>
      <c r="AF1497" s="43">
        <f t="shared" si="194"/>
        <v>2.3828290772838948E-2</v>
      </c>
    </row>
    <row r="1498" spans="1:32" x14ac:dyDescent="0.25">
      <c r="A1498" s="48" t="s">
        <v>1763</v>
      </c>
      <c r="B1498" s="48" t="s">
        <v>83</v>
      </c>
      <c r="C1498" s="49">
        <v>2014</v>
      </c>
      <c r="D1498" s="85">
        <v>7477166.8076999998</v>
      </c>
      <c r="E1498" s="49">
        <v>1724078.88024592</v>
      </c>
      <c r="F1498" s="49">
        <v>649085.53953549999</v>
      </c>
      <c r="G1498" s="49">
        <v>700787.55253550003</v>
      </c>
      <c r="H1498" s="49">
        <v>1234045.8268937001</v>
      </c>
      <c r="I1498" s="49">
        <v>1296412.40158688</v>
      </c>
      <c r="J1498" s="49">
        <v>1.0309951854284101</v>
      </c>
      <c r="K1498" s="49">
        <v>1883131.3664291999</v>
      </c>
      <c r="L1498" s="49">
        <v>1997199.9541223799</v>
      </c>
      <c r="M1498" s="38">
        <f>IF(OR(Beazley_data[[#This Row],[total_RC]]&lt;0.6,Beazley_data[[#This Row],[total_RC]]&gt;2),1,Beazley_data[[#This Row],[total_RC]])</f>
        <v>1.0309951854284101</v>
      </c>
      <c r="P1498" s="39" t="str">
        <f>Beazley_data[[#This Row],[key]]</f>
        <v>GM2014</v>
      </c>
      <c r="Q1498" s="40">
        <f>Beazley_data[[#This Row],[WEP]]</f>
        <v>7477166.8076999998</v>
      </c>
      <c r="R1498" s="40">
        <f t="shared" si="187"/>
        <v>7689091.49286173</v>
      </c>
      <c r="S1498" s="41">
        <f t="shared" si="188"/>
        <v>2.7561732794891745E-2</v>
      </c>
      <c r="U1498" s="42">
        <f>Beazley_data[[#This Row],[Acq_costs]]</f>
        <v>1724078.88024592</v>
      </c>
      <c r="V1498" s="40">
        <f t="shared" si="189"/>
        <v>1770063.7258320199</v>
      </c>
      <c r="W1498" s="43">
        <f t="shared" si="190"/>
        <v>2.5979203412286572E-2</v>
      </c>
      <c r="Y1498" s="44">
        <f>Beazley_data[[#This Row],[total_RC]]</f>
        <v>1.0309951854284101</v>
      </c>
      <c r="Z1498" s="45">
        <f t="shared" si="191"/>
        <v>1.0297824524768799</v>
      </c>
      <c r="AA1498" s="43">
        <f t="shared" si="192"/>
        <v>-1.1776593673869717E-3</v>
      </c>
      <c r="AD1498" s="42">
        <f>Beazley_data[[#This Row],[Cat_incurred]]+Beazley_data[[#This Row],[incurred_exc_cat]]</f>
        <v>1997199.9541223799</v>
      </c>
      <c r="AE1498" s="40">
        <f t="shared" si="193"/>
        <v>1987628.4298302699</v>
      </c>
      <c r="AF1498" s="43">
        <f t="shared" si="194"/>
        <v>-4.8155501040641402E-3</v>
      </c>
    </row>
    <row r="1499" spans="1:32" x14ac:dyDescent="0.25">
      <c r="A1499" s="46" t="s">
        <v>1764</v>
      </c>
      <c r="B1499" s="46" t="s">
        <v>83</v>
      </c>
      <c r="C1499">
        <v>2015</v>
      </c>
      <c r="D1499" s="84">
        <v>37879241.169399999</v>
      </c>
      <c r="E1499">
        <v>2803989.0435545198</v>
      </c>
      <c r="F1499">
        <v>22136919.0247568</v>
      </c>
      <c r="G1499">
        <v>23280660.193317801</v>
      </c>
      <c r="H1499">
        <v>5683655.7933074599</v>
      </c>
      <c r="I1499">
        <v>7598417.1253425302</v>
      </c>
      <c r="J1499">
        <v>1.0194514253006799</v>
      </c>
      <c r="K1499">
        <v>27820574.818064298</v>
      </c>
      <c r="L1499">
        <v>30879077.318660401</v>
      </c>
      <c r="M1499" s="38">
        <f>IF(OR(Beazley_data[[#This Row],[total_RC]]&lt;0.6,Beazley_data[[#This Row],[total_RC]]&gt;2),1,Beazley_data[[#This Row],[total_RC]])</f>
        <v>1.0194514253006799</v>
      </c>
      <c r="P1499" s="39" t="str">
        <f>Beazley_data[[#This Row],[key]]</f>
        <v>GM2015</v>
      </c>
      <c r="Q1499" s="40">
        <f>Beazley_data[[#This Row],[WEP]]</f>
        <v>37879241.169399999</v>
      </c>
      <c r="R1499" s="40">
        <f t="shared" si="187"/>
        <v>37310254.287916802</v>
      </c>
      <c r="S1499" s="41">
        <f t="shared" si="188"/>
        <v>-1.5250147508843641E-2</v>
      </c>
      <c r="U1499" s="42">
        <f>Beazley_data[[#This Row],[Acq_costs]]</f>
        <v>2803989.0435545198</v>
      </c>
      <c r="V1499" s="40">
        <f t="shared" si="189"/>
        <v>2488417.3866711399</v>
      </c>
      <c r="W1499" s="43">
        <f t="shared" si="190"/>
        <v>-0.12681620799376159</v>
      </c>
      <c r="Y1499" s="44">
        <f>Beazley_data[[#This Row],[total_RC]]</f>
        <v>1.0194514253006799</v>
      </c>
      <c r="Z1499" s="45">
        <f t="shared" si="191"/>
        <v>1.01611139463</v>
      </c>
      <c r="AA1499" s="43">
        <f t="shared" si="192"/>
        <v>-3.2870713667137951E-3</v>
      </c>
      <c r="AD1499" s="42">
        <f>Beazley_data[[#This Row],[Cat_incurred]]+Beazley_data[[#This Row],[incurred_exc_cat]]</f>
        <v>30879077.31866033</v>
      </c>
      <c r="AE1499" s="40">
        <f t="shared" si="193"/>
        <v>29948558.9643225</v>
      </c>
      <c r="AF1499" s="43">
        <f t="shared" si="194"/>
        <v>-3.1070555195872689E-2</v>
      </c>
    </row>
    <row r="1500" spans="1:32" x14ac:dyDescent="0.25">
      <c r="A1500" s="48" t="s">
        <v>1765</v>
      </c>
      <c r="B1500" s="48" t="s">
        <v>83</v>
      </c>
      <c r="C1500" s="49">
        <v>2016</v>
      </c>
      <c r="D1500" s="85">
        <v>20762674.584199999</v>
      </c>
      <c r="E1500" s="49">
        <v>3674161.6517518298</v>
      </c>
      <c r="F1500" s="49">
        <v>2138678.47598428</v>
      </c>
      <c r="G1500" s="49">
        <v>5786569.2278255802</v>
      </c>
      <c r="H1500" s="49">
        <v>6702574.4624025403</v>
      </c>
      <c r="I1500" s="49">
        <v>6922834.2685827697</v>
      </c>
      <c r="J1500" s="49">
        <v>0.99802129312325005</v>
      </c>
      <c r="K1500" s="49">
        <v>8841252.9383868203</v>
      </c>
      <c r="L1500" s="49">
        <v>12709403.4964083</v>
      </c>
      <c r="M1500" s="38">
        <f>IF(OR(Beazley_data[[#This Row],[total_RC]]&lt;0.6,Beazley_data[[#This Row],[total_RC]]&gt;2),1,Beazley_data[[#This Row],[total_RC]])</f>
        <v>0.99802129312325005</v>
      </c>
      <c r="P1500" s="39" t="str">
        <f>Beazley_data[[#This Row],[key]]</f>
        <v>GM2016</v>
      </c>
      <c r="Q1500" s="40">
        <f>Beazley_data[[#This Row],[WEP]]</f>
        <v>20762674.584199999</v>
      </c>
      <c r="R1500" s="40">
        <f t="shared" si="187"/>
        <v>21580858.966774601</v>
      </c>
      <c r="S1500" s="41">
        <f t="shared" si="188"/>
        <v>3.7912503104452933E-2</v>
      </c>
      <c r="U1500" s="42">
        <f>Beazley_data[[#This Row],[Acq_costs]]</f>
        <v>3674161.6517518298</v>
      </c>
      <c r="V1500" s="40">
        <f t="shared" si="189"/>
        <v>4412013.0213077003</v>
      </c>
      <c r="W1500" s="43">
        <f t="shared" si="190"/>
        <v>0.16723689753235924</v>
      </c>
      <c r="Y1500" s="44">
        <f>Beazley_data[[#This Row],[total_RC]]</f>
        <v>0.99802129312325005</v>
      </c>
      <c r="Z1500" s="45">
        <f t="shared" si="191"/>
        <v>0.99071387185091098</v>
      </c>
      <c r="AA1500" s="43">
        <f t="shared" si="192"/>
        <v>-7.375914963910735E-3</v>
      </c>
      <c r="AD1500" s="42">
        <f>Beazley_data[[#This Row],[Cat_incurred]]+Beazley_data[[#This Row],[incurred_exc_cat]]</f>
        <v>12709403.496408351</v>
      </c>
      <c r="AE1500" s="40">
        <f t="shared" si="193"/>
        <v>13680359.7852805</v>
      </c>
      <c r="AF1500" s="43">
        <f t="shared" si="194"/>
        <v>7.0974470270647239E-2</v>
      </c>
    </row>
    <row r="1501" spans="1:32" x14ac:dyDescent="0.25">
      <c r="A1501" s="46" t="s">
        <v>1766</v>
      </c>
      <c r="B1501" s="46" t="s">
        <v>83</v>
      </c>
      <c r="C1501">
        <v>2017</v>
      </c>
      <c r="D1501" s="84">
        <v>23535179.850900002</v>
      </c>
      <c r="E1501">
        <v>4547880.7974463599</v>
      </c>
      <c r="F1501">
        <v>2138480.7417457998</v>
      </c>
      <c r="G1501">
        <v>2400702.5636291001</v>
      </c>
      <c r="H1501">
        <v>9486441.7092033401</v>
      </c>
      <c r="I1501">
        <v>22791063.413170699</v>
      </c>
      <c r="J1501">
        <v>0.955295588990418</v>
      </c>
      <c r="K1501">
        <v>11624922.450949101</v>
      </c>
      <c r="L1501">
        <v>25191765.976799801</v>
      </c>
      <c r="M1501" s="38">
        <f>IF(OR(Beazley_data[[#This Row],[total_RC]]&lt;0.6,Beazley_data[[#This Row],[total_RC]]&gt;2),1,Beazley_data[[#This Row],[total_RC]])</f>
        <v>0.955295588990418</v>
      </c>
      <c r="P1501" s="39" t="str">
        <f>Beazley_data[[#This Row],[key]]</f>
        <v>GM2017</v>
      </c>
      <c r="Q1501" s="40">
        <f>Beazley_data[[#This Row],[WEP]]</f>
        <v>23535179.850900002</v>
      </c>
      <c r="R1501" s="40">
        <f t="shared" si="187"/>
        <v>24495299.522246599</v>
      </c>
      <c r="S1501" s="41">
        <f t="shared" si="188"/>
        <v>3.9196078026097127E-2</v>
      </c>
      <c r="U1501" s="42">
        <f>Beazley_data[[#This Row],[Acq_costs]]</f>
        <v>4547880.7974463599</v>
      </c>
      <c r="V1501" s="40">
        <f t="shared" si="189"/>
        <v>5525744.8863353198</v>
      </c>
      <c r="W1501" s="43">
        <f t="shared" si="190"/>
        <v>0.17696511674057405</v>
      </c>
      <c r="Y1501" s="44">
        <f>Beazley_data[[#This Row],[total_RC]]</f>
        <v>0.955295588990418</v>
      </c>
      <c r="Z1501" s="45">
        <f t="shared" si="191"/>
        <v>0.98506306526369602</v>
      </c>
      <c r="AA1501" s="43">
        <f t="shared" si="192"/>
        <v>3.0218853313020558E-2</v>
      </c>
      <c r="AD1501" s="42">
        <f>Beazley_data[[#This Row],[Cat_incurred]]+Beazley_data[[#This Row],[incurred_exc_cat]]</f>
        <v>25191765.976799801</v>
      </c>
      <c r="AE1501" s="40">
        <f t="shared" si="193"/>
        <v>12628355.404528201</v>
      </c>
      <c r="AF1501" s="43">
        <f t="shared" si="194"/>
        <v>-0.99485722169069513</v>
      </c>
    </row>
    <row r="1502" spans="1:32" x14ac:dyDescent="0.25">
      <c r="A1502" s="48" t="s">
        <v>1767</v>
      </c>
      <c r="B1502" s="48" t="s">
        <v>83</v>
      </c>
      <c r="C1502" s="49">
        <v>2018</v>
      </c>
      <c r="D1502" s="85">
        <v>30673455.927200001</v>
      </c>
      <c r="E1502" s="49">
        <v>5294836.7778096497</v>
      </c>
      <c r="F1502" s="49">
        <v>2628056.74529282</v>
      </c>
      <c r="G1502" s="49">
        <v>4108012.3190190201</v>
      </c>
      <c r="H1502" s="49">
        <v>15464761.811563499</v>
      </c>
      <c r="I1502" s="49">
        <v>19234911.488843199</v>
      </c>
      <c r="J1502" s="49">
        <v>1.0499337727747</v>
      </c>
      <c r="K1502" s="49">
        <v>18092818.556856401</v>
      </c>
      <c r="L1502" s="49">
        <v>23342923.8078622</v>
      </c>
      <c r="M1502" s="38">
        <f>IF(OR(Beazley_data[[#This Row],[total_RC]]&lt;0.6,Beazley_data[[#This Row],[total_RC]]&gt;2),1,Beazley_data[[#This Row],[total_RC]])</f>
        <v>1.0499337727747</v>
      </c>
      <c r="P1502" s="39" t="str">
        <f>Beazley_data[[#This Row],[key]]</f>
        <v>GM2018</v>
      </c>
      <c r="Q1502" s="40">
        <f>Beazley_data[[#This Row],[WEP]]</f>
        <v>30673455.927200001</v>
      </c>
      <c r="R1502" s="40">
        <f t="shared" si="187"/>
        <v>31878427.9568046</v>
      </c>
      <c r="S1502" s="41">
        <f t="shared" si="188"/>
        <v>3.7798979022345171E-2</v>
      </c>
      <c r="U1502" s="42">
        <f>Beazley_data[[#This Row],[Acq_costs]]</f>
        <v>5294836.7778096497</v>
      </c>
      <c r="V1502" s="40">
        <f t="shared" si="189"/>
        <v>5647070.6339084096</v>
      </c>
      <c r="W1502" s="43">
        <f t="shared" si="190"/>
        <v>6.2374614899225085E-2</v>
      </c>
      <c r="Y1502" s="44">
        <f>Beazley_data[[#This Row],[total_RC]]</f>
        <v>1.0499337727747</v>
      </c>
      <c r="Z1502" s="45">
        <f t="shared" si="191"/>
        <v>1.0223893558875901</v>
      </c>
      <c r="AA1502" s="43">
        <f t="shared" si="192"/>
        <v>-2.6941220317378205E-2</v>
      </c>
      <c r="AD1502" s="42">
        <f>Beazley_data[[#This Row],[Cat_incurred]]+Beazley_data[[#This Row],[incurred_exc_cat]]</f>
        <v>23342923.807862218</v>
      </c>
      <c r="AE1502" s="40">
        <f t="shared" si="193"/>
        <v>17654274.113200098</v>
      </c>
      <c r="AF1502" s="43">
        <f t="shared" si="194"/>
        <v>-0.32222506902216486</v>
      </c>
    </row>
    <row r="1503" spans="1:32" x14ac:dyDescent="0.25">
      <c r="A1503" s="46" t="s">
        <v>1768</v>
      </c>
      <c r="B1503" s="46" t="s">
        <v>83</v>
      </c>
      <c r="C1503">
        <v>2019</v>
      </c>
      <c r="D1503" s="84">
        <v>34905926.460600004</v>
      </c>
      <c r="E1503">
        <v>6799849.5456135897</v>
      </c>
      <c r="F1503">
        <v>1205148.6900827</v>
      </c>
      <c r="G1503">
        <v>2118697.1696099001</v>
      </c>
      <c r="H1503">
        <v>7573439.8303361703</v>
      </c>
      <c r="I1503">
        <v>21055627.799834799</v>
      </c>
      <c r="J1503">
        <v>1.0024011955509899</v>
      </c>
      <c r="K1503">
        <v>8778588.5204188693</v>
      </c>
      <c r="L1503">
        <v>23174324.9694447</v>
      </c>
      <c r="M1503" s="38">
        <f>IF(OR(Beazley_data[[#This Row],[total_RC]]&lt;0.6,Beazley_data[[#This Row],[total_RC]]&gt;2),1,Beazley_data[[#This Row],[total_RC]])</f>
        <v>1.0024011955509899</v>
      </c>
      <c r="P1503" s="39" t="str">
        <f>Beazley_data[[#This Row],[key]]</f>
        <v>GM2019</v>
      </c>
      <c r="Q1503" s="40">
        <f>Beazley_data[[#This Row],[WEP]]</f>
        <v>34905926.460600004</v>
      </c>
      <c r="R1503" s="40">
        <f t="shared" si="187"/>
        <v>34926820.9311224</v>
      </c>
      <c r="S1503" s="41">
        <f t="shared" si="188"/>
        <v>5.9823568150108204E-4</v>
      </c>
      <c r="U1503" s="42">
        <f>Beazley_data[[#This Row],[Acq_costs]]</f>
        <v>6799849.5456135897</v>
      </c>
      <c r="V1503" s="40">
        <f t="shared" si="189"/>
        <v>7080471.0511801401</v>
      </c>
      <c r="W1503" s="43">
        <f t="shared" si="190"/>
        <v>3.9633168971120604E-2</v>
      </c>
      <c r="Y1503" s="44">
        <f>Beazley_data[[#This Row],[total_RC]]</f>
        <v>1.0024011955509899</v>
      </c>
      <c r="Z1503" s="45">
        <f t="shared" si="191"/>
        <v>1.0079816871028</v>
      </c>
      <c r="AA1503" s="43">
        <f t="shared" si="192"/>
        <v>5.5363025174096549E-3</v>
      </c>
      <c r="AD1503" s="42">
        <f>Beazley_data[[#This Row],[Cat_incurred]]+Beazley_data[[#This Row],[incurred_exc_cat]]</f>
        <v>23174324.9694447</v>
      </c>
      <c r="AE1503" s="40">
        <f t="shared" si="193"/>
        <v>9181215.7541296594</v>
      </c>
      <c r="AF1503" s="43">
        <f t="shared" si="194"/>
        <v>-1.5241019915059744</v>
      </c>
    </row>
    <row r="1504" spans="1:32" x14ac:dyDescent="0.25">
      <c r="A1504" s="48" t="s">
        <v>1769</v>
      </c>
      <c r="B1504" s="48" t="s">
        <v>83</v>
      </c>
      <c r="C1504" s="49">
        <v>2020</v>
      </c>
      <c r="D1504" s="85">
        <v>37453957.434</v>
      </c>
      <c r="E1504" s="49">
        <v>7732677.0601699203</v>
      </c>
      <c r="F1504" s="49">
        <v>1638297.9522053399</v>
      </c>
      <c r="G1504" s="49">
        <v>3536846.5747894598</v>
      </c>
      <c r="H1504" s="49">
        <v>3629747.0545057799</v>
      </c>
      <c r="I1504" s="49">
        <v>9495572.2308092993</v>
      </c>
      <c r="J1504" s="49">
        <v>1.03588319427075</v>
      </c>
      <c r="K1504" s="49">
        <v>5268045.0067111198</v>
      </c>
      <c r="L1504" s="49">
        <v>13032418.805598799</v>
      </c>
      <c r="M1504" s="38">
        <f>IF(OR(Beazley_data[[#This Row],[total_RC]]&lt;0.6,Beazley_data[[#This Row],[total_RC]]&gt;2),1,Beazley_data[[#This Row],[total_RC]])</f>
        <v>1.03588319427075</v>
      </c>
      <c r="P1504" s="39" t="str">
        <f>Beazley_data[[#This Row],[key]]</f>
        <v>GM2020</v>
      </c>
      <c r="Q1504" s="40">
        <f>Beazley_data[[#This Row],[WEP]]</f>
        <v>37453957.434</v>
      </c>
      <c r="R1504" s="40">
        <f t="shared" si="187"/>
        <v>38503294.927126698</v>
      </c>
      <c r="S1504" s="41">
        <f t="shared" si="188"/>
        <v>2.725318690550322E-2</v>
      </c>
      <c r="U1504" s="42">
        <f>Beazley_data[[#This Row],[Acq_costs]]</f>
        <v>7732677.0601699203</v>
      </c>
      <c r="V1504" s="40">
        <f t="shared" si="189"/>
        <v>7907450.9667391703</v>
      </c>
      <c r="W1504" s="43">
        <f t="shared" si="190"/>
        <v>2.210243317402728E-2</v>
      </c>
      <c r="Y1504" s="44">
        <f>Beazley_data[[#This Row],[total_RC]]</f>
        <v>1.03588319427075</v>
      </c>
      <c r="Z1504" s="45">
        <f t="shared" si="191"/>
        <v>1.0413713275862999</v>
      </c>
      <c r="AA1504" s="43">
        <f t="shared" si="192"/>
        <v>5.2701021913771299E-3</v>
      </c>
      <c r="AD1504" s="42">
        <f>Beazley_data[[#This Row],[Cat_incurred]]+Beazley_data[[#This Row],[incurred_exc_cat]]</f>
        <v>13032418.805598758</v>
      </c>
      <c r="AE1504" s="40">
        <f t="shared" si="193"/>
        <v>4240344.0477709398</v>
      </c>
      <c r="AF1504" s="43">
        <f t="shared" si="194"/>
        <v>-2.0734342918352646</v>
      </c>
    </row>
    <row r="1505" spans="1:32" x14ac:dyDescent="0.25">
      <c r="A1505" s="46" t="s">
        <v>1770</v>
      </c>
      <c r="B1505" s="46" t="s">
        <v>83</v>
      </c>
      <c r="C1505">
        <v>2021</v>
      </c>
      <c r="D1505" s="84">
        <v>46312973.984499998</v>
      </c>
      <c r="E1505">
        <v>10333446.832115101</v>
      </c>
      <c r="F1505">
        <v>893741.64613749203</v>
      </c>
      <c r="G1505">
        <v>1688101.33333869</v>
      </c>
      <c r="H1505">
        <v>3032628.37913239</v>
      </c>
      <c r="I1505">
        <v>7327040.3295017099</v>
      </c>
      <c r="J1505">
        <v>1.034028503879</v>
      </c>
      <c r="K1505">
        <v>3926370.02526988</v>
      </c>
      <c r="L1505">
        <v>9015141.6628403999</v>
      </c>
      <c r="M1505" s="38">
        <f>IF(OR(Beazley_data[[#This Row],[total_RC]]&lt;0.6,Beazley_data[[#This Row],[total_RC]]&gt;2),1,Beazley_data[[#This Row],[total_RC]])</f>
        <v>1.034028503879</v>
      </c>
      <c r="P1505" s="39" t="str">
        <f>Beazley_data[[#This Row],[key]]</f>
        <v>GM2021</v>
      </c>
      <c r="Q1505" s="40">
        <f>Beazley_data[[#This Row],[WEP]]</f>
        <v>46312973.984499998</v>
      </c>
      <c r="R1505" s="40">
        <f t="shared" si="187"/>
        <v>43421591.755467698</v>
      </c>
      <c r="S1505" s="41">
        <f t="shared" si="188"/>
        <v>-6.658858213479045E-2</v>
      </c>
      <c r="U1505" s="42">
        <f>Beazley_data[[#This Row],[Acq_costs]]</f>
        <v>10333446.832115101</v>
      </c>
      <c r="V1505" s="40">
        <f t="shared" si="189"/>
        <v>9560435.3965660892</v>
      </c>
      <c r="W1505" s="43">
        <f t="shared" si="190"/>
        <v>-8.0855254335661444E-2</v>
      </c>
      <c r="Y1505" s="44">
        <f>Beazley_data[[#This Row],[total_RC]]</f>
        <v>1.034028503879</v>
      </c>
      <c r="Z1505" s="45">
        <f t="shared" si="191"/>
        <v>1.04184816193355</v>
      </c>
      <c r="AA1505" s="43">
        <f t="shared" si="192"/>
        <v>7.505563997000868E-3</v>
      </c>
      <c r="AD1505" s="42">
        <f>Beazley_data[[#This Row],[Cat_incurred]]+Beazley_data[[#This Row],[incurred_exc_cat]]</f>
        <v>9015141.6628403999</v>
      </c>
      <c r="AE1505" s="40">
        <f t="shared" si="193"/>
        <v>1684119.42704534</v>
      </c>
      <c r="AF1505" s="43">
        <f t="shared" si="194"/>
        <v>-4.3530299087261195</v>
      </c>
    </row>
    <row r="1506" spans="1:32" x14ac:dyDescent="0.25">
      <c r="A1506" s="48" t="s">
        <v>1771</v>
      </c>
      <c r="B1506" s="48" t="s">
        <v>83</v>
      </c>
      <c r="C1506" s="49">
        <v>2022</v>
      </c>
      <c r="D1506" s="85">
        <v>42058946.800499998</v>
      </c>
      <c r="E1506" s="49">
        <v>10335613.754698999</v>
      </c>
      <c r="F1506" s="49">
        <v>257453.348007024</v>
      </c>
      <c r="G1506" s="49">
        <v>341669.25277863402</v>
      </c>
      <c r="H1506" s="49">
        <v>1495472.2750017799</v>
      </c>
      <c r="I1506" s="49">
        <v>4854978.1830808697</v>
      </c>
      <c r="J1506" s="49">
        <v>1.0442701772873899</v>
      </c>
      <c r="K1506" s="49">
        <v>1752925.6230088</v>
      </c>
      <c r="L1506" s="49">
        <v>5196647.4358595004</v>
      </c>
      <c r="M1506" s="38">
        <f>IF(OR(Beazley_data[[#This Row],[total_RC]]&lt;0.6,Beazley_data[[#This Row],[total_RC]]&gt;2),1,Beazley_data[[#This Row],[total_RC]])</f>
        <v>1.0442701772873899</v>
      </c>
      <c r="P1506" s="39" t="str">
        <f>Beazley_data[[#This Row],[key]]</f>
        <v>GM2022</v>
      </c>
      <c r="Q1506" s="40">
        <f>Beazley_data[[#This Row],[WEP]]</f>
        <v>42058946.800499998</v>
      </c>
      <c r="R1506" s="40">
        <f t="shared" si="187"/>
        <v>37232156.1638785</v>
      </c>
      <c r="S1506" s="41">
        <f t="shared" si="188"/>
        <v>-0.12964037364304737</v>
      </c>
      <c r="U1506" s="42">
        <f>Beazley_data[[#This Row],[Acq_costs]]</f>
        <v>10335613.754698999</v>
      </c>
      <c r="V1506" s="40">
        <f t="shared" si="189"/>
        <v>10535024.114571501</v>
      </c>
      <c r="W1506" s="43">
        <f t="shared" si="190"/>
        <v>1.8928324957195611E-2</v>
      </c>
      <c r="Y1506" s="44">
        <f>Beazley_data[[#This Row],[total_RC]]</f>
        <v>1.0442701772873899</v>
      </c>
      <c r="Z1506" s="45">
        <f t="shared" si="191"/>
        <v>1.02655403690541</v>
      </c>
      <c r="AA1506" s="43">
        <f t="shared" si="192"/>
        <v>-1.7257874154765322E-2</v>
      </c>
      <c r="AD1506" s="42">
        <f>Beazley_data[[#This Row],[Cat_incurred]]+Beazley_data[[#This Row],[incurred_exc_cat]]</f>
        <v>5196647.4358595042</v>
      </c>
      <c r="AE1506" s="40">
        <f t="shared" si="193"/>
        <v>0</v>
      </c>
      <c r="AF1506" s="43" t="str">
        <f t="shared" si="194"/>
        <v>no values</v>
      </c>
    </row>
    <row r="1507" spans="1:32" x14ac:dyDescent="0.25">
      <c r="A1507" s="46" t="s">
        <v>1772</v>
      </c>
      <c r="B1507" s="46" t="s">
        <v>83</v>
      </c>
      <c r="C1507">
        <v>2023</v>
      </c>
      <c r="D1507" s="84">
        <v>40220045.219800003</v>
      </c>
      <c r="E1507">
        <v>9832793.5273693204</v>
      </c>
      <c r="F1507">
        <v>16183.2514269</v>
      </c>
      <c r="G1507">
        <v>36387.013833899997</v>
      </c>
      <c r="H1507">
        <v>181202.932403571</v>
      </c>
      <c r="I1507">
        <v>1063983.4520990599</v>
      </c>
      <c r="J1507">
        <v>1.0554580759499701</v>
      </c>
      <c r="K1507">
        <v>197386.18383047101</v>
      </c>
      <c r="L1507">
        <v>1100370.4659329599</v>
      </c>
      <c r="M1507" s="38">
        <f>IF(OR(Beazley_data[[#This Row],[total_RC]]&lt;0.6,Beazley_data[[#This Row],[total_RC]]&gt;2),1,Beazley_data[[#This Row],[total_RC]])</f>
        <v>1.0554580759499701</v>
      </c>
      <c r="P1507" s="39" t="str">
        <f>Beazley_data[[#This Row],[key]]</f>
        <v>GM2023</v>
      </c>
      <c r="Q1507" s="40">
        <f>Beazley_data[[#This Row],[WEP]]</f>
        <v>40220045.219800003</v>
      </c>
      <c r="R1507" s="40">
        <f t="shared" si="187"/>
        <v>0</v>
      </c>
      <c r="S1507" s="41" t="str">
        <f t="shared" si="188"/>
        <v>no values</v>
      </c>
      <c r="U1507" s="42">
        <f>Beazley_data[[#This Row],[Acq_costs]]</f>
        <v>9832793.5273693204</v>
      </c>
      <c r="V1507" s="40">
        <f t="shared" si="189"/>
        <v>0</v>
      </c>
      <c r="W1507" s="43" t="str">
        <f t="shared" si="190"/>
        <v>no values</v>
      </c>
      <c r="Y1507" s="44">
        <f>Beazley_data[[#This Row],[total_RC]]</f>
        <v>1.0554580759499701</v>
      </c>
      <c r="Z1507" s="45">
        <f t="shared" si="191"/>
        <v>0</v>
      </c>
      <c r="AA1507" s="43" t="str">
        <f t="shared" si="192"/>
        <v>no values</v>
      </c>
      <c r="AD1507" s="42">
        <f>Beazley_data[[#This Row],[Cat_incurred]]+Beazley_data[[#This Row],[incurred_exc_cat]]</f>
        <v>1100370.4659329599</v>
      </c>
      <c r="AE1507" s="40">
        <f t="shared" si="193"/>
        <v>0</v>
      </c>
      <c r="AF1507" s="43" t="str">
        <f t="shared" si="194"/>
        <v>no values</v>
      </c>
    </row>
    <row r="1508" spans="1:32" x14ac:dyDescent="0.25">
      <c r="A1508" s="48" t="s">
        <v>1773</v>
      </c>
      <c r="B1508" s="48" t="s">
        <v>83</v>
      </c>
      <c r="C1508" s="49">
        <v>2024</v>
      </c>
      <c r="D1508" s="85">
        <v>11639677.363700001</v>
      </c>
      <c r="E1508" s="49">
        <v>3061003.67583988</v>
      </c>
      <c r="F1508" s="49">
        <v>0</v>
      </c>
      <c r="G1508" s="49">
        <v>0</v>
      </c>
      <c r="H1508" s="49">
        <v>0</v>
      </c>
      <c r="I1508" s="49">
        <v>4785.8599999999997</v>
      </c>
      <c r="J1508" s="49">
        <v>1.03279319353924</v>
      </c>
      <c r="K1508" s="49">
        <v>0</v>
      </c>
      <c r="L1508" s="49">
        <v>4785.8599999999997</v>
      </c>
      <c r="M1508" s="38">
        <f>IF(OR(Beazley_data[[#This Row],[total_RC]]&lt;0.6,Beazley_data[[#This Row],[total_RC]]&gt;2),1,Beazley_data[[#This Row],[total_RC]])</f>
        <v>1.03279319353924</v>
      </c>
      <c r="P1508" s="39" t="str">
        <f>Beazley_data[[#This Row],[key]]</f>
        <v>GM2024</v>
      </c>
      <c r="Q1508" s="40">
        <f>Beazley_data[[#This Row],[WEP]]</f>
        <v>11639677.363700001</v>
      </c>
      <c r="R1508" s="40">
        <f t="shared" si="187"/>
        <v>0</v>
      </c>
      <c r="S1508" s="41" t="str">
        <f t="shared" si="188"/>
        <v>no values</v>
      </c>
      <c r="U1508" s="42">
        <f>Beazley_data[[#This Row],[Acq_costs]]</f>
        <v>3061003.67583988</v>
      </c>
      <c r="V1508" s="40">
        <f t="shared" si="189"/>
        <v>0</v>
      </c>
      <c r="W1508" s="43" t="str">
        <f t="shared" si="190"/>
        <v>no values</v>
      </c>
      <c r="Y1508" s="44">
        <f>Beazley_data[[#This Row],[total_RC]]</f>
        <v>1.03279319353924</v>
      </c>
      <c r="Z1508" s="45">
        <f t="shared" si="191"/>
        <v>0</v>
      </c>
      <c r="AA1508" s="43" t="str">
        <f t="shared" si="192"/>
        <v>no values</v>
      </c>
      <c r="AD1508" s="42">
        <f>Beazley_data[[#This Row],[Cat_incurred]]+Beazley_data[[#This Row],[incurred_exc_cat]]</f>
        <v>4785.8599999999997</v>
      </c>
      <c r="AE1508" s="40">
        <f t="shared" si="193"/>
        <v>0</v>
      </c>
      <c r="AF1508" s="43" t="str">
        <f t="shared" si="194"/>
        <v>no values</v>
      </c>
    </row>
    <row r="1509" spans="1:32" x14ac:dyDescent="0.25">
      <c r="A1509" s="46" t="s">
        <v>1774</v>
      </c>
      <c r="B1509" s="46" t="s">
        <v>105</v>
      </c>
      <c r="C1509">
        <v>2007</v>
      </c>
      <c r="D1509" s="84">
        <v>16118550.1394</v>
      </c>
      <c r="E1509">
        <v>1703932.8606813301</v>
      </c>
      <c r="F1509">
        <v>1024794.57</v>
      </c>
      <c r="G1509">
        <v>1024794.57</v>
      </c>
      <c r="H1509">
        <v>10528268.470000001</v>
      </c>
      <c r="I1509">
        <v>10528268.470000001</v>
      </c>
      <c r="K1509">
        <v>11553063.039999999</v>
      </c>
      <c r="L1509">
        <v>11553063.039999999</v>
      </c>
      <c r="M1509" s="38">
        <f>IF(OR(Beazley_data[[#This Row],[total_RC]]&lt;0.6,Beazley_data[[#This Row],[total_RC]]&gt;2),1,Beazley_data[[#This Row],[total_RC]])</f>
        <v>1</v>
      </c>
      <c r="P1509" s="39" t="str">
        <f>Beazley_data[[#This Row],[key]]</f>
        <v>GN2007</v>
      </c>
      <c r="Q1509" s="40">
        <f>Beazley_data[[#This Row],[WEP]]</f>
        <v>16118550.1394</v>
      </c>
      <c r="R1509" s="40">
        <f t="shared" si="187"/>
        <v>0</v>
      </c>
      <c r="S1509" s="41" t="str">
        <f t="shared" si="188"/>
        <v>no values</v>
      </c>
      <c r="U1509" s="42">
        <f>Beazley_data[[#This Row],[Acq_costs]]</f>
        <v>1703932.8606813301</v>
      </c>
      <c r="V1509" s="40">
        <f t="shared" si="189"/>
        <v>0</v>
      </c>
      <c r="W1509" s="43" t="str">
        <f t="shared" si="190"/>
        <v>no values</v>
      </c>
      <c r="Y1509" s="44">
        <f>Beazley_data[[#This Row],[total_RC]]</f>
        <v>0</v>
      </c>
      <c r="Z1509" s="45">
        <f t="shared" si="191"/>
        <v>0</v>
      </c>
      <c r="AA1509" s="43" t="str">
        <f t="shared" si="192"/>
        <v>no values</v>
      </c>
      <c r="AD1509" s="42">
        <f>Beazley_data[[#This Row],[Cat_incurred]]+Beazley_data[[#This Row],[incurred_exc_cat]]</f>
        <v>11553063.040000001</v>
      </c>
      <c r="AE1509" s="40">
        <f t="shared" si="193"/>
        <v>0</v>
      </c>
      <c r="AF1509" s="43" t="str">
        <f t="shared" si="194"/>
        <v>no values</v>
      </c>
    </row>
    <row r="1510" spans="1:32" x14ac:dyDescent="0.25">
      <c r="A1510" s="48" t="s">
        <v>1775</v>
      </c>
      <c r="B1510" s="48" t="s">
        <v>105</v>
      </c>
      <c r="C1510" s="49">
        <v>2008</v>
      </c>
      <c r="D1510" s="85">
        <v>30765227.006700002</v>
      </c>
      <c r="E1510" s="49">
        <v>5260888.62228001</v>
      </c>
      <c r="F1510" s="49">
        <v>435182.6703</v>
      </c>
      <c r="G1510" s="49">
        <v>461529.6703</v>
      </c>
      <c r="H1510" s="49">
        <v>13169117.4329</v>
      </c>
      <c r="I1510" s="49">
        <v>13172617.4329</v>
      </c>
      <c r="J1510" s="49">
        <v>0.91426086460868805</v>
      </c>
      <c r="K1510" s="49">
        <v>13604300.1032</v>
      </c>
      <c r="L1510" s="49">
        <v>13634147.1032</v>
      </c>
      <c r="M1510" s="38">
        <f>IF(OR(Beazley_data[[#This Row],[total_RC]]&lt;0.6,Beazley_data[[#This Row],[total_RC]]&gt;2),1,Beazley_data[[#This Row],[total_RC]])</f>
        <v>0.91426086460868805</v>
      </c>
      <c r="P1510" s="39" t="str">
        <f>Beazley_data[[#This Row],[key]]</f>
        <v>GN2008</v>
      </c>
      <c r="Q1510" s="40">
        <f>Beazley_data[[#This Row],[WEP]]</f>
        <v>30765227.006700002</v>
      </c>
      <c r="R1510" s="40">
        <f t="shared" si="187"/>
        <v>31103409.1591</v>
      </c>
      <c r="S1510" s="41">
        <f t="shared" si="188"/>
        <v>1.0872832321052992E-2</v>
      </c>
      <c r="U1510" s="42">
        <f>Beazley_data[[#This Row],[Acq_costs]]</f>
        <v>5260888.62228001</v>
      </c>
      <c r="V1510" s="40">
        <f t="shared" si="189"/>
        <v>7916488.6699000001</v>
      </c>
      <c r="W1510" s="43">
        <f t="shared" si="190"/>
        <v>0.33545175877243255</v>
      </c>
      <c r="Y1510" s="44">
        <f>Beazley_data[[#This Row],[total_RC]]</f>
        <v>0.91426086460868805</v>
      </c>
      <c r="Z1510" s="45">
        <f t="shared" si="191"/>
        <v>0.96719715839284404</v>
      </c>
      <c r="AA1510" s="43">
        <f t="shared" si="192"/>
        <v>5.4731647342841951E-2</v>
      </c>
      <c r="AD1510" s="42">
        <f>Beazley_data[[#This Row],[Cat_incurred]]+Beazley_data[[#This Row],[incurred_exc_cat]]</f>
        <v>13634147.1032</v>
      </c>
      <c r="AE1510" s="40">
        <f t="shared" si="193"/>
        <v>13630699.903200001</v>
      </c>
      <c r="AF1510" s="43">
        <f t="shared" si="194"/>
        <v>-2.5289970613981281E-4</v>
      </c>
    </row>
    <row r="1511" spans="1:32" x14ac:dyDescent="0.25">
      <c r="A1511" s="46" t="s">
        <v>1776</v>
      </c>
      <c r="B1511" s="46" t="s">
        <v>105</v>
      </c>
      <c r="C1511">
        <v>2009</v>
      </c>
      <c r="D1511" s="84">
        <v>41967624.511600003</v>
      </c>
      <c r="E1511">
        <v>6372041.5959185697</v>
      </c>
      <c r="F1511">
        <v>10011337.987199999</v>
      </c>
      <c r="G1511">
        <v>10011337.987199999</v>
      </c>
      <c r="H1511">
        <v>36550287.285800003</v>
      </c>
      <c r="I1511">
        <v>36654649.785800003</v>
      </c>
      <c r="J1511">
        <v>0.94833074310213605</v>
      </c>
      <c r="K1511">
        <v>46561625.273000002</v>
      </c>
      <c r="L1511">
        <v>46665987.773000002</v>
      </c>
      <c r="M1511" s="38">
        <f>IF(OR(Beazley_data[[#This Row],[total_RC]]&lt;0.6,Beazley_data[[#This Row],[total_RC]]&gt;2),1,Beazley_data[[#This Row],[total_RC]])</f>
        <v>0.94833074310213605</v>
      </c>
      <c r="P1511" s="39" t="str">
        <f>Beazley_data[[#This Row],[key]]</f>
        <v>GN2009</v>
      </c>
      <c r="Q1511" s="40">
        <f>Beazley_data[[#This Row],[WEP]]</f>
        <v>41967624.511600003</v>
      </c>
      <c r="R1511" s="40">
        <f t="shared" si="187"/>
        <v>48778311.180200003</v>
      </c>
      <c r="S1511" s="41">
        <f t="shared" si="188"/>
        <v>0.13962530690001793</v>
      </c>
      <c r="U1511" s="42">
        <f>Beazley_data[[#This Row],[Acq_costs]]</f>
        <v>6372041.5959185697</v>
      </c>
      <c r="V1511" s="40">
        <f t="shared" si="189"/>
        <v>13770629.7675</v>
      </c>
      <c r="W1511" s="43">
        <f t="shared" si="190"/>
        <v>0.5372730438983121</v>
      </c>
      <c r="Y1511" s="44">
        <f>Beazley_data[[#This Row],[total_RC]]</f>
        <v>0.94833074310213605</v>
      </c>
      <c r="Z1511" s="45">
        <f t="shared" si="191"/>
        <v>0.98415324438686103</v>
      </c>
      <c r="AA1511" s="43">
        <f t="shared" si="192"/>
        <v>3.6399312291088171E-2</v>
      </c>
      <c r="AD1511" s="42">
        <f>Beazley_data[[#This Row],[Cat_incurred]]+Beazley_data[[#This Row],[incurred_exc_cat]]</f>
        <v>46665987.773000002</v>
      </c>
      <c r="AE1511" s="40">
        <f t="shared" si="193"/>
        <v>48404523.633000001</v>
      </c>
      <c r="AF1511" s="43">
        <f t="shared" si="194"/>
        <v>3.5916805486641432E-2</v>
      </c>
    </row>
    <row r="1512" spans="1:32" x14ac:dyDescent="0.25">
      <c r="A1512" s="48" t="s">
        <v>1777</v>
      </c>
      <c r="B1512" s="48" t="s">
        <v>105</v>
      </c>
      <c r="C1512" s="49">
        <v>2010</v>
      </c>
      <c r="D1512" s="85">
        <v>38543984.931400001</v>
      </c>
      <c r="E1512" s="49">
        <v>5394233.1566182896</v>
      </c>
      <c r="F1512" s="49">
        <v>1754232.608</v>
      </c>
      <c r="G1512" s="49">
        <v>1754232.608</v>
      </c>
      <c r="H1512" s="49">
        <v>22629146.118900001</v>
      </c>
      <c r="I1512" s="49">
        <v>22629146.118900001</v>
      </c>
      <c r="J1512" s="49">
        <v>0.96244939589471001</v>
      </c>
      <c r="K1512" s="49">
        <v>24383378.7269</v>
      </c>
      <c r="L1512" s="49">
        <v>24383378.7269</v>
      </c>
      <c r="M1512" s="38">
        <f>IF(OR(Beazley_data[[#This Row],[total_RC]]&lt;0.6,Beazley_data[[#This Row],[total_RC]]&gt;2),1,Beazley_data[[#This Row],[total_RC]])</f>
        <v>0.96244939589471001</v>
      </c>
      <c r="P1512" s="39" t="str">
        <f>Beazley_data[[#This Row],[key]]</f>
        <v>GN2010</v>
      </c>
      <c r="Q1512" s="40">
        <f>Beazley_data[[#This Row],[WEP]]</f>
        <v>38543984.931400001</v>
      </c>
      <c r="R1512" s="40">
        <f t="shared" si="187"/>
        <v>48780998.0189</v>
      </c>
      <c r="S1512" s="41">
        <f t="shared" si="188"/>
        <v>0.20985657332254065</v>
      </c>
      <c r="U1512" s="42">
        <f>Beazley_data[[#This Row],[Acq_costs]]</f>
        <v>5394233.1566182896</v>
      </c>
      <c r="V1512" s="40">
        <f t="shared" si="189"/>
        <v>13034742.589500001</v>
      </c>
      <c r="W1512" s="43">
        <f t="shared" si="190"/>
        <v>0.5861649649327515</v>
      </c>
      <c r="Y1512" s="44">
        <f>Beazley_data[[#This Row],[total_RC]]</f>
        <v>0.96244939589471001</v>
      </c>
      <c r="Z1512" s="45">
        <f t="shared" si="191"/>
        <v>0.984842080461515</v>
      </c>
      <c r="AA1512" s="43">
        <f t="shared" si="192"/>
        <v>2.2737335265275594E-2</v>
      </c>
      <c r="AD1512" s="42">
        <f>Beazley_data[[#This Row],[Cat_incurred]]+Beazley_data[[#This Row],[incurred_exc_cat]]</f>
        <v>24383378.7269</v>
      </c>
      <c r="AE1512" s="40">
        <f t="shared" si="193"/>
        <v>33679307.856899999</v>
      </c>
      <c r="AF1512" s="43">
        <f t="shared" si="194"/>
        <v>0.27601306919659602</v>
      </c>
    </row>
    <row r="1513" spans="1:32" x14ac:dyDescent="0.25">
      <c r="A1513" s="46" t="s">
        <v>1778</v>
      </c>
      <c r="B1513" s="46" t="s">
        <v>105</v>
      </c>
      <c r="C1513">
        <v>2011</v>
      </c>
      <c r="D1513" s="84">
        <v>40815006.864299998</v>
      </c>
      <c r="E1513">
        <v>8371710.7869801996</v>
      </c>
      <c r="F1513">
        <v>7626238.5849000001</v>
      </c>
      <c r="G1513">
        <v>9662305.5848999992</v>
      </c>
      <c r="H1513">
        <v>6904731.0980000002</v>
      </c>
      <c r="I1513">
        <v>6904731.0980000002</v>
      </c>
      <c r="J1513">
        <v>0.98115704589752195</v>
      </c>
      <c r="K1513">
        <v>14530969.6829</v>
      </c>
      <c r="L1513">
        <v>16567036.6829</v>
      </c>
      <c r="M1513" s="38">
        <f>IF(OR(Beazley_data[[#This Row],[total_RC]]&lt;0.6,Beazley_data[[#This Row],[total_RC]]&gt;2),1,Beazley_data[[#This Row],[total_RC]])</f>
        <v>0.98115704589752195</v>
      </c>
      <c r="P1513" s="39" t="str">
        <f>Beazley_data[[#This Row],[key]]</f>
        <v>GN2011</v>
      </c>
      <c r="Q1513" s="40">
        <f>Beazley_data[[#This Row],[WEP]]</f>
        <v>40815006.864299998</v>
      </c>
      <c r="R1513" s="40">
        <f t="shared" si="187"/>
        <v>47327589.202100001</v>
      </c>
      <c r="S1513" s="41">
        <f t="shared" si="188"/>
        <v>0.1376064669169971</v>
      </c>
      <c r="U1513" s="42">
        <f>Beazley_data[[#This Row],[Acq_costs]]</f>
        <v>8371710.7869801996</v>
      </c>
      <c r="V1513" s="40">
        <f t="shared" si="189"/>
        <v>12376600.4289</v>
      </c>
      <c r="W1513" s="43">
        <f t="shared" si="190"/>
        <v>0.3235855972669342</v>
      </c>
      <c r="Y1513" s="44">
        <f>Beazley_data[[#This Row],[total_RC]]</f>
        <v>0.98115704589752195</v>
      </c>
      <c r="Z1513" s="45">
        <f t="shared" si="191"/>
        <v>0.99253989383142405</v>
      </c>
      <c r="AA1513" s="43">
        <f t="shared" si="192"/>
        <v>1.1468403441157191E-2</v>
      </c>
      <c r="AD1513" s="42">
        <f>Beazley_data[[#This Row],[Cat_incurred]]+Beazley_data[[#This Row],[incurred_exc_cat]]</f>
        <v>16567036.6829</v>
      </c>
      <c r="AE1513" s="40">
        <f t="shared" si="193"/>
        <v>42249421.172899999</v>
      </c>
      <c r="AF1513" s="43">
        <f t="shared" si="194"/>
        <v>0.60787541644412924</v>
      </c>
    </row>
    <row r="1514" spans="1:32" x14ac:dyDescent="0.25">
      <c r="A1514" s="48" t="s">
        <v>1779</v>
      </c>
      <c r="B1514" s="48" t="s">
        <v>105</v>
      </c>
      <c r="C1514" s="49">
        <v>2012</v>
      </c>
      <c r="D1514" s="85">
        <v>39264087.465700001</v>
      </c>
      <c r="E1514" s="49">
        <v>8613288.2963862494</v>
      </c>
      <c r="F1514" s="49">
        <v>3946437.878</v>
      </c>
      <c r="G1514" s="49">
        <v>3946437.878</v>
      </c>
      <c r="H1514" s="49">
        <v>29369095.067000002</v>
      </c>
      <c r="I1514" s="49">
        <v>29659324.666999999</v>
      </c>
      <c r="J1514" s="49">
        <v>1.11277684268919</v>
      </c>
      <c r="K1514" s="49">
        <v>33315532.945</v>
      </c>
      <c r="L1514" s="49">
        <v>33605762.545000002</v>
      </c>
      <c r="M1514" s="38">
        <f>IF(OR(Beazley_data[[#This Row],[total_RC]]&lt;0.6,Beazley_data[[#This Row],[total_RC]]&gt;2),1,Beazley_data[[#This Row],[total_RC]])</f>
        <v>1.11277684268919</v>
      </c>
      <c r="P1514" s="39" t="str">
        <f>Beazley_data[[#This Row],[key]]</f>
        <v>GN2012</v>
      </c>
      <c r="Q1514" s="40">
        <f>Beazley_data[[#This Row],[WEP]]</f>
        <v>39264087.465700001</v>
      </c>
      <c r="R1514" s="40">
        <f t="shared" si="187"/>
        <v>39260450.906020001</v>
      </c>
      <c r="S1514" s="41">
        <f t="shared" si="188"/>
        <v>-9.2626538821599105E-5</v>
      </c>
      <c r="U1514" s="42">
        <f>Beazley_data[[#This Row],[Acq_costs]]</f>
        <v>8613288.2963862494</v>
      </c>
      <c r="V1514" s="40">
        <f t="shared" si="189"/>
        <v>11170070.053428</v>
      </c>
      <c r="W1514" s="43">
        <f t="shared" si="190"/>
        <v>0.228895767422434</v>
      </c>
      <c r="Y1514" s="44">
        <f>Beazley_data[[#This Row],[total_RC]]</f>
        <v>1.11277684268919</v>
      </c>
      <c r="Z1514" s="45">
        <f t="shared" si="191"/>
        <v>1.0791919999969699</v>
      </c>
      <c r="AA1514" s="43">
        <f t="shared" si="192"/>
        <v>-3.1120359206067465E-2</v>
      </c>
      <c r="AD1514" s="42">
        <f>Beazley_data[[#This Row],[Cat_incurred]]+Beazley_data[[#This Row],[incurred_exc_cat]]</f>
        <v>33605762.545000002</v>
      </c>
      <c r="AE1514" s="40">
        <f t="shared" si="193"/>
        <v>18680531.298999999</v>
      </c>
      <c r="AF1514" s="43">
        <f t="shared" si="194"/>
        <v>-0.79897252423430676</v>
      </c>
    </row>
    <row r="1515" spans="1:32" x14ac:dyDescent="0.25">
      <c r="A1515" s="46" t="s">
        <v>1780</v>
      </c>
      <c r="B1515" s="46" t="s">
        <v>105</v>
      </c>
      <c r="C1515">
        <v>2013</v>
      </c>
      <c r="D1515" s="84">
        <v>45798229.668799996</v>
      </c>
      <c r="E1515">
        <v>7952800.3921959996</v>
      </c>
      <c r="F1515">
        <v>14311087.673900001</v>
      </c>
      <c r="G1515">
        <v>14315865.673900001</v>
      </c>
      <c r="H1515">
        <v>10300991.406099999</v>
      </c>
      <c r="I1515">
        <v>10300991.406099999</v>
      </c>
      <c r="J1515">
        <v>0.94584945856068703</v>
      </c>
      <c r="K1515">
        <v>24612079.079999998</v>
      </c>
      <c r="L1515">
        <v>24616857.079999998</v>
      </c>
      <c r="M1515" s="38">
        <f>IF(OR(Beazley_data[[#This Row],[total_RC]]&lt;0.6,Beazley_data[[#This Row],[total_RC]]&gt;2),1,Beazley_data[[#This Row],[total_RC]])</f>
        <v>0.94584945856068703</v>
      </c>
      <c r="P1515" s="39" t="str">
        <f>Beazley_data[[#This Row],[key]]</f>
        <v>GN2013</v>
      </c>
      <c r="Q1515" s="40">
        <f>Beazley_data[[#This Row],[WEP]]</f>
        <v>45798229.668799996</v>
      </c>
      <c r="R1515" s="40">
        <f t="shared" si="187"/>
        <v>31851606.328000002</v>
      </c>
      <c r="S1515" s="41">
        <f t="shared" si="188"/>
        <v>-0.43786248006399114</v>
      </c>
      <c r="U1515" s="42">
        <f>Beazley_data[[#This Row],[Acq_costs]]</f>
        <v>7952800.3921959996</v>
      </c>
      <c r="V1515" s="40">
        <f t="shared" si="189"/>
        <v>9589123.1527999993</v>
      </c>
      <c r="W1515" s="43">
        <f t="shared" si="190"/>
        <v>0.17064362763202157</v>
      </c>
      <c r="Y1515" s="44">
        <f>Beazley_data[[#This Row],[total_RC]]</f>
        <v>0.94584945856068703</v>
      </c>
      <c r="Z1515" s="45">
        <f t="shared" si="191"/>
        <v>0.99451220312227395</v>
      </c>
      <c r="AA1515" s="43">
        <f t="shared" si="192"/>
        <v>4.893126942918357E-2</v>
      </c>
      <c r="AD1515" s="42">
        <f>Beazley_data[[#This Row],[Cat_incurred]]+Beazley_data[[#This Row],[incurred_exc_cat]]</f>
        <v>24616857.079999998</v>
      </c>
      <c r="AE1515" s="40">
        <f t="shared" si="193"/>
        <v>20512278.16</v>
      </c>
      <c r="AF1515" s="43">
        <f t="shared" si="194"/>
        <v>-0.20010351302685328</v>
      </c>
    </row>
    <row r="1516" spans="1:32" x14ac:dyDescent="0.25">
      <c r="A1516" s="48" t="s">
        <v>1781</v>
      </c>
      <c r="B1516" s="48" t="s">
        <v>105</v>
      </c>
      <c r="C1516" s="49">
        <v>2014</v>
      </c>
      <c r="D1516" s="85">
        <v>54066400.255999997</v>
      </c>
      <c r="E1516" s="49">
        <v>9968545.0010342393</v>
      </c>
      <c r="F1516" s="49">
        <v>7385845.0054000001</v>
      </c>
      <c r="G1516" s="49">
        <v>7422545.5203999998</v>
      </c>
      <c r="H1516" s="49">
        <v>17982041.792399999</v>
      </c>
      <c r="I1516" s="49">
        <v>18288958.792399999</v>
      </c>
      <c r="J1516" s="49">
        <v>0.99670520935256701</v>
      </c>
      <c r="K1516" s="49">
        <v>25367886.797800001</v>
      </c>
      <c r="L1516" s="49">
        <v>25711504.312800001</v>
      </c>
      <c r="M1516" s="38">
        <f>IF(OR(Beazley_data[[#This Row],[total_RC]]&lt;0.6,Beazley_data[[#This Row],[total_RC]]&gt;2),1,Beazley_data[[#This Row],[total_RC]])</f>
        <v>0.99670520935256701</v>
      </c>
      <c r="P1516" s="39" t="str">
        <f>Beazley_data[[#This Row],[key]]</f>
        <v>GN2014</v>
      </c>
      <c r="Q1516" s="40">
        <f>Beazley_data[[#This Row],[WEP]]</f>
        <v>54066400.255999997</v>
      </c>
      <c r="R1516" s="40">
        <f t="shared" si="187"/>
        <v>45054238.5462135</v>
      </c>
      <c r="S1516" s="41">
        <f t="shared" si="188"/>
        <v>-0.20002916485964908</v>
      </c>
      <c r="U1516" s="42">
        <f>Beazley_data[[#This Row],[Acq_costs]]</f>
        <v>9968545.0010342393</v>
      </c>
      <c r="V1516" s="40">
        <f t="shared" si="189"/>
        <v>14676787.453308599</v>
      </c>
      <c r="W1516" s="43">
        <f t="shared" si="190"/>
        <v>0.32079516496731558</v>
      </c>
      <c r="Y1516" s="44">
        <f>Beazley_data[[#This Row],[total_RC]]</f>
        <v>0.99670520935256701</v>
      </c>
      <c r="Z1516" s="45">
        <f t="shared" si="191"/>
        <v>0.99338294426875695</v>
      </c>
      <c r="AA1516" s="43">
        <f t="shared" si="192"/>
        <v>-3.3443951327910373E-3</v>
      </c>
      <c r="AD1516" s="42">
        <f>Beazley_data[[#This Row],[Cat_incurred]]+Beazley_data[[#This Row],[incurred_exc_cat]]</f>
        <v>25711504.312799998</v>
      </c>
      <c r="AE1516" s="40">
        <f t="shared" si="193"/>
        <v>20828777.4714</v>
      </c>
      <c r="AF1516" s="43">
        <f t="shared" si="194"/>
        <v>-0.23442215214524573</v>
      </c>
    </row>
    <row r="1517" spans="1:32" x14ac:dyDescent="0.25">
      <c r="A1517" s="46" t="s">
        <v>1782</v>
      </c>
      <c r="B1517" s="46" t="s">
        <v>105</v>
      </c>
      <c r="C1517">
        <v>2015</v>
      </c>
      <c r="D1517" s="84">
        <v>56826812.0123</v>
      </c>
      <c r="E1517">
        <v>10348191.510112001</v>
      </c>
      <c r="F1517">
        <v>1034977.0085</v>
      </c>
      <c r="G1517">
        <v>1034977.0085</v>
      </c>
      <c r="H1517">
        <v>78466763.995800003</v>
      </c>
      <c r="I1517">
        <v>80189890.825800002</v>
      </c>
      <c r="J1517">
        <v>0.99129651953836695</v>
      </c>
      <c r="K1517">
        <v>79501741.004299998</v>
      </c>
      <c r="L1517">
        <v>81224867.834299996</v>
      </c>
      <c r="M1517" s="38">
        <f>IF(OR(Beazley_data[[#This Row],[total_RC]]&lt;0.6,Beazley_data[[#This Row],[total_RC]]&gt;2),1,Beazley_data[[#This Row],[total_RC]])</f>
        <v>0.99129651953836695</v>
      </c>
      <c r="P1517" s="39" t="str">
        <f>Beazley_data[[#This Row],[key]]</f>
        <v>GN2015</v>
      </c>
      <c r="Q1517" s="40">
        <f>Beazley_data[[#This Row],[WEP]]</f>
        <v>56826812.0123</v>
      </c>
      <c r="R1517" s="40">
        <f t="shared" si="187"/>
        <v>53663938.363399997</v>
      </c>
      <c r="S1517" s="41">
        <f t="shared" si="188"/>
        <v>-5.8938530144428472E-2</v>
      </c>
      <c r="U1517" s="42">
        <f>Beazley_data[[#This Row],[Acq_costs]]</f>
        <v>10348191.510112001</v>
      </c>
      <c r="V1517" s="40">
        <f t="shared" si="189"/>
        <v>18152265.369199999</v>
      </c>
      <c r="W1517" s="43">
        <f t="shared" si="190"/>
        <v>0.42992286088598192</v>
      </c>
      <c r="Y1517" s="44">
        <f>Beazley_data[[#This Row],[total_RC]]</f>
        <v>0.99129651953836695</v>
      </c>
      <c r="Z1517" s="45">
        <f t="shared" si="191"/>
        <v>1.0173000077108001</v>
      </c>
      <c r="AA1517" s="43">
        <f t="shared" si="192"/>
        <v>2.5561277868215118E-2</v>
      </c>
      <c r="AD1517" s="42">
        <f>Beazley_data[[#This Row],[Cat_incurred]]+Beazley_data[[#This Row],[incurred_exc_cat]]</f>
        <v>81224867.834299996</v>
      </c>
      <c r="AE1517" s="40">
        <f t="shared" si="193"/>
        <v>68603992.537300006</v>
      </c>
      <c r="AF1517" s="43">
        <f t="shared" si="194"/>
        <v>-0.18396706707904817</v>
      </c>
    </row>
    <row r="1518" spans="1:32" x14ac:dyDescent="0.25">
      <c r="A1518" s="48" t="s">
        <v>1783</v>
      </c>
      <c r="B1518" s="48" t="s">
        <v>105</v>
      </c>
      <c r="C1518" s="49">
        <v>2016</v>
      </c>
      <c r="D1518" s="85">
        <v>65768849.453599997</v>
      </c>
      <c r="E1518" s="49">
        <v>13588406.4078453</v>
      </c>
      <c r="F1518" s="49">
        <v>7480894.3225400001</v>
      </c>
      <c r="G1518" s="49">
        <v>7631465.6132399999</v>
      </c>
      <c r="H1518" s="49">
        <v>30408350.338778999</v>
      </c>
      <c r="I1518" s="49">
        <v>31280729.378779002</v>
      </c>
      <c r="J1518" s="49">
        <v>0.96766526079086701</v>
      </c>
      <c r="K1518" s="49">
        <v>37889244.661319003</v>
      </c>
      <c r="L1518" s="49">
        <v>38912194.992018998</v>
      </c>
      <c r="M1518" s="38">
        <f>IF(OR(Beazley_data[[#This Row],[total_RC]]&lt;0.6,Beazley_data[[#This Row],[total_RC]]&gt;2),1,Beazley_data[[#This Row],[total_RC]])</f>
        <v>0.96766526079086701</v>
      </c>
      <c r="P1518" s="39" t="str">
        <f>Beazley_data[[#This Row],[key]]</f>
        <v>GN2016</v>
      </c>
      <c r="Q1518" s="40">
        <f>Beazley_data[[#This Row],[WEP]]</f>
        <v>65768849.453599997</v>
      </c>
      <c r="R1518" s="40">
        <f t="shared" si="187"/>
        <v>62957938.559224002</v>
      </c>
      <c r="S1518" s="41">
        <f t="shared" si="188"/>
        <v>-4.464744174766451E-2</v>
      </c>
      <c r="U1518" s="42">
        <f>Beazley_data[[#This Row],[Acq_costs]]</f>
        <v>13588406.4078453</v>
      </c>
      <c r="V1518" s="40">
        <f t="shared" si="189"/>
        <v>12880441.319684001</v>
      </c>
      <c r="W1518" s="43">
        <f t="shared" si="190"/>
        <v>-5.496435025711275E-2</v>
      </c>
      <c r="Y1518" s="44">
        <f>Beazley_data[[#This Row],[total_RC]]</f>
        <v>0.96766526079086701</v>
      </c>
      <c r="Z1518" s="45">
        <f t="shared" si="191"/>
        <v>0.96042727287542695</v>
      </c>
      <c r="AA1518" s="43">
        <f t="shared" si="192"/>
        <v>-7.5362165567937466E-3</v>
      </c>
      <c r="AD1518" s="42">
        <f>Beazley_data[[#This Row],[Cat_incurred]]+Beazley_data[[#This Row],[incurred_exc_cat]]</f>
        <v>38912194.992018998</v>
      </c>
      <c r="AE1518" s="40">
        <f t="shared" si="193"/>
        <v>38941429.298</v>
      </c>
      <c r="AF1518" s="43">
        <f t="shared" si="194"/>
        <v>7.5072503778139948E-4</v>
      </c>
    </row>
    <row r="1519" spans="1:32" x14ac:dyDescent="0.25">
      <c r="A1519" s="46" t="s">
        <v>1784</v>
      </c>
      <c r="B1519" s="46" t="s">
        <v>105</v>
      </c>
      <c r="C1519">
        <v>2017</v>
      </c>
      <c r="D1519" s="84">
        <v>81314833.200900003</v>
      </c>
      <c r="E1519">
        <v>15986753.7705539</v>
      </c>
      <c r="F1519">
        <v>4927876.9874999998</v>
      </c>
      <c r="G1519">
        <v>4971127.7937000003</v>
      </c>
      <c r="H1519">
        <v>81297835.446799994</v>
      </c>
      <c r="I1519">
        <v>89241792.466800004</v>
      </c>
      <c r="J1519">
        <v>1.0141618899815099</v>
      </c>
      <c r="K1519">
        <v>86225712.434300005</v>
      </c>
      <c r="L1519">
        <v>94212920.260499999</v>
      </c>
      <c r="M1519" s="38">
        <f>IF(OR(Beazley_data[[#This Row],[total_RC]]&lt;0.6,Beazley_data[[#This Row],[total_RC]]&gt;2),1,Beazley_data[[#This Row],[total_RC]])</f>
        <v>1.0141618899815099</v>
      </c>
      <c r="P1519" s="39" t="str">
        <f>Beazley_data[[#This Row],[key]]</f>
        <v>GN2017</v>
      </c>
      <c r="Q1519" s="40">
        <f>Beazley_data[[#This Row],[WEP]]</f>
        <v>81314833.200900003</v>
      </c>
      <c r="R1519" s="40">
        <f t="shared" si="187"/>
        <v>81181416.703069896</v>
      </c>
      <c r="S1519" s="41">
        <f t="shared" si="188"/>
        <v>-1.6434364322329279E-3</v>
      </c>
      <c r="U1519" s="42">
        <f>Beazley_data[[#This Row],[Acq_costs]]</f>
        <v>15986753.7705539</v>
      </c>
      <c r="V1519" s="40">
        <f t="shared" si="189"/>
        <v>15831390.709009999</v>
      </c>
      <c r="W1519" s="43">
        <f t="shared" si="190"/>
        <v>-9.8136079387820246E-3</v>
      </c>
      <c r="Y1519" s="44">
        <f>Beazley_data[[#This Row],[total_RC]]</f>
        <v>1.0141618899815099</v>
      </c>
      <c r="Z1519" s="45">
        <f t="shared" si="191"/>
        <v>1.0166842538646199</v>
      </c>
      <c r="AA1519" s="43">
        <f t="shared" si="192"/>
        <v>2.4809707374949426E-3</v>
      </c>
      <c r="AD1519" s="42">
        <f>Beazley_data[[#This Row],[Cat_incurred]]+Beazley_data[[#This Row],[incurred_exc_cat]]</f>
        <v>94212920.260499999</v>
      </c>
      <c r="AE1519" s="40">
        <f t="shared" si="193"/>
        <v>71565192.371999994</v>
      </c>
      <c r="AF1519" s="43">
        <f t="shared" si="194"/>
        <v>-0.31646289401104116</v>
      </c>
    </row>
    <row r="1520" spans="1:32" x14ac:dyDescent="0.25">
      <c r="A1520" s="48" t="s">
        <v>1785</v>
      </c>
      <c r="B1520" s="48" t="s">
        <v>105</v>
      </c>
      <c r="C1520" s="49">
        <v>2018</v>
      </c>
      <c r="D1520" s="85">
        <v>105554356.70110001</v>
      </c>
      <c r="E1520" s="49">
        <v>21373753.194711301</v>
      </c>
      <c r="F1520" s="49">
        <v>3529521.9929</v>
      </c>
      <c r="G1520" s="49">
        <v>3869671.7928999998</v>
      </c>
      <c r="H1520" s="49">
        <v>78389834.008200005</v>
      </c>
      <c r="I1520" s="49">
        <v>93464369.598199993</v>
      </c>
      <c r="J1520" s="49">
        <v>1.01687710107602</v>
      </c>
      <c r="K1520" s="49">
        <v>81919356.001100004</v>
      </c>
      <c r="L1520" s="49">
        <v>97334041.391100004</v>
      </c>
      <c r="M1520" s="38">
        <f>IF(OR(Beazley_data[[#This Row],[total_RC]]&lt;0.6,Beazley_data[[#This Row],[total_RC]]&gt;2),1,Beazley_data[[#This Row],[total_RC]])</f>
        <v>1.01687710107602</v>
      </c>
      <c r="P1520" s="39" t="str">
        <f>Beazley_data[[#This Row],[key]]</f>
        <v>GN2018</v>
      </c>
      <c r="Q1520" s="40">
        <f>Beazley_data[[#This Row],[WEP]]</f>
        <v>105554356.70110001</v>
      </c>
      <c r="R1520" s="40">
        <f t="shared" si="187"/>
        <v>104675218.704574</v>
      </c>
      <c r="S1520" s="41">
        <f t="shared" si="188"/>
        <v>-8.3987213726985713E-3</v>
      </c>
      <c r="U1520" s="42">
        <f>Beazley_data[[#This Row],[Acq_costs]]</f>
        <v>21373753.194711301</v>
      </c>
      <c r="V1520" s="40">
        <f t="shared" si="189"/>
        <v>21244567.575607602</v>
      </c>
      <c r="W1520" s="43">
        <f t="shared" si="190"/>
        <v>-6.080877788824806E-3</v>
      </c>
      <c r="Y1520" s="44">
        <f>Beazley_data[[#This Row],[total_RC]]</f>
        <v>1.01687710107602</v>
      </c>
      <c r="Z1520" s="45">
        <f t="shared" si="191"/>
        <v>1.0016691794416399</v>
      </c>
      <c r="AA1520" s="43">
        <f t="shared" si="192"/>
        <v>-1.518257918533289E-2</v>
      </c>
      <c r="AD1520" s="42">
        <f>Beazley_data[[#This Row],[Cat_incurred]]+Beazley_data[[#This Row],[incurred_exc_cat]]</f>
        <v>97334041.391099989</v>
      </c>
      <c r="AE1520" s="40">
        <f t="shared" si="193"/>
        <v>71961315.371399999</v>
      </c>
      <c r="AF1520" s="43">
        <f t="shared" si="194"/>
        <v>-0.35258841349339787</v>
      </c>
    </row>
    <row r="1521" spans="1:32" x14ac:dyDescent="0.25">
      <c r="A1521" s="46" t="s">
        <v>1786</v>
      </c>
      <c r="B1521" s="46" t="s">
        <v>105</v>
      </c>
      <c r="C1521">
        <v>2019</v>
      </c>
      <c r="D1521" s="84">
        <v>127351324.67399999</v>
      </c>
      <c r="E1521">
        <v>26939597.109427899</v>
      </c>
      <c r="F1521">
        <v>3156319.6060000001</v>
      </c>
      <c r="G1521">
        <v>3705653.1823999998</v>
      </c>
      <c r="H1521">
        <v>71392586.674799994</v>
      </c>
      <c r="I1521">
        <v>99808277.448400006</v>
      </c>
      <c r="J1521">
        <v>1.0639901910832099</v>
      </c>
      <c r="K1521">
        <v>74548906.2808</v>
      </c>
      <c r="L1521">
        <v>103513930.63079999</v>
      </c>
      <c r="M1521" s="38">
        <f>IF(OR(Beazley_data[[#This Row],[total_RC]]&lt;0.6,Beazley_data[[#This Row],[total_RC]]&gt;2),1,Beazley_data[[#This Row],[total_RC]])</f>
        <v>1.0639901910832099</v>
      </c>
      <c r="P1521" s="39" t="str">
        <f>Beazley_data[[#This Row],[key]]</f>
        <v>GN2019</v>
      </c>
      <c r="Q1521" s="40">
        <f>Beazley_data[[#This Row],[WEP]]</f>
        <v>127351324.67399999</v>
      </c>
      <c r="R1521" s="40">
        <f t="shared" si="187"/>
        <v>124681715.45389999</v>
      </c>
      <c r="S1521" s="41">
        <f t="shared" si="188"/>
        <v>-2.1411393085035518E-2</v>
      </c>
      <c r="U1521" s="42">
        <f>Beazley_data[[#This Row],[Acq_costs]]</f>
        <v>26939597.109427899</v>
      </c>
      <c r="V1521" s="40">
        <f t="shared" si="189"/>
        <v>26139518.686700001</v>
      </c>
      <c r="W1521" s="43">
        <f t="shared" si="190"/>
        <v>-3.0608001329993278E-2</v>
      </c>
      <c r="Y1521" s="44">
        <f>Beazley_data[[#This Row],[total_RC]]</f>
        <v>1.0639901910832099</v>
      </c>
      <c r="Z1521" s="45">
        <f t="shared" si="191"/>
        <v>1.0106325112644701</v>
      </c>
      <c r="AA1521" s="43">
        <f t="shared" si="192"/>
        <v>-5.2796322326876734E-2</v>
      </c>
      <c r="AD1521" s="42">
        <f>Beazley_data[[#This Row],[Cat_incurred]]+Beazley_data[[#This Row],[incurred_exc_cat]]</f>
        <v>103513930.63080001</v>
      </c>
      <c r="AE1521" s="40">
        <f t="shared" si="193"/>
        <v>47209656.000299998</v>
      </c>
      <c r="AF1521" s="43">
        <f t="shared" si="194"/>
        <v>-1.1926431878711894</v>
      </c>
    </row>
    <row r="1522" spans="1:32" x14ac:dyDescent="0.25">
      <c r="A1522" s="48" t="s">
        <v>1787</v>
      </c>
      <c r="B1522" s="48" t="s">
        <v>105</v>
      </c>
      <c r="C1522" s="49">
        <v>2020</v>
      </c>
      <c r="D1522" s="85">
        <v>155503753.39160001</v>
      </c>
      <c r="E1522" s="49">
        <v>32416245.4154361</v>
      </c>
      <c r="F1522" s="49">
        <v>6364458.5914000003</v>
      </c>
      <c r="G1522" s="49">
        <v>7603067.3505999995</v>
      </c>
      <c r="H1522" s="49">
        <v>42476311.175099999</v>
      </c>
      <c r="I1522" s="49">
        <v>68398511.302100003</v>
      </c>
      <c r="J1522" s="49">
        <v>1.1893007404590099</v>
      </c>
      <c r="K1522" s="49">
        <v>48840769.766500004</v>
      </c>
      <c r="L1522" s="49">
        <v>76001578.652700007</v>
      </c>
      <c r="M1522" s="38">
        <f>IF(OR(Beazley_data[[#This Row],[total_RC]]&lt;0.6,Beazley_data[[#This Row],[total_RC]]&gt;2),1,Beazley_data[[#This Row],[total_RC]])</f>
        <v>1.1893007404590099</v>
      </c>
      <c r="P1522" s="39" t="str">
        <f>Beazley_data[[#This Row],[key]]</f>
        <v>GN2020</v>
      </c>
      <c r="Q1522" s="40">
        <f>Beazley_data[[#This Row],[WEP]]</f>
        <v>155503753.39160001</v>
      </c>
      <c r="R1522" s="40">
        <f t="shared" si="187"/>
        <v>125384883.3609</v>
      </c>
      <c r="S1522" s="41">
        <f t="shared" si="188"/>
        <v>-0.24021133348274323</v>
      </c>
      <c r="U1522" s="42">
        <f>Beazley_data[[#This Row],[Acq_costs]]</f>
        <v>32416245.4154361</v>
      </c>
      <c r="V1522" s="40">
        <f t="shared" si="189"/>
        <v>25853530.709399998</v>
      </c>
      <c r="W1522" s="43">
        <f t="shared" si="190"/>
        <v>-0.25384210689838144</v>
      </c>
      <c r="Y1522" s="44">
        <f>Beazley_data[[#This Row],[total_RC]]</f>
        <v>1.1893007404590099</v>
      </c>
      <c r="Z1522" s="45">
        <f t="shared" si="191"/>
        <v>1.0527547572629401</v>
      </c>
      <c r="AA1522" s="43">
        <f t="shared" si="192"/>
        <v>-0.12970350620981858</v>
      </c>
      <c r="AD1522" s="42">
        <f>Beazley_data[[#This Row],[Cat_incurred]]+Beazley_data[[#This Row],[incurred_exc_cat]]</f>
        <v>76001578.652700007</v>
      </c>
      <c r="AE1522" s="40">
        <f t="shared" si="193"/>
        <v>21305050.986000001</v>
      </c>
      <c r="AF1522" s="43">
        <f t="shared" si="194"/>
        <v>-2.5673032982949557</v>
      </c>
    </row>
    <row r="1523" spans="1:32" x14ac:dyDescent="0.25">
      <c r="A1523" s="46" t="s">
        <v>1788</v>
      </c>
      <c r="B1523" s="46" t="s">
        <v>105</v>
      </c>
      <c r="C1523">
        <v>2021</v>
      </c>
      <c r="D1523" s="84">
        <v>177476706.1214</v>
      </c>
      <c r="E1523">
        <v>34777323.641486198</v>
      </c>
      <c r="F1523">
        <v>2033549.2583999999</v>
      </c>
      <c r="G1523">
        <v>3312272.148</v>
      </c>
      <c r="H1523">
        <v>20998886.699099999</v>
      </c>
      <c r="I1523">
        <v>35884419.949699998</v>
      </c>
      <c r="J1523">
        <v>1.1433100351019601</v>
      </c>
      <c r="K1523">
        <v>23032435.9575</v>
      </c>
      <c r="L1523">
        <v>39196692.0977</v>
      </c>
      <c r="M1523" s="38">
        <f>IF(OR(Beazley_data[[#This Row],[total_RC]]&lt;0.6,Beazley_data[[#This Row],[total_RC]]&gt;2),1,Beazley_data[[#This Row],[total_RC]])</f>
        <v>1.1433100351019601</v>
      </c>
      <c r="P1523" s="39" t="str">
        <f>Beazley_data[[#This Row],[key]]</f>
        <v>GN2021</v>
      </c>
      <c r="Q1523" s="40">
        <f>Beazley_data[[#This Row],[WEP]]</f>
        <v>177476706.1214</v>
      </c>
      <c r="R1523" s="40">
        <f t="shared" si="187"/>
        <v>176360939.40619999</v>
      </c>
      <c r="S1523" s="41">
        <f t="shared" si="188"/>
        <v>-6.3266090493549615E-3</v>
      </c>
      <c r="U1523" s="42">
        <f>Beazley_data[[#This Row],[Acq_costs]]</f>
        <v>34777323.641486198</v>
      </c>
      <c r="V1523" s="40">
        <f t="shared" si="189"/>
        <v>9968201.8693000004</v>
      </c>
      <c r="W1523" s="43">
        <f t="shared" si="190"/>
        <v>-2.4888261792323005</v>
      </c>
      <c r="Y1523" s="44">
        <f>Beazley_data[[#This Row],[total_RC]]</f>
        <v>1.1433100351019601</v>
      </c>
      <c r="Z1523" s="45">
        <f t="shared" si="191"/>
        <v>1.02985470258664</v>
      </c>
      <c r="AA1523" s="43">
        <f t="shared" si="192"/>
        <v>-0.1101663489328731</v>
      </c>
      <c r="AD1523" s="42">
        <f>Beazley_data[[#This Row],[Cat_incurred]]+Beazley_data[[#This Row],[incurred_exc_cat]]</f>
        <v>39196692.0977</v>
      </c>
      <c r="AE1523" s="40">
        <f t="shared" si="193"/>
        <v>2474977.1556000002</v>
      </c>
      <c r="AF1523" s="43">
        <f t="shared" si="194"/>
        <v>-14.837193490457768</v>
      </c>
    </row>
    <row r="1524" spans="1:32" x14ac:dyDescent="0.25">
      <c r="A1524" s="48" t="s">
        <v>1789</v>
      </c>
      <c r="B1524" s="48" t="s">
        <v>105</v>
      </c>
      <c r="C1524" s="49">
        <v>2022</v>
      </c>
      <c r="D1524" s="85">
        <v>175042108.1388</v>
      </c>
      <c r="E1524" s="49">
        <v>33474384.522662599</v>
      </c>
      <c r="F1524" s="49">
        <v>963502.56189999997</v>
      </c>
      <c r="G1524" s="49">
        <v>1952726.9889</v>
      </c>
      <c r="H1524" s="49">
        <v>28932028.335200001</v>
      </c>
      <c r="I1524" s="49">
        <v>48173124.895199999</v>
      </c>
      <c r="J1524" s="49">
        <v>1.1302136708722399</v>
      </c>
      <c r="K1524" s="49">
        <v>29895530.897100002</v>
      </c>
      <c r="L1524" s="49">
        <v>50125851.884099998</v>
      </c>
      <c r="M1524" s="38">
        <f>IF(OR(Beazley_data[[#This Row],[total_RC]]&lt;0.6,Beazley_data[[#This Row],[total_RC]]&gt;2),1,Beazley_data[[#This Row],[total_RC]])</f>
        <v>1.1302136708722399</v>
      </c>
      <c r="P1524" s="39" t="str">
        <f>Beazley_data[[#This Row],[key]]</f>
        <v>GN2022</v>
      </c>
      <c r="Q1524" s="40">
        <f>Beazley_data[[#This Row],[WEP]]</f>
        <v>175042108.1388</v>
      </c>
      <c r="R1524" s="40">
        <f t="shared" si="187"/>
        <v>155616860.94901499</v>
      </c>
      <c r="S1524" s="41">
        <f t="shared" si="188"/>
        <v>-0.12482739383972878</v>
      </c>
      <c r="U1524" s="42">
        <f>Beazley_data[[#This Row],[Acq_costs]]</f>
        <v>33474384.522662599</v>
      </c>
      <c r="V1524" s="40">
        <f t="shared" si="189"/>
        <v>1965116.2957850001</v>
      </c>
      <c r="W1524" s="43">
        <f t="shared" si="190"/>
        <v>-16.03430203823671</v>
      </c>
      <c r="Y1524" s="44">
        <f>Beazley_data[[#This Row],[total_RC]]</f>
        <v>1.1302136708722399</v>
      </c>
      <c r="Z1524" s="45">
        <f t="shared" si="191"/>
        <v>1.09462474373818</v>
      </c>
      <c r="AA1524" s="43">
        <f t="shared" si="192"/>
        <v>-3.2512445326717675E-2</v>
      </c>
      <c r="AD1524" s="42">
        <f>Beazley_data[[#This Row],[Cat_incurred]]+Beazley_data[[#This Row],[incurred_exc_cat]]</f>
        <v>50125851.884099998</v>
      </c>
      <c r="AE1524" s="40">
        <f t="shared" si="193"/>
        <v>0</v>
      </c>
      <c r="AF1524" s="43" t="str">
        <f t="shared" si="194"/>
        <v>no values</v>
      </c>
    </row>
    <row r="1525" spans="1:32" x14ac:dyDescent="0.25">
      <c r="A1525" s="46" t="s">
        <v>1790</v>
      </c>
      <c r="B1525" s="46" t="s">
        <v>105</v>
      </c>
      <c r="C1525">
        <v>2023</v>
      </c>
      <c r="D1525" s="84">
        <v>181666910.19600001</v>
      </c>
      <c r="E1525">
        <v>33999149.434244297</v>
      </c>
      <c r="F1525">
        <v>28463.029399999999</v>
      </c>
      <c r="G1525">
        <v>74911.517999999996</v>
      </c>
      <c r="H1525">
        <v>946970.09199999995</v>
      </c>
      <c r="I1525">
        <v>5779934.7132999999</v>
      </c>
      <c r="J1525">
        <v>1.1103427889797599</v>
      </c>
      <c r="K1525">
        <v>975433.12139999995</v>
      </c>
      <c r="L1525">
        <v>5854846.2313000001</v>
      </c>
      <c r="M1525" s="38">
        <f>IF(OR(Beazley_data[[#This Row],[total_RC]]&lt;0.6,Beazley_data[[#This Row],[total_RC]]&gt;2),1,Beazley_data[[#This Row],[total_RC]])</f>
        <v>1.1103427889797599</v>
      </c>
      <c r="P1525" s="39" t="str">
        <f>Beazley_data[[#This Row],[key]]</f>
        <v>GN2023</v>
      </c>
      <c r="Q1525" s="40">
        <f>Beazley_data[[#This Row],[WEP]]</f>
        <v>181666910.19600001</v>
      </c>
      <c r="R1525" s="40">
        <f t="shared" si="187"/>
        <v>0</v>
      </c>
      <c r="S1525" s="41" t="str">
        <f t="shared" si="188"/>
        <v>no values</v>
      </c>
      <c r="U1525" s="42">
        <f>Beazley_data[[#This Row],[Acq_costs]]</f>
        <v>33999149.434244297</v>
      </c>
      <c r="V1525" s="40">
        <f t="shared" si="189"/>
        <v>0</v>
      </c>
      <c r="W1525" s="43" t="str">
        <f t="shared" si="190"/>
        <v>no values</v>
      </c>
      <c r="Y1525" s="44">
        <f>Beazley_data[[#This Row],[total_RC]]</f>
        <v>1.1103427889797599</v>
      </c>
      <c r="Z1525" s="45">
        <f t="shared" si="191"/>
        <v>0</v>
      </c>
      <c r="AA1525" s="43" t="str">
        <f t="shared" si="192"/>
        <v>no values</v>
      </c>
      <c r="AD1525" s="42">
        <f>Beazley_data[[#This Row],[Cat_incurred]]+Beazley_data[[#This Row],[incurred_exc_cat]]</f>
        <v>5854846.2313000001</v>
      </c>
      <c r="AE1525" s="40">
        <f t="shared" si="193"/>
        <v>0</v>
      </c>
      <c r="AF1525" s="43" t="str">
        <f t="shared" si="194"/>
        <v>no values</v>
      </c>
    </row>
    <row r="1526" spans="1:32" x14ac:dyDescent="0.25">
      <c r="A1526" s="48" t="s">
        <v>1791</v>
      </c>
      <c r="B1526" s="48" t="s">
        <v>105</v>
      </c>
      <c r="C1526" s="49">
        <v>2024</v>
      </c>
      <c r="D1526" s="85">
        <v>37573055.715700001</v>
      </c>
      <c r="E1526" s="49">
        <v>8424454.5882189907</v>
      </c>
      <c r="F1526" s="49">
        <v>0</v>
      </c>
      <c r="G1526" s="49">
        <v>0</v>
      </c>
      <c r="H1526" s="49">
        <v>0</v>
      </c>
      <c r="I1526" s="49">
        <v>42600</v>
      </c>
      <c r="J1526" s="49">
        <v>1.0534788346422199</v>
      </c>
      <c r="K1526" s="49">
        <v>0</v>
      </c>
      <c r="L1526" s="49">
        <v>42600</v>
      </c>
      <c r="M1526" s="38">
        <f>IF(OR(Beazley_data[[#This Row],[total_RC]]&lt;0.6,Beazley_data[[#This Row],[total_RC]]&gt;2),1,Beazley_data[[#This Row],[total_RC]])</f>
        <v>1.0534788346422199</v>
      </c>
      <c r="P1526" s="39" t="str">
        <f>Beazley_data[[#This Row],[key]]</f>
        <v>GN2024</v>
      </c>
      <c r="Q1526" s="40">
        <f>Beazley_data[[#This Row],[WEP]]</f>
        <v>37573055.715700001</v>
      </c>
      <c r="R1526" s="40">
        <f t="shared" si="187"/>
        <v>0</v>
      </c>
      <c r="S1526" s="41" t="str">
        <f t="shared" si="188"/>
        <v>no values</v>
      </c>
      <c r="U1526" s="42">
        <f>Beazley_data[[#This Row],[Acq_costs]]</f>
        <v>8424454.5882189907</v>
      </c>
      <c r="V1526" s="40">
        <f t="shared" si="189"/>
        <v>0</v>
      </c>
      <c r="W1526" s="43" t="str">
        <f t="shared" si="190"/>
        <v>no values</v>
      </c>
      <c r="Y1526" s="44">
        <f>Beazley_data[[#This Row],[total_RC]]</f>
        <v>1.0534788346422199</v>
      </c>
      <c r="Z1526" s="45">
        <f t="shared" si="191"/>
        <v>0</v>
      </c>
      <c r="AA1526" s="43" t="str">
        <f t="shared" si="192"/>
        <v>no values</v>
      </c>
      <c r="AD1526" s="42">
        <f>Beazley_data[[#This Row],[Cat_incurred]]+Beazley_data[[#This Row],[incurred_exc_cat]]</f>
        <v>42600</v>
      </c>
      <c r="AE1526" s="40">
        <f t="shared" si="193"/>
        <v>0</v>
      </c>
      <c r="AF1526" s="43" t="str">
        <f t="shared" si="194"/>
        <v>no values</v>
      </c>
    </row>
    <row r="1527" spans="1:32" x14ac:dyDescent="0.25">
      <c r="A1527" s="46" t="s">
        <v>1792</v>
      </c>
      <c r="B1527" s="46" t="s">
        <v>117</v>
      </c>
      <c r="C1527">
        <v>2024</v>
      </c>
      <c r="D1527" s="84">
        <v>24831320.250700001</v>
      </c>
      <c r="E1527">
        <v>3610799.54124144</v>
      </c>
      <c r="F1527">
        <v>0</v>
      </c>
      <c r="G1527">
        <v>0</v>
      </c>
      <c r="H1527">
        <v>0</v>
      </c>
      <c r="I1527">
        <v>18750</v>
      </c>
      <c r="J1527">
        <v>1.1084261725805999</v>
      </c>
      <c r="K1527">
        <v>0</v>
      </c>
      <c r="L1527">
        <v>18750</v>
      </c>
      <c r="M1527" s="38">
        <f>IF(OR(Beazley_data[[#This Row],[total_RC]]&lt;0.6,Beazley_data[[#This Row],[total_RC]]&gt;2),1,Beazley_data[[#This Row],[total_RC]])</f>
        <v>1.1084261725805999</v>
      </c>
      <c r="P1527" s="39" t="str">
        <f>Beazley_data[[#This Row],[key]]</f>
        <v>GO2024</v>
      </c>
      <c r="Q1527" s="40">
        <f>Beazley_data[[#This Row],[WEP]]</f>
        <v>24831320.250700001</v>
      </c>
      <c r="R1527" s="40">
        <f t="shared" si="187"/>
        <v>0</v>
      </c>
      <c r="S1527" s="41" t="str">
        <f t="shared" si="188"/>
        <v>no values</v>
      </c>
      <c r="U1527" s="42">
        <f>Beazley_data[[#This Row],[Acq_costs]]</f>
        <v>3610799.54124144</v>
      </c>
      <c r="V1527" s="40">
        <f t="shared" si="189"/>
        <v>0</v>
      </c>
      <c r="W1527" s="43" t="str">
        <f t="shared" si="190"/>
        <v>no values</v>
      </c>
      <c r="Y1527" s="44">
        <f>Beazley_data[[#This Row],[total_RC]]</f>
        <v>1.1084261725805999</v>
      </c>
      <c r="Z1527" s="45">
        <f t="shared" si="191"/>
        <v>0</v>
      </c>
      <c r="AA1527" s="43" t="str">
        <f t="shared" si="192"/>
        <v>no values</v>
      </c>
      <c r="AD1527" s="42">
        <f>Beazley_data[[#This Row],[Cat_incurred]]+Beazley_data[[#This Row],[incurred_exc_cat]]</f>
        <v>18750</v>
      </c>
      <c r="AE1527" s="40">
        <f t="shared" si="193"/>
        <v>0</v>
      </c>
      <c r="AF1527" s="43" t="str">
        <f t="shared" si="194"/>
        <v>no values</v>
      </c>
    </row>
    <row r="1528" spans="1:32" x14ac:dyDescent="0.25">
      <c r="A1528" s="48" t="s">
        <v>1793</v>
      </c>
      <c r="B1528" s="48" t="s">
        <v>1794</v>
      </c>
      <c r="C1528" s="49">
        <v>1996</v>
      </c>
      <c r="D1528" s="85">
        <v>131924.9486</v>
      </c>
      <c r="E1528" s="49">
        <v>30954.123994985501</v>
      </c>
      <c r="F1528" s="49">
        <v>0</v>
      </c>
      <c r="G1528" s="49">
        <v>0</v>
      </c>
      <c r="H1528" s="49">
        <v>4173.5136000000002</v>
      </c>
      <c r="I1528" s="49">
        <v>4173.5136000000002</v>
      </c>
      <c r="J1528" s="49">
        <v>0.95753100813738201</v>
      </c>
      <c r="K1528" s="49">
        <v>4173.5136000000002</v>
      </c>
      <c r="L1528" s="49">
        <v>4173.5136000000002</v>
      </c>
      <c r="M1528" s="38">
        <f>IF(OR(Beazley_data[[#This Row],[total_RC]]&lt;0.6,Beazley_data[[#This Row],[total_RC]]&gt;2),1,Beazley_data[[#This Row],[total_RC]])</f>
        <v>0.95753100813738201</v>
      </c>
      <c r="P1528" s="39" t="str">
        <f>Beazley_data[[#This Row],[key]]</f>
        <v>GP1996</v>
      </c>
      <c r="Q1528" s="40">
        <f>Beazley_data[[#This Row],[WEP]]</f>
        <v>131924.9486</v>
      </c>
      <c r="R1528" s="40">
        <f t="shared" si="187"/>
        <v>0</v>
      </c>
      <c r="S1528" s="41" t="str">
        <f t="shared" si="188"/>
        <v>no values</v>
      </c>
      <c r="U1528" s="42">
        <f>Beazley_data[[#This Row],[Acq_costs]]</f>
        <v>30954.123994985501</v>
      </c>
      <c r="V1528" s="40">
        <f t="shared" si="189"/>
        <v>0</v>
      </c>
      <c r="W1528" s="43" t="str">
        <f t="shared" si="190"/>
        <v>no values</v>
      </c>
      <c r="Y1528" s="44">
        <f>Beazley_data[[#This Row],[total_RC]]</f>
        <v>0.95753100813738201</v>
      </c>
      <c r="Z1528" s="45">
        <f t="shared" si="191"/>
        <v>0</v>
      </c>
      <c r="AA1528" s="43" t="str">
        <f t="shared" si="192"/>
        <v>no values</v>
      </c>
      <c r="AD1528" s="42">
        <f>Beazley_data[[#This Row],[Cat_incurred]]+Beazley_data[[#This Row],[incurred_exc_cat]]</f>
        <v>4173.5136000000002</v>
      </c>
      <c r="AE1528" s="40">
        <f t="shared" si="193"/>
        <v>0</v>
      </c>
      <c r="AF1528" s="43" t="str">
        <f t="shared" si="194"/>
        <v>no values</v>
      </c>
    </row>
    <row r="1529" spans="1:32" x14ac:dyDescent="0.25">
      <c r="A1529" s="46" t="s">
        <v>1795</v>
      </c>
      <c r="B1529" s="46" t="s">
        <v>1794</v>
      </c>
      <c r="C1529">
        <v>1997</v>
      </c>
      <c r="D1529" s="84">
        <v>58567.9038</v>
      </c>
      <c r="E1529">
        <v>16714.725677338502</v>
      </c>
      <c r="F1529">
        <v>0</v>
      </c>
      <c r="G1529">
        <v>0</v>
      </c>
      <c r="H1529">
        <v>3506.8912999999998</v>
      </c>
      <c r="I1529">
        <v>3506.8912999999998</v>
      </c>
      <c r="J1529">
        <v>0.99</v>
      </c>
      <c r="K1529">
        <v>3506.8912999999998</v>
      </c>
      <c r="L1529">
        <v>3506.8912999999998</v>
      </c>
      <c r="M1529" s="38">
        <f>IF(OR(Beazley_data[[#This Row],[total_RC]]&lt;0.6,Beazley_data[[#This Row],[total_RC]]&gt;2),1,Beazley_data[[#This Row],[total_RC]])</f>
        <v>0.99</v>
      </c>
      <c r="P1529" s="39" t="str">
        <f>Beazley_data[[#This Row],[key]]</f>
        <v>GP1997</v>
      </c>
      <c r="Q1529" s="40">
        <f>Beazley_data[[#This Row],[WEP]]</f>
        <v>58567.9038</v>
      </c>
      <c r="R1529" s="40">
        <f t="shared" si="187"/>
        <v>0</v>
      </c>
      <c r="S1529" s="41" t="str">
        <f t="shared" si="188"/>
        <v>no values</v>
      </c>
      <c r="U1529" s="42">
        <f>Beazley_data[[#This Row],[Acq_costs]]</f>
        <v>16714.725677338502</v>
      </c>
      <c r="V1529" s="40">
        <f t="shared" si="189"/>
        <v>0</v>
      </c>
      <c r="W1529" s="43" t="str">
        <f t="shared" si="190"/>
        <v>no values</v>
      </c>
      <c r="Y1529" s="44">
        <f>Beazley_data[[#This Row],[total_RC]]</f>
        <v>0.99</v>
      </c>
      <c r="Z1529" s="45">
        <f t="shared" si="191"/>
        <v>0</v>
      </c>
      <c r="AA1529" s="43" t="str">
        <f t="shared" si="192"/>
        <v>no values</v>
      </c>
      <c r="AD1529" s="42">
        <f>Beazley_data[[#This Row],[Cat_incurred]]+Beazley_data[[#This Row],[incurred_exc_cat]]</f>
        <v>3506.8912999999998</v>
      </c>
      <c r="AE1529" s="40">
        <f t="shared" si="193"/>
        <v>0</v>
      </c>
      <c r="AF1529" s="43" t="str">
        <f t="shared" si="194"/>
        <v>no values</v>
      </c>
    </row>
    <row r="1530" spans="1:32" x14ac:dyDescent="0.25">
      <c r="A1530" s="48" t="s">
        <v>1796</v>
      </c>
      <c r="B1530" s="48" t="s">
        <v>1794</v>
      </c>
      <c r="C1530" s="49">
        <v>1998</v>
      </c>
      <c r="D1530" s="85">
        <v>50783.251900000003</v>
      </c>
      <c r="E1530" s="49">
        <v>10781.6078255255</v>
      </c>
      <c r="F1530" s="49">
        <v>0</v>
      </c>
      <c r="G1530" s="49">
        <v>0</v>
      </c>
      <c r="H1530" s="49">
        <v>0</v>
      </c>
      <c r="I1530" s="49">
        <v>0</v>
      </c>
      <c r="J1530" s="49">
        <v>0.93333519805561505</v>
      </c>
      <c r="K1530" s="49">
        <v>0</v>
      </c>
      <c r="L1530" s="49">
        <v>0</v>
      </c>
      <c r="M1530" s="38">
        <f>IF(OR(Beazley_data[[#This Row],[total_RC]]&lt;0.6,Beazley_data[[#This Row],[total_RC]]&gt;2),1,Beazley_data[[#This Row],[total_RC]])</f>
        <v>0.93333519805561505</v>
      </c>
      <c r="P1530" s="39" t="str">
        <f>Beazley_data[[#This Row],[key]]</f>
        <v>GP1998</v>
      </c>
      <c r="Q1530" s="40">
        <f>Beazley_data[[#This Row],[WEP]]</f>
        <v>50783.251900000003</v>
      </c>
      <c r="R1530" s="40">
        <f t="shared" si="187"/>
        <v>0</v>
      </c>
      <c r="S1530" s="41" t="str">
        <f t="shared" si="188"/>
        <v>no values</v>
      </c>
      <c r="U1530" s="42">
        <f>Beazley_data[[#This Row],[Acq_costs]]</f>
        <v>10781.6078255255</v>
      </c>
      <c r="V1530" s="40">
        <f t="shared" si="189"/>
        <v>0</v>
      </c>
      <c r="W1530" s="43" t="str">
        <f t="shared" si="190"/>
        <v>no values</v>
      </c>
      <c r="Y1530" s="44">
        <f>Beazley_data[[#This Row],[total_RC]]</f>
        <v>0.93333519805561505</v>
      </c>
      <c r="Z1530" s="45">
        <f t="shared" si="191"/>
        <v>0</v>
      </c>
      <c r="AA1530" s="43" t="str">
        <f t="shared" si="192"/>
        <v>no values</v>
      </c>
      <c r="AD1530" s="42">
        <f>Beazley_data[[#This Row],[Cat_incurred]]+Beazley_data[[#This Row],[incurred_exc_cat]]</f>
        <v>0</v>
      </c>
      <c r="AE1530" s="40">
        <f t="shared" si="193"/>
        <v>0</v>
      </c>
      <c r="AF1530" s="43" t="str">
        <f t="shared" si="194"/>
        <v>no values</v>
      </c>
    </row>
    <row r="1531" spans="1:32" x14ac:dyDescent="0.25">
      <c r="A1531" s="46" t="s">
        <v>1797</v>
      </c>
      <c r="B1531" s="46" t="s">
        <v>1794</v>
      </c>
      <c r="C1531">
        <v>1999</v>
      </c>
      <c r="D1531" s="84">
        <v>11850.408100000001</v>
      </c>
      <c r="E1531">
        <v>2091.2484882352901</v>
      </c>
      <c r="F1531">
        <v>0</v>
      </c>
      <c r="G1531">
        <v>0</v>
      </c>
      <c r="H1531">
        <v>0</v>
      </c>
      <c r="I1531">
        <v>0</v>
      </c>
      <c r="J1531">
        <v>0.9</v>
      </c>
      <c r="K1531">
        <v>0</v>
      </c>
      <c r="L1531">
        <v>0</v>
      </c>
      <c r="M1531" s="38">
        <f>IF(OR(Beazley_data[[#This Row],[total_RC]]&lt;0.6,Beazley_data[[#This Row],[total_RC]]&gt;2),1,Beazley_data[[#This Row],[total_RC]])</f>
        <v>0.9</v>
      </c>
      <c r="P1531" s="39" t="str">
        <f>Beazley_data[[#This Row],[key]]</f>
        <v>GP1999</v>
      </c>
      <c r="Q1531" s="40">
        <f>Beazley_data[[#This Row],[WEP]]</f>
        <v>11850.408100000001</v>
      </c>
      <c r="R1531" s="40">
        <f t="shared" si="187"/>
        <v>0</v>
      </c>
      <c r="S1531" s="41" t="str">
        <f t="shared" si="188"/>
        <v>no values</v>
      </c>
      <c r="U1531" s="42">
        <f>Beazley_data[[#This Row],[Acq_costs]]</f>
        <v>2091.2484882352901</v>
      </c>
      <c r="V1531" s="40">
        <f t="shared" si="189"/>
        <v>0</v>
      </c>
      <c r="W1531" s="43" t="str">
        <f t="shared" si="190"/>
        <v>no values</v>
      </c>
      <c r="Y1531" s="44">
        <f>Beazley_data[[#This Row],[total_RC]]</f>
        <v>0.9</v>
      </c>
      <c r="Z1531" s="45">
        <f t="shared" si="191"/>
        <v>0</v>
      </c>
      <c r="AA1531" s="43" t="str">
        <f t="shared" si="192"/>
        <v>no values</v>
      </c>
      <c r="AD1531" s="42">
        <f>Beazley_data[[#This Row],[Cat_incurred]]+Beazley_data[[#This Row],[incurred_exc_cat]]</f>
        <v>0</v>
      </c>
      <c r="AE1531" s="40">
        <f t="shared" si="193"/>
        <v>0</v>
      </c>
      <c r="AF1531" s="43" t="str">
        <f t="shared" si="194"/>
        <v>no values</v>
      </c>
    </row>
    <row r="1532" spans="1:32" x14ac:dyDescent="0.25">
      <c r="A1532" s="48" t="s">
        <v>1798</v>
      </c>
      <c r="B1532" s="48" t="s">
        <v>1794</v>
      </c>
      <c r="C1532" s="49">
        <v>2000</v>
      </c>
      <c r="D1532" s="85">
        <v>8276.4596000000001</v>
      </c>
      <c r="E1532" s="49">
        <v>1460.55169411765</v>
      </c>
      <c r="F1532" s="49">
        <v>0</v>
      </c>
      <c r="G1532" s="49">
        <v>0</v>
      </c>
      <c r="H1532" s="49">
        <v>0</v>
      </c>
      <c r="I1532" s="49">
        <v>0</v>
      </c>
      <c r="J1532" s="49">
        <v>0.9</v>
      </c>
      <c r="K1532" s="49">
        <v>0</v>
      </c>
      <c r="L1532" s="49">
        <v>0</v>
      </c>
      <c r="M1532" s="38">
        <f>IF(OR(Beazley_data[[#This Row],[total_RC]]&lt;0.6,Beazley_data[[#This Row],[total_RC]]&gt;2),1,Beazley_data[[#This Row],[total_RC]])</f>
        <v>0.9</v>
      </c>
      <c r="P1532" s="39" t="str">
        <f>Beazley_data[[#This Row],[key]]</f>
        <v>GP2000</v>
      </c>
      <c r="Q1532" s="40">
        <f>Beazley_data[[#This Row],[WEP]]</f>
        <v>8276.4596000000001</v>
      </c>
      <c r="R1532" s="40">
        <f t="shared" si="187"/>
        <v>0</v>
      </c>
      <c r="S1532" s="41" t="str">
        <f t="shared" si="188"/>
        <v>no values</v>
      </c>
      <c r="U1532" s="42">
        <f>Beazley_data[[#This Row],[Acq_costs]]</f>
        <v>1460.55169411765</v>
      </c>
      <c r="V1532" s="40">
        <f t="shared" si="189"/>
        <v>0</v>
      </c>
      <c r="W1532" s="43" t="str">
        <f t="shared" si="190"/>
        <v>no values</v>
      </c>
      <c r="Y1532" s="44">
        <f>Beazley_data[[#This Row],[total_RC]]</f>
        <v>0.9</v>
      </c>
      <c r="Z1532" s="45">
        <f t="shared" si="191"/>
        <v>0</v>
      </c>
      <c r="AA1532" s="43" t="str">
        <f t="shared" si="192"/>
        <v>no values</v>
      </c>
      <c r="AD1532" s="42">
        <f>Beazley_data[[#This Row],[Cat_incurred]]+Beazley_data[[#This Row],[incurred_exc_cat]]</f>
        <v>0</v>
      </c>
      <c r="AE1532" s="40">
        <f t="shared" si="193"/>
        <v>0</v>
      </c>
      <c r="AF1532" s="43" t="str">
        <f t="shared" si="194"/>
        <v>no values</v>
      </c>
    </row>
    <row r="1533" spans="1:32" x14ac:dyDescent="0.25">
      <c r="A1533" s="46" t="s">
        <v>1799</v>
      </c>
      <c r="B1533" s="46" t="s">
        <v>1794</v>
      </c>
      <c r="C1533">
        <v>2001</v>
      </c>
      <c r="D1533" s="84">
        <v>20582.8675</v>
      </c>
      <c r="E1533">
        <v>3632.2707352941202</v>
      </c>
      <c r="F1533">
        <v>0</v>
      </c>
      <c r="G1533">
        <v>0</v>
      </c>
      <c r="H1533">
        <v>0</v>
      </c>
      <c r="I1533">
        <v>0</v>
      </c>
      <c r="J1533">
        <v>1.1499999999999999</v>
      </c>
      <c r="K1533">
        <v>0</v>
      </c>
      <c r="L1533">
        <v>0</v>
      </c>
      <c r="M1533" s="38">
        <f>IF(OR(Beazley_data[[#This Row],[total_RC]]&lt;0.6,Beazley_data[[#This Row],[total_RC]]&gt;2),1,Beazley_data[[#This Row],[total_RC]])</f>
        <v>1.1499999999999999</v>
      </c>
      <c r="P1533" s="39" t="str">
        <f>Beazley_data[[#This Row],[key]]</f>
        <v>GP2001</v>
      </c>
      <c r="Q1533" s="40">
        <f>Beazley_data[[#This Row],[WEP]]</f>
        <v>20582.8675</v>
      </c>
      <c r="R1533" s="40">
        <f t="shared" si="187"/>
        <v>0</v>
      </c>
      <c r="S1533" s="41" t="str">
        <f t="shared" si="188"/>
        <v>no values</v>
      </c>
      <c r="U1533" s="42">
        <f>Beazley_data[[#This Row],[Acq_costs]]</f>
        <v>3632.2707352941202</v>
      </c>
      <c r="V1533" s="40">
        <f t="shared" si="189"/>
        <v>0</v>
      </c>
      <c r="W1533" s="43" t="str">
        <f t="shared" si="190"/>
        <v>no values</v>
      </c>
      <c r="Y1533" s="44">
        <f>Beazley_data[[#This Row],[total_RC]]</f>
        <v>1.1499999999999999</v>
      </c>
      <c r="Z1533" s="45">
        <f t="shared" si="191"/>
        <v>0</v>
      </c>
      <c r="AA1533" s="43" t="str">
        <f t="shared" si="192"/>
        <v>no values</v>
      </c>
      <c r="AD1533" s="42">
        <f>Beazley_data[[#This Row],[Cat_incurred]]+Beazley_data[[#This Row],[incurred_exc_cat]]</f>
        <v>0</v>
      </c>
      <c r="AE1533" s="40">
        <f t="shared" si="193"/>
        <v>0</v>
      </c>
      <c r="AF1533" s="43" t="str">
        <f t="shared" si="194"/>
        <v>no values</v>
      </c>
    </row>
    <row r="1534" spans="1:32" x14ac:dyDescent="0.25">
      <c r="A1534" s="48" t="s">
        <v>1800</v>
      </c>
      <c r="B1534" s="48" t="s">
        <v>1794</v>
      </c>
      <c r="C1534" s="49">
        <v>2002</v>
      </c>
      <c r="D1534" s="85">
        <v>622653.38529999997</v>
      </c>
      <c r="E1534" s="49">
        <v>151967.03417058801</v>
      </c>
      <c r="F1534" s="49">
        <v>0</v>
      </c>
      <c r="G1534" s="49">
        <v>0</v>
      </c>
      <c r="H1534" s="49">
        <v>280758.29119999998</v>
      </c>
      <c r="I1534" s="49">
        <v>280758.29119999998</v>
      </c>
      <c r="J1534" s="49">
        <v>1.26029804179</v>
      </c>
      <c r="K1534" s="49">
        <v>280758.29119999998</v>
      </c>
      <c r="L1534" s="49">
        <v>280758.29119999998</v>
      </c>
      <c r="M1534" s="38">
        <f>IF(OR(Beazley_data[[#This Row],[total_RC]]&lt;0.6,Beazley_data[[#This Row],[total_RC]]&gt;2),1,Beazley_data[[#This Row],[total_RC]])</f>
        <v>1.26029804179</v>
      </c>
      <c r="P1534" s="39" t="str">
        <f>Beazley_data[[#This Row],[key]]</f>
        <v>GP2002</v>
      </c>
      <c r="Q1534" s="40">
        <f>Beazley_data[[#This Row],[WEP]]</f>
        <v>622653.38529999997</v>
      </c>
      <c r="R1534" s="40">
        <f t="shared" si="187"/>
        <v>0</v>
      </c>
      <c r="S1534" s="41" t="str">
        <f t="shared" si="188"/>
        <v>no values</v>
      </c>
      <c r="U1534" s="42">
        <f>Beazley_data[[#This Row],[Acq_costs]]</f>
        <v>151967.03417058801</v>
      </c>
      <c r="V1534" s="40">
        <f t="shared" si="189"/>
        <v>0</v>
      </c>
      <c r="W1534" s="43" t="str">
        <f t="shared" si="190"/>
        <v>no values</v>
      </c>
      <c r="Y1534" s="44">
        <f>Beazley_data[[#This Row],[total_RC]]</f>
        <v>1.26029804179</v>
      </c>
      <c r="Z1534" s="45">
        <f t="shared" si="191"/>
        <v>0</v>
      </c>
      <c r="AA1534" s="43" t="str">
        <f t="shared" si="192"/>
        <v>no values</v>
      </c>
      <c r="AD1534" s="42">
        <f>Beazley_data[[#This Row],[Cat_incurred]]+Beazley_data[[#This Row],[incurred_exc_cat]]</f>
        <v>280758.29119999998</v>
      </c>
      <c r="AE1534" s="40">
        <f t="shared" si="193"/>
        <v>0</v>
      </c>
      <c r="AF1534" s="43" t="str">
        <f t="shared" si="194"/>
        <v>no values</v>
      </c>
    </row>
    <row r="1535" spans="1:32" x14ac:dyDescent="0.25">
      <c r="A1535" s="46" t="s">
        <v>1801</v>
      </c>
      <c r="B1535" s="46" t="s">
        <v>1794</v>
      </c>
      <c r="C1535">
        <v>2003</v>
      </c>
      <c r="D1535" s="84">
        <v>17470248.541200001</v>
      </c>
      <c r="E1535">
        <v>2882268.5085904798</v>
      </c>
      <c r="F1535">
        <v>559441.44559999998</v>
      </c>
      <c r="G1535">
        <v>559441.44559999998</v>
      </c>
      <c r="H1535">
        <v>870311.44920000003</v>
      </c>
      <c r="I1535">
        <v>870311.44920000003</v>
      </c>
      <c r="J1535">
        <v>0.94927053027323505</v>
      </c>
      <c r="K1535">
        <v>1429752.8947999999</v>
      </c>
      <c r="L1535">
        <v>1429752.8947999999</v>
      </c>
      <c r="M1535" s="38">
        <f>IF(OR(Beazley_data[[#This Row],[total_RC]]&lt;0.6,Beazley_data[[#This Row],[total_RC]]&gt;2),1,Beazley_data[[#This Row],[total_RC]])</f>
        <v>0.94927053027323505</v>
      </c>
      <c r="P1535" s="39" t="str">
        <f>Beazley_data[[#This Row],[key]]</f>
        <v>GP2003</v>
      </c>
      <c r="Q1535" s="40">
        <f>Beazley_data[[#This Row],[WEP]]</f>
        <v>17470248.541200001</v>
      </c>
      <c r="R1535" s="40">
        <f t="shared" si="187"/>
        <v>0</v>
      </c>
      <c r="S1535" s="41" t="str">
        <f t="shared" si="188"/>
        <v>no values</v>
      </c>
      <c r="U1535" s="42">
        <f>Beazley_data[[#This Row],[Acq_costs]]</f>
        <v>2882268.5085904798</v>
      </c>
      <c r="V1535" s="40">
        <f t="shared" si="189"/>
        <v>0</v>
      </c>
      <c r="W1535" s="43" t="str">
        <f t="shared" si="190"/>
        <v>no values</v>
      </c>
      <c r="Y1535" s="44">
        <f>Beazley_data[[#This Row],[total_RC]]</f>
        <v>0.94927053027323505</v>
      </c>
      <c r="Z1535" s="45">
        <f t="shared" si="191"/>
        <v>0</v>
      </c>
      <c r="AA1535" s="43" t="str">
        <f t="shared" si="192"/>
        <v>no values</v>
      </c>
      <c r="AD1535" s="42">
        <f>Beazley_data[[#This Row],[Cat_incurred]]+Beazley_data[[#This Row],[incurred_exc_cat]]</f>
        <v>1429752.8947999999</v>
      </c>
      <c r="AE1535" s="40">
        <f t="shared" si="193"/>
        <v>0</v>
      </c>
      <c r="AF1535" s="43" t="str">
        <f t="shared" si="194"/>
        <v>no values</v>
      </c>
    </row>
    <row r="1536" spans="1:32" x14ac:dyDescent="0.25">
      <c r="A1536" s="48" t="s">
        <v>1802</v>
      </c>
      <c r="B1536" s="48" t="s">
        <v>1794</v>
      </c>
      <c r="C1536" s="49">
        <v>2004</v>
      </c>
      <c r="D1536" s="85">
        <v>41156667.371200003</v>
      </c>
      <c r="E1536" s="49">
        <v>6174865.6226569898</v>
      </c>
      <c r="F1536" s="49">
        <v>826745.36575222202</v>
      </c>
      <c r="G1536" s="49">
        <v>826745.36575222202</v>
      </c>
      <c r="H1536" s="49">
        <v>3856930.16261221</v>
      </c>
      <c r="I1536" s="49">
        <v>3856930.16261221</v>
      </c>
      <c r="J1536" s="49">
        <v>1.10698977277442</v>
      </c>
      <c r="K1536" s="49">
        <v>4683675.5283644302</v>
      </c>
      <c r="L1536" s="49">
        <v>4683675.5283644302</v>
      </c>
      <c r="M1536" s="38">
        <f>IF(OR(Beazley_data[[#This Row],[total_RC]]&lt;0.6,Beazley_data[[#This Row],[total_RC]]&gt;2),1,Beazley_data[[#This Row],[total_RC]])</f>
        <v>1.10698977277442</v>
      </c>
      <c r="P1536" s="39" t="str">
        <f>Beazley_data[[#This Row],[key]]</f>
        <v>GP2004</v>
      </c>
      <c r="Q1536" s="40">
        <f>Beazley_data[[#This Row],[WEP]]</f>
        <v>41156667.371200003</v>
      </c>
      <c r="R1536" s="40">
        <f t="shared" si="187"/>
        <v>0</v>
      </c>
      <c r="S1536" s="41" t="str">
        <f t="shared" si="188"/>
        <v>no values</v>
      </c>
      <c r="U1536" s="42">
        <f>Beazley_data[[#This Row],[Acq_costs]]</f>
        <v>6174865.6226569898</v>
      </c>
      <c r="V1536" s="40">
        <f t="shared" si="189"/>
        <v>0</v>
      </c>
      <c r="W1536" s="43" t="str">
        <f t="shared" si="190"/>
        <v>no values</v>
      </c>
      <c r="Y1536" s="44">
        <f>Beazley_data[[#This Row],[total_RC]]</f>
        <v>1.10698977277442</v>
      </c>
      <c r="Z1536" s="45">
        <f t="shared" si="191"/>
        <v>0</v>
      </c>
      <c r="AA1536" s="43" t="str">
        <f t="shared" si="192"/>
        <v>no values</v>
      </c>
      <c r="AD1536" s="42">
        <f>Beazley_data[[#This Row],[Cat_incurred]]+Beazley_data[[#This Row],[incurred_exc_cat]]</f>
        <v>4683675.528364432</v>
      </c>
      <c r="AE1536" s="40">
        <f t="shared" si="193"/>
        <v>0</v>
      </c>
      <c r="AF1536" s="43" t="str">
        <f t="shared" si="194"/>
        <v>no values</v>
      </c>
    </row>
    <row r="1537" spans="1:32" x14ac:dyDescent="0.25">
      <c r="A1537" s="46" t="s">
        <v>1803</v>
      </c>
      <c r="B1537" s="46" t="s">
        <v>1794</v>
      </c>
      <c r="C1537">
        <v>2005</v>
      </c>
      <c r="D1537" s="84">
        <v>50672467.078699999</v>
      </c>
      <c r="E1537">
        <v>6941807.3656501798</v>
      </c>
      <c r="F1537">
        <v>6970068.6568847597</v>
      </c>
      <c r="G1537">
        <v>6970068.6568847597</v>
      </c>
      <c r="H1537">
        <v>6257900.0915069701</v>
      </c>
      <c r="I1537">
        <v>6257900.0915069701</v>
      </c>
      <c r="J1537">
        <v>1.03926516336182</v>
      </c>
      <c r="K1537">
        <v>13227968.748391701</v>
      </c>
      <c r="L1537">
        <v>13227968.748391701</v>
      </c>
      <c r="M1537" s="38">
        <f>IF(OR(Beazley_data[[#This Row],[total_RC]]&lt;0.6,Beazley_data[[#This Row],[total_RC]]&gt;2),1,Beazley_data[[#This Row],[total_RC]])</f>
        <v>1.03926516336182</v>
      </c>
      <c r="P1537" s="39" t="str">
        <f>Beazley_data[[#This Row],[key]]</f>
        <v>GP2005</v>
      </c>
      <c r="Q1537" s="40">
        <f>Beazley_data[[#This Row],[WEP]]</f>
        <v>50672467.078699999</v>
      </c>
      <c r="R1537" s="40">
        <f t="shared" si="187"/>
        <v>0</v>
      </c>
      <c r="S1537" s="41" t="str">
        <f t="shared" si="188"/>
        <v>no values</v>
      </c>
      <c r="U1537" s="42">
        <f>Beazley_data[[#This Row],[Acq_costs]]</f>
        <v>6941807.3656501798</v>
      </c>
      <c r="V1537" s="40">
        <f t="shared" si="189"/>
        <v>0</v>
      </c>
      <c r="W1537" s="43" t="str">
        <f t="shared" si="190"/>
        <v>no values</v>
      </c>
      <c r="Y1537" s="44">
        <f>Beazley_data[[#This Row],[total_RC]]</f>
        <v>1.03926516336182</v>
      </c>
      <c r="Z1537" s="45">
        <f t="shared" si="191"/>
        <v>0</v>
      </c>
      <c r="AA1537" s="43" t="str">
        <f t="shared" si="192"/>
        <v>no values</v>
      </c>
      <c r="AD1537" s="42">
        <f>Beazley_data[[#This Row],[Cat_incurred]]+Beazley_data[[#This Row],[incurred_exc_cat]]</f>
        <v>13227968.748391729</v>
      </c>
      <c r="AE1537" s="40">
        <f t="shared" si="193"/>
        <v>0</v>
      </c>
      <c r="AF1537" s="43" t="str">
        <f t="shared" si="194"/>
        <v>no values</v>
      </c>
    </row>
    <row r="1538" spans="1:32" x14ac:dyDescent="0.25">
      <c r="A1538" s="48" t="s">
        <v>1804</v>
      </c>
      <c r="B1538" s="48" t="s">
        <v>1794</v>
      </c>
      <c r="C1538" s="49">
        <v>2006</v>
      </c>
      <c r="D1538" s="85">
        <v>56747709.350199997</v>
      </c>
      <c r="E1538" s="49">
        <v>6128547.2673819698</v>
      </c>
      <c r="F1538" s="49">
        <v>3961154.9864740502</v>
      </c>
      <c r="G1538" s="49">
        <v>3962604.28647405</v>
      </c>
      <c r="H1538" s="49">
        <v>13459308.2020243</v>
      </c>
      <c r="I1538" s="49">
        <v>13459308.2020243</v>
      </c>
      <c r="J1538" s="49">
        <v>0.98351545674310703</v>
      </c>
      <c r="K1538" s="49">
        <v>17420463.1884983</v>
      </c>
      <c r="L1538" s="49">
        <v>17421912.4884983</v>
      </c>
      <c r="M1538" s="38">
        <f>IF(OR(Beazley_data[[#This Row],[total_RC]]&lt;0.6,Beazley_data[[#This Row],[total_RC]]&gt;2),1,Beazley_data[[#This Row],[total_RC]])</f>
        <v>0.98351545674310703</v>
      </c>
      <c r="P1538" s="39" t="str">
        <f>Beazley_data[[#This Row],[key]]</f>
        <v>GP2006</v>
      </c>
      <c r="Q1538" s="40">
        <f>Beazley_data[[#This Row],[WEP]]</f>
        <v>56747709.350199997</v>
      </c>
      <c r="R1538" s="40">
        <f t="shared" ref="R1538:R1601" si="195">IFERROR(INDEX($AJ$4:$CZ$182,MATCH($B1538,$AI$4:$AI$182,0),MATCH($C1538&amp;"WEP",$AJ$1:$FQ$1,0)),0)</f>
        <v>0</v>
      </c>
      <c r="S1538" s="41" t="str">
        <f t="shared" ref="S1538:S1601" si="196">IFERROR((R1538-Q1538)/R1538,"no values")</f>
        <v>no values</v>
      </c>
      <c r="U1538" s="42">
        <f>Beazley_data[[#This Row],[Acq_costs]]</f>
        <v>6128547.2673819698</v>
      </c>
      <c r="V1538" s="40">
        <f t="shared" ref="V1538:V1601" si="197">IFERROR(INDEX($AJ$4:$FQ$182,MATCH($B1538,$AI$4:$AI$182,0),MATCH($C1538&amp;"Acquisition Cost",$AJ$1:$FQ$1,0)),0)</f>
        <v>0</v>
      </c>
      <c r="W1538" s="43" t="str">
        <f t="shared" ref="W1538:W1601" si="198">IFERROR((V1538-U1538)/V1538,"no values")</f>
        <v>no values</v>
      </c>
      <c r="Y1538" s="44">
        <f>Beazley_data[[#This Row],[total_RC]]</f>
        <v>0.98351545674310703</v>
      </c>
      <c r="Z1538" s="45">
        <f t="shared" ref="Z1538:Z1601" si="199">IFERROR(INDEX($AJ$4:$FQ$182,MATCH($B1538,$AI$4:$AI$182,0),MATCH($C1538&amp;"RC",$AJ$1:$FQ$1,0)),0)</f>
        <v>0</v>
      </c>
      <c r="AA1538" s="43" t="str">
        <f t="shared" ref="AA1538:AA1601" si="200">IFERROR((Z1538-Y1538)/Z1538,"no values")</f>
        <v>no values</v>
      </c>
      <c r="AD1538" s="42">
        <f>Beazley_data[[#This Row],[Cat_incurred]]+Beazley_data[[#This Row],[incurred_exc_cat]]</f>
        <v>17421912.488498349</v>
      </c>
      <c r="AE1538" s="40">
        <f t="shared" ref="AE1538:AE1601" si="201">IFERROR(INDEX($AJ$4:$FQ$182,MATCH($B1538,$AI$4:$AI$182,0),MATCH($C1538&amp;"Total Incurred (Cat)",$AJ$1:$FQ$1,0)),0)+IFERROR(INDEX($AJ$4:$FQ$182,MATCH($B1538,$AI$4:$AI$182,0),MATCH($C1538&amp;"Total Incurred (Non Cat)",$AJ$1:$FQ$1,0)),0)</f>
        <v>0</v>
      </c>
      <c r="AF1538" s="43" t="str">
        <f t="shared" ref="AF1538:AF1601" si="202">IFERROR((AE1538-AD1538)/AE1538,"no values")</f>
        <v>no values</v>
      </c>
    </row>
    <row r="1539" spans="1:32" x14ac:dyDescent="0.25">
      <c r="A1539" s="46" t="s">
        <v>1805</v>
      </c>
      <c r="B1539" s="46" t="s">
        <v>1794</v>
      </c>
      <c r="C1539">
        <v>2007</v>
      </c>
      <c r="D1539" s="84">
        <v>73376071.111599997</v>
      </c>
      <c r="E1539">
        <v>8403855.3885754701</v>
      </c>
      <c r="F1539">
        <v>7334982.0148724504</v>
      </c>
      <c r="G1539">
        <v>7334982.0148724504</v>
      </c>
      <c r="H1539">
        <v>24021555.443946902</v>
      </c>
      <c r="I1539">
        <v>32115445.568046901</v>
      </c>
      <c r="J1539">
        <v>0.93658490573414299</v>
      </c>
      <c r="K1539">
        <v>31356537.458819401</v>
      </c>
      <c r="L1539">
        <v>39450427.582919396</v>
      </c>
      <c r="M1539" s="38">
        <f>IF(OR(Beazley_data[[#This Row],[total_RC]]&lt;0.6,Beazley_data[[#This Row],[total_RC]]&gt;2),1,Beazley_data[[#This Row],[total_RC]])</f>
        <v>0.93658490573414299</v>
      </c>
      <c r="P1539" s="39" t="str">
        <f>Beazley_data[[#This Row],[key]]</f>
        <v>GP2007</v>
      </c>
      <c r="Q1539" s="40">
        <f>Beazley_data[[#This Row],[WEP]]</f>
        <v>73376071.111599997</v>
      </c>
      <c r="R1539" s="40">
        <f t="shared" si="195"/>
        <v>0</v>
      </c>
      <c r="S1539" s="41" t="str">
        <f t="shared" si="196"/>
        <v>no values</v>
      </c>
      <c r="U1539" s="42">
        <f>Beazley_data[[#This Row],[Acq_costs]]</f>
        <v>8403855.3885754701</v>
      </c>
      <c r="V1539" s="40">
        <f t="shared" si="197"/>
        <v>0</v>
      </c>
      <c r="W1539" s="43" t="str">
        <f t="shared" si="198"/>
        <v>no values</v>
      </c>
      <c r="Y1539" s="44">
        <f>Beazley_data[[#This Row],[total_RC]]</f>
        <v>0.93658490573414299</v>
      </c>
      <c r="Z1539" s="45">
        <f t="shared" si="199"/>
        <v>0</v>
      </c>
      <c r="AA1539" s="43" t="str">
        <f t="shared" si="200"/>
        <v>no values</v>
      </c>
      <c r="AD1539" s="42">
        <f>Beazley_data[[#This Row],[Cat_incurred]]+Beazley_data[[#This Row],[incurred_exc_cat]]</f>
        <v>39450427.582919352</v>
      </c>
      <c r="AE1539" s="40">
        <f t="shared" si="201"/>
        <v>0</v>
      </c>
      <c r="AF1539" s="43" t="str">
        <f t="shared" si="202"/>
        <v>no values</v>
      </c>
    </row>
    <row r="1540" spans="1:32" x14ac:dyDescent="0.25">
      <c r="A1540" s="48" t="s">
        <v>1806</v>
      </c>
      <c r="B1540" s="48" t="s">
        <v>1794</v>
      </c>
      <c r="C1540" s="49">
        <v>2008</v>
      </c>
      <c r="D1540" s="85">
        <v>667902.64690000005</v>
      </c>
      <c r="E1540" s="49">
        <v>117433.353200606</v>
      </c>
      <c r="F1540" s="49">
        <v>0</v>
      </c>
      <c r="G1540" s="49">
        <v>0</v>
      </c>
      <c r="H1540" s="49">
        <v>0</v>
      </c>
      <c r="I1540" s="49">
        <v>0</v>
      </c>
      <c r="J1540" s="49"/>
      <c r="K1540" s="49">
        <v>0</v>
      </c>
      <c r="L1540" s="49">
        <v>0</v>
      </c>
      <c r="M1540" s="38">
        <f>IF(OR(Beazley_data[[#This Row],[total_RC]]&lt;0.6,Beazley_data[[#This Row],[total_RC]]&gt;2),1,Beazley_data[[#This Row],[total_RC]])</f>
        <v>1</v>
      </c>
      <c r="P1540" s="39" t="str">
        <f>Beazley_data[[#This Row],[key]]</f>
        <v>GP2008</v>
      </c>
      <c r="Q1540" s="40">
        <f>Beazley_data[[#This Row],[WEP]]</f>
        <v>667902.64690000005</v>
      </c>
      <c r="R1540" s="40">
        <f t="shared" si="195"/>
        <v>0</v>
      </c>
      <c r="S1540" s="41" t="str">
        <f t="shared" si="196"/>
        <v>no values</v>
      </c>
      <c r="U1540" s="42">
        <f>Beazley_data[[#This Row],[Acq_costs]]</f>
        <v>117433.353200606</v>
      </c>
      <c r="V1540" s="40">
        <f t="shared" si="197"/>
        <v>0</v>
      </c>
      <c r="W1540" s="43" t="str">
        <f t="shared" si="198"/>
        <v>no values</v>
      </c>
      <c r="Y1540" s="44">
        <f>Beazley_data[[#This Row],[total_RC]]</f>
        <v>0</v>
      </c>
      <c r="Z1540" s="45">
        <f t="shared" si="199"/>
        <v>0</v>
      </c>
      <c r="AA1540" s="43" t="str">
        <f t="shared" si="200"/>
        <v>no values</v>
      </c>
      <c r="AD1540" s="42">
        <f>Beazley_data[[#This Row],[Cat_incurred]]+Beazley_data[[#This Row],[incurred_exc_cat]]</f>
        <v>0</v>
      </c>
      <c r="AE1540" s="40">
        <f t="shared" si="201"/>
        <v>0</v>
      </c>
      <c r="AF1540" s="43" t="str">
        <f t="shared" si="202"/>
        <v>no values</v>
      </c>
    </row>
    <row r="1541" spans="1:32" x14ac:dyDescent="0.25">
      <c r="A1541" s="46" t="s">
        <v>1807</v>
      </c>
      <c r="B1541" s="46" t="s">
        <v>1794</v>
      </c>
      <c r="C1541">
        <v>2009</v>
      </c>
      <c r="D1541" s="84">
        <v>3434077.2751000002</v>
      </c>
      <c r="E1541">
        <v>641744.72502121201</v>
      </c>
      <c r="F1541">
        <v>0</v>
      </c>
      <c r="G1541">
        <v>0</v>
      </c>
      <c r="H1541">
        <v>508415.9</v>
      </c>
      <c r="I1541">
        <v>508415.9</v>
      </c>
      <c r="K1541">
        <v>508415.9</v>
      </c>
      <c r="L1541">
        <v>508415.9</v>
      </c>
      <c r="M1541" s="38">
        <f>IF(OR(Beazley_data[[#This Row],[total_RC]]&lt;0.6,Beazley_data[[#This Row],[total_RC]]&gt;2),1,Beazley_data[[#This Row],[total_RC]])</f>
        <v>1</v>
      </c>
      <c r="P1541" s="39" t="str">
        <f>Beazley_data[[#This Row],[key]]</f>
        <v>GP2009</v>
      </c>
      <c r="Q1541" s="40">
        <f>Beazley_data[[#This Row],[WEP]]</f>
        <v>3434077.2751000002</v>
      </c>
      <c r="R1541" s="40">
        <f t="shared" si="195"/>
        <v>0</v>
      </c>
      <c r="S1541" s="41" t="str">
        <f t="shared" si="196"/>
        <v>no values</v>
      </c>
      <c r="U1541" s="42">
        <f>Beazley_data[[#This Row],[Acq_costs]]</f>
        <v>641744.72502121201</v>
      </c>
      <c r="V1541" s="40">
        <f t="shared" si="197"/>
        <v>0</v>
      </c>
      <c r="W1541" s="43" t="str">
        <f t="shared" si="198"/>
        <v>no values</v>
      </c>
      <c r="Y1541" s="44">
        <f>Beazley_data[[#This Row],[total_RC]]</f>
        <v>0</v>
      </c>
      <c r="Z1541" s="45">
        <f t="shared" si="199"/>
        <v>0</v>
      </c>
      <c r="AA1541" s="43" t="str">
        <f t="shared" si="200"/>
        <v>no values</v>
      </c>
      <c r="AD1541" s="42">
        <f>Beazley_data[[#This Row],[Cat_incurred]]+Beazley_data[[#This Row],[incurred_exc_cat]]</f>
        <v>508415.9</v>
      </c>
      <c r="AE1541" s="40">
        <f t="shared" si="201"/>
        <v>0</v>
      </c>
      <c r="AF1541" s="43" t="str">
        <f t="shared" si="202"/>
        <v>no values</v>
      </c>
    </row>
    <row r="1542" spans="1:32" x14ac:dyDescent="0.25">
      <c r="A1542" s="48" t="s">
        <v>1808</v>
      </c>
      <c r="B1542" s="48" t="s">
        <v>1794</v>
      </c>
      <c r="C1542" s="49">
        <v>2010</v>
      </c>
      <c r="D1542" s="85">
        <v>8635416.9133000001</v>
      </c>
      <c r="E1542" s="49">
        <v>1395690.7968037</v>
      </c>
      <c r="F1542" s="49">
        <v>2335330.4500000002</v>
      </c>
      <c r="G1542" s="49">
        <v>2335330.4500000002</v>
      </c>
      <c r="H1542" s="49">
        <v>10743407.189999999</v>
      </c>
      <c r="I1542" s="49">
        <v>10743407.189999999</v>
      </c>
      <c r="J1542" s="49"/>
      <c r="K1542" s="49">
        <v>13078737.640000001</v>
      </c>
      <c r="L1542" s="49">
        <v>13078737.640000001</v>
      </c>
      <c r="M1542" s="38">
        <f>IF(OR(Beazley_data[[#This Row],[total_RC]]&lt;0.6,Beazley_data[[#This Row],[total_RC]]&gt;2),1,Beazley_data[[#This Row],[total_RC]])</f>
        <v>1</v>
      </c>
      <c r="P1542" s="39" t="str">
        <f>Beazley_data[[#This Row],[key]]</f>
        <v>GP2010</v>
      </c>
      <c r="Q1542" s="40">
        <f>Beazley_data[[#This Row],[WEP]]</f>
        <v>8635416.9133000001</v>
      </c>
      <c r="R1542" s="40">
        <f t="shared" si="195"/>
        <v>0</v>
      </c>
      <c r="S1542" s="41" t="str">
        <f t="shared" si="196"/>
        <v>no values</v>
      </c>
      <c r="U1542" s="42">
        <f>Beazley_data[[#This Row],[Acq_costs]]</f>
        <v>1395690.7968037</v>
      </c>
      <c r="V1542" s="40">
        <f t="shared" si="197"/>
        <v>0</v>
      </c>
      <c r="W1542" s="43" t="str">
        <f t="shared" si="198"/>
        <v>no values</v>
      </c>
      <c r="Y1542" s="44">
        <f>Beazley_data[[#This Row],[total_RC]]</f>
        <v>0</v>
      </c>
      <c r="Z1542" s="45">
        <f t="shared" si="199"/>
        <v>0</v>
      </c>
      <c r="AA1542" s="43" t="str">
        <f t="shared" si="200"/>
        <v>no values</v>
      </c>
      <c r="AD1542" s="42">
        <f>Beazley_data[[#This Row],[Cat_incurred]]+Beazley_data[[#This Row],[incurred_exc_cat]]</f>
        <v>13078737.640000001</v>
      </c>
      <c r="AE1542" s="40">
        <f t="shared" si="201"/>
        <v>0</v>
      </c>
      <c r="AF1542" s="43" t="str">
        <f t="shared" si="202"/>
        <v>no values</v>
      </c>
    </row>
    <row r="1543" spans="1:32" x14ac:dyDescent="0.25">
      <c r="A1543" s="46" t="s">
        <v>1809</v>
      </c>
      <c r="B1543" s="46" t="s">
        <v>1794</v>
      </c>
      <c r="C1543">
        <v>2011</v>
      </c>
      <c r="D1543" s="84">
        <v>7489748.5438000001</v>
      </c>
      <c r="E1543">
        <v>1268989.47652974</v>
      </c>
      <c r="F1543">
        <v>0</v>
      </c>
      <c r="G1543">
        <v>0</v>
      </c>
      <c r="H1543">
        <v>1139402.1299999999</v>
      </c>
      <c r="I1543">
        <v>1162810.1299999999</v>
      </c>
      <c r="K1543">
        <v>1139402.1299999999</v>
      </c>
      <c r="L1543">
        <v>1162810.1299999999</v>
      </c>
      <c r="M1543" s="38">
        <f>IF(OR(Beazley_data[[#This Row],[total_RC]]&lt;0.6,Beazley_data[[#This Row],[total_RC]]&gt;2),1,Beazley_data[[#This Row],[total_RC]])</f>
        <v>1</v>
      </c>
      <c r="P1543" s="39" t="str">
        <f>Beazley_data[[#This Row],[key]]</f>
        <v>GP2011</v>
      </c>
      <c r="Q1543" s="40">
        <f>Beazley_data[[#This Row],[WEP]]</f>
        <v>7489748.5438000001</v>
      </c>
      <c r="R1543" s="40">
        <f t="shared" si="195"/>
        <v>0</v>
      </c>
      <c r="S1543" s="41" t="str">
        <f t="shared" si="196"/>
        <v>no values</v>
      </c>
      <c r="U1543" s="42">
        <f>Beazley_data[[#This Row],[Acq_costs]]</f>
        <v>1268989.47652974</v>
      </c>
      <c r="V1543" s="40">
        <f t="shared" si="197"/>
        <v>0</v>
      </c>
      <c r="W1543" s="43" t="str">
        <f t="shared" si="198"/>
        <v>no values</v>
      </c>
      <c r="Y1543" s="44">
        <f>Beazley_data[[#This Row],[total_RC]]</f>
        <v>0</v>
      </c>
      <c r="Z1543" s="45">
        <f t="shared" si="199"/>
        <v>0</v>
      </c>
      <c r="AA1543" s="43" t="str">
        <f t="shared" si="200"/>
        <v>no values</v>
      </c>
      <c r="AD1543" s="42">
        <f>Beazley_data[[#This Row],[Cat_incurred]]+Beazley_data[[#This Row],[incurred_exc_cat]]</f>
        <v>1162810.1299999999</v>
      </c>
      <c r="AE1543" s="40">
        <f t="shared" si="201"/>
        <v>0</v>
      </c>
      <c r="AF1543" s="43" t="str">
        <f t="shared" si="202"/>
        <v>no values</v>
      </c>
    </row>
    <row r="1544" spans="1:32" x14ac:dyDescent="0.25">
      <c r="A1544" s="48" t="s">
        <v>1810</v>
      </c>
      <c r="B1544" s="48" t="s">
        <v>1794</v>
      </c>
      <c r="C1544" s="49">
        <v>2012</v>
      </c>
      <c r="D1544" s="85">
        <v>2064900.6373000001</v>
      </c>
      <c r="E1544" s="49">
        <v>515358.52269999997</v>
      </c>
      <c r="F1544" s="49">
        <v>0</v>
      </c>
      <c r="G1544" s="49">
        <v>0</v>
      </c>
      <c r="H1544" s="49">
        <v>4991352.21</v>
      </c>
      <c r="I1544" s="49">
        <v>4991352.21</v>
      </c>
      <c r="J1544" s="49"/>
      <c r="K1544" s="49">
        <v>4991352.21</v>
      </c>
      <c r="L1544" s="49">
        <v>4991352.21</v>
      </c>
      <c r="M1544" s="38">
        <f>IF(OR(Beazley_data[[#This Row],[total_RC]]&lt;0.6,Beazley_data[[#This Row],[total_RC]]&gt;2),1,Beazley_data[[#This Row],[total_RC]])</f>
        <v>1</v>
      </c>
      <c r="P1544" s="39" t="str">
        <f>Beazley_data[[#This Row],[key]]</f>
        <v>GP2012</v>
      </c>
      <c r="Q1544" s="40">
        <f>Beazley_data[[#This Row],[WEP]]</f>
        <v>2064900.6373000001</v>
      </c>
      <c r="R1544" s="40">
        <f t="shared" si="195"/>
        <v>0</v>
      </c>
      <c r="S1544" s="41" t="str">
        <f t="shared" si="196"/>
        <v>no values</v>
      </c>
      <c r="U1544" s="42">
        <f>Beazley_data[[#This Row],[Acq_costs]]</f>
        <v>515358.52269999997</v>
      </c>
      <c r="V1544" s="40">
        <f t="shared" si="197"/>
        <v>0</v>
      </c>
      <c r="W1544" s="43" t="str">
        <f t="shared" si="198"/>
        <v>no values</v>
      </c>
      <c r="Y1544" s="44">
        <f>Beazley_data[[#This Row],[total_RC]]</f>
        <v>0</v>
      </c>
      <c r="Z1544" s="45">
        <f t="shared" si="199"/>
        <v>0</v>
      </c>
      <c r="AA1544" s="43" t="str">
        <f t="shared" si="200"/>
        <v>no values</v>
      </c>
      <c r="AD1544" s="42">
        <f>Beazley_data[[#This Row],[Cat_incurred]]+Beazley_data[[#This Row],[incurred_exc_cat]]</f>
        <v>4991352.21</v>
      </c>
      <c r="AE1544" s="40">
        <f t="shared" si="201"/>
        <v>0</v>
      </c>
      <c r="AF1544" s="43" t="str">
        <f t="shared" si="202"/>
        <v>no values</v>
      </c>
    </row>
    <row r="1545" spans="1:32" x14ac:dyDescent="0.25">
      <c r="A1545" s="46" t="s">
        <v>1811</v>
      </c>
      <c r="B1545" s="46" t="s">
        <v>1794</v>
      </c>
      <c r="C1545">
        <v>2013</v>
      </c>
      <c r="D1545" s="84">
        <v>2607306.9890999999</v>
      </c>
      <c r="E1545">
        <v>651775.92090000003</v>
      </c>
      <c r="F1545">
        <v>0</v>
      </c>
      <c r="G1545">
        <v>0</v>
      </c>
      <c r="H1545">
        <v>5327062.4800000004</v>
      </c>
      <c r="I1545">
        <v>5978168.8099999996</v>
      </c>
      <c r="K1545">
        <v>5327062.4800000004</v>
      </c>
      <c r="L1545">
        <v>5978168.8099999996</v>
      </c>
      <c r="M1545" s="38">
        <f>IF(OR(Beazley_data[[#This Row],[total_RC]]&lt;0.6,Beazley_data[[#This Row],[total_RC]]&gt;2),1,Beazley_data[[#This Row],[total_RC]])</f>
        <v>1</v>
      </c>
      <c r="P1545" s="39" t="str">
        <f>Beazley_data[[#This Row],[key]]</f>
        <v>GP2013</v>
      </c>
      <c r="Q1545" s="40">
        <f>Beazley_data[[#This Row],[WEP]]</f>
        <v>2607306.9890999999</v>
      </c>
      <c r="R1545" s="40">
        <f t="shared" si="195"/>
        <v>0</v>
      </c>
      <c r="S1545" s="41" t="str">
        <f t="shared" si="196"/>
        <v>no values</v>
      </c>
      <c r="U1545" s="42">
        <f>Beazley_data[[#This Row],[Acq_costs]]</f>
        <v>651775.92090000003</v>
      </c>
      <c r="V1545" s="40">
        <f t="shared" si="197"/>
        <v>0</v>
      </c>
      <c r="W1545" s="43" t="str">
        <f t="shared" si="198"/>
        <v>no values</v>
      </c>
      <c r="Y1545" s="44">
        <f>Beazley_data[[#This Row],[total_RC]]</f>
        <v>0</v>
      </c>
      <c r="Z1545" s="45">
        <f t="shared" si="199"/>
        <v>0</v>
      </c>
      <c r="AA1545" s="43" t="str">
        <f t="shared" si="200"/>
        <v>no values</v>
      </c>
      <c r="AD1545" s="42">
        <f>Beazley_data[[#This Row],[Cat_incurred]]+Beazley_data[[#This Row],[incurred_exc_cat]]</f>
        <v>5978168.8099999996</v>
      </c>
      <c r="AE1545" s="40">
        <f t="shared" si="201"/>
        <v>0</v>
      </c>
      <c r="AF1545" s="43" t="str">
        <f t="shared" si="202"/>
        <v>no values</v>
      </c>
    </row>
    <row r="1546" spans="1:32" x14ac:dyDescent="0.25">
      <c r="A1546" s="48" t="s">
        <v>1812</v>
      </c>
      <c r="B1546" s="48" t="s">
        <v>1794</v>
      </c>
      <c r="C1546" s="49">
        <v>2014</v>
      </c>
      <c r="D1546" s="85">
        <v>3003697.76</v>
      </c>
      <c r="E1546" s="49">
        <v>750924.44</v>
      </c>
      <c r="F1546" s="49">
        <v>0</v>
      </c>
      <c r="G1546" s="49">
        <v>0</v>
      </c>
      <c r="H1546" s="49">
        <v>6195968.7300000004</v>
      </c>
      <c r="I1546" s="49">
        <v>6209824.7300000004</v>
      </c>
      <c r="J1546" s="49"/>
      <c r="K1546" s="49">
        <v>6195968.7300000004</v>
      </c>
      <c r="L1546" s="49">
        <v>6209824.7300000004</v>
      </c>
      <c r="M1546" s="38">
        <f>IF(OR(Beazley_data[[#This Row],[total_RC]]&lt;0.6,Beazley_data[[#This Row],[total_RC]]&gt;2),1,Beazley_data[[#This Row],[total_RC]])</f>
        <v>1</v>
      </c>
      <c r="P1546" s="39" t="str">
        <f>Beazley_data[[#This Row],[key]]</f>
        <v>GP2014</v>
      </c>
      <c r="Q1546" s="40">
        <f>Beazley_data[[#This Row],[WEP]]</f>
        <v>3003697.76</v>
      </c>
      <c r="R1546" s="40">
        <f t="shared" si="195"/>
        <v>0</v>
      </c>
      <c r="S1546" s="41" t="str">
        <f t="shared" si="196"/>
        <v>no values</v>
      </c>
      <c r="U1546" s="42">
        <f>Beazley_data[[#This Row],[Acq_costs]]</f>
        <v>750924.44</v>
      </c>
      <c r="V1546" s="40">
        <f t="shared" si="197"/>
        <v>0</v>
      </c>
      <c r="W1546" s="43" t="str">
        <f t="shared" si="198"/>
        <v>no values</v>
      </c>
      <c r="Y1546" s="44">
        <f>Beazley_data[[#This Row],[total_RC]]</f>
        <v>0</v>
      </c>
      <c r="Z1546" s="45">
        <f t="shared" si="199"/>
        <v>0</v>
      </c>
      <c r="AA1546" s="43" t="str">
        <f t="shared" si="200"/>
        <v>no values</v>
      </c>
      <c r="AD1546" s="42">
        <f>Beazley_data[[#This Row],[Cat_incurred]]+Beazley_data[[#This Row],[incurred_exc_cat]]</f>
        <v>6209824.7300000004</v>
      </c>
      <c r="AE1546" s="40">
        <f t="shared" si="201"/>
        <v>0</v>
      </c>
      <c r="AF1546" s="43" t="str">
        <f t="shared" si="202"/>
        <v>no values</v>
      </c>
    </row>
    <row r="1547" spans="1:32" x14ac:dyDescent="0.25">
      <c r="A1547" s="46" t="s">
        <v>1813</v>
      </c>
      <c r="B1547" s="46" t="s">
        <v>1794</v>
      </c>
      <c r="C1547">
        <v>2015</v>
      </c>
      <c r="D1547" s="84">
        <v>3203529.6</v>
      </c>
      <c r="E1547">
        <v>800882.4</v>
      </c>
      <c r="F1547">
        <v>0</v>
      </c>
      <c r="G1547">
        <v>0</v>
      </c>
      <c r="H1547">
        <v>3737748.91</v>
      </c>
      <c r="I1547">
        <v>4548357.4800000004</v>
      </c>
      <c r="K1547">
        <v>3737748.91</v>
      </c>
      <c r="L1547">
        <v>4548357.4800000004</v>
      </c>
      <c r="M1547" s="38">
        <f>IF(OR(Beazley_data[[#This Row],[total_RC]]&lt;0.6,Beazley_data[[#This Row],[total_RC]]&gt;2),1,Beazley_data[[#This Row],[total_RC]])</f>
        <v>1</v>
      </c>
      <c r="P1547" s="39" t="str">
        <f>Beazley_data[[#This Row],[key]]</f>
        <v>GP2015</v>
      </c>
      <c r="Q1547" s="40">
        <f>Beazley_data[[#This Row],[WEP]]</f>
        <v>3203529.6</v>
      </c>
      <c r="R1547" s="40">
        <f t="shared" si="195"/>
        <v>0</v>
      </c>
      <c r="S1547" s="41" t="str">
        <f t="shared" si="196"/>
        <v>no values</v>
      </c>
      <c r="U1547" s="42">
        <f>Beazley_data[[#This Row],[Acq_costs]]</f>
        <v>800882.4</v>
      </c>
      <c r="V1547" s="40">
        <f t="shared" si="197"/>
        <v>0</v>
      </c>
      <c r="W1547" s="43" t="str">
        <f t="shared" si="198"/>
        <v>no values</v>
      </c>
      <c r="Y1547" s="44">
        <f>Beazley_data[[#This Row],[total_RC]]</f>
        <v>0</v>
      </c>
      <c r="Z1547" s="45">
        <f t="shared" si="199"/>
        <v>0</v>
      </c>
      <c r="AA1547" s="43" t="str">
        <f t="shared" si="200"/>
        <v>no values</v>
      </c>
      <c r="AD1547" s="42">
        <f>Beazley_data[[#This Row],[Cat_incurred]]+Beazley_data[[#This Row],[incurred_exc_cat]]</f>
        <v>4548357.4800000004</v>
      </c>
      <c r="AE1547" s="40">
        <f t="shared" si="201"/>
        <v>0</v>
      </c>
      <c r="AF1547" s="43" t="str">
        <f t="shared" si="202"/>
        <v>no values</v>
      </c>
    </row>
    <row r="1548" spans="1:32" x14ac:dyDescent="0.25">
      <c r="A1548" s="48" t="s">
        <v>1814</v>
      </c>
      <c r="B1548" s="48" t="s">
        <v>1794</v>
      </c>
      <c r="C1548" s="49">
        <v>2016</v>
      </c>
      <c r="D1548" s="85">
        <v>452412</v>
      </c>
      <c r="E1548" s="49">
        <v>113103</v>
      </c>
      <c r="F1548" s="49">
        <v>0</v>
      </c>
      <c r="G1548" s="49">
        <v>0</v>
      </c>
      <c r="H1548" s="49">
        <v>149135.71</v>
      </c>
      <c r="I1548" s="49">
        <v>334460.78000000003</v>
      </c>
      <c r="J1548" s="49"/>
      <c r="K1548" s="49">
        <v>149135.71</v>
      </c>
      <c r="L1548" s="49">
        <v>334460.78000000003</v>
      </c>
      <c r="M1548" s="38">
        <f>IF(OR(Beazley_data[[#This Row],[total_RC]]&lt;0.6,Beazley_data[[#This Row],[total_RC]]&gt;2),1,Beazley_data[[#This Row],[total_RC]])</f>
        <v>1</v>
      </c>
      <c r="P1548" s="39" t="str">
        <f>Beazley_data[[#This Row],[key]]</f>
        <v>GP2016</v>
      </c>
      <c r="Q1548" s="40">
        <f>Beazley_data[[#This Row],[WEP]]</f>
        <v>452412</v>
      </c>
      <c r="R1548" s="40">
        <f t="shared" si="195"/>
        <v>0</v>
      </c>
      <c r="S1548" s="41" t="str">
        <f t="shared" si="196"/>
        <v>no values</v>
      </c>
      <c r="U1548" s="42">
        <f>Beazley_data[[#This Row],[Acq_costs]]</f>
        <v>113103</v>
      </c>
      <c r="V1548" s="40">
        <f t="shared" si="197"/>
        <v>0</v>
      </c>
      <c r="W1548" s="43" t="str">
        <f t="shared" si="198"/>
        <v>no values</v>
      </c>
      <c r="Y1548" s="44">
        <f>Beazley_data[[#This Row],[total_RC]]</f>
        <v>0</v>
      </c>
      <c r="Z1548" s="45">
        <f t="shared" si="199"/>
        <v>0</v>
      </c>
      <c r="AA1548" s="43" t="str">
        <f t="shared" si="200"/>
        <v>no values</v>
      </c>
      <c r="AD1548" s="42">
        <f>Beazley_data[[#This Row],[Cat_incurred]]+Beazley_data[[#This Row],[incurred_exc_cat]]</f>
        <v>334460.78000000003</v>
      </c>
      <c r="AE1548" s="40">
        <f t="shared" si="201"/>
        <v>0</v>
      </c>
      <c r="AF1548" s="43" t="str">
        <f t="shared" si="202"/>
        <v>no values</v>
      </c>
    </row>
    <row r="1549" spans="1:32" x14ac:dyDescent="0.25">
      <c r="A1549" s="46" t="s">
        <v>1815</v>
      </c>
      <c r="B1549" s="46" t="s">
        <v>68</v>
      </c>
      <c r="C1549">
        <v>1993</v>
      </c>
      <c r="D1549" s="84">
        <v>17407.588</v>
      </c>
      <c r="E1549">
        <v>9122.0020000000004</v>
      </c>
      <c r="F1549">
        <v>0</v>
      </c>
      <c r="G1549">
        <v>0</v>
      </c>
      <c r="H1549">
        <v>6842.4004531600003</v>
      </c>
      <c r="I1549">
        <v>6842.4004531600003</v>
      </c>
      <c r="J1549">
        <v>1</v>
      </c>
      <c r="K1549">
        <v>6842.4004531600003</v>
      </c>
      <c r="L1549">
        <v>6842.4004531600003</v>
      </c>
      <c r="M1549" s="38">
        <f>IF(OR(Beazley_data[[#This Row],[total_RC]]&lt;0.6,Beazley_data[[#This Row],[total_RC]]&gt;2),1,Beazley_data[[#This Row],[total_RC]])</f>
        <v>1</v>
      </c>
      <c r="P1549" s="39" t="str">
        <f>Beazley_data[[#This Row],[key]]</f>
        <v>GS1993</v>
      </c>
      <c r="Q1549" s="40">
        <f>Beazley_data[[#This Row],[WEP]]</f>
        <v>17407.588</v>
      </c>
      <c r="R1549" s="40">
        <f t="shared" si="195"/>
        <v>0</v>
      </c>
      <c r="S1549" s="41" t="str">
        <f t="shared" si="196"/>
        <v>no values</v>
      </c>
      <c r="U1549" s="42">
        <f>Beazley_data[[#This Row],[Acq_costs]]</f>
        <v>9122.0020000000004</v>
      </c>
      <c r="V1549" s="40">
        <f t="shared" si="197"/>
        <v>0</v>
      </c>
      <c r="W1549" s="43" t="str">
        <f t="shared" si="198"/>
        <v>no values</v>
      </c>
      <c r="Y1549" s="44">
        <f>Beazley_data[[#This Row],[total_RC]]</f>
        <v>1</v>
      </c>
      <c r="Z1549" s="45">
        <f t="shared" si="199"/>
        <v>0</v>
      </c>
      <c r="AA1549" s="43" t="str">
        <f t="shared" si="200"/>
        <v>no values</v>
      </c>
      <c r="AD1549" s="42">
        <f>Beazley_data[[#This Row],[Cat_incurred]]+Beazley_data[[#This Row],[incurred_exc_cat]]</f>
        <v>6842.4004531600003</v>
      </c>
      <c r="AE1549" s="40">
        <f t="shared" si="201"/>
        <v>0</v>
      </c>
      <c r="AF1549" s="43" t="str">
        <f t="shared" si="202"/>
        <v>no values</v>
      </c>
    </row>
    <row r="1550" spans="1:32" x14ac:dyDescent="0.25">
      <c r="A1550" s="48" t="s">
        <v>1816</v>
      </c>
      <c r="B1550" s="48" t="s">
        <v>68</v>
      </c>
      <c r="C1550" s="49">
        <v>1994</v>
      </c>
      <c r="D1550" s="85">
        <v>48712.597500000003</v>
      </c>
      <c r="E1550" s="49">
        <v>22494.202499999999</v>
      </c>
      <c r="F1550" s="49">
        <v>0</v>
      </c>
      <c r="G1550" s="49">
        <v>0</v>
      </c>
      <c r="H1550" s="49">
        <v>11731.75265138</v>
      </c>
      <c r="I1550" s="49">
        <v>11731.75265138</v>
      </c>
      <c r="J1550" s="49"/>
      <c r="K1550" s="49">
        <v>11731.75265138</v>
      </c>
      <c r="L1550" s="49">
        <v>11731.75265138</v>
      </c>
      <c r="M1550" s="38">
        <f>IF(OR(Beazley_data[[#This Row],[total_RC]]&lt;0.6,Beazley_data[[#This Row],[total_RC]]&gt;2),1,Beazley_data[[#This Row],[total_RC]])</f>
        <v>1</v>
      </c>
      <c r="P1550" s="39" t="str">
        <f>Beazley_data[[#This Row],[key]]</f>
        <v>GS1994</v>
      </c>
      <c r="Q1550" s="40">
        <f>Beazley_data[[#This Row],[WEP]]</f>
        <v>48712.597500000003</v>
      </c>
      <c r="R1550" s="40">
        <f t="shared" si="195"/>
        <v>0</v>
      </c>
      <c r="S1550" s="41" t="str">
        <f t="shared" si="196"/>
        <v>no values</v>
      </c>
      <c r="U1550" s="42">
        <f>Beazley_data[[#This Row],[Acq_costs]]</f>
        <v>22494.202499999999</v>
      </c>
      <c r="V1550" s="40">
        <f t="shared" si="197"/>
        <v>0</v>
      </c>
      <c r="W1550" s="43" t="str">
        <f t="shared" si="198"/>
        <v>no values</v>
      </c>
      <c r="Y1550" s="44">
        <f>Beazley_data[[#This Row],[total_RC]]</f>
        <v>0</v>
      </c>
      <c r="Z1550" s="45">
        <f t="shared" si="199"/>
        <v>0</v>
      </c>
      <c r="AA1550" s="43" t="str">
        <f t="shared" si="200"/>
        <v>no values</v>
      </c>
      <c r="AD1550" s="42">
        <f>Beazley_data[[#This Row],[Cat_incurred]]+Beazley_data[[#This Row],[incurred_exc_cat]]</f>
        <v>11731.75265138</v>
      </c>
      <c r="AE1550" s="40">
        <f t="shared" si="201"/>
        <v>0</v>
      </c>
      <c r="AF1550" s="43" t="str">
        <f t="shared" si="202"/>
        <v>no values</v>
      </c>
    </row>
    <row r="1551" spans="1:32" x14ac:dyDescent="0.25">
      <c r="A1551" s="46" t="s">
        <v>1817</v>
      </c>
      <c r="B1551" s="46" t="s">
        <v>68</v>
      </c>
      <c r="C1551">
        <v>1995</v>
      </c>
      <c r="D1551" s="84">
        <v>65196.706700000002</v>
      </c>
      <c r="E1551">
        <v>26568.582273544998</v>
      </c>
      <c r="F1551">
        <v>2.30474047</v>
      </c>
      <c r="G1551">
        <v>2.30474047</v>
      </c>
      <c r="H1551">
        <v>25751.12482841</v>
      </c>
      <c r="I1551">
        <v>25751.12482841</v>
      </c>
      <c r="K1551">
        <v>25753.429568880001</v>
      </c>
      <c r="L1551">
        <v>25753.429568880001</v>
      </c>
      <c r="M1551" s="38">
        <f>IF(OR(Beazley_data[[#This Row],[total_RC]]&lt;0.6,Beazley_data[[#This Row],[total_RC]]&gt;2),1,Beazley_data[[#This Row],[total_RC]])</f>
        <v>1</v>
      </c>
      <c r="P1551" s="39" t="str">
        <f>Beazley_data[[#This Row],[key]]</f>
        <v>GS1995</v>
      </c>
      <c r="Q1551" s="40">
        <f>Beazley_data[[#This Row],[WEP]]</f>
        <v>65196.706700000002</v>
      </c>
      <c r="R1551" s="40">
        <f t="shared" si="195"/>
        <v>0</v>
      </c>
      <c r="S1551" s="41" t="str">
        <f t="shared" si="196"/>
        <v>no values</v>
      </c>
      <c r="U1551" s="42">
        <f>Beazley_data[[#This Row],[Acq_costs]]</f>
        <v>26568.582273544998</v>
      </c>
      <c r="V1551" s="40">
        <f t="shared" si="197"/>
        <v>0</v>
      </c>
      <c r="W1551" s="43" t="str">
        <f t="shared" si="198"/>
        <v>no values</v>
      </c>
      <c r="Y1551" s="44">
        <f>Beazley_data[[#This Row],[total_RC]]</f>
        <v>0</v>
      </c>
      <c r="Z1551" s="45">
        <f t="shared" si="199"/>
        <v>0</v>
      </c>
      <c r="AA1551" s="43" t="str">
        <f t="shared" si="200"/>
        <v>no values</v>
      </c>
      <c r="AD1551" s="42">
        <f>Beazley_data[[#This Row],[Cat_incurred]]+Beazley_data[[#This Row],[incurred_exc_cat]]</f>
        <v>25753.429568880001</v>
      </c>
      <c r="AE1551" s="40">
        <f t="shared" si="201"/>
        <v>0</v>
      </c>
      <c r="AF1551" s="43" t="str">
        <f t="shared" si="202"/>
        <v>no values</v>
      </c>
    </row>
    <row r="1552" spans="1:32" x14ac:dyDescent="0.25">
      <c r="A1552" s="48" t="s">
        <v>1818</v>
      </c>
      <c r="B1552" s="48" t="s">
        <v>68</v>
      </c>
      <c r="C1552" s="49">
        <v>1996</v>
      </c>
      <c r="D1552" s="85">
        <v>56337.068700000003</v>
      </c>
      <c r="E1552" s="49">
        <v>23584.900930523199</v>
      </c>
      <c r="F1552" s="49">
        <v>0</v>
      </c>
      <c r="G1552" s="49">
        <v>0</v>
      </c>
      <c r="H1552" s="49">
        <v>8420.3856917899993</v>
      </c>
      <c r="I1552" s="49">
        <v>9249.8270662100003</v>
      </c>
      <c r="J1552" s="49">
        <v>0.99145800076862101</v>
      </c>
      <c r="K1552" s="49">
        <v>8420.3856917899993</v>
      </c>
      <c r="L1552" s="49">
        <v>9249.8270662100003</v>
      </c>
      <c r="M1552" s="38">
        <f>IF(OR(Beazley_data[[#This Row],[total_RC]]&lt;0.6,Beazley_data[[#This Row],[total_RC]]&gt;2),1,Beazley_data[[#This Row],[total_RC]])</f>
        <v>0.99145800076862101</v>
      </c>
      <c r="P1552" s="39" t="str">
        <f>Beazley_data[[#This Row],[key]]</f>
        <v>GS1996</v>
      </c>
      <c r="Q1552" s="40">
        <f>Beazley_data[[#This Row],[WEP]]</f>
        <v>56337.068700000003</v>
      </c>
      <c r="R1552" s="40">
        <f t="shared" si="195"/>
        <v>0</v>
      </c>
      <c r="S1552" s="41" t="str">
        <f t="shared" si="196"/>
        <v>no values</v>
      </c>
      <c r="U1552" s="42">
        <f>Beazley_data[[#This Row],[Acq_costs]]</f>
        <v>23584.900930523199</v>
      </c>
      <c r="V1552" s="40">
        <f t="shared" si="197"/>
        <v>0</v>
      </c>
      <c r="W1552" s="43" t="str">
        <f t="shared" si="198"/>
        <v>no values</v>
      </c>
      <c r="Y1552" s="44">
        <f>Beazley_data[[#This Row],[total_RC]]</f>
        <v>0.99145800076862101</v>
      </c>
      <c r="Z1552" s="45">
        <f t="shared" si="199"/>
        <v>0</v>
      </c>
      <c r="AA1552" s="43" t="str">
        <f t="shared" si="200"/>
        <v>no values</v>
      </c>
      <c r="AD1552" s="42">
        <f>Beazley_data[[#This Row],[Cat_incurred]]+Beazley_data[[#This Row],[incurred_exc_cat]]</f>
        <v>9249.8270662100003</v>
      </c>
      <c r="AE1552" s="40">
        <f t="shared" si="201"/>
        <v>0</v>
      </c>
      <c r="AF1552" s="43" t="str">
        <f t="shared" si="202"/>
        <v>no values</v>
      </c>
    </row>
    <row r="1553" spans="1:32" x14ac:dyDescent="0.25">
      <c r="A1553" s="46" t="s">
        <v>1819</v>
      </c>
      <c r="B1553" s="46" t="s">
        <v>68</v>
      </c>
      <c r="C1553">
        <v>1997</v>
      </c>
      <c r="D1553" s="84">
        <v>155289.2879</v>
      </c>
      <c r="E1553">
        <v>53675.498917713798</v>
      </c>
      <c r="F1553">
        <v>289149.41967347002</v>
      </c>
      <c r="G1553">
        <v>289149.41967347002</v>
      </c>
      <c r="H1553">
        <v>1204.28818587</v>
      </c>
      <c r="I1553">
        <v>1204.28818587</v>
      </c>
      <c r="J1553">
        <v>0.82864815970685601</v>
      </c>
      <c r="K1553">
        <v>290353.70785934001</v>
      </c>
      <c r="L1553">
        <v>290353.70785934001</v>
      </c>
      <c r="M1553" s="38">
        <f>IF(OR(Beazley_data[[#This Row],[total_RC]]&lt;0.6,Beazley_data[[#This Row],[total_RC]]&gt;2),1,Beazley_data[[#This Row],[total_RC]])</f>
        <v>0.82864815970685601</v>
      </c>
      <c r="P1553" s="39" t="str">
        <f>Beazley_data[[#This Row],[key]]</f>
        <v>GS1997</v>
      </c>
      <c r="Q1553" s="40">
        <f>Beazley_data[[#This Row],[WEP]]</f>
        <v>155289.2879</v>
      </c>
      <c r="R1553" s="40">
        <f t="shared" si="195"/>
        <v>0</v>
      </c>
      <c r="S1553" s="41" t="str">
        <f t="shared" si="196"/>
        <v>no values</v>
      </c>
      <c r="U1553" s="42">
        <f>Beazley_data[[#This Row],[Acq_costs]]</f>
        <v>53675.498917713798</v>
      </c>
      <c r="V1553" s="40">
        <f t="shared" si="197"/>
        <v>0</v>
      </c>
      <c r="W1553" s="43" t="str">
        <f t="shared" si="198"/>
        <v>no values</v>
      </c>
      <c r="Y1553" s="44">
        <f>Beazley_data[[#This Row],[total_RC]]</f>
        <v>0.82864815970685601</v>
      </c>
      <c r="Z1553" s="45">
        <f t="shared" si="199"/>
        <v>0</v>
      </c>
      <c r="AA1553" s="43" t="str">
        <f t="shared" si="200"/>
        <v>no values</v>
      </c>
      <c r="AD1553" s="42">
        <f>Beazley_data[[#This Row],[Cat_incurred]]+Beazley_data[[#This Row],[incurred_exc_cat]]</f>
        <v>290353.70785934001</v>
      </c>
      <c r="AE1553" s="40">
        <f t="shared" si="201"/>
        <v>0</v>
      </c>
      <c r="AF1553" s="43" t="str">
        <f t="shared" si="202"/>
        <v>no values</v>
      </c>
    </row>
    <row r="1554" spans="1:32" x14ac:dyDescent="0.25">
      <c r="A1554" s="48" t="s">
        <v>1820</v>
      </c>
      <c r="B1554" s="48" t="s">
        <v>68</v>
      </c>
      <c r="C1554" s="49">
        <v>1998</v>
      </c>
      <c r="D1554" s="85">
        <v>149797.9975</v>
      </c>
      <c r="E1554" s="49">
        <v>48045.8420139706</v>
      </c>
      <c r="F1554" s="49">
        <v>2055.8827789799998</v>
      </c>
      <c r="G1554" s="49">
        <v>2055.8827789799998</v>
      </c>
      <c r="H1554" s="49">
        <v>119544.00507864</v>
      </c>
      <c r="I1554" s="49">
        <v>119544.00507864</v>
      </c>
      <c r="J1554" s="49">
        <v>0.91435807642352496</v>
      </c>
      <c r="K1554" s="49">
        <v>121599.88785761999</v>
      </c>
      <c r="L1554" s="49">
        <v>121599.88785761999</v>
      </c>
      <c r="M1554" s="38">
        <f>IF(OR(Beazley_data[[#This Row],[total_RC]]&lt;0.6,Beazley_data[[#This Row],[total_RC]]&gt;2),1,Beazley_data[[#This Row],[total_RC]])</f>
        <v>0.91435807642352496</v>
      </c>
      <c r="P1554" s="39" t="str">
        <f>Beazley_data[[#This Row],[key]]</f>
        <v>GS1998</v>
      </c>
      <c r="Q1554" s="40">
        <f>Beazley_data[[#This Row],[WEP]]</f>
        <v>149797.9975</v>
      </c>
      <c r="R1554" s="40">
        <f t="shared" si="195"/>
        <v>0</v>
      </c>
      <c r="S1554" s="41" t="str">
        <f t="shared" si="196"/>
        <v>no values</v>
      </c>
      <c r="U1554" s="42">
        <f>Beazley_data[[#This Row],[Acq_costs]]</f>
        <v>48045.8420139706</v>
      </c>
      <c r="V1554" s="40">
        <f t="shared" si="197"/>
        <v>0</v>
      </c>
      <c r="W1554" s="43" t="str">
        <f t="shared" si="198"/>
        <v>no values</v>
      </c>
      <c r="Y1554" s="44">
        <f>Beazley_data[[#This Row],[total_RC]]</f>
        <v>0.91435807642352496</v>
      </c>
      <c r="Z1554" s="45">
        <f t="shared" si="199"/>
        <v>0</v>
      </c>
      <c r="AA1554" s="43" t="str">
        <f t="shared" si="200"/>
        <v>no values</v>
      </c>
      <c r="AD1554" s="42">
        <f>Beazley_data[[#This Row],[Cat_incurred]]+Beazley_data[[#This Row],[incurred_exc_cat]]</f>
        <v>121599.88785761999</v>
      </c>
      <c r="AE1554" s="40">
        <f t="shared" si="201"/>
        <v>0</v>
      </c>
      <c r="AF1554" s="43" t="str">
        <f t="shared" si="202"/>
        <v>no values</v>
      </c>
    </row>
    <row r="1555" spans="1:32" x14ac:dyDescent="0.25">
      <c r="A1555" s="46" t="s">
        <v>1821</v>
      </c>
      <c r="B1555" s="46" t="s">
        <v>68</v>
      </c>
      <c r="C1555">
        <v>1999</v>
      </c>
      <c r="D1555" s="84">
        <v>79034.966199999995</v>
      </c>
      <c r="E1555">
        <v>13461.598274509801</v>
      </c>
      <c r="F1555">
        <v>174055.046</v>
      </c>
      <c r="G1555">
        <v>174055.046</v>
      </c>
      <c r="H1555">
        <v>6667.5572000000002</v>
      </c>
      <c r="I1555">
        <v>6667.5572000000002</v>
      </c>
      <c r="J1555">
        <v>0.96983654289592502</v>
      </c>
      <c r="K1555">
        <v>180722.60320000001</v>
      </c>
      <c r="L1555">
        <v>180722.60320000001</v>
      </c>
      <c r="M1555" s="38">
        <f>IF(OR(Beazley_data[[#This Row],[total_RC]]&lt;0.6,Beazley_data[[#This Row],[total_RC]]&gt;2),1,Beazley_data[[#This Row],[total_RC]])</f>
        <v>0.96983654289592502</v>
      </c>
      <c r="P1555" s="39" t="str">
        <f>Beazley_data[[#This Row],[key]]</f>
        <v>GS1999</v>
      </c>
      <c r="Q1555" s="40">
        <f>Beazley_data[[#This Row],[WEP]]</f>
        <v>79034.966199999995</v>
      </c>
      <c r="R1555" s="40">
        <f t="shared" si="195"/>
        <v>0</v>
      </c>
      <c r="S1555" s="41" t="str">
        <f t="shared" si="196"/>
        <v>no values</v>
      </c>
      <c r="U1555" s="42">
        <f>Beazley_data[[#This Row],[Acq_costs]]</f>
        <v>13461.598274509801</v>
      </c>
      <c r="V1555" s="40">
        <f t="shared" si="197"/>
        <v>0</v>
      </c>
      <c r="W1555" s="43" t="str">
        <f t="shared" si="198"/>
        <v>no values</v>
      </c>
      <c r="Y1555" s="44">
        <f>Beazley_data[[#This Row],[total_RC]]</f>
        <v>0.96983654289592502</v>
      </c>
      <c r="Z1555" s="45">
        <f t="shared" si="199"/>
        <v>0</v>
      </c>
      <c r="AA1555" s="43" t="str">
        <f t="shared" si="200"/>
        <v>no values</v>
      </c>
      <c r="AD1555" s="42">
        <f>Beazley_data[[#This Row],[Cat_incurred]]+Beazley_data[[#This Row],[incurred_exc_cat]]</f>
        <v>180722.60320000001</v>
      </c>
      <c r="AE1555" s="40">
        <f t="shared" si="201"/>
        <v>0</v>
      </c>
      <c r="AF1555" s="43" t="str">
        <f t="shared" si="202"/>
        <v>no values</v>
      </c>
    </row>
    <row r="1556" spans="1:32" x14ac:dyDescent="0.25">
      <c r="A1556" s="48" t="s">
        <v>1822</v>
      </c>
      <c r="B1556" s="48" t="s">
        <v>68</v>
      </c>
      <c r="C1556" s="49">
        <v>2000</v>
      </c>
      <c r="D1556" s="85">
        <v>67072.764599999995</v>
      </c>
      <c r="E1556" s="49">
        <v>14739.0566965856</v>
      </c>
      <c r="F1556" s="49">
        <v>47058.70575252</v>
      </c>
      <c r="G1556" s="49">
        <v>47058.70575252</v>
      </c>
      <c r="H1556" s="49">
        <v>0</v>
      </c>
      <c r="I1556" s="49">
        <v>0</v>
      </c>
      <c r="J1556" s="49">
        <v>1.0042158063478599</v>
      </c>
      <c r="K1556" s="49">
        <v>47058.70575252</v>
      </c>
      <c r="L1556" s="49">
        <v>47058.70575252</v>
      </c>
      <c r="M1556" s="38">
        <f>IF(OR(Beazley_data[[#This Row],[total_RC]]&lt;0.6,Beazley_data[[#This Row],[total_RC]]&gt;2),1,Beazley_data[[#This Row],[total_RC]])</f>
        <v>1.0042158063478599</v>
      </c>
      <c r="P1556" s="39" t="str">
        <f>Beazley_data[[#This Row],[key]]</f>
        <v>GS2000</v>
      </c>
      <c r="Q1556" s="40">
        <f>Beazley_data[[#This Row],[WEP]]</f>
        <v>67072.764599999995</v>
      </c>
      <c r="R1556" s="40">
        <f t="shared" si="195"/>
        <v>69847.154293875006</v>
      </c>
      <c r="S1556" s="41">
        <f t="shared" si="196"/>
        <v>3.9720869402954349E-2</v>
      </c>
      <c r="U1556" s="42">
        <f>Beazley_data[[#This Row],[Acq_costs]]</f>
        <v>14739.0566965856</v>
      </c>
      <c r="V1556" s="40">
        <f t="shared" si="197"/>
        <v>15373.271104625001</v>
      </c>
      <c r="W1556" s="43">
        <f t="shared" si="198"/>
        <v>4.1254356585736625E-2</v>
      </c>
      <c r="Y1556" s="44">
        <f>Beazley_data[[#This Row],[total_RC]]</f>
        <v>1.0042158063478599</v>
      </c>
      <c r="Z1556" s="45">
        <f t="shared" si="199"/>
        <v>1.0044701941137599</v>
      </c>
      <c r="AA1556" s="43">
        <f t="shared" si="200"/>
        <v>2.5325566392189264E-4</v>
      </c>
      <c r="AD1556" s="42">
        <f>Beazley_data[[#This Row],[Cat_incurred]]+Beazley_data[[#This Row],[incurred_exc_cat]]</f>
        <v>47058.70575252</v>
      </c>
      <c r="AE1556" s="40">
        <f t="shared" si="201"/>
        <v>48146.769383999999</v>
      </c>
      <c r="AF1556" s="43">
        <f t="shared" si="202"/>
        <v>2.259889179276028E-2</v>
      </c>
    </row>
    <row r="1557" spans="1:32" x14ac:dyDescent="0.25">
      <c r="A1557" s="46" t="s">
        <v>1823</v>
      </c>
      <c r="B1557" s="46" t="s">
        <v>68</v>
      </c>
      <c r="C1557">
        <v>2001</v>
      </c>
      <c r="D1557" s="84">
        <v>66645.033599999995</v>
      </c>
      <c r="E1557">
        <v>28423.295050573401</v>
      </c>
      <c r="F1557">
        <v>39016.46761362</v>
      </c>
      <c r="G1557">
        <v>39016.46761362</v>
      </c>
      <c r="H1557">
        <v>0</v>
      </c>
      <c r="I1557">
        <v>0</v>
      </c>
      <c r="J1557">
        <v>0.99353340924179701</v>
      </c>
      <c r="K1557">
        <v>39016.46761362</v>
      </c>
      <c r="L1557">
        <v>39016.46761362</v>
      </c>
      <c r="M1557" s="38">
        <f>IF(OR(Beazley_data[[#This Row],[total_RC]]&lt;0.6,Beazley_data[[#This Row],[total_RC]]&gt;2),1,Beazley_data[[#This Row],[total_RC]])</f>
        <v>0.99353340924179701</v>
      </c>
      <c r="P1557" s="39" t="str">
        <f>Beazley_data[[#This Row],[key]]</f>
        <v>GS2001</v>
      </c>
      <c r="Q1557" s="40">
        <f>Beazley_data[[#This Row],[WEP]]</f>
        <v>66645.033599999995</v>
      </c>
      <c r="R1557" s="40">
        <f t="shared" si="195"/>
        <v>69167.656967999996</v>
      </c>
      <c r="S1557" s="41">
        <f t="shared" si="196"/>
        <v>3.6471140972247726E-2</v>
      </c>
      <c r="U1557" s="42">
        <f>Beazley_data[[#This Row],[Acq_costs]]</f>
        <v>28423.295050573401</v>
      </c>
      <c r="V1557" s="40">
        <f t="shared" si="197"/>
        <v>29517.023160000001</v>
      </c>
      <c r="W1557" s="43">
        <f t="shared" si="198"/>
        <v>3.7054146805317614E-2</v>
      </c>
      <c r="Y1557" s="44">
        <f>Beazley_data[[#This Row],[total_RC]]</f>
        <v>0.99353340924179701</v>
      </c>
      <c r="Z1557" s="45">
        <f t="shared" si="199"/>
        <v>0.99353340634051901</v>
      </c>
      <c r="AA1557" s="43">
        <f t="shared" si="200"/>
        <v>-2.9201614934241541E-9</v>
      </c>
      <c r="AD1557" s="42">
        <f>Beazley_data[[#This Row],[Cat_incurred]]+Beazley_data[[#This Row],[incurred_exc_cat]]</f>
        <v>39016.46761362</v>
      </c>
      <c r="AE1557" s="40">
        <f t="shared" si="201"/>
        <v>41126.649704000003</v>
      </c>
      <c r="AF1557" s="43">
        <f t="shared" si="202"/>
        <v>5.1309360367731725E-2</v>
      </c>
    </row>
    <row r="1558" spans="1:32" x14ac:dyDescent="0.25">
      <c r="A1558" s="48" t="s">
        <v>1824</v>
      </c>
      <c r="B1558" s="48" t="s">
        <v>68</v>
      </c>
      <c r="C1558" s="49">
        <v>2002</v>
      </c>
      <c r="D1558" s="85">
        <v>174290.63029999999</v>
      </c>
      <c r="E1558" s="49">
        <v>30295.704188035499</v>
      </c>
      <c r="F1558" s="49">
        <v>136525.02210517999</v>
      </c>
      <c r="G1558" s="49">
        <v>136525.02210517999</v>
      </c>
      <c r="H1558" s="49">
        <v>4.5977112</v>
      </c>
      <c r="I1558" s="49">
        <v>4.5977112</v>
      </c>
      <c r="J1558" s="49">
        <v>1.60536387885412</v>
      </c>
      <c r="K1558" s="49">
        <v>136529.61981638</v>
      </c>
      <c r="L1558" s="49">
        <v>136529.61981638</v>
      </c>
      <c r="M1558" s="38">
        <f>IF(OR(Beazley_data[[#This Row],[total_RC]]&lt;0.6,Beazley_data[[#This Row],[total_RC]]&gt;2),1,Beazley_data[[#This Row],[total_RC]])</f>
        <v>1.60536387885412</v>
      </c>
      <c r="P1558" s="39" t="str">
        <f>Beazley_data[[#This Row],[key]]</f>
        <v>GS2002</v>
      </c>
      <c r="Q1558" s="40">
        <f>Beazley_data[[#This Row],[WEP]]</f>
        <v>174290.63029999999</v>
      </c>
      <c r="R1558" s="40">
        <f t="shared" si="195"/>
        <v>175764.69136</v>
      </c>
      <c r="S1558" s="41">
        <f t="shared" si="196"/>
        <v>8.3865596018989144E-3</v>
      </c>
      <c r="U1558" s="42">
        <f>Beazley_data[[#This Row],[Acq_costs]]</f>
        <v>30295.704188035499</v>
      </c>
      <c r="V1558" s="40">
        <f t="shared" si="197"/>
        <v>30496.712579999999</v>
      </c>
      <c r="W1558" s="43">
        <f t="shared" si="198"/>
        <v>6.5911495029901462E-3</v>
      </c>
      <c r="Y1558" s="44">
        <f>Beazley_data[[#This Row],[total_RC]]</f>
        <v>1.60536387885412</v>
      </c>
      <c r="Z1558" s="45">
        <f t="shared" si="199"/>
        <v>1.60025923968713</v>
      </c>
      <c r="AA1558" s="43">
        <f t="shared" si="200"/>
        <v>-3.1898826392578856E-3</v>
      </c>
      <c r="AD1558" s="42">
        <f>Beazley_data[[#This Row],[Cat_incurred]]+Beazley_data[[#This Row],[incurred_exc_cat]]</f>
        <v>136529.61981638</v>
      </c>
      <c r="AE1558" s="40">
        <f t="shared" si="201"/>
        <v>143933.47029600001</v>
      </c>
      <c r="AF1558" s="43">
        <f t="shared" si="202"/>
        <v>5.1439393939394035E-2</v>
      </c>
    </row>
    <row r="1559" spans="1:32" x14ac:dyDescent="0.25">
      <c r="A1559" s="46" t="s">
        <v>1825</v>
      </c>
      <c r="B1559" s="46" t="s">
        <v>68</v>
      </c>
      <c r="C1559">
        <v>2003</v>
      </c>
      <c r="D1559" s="84">
        <v>189522.70509999999</v>
      </c>
      <c r="E1559">
        <v>45717.405648660897</v>
      </c>
      <c r="F1559">
        <v>50826.830361959997</v>
      </c>
      <c r="G1559">
        <v>50826.830361959997</v>
      </c>
      <c r="H1559">
        <v>0</v>
      </c>
      <c r="I1559">
        <v>0</v>
      </c>
      <c r="J1559">
        <v>1.7633997660852101</v>
      </c>
      <c r="K1559">
        <v>50826.830361959997</v>
      </c>
      <c r="L1559">
        <v>50826.830361959997</v>
      </c>
      <c r="M1559" s="38">
        <f>IF(OR(Beazley_data[[#This Row],[total_RC]]&lt;0.6,Beazley_data[[#This Row],[total_RC]]&gt;2),1,Beazley_data[[#This Row],[total_RC]])</f>
        <v>1.7633997660852101</v>
      </c>
      <c r="P1559" s="39" t="str">
        <f>Beazley_data[[#This Row],[key]]</f>
        <v>GS2003</v>
      </c>
      <c r="Q1559" s="40">
        <f>Beazley_data[[#This Row],[WEP]]</f>
        <v>189522.70509999999</v>
      </c>
      <c r="R1559" s="40">
        <f t="shared" si="195"/>
        <v>192182.721104</v>
      </c>
      <c r="S1559" s="41">
        <f t="shared" si="196"/>
        <v>1.3841077848827692E-2</v>
      </c>
      <c r="U1559" s="42">
        <f>Beazley_data[[#This Row],[Acq_costs]]</f>
        <v>45717.405648660897</v>
      </c>
      <c r="V1559" s="40">
        <f t="shared" si="197"/>
        <v>46251.718432000001</v>
      </c>
      <c r="W1559" s="43">
        <f t="shared" si="198"/>
        <v>1.1552279600695475E-2</v>
      </c>
      <c r="Y1559" s="44">
        <f>Beazley_data[[#This Row],[total_RC]]</f>
        <v>1.7633997660852101</v>
      </c>
      <c r="Z1559" s="45">
        <f t="shared" si="199"/>
        <v>1.7680458707297599</v>
      </c>
      <c r="AA1559" s="43">
        <f t="shared" si="200"/>
        <v>2.6278190636717844E-3</v>
      </c>
      <c r="AD1559" s="42">
        <f>Beazley_data[[#This Row],[Cat_incurred]]+Beazley_data[[#This Row],[incurred_exc_cat]]</f>
        <v>50826.830361959997</v>
      </c>
      <c r="AE1559" s="40">
        <f t="shared" si="201"/>
        <v>53583.113232000003</v>
      </c>
      <c r="AF1559" s="43">
        <f t="shared" si="202"/>
        <v>5.1439393939394049E-2</v>
      </c>
    </row>
    <row r="1560" spans="1:32" x14ac:dyDescent="0.25">
      <c r="A1560" s="48" t="s">
        <v>1826</v>
      </c>
      <c r="B1560" s="48" t="s">
        <v>68</v>
      </c>
      <c r="C1560" s="49">
        <v>2004</v>
      </c>
      <c r="D1560" s="85">
        <v>169766.7151</v>
      </c>
      <c r="E1560" s="49">
        <v>45375.715359974602</v>
      </c>
      <c r="F1560" s="49">
        <v>4184.5019251699996</v>
      </c>
      <c r="G1560" s="49">
        <v>4184.5019251699996</v>
      </c>
      <c r="H1560" s="49">
        <v>1704.4069512999999</v>
      </c>
      <c r="I1560" s="49">
        <v>1704.4069512999999</v>
      </c>
      <c r="J1560" s="49">
        <v>0.96915923469621801</v>
      </c>
      <c r="K1560" s="49">
        <v>5888.90887647</v>
      </c>
      <c r="L1560" s="49">
        <v>5888.90887647</v>
      </c>
      <c r="M1560" s="38">
        <f>IF(OR(Beazley_data[[#This Row],[total_RC]]&lt;0.6,Beazley_data[[#This Row],[total_RC]]&gt;2),1,Beazley_data[[#This Row],[total_RC]])</f>
        <v>0.96915923469621801</v>
      </c>
      <c r="P1560" s="39" t="str">
        <f>Beazley_data[[#This Row],[key]]</f>
        <v>GS2004</v>
      </c>
      <c r="Q1560" s="40">
        <f>Beazley_data[[#This Row],[WEP]]</f>
        <v>169766.7151</v>
      </c>
      <c r="R1560" s="40">
        <f t="shared" si="195"/>
        <v>172358.144692</v>
      </c>
      <c r="S1560" s="41">
        <f t="shared" si="196"/>
        <v>1.5035144388626513E-2</v>
      </c>
      <c r="U1560" s="42">
        <f>Beazley_data[[#This Row],[Acq_costs]]</f>
        <v>45375.715359974602</v>
      </c>
      <c r="V1560" s="40">
        <f t="shared" si="197"/>
        <v>46249.587096000003</v>
      </c>
      <c r="W1560" s="43">
        <f t="shared" si="198"/>
        <v>1.8894692707450787E-2</v>
      </c>
      <c r="Y1560" s="44">
        <f>Beazley_data[[#This Row],[total_RC]]</f>
        <v>0.96915923469621801</v>
      </c>
      <c r="Z1560" s="45">
        <f t="shared" si="199"/>
        <v>0.96960883760960004</v>
      </c>
      <c r="AA1560" s="43">
        <f t="shared" si="200"/>
        <v>4.636951479221734E-4</v>
      </c>
      <c r="AD1560" s="42">
        <f>Beazley_data[[#This Row],[Cat_incurred]]+Beazley_data[[#This Row],[incurred_exc_cat]]</f>
        <v>5888.9088764699991</v>
      </c>
      <c r="AE1560" s="40">
        <f t="shared" si="201"/>
        <v>6102.7260239999996</v>
      </c>
      <c r="AF1560" s="43">
        <f t="shared" si="202"/>
        <v>3.5036334039760017E-2</v>
      </c>
    </row>
    <row r="1561" spans="1:32" x14ac:dyDescent="0.25">
      <c r="A1561" s="46" t="s">
        <v>1827</v>
      </c>
      <c r="B1561" s="46" t="s">
        <v>68</v>
      </c>
      <c r="C1561">
        <v>2005</v>
      </c>
      <c r="D1561" s="84">
        <v>248650.1796</v>
      </c>
      <c r="E1561">
        <v>58375.238571654998</v>
      </c>
      <c r="F1561">
        <v>3762.3183438599999</v>
      </c>
      <c r="G1561">
        <v>3762.3183438599999</v>
      </c>
      <c r="H1561">
        <v>0</v>
      </c>
      <c r="I1561">
        <v>0</v>
      </c>
      <c r="J1561">
        <v>1.01577698291734</v>
      </c>
      <c r="K1561">
        <v>3762.3183438599999</v>
      </c>
      <c r="L1561">
        <v>3762.3183438599999</v>
      </c>
      <c r="M1561" s="38">
        <f>IF(OR(Beazley_data[[#This Row],[total_RC]]&lt;0.6,Beazley_data[[#This Row],[total_RC]]&gt;2),1,Beazley_data[[#This Row],[total_RC]])</f>
        <v>1.01577698291734</v>
      </c>
      <c r="P1561" s="39" t="str">
        <f>Beazley_data[[#This Row],[key]]</f>
        <v>GS2005</v>
      </c>
      <c r="Q1561" s="40">
        <f>Beazley_data[[#This Row],[WEP]]</f>
        <v>248650.1796</v>
      </c>
      <c r="R1561" s="40">
        <f t="shared" si="195"/>
        <v>249822.312587605</v>
      </c>
      <c r="S1561" s="41">
        <f t="shared" si="196"/>
        <v>4.6918666930279469E-3</v>
      </c>
      <c r="U1561" s="42">
        <f>Beazley_data[[#This Row],[Acq_costs]]</f>
        <v>58375.238571654998</v>
      </c>
      <c r="V1561" s="40">
        <f t="shared" si="197"/>
        <v>58668.018459433202</v>
      </c>
      <c r="W1561" s="43">
        <f t="shared" si="198"/>
        <v>4.9904512793567573E-3</v>
      </c>
      <c r="Y1561" s="44">
        <f>Beazley_data[[#This Row],[total_RC]]</f>
        <v>1.01577698291734</v>
      </c>
      <c r="Z1561" s="45">
        <f t="shared" si="199"/>
        <v>1.0158249777378501</v>
      </c>
      <c r="AA1561" s="43">
        <f t="shared" si="200"/>
        <v>4.7247135640413232E-5</v>
      </c>
      <c r="AD1561" s="42">
        <f>Beazley_data[[#This Row],[Cat_incurred]]+Beazley_data[[#This Row],[incurred_exc_cat]]</f>
        <v>3762.3183438599999</v>
      </c>
      <c r="AE1561" s="40">
        <f t="shared" si="201"/>
        <v>3966.3447120000001</v>
      </c>
      <c r="AF1561" s="43">
        <f t="shared" si="202"/>
        <v>5.1439393939393979E-2</v>
      </c>
    </row>
    <row r="1562" spans="1:32" x14ac:dyDescent="0.25">
      <c r="A1562" s="48" t="s">
        <v>1828</v>
      </c>
      <c r="B1562" s="48" t="s">
        <v>68</v>
      </c>
      <c r="C1562" s="49">
        <v>2006</v>
      </c>
      <c r="D1562" s="85">
        <v>332310.50300000003</v>
      </c>
      <c r="E1562" s="49">
        <v>84492.937416852001</v>
      </c>
      <c r="F1562" s="49">
        <v>800.12858653000001</v>
      </c>
      <c r="G1562" s="49">
        <v>800.12858653000001</v>
      </c>
      <c r="H1562" s="49">
        <v>530.28075250999996</v>
      </c>
      <c r="I1562" s="49">
        <v>530.28075250999996</v>
      </c>
      <c r="J1562" s="49">
        <v>1.0220704642094001</v>
      </c>
      <c r="K1562" s="49">
        <v>1330.4093390400001</v>
      </c>
      <c r="L1562" s="49">
        <v>1330.4093390400001</v>
      </c>
      <c r="M1562" s="38">
        <f>IF(OR(Beazley_data[[#This Row],[total_RC]]&lt;0.6,Beazley_data[[#This Row],[total_RC]]&gt;2),1,Beazley_data[[#This Row],[total_RC]])</f>
        <v>1.0220704642094001</v>
      </c>
      <c r="P1562" s="39" t="str">
        <f>Beazley_data[[#This Row],[key]]</f>
        <v>GS2006</v>
      </c>
      <c r="Q1562" s="40">
        <f>Beazley_data[[#This Row],[WEP]]</f>
        <v>332310.50300000003</v>
      </c>
      <c r="R1562" s="40">
        <f t="shared" si="195"/>
        <v>336731.05822409998</v>
      </c>
      <c r="S1562" s="41">
        <f t="shared" si="196"/>
        <v>1.3127851192027562E-2</v>
      </c>
      <c r="U1562" s="42">
        <f>Beazley_data[[#This Row],[Acq_costs]]</f>
        <v>84492.937416852001</v>
      </c>
      <c r="V1562" s="40">
        <f t="shared" si="197"/>
        <v>85544.177422699999</v>
      </c>
      <c r="W1562" s="43">
        <f t="shared" si="198"/>
        <v>1.2288855156716265E-2</v>
      </c>
      <c r="Y1562" s="44">
        <f>Beazley_data[[#This Row],[total_RC]]</f>
        <v>1.0220704642094001</v>
      </c>
      <c r="Z1562" s="45">
        <f t="shared" si="199"/>
        <v>1.0225244231150701</v>
      </c>
      <c r="AA1562" s="43">
        <f t="shared" si="200"/>
        <v>4.4395898563190519E-4</v>
      </c>
      <c r="AD1562" s="42">
        <f>Beazley_data[[#This Row],[Cat_incurred]]+Beazley_data[[#This Row],[incurred_exc_cat]]</f>
        <v>1330.4093390399998</v>
      </c>
      <c r="AE1562" s="40">
        <f t="shared" si="201"/>
        <v>1402.5559679999999</v>
      </c>
      <c r="AF1562" s="43">
        <f t="shared" si="202"/>
        <v>5.1439393939393972E-2</v>
      </c>
    </row>
    <row r="1563" spans="1:32" x14ac:dyDescent="0.25">
      <c r="A1563" s="46" t="s">
        <v>1829</v>
      </c>
      <c r="B1563" s="46" t="s">
        <v>68</v>
      </c>
      <c r="C1563">
        <v>2007</v>
      </c>
      <c r="D1563" s="84">
        <v>352631.91989999998</v>
      </c>
      <c r="E1563">
        <v>71239.4557744341</v>
      </c>
      <c r="F1563">
        <v>1707.8756688999999</v>
      </c>
      <c r="G1563">
        <v>1707.8756688999999</v>
      </c>
      <c r="H1563">
        <v>0</v>
      </c>
      <c r="I1563">
        <v>0</v>
      </c>
      <c r="J1563">
        <v>0.96533558887584703</v>
      </c>
      <c r="K1563">
        <v>1707.8756688999999</v>
      </c>
      <c r="L1563">
        <v>1707.8756688999999</v>
      </c>
      <c r="M1563" s="38">
        <f>IF(OR(Beazley_data[[#This Row],[total_RC]]&lt;0.6,Beazley_data[[#This Row],[total_RC]]&gt;2),1,Beazley_data[[#This Row],[total_RC]])</f>
        <v>0.96533558887584703</v>
      </c>
      <c r="P1563" s="39" t="str">
        <f>Beazley_data[[#This Row],[key]]</f>
        <v>GS2007</v>
      </c>
      <c r="Q1563" s="40">
        <f>Beazley_data[[#This Row],[WEP]]</f>
        <v>352631.91989999998</v>
      </c>
      <c r="R1563" s="40">
        <f t="shared" si="195"/>
        <v>355726.051584</v>
      </c>
      <c r="S1563" s="41">
        <f t="shared" si="196"/>
        <v>8.6980744598892084E-3</v>
      </c>
      <c r="U1563" s="42">
        <f>Beazley_data[[#This Row],[Acq_costs]]</f>
        <v>71239.4557744341</v>
      </c>
      <c r="V1563" s="40">
        <f t="shared" si="197"/>
        <v>71836.120295999994</v>
      </c>
      <c r="W1563" s="43">
        <f t="shared" si="198"/>
        <v>8.3059123893014213E-3</v>
      </c>
      <c r="Y1563" s="44">
        <f>Beazley_data[[#This Row],[total_RC]]</f>
        <v>0.96533558887584703</v>
      </c>
      <c r="Z1563" s="45">
        <f t="shared" si="199"/>
        <v>0.96382473497797705</v>
      </c>
      <c r="AA1563" s="43">
        <f t="shared" si="200"/>
        <v>-1.5675608261957517E-3</v>
      </c>
      <c r="AD1563" s="42">
        <f>Beazley_data[[#This Row],[Cat_incurred]]+Beazley_data[[#This Row],[incurred_exc_cat]]</f>
        <v>1707.8756688999999</v>
      </c>
      <c r="AE1563" s="40">
        <f t="shared" si="201"/>
        <v>1800.49188</v>
      </c>
      <c r="AF1563" s="43">
        <f t="shared" si="202"/>
        <v>5.1439393939393993E-2</v>
      </c>
    </row>
    <row r="1564" spans="1:32" x14ac:dyDescent="0.25">
      <c r="A1564" s="48" t="s">
        <v>1830</v>
      </c>
      <c r="B1564" s="48" t="s">
        <v>68</v>
      </c>
      <c r="C1564" s="49">
        <v>2008</v>
      </c>
      <c r="D1564" s="85">
        <v>411982.15039999998</v>
      </c>
      <c r="E1564" s="49">
        <v>93131.640313714102</v>
      </c>
      <c r="F1564" s="49">
        <v>5877.0481313</v>
      </c>
      <c r="G1564" s="49">
        <v>5877.0481313</v>
      </c>
      <c r="H1564" s="49">
        <v>0</v>
      </c>
      <c r="I1564" s="49">
        <v>0</v>
      </c>
      <c r="J1564" s="49">
        <v>1.00214499293294</v>
      </c>
      <c r="K1564" s="49">
        <v>5877.0481313</v>
      </c>
      <c r="L1564" s="49">
        <v>5877.0481313</v>
      </c>
      <c r="M1564" s="38">
        <f>IF(OR(Beazley_data[[#This Row],[total_RC]]&lt;0.6,Beazley_data[[#This Row],[total_RC]]&gt;2),1,Beazley_data[[#This Row],[total_RC]])</f>
        <v>1.00214499293294</v>
      </c>
      <c r="P1564" s="39" t="str">
        <f>Beazley_data[[#This Row],[key]]</f>
        <v>GS2008</v>
      </c>
      <c r="Q1564" s="40">
        <f>Beazley_data[[#This Row],[WEP]]</f>
        <v>411982.15039999998</v>
      </c>
      <c r="R1564" s="40">
        <f t="shared" si="195"/>
        <v>414950.53290400002</v>
      </c>
      <c r="S1564" s="41">
        <f t="shared" si="196"/>
        <v>7.1535816166472576E-3</v>
      </c>
      <c r="U1564" s="42">
        <f>Beazley_data[[#This Row],[Acq_costs]]</f>
        <v>93131.640313714102</v>
      </c>
      <c r="V1564" s="40">
        <f t="shared" si="197"/>
        <v>94189.482032</v>
      </c>
      <c r="W1564" s="43">
        <f t="shared" si="198"/>
        <v>1.1230996237207309E-2</v>
      </c>
      <c r="Y1564" s="44">
        <f>Beazley_data[[#This Row],[total_RC]]</f>
        <v>1.00214499293294</v>
      </c>
      <c r="Z1564" s="45">
        <f t="shared" si="199"/>
        <v>1.0020742596411101</v>
      </c>
      <c r="AA1564" s="43">
        <f t="shared" si="200"/>
        <v>-7.0586876321193512E-5</v>
      </c>
      <c r="AD1564" s="42">
        <f>Beazley_data[[#This Row],[Cat_incurred]]+Beazley_data[[#This Row],[incurred_exc_cat]]</f>
        <v>5877.0481313</v>
      </c>
      <c r="AE1564" s="40">
        <f t="shared" si="201"/>
        <v>6195.75396</v>
      </c>
      <c r="AF1564" s="43">
        <f t="shared" si="202"/>
        <v>5.1439393939393938E-2</v>
      </c>
    </row>
    <row r="1565" spans="1:32" x14ac:dyDescent="0.25">
      <c r="A1565" s="46" t="s">
        <v>1831</v>
      </c>
      <c r="B1565" s="46" t="s">
        <v>68</v>
      </c>
      <c r="C1565">
        <v>2009</v>
      </c>
      <c r="D1565" s="84">
        <v>223079.9884</v>
      </c>
      <c r="E1565">
        <v>53186.845760635202</v>
      </c>
      <c r="F1565">
        <v>135.99646587000001</v>
      </c>
      <c r="G1565">
        <v>135.99646587000001</v>
      </c>
      <c r="H1565">
        <v>0</v>
      </c>
      <c r="I1565">
        <v>0</v>
      </c>
      <c r="J1565">
        <v>1.0530581250801401</v>
      </c>
      <c r="K1565">
        <v>135.99646587000001</v>
      </c>
      <c r="L1565">
        <v>135.99646587000001</v>
      </c>
      <c r="M1565" s="38">
        <f>IF(OR(Beazley_data[[#This Row],[total_RC]]&lt;0.6,Beazley_data[[#This Row],[total_RC]]&gt;2),1,Beazley_data[[#This Row],[total_RC]])</f>
        <v>1.0530581250801401</v>
      </c>
      <c r="P1565" s="39" t="str">
        <f>Beazley_data[[#This Row],[key]]</f>
        <v>GS2009</v>
      </c>
      <c r="Q1565" s="40">
        <f>Beazley_data[[#This Row],[WEP]]</f>
        <v>223079.9884</v>
      </c>
      <c r="R1565" s="40">
        <f t="shared" si="195"/>
        <v>226094.18636224401</v>
      </c>
      <c r="S1565" s="41">
        <f t="shared" si="196"/>
        <v>1.3331603128506448E-2</v>
      </c>
      <c r="U1565" s="42">
        <f>Beazley_data[[#This Row],[Acq_costs]]</f>
        <v>53186.845760635202</v>
      </c>
      <c r="V1565" s="40">
        <f t="shared" si="197"/>
        <v>54080.563834916</v>
      </c>
      <c r="W1565" s="43">
        <f t="shared" si="198"/>
        <v>1.6525679669482055E-2</v>
      </c>
      <c r="Y1565" s="44">
        <f>Beazley_data[[#This Row],[total_RC]]</f>
        <v>1.0530581250801401</v>
      </c>
      <c r="Z1565" s="45">
        <f t="shared" si="199"/>
        <v>1.05245401102007</v>
      </c>
      <c r="AA1565" s="43">
        <f t="shared" si="200"/>
        <v>-5.7400518573213382E-4</v>
      </c>
      <c r="AD1565" s="42">
        <f>Beazley_data[[#This Row],[Cat_incurred]]+Beazley_data[[#This Row],[incurred_exc_cat]]</f>
        <v>135.99646587000001</v>
      </c>
      <c r="AE1565" s="40">
        <f t="shared" si="201"/>
        <v>143.37140400000001</v>
      </c>
      <c r="AF1565" s="43">
        <f t="shared" si="202"/>
        <v>5.1439393939393965E-2</v>
      </c>
    </row>
    <row r="1566" spans="1:32" x14ac:dyDescent="0.25">
      <c r="A1566" s="48" t="s">
        <v>1832</v>
      </c>
      <c r="B1566" s="48" t="s">
        <v>68</v>
      </c>
      <c r="C1566" s="49">
        <v>2010</v>
      </c>
      <c r="D1566" s="85">
        <v>238476.20300000001</v>
      </c>
      <c r="E1566" s="49">
        <v>69140.428783787705</v>
      </c>
      <c r="F1566" s="49">
        <v>563.99066517999995</v>
      </c>
      <c r="G1566" s="49">
        <v>563.99066517999995</v>
      </c>
      <c r="H1566" s="49">
        <v>0</v>
      </c>
      <c r="I1566" s="49">
        <v>0</v>
      </c>
      <c r="J1566" s="49">
        <v>1.0105750386554699</v>
      </c>
      <c r="K1566" s="49">
        <v>563.99066517999995</v>
      </c>
      <c r="L1566" s="49">
        <v>563.99066517999995</v>
      </c>
      <c r="M1566" s="38">
        <f>IF(OR(Beazley_data[[#This Row],[total_RC]]&lt;0.6,Beazley_data[[#This Row],[total_RC]]&gt;2),1,Beazley_data[[#This Row],[total_RC]])</f>
        <v>1.0105750386554699</v>
      </c>
      <c r="P1566" s="39" t="str">
        <f>Beazley_data[[#This Row],[key]]</f>
        <v>GS2010</v>
      </c>
      <c r="Q1566" s="40">
        <f>Beazley_data[[#This Row],[WEP]]</f>
        <v>238476.20300000001</v>
      </c>
      <c r="R1566" s="40">
        <f t="shared" si="195"/>
        <v>240793.41691199999</v>
      </c>
      <c r="S1566" s="41">
        <f t="shared" si="196"/>
        <v>9.6232444462832772E-3</v>
      </c>
      <c r="U1566" s="42">
        <f>Beazley_data[[#This Row],[Acq_costs]]</f>
        <v>69140.428783787705</v>
      </c>
      <c r="V1566" s="40">
        <f t="shared" si="197"/>
        <v>70123.750148000006</v>
      </c>
      <c r="W1566" s="43">
        <f t="shared" si="198"/>
        <v>1.402265797446582E-2</v>
      </c>
      <c r="Y1566" s="44">
        <f>Beazley_data[[#This Row],[total_RC]]</f>
        <v>1.0105750386554699</v>
      </c>
      <c r="Z1566" s="45">
        <f t="shared" si="199"/>
        <v>1.0104434080083999</v>
      </c>
      <c r="AA1566" s="43">
        <f t="shared" si="200"/>
        <v>-1.302701824038305E-4</v>
      </c>
      <c r="AD1566" s="42">
        <f>Beazley_data[[#This Row],[Cat_incurred]]+Beazley_data[[#This Row],[incurred_exc_cat]]</f>
        <v>563.99066517999995</v>
      </c>
      <c r="AE1566" s="40">
        <f t="shared" si="201"/>
        <v>594.57525599999997</v>
      </c>
      <c r="AF1566" s="43">
        <f t="shared" si="202"/>
        <v>5.1439393939393972E-2</v>
      </c>
    </row>
    <row r="1567" spans="1:32" x14ac:dyDescent="0.25">
      <c r="A1567" s="46" t="s">
        <v>1833</v>
      </c>
      <c r="B1567" s="46" t="s">
        <v>68</v>
      </c>
      <c r="C1567">
        <v>2011</v>
      </c>
      <c r="D1567" s="84">
        <v>581870.46719999996</v>
      </c>
      <c r="E1567">
        <v>121080.45117083901</v>
      </c>
      <c r="F1567">
        <v>102.69999661999999</v>
      </c>
      <c r="G1567">
        <v>102.69999661999999</v>
      </c>
      <c r="H1567">
        <v>0</v>
      </c>
      <c r="I1567">
        <v>0</v>
      </c>
      <c r="J1567">
        <v>1.0010824599817201</v>
      </c>
      <c r="K1567">
        <v>102.69999661999999</v>
      </c>
      <c r="L1567">
        <v>102.69999661999999</v>
      </c>
      <c r="M1567" s="38">
        <f>IF(OR(Beazley_data[[#This Row],[total_RC]]&lt;0.6,Beazley_data[[#This Row],[total_RC]]&gt;2),1,Beazley_data[[#This Row],[total_RC]])</f>
        <v>1.0010824599817201</v>
      </c>
      <c r="P1567" s="39" t="str">
        <f>Beazley_data[[#This Row],[key]]</f>
        <v>GS2011</v>
      </c>
      <c r="Q1567" s="40">
        <f>Beazley_data[[#This Row],[WEP]]</f>
        <v>581870.46719999996</v>
      </c>
      <c r="R1567" s="40">
        <f t="shared" si="195"/>
        <v>584154.83618905896</v>
      </c>
      <c r="S1567" s="41">
        <f t="shared" si="196"/>
        <v>3.9105539277255559E-3</v>
      </c>
      <c r="U1567" s="42">
        <f>Beazley_data[[#This Row],[Acq_costs]]</f>
        <v>121080.45117083901</v>
      </c>
      <c r="V1567" s="40">
        <f t="shared" si="197"/>
        <v>121446.369616703</v>
      </c>
      <c r="W1567" s="43">
        <f t="shared" si="198"/>
        <v>3.0130043987224102E-3</v>
      </c>
      <c r="Y1567" s="44">
        <f>Beazley_data[[#This Row],[total_RC]]</f>
        <v>1.0010824599817201</v>
      </c>
      <c r="Z1567" s="45">
        <f t="shared" si="199"/>
        <v>1.0009997955182599</v>
      </c>
      <c r="AA1567" s="43">
        <f t="shared" si="200"/>
        <v>-8.2581898448211283E-5</v>
      </c>
      <c r="AD1567" s="42">
        <f>Beazley_data[[#This Row],[Cat_incurred]]+Beazley_data[[#This Row],[incurred_exc_cat]]</f>
        <v>102.69999661999999</v>
      </c>
      <c r="AE1567" s="40">
        <f t="shared" si="201"/>
        <v>108.26930400000001</v>
      </c>
      <c r="AF1567" s="43">
        <f t="shared" si="202"/>
        <v>5.1439393939394049E-2</v>
      </c>
    </row>
    <row r="1568" spans="1:32" x14ac:dyDescent="0.25">
      <c r="A1568" s="48" t="s">
        <v>1834</v>
      </c>
      <c r="B1568" s="48" t="s">
        <v>68</v>
      </c>
      <c r="C1568" s="49">
        <v>2012</v>
      </c>
      <c r="D1568" s="85">
        <v>516202.25309999997</v>
      </c>
      <c r="E1568" s="49">
        <v>94362.279058658503</v>
      </c>
      <c r="F1568" s="49">
        <v>0</v>
      </c>
      <c r="G1568" s="49">
        <v>0</v>
      </c>
      <c r="H1568" s="49">
        <v>13191.04778244</v>
      </c>
      <c r="I1568" s="49">
        <v>13191.04778244</v>
      </c>
      <c r="J1568" s="49">
        <v>0.99866516044349296</v>
      </c>
      <c r="K1568" s="49">
        <v>13191.04778244</v>
      </c>
      <c r="L1568" s="49">
        <v>13191.04778244</v>
      </c>
      <c r="M1568" s="38">
        <f>IF(OR(Beazley_data[[#This Row],[total_RC]]&lt;0.6,Beazley_data[[#This Row],[total_RC]]&gt;2),1,Beazley_data[[#This Row],[total_RC]])</f>
        <v>0.99866516044349296</v>
      </c>
      <c r="P1568" s="39" t="str">
        <f>Beazley_data[[#This Row],[key]]</f>
        <v>GS2012</v>
      </c>
      <c r="Q1568" s="40">
        <f>Beazley_data[[#This Row],[WEP]]</f>
        <v>516202.25309999997</v>
      </c>
      <c r="R1568" s="40">
        <f t="shared" si="195"/>
        <v>517905.022592931</v>
      </c>
      <c r="S1568" s="41">
        <f t="shared" si="196"/>
        <v>3.2878026252882784E-3</v>
      </c>
      <c r="U1568" s="42">
        <f>Beazley_data[[#This Row],[Acq_costs]]</f>
        <v>94362.279058658503</v>
      </c>
      <c r="V1568" s="40">
        <f t="shared" si="197"/>
        <v>94727.536080931604</v>
      </c>
      <c r="W1568" s="43">
        <f t="shared" si="198"/>
        <v>3.8558695537170874E-3</v>
      </c>
      <c r="Y1568" s="44">
        <f>Beazley_data[[#This Row],[total_RC]]</f>
        <v>0.99866516044349296</v>
      </c>
      <c r="Z1568" s="45">
        <f t="shared" si="199"/>
        <v>0.99861452238480597</v>
      </c>
      <c r="AA1568" s="43">
        <f t="shared" si="200"/>
        <v>-5.0708313920832996E-5</v>
      </c>
      <c r="AD1568" s="42">
        <f>Beazley_data[[#This Row],[Cat_incurred]]+Beazley_data[[#This Row],[incurred_exc_cat]]</f>
        <v>13191.04778244</v>
      </c>
      <c r="AE1568" s="40">
        <f t="shared" si="201"/>
        <v>13212.565048</v>
      </c>
      <c r="AF1568" s="43">
        <f t="shared" si="202"/>
        <v>1.6285456670850624E-3</v>
      </c>
    </row>
    <row r="1569" spans="1:32" x14ac:dyDescent="0.25">
      <c r="A1569" s="46" t="s">
        <v>1835</v>
      </c>
      <c r="B1569" s="46" t="s">
        <v>68</v>
      </c>
      <c r="C1569">
        <v>2013</v>
      </c>
      <c r="D1569" s="84">
        <v>560467.53509999998</v>
      </c>
      <c r="E1569">
        <v>121963.158800144</v>
      </c>
      <c r="F1569">
        <v>0</v>
      </c>
      <c r="G1569">
        <v>0</v>
      </c>
      <c r="H1569">
        <v>0</v>
      </c>
      <c r="I1569">
        <v>0</v>
      </c>
      <c r="J1569">
        <v>1.0013341786002199</v>
      </c>
      <c r="K1569">
        <v>0</v>
      </c>
      <c r="L1569">
        <v>0</v>
      </c>
      <c r="M1569" s="38">
        <f>IF(OR(Beazley_data[[#This Row],[total_RC]]&lt;0.6,Beazley_data[[#This Row],[total_RC]]&gt;2),1,Beazley_data[[#This Row],[total_RC]])</f>
        <v>1.0013341786002199</v>
      </c>
      <c r="P1569" s="39" t="str">
        <f>Beazley_data[[#This Row],[key]]</f>
        <v>GS2013</v>
      </c>
      <c r="Q1569" s="40">
        <f>Beazley_data[[#This Row],[WEP]]</f>
        <v>560467.53509999998</v>
      </c>
      <c r="R1569" s="40">
        <f t="shared" si="195"/>
        <v>562369.52317552804</v>
      </c>
      <c r="S1569" s="41">
        <f t="shared" si="196"/>
        <v>3.3820966413473444E-3</v>
      </c>
      <c r="U1569" s="42">
        <f>Beazley_data[[#This Row],[Acq_costs]]</f>
        <v>121963.158800144</v>
      </c>
      <c r="V1569" s="40">
        <f t="shared" si="197"/>
        <v>122418.616313948</v>
      </c>
      <c r="W1569" s="43">
        <f t="shared" si="198"/>
        <v>3.7204922545110946E-3</v>
      </c>
      <c r="Y1569" s="44">
        <f>Beazley_data[[#This Row],[total_RC]]</f>
        <v>1.0013341786002199</v>
      </c>
      <c r="Z1569" s="45">
        <f t="shared" si="199"/>
        <v>1.0013313360357301</v>
      </c>
      <c r="AA1569" s="43">
        <f t="shared" si="200"/>
        <v>-2.8387851128726824E-6</v>
      </c>
      <c r="AD1569" s="42">
        <f>Beazley_data[[#This Row],[Cat_incurred]]+Beazley_data[[#This Row],[incurred_exc_cat]]</f>
        <v>0</v>
      </c>
      <c r="AE1569" s="40">
        <f t="shared" si="201"/>
        <v>0</v>
      </c>
      <c r="AF1569" s="43" t="str">
        <f t="shared" si="202"/>
        <v>no values</v>
      </c>
    </row>
    <row r="1570" spans="1:32" x14ac:dyDescent="0.25">
      <c r="A1570" s="48" t="s">
        <v>1836</v>
      </c>
      <c r="B1570" s="48" t="s">
        <v>68</v>
      </c>
      <c r="C1570" s="49">
        <v>2014</v>
      </c>
      <c r="D1570" s="85">
        <v>445054.4889</v>
      </c>
      <c r="E1570" s="49">
        <v>89326.817394418496</v>
      </c>
      <c r="F1570" s="49">
        <v>0</v>
      </c>
      <c r="G1570" s="49">
        <v>0</v>
      </c>
      <c r="H1570" s="49">
        <v>6330.0110000000004</v>
      </c>
      <c r="I1570" s="49">
        <v>6330.0110000000004</v>
      </c>
      <c r="J1570" s="49">
        <v>0.94818396367739599</v>
      </c>
      <c r="K1570" s="49">
        <v>6330.0110000000004</v>
      </c>
      <c r="L1570" s="49">
        <v>6330.0110000000004</v>
      </c>
      <c r="M1570" s="38">
        <f>IF(OR(Beazley_data[[#This Row],[total_RC]]&lt;0.6,Beazley_data[[#This Row],[total_RC]]&gt;2),1,Beazley_data[[#This Row],[total_RC]])</f>
        <v>0.94818396367739599</v>
      </c>
      <c r="P1570" s="39" t="str">
        <f>Beazley_data[[#This Row],[key]]</f>
        <v>GS2014</v>
      </c>
      <c r="Q1570" s="40">
        <f>Beazley_data[[#This Row],[WEP]]</f>
        <v>445054.4889</v>
      </c>
      <c r="R1570" s="40">
        <f t="shared" si="195"/>
        <v>447119.84455522499</v>
      </c>
      <c r="S1570" s="41">
        <f t="shared" si="196"/>
        <v>4.6192439910143516E-3</v>
      </c>
      <c r="U1570" s="42">
        <f>Beazley_data[[#This Row],[Acq_costs]]</f>
        <v>89326.817394418496</v>
      </c>
      <c r="V1570" s="40">
        <f t="shared" si="197"/>
        <v>89438.181594758003</v>
      </c>
      <c r="W1570" s="43">
        <f t="shared" si="198"/>
        <v>1.2451527787549984E-3</v>
      </c>
      <c r="Y1570" s="44">
        <f>Beazley_data[[#This Row],[total_RC]]</f>
        <v>0.94818396367739599</v>
      </c>
      <c r="Z1570" s="45">
        <f t="shared" si="199"/>
        <v>0.94809652958120805</v>
      </c>
      <c r="AA1570" s="43">
        <f t="shared" si="200"/>
        <v>-9.2220668950834702E-5</v>
      </c>
      <c r="AD1570" s="42">
        <f>Beazley_data[[#This Row],[Cat_incurred]]+Beazley_data[[#This Row],[incurred_exc_cat]]</f>
        <v>6330.0110000000004</v>
      </c>
      <c r="AE1570" s="40">
        <f t="shared" si="201"/>
        <v>6330.0110000000004</v>
      </c>
      <c r="AF1570" s="43">
        <f t="shared" si="202"/>
        <v>0</v>
      </c>
    </row>
    <row r="1571" spans="1:32" x14ac:dyDescent="0.25">
      <c r="A1571" s="46" t="s">
        <v>1837</v>
      </c>
      <c r="B1571" s="46" t="s">
        <v>68</v>
      </c>
      <c r="C1571">
        <v>2015</v>
      </c>
      <c r="D1571" s="84">
        <v>906098.24490000005</v>
      </c>
      <c r="E1571">
        <v>270539.11911355797</v>
      </c>
      <c r="F1571">
        <v>0</v>
      </c>
      <c r="G1571">
        <v>0</v>
      </c>
      <c r="H1571">
        <v>74444.476278419999</v>
      </c>
      <c r="I1571">
        <v>74444.476278419999</v>
      </c>
      <c r="J1571">
        <v>0.98283957069216898</v>
      </c>
      <c r="K1571">
        <v>74444.476278419999</v>
      </c>
      <c r="L1571">
        <v>74444.476278419999</v>
      </c>
      <c r="M1571" s="38">
        <f>IF(OR(Beazley_data[[#This Row],[total_RC]]&lt;0.6,Beazley_data[[#This Row],[total_RC]]&gt;2),1,Beazley_data[[#This Row],[total_RC]])</f>
        <v>0.98283957069216898</v>
      </c>
      <c r="P1571" s="39" t="str">
        <f>Beazley_data[[#This Row],[key]]</f>
        <v>GS2015</v>
      </c>
      <c r="Q1571" s="40">
        <f>Beazley_data[[#This Row],[WEP]]</f>
        <v>906098.24490000005</v>
      </c>
      <c r="R1571" s="40">
        <f t="shared" si="195"/>
        <v>905543.81805512903</v>
      </c>
      <c r="S1571" s="41">
        <f t="shared" si="196"/>
        <v>-6.122584394223844E-4</v>
      </c>
      <c r="U1571" s="42">
        <f>Beazley_data[[#This Row],[Acq_costs]]</f>
        <v>270539.11911355797</v>
      </c>
      <c r="V1571" s="40">
        <f t="shared" si="197"/>
        <v>268018.00611985201</v>
      </c>
      <c r="W1571" s="43">
        <f t="shared" si="198"/>
        <v>-9.4065060411596783E-3</v>
      </c>
      <c r="Y1571" s="44">
        <f>Beazley_data[[#This Row],[total_RC]]</f>
        <v>0.98283957069216898</v>
      </c>
      <c r="Z1571" s="45">
        <f t="shared" si="199"/>
        <v>0.98287220843967504</v>
      </c>
      <c r="AA1571" s="43">
        <f t="shared" si="200"/>
        <v>3.3206501542934063E-5</v>
      </c>
      <c r="AD1571" s="42">
        <f>Beazley_data[[#This Row],[Cat_incurred]]+Beazley_data[[#This Row],[incurred_exc_cat]]</f>
        <v>74444.476278419999</v>
      </c>
      <c r="AE1571" s="40">
        <f t="shared" si="201"/>
        <v>83965.016264000005</v>
      </c>
      <c r="AF1571" s="43">
        <f t="shared" si="202"/>
        <v>0.1133869843560304</v>
      </c>
    </row>
    <row r="1572" spans="1:32" x14ac:dyDescent="0.25">
      <c r="A1572" s="48" t="s">
        <v>1838</v>
      </c>
      <c r="B1572" s="48" t="s">
        <v>68</v>
      </c>
      <c r="C1572" s="49">
        <v>2016</v>
      </c>
      <c r="D1572" s="85">
        <v>729304.09089999995</v>
      </c>
      <c r="E1572" s="49">
        <v>206140.70834890299</v>
      </c>
      <c r="F1572" s="49">
        <v>198912.11621063401</v>
      </c>
      <c r="G1572" s="49">
        <v>198912.11621063401</v>
      </c>
      <c r="H1572" s="49">
        <v>867167.57242360595</v>
      </c>
      <c r="I1572" s="49">
        <v>869232.51532360597</v>
      </c>
      <c r="J1572" s="49">
        <v>0.97897381429935904</v>
      </c>
      <c r="K1572" s="49">
        <v>1066079.6886342401</v>
      </c>
      <c r="L1572" s="49">
        <v>1068144.63153424</v>
      </c>
      <c r="M1572" s="38">
        <f>IF(OR(Beazley_data[[#This Row],[total_RC]]&lt;0.6,Beazley_data[[#This Row],[total_RC]]&gt;2),1,Beazley_data[[#This Row],[total_RC]])</f>
        <v>0.97897381429935904</v>
      </c>
      <c r="P1572" s="39" t="str">
        <f>Beazley_data[[#This Row],[key]]</f>
        <v>GS2016</v>
      </c>
      <c r="Q1572" s="40">
        <f>Beazley_data[[#This Row],[WEP]]</f>
        <v>729304.09089999995</v>
      </c>
      <c r="R1572" s="40">
        <f t="shared" si="195"/>
        <v>734678.62321845</v>
      </c>
      <c r="S1572" s="41">
        <f t="shared" si="196"/>
        <v>7.315487545976925E-3</v>
      </c>
      <c r="U1572" s="42">
        <f>Beazley_data[[#This Row],[Acq_costs]]</f>
        <v>206140.70834890299</v>
      </c>
      <c r="V1572" s="40">
        <f t="shared" si="197"/>
        <v>207688.22540383</v>
      </c>
      <c r="W1572" s="43">
        <f t="shared" si="198"/>
        <v>7.4511544981330155E-3</v>
      </c>
      <c r="Y1572" s="44">
        <f>Beazley_data[[#This Row],[total_RC]]</f>
        <v>0.97897381429935904</v>
      </c>
      <c r="Z1572" s="45">
        <f t="shared" si="199"/>
        <v>0.97893613168995597</v>
      </c>
      <c r="AA1572" s="43">
        <f t="shared" si="200"/>
        <v>-3.8493429942170677E-5</v>
      </c>
      <c r="AD1572" s="42">
        <f>Beazley_data[[#This Row],[Cat_incurred]]+Beazley_data[[#This Row],[incurred_exc_cat]]</f>
        <v>1068144.63153424</v>
      </c>
      <c r="AE1572" s="40">
        <f t="shared" si="201"/>
        <v>1078129.7054943701</v>
      </c>
      <c r="AF1572" s="43">
        <f t="shared" si="202"/>
        <v>9.2614774541913813E-3</v>
      </c>
    </row>
    <row r="1573" spans="1:32" x14ac:dyDescent="0.25">
      <c r="A1573" s="46" t="s">
        <v>1839</v>
      </c>
      <c r="B1573" s="46" t="s">
        <v>68</v>
      </c>
      <c r="C1573">
        <v>2017</v>
      </c>
      <c r="D1573" s="84">
        <v>3441038.9389</v>
      </c>
      <c r="E1573">
        <v>1063369.57450247</v>
      </c>
      <c r="F1573">
        <v>2629400.2102999999</v>
      </c>
      <c r="G1573">
        <v>2769739.4092999999</v>
      </c>
      <c r="H1573">
        <v>531509.62466879399</v>
      </c>
      <c r="I1573">
        <v>531678.45106879401</v>
      </c>
      <c r="J1573">
        <v>0.967242828818623</v>
      </c>
      <c r="K1573">
        <v>3160909.8349687899</v>
      </c>
      <c r="L1573">
        <v>3301417.8603687901</v>
      </c>
      <c r="M1573" s="38">
        <f>IF(OR(Beazley_data[[#This Row],[total_RC]]&lt;0.6,Beazley_data[[#This Row],[total_RC]]&gt;2),1,Beazley_data[[#This Row],[total_RC]])</f>
        <v>0.967242828818623</v>
      </c>
      <c r="P1573" s="39" t="str">
        <f>Beazley_data[[#This Row],[key]]</f>
        <v>GS2017</v>
      </c>
      <c r="Q1573" s="40">
        <f>Beazley_data[[#This Row],[WEP]]</f>
        <v>3441038.9389</v>
      </c>
      <c r="R1573" s="40">
        <f t="shared" si="195"/>
        <v>3457490.3282173001</v>
      </c>
      <c r="S1573" s="41">
        <f t="shared" si="196"/>
        <v>4.7581880947104756E-3</v>
      </c>
      <c r="U1573" s="42">
        <f>Beazley_data[[#This Row],[Acq_costs]]</f>
        <v>1063369.57450247</v>
      </c>
      <c r="V1573" s="40">
        <f t="shared" si="197"/>
        <v>1068739.00135496</v>
      </c>
      <c r="W1573" s="43">
        <f t="shared" si="198"/>
        <v>5.0240768285639724E-3</v>
      </c>
      <c r="Y1573" s="44">
        <f>Beazley_data[[#This Row],[total_RC]]</f>
        <v>0.967242828818623</v>
      </c>
      <c r="Z1573" s="45">
        <f t="shared" si="199"/>
        <v>0.96746152723614198</v>
      </c>
      <c r="AA1573" s="43">
        <f t="shared" si="200"/>
        <v>2.2605386505007781E-4</v>
      </c>
      <c r="AD1573" s="42">
        <f>Beazley_data[[#This Row],[Cat_incurred]]+Beazley_data[[#This Row],[incurred_exc_cat]]</f>
        <v>3301417.8603687938</v>
      </c>
      <c r="AE1573" s="40">
        <f t="shared" si="201"/>
        <v>3187388.65010955</v>
      </c>
      <c r="AF1573" s="43">
        <f t="shared" si="202"/>
        <v>-3.5775119628202443E-2</v>
      </c>
    </row>
    <row r="1574" spans="1:32" x14ac:dyDescent="0.25">
      <c r="A1574" s="48" t="s">
        <v>1840</v>
      </c>
      <c r="B1574" s="48" t="s">
        <v>68</v>
      </c>
      <c r="C1574" s="49">
        <v>2018</v>
      </c>
      <c r="D1574" s="85">
        <v>7023189.3679999998</v>
      </c>
      <c r="E1574" s="49">
        <v>2812994.4841531399</v>
      </c>
      <c r="F1574" s="49">
        <v>4740860.7055887403</v>
      </c>
      <c r="G1574" s="49">
        <v>4851116.5055887401</v>
      </c>
      <c r="H1574" s="49">
        <v>1767058.55824487</v>
      </c>
      <c r="I1574" s="49">
        <v>1908368.7780419199</v>
      </c>
      <c r="J1574" s="49">
        <v>1.0047325322485401</v>
      </c>
      <c r="K1574" s="49">
        <v>6507919.2638336103</v>
      </c>
      <c r="L1574" s="49">
        <v>6759485.28363067</v>
      </c>
      <c r="M1574" s="38">
        <f>IF(OR(Beazley_data[[#This Row],[total_RC]]&lt;0.6,Beazley_data[[#This Row],[total_RC]]&gt;2),1,Beazley_data[[#This Row],[total_RC]])</f>
        <v>1.0047325322485401</v>
      </c>
      <c r="P1574" s="39" t="str">
        <f>Beazley_data[[#This Row],[key]]</f>
        <v>GS2018</v>
      </c>
      <c r="Q1574" s="40">
        <f>Beazley_data[[#This Row],[WEP]]</f>
        <v>7023189.3679999998</v>
      </c>
      <c r="R1574" s="40">
        <f t="shared" si="195"/>
        <v>7009798.5064127902</v>
      </c>
      <c r="S1574" s="41">
        <f t="shared" si="196"/>
        <v>-1.9103062056575854E-3</v>
      </c>
      <c r="U1574" s="42">
        <f>Beazley_data[[#This Row],[Acq_costs]]</f>
        <v>2812994.4841531399</v>
      </c>
      <c r="V1574" s="40">
        <f t="shared" si="197"/>
        <v>2791837.63940481</v>
      </c>
      <c r="W1574" s="43">
        <f t="shared" si="198"/>
        <v>-7.5781071397978033E-3</v>
      </c>
      <c r="Y1574" s="44">
        <f>Beazley_data[[#This Row],[total_RC]]</f>
        <v>1.0047325322485401</v>
      </c>
      <c r="Z1574" s="45">
        <f t="shared" si="199"/>
        <v>1.0046137638200501</v>
      </c>
      <c r="AA1574" s="43">
        <f t="shared" si="200"/>
        <v>-1.1822297560247918E-4</v>
      </c>
      <c r="AD1574" s="42">
        <f>Beazley_data[[#This Row],[Cat_incurred]]+Beazley_data[[#This Row],[incurred_exc_cat]]</f>
        <v>6759485.2836306598</v>
      </c>
      <c r="AE1574" s="40">
        <f t="shared" si="201"/>
        <v>6475691.5164936697</v>
      </c>
      <c r="AF1574" s="43">
        <f t="shared" si="202"/>
        <v>-4.3824472863502488E-2</v>
      </c>
    </row>
    <row r="1575" spans="1:32" x14ac:dyDescent="0.25">
      <c r="A1575" s="46" t="s">
        <v>1841</v>
      </c>
      <c r="B1575" s="46" t="s">
        <v>68</v>
      </c>
      <c r="C1575">
        <v>2019</v>
      </c>
      <c r="D1575" s="84">
        <v>7780987.5538999997</v>
      </c>
      <c r="E1575">
        <v>2853988.1119090398</v>
      </c>
      <c r="F1575">
        <v>3713026.9780210601</v>
      </c>
      <c r="G1575">
        <v>4225766.6522881798</v>
      </c>
      <c r="H1575">
        <v>253651.754557337</v>
      </c>
      <c r="I1575">
        <v>403333.38715825498</v>
      </c>
      <c r="J1575">
        <v>1.04140760834879</v>
      </c>
      <c r="K1575">
        <v>3966678.7325784001</v>
      </c>
      <c r="L1575">
        <v>4629100.0394464303</v>
      </c>
      <c r="M1575" s="38">
        <f>IF(OR(Beazley_data[[#This Row],[total_RC]]&lt;0.6,Beazley_data[[#This Row],[total_RC]]&gt;2),1,Beazley_data[[#This Row],[total_RC]])</f>
        <v>1.04140760834879</v>
      </c>
      <c r="P1575" s="39" t="str">
        <f>Beazley_data[[#This Row],[key]]</f>
        <v>GS2019</v>
      </c>
      <c r="Q1575" s="40">
        <f>Beazley_data[[#This Row],[WEP]]</f>
        <v>7780987.5538999997</v>
      </c>
      <c r="R1575" s="40">
        <f t="shared" si="195"/>
        <v>7855938.9329864401</v>
      </c>
      <c r="S1575" s="41">
        <f t="shared" si="196"/>
        <v>9.5407283236031495E-3</v>
      </c>
      <c r="U1575" s="42">
        <f>Beazley_data[[#This Row],[Acq_costs]]</f>
        <v>2853988.1119090398</v>
      </c>
      <c r="V1575" s="40">
        <f t="shared" si="197"/>
        <v>2892414.8050541701</v>
      </c>
      <c r="W1575" s="43">
        <f t="shared" si="198"/>
        <v>1.3285332753097503E-2</v>
      </c>
      <c r="Y1575" s="44">
        <f>Beazley_data[[#This Row],[total_RC]]</f>
        <v>1.04140760834879</v>
      </c>
      <c r="Z1575" s="45">
        <f t="shared" si="199"/>
        <v>1.04152315364973</v>
      </c>
      <c r="AA1575" s="43">
        <f t="shared" si="200"/>
        <v>1.1093877321416117E-4</v>
      </c>
      <c r="AD1575" s="42">
        <f>Beazley_data[[#This Row],[Cat_incurred]]+Beazley_data[[#This Row],[incurred_exc_cat]]</f>
        <v>4629100.0394464349</v>
      </c>
      <c r="AE1575" s="40">
        <f t="shared" si="201"/>
        <v>3916950.7999731698</v>
      </c>
      <c r="AF1575" s="43">
        <f t="shared" si="202"/>
        <v>-0.18181214823483186</v>
      </c>
    </row>
    <row r="1576" spans="1:32" x14ac:dyDescent="0.25">
      <c r="A1576" s="48" t="s">
        <v>1842</v>
      </c>
      <c r="B1576" s="48" t="s">
        <v>68</v>
      </c>
      <c r="C1576" s="49">
        <v>2020</v>
      </c>
      <c r="D1576" s="85">
        <v>7686788.9625000004</v>
      </c>
      <c r="E1576" s="49">
        <v>2671245.1308771698</v>
      </c>
      <c r="F1576" s="49">
        <v>2793790.87497797</v>
      </c>
      <c r="G1576" s="49">
        <v>3066671.2963917502</v>
      </c>
      <c r="H1576" s="49">
        <v>906651.40833847702</v>
      </c>
      <c r="I1576" s="49">
        <v>1459141.59183314</v>
      </c>
      <c r="J1576" s="49">
        <v>1.04820835950865</v>
      </c>
      <c r="K1576" s="49">
        <v>3700442.2833164502</v>
      </c>
      <c r="L1576" s="49">
        <v>4525812.8882248905</v>
      </c>
      <c r="M1576" s="38">
        <f>IF(OR(Beazley_data[[#This Row],[total_RC]]&lt;0.6,Beazley_data[[#This Row],[total_RC]]&gt;2),1,Beazley_data[[#This Row],[total_RC]])</f>
        <v>1.04820835950865</v>
      </c>
      <c r="P1576" s="39" t="str">
        <f>Beazley_data[[#This Row],[key]]</f>
        <v>GS2020</v>
      </c>
      <c r="Q1576" s="40">
        <f>Beazley_data[[#This Row],[WEP]]</f>
        <v>7686788.9625000004</v>
      </c>
      <c r="R1576" s="40">
        <f t="shared" si="195"/>
        <v>7014721.77210485</v>
      </c>
      <c r="S1576" s="41">
        <f t="shared" si="196"/>
        <v>-9.5808103618269191E-2</v>
      </c>
      <c r="U1576" s="42">
        <f>Beazley_data[[#This Row],[Acq_costs]]</f>
        <v>2671245.1308771698</v>
      </c>
      <c r="V1576" s="40">
        <f t="shared" si="197"/>
        <v>2429916.16470651</v>
      </c>
      <c r="W1576" s="43">
        <f t="shared" si="198"/>
        <v>-9.9315758163124906E-2</v>
      </c>
      <c r="Y1576" s="44">
        <f>Beazley_data[[#This Row],[total_RC]]</f>
        <v>1.04820835950865</v>
      </c>
      <c r="Z1576" s="45">
        <f t="shared" si="199"/>
        <v>1.0476233076529999</v>
      </c>
      <c r="AA1576" s="43">
        <f t="shared" si="200"/>
        <v>-5.5845631857957692E-4</v>
      </c>
      <c r="AD1576" s="42">
        <f>Beazley_data[[#This Row],[Cat_incurred]]+Beazley_data[[#This Row],[incurred_exc_cat]]</f>
        <v>4525812.8882248905</v>
      </c>
      <c r="AE1576" s="40">
        <f t="shared" si="201"/>
        <v>3282764.96712443</v>
      </c>
      <c r="AF1576" s="43">
        <f t="shared" si="202"/>
        <v>-0.37865882375043147</v>
      </c>
    </row>
    <row r="1577" spans="1:32" x14ac:dyDescent="0.25">
      <c r="A1577" s="46" t="s">
        <v>1843</v>
      </c>
      <c r="B1577" s="46" t="s">
        <v>68</v>
      </c>
      <c r="C1577">
        <v>2021</v>
      </c>
      <c r="D1577" s="84">
        <v>8506251.9496999998</v>
      </c>
      <c r="E1577">
        <v>2939187.0396688799</v>
      </c>
      <c r="F1577">
        <v>2938122.64659512</v>
      </c>
      <c r="G1577">
        <v>3559810.2220551199</v>
      </c>
      <c r="H1577">
        <v>1450607.7160364699</v>
      </c>
      <c r="I1577">
        <v>2271595.8332577599</v>
      </c>
      <c r="J1577">
        <v>1.0411223089294399</v>
      </c>
      <c r="K1577">
        <v>4388730.3626315799</v>
      </c>
      <c r="L1577">
        <v>5831406.0553128803</v>
      </c>
      <c r="M1577" s="38">
        <f>IF(OR(Beazley_data[[#This Row],[total_RC]]&lt;0.6,Beazley_data[[#This Row],[total_RC]]&gt;2),1,Beazley_data[[#This Row],[total_RC]])</f>
        <v>1.0411223089294399</v>
      </c>
      <c r="P1577" s="39" t="str">
        <f>Beazley_data[[#This Row],[key]]</f>
        <v>GS2021</v>
      </c>
      <c r="Q1577" s="40">
        <f>Beazley_data[[#This Row],[WEP]]</f>
        <v>8506251.9496999998</v>
      </c>
      <c r="R1577" s="40">
        <f t="shared" si="195"/>
        <v>7204106.0211717598</v>
      </c>
      <c r="S1577" s="41">
        <f t="shared" si="196"/>
        <v>-0.18075052264658978</v>
      </c>
      <c r="U1577" s="42">
        <f>Beazley_data[[#This Row],[Acq_costs]]</f>
        <v>2939187.0396688799</v>
      </c>
      <c r="V1577" s="40">
        <f t="shared" si="197"/>
        <v>2353416.6348163802</v>
      </c>
      <c r="W1577" s="43">
        <f t="shared" si="198"/>
        <v>-0.24890212646015528</v>
      </c>
      <c r="Y1577" s="44">
        <f>Beazley_data[[#This Row],[total_RC]]</f>
        <v>1.0411223089294399</v>
      </c>
      <c r="Z1577" s="45">
        <f t="shared" si="199"/>
        <v>1.0405459039391101</v>
      </c>
      <c r="AA1577" s="43">
        <f t="shared" si="200"/>
        <v>-5.5394479777182246E-4</v>
      </c>
      <c r="AD1577" s="42">
        <f>Beazley_data[[#This Row],[Cat_incurred]]+Beazley_data[[#This Row],[incurred_exc_cat]]</f>
        <v>5831406.0553128794</v>
      </c>
      <c r="AE1577" s="40">
        <f t="shared" si="201"/>
        <v>502260.69709999999</v>
      </c>
      <c r="AF1577" s="43">
        <f t="shared" si="202"/>
        <v>-10.610317289373425</v>
      </c>
    </row>
    <row r="1578" spans="1:32" x14ac:dyDescent="0.25">
      <c r="A1578" s="48" t="s">
        <v>1844</v>
      </c>
      <c r="B1578" s="48" t="s">
        <v>68</v>
      </c>
      <c r="C1578" s="49">
        <v>2022</v>
      </c>
      <c r="D1578" s="85">
        <v>11260744.849199999</v>
      </c>
      <c r="E1578" s="49">
        <v>4381810.3518835297</v>
      </c>
      <c r="F1578" s="49">
        <v>2767605.3820000002</v>
      </c>
      <c r="G1578" s="49">
        <v>3581805.182</v>
      </c>
      <c r="H1578" s="49">
        <v>720027.81975927204</v>
      </c>
      <c r="I1578" s="49">
        <v>993795.45796393196</v>
      </c>
      <c r="J1578" s="49">
        <v>1.01274996461247</v>
      </c>
      <c r="K1578" s="49">
        <v>3487633.2017592699</v>
      </c>
      <c r="L1578" s="49">
        <v>4575600.6399639295</v>
      </c>
      <c r="M1578" s="38">
        <f>IF(OR(Beazley_data[[#This Row],[total_RC]]&lt;0.6,Beazley_data[[#This Row],[total_RC]]&gt;2),1,Beazley_data[[#This Row],[total_RC]])</f>
        <v>1.01274996461247</v>
      </c>
      <c r="P1578" s="39" t="str">
        <f>Beazley_data[[#This Row],[key]]</f>
        <v>GS2022</v>
      </c>
      <c r="Q1578" s="40">
        <f>Beazley_data[[#This Row],[WEP]]</f>
        <v>11260744.849199999</v>
      </c>
      <c r="R1578" s="40">
        <f t="shared" si="195"/>
        <v>1194113.02948459</v>
      </c>
      <c r="S1578" s="41">
        <f t="shared" si="196"/>
        <v>-8.4302168816133136</v>
      </c>
      <c r="U1578" s="42">
        <f>Beazley_data[[#This Row],[Acq_costs]]</f>
        <v>4381810.3518835297</v>
      </c>
      <c r="V1578" s="40">
        <f t="shared" si="197"/>
        <v>377606.68471932999</v>
      </c>
      <c r="W1578" s="43">
        <f t="shared" si="198"/>
        <v>-10.604165204703595</v>
      </c>
      <c r="Y1578" s="44">
        <f>Beazley_data[[#This Row],[total_RC]]</f>
        <v>1.01274996461247</v>
      </c>
      <c r="Z1578" s="45">
        <f t="shared" si="199"/>
        <v>1.02432808848788</v>
      </c>
      <c r="AA1578" s="43">
        <f t="shared" si="200"/>
        <v>1.1303140083273242E-2</v>
      </c>
      <c r="AD1578" s="42">
        <f>Beazley_data[[#This Row],[Cat_incurred]]+Beazley_data[[#This Row],[incurred_exc_cat]]</f>
        <v>4575600.6399639323</v>
      </c>
      <c r="AE1578" s="40">
        <f t="shared" si="201"/>
        <v>0</v>
      </c>
      <c r="AF1578" s="43" t="str">
        <f t="shared" si="202"/>
        <v>no values</v>
      </c>
    </row>
    <row r="1579" spans="1:32" x14ac:dyDescent="0.25">
      <c r="A1579" s="46" t="s">
        <v>1845</v>
      </c>
      <c r="B1579" s="46" t="s">
        <v>68</v>
      </c>
      <c r="C1579">
        <v>2023</v>
      </c>
      <c r="D1579" s="84">
        <v>11732364.1995</v>
      </c>
      <c r="E1579">
        <v>4549703.9641926996</v>
      </c>
      <c r="F1579">
        <v>245450.68640000001</v>
      </c>
      <c r="G1579">
        <v>434235.16090000002</v>
      </c>
      <c r="H1579">
        <v>133798.58655874999</v>
      </c>
      <c r="I1579">
        <v>949934.9925089</v>
      </c>
      <c r="J1579">
        <v>1.0144782210198899</v>
      </c>
      <c r="K1579">
        <v>379249.27295875002</v>
      </c>
      <c r="L1579">
        <v>1384170.1534088999</v>
      </c>
      <c r="M1579" s="38">
        <f>IF(OR(Beazley_data[[#This Row],[total_RC]]&lt;0.6,Beazley_data[[#This Row],[total_RC]]&gt;2),1,Beazley_data[[#This Row],[total_RC]])</f>
        <v>1.0144782210198899</v>
      </c>
      <c r="P1579" s="39" t="str">
        <f>Beazley_data[[#This Row],[key]]</f>
        <v>GS2023</v>
      </c>
      <c r="Q1579" s="40">
        <f>Beazley_data[[#This Row],[WEP]]</f>
        <v>11732364.1995</v>
      </c>
      <c r="R1579" s="40">
        <f t="shared" si="195"/>
        <v>0</v>
      </c>
      <c r="S1579" s="41" t="str">
        <f t="shared" si="196"/>
        <v>no values</v>
      </c>
      <c r="U1579" s="42">
        <f>Beazley_data[[#This Row],[Acq_costs]]</f>
        <v>4549703.9641926996</v>
      </c>
      <c r="V1579" s="40">
        <f t="shared" si="197"/>
        <v>0</v>
      </c>
      <c r="W1579" s="43" t="str">
        <f t="shared" si="198"/>
        <v>no values</v>
      </c>
      <c r="Y1579" s="44">
        <f>Beazley_data[[#This Row],[total_RC]]</f>
        <v>1.0144782210198899</v>
      </c>
      <c r="Z1579" s="45">
        <f t="shared" si="199"/>
        <v>0</v>
      </c>
      <c r="AA1579" s="43" t="str">
        <f t="shared" si="200"/>
        <v>no values</v>
      </c>
      <c r="AD1579" s="42">
        <f>Beazley_data[[#This Row],[Cat_incurred]]+Beazley_data[[#This Row],[incurred_exc_cat]]</f>
        <v>1384170.1534088999</v>
      </c>
      <c r="AE1579" s="40">
        <f t="shared" si="201"/>
        <v>0</v>
      </c>
      <c r="AF1579" s="43" t="str">
        <f t="shared" si="202"/>
        <v>no values</v>
      </c>
    </row>
    <row r="1580" spans="1:32" x14ac:dyDescent="0.25">
      <c r="A1580" s="48" t="s">
        <v>1846</v>
      </c>
      <c r="B1580" s="48" t="s">
        <v>68</v>
      </c>
      <c r="C1580" s="49">
        <v>2024</v>
      </c>
      <c r="D1580" s="85">
        <v>1328732.0967000001</v>
      </c>
      <c r="E1580" s="49">
        <v>437803.91247091698</v>
      </c>
      <c r="F1580" s="49">
        <v>0</v>
      </c>
      <c r="G1580" s="49">
        <v>0</v>
      </c>
      <c r="H1580" s="49">
        <v>0</v>
      </c>
      <c r="I1580" s="49">
        <v>0</v>
      </c>
      <c r="J1580" s="49">
        <v>1.00107687630525</v>
      </c>
      <c r="K1580" s="49">
        <v>0</v>
      </c>
      <c r="L1580" s="49">
        <v>0</v>
      </c>
      <c r="M1580" s="38">
        <f>IF(OR(Beazley_data[[#This Row],[total_RC]]&lt;0.6,Beazley_data[[#This Row],[total_RC]]&gt;2),1,Beazley_data[[#This Row],[total_RC]])</f>
        <v>1.00107687630525</v>
      </c>
      <c r="P1580" s="39" t="str">
        <f>Beazley_data[[#This Row],[key]]</f>
        <v>GS2024</v>
      </c>
      <c r="Q1580" s="40">
        <f>Beazley_data[[#This Row],[WEP]]</f>
        <v>1328732.0967000001</v>
      </c>
      <c r="R1580" s="40">
        <f t="shared" si="195"/>
        <v>0</v>
      </c>
      <c r="S1580" s="41" t="str">
        <f t="shared" si="196"/>
        <v>no values</v>
      </c>
      <c r="U1580" s="42">
        <f>Beazley_data[[#This Row],[Acq_costs]]</f>
        <v>437803.91247091698</v>
      </c>
      <c r="V1580" s="40">
        <f t="shared" si="197"/>
        <v>0</v>
      </c>
      <c r="W1580" s="43" t="str">
        <f t="shared" si="198"/>
        <v>no values</v>
      </c>
      <c r="Y1580" s="44">
        <f>Beazley_data[[#This Row],[total_RC]]</f>
        <v>1.00107687630525</v>
      </c>
      <c r="Z1580" s="45">
        <f t="shared" si="199"/>
        <v>0</v>
      </c>
      <c r="AA1580" s="43" t="str">
        <f t="shared" si="200"/>
        <v>no values</v>
      </c>
      <c r="AD1580" s="42">
        <f>Beazley_data[[#This Row],[Cat_incurred]]+Beazley_data[[#This Row],[incurred_exc_cat]]</f>
        <v>0</v>
      </c>
      <c r="AE1580" s="40">
        <f t="shared" si="201"/>
        <v>0</v>
      </c>
      <c r="AF1580" s="43" t="str">
        <f t="shared" si="202"/>
        <v>no values</v>
      </c>
    </row>
    <row r="1581" spans="1:32" x14ac:dyDescent="0.25">
      <c r="A1581" s="46" t="s">
        <v>1847</v>
      </c>
      <c r="B1581" s="46" t="s">
        <v>133</v>
      </c>
      <c r="C1581">
        <v>2007</v>
      </c>
      <c r="D1581" s="84">
        <v>258436.30499999999</v>
      </c>
      <c r="E1581">
        <v>28715.145</v>
      </c>
      <c r="F1581">
        <v>0</v>
      </c>
      <c r="G1581">
        <v>0</v>
      </c>
      <c r="H1581">
        <v>0</v>
      </c>
      <c r="I1581">
        <v>0</v>
      </c>
      <c r="J1581">
        <v>0.76</v>
      </c>
      <c r="K1581">
        <v>0</v>
      </c>
      <c r="L1581">
        <v>0</v>
      </c>
      <c r="M1581" s="38">
        <f>IF(OR(Beazley_data[[#This Row],[total_RC]]&lt;0.6,Beazley_data[[#This Row],[total_RC]]&gt;2),1,Beazley_data[[#This Row],[total_RC]])</f>
        <v>0.76</v>
      </c>
      <c r="P1581" s="39" t="str">
        <f>Beazley_data[[#This Row],[key]]</f>
        <v>GT2007</v>
      </c>
      <c r="Q1581" s="40">
        <f>Beazley_data[[#This Row],[WEP]]</f>
        <v>258436.30499999999</v>
      </c>
      <c r="R1581" s="40">
        <f t="shared" si="195"/>
        <v>0</v>
      </c>
      <c r="S1581" s="41" t="str">
        <f t="shared" si="196"/>
        <v>no values</v>
      </c>
      <c r="U1581" s="42">
        <f>Beazley_data[[#This Row],[Acq_costs]]</f>
        <v>28715.145</v>
      </c>
      <c r="V1581" s="40">
        <f t="shared" si="197"/>
        <v>0</v>
      </c>
      <c r="W1581" s="43" t="str">
        <f t="shared" si="198"/>
        <v>no values</v>
      </c>
      <c r="Y1581" s="44">
        <f>Beazley_data[[#This Row],[total_RC]]</f>
        <v>0.76</v>
      </c>
      <c r="Z1581" s="45">
        <f t="shared" si="199"/>
        <v>0</v>
      </c>
      <c r="AA1581" s="43" t="str">
        <f t="shared" si="200"/>
        <v>no values</v>
      </c>
      <c r="AD1581" s="42">
        <f>Beazley_data[[#This Row],[Cat_incurred]]+Beazley_data[[#This Row],[incurred_exc_cat]]</f>
        <v>0</v>
      </c>
      <c r="AE1581" s="40">
        <f t="shared" si="201"/>
        <v>0</v>
      </c>
      <c r="AF1581" s="43" t="str">
        <f t="shared" si="202"/>
        <v>no values</v>
      </c>
    </row>
    <row r="1582" spans="1:32" x14ac:dyDescent="0.25">
      <c r="A1582" s="48" t="s">
        <v>1848</v>
      </c>
      <c r="B1582" s="48" t="s">
        <v>133</v>
      </c>
      <c r="C1582" s="49">
        <v>2008</v>
      </c>
      <c r="D1582" s="85">
        <v>17061223.145599999</v>
      </c>
      <c r="E1582" s="49">
        <v>2078978.0964935899</v>
      </c>
      <c r="F1582" s="49">
        <v>151927.65866655999</v>
      </c>
      <c r="G1582" s="49">
        <v>151927.65866655999</v>
      </c>
      <c r="H1582" s="49">
        <v>5237697.9650517302</v>
      </c>
      <c r="I1582" s="49">
        <v>5245448.9150517303</v>
      </c>
      <c r="J1582" s="49">
        <v>0.97620140260616695</v>
      </c>
      <c r="K1582" s="49">
        <v>5389625.6237182897</v>
      </c>
      <c r="L1582" s="49">
        <v>5397376.5737182898</v>
      </c>
      <c r="M1582" s="38">
        <f>IF(OR(Beazley_data[[#This Row],[total_RC]]&lt;0.6,Beazley_data[[#This Row],[total_RC]]&gt;2),1,Beazley_data[[#This Row],[total_RC]])</f>
        <v>0.97620140260616695</v>
      </c>
      <c r="P1582" s="39" t="str">
        <f>Beazley_data[[#This Row],[key]]</f>
        <v>GT2008</v>
      </c>
      <c r="Q1582" s="40">
        <f>Beazley_data[[#This Row],[WEP]]</f>
        <v>17061223.145599999</v>
      </c>
      <c r="R1582" s="40">
        <f t="shared" si="195"/>
        <v>17321371.860599998</v>
      </c>
      <c r="S1582" s="41">
        <f t="shared" si="196"/>
        <v>1.5018944059029543E-2</v>
      </c>
      <c r="U1582" s="42">
        <f>Beazley_data[[#This Row],[Acq_costs]]</f>
        <v>2078978.0964935899</v>
      </c>
      <c r="V1582" s="40">
        <f t="shared" si="197"/>
        <v>2107693.2415999998</v>
      </c>
      <c r="W1582" s="43">
        <f t="shared" si="198"/>
        <v>1.362396791888537E-2</v>
      </c>
      <c r="Y1582" s="44">
        <f>Beazley_data[[#This Row],[total_RC]]</f>
        <v>0.97620140260616695</v>
      </c>
      <c r="Z1582" s="45">
        <f t="shared" si="199"/>
        <v>0.97189496000694897</v>
      </c>
      <c r="AA1582" s="43">
        <f t="shared" si="200"/>
        <v>-4.4309753383093824E-3</v>
      </c>
      <c r="AD1582" s="42">
        <f>Beazley_data[[#This Row],[Cat_incurred]]+Beazley_data[[#This Row],[incurred_exc_cat]]</f>
        <v>5397376.5737182908</v>
      </c>
      <c r="AE1582" s="40">
        <f t="shared" si="201"/>
        <v>5976337.2315680003</v>
      </c>
      <c r="AF1582" s="43">
        <f t="shared" si="202"/>
        <v>9.6875500062403391E-2</v>
      </c>
    </row>
    <row r="1583" spans="1:32" x14ac:dyDescent="0.25">
      <c r="A1583" s="46" t="s">
        <v>1849</v>
      </c>
      <c r="B1583" s="46" t="s">
        <v>133</v>
      </c>
      <c r="C1583">
        <v>2009</v>
      </c>
      <c r="D1583" s="84">
        <v>15050706.357000001</v>
      </c>
      <c r="E1583">
        <v>1947512.7833769999</v>
      </c>
      <c r="F1583">
        <v>146063.49689487999</v>
      </c>
      <c r="G1583">
        <v>146685.49689487999</v>
      </c>
      <c r="H1583">
        <v>3876408.2574</v>
      </c>
      <c r="I1583">
        <v>3906108.2574</v>
      </c>
      <c r="J1583">
        <v>0.97363411253517895</v>
      </c>
      <c r="K1583">
        <v>4022471.7542948802</v>
      </c>
      <c r="L1583">
        <v>4052793.7542948802</v>
      </c>
      <c r="M1583" s="38">
        <f>IF(OR(Beazley_data[[#This Row],[total_RC]]&lt;0.6,Beazley_data[[#This Row],[total_RC]]&gt;2),1,Beazley_data[[#This Row],[total_RC]])</f>
        <v>0.97363411253517895</v>
      </c>
      <c r="P1583" s="39" t="str">
        <f>Beazley_data[[#This Row],[key]]</f>
        <v>GT2009</v>
      </c>
      <c r="Q1583" s="40">
        <f>Beazley_data[[#This Row],[WEP]]</f>
        <v>15050706.357000001</v>
      </c>
      <c r="R1583" s="40">
        <f t="shared" si="195"/>
        <v>15050706.357000001</v>
      </c>
      <c r="S1583" s="41">
        <f t="shared" si="196"/>
        <v>0</v>
      </c>
      <c r="U1583" s="42">
        <f>Beazley_data[[#This Row],[Acq_costs]]</f>
        <v>1947512.7833769999</v>
      </c>
      <c r="V1583" s="40">
        <f t="shared" si="197"/>
        <v>1947512.7836</v>
      </c>
      <c r="W1583" s="43">
        <f t="shared" si="198"/>
        <v>1.1450506004140201E-10</v>
      </c>
      <c r="Y1583" s="44">
        <f>Beazley_data[[#This Row],[total_RC]]</f>
        <v>0.97363411253517895</v>
      </c>
      <c r="Z1583" s="45">
        <f t="shared" si="199"/>
        <v>0.97363411256384302</v>
      </c>
      <c r="AA1583" s="43">
        <f t="shared" si="200"/>
        <v>2.9440290502147051E-11</v>
      </c>
      <c r="AD1583" s="42">
        <f>Beazley_data[[#This Row],[Cat_incurred]]+Beazley_data[[#This Row],[incurred_exc_cat]]</f>
        <v>4052793.7542948802</v>
      </c>
      <c r="AE1583" s="40">
        <f t="shared" si="201"/>
        <v>4051691.9962960002</v>
      </c>
      <c r="AF1583" s="43">
        <f t="shared" si="202"/>
        <v>-2.7192540792518545E-4</v>
      </c>
    </row>
    <row r="1584" spans="1:32" x14ac:dyDescent="0.25">
      <c r="A1584" s="48" t="s">
        <v>1850</v>
      </c>
      <c r="B1584" s="48" t="s">
        <v>133</v>
      </c>
      <c r="C1584" s="49">
        <v>2010</v>
      </c>
      <c r="D1584" s="85">
        <v>14519068.4615</v>
      </c>
      <c r="E1584" s="49">
        <v>1961587.9223730699</v>
      </c>
      <c r="F1584" s="49">
        <v>700863.86589511996</v>
      </c>
      <c r="G1584" s="49">
        <v>888433.86589511996</v>
      </c>
      <c r="H1584" s="49">
        <v>5958759.6256999997</v>
      </c>
      <c r="I1584" s="49">
        <v>6113201.3057000004</v>
      </c>
      <c r="J1584" s="49">
        <v>0.95622329753044299</v>
      </c>
      <c r="K1584" s="49">
        <v>6659623.4915951202</v>
      </c>
      <c r="L1584" s="49">
        <v>7001635.1715951199</v>
      </c>
      <c r="M1584" s="38">
        <f>IF(OR(Beazley_data[[#This Row],[total_RC]]&lt;0.6,Beazley_data[[#This Row],[total_RC]]&gt;2),1,Beazley_data[[#This Row],[total_RC]])</f>
        <v>0.95622329753044299</v>
      </c>
      <c r="P1584" s="39" t="str">
        <f>Beazley_data[[#This Row],[key]]</f>
        <v>GT2010</v>
      </c>
      <c r="Q1584" s="40">
        <f>Beazley_data[[#This Row],[WEP]]</f>
        <v>14519068.4615</v>
      </c>
      <c r="R1584" s="40">
        <f t="shared" si="195"/>
        <v>14519068.4615</v>
      </c>
      <c r="S1584" s="41">
        <f t="shared" si="196"/>
        <v>0</v>
      </c>
      <c r="U1584" s="42">
        <f>Beazley_data[[#This Row],[Acq_costs]]</f>
        <v>1961587.9223730699</v>
      </c>
      <c r="V1584" s="40">
        <f t="shared" si="197"/>
        <v>1961587.9225999999</v>
      </c>
      <c r="W1584" s="43">
        <f t="shared" si="198"/>
        <v>1.1568689531436535E-10</v>
      </c>
      <c r="Y1584" s="44">
        <f>Beazley_data[[#This Row],[total_RC]]</f>
        <v>0.95622329753044299</v>
      </c>
      <c r="Z1584" s="45">
        <f t="shared" si="199"/>
        <v>0.95622329755059798</v>
      </c>
      <c r="AA1584" s="43">
        <f t="shared" si="200"/>
        <v>2.1077701035597915E-11</v>
      </c>
      <c r="AD1584" s="42">
        <f>Beazley_data[[#This Row],[Cat_incurred]]+Beazley_data[[#This Row],[incurred_exc_cat]]</f>
        <v>7001635.1715951208</v>
      </c>
      <c r="AE1584" s="40">
        <f t="shared" si="201"/>
        <v>6996071.7227039998</v>
      </c>
      <c r="AF1584" s="43">
        <f t="shared" si="202"/>
        <v>-7.9522467916762229E-4</v>
      </c>
    </row>
    <row r="1585" spans="1:32" x14ac:dyDescent="0.25">
      <c r="A1585" s="46" t="s">
        <v>1851</v>
      </c>
      <c r="B1585" s="46" t="s">
        <v>133</v>
      </c>
      <c r="C1585">
        <v>2011</v>
      </c>
      <c r="D1585" s="84">
        <v>14458689.038899999</v>
      </c>
      <c r="E1585">
        <v>1941473.58649746</v>
      </c>
      <c r="F1585">
        <v>407762.21909999999</v>
      </c>
      <c r="G1585">
        <v>407799.21909999999</v>
      </c>
      <c r="H1585">
        <v>8055051.3450999996</v>
      </c>
      <c r="I1585">
        <v>8142929.3450999996</v>
      </c>
      <c r="J1585">
        <v>1.00079922234603</v>
      </c>
      <c r="K1585">
        <v>8462813.5642000008</v>
      </c>
      <c r="L1585">
        <v>8550728.5642000008</v>
      </c>
      <c r="M1585" s="38">
        <f>IF(OR(Beazley_data[[#This Row],[total_RC]]&lt;0.6,Beazley_data[[#This Row],[total_RC]]&gt;2),1,Beazley_data[[#This Row],[total_RC]])</f>
        <v>1.00079922234603</v>
      </c>
      <c r="P1585" s="39" t="str">
        <f>Beazley_data[[#This Row],[key]]</f>
        <v>GT2011</v>
      </c>
      <c r="Q1585" s="40">
        <f>Beazley_data[[#This Row],[WEP]]</f>
        <v>14458689.038899999</v>
      </c>
      <c r="R1585" s="40">
        <f t="shared" si="195"/>
        <v>14458689.038899999</v>
      </c>
      <c r="S1585" s="41">
        <f t="shared" si="196"/>
        <v>0</v>
      </c>
      <c r="U1585" s="42">
        <f>Beazley_data[[#This Row],[Acq_costs]]</f>
        <v>1941473.58649746</v>
      </c>
      <c r="V1585" s="40">
        <f t="shared" si="197"/>
        <v>1941473.5870000001</v>
      </c>
      <c r="W1585" s="43">
        <f t="shared" si="198"/>
        <v>2.5884463987199566E-10</v>
      </c>
      <c r="Y1585" s="44">
        <f>Beazley_data[[#This Row],[total_RC]]</f>
        <v>1.00079922234603</v>
      </c>
      <c r="Z1585" s="45">
        <f t="shared" si="199"/>
        <v>1.00079922232606</v>
      </c>
      <c r="AA1585" s="43">
        <f t="shared" si="200"/>
        <v>-1.9954077888598034E-11</v>
      </c>
      <c r="AD1585" s="42">
        <f>Beazley_data[[#This Row],[Cat_incurred]]+Beazley_data[[#This Row],[incurred_exc_cat]]</f>
        <v>8550728.564199999</v>
      </c>
      <c r="AE1585" s="40">
        <f t="shared" si="201"/>
        <v>8598451.1341999993</v>
      </c>
      <c r="AF1585" s="43">
        <f t="shared" si="202"/>
        <v>5.5501356296816838E-3</v>
      </c>
    </row>
    <row r="1586" spans="1:32" x14ac:dyDescent="0.25">
      <c r="A1586" s="48" t="s">
        <v>1852</v>
      </c>
      <c r="B1586" s="48" t="s">
        <v>133</v>
      </c>
      <c r="C1586" s="49">
        <v>2012</v>
      </c>
      <c r="D1586" s="85">
        <v>11850696.685000001</v>
      </c>
      <c r="E1586" s="49">
        <v>1690587.9829168101</v>
      </c>
      <c r="F1586" s="49">
        <v>1497864.3043</v>
      </c>
      <c r="G1586" s="49">
        <v>1519050.3043</v>
      </c>
      <c r="H1586" s="49">
        <v>5154072.0313999997</v>
      </c>
      <c r="I1586" s="49">
        <v>5273747.9342</v>
      </c>
      <c r="J1586" s="49">
        <v>0.992652552886925</v>
      </c>
      <c r="K1586" s="49">
        <v>6651936.3356999997</v>
      </c>
      <c r="L1586" s="49">
        <v>6792798.2385</v>
      </c>
      <c r="M1586" s="38">
        <f>IF(OR(Beazley_data[[#This Row],[total_RC]]&lt;0.6,Beazley_data[[#This Row],[total_RC]]&gt;2),1,Beazley_data[[#This Row],[total_RC]])</f>
        <v>0.992652552886925</v>
      </c>
      <c r="P1586" s="39" t="str">
        <f>Beazley_data[[#This Row],[key]]</f>
        <v>GT2012</v>
      </c>
      <c r="Q1586" s="40">
        <f>Beazley_data[[#This Row],[WEP]]</f>
        <v>11850696.685000001</v>
      </c>
      <c r="R1586" s="40">
        <f t="shared" si="195"/>
        <v>11850696.685000001</v>
      </c>
      <c r="S1586" s="41">
        <f t="shared" si="196"/>
        <v>0</v>
      </c>
      <c r="U1586" s="42">
        <f>Beazley_data[[#This Row],[Acq_costs]]</f>
        <v>1690587.9829168101</v>
      </c>
      <c r="V1586" s="40">
        <f t="shared" si="197"/>
        <v>1690587.9833</v>
      </c>
      <c r="W1586" s="43">
        <f t="shared" si="198"/>
        <v>2.2666071399007252E-10</v>
      </c>
      <c r="Y1586" s="44">
        <f>Beazley_data[[#This Row],[total_RC]]</f>
        <v>0.992652552886925</v>
      </c>
      <c r="Z1586" s="45">
        <f t="shared" si="199"/>
        <v>0.99265255293030596</v>
      </c>
      <c r="AA1586" s="43">
        <f t="shared" si="200"/>
        <v>4.3702064089237883E-11</v>
      </c>
      <c r="AD1586" s="42">
        <f>Beazley_data[[#This Row],[Cat_incurred]]+Beazley_data[[#This Row],[incurred_exc_cat]]</f>
        <v>6792798.2385</v>
      </c>
      <c r="AE1586" s="40">
        <f t="shared" si="201"/>
        <v>6702926.0120999999</v>
      </c>
      <c r="AF1586" s="43">
        <f t="shared" si="202"/>
        <v>-1.3407909655837515E-2</v>
      </c>
    </row>
    <row r="1587" spans="1:32" x14ac:dyDescent="0.25">
      <c r="A1587" s="46" t="s">
        <v>1853</v>
      </c>
      <c r="B1587" s="46" t="s">
        <v>133</v>
      </c>
      <c r="C1587">
        <v>2013</v>
      </c>
      <c r="D1587" s="84">
        <v>12219708.8783</v>
      </c>
      <c r="E1587">
        <v>2154470.7581770201</v>
      </c>
      <c r="F1587">
        <v>3289127.6669999999</v>
      </c>
      <c r="G1587">
        <v>3289189.6669999999</v>
      </c>
      <c r="H1587">
        <v>3955882.9665999999</v>
      </c>
      <c r="I1587">
        <v>4638796.6025</v>
      </c>
      <c r="J1587">
        <v>0.99216618501220299</v>
      </c>
      <c r="K1587">
        <v>7245010.6336000003</v>
      </c>
      <c r="L1587">
        <v>7927986.2695000004</v>
      </c>
      <c r="M1587" s="38">
        <f>IF(OR(Beazley_data[[#This Row],[total_RC]]&lt;0.6,Beazley_data[[#This Row],[total_RC]]&gt;2),1,Beazley_data[[#This Row],[total_RC]])</f>
        <v>0.99216618501220299</v>
      </c>
      <c r="P1587" s="39" t="str">
        <f>Beazley_data[[#This Row],[key]]</f>
        <v>GT2013</v>
      </c>
      <c r="Q1587" s="40">
        <f>Beazley_data[[#This Row],[WEP]]</f>
        <v>12219708.8783</v>
      </c>
      <c r="R1587" s="40">
        <f t="shared" si="195"/>
        <v>12219708.8783</v>
      </c>
      <c r="S1587" s="41">
        <f t="shared" si="196"/>
        <v>0</v>
      </c>
      <c r="U1587" s="42">
        <f>Beazley_data[[#This Row],[Acq_costs]]</f>
        <v>2154470.7581770201</v>
      </c>
      <c r="V1587" s="40">
        <f t="shared" si="197"/>
        <v>2154470.7581000002</v>
      </c>
      <c r="W1587" s="43">
        <f t="shared" si="198"/>
        <v>-3.574887752356204E-11</v>
      </c>
      <c r="Y1587" s="44">
        <f>Beazley_data[[#This Row],[total_RC]]</f>
        <v>0.99216618501220299</v>
      </c>
      <c r="Z1587" s="45">
        <f t="shared" si="199"/>
        <v>0.99216618505304399</v>
      </c>
      <c r="AA1587" s="43">
        <f t="shared" si="200"/>
        <v>4.1163464211980696E-11</v>
      </c>
      <c r="AD1587" s="42">
        <f>Beazley_data[[#This Row],[Cat_incurred]]+Beazley_data[[#This Row],[incurred_exc_cat]]</f>
        <v>7927986.2695000004</v>
      </c>
      <c r="AE1587" s="40">
        <f t="shared" si="201"/>
        <v>7379511.6776999999</v>
      </c>
      <c r="AF1587" s="43">
        <f t="shared" si="202"/>
        <v>-7.4323968272511171E-2</v>
      </c>
    </row>
    <row r="1588" spans="1:32" x14ac:dyDescent="0.25">
      <c r="A1588" s="48" t="s">
        <v>1854</v>
      </c>
      <c r="B1588" s="48" t="s">
        <v>133</v>
      </c>
      <c r="C1588" s="49">
        <v>2014</v>
      </c>
      <c r="D1588" s="85">
        <v>13087965.5591</v>
      </c>
      <c r="E1588" s="49">
        <v>4601688.3180684</v>
      </c>
      <c r="F1588" s="49">
        <v>2906519.2124999999</v>
      </c>
      <c r="G1588" s="49">
        <v>2918643.2124999999</v>
      </c>
      <c r="H1588" s="49">
        <v>2810997.2481999998</v>
      </c>
      <c r="I1588" s="49">
        <v>3163016.5696999999</v>
      </c>
      <c r="J1588" s="49">
        <v>0.98989480562544996</v>
      </c>
      <c r="K1588" s="49">
        <v>5717516.4606999997</v>
      </c>
      <c r="L1588" s="49">
        <v>6081659.7822000002</v>
      </c>
      <c r="M1588" s="38">
        <f>IF(OR(Beazley_data[[#This Row],[total_RC]]&lt;0.6,Beazley_data[[#This Row],[total_RC]]&gt;2),1,Beazley_data[[#This Row],[total_RC]])</f>
        <v>0.98989480562544996</v>
      </c>
      <c r="P1588" s="39" t="str">
        <f>Beazley_data[[#This Row],[key]]</f>
        <v>GT2014</v>
      </c>
      <c r="Q1588" s="40">
        <f>Beazley_data[[#This Row],[WEP]]</f>
        <v>13087965.5591</v>
      </c>
      <c r="R1588" s="40">
        <f t="shared" si="195"/>
        <v>13087965.5591</v>
      </c>
      <c r="S1588" s="41">
        <f t="shared" si="196"/>
        <v>0</v>
      </c>
      <c r="U1588" s="42">
        <f>Beazley_data[[#This Row],[Acq_costs]]</f>
        <v>4601688.3180684</v>
      </c>
      <c r="V1588" s="40">
        <f t="shared" si="197"/>
        <v>4601688.3183000004</v>
      </c>
      <c r="W1588" s="43">
        <f t="shared" si="198"/>
        <v>5.0329433571538064E-11</v>
      </c>
      <c r="Y1588" s="44">
        <f>Beazley_data[[#This Row],[total_RC]]</f>
        <v>0.98989480562544996</v>
      </c>
      <c r="Z1588" s="45">
        <f t="shared" si="199"/>
        <v>0.98989480558936005</v>
      </c>
      <c r="AA1588" s="43">
        <f t="shared" si="200"/>
        <v>-3.6458327324690246E-11</v>
      </c>
      <c r="AD1588" s="42">
        <f>Beazley_data[[#This Row],[Cat_incurred]]+Beazley_data[[#This Row],[incurred_exc_cat]]</f>
        <v>6081659.7821999993</v>
      </c>
      <c r="AE1588" s="40">
        <f t="shared" si="201"/>
        <v>6405336.6524</v>
      </c>
      <c r="AF1588" s="43">
        <f t="shared" si="202"/>
        <v>5.053237445040816E-2</v>
      </c>
    </row>
    <row r="1589" spans="1:32" x14ac:dyDescent="0.25">
      <c r="A1589" s="46" t="s">
        <v>1855</v>
      </c>
      <c r="B1589" s="46" t="s">
        <v>133</v>
      </c>
      <c r="C1589">
        <v>2015</v>
      </c>
      <c r="D1589" s="84">
        <v>8850363.5032000002</v>
      </c>
      <c r="E1589">
        <v>2362374.3225242598</v>
      </c>
      <c r="F1589">
        <v>1579550.5024999999</v>
      </c>
      <c r="G1589">
        <v>1622702.5024999999</v>
      </c>
      <c r="H1589">
        <v>2480419.7900999999</v>
      </c>
      <c r="I1589">
        <v>3586306.3933000001</v>
      </c>
      <c r="J1589">
        <v>0.98680316348461805</v>
      </c>
      <c r="K1589">
        <v>4059970.2925999998</v>
      </c>
      <c r="L1589">
        <v>5209008.8958000001</v>
      </c>
      <c r="M1589" s="38">
        <f>IF(OR(Beazley_data[[#This Row],[total_RC]]&lt;0.6,Beazley_data[[#This Row],[total_RC]]&gt;2),1,Beazley_data[[#This Row],[total_RC]])</f>
        <v>0.98680316348461805</v>
      </c>
      <c r="P1589" s="39" t="str">
        <f>Beazley_data[[#This Row],[key]]</f>
        <v>GT2015</v>
      </c>
      <c r="Q1589" s="40">
        <f>Beazley_data[[#This Row],[WEP]]</f>
        <v>8850363.5032000002</v>
      </c>
      <c r="R1589" s="40">
        <f t="shared" si="195"/>
        <v>8850363.5032000002</v>
      </c>
      <c r="S1589" s="41">
        <f t="shared" si="196"/>
        <v>0</v>
      </c>
      <c r="U1589" s="42">
        <f>Beazley_data[[#This Row],[Acq_costs]]</f>
        <v>2362374.3225242598</v>
      </c>
      <c r="V1589" s="40">
        <f t="shared" si="197"/>
        <v>2362374.3226999999</v>
      </c>
      <c r="W1589" s="43">
        <f t="shared" si="198"/>
        <v>7.4391303054715293E-11</v>
      </c>
      <c r="Y1589" s="44">
        <f>Beazley_data[[#This Row],[total_RC]]</f>
        <v>0.98680316348461805</v>
      </c>
      <c r="Z1589" s="45">
        <f t="shared" si="199"/>
        <v>0.98680316347128605</v>
      </c>
      <c r="AA1589" s="43">
        <f t="shared" si="200"/>
        <v>-1.3510295327804413E-11</v>
      </c>
      <c r="AD1589" s="42">
        <f>Beazley_data[[#This Row],[Cat_incurred]]+Beazley_data[[#This Row],[incurred_exc_cat]]</f>
        <v>5209008.8958000001</v>
      </c>
      <c r="AE1589" s="40">
        <f t="shared" si="201"/>
        <v>4423963.2317000004</v>
      </c>
      <c r="AF1589" s="43">
        <f t="shared" si="202"/>
        <v>-0.17745302638926533</v>
      </c>
    </row>
    <row r="1590" spans="1:32" x14ac:dyDescent="0.25">
      <c r="A1590" s="48" t="s">
        <v>1856</v>
      </c>
      <c r="B1590" s="48" t="s">
        <v>133</v>
      </c>
      <c r="C1590" s="49">
        <v>2016</v>
      </c>
      <c r="D1590" s="85">
        <v>7559377.6348000001</v>
      </c>
      <c r="E1590" s="49">
        <v>1975578.9633831701</v>
      </c>
      <c r="F1590" s="49">
        <v>1590278.2141</v>
      </c>
      <c r="G1590" s="49">
        <v>1630291.2141</v>
      </c>
      <c r="H1590" s="49">
        <v>1494075.3108000001</v>
      </c>
      <c r="I1590" s="49">
        <v>2515835.0386000001</v>
      </c>
      <c r="J1590" s="49">
        <v>0.97410137308295097</v>
      </c>
      <c r="K1590" s="49">
        <v>3084353.5249000001</v>
      </c>
      <c r="L1590" s="49">
        <v>4146126.2527000001</v>
      </c>
      <c r="M1590" s="38">
        <f>IF(OR(Beazley_data[[#This Row],[total_RC]]&lt;0.6,Beazley_data[[#This Row],[total_RC]]&gt;2),1,Beazley_data[[#This Row],[total_RC]])</f>
        <v>0.97410137308295097</v>
      </c>
      <c r="P1590" s="39" t="str">
        <f>Beazley_data[[#This Row],[key]]</f>
        <v>GT2016</v>
      </c>
      <c r="Q1590" s="40">
        <f>Beazley_data[[#This Row],[WEP]]</f>
        <v>7559377.6348000001</v>
      </c>
      <c r="R1590" s="40">
        <f t="shared" si="195"/>
        <v>7559377.6352000004</v>
      </c>
      <c r="S1590" s="41">
        <f t="shared" si="196"/>
        <v>5.2914442316922464E-11</v>
      </c>
      <c r="U1590" s="42">
        <f>Beazley_data[[#This Row],[Acq_costs]]</f>
        <v>1975578.9633831701</v>
      </c>
      <c r="V1590" s="40">
        <f t="shared" si="197"/>
        <v>1975578.9635000001</v>
      </c>
      <c r="W1590" s="43">
        <f t="shared" si="198"/>
        <v>5.9137091132162352E-11</v>
      </c>
      <c r="Y1590" s="44">
        <f>Beazley_data[[#This Row],[total_RC]]</f>
        <v>0.97410137308295097</v>
      </c>
      <c r="Z1590" s="45">
        <f t="shared" si="199"/>
        <v>0.97410137298758404</v>
      </c>
      <c r="AA1590" s="43">
        <f t="shared" si="200"/>
        <v>-9.7902476286920714E-11</v>
      </c>
      <c r="AD1590" s="42">
        <f>Beazley_data[[#This Row],[Cat_incurred]]+Beazley_data[[#This Row],[incurred_exc_cat]]</f>
        <v>4146126.2527000001</v>
      </c>
      <c r="AE1590" s="40">
        <f t="shared" si="201"/>
        <v>4084145.9855999998</v>
      </c>
      <c r="AF1590" s="43">
        <f t="shared" si="202"/>
        <v>-1.5175820677941512E-2</v>
      </c>
    </row>
    <row r="1591" spans="1:32" x14ac:dyDescent="0.25">
      <c r="A1591" s="46" t="s">
        <v>1857</v>
      </c>
      <c r="B1591" s="46" t="s">
        <v>133</v>
      </c>
      <c r="C1591">
        <v>2017</v>
      </c>
      <c r="D1591" s="84">
        <v>4755454.3684</v>
      </c>
      <c r="E1591">
        <v>1331882.4135851299</v>
      </c>
      <c r="F1591">
        <v>416391.37119999999</v>
      </c>
      <c r="G1591">
        <v>418618.37119999999</v>
      </c>
      <c r="H1591">
        <v>1329651.42</v>
      </c>
      <c r="I1591">
        <v>2715529.13</v>
      </c>
      <c r="J1591">
        <v>1.0221037317369699</v>
      </c>
      <c r="K1591">
        <v>1746042.7912000001</v>
      </c>
      <c r="L1591">
        <v>3134147.5011999998</v>
      </c>
      <c r="M1591" s="38">
        <f>IF(OR(Beazley_data[[#This Row],[total_RC]]&lt;0.6,Beazley_data[[#This Row],[total_RC]]&gt;2),1,Beazley_data[[#This Row],[total_RC]])</f>
        <v>1.0221037317369699</v>
      </c>
      <c r="P1591" s="39" t="str">
        <f>Beazley_data[[#This Row],[key]]</f>
        <v>GT2017</v>
      </c>
      <c r="Q1591" s="40">
        <f>Beazley_data[[#This Row],[WEP]]</f>
        <v>4755454.3684</v>
      </c>
      <c r="R1591" s="40">
        <f t="shared" si="195"/>
        <v>4755454.3684</v>
      </c>
      <c r="S1591" s="41">
        <f t="shared" si="196"/>
        <v>0</v>
      </c>
      <c r="U1591" s="42">
        <f>Beazley_data[[#This Row],[Acq_costs]]</f>
        <v>1331882.4135851299</v>
      </c>
      <c r="V1591" s="40">
        <f t="shared" si="197"/>
        <v>1331882.4140999999</v>
      </c>
      <c r="W1591" s="43">
        <f t="shared" si="198"/>
        <v>3.8657319774876709E-10</v>
      </c>
      <c r="Y1591" s="44">
        <f>Beazley_data[[#This Row],[total_RC]]</f>
        <v>1.0221037317369699</v>
      </c>
      <c r="Z1591" s="45">
        <f t="shared" si="199"/>
        <v>1.0221037317553201</v>
      </c>
      <c r="AA1591" s="43">
        <f t="shared" si="200"/>
        <v>1.7953373684195948E-11</v>
      </c>
      <c r="AD1591" s="42">
        <f>Beazley_data[[#This Row],[Cat_incurred]]+Beazley_data[[#This Row],[incurred_exc_cat]]</f>
        <v>3134147.5011999998</v>
      </c>
      <c r="AE1591" s="40">
        <f t="shared" si="201"/>
        <v>2852034.1956000002</v>
      </c>
      <c r="AF1591" s="43">
        <f t="shared" si="202"/>
        <v>-9.8916522822633857E-2</v>
      </c>
    </row>
    <row r="1592" spans="1:32" x14ac:dyDescent="0.25">
      <c r="A1592" s="48" t="s">
        <v>1858</v>
      </c>
      <c r="B1592" s="48" t="s">
        <v>133</v>
      </c>
      <c r="C1592" s="49">
        <v>2018</v>
      </c>
      <c r="D1592" s="85">
        <v>3647859.9304</v>
      </c>
      <c r="E1592" s="49">
        <v>1126328.80470462</v>
      </c>
      <c r="F1592" s="49">
        <v>47222.977400000003</v>
      </c>
      <c r="G1592" s="49">
        <v>50976.977400000003</v>
      </c>
      <c r="H1592" s="49">
        <v>2136417.7798000001</v>
      </c>
      <c r="I1592" s="49">
        <v>2774619.3848000001</v>
      </c>
      <c r="J1592" s="49">
        <v>1.01580442606128</v>
      </c>
      <c r="K1592" s="49">
        <v>2183640.7571999999</v>
      </c>
      <c r="L1592" s="49">
        <v>2825596.3621999999</v>
      </c>
      <c r="M1592" s="38">
        <f>IF(OR(Beazley_data[[#This Row],[total_RC]]&lt;0.6,Beazley_data[[#This Row],[total_RC]]&gt;2),1,Beazley_data[[#This Row],[total_RC]])</f>
        <v>1.01580442606128</v>
      </c>
      <c r="P1592" s="39" t="str">
        <f>Beazley_data[[#This Row],[key]]</f>
        <v>GT2018</v>
      </c>
      <c r="Q1592" s="40">
        <f>Beazley_data[[#This Row],[WEP]]</f>
        <v>3647859.9304</v>
      </c>
      <c r="R1592" s="40">
        <f t="shared" si="195"/>
        <v>3647859.9304</v>
      </c>
      <c r="S1592" s="41">
        <f t="shared" si="196"/>
        <v>0</v>
      </c>
      <c r="U1592" s="42">
        <f>Beazley_data[[#This Row],[Acq_costs]]</f>
        <v>1126328.80470462</v>
      </c>
      <c r="V1592" s="40">
        <f t="shared" si="197"/>
        <v>1126328.8045000001</v>
      </c>
      <c r="W1592" s="43">
        <f t="shared" si="198"/>
        <v>-1.81669820330154E-10</v>
      </c>
      <c r="Y1592" s="44">
        <f>Beazley_data[[#This Row],[total_RC]]</f>
        <v>1.01580442606128</v>
      </c>
      <c r="Z1592" s="45">
        <f t="shared" si="199"/>
        <v>1.0158044260496299</v>
      </c>
      <c r="AA1592" s="43">
        <f t="shared" si="200"/>
        <v>-1.1468757162151235E-11</v>
      </c>
      <c r="AD1592" s="42">
        <f>Beazley_data[[#This Row],[Cat_incurred]]+Beazley_data[[#This Row],[incurred_exc_cat]]</f>
        <v>2825596.3622000003</v>
      </c>
      <c r="AE1592" s="40">
        <f t="shared" si="201"/>
        <v>1032334.5105</v>
      </c>
      <c r="AF1592" s="43">
        <f t="shared" si="202"/>
        <v>-1.737093774799269</v>
      </c>
    </row>
    <row r="1593" spans="1:32" x14ac:dyDescent="0.25">
      <c r="A1593" s="46" t="s">
        <v>1859</v>
      </c>
      <c r="B1593" s="46" t="s">
        <v>133</v>
      </c>
      <c r="C1593">
        <v>2019</v>
      </c>
      <c r="D1593" s="84">
        <v>4367961.1403999999</v>
      </c>
      <c r="E1593">
        <v>1299327.8174004001</v>
      </c>
      <c r="F1593">
        <v>37007.179799999998</v>
      </c>
      <c r="G1593">
        <v>53056.154799999997</v>
      </c>
      <c r="H1593">
        <v>3244429.4833999998</v>
      </c>
      <c r="I1593">
        <v>4156074.4334</v>
      </c>
      <c r="J1593">
        <v>1.03236997232963</v>
      </c>
      <c r="K1593">
        <v>3281436.6631999998</v>
      </c>
      <c r="L1593">
        <v>4209130.5882000001</v>
      </c>
      <c r="M1593" s="38">
        <f>IF(OR(Beazley_data[[#This Row],[total_RC]]&lt;0.6,Beazley_data[[#This Row],[total_RC]]&gt;2),1,Beazley_data[[#This Row],[total_RC]])</f>
        <v>1.03236997232963</v>
      </c>
      <c r="P1593" s="39" t="str">
        <f>Beazley_data[[#This Row],[key]]</f>
        <v>GT2019</v>
      </c>
      <c r="Q1593" s="40">
        <f>Beazley_data[[#This Row],[WEP]]</f>
        <v>4367961.1403999999</v>
      </c>
      <c r="R1593" s="40">
        <f t="shared" si="195"/>
        <v>4456043.0905999998</v>
      </c>
      <c r="S1593" s="41">
        <f t="shared" si="196"/>
        <v>1.9766853329091064E-2</v>
      </c>
      <c r="U1593" s="42">
        <f>Beazley_data[[#This Row],[Acq_costs]]</f>
        <v>1299327.8174004001</v>
      </c>
      <c r="V1593" s="40">
        <f t="shared" si="197"/>
        <v>1311195.1991000001</v>
      </c>
      <c r="W1593" s="43">
        <f t="shared" si="198"/>
        <v>9.0508123487225665E-3</v>
      </c>
      <c r="Y1593" s="44">
        <f>Beazley_data[[#This Row],[total_RC]]</f>
        <v>1.03236997232963</v>
      </c>
      <c r="Z1593" s="45">
        <f t="shared" si="199"/>
        <v>1.0319247586570801</v>
      </c>
      <c r="AA1593" s="43">
        <f t="shared" si="200"/>
        <v>-4.3144005298341128E-4</v>
      </c>
      <c r="AD1593" s="42">
        <f>Beazley_data[[#This Row],[Cat_incurred]]+Beazley_data[[#This Row],[incurred_exc_cat]]</f>
        <v>4209130.5882000001</v>
      </c>
      <c r="AE1593" s="40">
        <f t="shared" si="201"/>
        <v>2874247.8428000002</v>
      </c>
      <c r="AF1593" s="43">
        <f t="shared" si="202"/>
        <v>-0.46442854562590535</v>
      </c>
    </row>
    <row r="1594" spans="1:32" x14ac:dyDescent="0.25">
      <c r="A1594" s="48" t="s">
        <v>1860</v>
      </c>
      <c r="B1594" s="48" t="s">
        <v>133</v>
      </c>
      <c r="C1594" s="49">
        <v>2020</v>
      </c>
      <c r="D1594" s="85">
        <v>4221863.5516999997</v>
      </c>
      <c r="E1594" s="49">
        <v>998474.09801447298</v>
      </c>
      <c r="F1594" s="49">
        <v>21689.559600000001</v>
      </c>
      <c r="G1594" s="49">
        <v>45256.209600000002</v>
      </c>
      <c r="H1594" s="49">
        <v>1835264.1251000001</v>
      </c>
      <c r="I1594" s="49">
        <v>2416419.2751000002</v>
      </c>
      <c r="J1594" s="49">
        <v>1.08244913540629</v>
      </c>
      <c r="K1594" s="49">
        <v>1856953.6847000001</v>
      </c>
      <c r="L1594" s="49">
        <v>2461675.4846999999</v>
      </c>
      <c r="M1594" s="38">
        <f>IF(OR(Beazley_data[[#This Row],[total_RC]]&lt;0.6,Beazley_data[[#This Row],[total_RC]]&gt;2),1,Beazley_data[[#This Row],[total_RC]])</f>
        <v>1.08244913540629</v>
      </c>
      <c r="P1594" s="39" t="str">
        <f>Beazley_data[[#This Row],[key]]</f>
        <v>GT2020</v>
      </c>
      <c r="Q1594" s="40">
        <f>Beazley_data[[#This Row],[WEP]]</f>
        <v>4221863.5516999997</v>
      </c>
      <c r="R1594" s="40">
        <f t="shared" si="195"/>
        <v>4221863.5516999997</v>
      </c>
      <c r="S1594" s="41">
        <f t="shared" si="196"/>
        <v>0</v>
      </c>
      <c r="U1594" s="42">
        <f>Beazley_data[[#This Row],[Acq_costs]]</f>
        <v>998474.09801447298</v>
      </c>
      <c r="V1594" s="40">
        <f t="shared" si="197"/>
        <v>998474.098</v>
      </c>
      <c r="W1594" s="43">
        <f t="shared" si="198"/>
        <v>-1.4495103747967421E-11</v>
      </c>
      <c r="Y1594" s="44">
        <f>Beazley_data[[#This Row],[total_RC]]</f>
        <v>1.08244913540629</v>
      </c>
      <c r="Z1594" s="45">
        <f t="shared" si="199"/>
        <v>1.08244913539344</v>
      </c>
      <c r="AA1594" s="43">
        <f t="shared" si="200"/>
        <v>-1.1871175200251687E-11</v>
      </c>
      <c r="AD1594" s="42">
        <f>Beazley_data[[#This Row],[Cat_incurred]]+Beazley_data[[#This Row],[incurred_exc_cat]]</f>
        <v>2461675.4847000004</v>
      </c>
      <c r="AE1594" s="40">
        <f t="shared" si="201"/>
        <v>1432534.7271</v>
      </c>
      <c r="AF1594" s="43">
        <f t="shared" si="202"/>
        <v>-0.7184054516314422</v>
      </c>
    </row>
    <row r="1595" spans="1:32" x14ac:dyDescent="0.25">
      <c r="A1595" s="46" t="s">
        <v>1861</v>
      </c>
      <c r="B1595" s="46" t="s">
        <v>133</v>
      </c>
      <c r="C1595">
        <v>2021</v>
      </c>
      <c r="D1595" s="84">
        <v>4641289.4123</v>
      </c>
      <c r="E1595">
        <v>980326.43551184505</v>
      </c>
      <c r="F1595">
        <v>9699.9122000000007</v>
      </c>
      <c r="G1595">
        <v>201936.8222</v>
      </c>
      <c r="H1595">
        <v>633034.15630000003</v>
      </c>
      <c r="I1595">
        <v>1336541.8163000001</v>
      </c>
      <c r="J1595">
        <v>1.07500696607704</v>
      </c>
      <c r="K1595">
        <v>642734.06850000005</v>
      </c>
      <c r="L1595">
        <v>1538478.6384999999</v>
      </c>
      <c r="M1595" s="38">
        <f>IF(OR(Beazley_data[[#This Row],[total_RC]]&lt;0.6,Beazley_data[[#This Row],[total_RC]]&gt;2),1,Beazley_data[[#This Row],[total_RC]])</f>
        <v>1.07500696607704</v>
      </c>
      <c r="P1595" s="39" t="str">
        <f>Beazley_data[[#This Row],[key]]</f>
        <v>GT2021</v>
      </c>
      <c r="Q1595" s="40">
        <f>Beazley_data[[#This Row],[WEP]]</f>
        <v>4641289.4123</v>
      </c>
      <c r="R1595" s="40">
        <f t="shared" si="195"/>
        <v>4717863.4601999996</v>
      </c>
      <c r="S1595" s="41">
        <f t="shared" si="196"/>
        <v>1.6230662151624355E-2</v>
      </c>
      <c r="U1595" s="42">
        <f>Beazley_data[[#This Row],[Acq_costs]]</f>
        <v>980326.43551184505</v>
      </c>
      <c r="V1595" s="40">
        <f t="shared" si="197"/>
        <v>989395.77439999999</v>
      </c>
      <c r="W1595" s="43">
        <f t="shared" si="198"/>
        <v>9.166542977864317E-3</v>
      </c>
      <c r="Y1595" s="44">
        <f>Beazley_data[[#This Row],[total_RC]]</f>
        <v>1.07500696607704</v>
      </c>
      <c r="Z1595" s="45">
        <f t="shared" si="199"/>
        <v>1.0748325628140001</v>
      </c>
      <c r="AA1595" s="43">
        <f t="shared" si="200"/>
        <v>-1.6226086655149918E-4</v>
      </c>
      <c r="AD1595" s="42">
        <f>Beazley_data[[#This Row],[Cat_incurred]]+Beazley_data[[#This Row],[incurred_exc_cat]]</f>
        <v>1538478.6385000001</v>
      </c>
      <c r="AE1595" s="40">
        <f t="shared" si="201"/>
        <v>131073.75</v>
      </c>
      <c r="AF1595" s="43">
        <f t="shared" si="202"/>
        <v>-10.737503798434089</v>
      </c>
    </row>
    <row r="1596" spans="1:32" x14ac:dyDescent="0.25">
      <c r="A1596" s="48" t="s">
        <v>1862</v>
      </c>
      <c r="B1596" s="48" t="s">
        <v>133</v>
      </c>
      <c r="C1596" s="49">
        <v>2022</v>
      </c>
      <c r="D1596" s="85">
        <v>6208259.4161999999</v>
      </c>
      <c r="E1596" s="49">
        <v>1214266.53327237</v>
      </c>
      <c r="F1596" s="49">
        <v>3180.9225999999999</v>
      </c>
      <c r="G1596" s="49">
        <v>167663.48259999999</v>
      </c>
      <c r="H1596" s="49">
        <v>863.70050000000003</v>
      </c>
      <c r="I1596" s="49">
        <v>515933.6005</v>
      </c>
      <c r="J1596" s="49">
        <v>1.055888002094</v>
      </c>
      <c r="K1596" s="49">
        <v>4044.6230999999998</v>
      </c>
      <c r="L1596" s="49">
        <v>683597.08310000005</v>
      </c>
      <c r="M1596" s="38">
        <f>IF(OR(Beazley_data[[#This Row],[total_RC]]&lt;0.6,Beazley_data[[#This Row],[total_RC]]&gt;2),1,Beazley_data[[#This Row],[total_RC]])</f>
        <v>1.055888002094</v>
      </c>
      <c r="P1596" s="39" t="str">
        <f>Beazley_data[[#This Row],[key]]</f>
        <v>GT2022</v>
      </c>
      <c r="Q1596" s="40">
        <f>Beazley_data[[#This Row],[WEP]]</f>
        <v>6208259.4161999999</v>
      </c>
      <c r="R1596" s="40">
        <f t="shared" si="195"/>
        <v>3379591.8092</v>
      </c>
      <c r="S1596" s="41">
        <f t="shared" si="196"/>
        <v>-0.8369849871513293</v>
      </c>
      <c r="U1596" s="42">
        <f>Beazley_data[[#This Row],[Acq_costs]]</f>
        <v>1214266.53327237</v>
      </c>
      <c r="V1596" s="40">
        <f t="shared" si="197"/>
        <v>430775.83980000002</v>
      </c>
      <c r="W1596" s="43">
        <f t="shared" si="198"/>
        <v>-1.8187897766878662</v>
      </c>
      <c r="Y1596" s="44">
        <f>Beazley_data[[#This Row],[total_RC]]</f>
        <v>1.055888002094</v>
      </c>
      <c r="Z1596" s="45">
        <f t="shared" si="199"/>
        <v>1.04720578938304</v>
      </c>
      <c r="AA1596" s="43">
        <f t="shared" si="200"/>
        <v>-8.2908371964551027E-3</v>
      </c>
      <c r="AD1596" s="42">
        <f>Beazley_data[[#This Row],[Cat_incurred]]+Beazley_data[[#This Row],[incurred_exc_cat]]</f>
        <v>683597.08309999993</v>
      </c>
      <c r="AE1596" s="40">
        <f t="shared" si="201"/>
        <v>0</v>
      </c>
      <c r="AF1596" s="43" t="str">
        <f t="shared" si="202"/>
        <v>no values</v>
      </c>
    </row>
    <row r="1597" spans="1:32" x14ac:dyDescent="0.25">
      <c r="A1597" s="46" t="s">
        <v>1863</v>
      </c>
      <c r="B1597" s="46" t="s">
        <v>133</v>
      </c>
      <c r="C1597">
        <v>2023</v>
      </c>
      <c r="D1597" s="84">
        <v>7655934.9118999997</v>
      </c>
      <c r="E1597">
        <v>1347580.0123357601</v>
      </c>
      <c r="F1597">
        <v>0</v>
      </c>
      <c r="G1597">
        <v>0</v>
      </c>
      <c r="H1597">
        <v>35437.5</v>
      </c>
      <c r="I1597">
        <v>35437.5</v>
      </c>
      <c r="J1597">
        <v>1.0798474511812399</v>
      </c>
      <c r="K1597">
        <v>35437.5</v>
      </c>
      <c r="L1597">
        <v>35437.5</v>
      </c>
      <c r="M1597" s="38">
        <f>IF(OR(Beazley_data[[#This Row],[total_RC]]&lt;0.6,Beazley_data[[#This Row],[total_RC]]&gt;2),1,Beazley_data[[#This Row],[total_RC]])</f>
        <v>1.0798474511812399</v>
      </c>
      <c r="P1597" s="39" t="str">
        <f>Beazley_data[[#This Row],[key]]</f>
        <v>GT2023</v>
      </c>
      <c r="Q1597" s="40">
        <f>Beazley_data[[#This Row],[WEP]]</f>
        <v>7655934.9118999997</v>
      </c>
      <c r="R1597" s="40">
        <f t="shared" si="195"/>
        <v>0</v>
      </c>
      <c r="S1597" s="41" t="str">
        <f t="shared" si="196"/>
        <v>no values</v>
      </c>
      <c r="U1597" s="42">
        <f>Beazley_data[[#This Row],[Acq_costs]]</f>
        <v>1347580.0123357601</v>
      </c>
      <c r="V1597" s="40">
        <f t="shared" si="197"/>
        <v>0</v>
      </c>
      <c r="W1597" s="43" t="str">
        <f t="shared" si="198"/>
        <v>no values</v>
      </c>
      <c r="Y1597" s="44">
        <f>Beazley_data[[#This Row],[total_RC]]</f>
        <v>1.0798474511812399</v>
      </c>
      <c r="Z1597" s="45">
        <f t="shared" si="199"/>
        <v>0</v>
      </c>
      <c r="AA1597" s="43" t="str">
        <f t="shared" si="200"/>
        <v>no values</v>
      </c>
      <c r="AD1597" s="42">
        <f>Beazley_data[[#This Row],[Cat_incurred]]+Beazley_data[[#This Row],[incurred_exc_cat]]</f>
        <v>35437.5</v>
      </c>
      <c r="AE1597" s="40">
        <f t="shared" si="201"/>
        <v>0</v>
      </c>
      <c r="AF1597" s="43" t="str">
        <f t="shared" si="202"/>
        <v>no values</v>
      </c>
    </row>
    <row r="1598" spans="1:32" x14ac:dyDescent="0.25">
      <c r="A1598" s="48" t="s">
        <v>1864</v>
      </c>
      <c r="B1598" s="48" t="s">
        <v>133</v>
      </c>
      <c r="C1598" s="49">
        <v>2024</v>
      </c>
      <c r="D1598" s="85">
        <v>5219715.9453999996</v>
      </c>
      <c r="E1598" s="49">
        <v>713311.16033202596</v>
      </c>
      <c r="F1598" s="49">
        <v>0</v>
      </c>
      <c r="G1598" s="49">
        <v>0</v>
      </c>
      <c r="H1598" s="49">
        <v>0</v>
      </c>
      <c r="I1598" s="49">
        <v>0</v>
      </c>
      <c r="J1598" s="49">
        <v>1.0526590916926299</v>
      </c>
      <c r="K1598" s="49">
        <v>0</v>
      </c>
      <c r="L1598" s="49">
        <v>0</v>
      </c>
      <c r="M1598" s="38">
        <f>IF(OR(Beazley_data[[#This Row],[total_RC]]&lt;0.6,Beazley_data[[#This Row],[total_RC]]&gt;2),1,Beazley_data[[#This Row],[total_RC]])</f>
        <v>1.0526590916926299</v>
      </c>
      <c r="P1598" s="39" t="str">
        <f>Beazley_data[[#This Row],[key]]</f>
        <v>GT2024</v>
      </c>
      <c r="Q1598" s="40">
        <f>Beazley_data[[#This Row],[WEP]]</f>
        <v>5219715.9453999996</v>
      </c>
      <c r="R1598" s="40">
        <f t="shared" si="195"/>
        <v>0</v>
      </c>
      <c r="S1598" s="41" t="str">
        <f t="shared" si="196"/>
        <v>no values</v>
      </c>
      <c r="U1598" s="42">
        <f>Beazley_data[[#This Row],[Acq_costs]]</f>
        <v>713311.16033202596</v>
      </c>
      <c r="V1598" s="40">
        <f t="shared" si="197"/>
        <v>0</v>
      </c>
      <c r="W1598" s="43" t="str">
        <f t="shared" si="198"/>
        <v>no values</v>
      </c>
      <c r="Y1598" s="44">
        <f>Beazley_data[[#This Row],[total_RC]]</f>
        <v>1.0526590916926299</v>
      </c>
      <c r="Z1598" s="45">
        <f t="shared" si="199"/>
        <v>0</v>
      </c>
      <c r="AA1598" s="43" t="str">
        <f t="shared" si="200"/>
        <v>no values</v>
      </c>
      <c r="AD1598" s="42">
        <f>Beazley_data[[#This Row],[Cat_incurred]]+Beazley_data[[#This Row],[incurred_exc_cat]]</f>
        <v>0</v>
      </c>
      <c r="AE1598" s="40">
        <f t="shared" si="201"/>
        <v>0</v>
      </c>
      <c r="AF1598" s="43" t="str">
        <f t="shared" si="202"/>
        <v>no values</v>
      </c>
    </row>
    <row r="1599" spans="1:32" x14ac:dyDescent="0.25">
      <c r="A1599" s="46" t="s">
        <v>1865</v>
      </c>
      <c r="B1599" s="46" t="s">
        <v>134</v>
      </c>
      <c r="C1599">
        <v>1999</v>
      </c>
      <c r="D1599" s="84">
        <v>166510.21859999999</v>
      </c>
      <c r="E1599">
        <v>18501.135399999999</v>
      </c>
      <c r="F1599">
        <v>0</v>
      </c>
      <c r="G1599">
        <v>0</v>
      </c>
      <c r="H1599">
        <v>55540.293599999997</v>
      </c>
      <c r="I1599">
        <v>55540.293599999997</v>
      </c>
      <c r="J1599">
        <v>1</v>
      </c>
      <c r="K1599">
        <v>55540.293599999997</v>
      </c>
      <c r="L1599">
        <v>55540.293599999997</v>
      </c>
      <c r="M1599" s="38">
        <f>IF(OR(Beazley_data[[#This Row],[total_RC]]&lt;0.6,Beazley_data[[#This Row],[total_RC]]&gt;2),1,Beazley_data[[#This Row],[total_RC]])</f>
        <v>1</v>
      </c>
      <c r="P1599" s="39" t="str">
        <f>Beazley_data[[#This Row],[key]]</f>
        <v>GX1999</v>
      </c>
      <c r="Q1599" s="40">
        <f>Beazley_data[[#This Row],[WEP]]</f>
        <v>166510.21859999999</v>
      </c>
      <c r="R1599" s="40">
        <f t="shared" si="195"/>
        <v>0</v>
      </c>
      <c r="S1599" s="41" t="str">
        <f t="shared" si="196"/>
        <v>no values</v>
      </c>
      <c r="U1599" s="42">
        <f>Beazley_data[[#This Row],[Acq_costs]]</f>
        <v>18501.135399999999</v>
      </c>
      <c r="V1599" s="40">
        <f t="shared" si="197"/>
        <v>0</v>
      </c>
      <c r="W1599" s="43" t="str">
        <f t="shared" si="198"/>
        <v>no values</v>
      </c>
      <c r="Y1599" s="44">
        <f>Beazley_data[[#This Row],[total_RC]]</f>
        <v>1</v>
      </c>
      <c r="Z1599" s="45">
        <f t="shared" si="199"/>
        <v>0</v>
      </c>
      <c r="AA1599" s="43" t="str">
        <f t="shared" si="200"/>
        <v>no values</v>
      </c>
      <c r="AD1599" s="42">
        <f>Beazley_data[[#This Row],[Cat_incurred]]+Beazley_data[[#This Row],[incurred_exc_cat]]</f>
        <v>55540.293599999997</v>
      </c>
      <c r="AE1599" s="40">
        <f t="shared" si="201"/>
        <v>0</v>
      </c>
      <c r="AF1599" s="43" t="str">
        <f t="shared" si="202"/>
        <v>no values</v>
      </c>
    </row>
    <row r="1600" spans="1:32" x14ac:dyDescent="0.25">
      <c r="A1600" s="48" t="s">
        <v>1866</v>
      </c>
      <c r="B1600" s="48" t="s">
        <v>134</v>
      </c>
      <c r="C1600" s="49">
        <v>2000</v>
      </c>
      <c r="D1600" s="85">
        <v>274784.31020000001</v>
      </c>
      <c r="E1600" s="49">
        <v>48491.348858823498</v>
      </c>
      <c r="F1600" s="49">
        <v>732233.64150000003</v>
      </c>
      <c r="G1600" s="49">
        <v>732233.64150000003</v>
      </c>
      <c r="H1600" s="49">
        <v>69788.11</v>
      </c>
      <c r="I1600" s="49">
        <v>69788.11</v>
      </c>
      <c r="J1600" s="49">
        <v>1.440000000001</v>
      </c>
      <c r="K1600" s="49">
        <v>802021.75150000001</v>
      </c>
      <c r="L1600" s="49">
        <v>802021.75150000001</v>
      </c>
      <c r="M1600" s="38">
        <f>IF(OR(Beazley_data[[#This Row],[total_RC]]&lt;0.6,Beazley_data[[#This Row],[total_RC]]&gt;2),1,Beazley_data[[#This Row],[total_RC]])</f>
        <v>1.440000000001</v>
      </c>
      <c r="P1600" s="39" t="str">
        <f>Beazley_data[[#This Row],[key]]</f>
        <v>GX2000</v>
      </c>
      <c r="Q1600" s="40">
        <f>Beazley_data[[#This Row],[WEP]]</f>
        <v>274784.31020000001</v>
      </c>
      <c r="R1600" s="40">
        <f t="shared" si="195"/>
        <v>274784.31020000001</v>
      </c>
      <c r="S1600" s="41">
        <f t="shared" si="196"/>
        <v>0</v>
      </c>
      <c r="U1600" s="42">
        <f>Beazley_data[[#This Row],[Acq_costs]]</f>
        <v>48491.348858823498</v>
      </c>
      <c r="V1600" s="40">
        <f t="shared" si="197"/>
        <v>48491.348899999997</v>
      </c>
      <c r="W1600" s="43">
        <f t="shared" si="198"/>
        <v>8.4915145571163163E-10</v>
      </c>
      <c r="Y1600" s="44">
        <f>Beazley_data[[#This Row],[total_RC]]</f>
        <v>1.440000000001</v>
      </c>
      <c r="Z1600" s="45">
        <f t="shared" si="199"/>
        <v>1.4399999995388399</v>
      </c>
      <c r="AA1600" s="43">
        <f t="shared" si="200"/>
        <v>-3.2094450564256123E-10</v>
      </c>
      <c r="AD1600" s="42">
        <f>Beazley_data[[#This Row],[Cat_incurred]]+Beazley_data[[#This Row],[incurred_exc_cat]]</f>
        <v>802021.75150000001</v>
      </c>
      <c r="AE1600" s="40">
        <f t="shared" si="201"/>
        <v>802021.75150000001</v>
      </c>
      <c r="AF1600" s="43">
        <f t="shared" si="202"/>
        <v>0</v>
      </c>
    </row>
    <row r="1601" spans="1:32" x14ac:dyDescent="0.25">
      <c r="A1601" s="46" t="s">
        <v>1867</v>
      </c>
      <c r="B1601" s="46" t="s">
        <v>1868</v>
      </c>
      <c r="C1601">
        <v>1993</v>
      </c>
      <c r="D1601" s="84">
        <v>20700.606500000002</v>
      </c>
      <c r="E1601">
        <v>1180.3861263885401</v>
      </c>
      <c r="F1601">
        <v>7229.9278966700003</v>
      </c>
      <c r="G1601">
        <v>7229.9278966700003</v>
      </c>
      <c r="H1601">
        <v>80.387950250000003</v>
      </c>
      <c r="I1601">
        <v>80.387950250000003</v>
      </c>
      <c r="K1601">
        <v>7310.3158469199998</v>
      </c>
      <c r="L1601">
        <v>7310.3158469199998</v>
      </c>
      <c r="M1601" s="38">
        <f>IF(OR(Beazley_data[[#This Row],[total_RC]]&lt;0.6,Beazley_data[[#This Row],[total_RC]]&gt;2),1,Beazley_data[[#This Row],[total_RC]])</f>
        <v>1</v>
      </c>
      <c r="P1601" s="39" t="str">
        <f>Beazley_data[[#This Row],[key]]</f>
        <v>H1993</v>
      </c>
      <c r="Q1601" s="40">
        <f>Beazley_data[[#This Row],[WEP]]</f>
        <v>20700.606500000002</v>
      </c>
      <c r="R1601" s="40">
        <f t="shared" si="195"/>
        <v>0</v>
      </c>
      <c r="S1601" s="41" t="str">
        <f t="shared" si="196"/>
        <v>no values</v>
      </c>
      <c r="U1601" s="42">
        <f>Beazley_data[[#This Row],[Acq_costs]]</f>
        <v>1180.3861263885401</v>
      </c>
      <c r="V1601" s="40">
        <f t="shared" si="197"/>
        <v>0</v>
      </c>
      <c r="W1601" s="43" t="str">
        <f t="shared" si="198"/>
        <v>no values</v>
      </c>
      <c r="Y1601" s="44">
        <f>Beazley_data[[#This Row],[total_RC]]</f>
        <v>0</v>
      </c>
      <c r="Z1601" s="45">
        <f t="shared" si="199"/>
        <v>0</v>
      </c>
      <c r="AA1601" s="43" t="str">
        <f t="shared" si="200"/>
        <v>no values</v>
      </c>
      <c r="AD1601" s="42">
        <f>Beazley_data[[#This Row],[Cat_incurred]]+Beazley_data[[#This Row],[incurred_exc_cat]]</f>
        <v>7310.3158469200007</v>
      </c>
      <c r="AE1601" s="40">
        <f t="shared" si="201"/>
        <v>0</v>
      </c>
      <c r="AF1601" s="43" t="str">
        <f t="shared" si="202"/>
        <v>no values</v>
      </c>
    </row>
    <row r="1602" spans="1:32" x14ac:dyDescent="0.25">
      <c r="A1602" s="48" t="s">
        <v>1869</v>
      </c>
      <c r="B1602" s="48" t="s">
        <v>1868</v>
      </c>
      <c r="C1602" s="49">
        <v>1996</v>
      </c>
      <c r="D1602" s="85">
        <v>8986.4703000000009</v>
      </c>
      <c r="E1602" s="49">
        <v>1585.8477</v>
      </c>
      <c r="F1602" s="49">
        <v>0</v>
      </c>
      <c r="G1602" s="49">
        <v>0</v>
      </c>
      <c r="H1602" s="49">
        <v>0</v>
      </c>
      <c r="I1602" s="49">
        <v>0</v>
      </c>
      <c r="J1602" s="49"/>
      <c r="K1602" s="49">
        <v>0</v>
      </c>
      <c r="L1602" s="49">
        <v>0</v>
      </c>
      <c r="M1602" s="38">
        <f>IF(OR(Beazley_data[[#This Row],[total_RC]]&lt;0.6,Beazley_data[[#This Row],[total_RC]]&gt;2),1,Beazley_data[[#This Row],[total_RC]])</f>
        <v>1</v>
      </c>
      <c r="P1602" s="39" t="str">
        <f>Beazley_data[[#This Row],[key]]</f>
        <v>H1996</v>
      </c>
      <c r="Q1602" s="40">
        <f>Beazley_data[[#This Row],[WEP]]</f>
        <v>8986.4703000000009</v>
      </c>
      <c r="R1602" s="40">
        <f t="shared" ref="R1602:R1665" si="203">IFERROR(INDEX($AJ$4:$CZ$182,MATCH($B1602,$AI$4:$AI$182,0),MATCH($C1602&amp;"WEP",$AJ$1:$FQ$1,0)),0)</f>
        <v>0</v>
      </c>
      <c r="S1602" s="41" t="str">
        <f t="shared" ref="S1602:S1665" si="204">IFERROR((R1602-Q1602)/R1602,"no values")</f>
        <v>no values</v>
      </c>
      <c r="U1602" s="42">
        <f>Beazley_data[[#This Row],[Acq_costs]]</f>
        <v>1585.8477</v>
      </c>
      <c r="V1602" s="40">
        <f t="shared" ref="V1602:V1665" si="205">IFERROR(INDEX($AJ$4:$FQ$182,MATCH($B1602,$AI$4:$AI$182,0),MATCH($C1602&amp;"Acquisition Cost",$AJ$1:$FQ$1,0)),0)</f>
        <v>0</v>
      </c>
      <c r="W1602" s="43" t="str">
        <f t="shared" ref="W1602:W1665" si="206">IFERROR((V1602-U1602)/V1602,"no values")</f>
        <v>no values</v>
      </c>
      <c r="Y1602" s="44">
        <f>Beazley_data[[#This Row],[total_RC]]</f>
        <v>0</v>
      </c>
      <c r="Z1602" s="45">
        <f t="shared" ref="Z1602:Z1665" si="207">IFERROR(INDEX($AJ$4:$FQ$182,MATCH($B1602,$AI$4:$AI$182,0),MATCH($C1602&amp;"RC",$AJ$1:$FQ$1,0)),0)</f>
        <v>0</v>
      </c>
      <c r="AA1602" s="43" t="str">
        <f t="shared" ref="AA1602:AA1665" si="208">IFERROR((Z1602-Y1602)/Z1602,"no values")</f>
        <v>no values</v>
      </c>
      <c r="AD1602" s="42">
        <f>Beazley_data[[#This Row],[Cat_incurred]]+Beazley_data[[#This Row],[incurred_exc_cat]]</f>
        <v>0</v>
      </c>
      <c r="AE1602" s="40">
        <f t="shared" ref="AE1602:AE1665" si="209">IFERROR(INDEX($AJ$4:$FQ$182,MATCH($B1602,$AI$4:$AI$182,0),MATCH($C1602&amp;"Total Incurred (Cat)",$AJ$1:$FQ$1,0)),0)+IFERROR(INDEX($AJ$4:$FQ$182,MATCH($B1602,$AI$4:$AI$182,0),MATCH($C1602&amp;"Total Incurred (Non Cat)",$AJ$1:$FQ$1,0)),0)</f>
        <v>0</v>
      </c>
      <c r="AF1602" s="43" t="str">
        <f t="shared" ref="AF1602:AF1665" si="210">IFERROR((AE1602-AD1602)/AE1602,"no values")</f>
        <v>no values</v>
      </c>
    </row>
    <row r="1603" spans="1:32" x14ac:dyDescent="0.25">
      <c r="A1603" s="46" t="s">
        <v>1870</v>
      </c>
      <c r="B1603" s="46" t="s">
        <v>1868</v>
      </c>
      <c r="C1603">
        <v>1997</v>
      </c>
      <c r="D1603" s="84">
        <v>18737.665400000002</v>
      </c>
      <c r="E1603">
        <v>2530.9671980251601</v>
      </c>
      <c r="F1603">
        <v>226852.77050000001</v>
      </c>
      <c r="G1603">
        <v>226852.77050000001</v>
      </c>
      <c r="H1603">
        <v>0</v>
      </c>
      <c r="I1603">
        <v>0</v>
      </c>
      <c r="K1603">
        <v>226852.77050000001</v>
      </c>
      <c r="L1603">
        <v>226852.77050000001</v>
      </c>
      <c r="M1603" s="38">
        <f>IF(OR(Beazley_data[[#This Row],[total_RC]]&lt;0.6,Beazley_data[[#This Row],[total_RC]]&gt;2),1,Beazley_data[[#This Row],[total_RC]])</f>
        <v>1</v>
      </c>
      <c r="P1603" s="39" t="str">
        <f>Beazley_data[[#This Row],[key]]</f>
        <v>H1997</v>
      </c>
      <c r="Q1603" s="40">
        <f>Beazley_data[[#This Row],[WEP]]</f>
        <v>18737.665400000002</v>
      </c>
      <c r="R1603" s="40">
        <f t="shared" si="203"/>
        <v>0</v>
      </c>
      <c r="S1603" s="41" t="str">
        <f t="shared" si="204"/>
        <v>no values</v>
      </c>
      <c r="U1603" s="42">
        <f>Beazley_data[[#This Row],[Acq_costs]]</f>
        <v>2530.9671980251601</v>
      </c>
      <c r="V1603" s="40">
        <f t="shared" si="205"/>
        <v>0</v>
      </c>
      <c r="W1603" s="43" t="str">
        <f t="shared" si="206"/>
        <v>no values</v>
      </c>
      <c r="Y1603" s="44">
        <f>Beazley_data[[#This Row],[total_RC]]</f>
        <v>0</v>
      </c>
      <c r="Z1603" s="45">
        <f t="shared" si="207"/>
        <v>0</v>
      </c>
      <c r="AA1603" s="43" t="str">
        <f t="shared" si="208"/>
        <v>no values</v>
      </c>
      <c r="AD1603" s="42">
        <f>Beazley_data[[#This Row],[Cat_incurred]]+Beazley_data[[#This Row],[incurred_exc_cat]]</f>
        <v>226852.77050000001</v>
      </c>
      <c r="AE1603" s="40">
        <f t="shared" si="209"/>
        <v>0</v>
      </c>
      <c r="AF1603" s="43" t="str">
        <f t="shared" si="210"/>
        <v>no values</v>
      </c>
    </row>
    <row r="1604" spans="1:32" x14ac:dyDescent="0.25">
      <c r="A1604" s="48" t="s">
        <v>1871</v>
      </c>
      <c r="B1604" s="48" t="s">
        <v>1868</v>
      </c>
      <c r="C1604" s="49">
        <v>2001</v>
      </c>
      <c r="D1604" s="85">
        <v>34988.147299999997</v>
      </c>
      <c r="E1604" s="49">
        <v>8747.0368249999992</v>
      </c>
      <c r="F1604" s="49">
        <v>0</v>
      </c>
      <c r="G1604" s="49">
        <v>0</v>
      </c>
      <c r="H1604" s="49">
        <v>0</v>
      </c>
      <c r="I1604" s="49">
        <v>0</v>
      </c>
      <c r="J1604" s="49"/>
      <c r="K1604" s="49">
        <v>0</v>
      </c>
      <c r="L1604" s="49">
        <v>0</v>
      </c>
      <c r="M1604" s="38">
        <f>IF(OR(Beazley_data[[#This Row],[total_RC]]&lt;0.6,Beazley_data[[#This Row],[total_RC]]&gt;2),1,Beazley_data[[#This Row],[total_RC]])</f>
        <v>1</v>
      </c>
      <c r="P1604" s="39" t="str">
        <f>Beazley_data[[#This Row],[key]]</f>
        <v>H2001</v>
      </c>
      <c r="Q1604" s="40">
        <f>Beazley_data[[#This Row],[WEP]]</f>
        <v>34988.147299999997</v>
      </c>
      <c r="R1604" s="40">
        <f t="shared" si="203"/>
        <v>0</v>
      </c>
      <c r="S1604" s="41" t="str">
        <f t="shared" si="204"/>
        <v>no values</v>
      </c>
      <c r="U1604" s="42">
        <f>Beazley_data[[#This Row],[Acq_costs]]</f>
        <v>8747.0368249999992</v>
      </c>
      <c r="V1604" s="40">
        <f t="shared" si="205"/>
        <v>0</v>
      </c>
      <c r="W1604" s="43" t="str">
        <f t="shared" si="206"/>
        <v>no values</v>
      </c>
      <c r="Y1604" s="44">
        <f>Beazley_data[[#This Row],[total_RC]]</f>
        <v>0</v>
      </c>
      <c r="Z1604" s="45">
        <f t="shared" si="207"/>
        <v>0</v>
      </c>
      <c r="AA1604" s="43" t="str">
        <f t="shared" si="208"/>
        <v>no values</v>
      </c>
      <c r="AD1604" s="42">
        <f>Beazley_data[[#This Row],[Cat_incurred]]+Beazley_data[[#This Row],[incurred_exc_cat]]</f>
        <v>0</v>
      </c>
      <c r="AE1604" s="40">
        <f t="shared" si="209"/>
        <v>0</v>
      </c>
      <c r="AF1604" s="43" t="str">
        <f t="shared" si="210"/>
        <v>no values</v>
      </c>
    </row>
    <row r="1605" spans="1:32" x14ac:dyDescent="0.25">
      <c r="A1605" s="46" t="s">
        <v>1872</v>
      </c>
      <c r="B1605" s="46" t="s">
        <v>1868</v>
      </c>
      <c r="C1605">
        <v>2002</v>
      </c>
      <c r="D1605" s="84">
        <v>142597.45009999999</v>
      </c>
      <c r="E1605">
        <v>35649.362524999997</v>
      </c>
      <c r="F1605">
        <v>0</v>
      </c>
      <c r="G1605">
        <v>0</v>
      </c>
      <c r="H1605">
        <v>67262.461412000004</v>
      </c>
      <c r="I1605">
        <v>67262.461412000004</v>
      </c>
      <c r="J1605">
        <v>1.2</v>
      </c>
      <c r="K1605">
        <v>67262.461412000004</v>
      </c>
      <c r="L1605">
        <v>67262.461412000004</v>
      </c>
      <c r="M1605" s="38">
        <f>IF(OR(Beazley_data[[#This Row],[total_RC]]&lt;0.6,Beazley_data[[#This Row],[total_RC]]&gt;2),1,Beazley_data[[#This Row],[total_RC]])</f>
        <v>1.2</v>
      </c>
      <c r="P1605" s="39" t="str">
        <f>Beazley_data[[#This Row],[key]]</f>
        <v>H2002</v>
      </c>
      <c r="Q1605" s="40">
        <f>Beazley_data[[#This Row],[WEP]]</f>
        <v>142597.45009999999</v>
      </c>
      <c r="R1605" s="40">
        <f t="shared" si="203"/>
        <v>0</v>
      </c>
      <c r="S1605" s="41" t="str">
        <f t="shared" si="204"/>
        <v>no values</v>
      </c>
      <c r="U1605" s="42">
        <f>Beazley_data[[#This Row],[Acq_costs]]</f>
        <v>35649.362524999997</v>
      </c>
      <c r="V1605" s="40">
        <f t="shared" si="205"/>
        <v>0</v>
      </c>
      <c r="W1605" s="43" t="str">
        <f t="shared" si="206"/>
        <v>no values</v>
      </c>
      <c r="Y1605" s="44">
        <f>Beazley_data[[#This Row],[total_RC]]</f>
        <v>1.2</v>
      </c>
      <c r="Z1605" s="45">
        <f t="shared" si="207"/>
        <v>0</v>
      </c>
      <c r="AA1605" s="43" t="str">
        <f t="shared" si="208"/>
        <v>no values</v>
      </c>
      <c r="AD1605" s="42">
        <f>Beazley_data[[#This Row],[Cat_incurred]]+Beazley_data[[#This Row],[incurred_exc_cat]]</f>
        <v>67262.461412000004</v>
      </c>
      <c r="AE1605" s="40">
        <f t="shared" si="209"/>
        <v>0</v>
      </c>
      <c r="AF1605" s="43" t="str">
        <f t="shared" si="210"/>
        <v>no values</v>
      </c>
    </row>
    <row r="1606" spans="1:32" x14ac:dyDescent="0.25">
      <c r="A1606" s="48" t="s">
        <v>1873</v>
      </c>
      <c r="B1606" s="48" t="s">
        <v>37</v>
      </c>
      <c r="C1606" s="49">
        <v>2012</v>
      </c>
      <c r="D1606" s="85">
        <v>1593833.4071</v>
      </c>
      <c r="E1606" s="49">
        <v>397098.59621123102</v>
      </c>
      <c r="F1606" s="49">
        <v>2589.6945000000001</v>
      </c>
      <c r="G1606" s="49">
        <v>2589.6945000000001</v>
      </c>
      <c r="H1606" s="49">
        <v>278094.05227828003</v>
      </c>
      <c r="I1606" s="49">
        <v>278094.05227828003</v>
      </c>
      <c r="J1606" s="49">
        <v>1.051970977783</v>
      </c>
      <c r="K1606" s="49">
        <v>280683.74677828001</v>
      </c>
      <c r="L1606" s="49">
        <v>280683.74677828001</v>
      </c>
      <c r="M1606" s="38">
        <f>IF(OR(Beazley_data[[#This Row],[total_RC]]&lt;0.6,Beazley_data[[#This Row],[total_RC]]&gt;2),1,Beazley_data[[#This Row],[total_RC]])</f>
        <v>1.051970977783</v>
      </c>
      <c r="P1606" s="39" t="str">
        <f>Beazley_data[[#This Row],[key]]</f>
        <v>H22012</v>
      </c>
      <c r="Q1606" s="40">
        <f>Beazley_data[[#This Row],[WEP]]</f>
        <v>1593833.4071</v>
      </c>
      <c r="R1606" s="40">
        <f t="shared" si="203"/>
        <v>1576476.0425</v>
      </c>
      <c r="S1606" s="41">
        <f t="shared" si="204"/>
        <v>-1.1010230496414265E-2</v>
      </c>
      <c r="U1606" s="42">
        <f>Beazley_data[[#This Row],[Acq_costs]]</f>
        <v>397098.59621123102</v>
      </c>
      <c r="V1606" s="40">
        <f t="shared" si="205"/>
        <v>393943.64929999999</v>
      </c>
      <c r="W1606" s="43">
        <f t="shared" si="206"/>
        <v>-8.0086248803276049E-3</v>
      </c>
      <c r="Y1606" s="44">
        <f>Beazley_data[[#This Row],[total_RC]]</f>
        <v>1.051970977783</v>
      </c>
      <c r="Z1606" s="45">
        <f t="shared" si="207"/>
        <v>1.05197097773687</v>
      </c>
      <c r="AA1606" s="43">
        <f t="shared" si="208"/>
        <v>-4.3851008909980302E-11</v>
      </c>
      <c r="AD1606" s="42">
        <f>Beazley_data[[#This Row],[Cat_incurred]]+Beazley_data[[#This Row],[incurred_exc_cat]]</f>
        <v>280683.74677828001</v>
      </c>
      <c r="AE1606" s="40">
        <f t="shared" si="209"/>
        <v>281039.05707600003</v>
      </c>
      <c r="AF1606" s="43">
        <f t="shared" si="210"/>
        <v>1.2642737326859627E-3</v>
      </c>
    </row>
    <row r="1607" spans="1:32" x14ac:dyDescent="0.25">
      <c r="A1607" s="46" t="s">
        <v>1874</v>
      </c>
      <c r="B1607" s="46" t="s">
        <v>37</v>
      </c>
      <c r="C1607">
        <v>2013</v>
      </c>
      <c r="D1607" s="84">
        <v>7077790.9742000001</v>
      </c>
      <c r="E1607">
        <v>2009569.66542422</v>
      </c>
      <c r="F1607">
        <v>1676692.1131249701</v>
      </c>
      <c r="G1607">
        <v>1676692.1131249701</v>
      </c>
      <c r="H1607">
        <v>1893707.43912732</v>
      </c>
      <c r="I1607">
        <v>2273241.11054593</v>
      </c>
      <c r="J1607">
        <v>0.90056199317989105</v>
      </c>
      <c r="K1607">
        <v>3570399.5522522898</v>
      </c>
      <c r="L1607">
        <v>3949933.2236708999</v>
      </c>
      <c r="M1607" s="38">
        <f>IF(OR(Beazley_data[[#This Row],[total_RC]]&lt;0.6,Beazley_data[[#This Row],[total_RC]]&gt;2),1,Beazley_data[[#This Row],[total_RC]])</f>
        <v>0.90056199317989105</v>
      </c>
      <c r="P1607" s="39" t="str">
        <f>Beazley_data[[#This Row],[key]]</f>
        <v>H22013</v>
      </c>
      <c r="Q1607" s="40">
        <f>Beazley_data[[#This Row],[WEP]]</f>
        <v>7077790.9742000001</v>
      </c>
      <c r="R1607" s="40">
        <f t="shared" si="203"/>
        <v>7107668.6568670301</v>
      </c>
      <c r="S1607" s="41">
        <f t="shared" si="204"/>
        <v>4.2035840596148051E-3</v>
      </c>
      <c r="U1607" s="42">
        <f>Beazley_data[[#This Row],[Acq_costs]]</f>
        <v>2009569.66542422</v>
      </c>
      <c r="V1607" s="40">
        <f t="shared" si="205"/>
        <v>2017536.28250536</v>
      </c>
      <c r="W1607" s="43">
        <f t="shared" si="206"/>
        <v>3.9486859047942651E-3</v>
      </c>
      <c r="Y1607" s="44">
        <f>Beazley_data[[#This Row],[total_RC]]</f>
        <v>0.90056199317989105</v>
      </c>
      <c r="Z1607" s="45">
        <f t="shared" si="207"/>
        <v>0.900454875841873</v>
      </c>
      <c r="AA1607" s="43">
        <f t="shared" si="208"/>
        <v>-1.1895914042100045E-4</v>
      </c>
      <c r="AD1607" s="42">
        <f>Beazley_data[[#This Row],[Cat_incurred]]+Beazley_data[[#This Row],[incurred_exc_cat]]</f>
        <v>3949933.2236708999</v>
      </c>
      <c r="AE1607" s="40">
        <f t="shared" si="209"/>
        <v>3853448.1184238899</v>
      </c>
      <c r="AF1607" s="43">
        <f t="shared" si="210"/>
        <v>-2.5038641310804431E-2</v>
      </c>
    </row>
    <row r="1608" spans="1:32" x14ac:dyDescent="0.25">
      <c r="A1608" s="48" t="s">
        <v>1875</v>
      </c>
      <c r="B1608" s="48" t="s">
        <v>37</v>
      </c>
      <c r="C1608" s="49">
        <v>2014</v>
      </c>
      <c r="D1608" s="85">
        <v>6937759.5530000003</v>
      </c>
      <c r="E1608" s="49">
        <v>2101547.9595532399</v>
      </c>
      <c r="F1608" s="49">
        <v>23519.576499999999</v>
      </c>
      <c r="G1608" s="49">
        <v>23519.576499999999</v>
      </c>
      <c r="H1608" s="49">
        <v>2203486.6122087198</v>
      </c>
      <c r="I1608" s="49">
        <v>2206523.20512872</v>
      </c>
      <c r="J1608" s="49">
        <v>1.0090212480224201</v>
      </c>
      <c r="K1608" s="49">
        <v>2227006.1887087198</v>
      </c>
      <c r="L1608" s="49">
        <v>2230042.78162872</v>
      </c>
      <c r="M1608" s="38">
        <f>IF(OR(Beazley_data[[#This Row],[total_RC]]&lt;0.6,Beazley_data[[#This Row],[total_RC]]&gt;2),1,Beazley_data[[#This Row],[total_RC]])</f>
        <v>1.0090212480224201</v>
      </c>
      <c r="P1608" s="39" t="str">
        <f>Beazley_data[[#This Row],[key]]</f>
        <v>H22014</v>
      </c>
      <c r="Q1608" s="40">
        <f>Beazley_data[[#This Row],[WEP]]</f>
        <v>6937759.5530000003</v>
      </c>
      <c r="R1608" s="40">
        <f t="shared" si="203"/>
        <v>6899650.17554483</v>
      </c>
      <c r="S1608" s="41">
        <f t="shared" si="204"/>
        <v>-5.5233782127455415E-3</v>
      </c>
      <c r="U1608" s="42">
        <f>Beazley_data[[#This Row],[Acq_costs]]</f>
        <v>2101547.9595532399</v>
      </c>
      <c r="V1608" s="40">
        <f t="shared" si="205"/>
        <v>2088253.42284084</v>
      </c>
      <c r="W1608" s="43">
        <f t="shared" si="206"/>
        <v>-6.3663425937615162E-3</v>
      </c>
      <c r="Y1608" s="44">
        <f>Beazley_data[[#This Row],[total_RC]]</f>
        <v>1.0090212480224201</v>
      </c>
      <c r="Z1608" s="45">
        <f t="shared" si="207"/>
        <v>1.00689262699307</v>
      </c>
      <c r="AA1608" s="43">
        <f t="shared" si="208"/>
        <v>-2.1140496735057783E-3</v>
      </c>
      <c r="AD1608" s="42">
        <f>Beazley_data[[#This Row],[Cat_incurred]]+Beazley_data[[#This Row],[incurred_exc_cat]]</f>
        <v>2230042.78162872</v>
      </c>
      <c r="AE1608" s="40">
        <f t="shared" si="209"/>
        <v>2228176.7676609298</v>
      </c>
      <c r="AF1608" s="43">
        <f t="shared" si="210"/>
        <v>-8.3746226729985085E-4</v>
      </c>
    </row>
    <row r="1609" spans="1:32" x14ac:dyDescent="0.25">
      <c r="A1609" s="46" t="s">
        <v>1876</v>
      </c>
      <c r="B1609" s="46" t="s">
        <v>37</v>
      </c>
      <c r="C1609">
        <v>2015</v>
      </c>
      <c r="D1609" s="84">
        <v>6130429.6392999999</v>
      </c>
      <c r="E1609">
        <v>1965303.4209090399</v>
      </c>
      <c r="F1609">
        <v>11691.0971001</v>
      </c>
      <c r="G1609">
        <v>11743.948241100001</v>
      </c>
      <c r="H1609">
        <v>3684060.8742625802</v>
      </c>
      <c r="I1609">
        <v>3684686.92426258</v>
      </c>
      <c r="J1609">
        <v>0.89259860575557204</v>
      </c>
      <c r="K1609">
        <v>3695751.9713626802</v>
      </c>
      <c r="L1609">
        <v>3696430.8725036802</v>
      </c>
      <c r="M1609" s="38">
        <f>IF(OR(Beazley_data[[#This Row],[total_RC]]&lt;0.6,Beazley_data[[#This Row],[total_RC]]&gt;2),1,Beazley_data[[#This Row],[total_RC]])</f>
        <v>0.89259860575557204</v>
      </c>
      <c r="P1609" s="39" t="str">
        <f>Beazley_data[[#This Row],[key]]</f>
        <v>H22015</v>
      </c>
      <c r="Q1609" s="40">
        <f>Beazley_data[[#This Row],[WEP]]</f>
        <v>6130429.6392999999</v>
      </c>
      <c r="R1609" s="40">
        <f t="shared" si="203"/>
        <v>6173978.4390907204</v>
      </c>
      <c r="S1609" s="41">
        <f t="shared" si="204"/>
        <v>7.0536041258242805E-3</v>
      </c>
      <c r="U1609" s="42">
        <f>Beazley_data[[#This Row],[Acq_costs]]</f>
        <v>1965303.4209090399</v>
      </c>
      <c r="V1609" s="40">
        <f t="shared" si="205"/>
        <v>1982954.92780066</v>
      </c>
      <c r="W1609" s="43">
        <f t="shared" si="206"/>
        <v>8.9016178048977618E-3</v>
      </c>
      <c r="Y1609" s="44">
        <f>Beazley_data[[#This Row],[total_RC]]</f>
        <v>0.89259860575557204</v>
      </c>
      <c r="Z1609" s="45">
        <f t="shared" si="207"/>
        <v>0.89260991691513503</v>
      </c>
      <c r="AA1609" s="43">
        <f t="shared" si="208"/>
        <v>1.2672007501416985E-5</v>
      </c>
      <c r="AD1609" s="42">
        <f>Beazley_data[[#This Row],[Cat_incurred]]+Beazley_data[[#This Row],[incurred_exc_cat]]</f>
        <v>3696430.8725036802</v>
      </c>
      <c r="AE1609" s="40">
        <f t="shared" si="209"/>
        <v>3705575.3886646801</v>
      </c>
      <c r="AF1609" s="43">
        <f t="shared" si="210"/>
        <v>2.4677722625676105E-3</v>
      </c>
    </row>
    <row r="1610" spans="1:32" x14ac:dyDescent="0.25">
      <c r="A1610" s="48" t="s">
        <v>1877</v>
      </c>
      <c r="B1610" s="48" t="s">
        <v>37</v>
      </c>
      <c r="C1610" s="49">
        <v>2016</v>
      </c>
      <c r="D1610" s="85">
        <v>7073073.3768999996</v>
      </c>
      <c r="E1610" s="49">
        <v>2226522.5920877401</v>
      </c>
      <c r="F1610" s="49">
        <v>4905638.7188773304</v>
      </c>
      <c r="G1610" s="49">
        <v>4915290.2438773299</v>
      </c>
      <c r="H1610" s="49">
        <v>4234256.4000092596</v>
      </c>
      <c r="I1610" s="49">
        <v>4322609.7833472602</v>
      </c>
      <c r="J1610" s="49">
        <v>0.89047450889334501</v>
      </c>
      <c r="K1610" s="49">
        <v>9139895.11888659</v>
      </c>
      <c r="L1610" s="49">
        <v>9237900.0272245891</v>
      </c>
      <c r="M1610" s="38">
        <f>IF(OR(Beazley_data[[#This Row],[total_RC]]&lt;0.6,Beazley_data[[#This Row],[total_RC]]&gt;2),1,Beazley_data[[#This Row],[total_RC]])</f>
        <v>0.89047450889334501</v>
      </c>
      <c r="P1610" s="39" t="str">
        <f>Beazley_data[[#This Row],[key]]</f>
        <v>H22016</v>
      </c>
      <c r="Q1610" s="40">
        <f>Beazley_data[[#This Row],[WEP]]</f>
        <v>7073073.3768999996</v>
      </c>
      <c r="R1610" s="40">
        <f t="shared" si="203"/>
        <v>7047415.3886816101</v>
      </c>
      <c r="S1610" s="41">
        <f t="shared" si="204"/>
        <v>-3.6407656996630365E-3</v>
      </c>
      <c r="U1610" s="42">
        <f>Beazley_data[[#This Row],[Acq_costs]]</f>
        <v>2226522.5920877401</v>
      </c>
      <c r="V1610" s="40">
        <f t="shared" si="205"/>
        <v>2225901.3080072701</v>
      </c>
      <c r="W1610" s="43">
        <f t="shared" si="206"/>
        <v>-2.7911573538100086E-4</v>
      </c>
      <c r="Y1610" s="44">
        <f>Beazley_data[[#This Row],[total_RC]]</f>
        <v>0.89047450889334501</v>
      </c>
      <c r="Z1610" s="45">
        <f t="shared" si="207"/>
        <v>0.89104638643380196</v>
      </c>
      <c r="AA1610" s="43">
        <f t="shared" si="208"/>
        <v>6.4180445503601348E-4</v>
      </c>
      <c r="AD1610" s="42">
        <f>Beazley_data[[#This Row],[Cat_incurred]]+Beazley_data[[#This Row],[incurred_exc_cat]]</f>
        <v>9237900.0272245891</v>
      </c>
      <c r="AE1610" s="40">
        <f t="shared" si="209"/>
        <v>9289787.3076365702</v>
      </c>
      <c r="AF1610" s="43">
        <f t="shared" si="210"/>
        <v>5.5854110211250654E-3</v>
      </c>
    </row>
    <row r="1611" spans="1:32" x14ac:dyDescent="0.25">
      <c r="A1611" s="46" t="s">
        <v>1878</v>
      </c>
      <c r="B1611" s="46" t="s">
        <v>37</v>
      </c>
      <c r="C1611">
        <v>2017</v>
      </c>
      <c r="D1611" s="84">
        <v>7323609.7698999997</v>
      </c>
      <c r="E1611">
        <v>2119244.1919527901</v>
      </c>
      <c r="F1611">
        <v>4619208.6305999998</v>
      </c>
      <c r="G1611">
        <v>4632333.6305999998</v>
      </c>
      <c r="H1611">
        <v>6857021.1405744497</v>
      </c>
      <c r="I1611">
        <v>7007342.2790588997</v>
      </c>
      <c r="J1611">
        <v>1.0031538621052001</v>
      </c>
      <c r="K1611">
        <v>11476229.771174399</v>
      </c>
      <c r="L1611">
        <v>11639675.9096589</v>
      </c>
      <c r="M1611" s="38">
        <f>IF(OR(Beazley_data[[#This Row],[total_RC]]&lt;0.6,Beazley_data[[#This Row],[total_RC]]&gt;2),1,Beazley_data[[#This Row],[total_RC]])</f>
        <v>1.0031538621052001</v>
      </c>
      <c r="P1611" s="39" t="str">
        <f>Beazley_data[[#This Row],[key]]</f>
        <v>H22017</v>
      </c>
      <c r="Q1611" s="40">
        <f>Beazley_data[[#This Row],[WEP]]</f>
        <v>7323609.7698999997</v>
      </c>
      <c r="R1611" s="40">
        <f t="shared" si="203"/>
        <v>7348239.3546893196</v>
      </c>
      <c r="S1611" s="41">
        <f t="shared" si="204"/>
        <v>3.3517668111344781E-3</v>
      </c>
      <c r="U1611" s="42">
        <f>Beazley_data[[#This Row],[Acq_costs]]</f>
        <v>2119244.1919527901</v>
      </c>
      <c r="V1611" s="40">
        <f t="shared" si="205"/>
        <v>2097727.0194961401</v>
      </c>
      <c r="W1611" s="43">
        <f t="shared" si="206"/>
        <v>-1.0257374890379371E-2</v>
      </c>
      <c r="Y1611" s="44">
        <f>Beazley_data[[#This Row],[total_RC]]</f>
        <v>1.0031538621052001</v>
      </c>
      <c r="Z1611" s="45">
        <f t="shared" si="207"/>
        <v>1.0033060115505099</v>
      </c>
      <c r="AA1611" s="43">
        <f t="shared" si="208"/>
        <v>1.5164809495629654E-4</v>
      </c>
      <c r="AD1611" s="42">
        <f>Beazley_data[[#This Row],[Cat_incurred]]+Beazley_data[[#This Row],[incurred_exc_cat]]</f>
        <v>11639675.9096589</v>
      </c>
      <c r="AE1611" s="40">
        <f t="shared" si="209"/>
        <v>11634607.716077801</v>
      </c>
      <c r="AF1611" s="43">
        <f t="shared" si="210"/>
        <v>-4.3561361970932477E-4</v>
      </c>
    </row>
    <row r="1612" spans="1:32" x14ac:dyDescent="0.25">
      <c r="A1612" s="48" t="s">
        <v>1879</v>
      </c>
      <c r="B1612" s="48" t="s">
        <v>37</v>
      </c>
      <c r="C1612" s="49">
        <v>2018</v>
      </c>
      <c r="D1612" s="85">
        <v>5694423.7828000002</v>
      </c>
      <c r="E1612" s="49">
        <v>1496203.8950071</v>
      </c>
      <c r="F1612" s="49">
        <v>2563412.5299999998</v>
      </c>
      <c r="G1612" s="49">
        <v>2584475.4300000002</v>
      </c>
      <c r="H1612" s="49">
        <v>4299094.8244182495</v>
      </c>
      <c r="I1612" s="49">
        <v>4330691.6530313399</v>
      </c>
      <c r="J1612" s="49">
        <v>1.1223494095411</v>
      </c>
      <c r="K1612" s="49">
        <v>6862507.3544182498</v>
      </c>
      <c r="L1612" s="49">
        <v>6915167.0830313396</v>
      </c>
      <c r="M1612" s="38">
        <f>IF(OR(Beazley_data[[#This Row],[total_RC]]&lt;0.6,Beazley_data[[#This Row],[total_RC]]&gt;2),1,Beazley_data[[#This Row],[total_RC]])</f>
        <v>1.1223494095411</v>
      </c>
      <c r="P1612" s="39" t="str">
        <f>Beazley_data[[#This Row],[key]]</f>
        <v>H22018</v>
      </c>
      <c r="Q1612" s="40">
        <f>Beazley_data[[#This Row],[WEP]]</f>
        <v>5694423.7828000002</v>
      </c>
      <c r="R1612" s="40">
        <f t="shared" si="203"/>
        <v>5704376.9853269104</v>
      </c>
      <c r="S1612" s="41">
        <f t="shared" si="204"/>
        <v>1.7448360359969836E-3</v>
      </c>
      <c r="U1612" s="42">
        <f>Beazley_data[[#This Row],[Acq_costs]]</f>
        <v>1496203.8950071</v>
      </c>
      <c r="V1612" s="40">
        <f t="shared" si="205"/>
        <v>1462595.92569977</v>
      </c>
      <c r="W1612" s="43">
        <f t="shared" si="206"/>
        <v>-2.2978300921527896E-2</v>
      </c>
      <c r="Y1612" s="44">
        <f>Beazley_data[[#This Row],[total_RC]]</f>
        <v>1.1223494095411</v>
      </c>
      <c r="Z1612" s="45">
        <f t="shared" si="207"/>
        <v>1.11877717041924</v>
      </c>
      <c r="AA1612" s="43">
        <f t="shared" si="208"/>
        <v>-3.1929853560753048E-3</v>
      </c>
      <c r="AD1612" s="42">
        <f>Beazley_data[[#This Row],[Cat_incurred]]+Beazley_data[[#This Row],[incurred_exc_cat]]</f>
        <v>6915167.0830313396</v>
      </c>
      <c r="AE1612" s="40">
        <f t="shared" si="209"/>
        <v>6958222.6847294997</v>
      </c>
      <c r="AF1612" s="43">
        <f t="shared" si="210"/>
        <v>6.187729776549104E-3</v>
      </c>
    </row>
    <row r="1613" spans="1:32" x14ac:dyDescent="0.25">
      <c r="A1613" s="46" t="s">
        <v>1880</v>
      </c>
      <c r="B1613" s="46" t="s">
        <v>37</v>
      </c>
      <c r="C1613">
        <v>2019</v>
      </c>
      <c r="D1613" s="84">
        <v>8267248.4698000001</v>
      </c>
      <c r="E1613">
        <v>2177671.8799891402</v>
      </c>
      <c r="F1613">
        <v>2125635.1693138401</v>
      </c>
      <c r="G1613">
        <v>2127015.04931384</v>
      </c>
      <c r="H1613">
        <v>2233159.8103944901</v>
      </c>
      <c r="I1613">
        <v>2517110.2173456298</v>
      </c>
      <c r="J1613">
        <v>1.30146513638873</v>
      </c>
      <c r="K1613">
        <v>4358794.9797083298</v>
      </c>
      <c r="L1613">
        <v>4644125.2666594703</v>
      </c>
      <c r="M1613" s="38">
        <f>IF(OR(Beazley_data[[#This Row],[total_RC]]&lt;0.6,Beazley_data[[#This Row],[total_RC]]&gt;2),1,Beazley_data[[#This Row],[total_RC]])</f>
        <v>1.30146513638873</v>
      </c>
      <c r="P1613" s="39" t="str">
        <f>Beazley_data[[#This Row],[key]]</f>
        <v>H22019</v>
      </c>
      <c r="Q1613" s="40">
        <f>Beazley_data[[#This Row],[WEP]]</f>
        <v>8267248.4698000001</v>
      </c>
      <c r="R1613" s="40">
        <f t="shared" si="203"/>
        <v>8449443.9512552097</v>
      </c>
      <c r="S1613" s="41">
        <f t="shared" si="204"/>
        <v>2.1563014383703151E-2</v>
      </c>
      <c r="U1613" s="42">
        <f>Beazley_data[[#This Row],[Acq_costs]]</f>
        <v>2177671.8799891402</v>
      </c>
      <c r="V1613" s="40">
        <f t="shared" si="205"/>
        <v>2113801.1812698701</v>
      </c>
      <c r="W1613" s="43">
        <f t="shared" si="206"/>
        <v>-3.0216038899599638E-2</v>
      </c>
      <c r="Y1613" s="44">
        <f>Beazley_data[[#This Row],[total_RC]]</f>
        <v>1.30146513638873</v>
      </c>
      <c r="Z1613" s="45">
        <f t="shared" si="207"/>
        <v>1.2872821831235</v>
      </c>
      <c r="AA1613" s="43">
        <f t="shared" si="208"/>
        <v>-1.1017749993879401E-2</v>
      </c>
      <c r="AD1613" s="42">
        <f>Beazley_data[[#This Row],[Cat_incurred]]+Beazley_data[[#This Row],[incurred_exc_cat]]</f>
        <v>4644125.2666594703</v>
      </c>
      <c r="AE1613" s="40">
        <f t="shared" si="209"/>
        <v>4854936.9097912302</v>
      </c>
      <c r="AF1613" s="43">
        <f t="shared" si="210"/>
        <v>4.3422117948969427E-2</v>
      </c>
    </row>
    <row r="1614" spans="1:32" x14ac:dyDescent="0.25">
      <c r="A1614" s="48" t="s">
        <v>1881</v>
      </c>
      <c r="B1614" s="48" t="s">
        <v>37</v>
      </c>
      <c r="C1614" s="49">
        <v>2020</v>
      </c>
      <c r="D1614" s="85">
        <v>10432036.1536</v>
      </c>
      <c r="E1614" s="49">
        <v>2673392.3611855698</v>
      </c>
      <c r="F1614" s="49">
        <v>1173005.2394000001</v>
      </c>
      <c r="G1614" s="49">
        <v>1184907.5344</v>
      </c>
      <c r="H1614" s="49">
        <v>1667171.26746638</v>
      </c>
      <c r="I1614" s="49">
        <v>1759427.9951661399</v>
      </c>
      <c r="J1614" s="49">
        <v>1.3316745060738</v>
      </c>
      <c r="K1614" s="49">
        <v>2840176.5068663801</v>
      </c>
      <c r="L1614" s="49">
        <v>2944335.5295661399</v>
      </c>
      <c r="M1614" s="38">
        <f>IF(OR(Beazley_data[[#This Row],[total_RC]]&lt;0.6,Beazley_data[[#This Row],[total_RC]]&gt;2),1,Beazley_data[[#This Row],[total_RC]])</f>
        <v>1.3316745060738</v>
      </c>
      <c r="P1614" s="39" t="str">
        <f>Beazley_data[[#This Row],[key]]</f>
        <v>H22020</v>
      </c>
      <c r="Q1614" s="40">
        <f>Beazley_data[[#This Row],[WEP]]</f>
        <v>10432036.1536</v>
      </c>
      <c r="R1614" s="40">
        <f t="shared" si="203"/>
        <v>10555130.0609996</v>
      </c>
      <c r="S1614" s="41">
        <f t="shared" si="204"/>
        <v>1.1661998164705043E-2</v>
      </c>
      <c r="U1614" s="42">
        <f>Beazley_data[[#This Row],[Acq_costs]]</f>
        <v>2673392.3611855698</v>
      </c>
      <c r="V1614" s="40">
        <f t="shared" si="205"/>
        <v>2683503.2801759802</v>
      </c>
      <c r="W1614" s="43">
        <f t="shared" si="206"/>
        <v>3.7678057131897151E-3</v>
      </c>
      <c r="Y1614" s="44">
        <f>Beazley_data[[#This Row],[total_RC]]</f>
        <v>1.3316745060738</v>
      </c>
      <c r="Z1614" s="45">
        <f t="shared" si="207"/>
        <v>1.3248168603780901</v>
      </c>
      <c r="AA1614" s="43">
        <f t="shared" si="208"/>
        <v>-5.1762971175901215E-3</v>
      </c>
      <c r="AD1614" s="42">
        <f>Beazley_data[[#This Row],[Cat_incurred]]+Beazley_data[[#This Row],[incurred_exc_cat]]</f>
        <v>2944335.5295661399</v>
      </c>
      <c r="AE1614" s="40">
        <f t="shared" si="209"/>
        <v>2826398.1181300199</v>
      </c>
      <c r="AF1614" s="43">
        <f t="shared" si="210"/>
        <v>-4.1727105137668613E-2</v>
      </c>
    </row>
    <row r="1615" spans="1:32" x14ac:dyDescent="0.25">
      <c r="A1615" s="46" t="s">
        <v>1882</v>
      </c>
      <c r="B1615" s="46" t="s">
        <v>37</v>
      </c>
      <c r="C1615">
        <v>2021</v>
      </c>
      <c r="D1615" s="84">
        <v>12095445.642000001</v>
      </c>
      <c r="E1615">
        <v>3146213.4565637</v>
      </c>
      <c r="F1615">
        <v>131170.72707086001</v>
      </c>
      <c r="G1615">
        <v>160718.32707085999</v>
      </c>
      <c r="H1615">
        <v>3414030.73841024</v>
      </c>
      <c r="I1615">
        <v>5135005.4040157404</v>
      </c>
      <c r="J1615">
        <v>1.08255462350788</v>
      </c>
      <c r="K1615">
        <v>3545201.4654811001</v>
      </c>
      <c r="L1615">
        <v>5295723.7310865996</v>
      </c>
      <c r="M1615" s="38">
        <f>IF(OR(Beazley_data[[#This Row],[total_RC]]&lt;0.6,Beazley_data[[#This Row],[total_RC]]&gt;2),1,Beazley_data[[#This Row],[total_RC]])</f>
        <v>1.08255462350788</v>
      </c>
      <c r="P1615" s="39" t="str">
        <f>Beazley_data[[#This Row],[key]]</f>
        <v>H22021</v>
      </c>
      <c r="Q1615" s="40">
        <f>Beazley_data[[#This Row],[WEP]]</f>
        <v>12095445.642000001</v>
      </c>
      <c r="R1615" s="40">
        <f t="shared" si="203"/>
        <v>12410251.8062755</v>
      </c>
      <c r="S1615" s="41">
        <f t="shared" si="204"/>
        <v>2.536662182118745E-2</v>
      </c>
      <c r="U1615" s="42">
        <f>Beazley_data[[#This Row],[Acq_costs]]</f>
        <v>3146213.4565637</v>
      </c>
      <c r="V1615" s="40">
        <f t="shared" si="205"/>
        <v>3220368.1859272202</v>
      </c>
      <c r="W1615" s="43">
        <f t="shared" si="206"/>
        <v>2.3026786094699065E-2</v>
      </c>
      <c r="Y1615" s="44">
        <f>Beazley_data[[#This Row],[total_RC]]</f>
        <v>1.08255462350788</v>
      </c>
      <c r="Z1615" s="45">
        <f t="shared" si="207"/>
        <v>1.0946873449272201</v>
      </c>
      <c r="AA1615" s="43">
        <f t="shared" si="208"/>
        <v>1.108327549008682E-2</v>
      </c>
      <c r="AD1615" s="42">
        <f>Beazley_data[[#This Row],[Cat_incurred]]+Beazley_data[[#This Row],[incurred_exc_cat]]</f>
        <v>5295723.7310866006</v>
      </c>
      <c r="AE1615" s="40">
        <f t="shared" si="209"/>
        <v>1001271.58996674</v>
      </c>
      <c r="AF1615" s="43">
        <f t="shared" si="210"/>
        <v>-4.288998293921944</v>
      </c>
    </row>
    <row r="1616" spans="1:32" x14ac:dyDescent="0.25">
      <c r="A1616" s="48" t="s">
        <v>1883</v>
      </c>
      <c r="B1616" s="48" t="s">
        <v>37</v>
      </c>
      <c r="C1616" s="49">
        <v>2022</v>
      </c>
      <c r="D1616" s="85">
        <v>13916972.1538</v>
      </c>
      <c r="E1616" s="49">
        <v>3474860.1064480799</v>
      </c>
      <c r="F1616" s="49">
        <v>48535.869959600001</v>
      </c>
      <c r="G1616" s="49">
        <v>57164.31746061</v>
      </c>
      <c r="H1616" s="49">
        <v>1146750.9647796201</v>
      </c>
      <c r="I1616" s="49">
        <v>2842799.7338412302</v>
      </c>
      <c r="J1616" s="49">
        <v>0.98023922042185996</v>
      </c>
      <c r="K1616" s="49">
        <v>1195286.8347392201</v>
      </c>
      <c r="L1616" s="49">
        <v>2899964.0513018402</v>
      </c>
      <c r="M1616" s="38">
        <f>IF(OR(Beazley_data[[#This Row],[total_RC]]&lt;0.6,Beazley_data[[#This Row],[total_RC]]&gt;2),1,Beazley_data[[#This Row],[total_RC]])</f>
        <v>0.98023922042185996</v>
      </c>
      <c r="P1616" s="39" t="str">
        <f>Beazley_data[[#This Row],[key]]</f>
        <v>H22022</v>
      </c>
      <c r="Q1616" s="40">
        <f>Beazley_data[[#This Row],[WEP]]</f>
        <v>13916972.1538</v>
      </c>
      <c r="R1616" s="40">
        <f t="shared" si="203"/>
        <v>2424411.4917000001</v>
      </c>
      <c r="S1616" s="41">
        <f t="shared" si="204"/>
        <v>-4.7403506795133206</v>
      </c>
      <c r="U1616" s="42">
        <f>Beazley_data[[#This Row],[Acq_costs]]</f>
        <v>3474860.1064480799</v>
      </c>
      <c r="V1616" s="40">
        <f t="shared" si="205"/>
        <v>673747.33849999995</v>
      </c>
      <c r="W1616" s="43">
        <f t="shared" si="206"/>
        <v>-4.1575121828077988</v>
      </c>
      <c r="Y1616" s="44">
        <f>Beazley_data[[#This Row],[total_RC]]</f>
        <v>0.98023922042185996</v>
      </c>
      <c r="Z1616" s="45">
        <f t="shared" si="207"/>
        <v>1.01422724923741</v>
      </c>
      <c r="AA1616" s="43">
        <f t="shared" si="208"/>
        <v>3.3511255826645776E-2</v>
      </c>
      <c r="AD1616" s="42">
        <f>Beazley_data[[#This Row],[Cat_incurred]]+Beazley_data[[#This Row],[incurred_exc_cat]]</f>
        <v>2899964.0513018402</v>
      </c>
      <c r="AE1616" s="40">
        <f t="shared" si="209"/>
        <v>901.4425</v>
      </c>
      <c r="AF1616" s="43">
        <f t="shared" si="210"/>
        <v>-3216.0261012786068</v>
      </c>
    </row>
    <row r="1617" spans="1:32" x14ac:dyDescent="0.25">
      <c r="A1617" s="46" t="s">
        <v>1884</v>
      </c>
      <c r="B1617" s="46" t="s">
        <v>37</v>
      </c>
      <c r="C1617">
        <v>2023</v>
      </c>
      <c r="D1617" s="84">
        <v>13301667.3763</v>
      </c>
      <c r="E1617">
        <v>3655449.4622792602</v>
      </c>
      <c r="F1617">
        <v>21288.944599999999</v>
      </c>
      <c r="G1617">
        <v>21710.204900000001</v>
      </c>
      <c r="H1617">
        <v>1567193.3626997301</v>
      </c>
      <c r="I1617">
        <v>1989500.0726997301</v>
      </c>
      <c r="J1617">
        <v>0.95892088235495798</v>
      </c>
      <c r="K1617">
        <v>1588482.3072997299</v>
      </c>
      <c r="L1617">
        <v>2011210.2775997301</v>
      </c>
      <c r="M1617" s="38">
        <f>IF(OR(Beazley_data[[#This Row],[total_RC]]&lt;0.6,Beazley_data[[#This Row],[total_RC]]&gt;2),1,Beazley_data[[#This Row],[total_RC]])</f>
        <v>0.95892088235495798</v>
      </c>
      <c r="P1617" s="39" t="str">
        <f>Beazley_data[[#This Row],[key]]</f>
        <v>H22023</v>
      </c>
      <c r="Q1617" s="40">
        <f>Beazley_data[[#This Row],[WEP]]</f>
        <v>13301667.3763</v>
      </c>
      <c r="R1617" s="40">
        <f t="shared" si="203"/>
        <v>0</v>
      </c>
      <c r="S1617" s="41" t="str">
        <f t="shared" si="204"/>
        <v>no values</v>
      </c>
      <c r="U1617" s="42">
        <f>Beazley_data[[#This Row],[Acq_costs]]</f>
        <v>3655449.4622792602</v>
      </c>
      <c r="V1617" s="40">
        <f t="shared" si="205"/>
        <v>0</v>
      </c>
      <c r="W1617" s="43" t="str">
        <f t="shared" si="206"/>
        <v>no values</v>
      </c>
      <c r="Y1617" s="44">
        <f>Beazley_data[[#This Row],[total_RC]]</f>
        <v>0.95892088235495798</v>
      </c>
      <c r="Z1617" s="45">
        <f t="shared" si="207"/>
        <v>0</v>
      </c>
      <c r="AA1617" s="43" t="str">
        <f t="shared" si="208"/>
        <v>no values</v>
      </c>
      <c r="AD1617" s="42">
        <f>Beazley_data[[#This Row],[Cat_incurred]]+Beazley_data[[#This Row],[incurred_exc_cat]]</f>
        <v>2011210.2775997301</v>
      </c>
      <c r="AE1617" s="40">
        <f t="shared" si="209"/>
        <v>0</v>
      </c>
      <c r="AF1617" s="43" t="str">
        <f t="shared" si="210"/>
        <v>no values</v>
      </c>
    </row>
    <row r="1618" spans="1:32" x14ac:dyDescent="0.25">
      <c r="A1618" s="48" t="s">
        <v>1885</v>
      </c>
      <c r="B1618" s="48" t="s">
        <v>37</v>
      </c>
      <c r="C1618" s="49">
        <v>2024</v>
      </c>
      <c r="D1618" s="85">
        <v>1820892.9234</v>
      </c>
      <c r="E1618" s="49">
        <v>497717.02918739902</v>
      </c>
      <c r="F1618" s="49">
        <v>0</v>
      </c>
      <c r="G1618" s="49">
        <v>0</v>
      </c>
      <c r="H1618" s="49">
        <v>0</v>
      </c>
      <c r="I1618" s="49">
        <v>0</v>
      </c>
      <c r="J1618" s="49">
        <v>0.94842243006035198</v>
      </c>
      <c r="K1618" s="49">
        <v>0</v>
      </c>
      <c r="L1618" s="49">
        <v>0</v>
      </c>
      <c r="M1618" s="38">
        <f>IF(OR(Beazley_data[[#This Row],[total_RC]]&lt;0.6,Beazley_data[[#This Row],[total_RC]]&gt;2),1,Beazley_data[[#This Row],[total_RC]])</f>
        <v>0.94842243006035198</v>
      </c>
      <c r="P1618" s="39" t="str">
        <f>Beazley_data[[#This Row],[key]]</f>
        <v>H22024</v>
      </c>
      <c r="Q1618" s="40">
        <f>Beazley_data[[#This Row],[WEP]]</f>
        <v>1820892.9234</v>
      </c>
      <c r="R1618" s="40">
        <f t="shared" si="203"/>
        <v>0</v>
      </c>
      <c r="S1618" s="41" t="str">
        <f t="shared" si="204"/>
        <v>no values</v>
      </c>
      <c r="U1618" s="42">
        <f>Beazley_data[[#This Row],[Acq_costs]]</f>
        <v>497717.02918739902</v>
      </c>
      <c r="V1618" s="40">
        <f t="shared" si="205"/>
        <v>0</v>
      </c>
      <c r="W1618" s="43" t="str">
        <f t="shared" si="206"/>
        <v>no values</v>
      </c>
      <c r="Y1618" s="44">
        <f>Beazley_data[[#This Row],[total_RC]]</f>
        <v>0.94842243006035198</v>
      </c>
      <c r="Z1618" s="45">
        <f t="shared" si="207"/>
        <v>0</v>
      </c>
      <c r="AA1618" s="43" t="str">
        <f t="shared" si="208"/>
        <v>no values</v>
      </c>
      <c r="AD1618" s="42">
        <f>Beazley_data[[#This Row],[Cat_incurred]]+Beazley_data[[#This Row],[incurred_exc_cat]]</f>
        <v>0</v>
      </c>
      <c r="AE1618" s="40">
        <f t="shared" si="209"/>
        <v>0</v>
      </c>
      <c r="AF1618" s="43" t="str">
        <f t="shared" si="210"/>
        <v>no values</v>
      </c>
    </row>
    <row r="1619" spans="1:32" x14ac:dyDescent="0.25">
      <c r="A1619" s="46" t="s">
        <v>1886</v>
      </c>
      <c r="B1619" s="46" t="s">
        <v>40</v>
      </c>
      <c r="C1619">
        <v>2012</v>
      </c>
      <c r="D1619" s="84">
        <v>558431.18689999997</v>
      </c>
      <c r="E1619">
        <v>191506.34936849301</v>
      </c>
      <c r="F1619">
        <v>0</v>
      </c>
      <c r="G1619">
        <v>0</v>
      </c>
      <c r="H1619">
        <v>41107.441615223601</v>
      </c>
      <c r="I1619">
        <v>41107.441615223601</v>
      </c>
      <c r="K1619">
        <v>41107.441615223601</v>
      </c>
      <c r="L1619">
        <v>41107.441615223601</v>
      </c>
      <c r="M1619" s="38">
        <f>IF(OR(Beazley_data[[#This Row],[total_RC]]&lt;0.6,Beazley_data[[#This Row],[total_RC]]&gt;2),1,Beazley_data[[#This Row],[total_RC]])</f>
        <v>1</v>
      </c>
      <c r="P1619" s="39" t="str">
        <f>Beazley_data[[#This Row],[key]]</f>
        <v>H32012</v>
      </c>
      <c r="Q1619" s="40">
        <f>Beazley_data[[#This Row],[WEP]]</f>
        <v>558431.18689999997</v>
      </c>
      <c r="R1619" s="40">
        <f t="shared" si="203"/>
        <v>559252.26673554606</v>
      </c>
      <c r="S1619" s="41">
        <f t="shared" si="204"/>
        <v>1.468174354194171E-3</v>
      </c>
      <c r="U1619" s="42">
        <f>Beazley_data[[#This Row],[Acq_costs]]</f>
        <v>191506.34936849301</v>
      </c>
      <c r="V1619" s="40">
        <f t="shared" si="205"/>
        <v>191716.51605523701</v>
      </c>
      <c r="W1619" s="43">
        <f t="shared" si="206"/>
        <v>1.0962367305039061E-3</v>
      </c>
      <c r="Y1619" s="44">
        <f>Beazley_data[[#This Row],[total_RC]]</f>
        <v>0</v>
      </c>
      <c r="Z1619" s="45">
        <f t="shared" si="207"/>
        <v>0</v>
      </c>
      <c r="AA1619" s="43" t="str">
        <f t="shared" si="208"/>
        <v>no values</v>
      </c>
      <c r="AD1619" s="42">
        <f>Beazley_data[[#This Row],[Cat_incurred]]+Beazley_data[[#This Row],[incurred_exc_cat]]</f>
        <v>41107.441615223601</v>
      </c>
      <c r="AE1619" s="40">
        <f t="shared" si="209"/>
        <v>42400.978534676797</v>
      </c>
      <c r="AF1619" s="43">
        <f t="shared" si="210"/>
        <v>3.0507242147614647E-2</v>
      </c>
    </row>
    <row r="1620" spans="1:32" x14ac:dyDescent="0.25">
      <c r="A1620" s="48" t="s">
        <v>1887</v>
      </c>
      <c r="B1620" s="48" t="s">
        <v>40</v>
      </c>
      <c r="C1620" s="49">
        <v>2013</v>
      </c>
      <c r="D1620" s="85">
        <v>7032685.4859999996</v>
      </c>
      <c r="E1620" s="49">
        <v>2200099.1001009601</v>
      </c>
      <c r="F1620" s="49">
        <v>2982856.4096261901</v>
      </c>
      <c r="G1620" s="49">
        <v>2983868.71562619</v>
      </c>
      <c r="H1620" s="49">
        <v>4751445.09127241</v>
      </c>
      <c r="I1620" s="49">
        <v>4770776.8125264598</v>
      </c>
      <c r="J1620" s="49">
        <v>0.93209450597458299</v>
      </c>
      <c r="K1620" s="49">
        <v>7734301.5008985996</v>
      </c>
      <c r="L1620" s="49">
        <v>7754645.5281526502</v>
      </c>
      <c r="M1620" s="38">
        <f>IF(OR(Beazley_data[[#This Row],[total_RC]]&lt;0.6,Beazley_data[[#This Row],[total_RC]]&gt;2),1,Beazley_data[[#This Row],[total_RC]])</f>
        <v>0.93209450597458299</v>
      </c>
      <c r="P1620" s="39" t="str">
        <f>Beazley_data[[#This Row],[key]]</f>
        <v>H32013</v>
      </c>
      <c r="Q1620" s="40">
        <f>Beazley_data[[#This Row],[WEP]]</f>
        <v>7032685.4859999996</v>
      </c>
      <c r="R1620" s="40">
        <f t="shared" si="203"/>
        <v>7080155.8632592401</v>
      </c>
      <c r="S1620" s="41">
        <f t="shared" si="204"/>
        <v>6.7047079437299612E-3</v>
      </c>
      <c r="U1620" s="42">
        <f>Beazley_data[[#This Row],[Acq_costs]]</f>
        <v>2200099.1001009601</v>
      </c>
      <c r="V1620" s="40">
        <f t="shared" si="205"/>
        <v>2213805.0677861902</v>
      </c>
      <c r="W1620" s="43">
        <f t="shared" si="206"/>
        <v>6.1911357439144695E-3</v>
      </c>
      <c r="Y1620" s="44">
        <f>Beazley_data[[#This Row],[total_RC]]</f>
        <v>0.93209450597458299</v>
      </c>
      <c r="Z1620" s="45">
        <f t="shared" si="207"/>
        <v>0.93202711666886495</v>
      </c>
      <c r="AA1620" s="43">
        <f t="shared" si="208"/>
        <v>-7.2304018319649011E-5</v>
      </c>
      <c r="AD1620" s="42">
        <f>Beazley_data[[#This Row],[Cat_incurred]]+Beazley_data[[#This Row],[incurred_exc_cat]]</f>
        <v>7754645.5281526502</v>
      </c>
      <c r="AE1620" s="40">
        <f t="shared" si="209"/>
        <v>7762422.6001056097</v>
      </c>
      <c r="AF1620" s="43">
        <f t="shared" si="210"/>
        <v>1.0018872140320875E-3</v>
      </c>
    </row>
    <row r="1621" spans="1:32" x14ac:dyDescent="0.25">
      <c r="A1621" s="46" t="s">
        <v>1888</v>
      </c>
      <c r="B1621" s="46" t="s">
        <v>40</v>
      </c>
      <c r="C1621">
        <v>2014</v>
      </c>
      <c r="D1621" s="84">
        <v>6527050.3366999999</v>
      </c>
      <c r="E1621">
        <v>2162378.7687924099</v>
      </c>
      <c r="F1621">
        <v>1574055.2550985001</v>
      </c>
      <c r="G1621">
        <v>1576818.7067984999</v>
      </c>
      <c r="H1621">
        <v>4854578.40036669</v>
      </c>
      <c r="I1621">
        <v>4868939.8313666899</v>
      </c>
      <c r="J1621">
        <v>0.95354567699783999</v>
      </c>
      <c r="K1621">
        <v>6428633.6554651903</v>
      </c>
      <c r="L1621">
        <v>6445758.5381651903</v>
      </c>
      <c r="M1621" s="38">
        <f>IF(OR(Beazley_data[[#This Row],[total_RC]]&lt;0.6,Beazley_data[[#This Row],[total_RC]]&gt;2),1,Beazley_data[[#This Row],[total_RC]])</f>
        <v>0.95354567699783999</v>
      </c>
      <c r="P1621" s="39" t="str">
        <f>Beazley_data[[#This Row],[key]]</f>
        <v>H32014</v>
      </c>
      <c r="Q1621" s="40">
        <f>Beazley_data[[#This Row],[WEP]]</f>
        <v>6527050.3366999999</v>
      </c>
      <c r="R1621" s="40">
        <f t="shared" si="203"/>
        <v>6520721.65514962</v>
      </c>
      <c r="S1621" s="41">
        <f t="shared" si="204"/>
        <v>-9.7054925590664995E-4</v>
      </c>
      <c r="U1621" s="42">
        <f>Beazley_data[[#This Row],[Acq_costs]]</f>
        <v>2162378.7687924099</v>
      </c>
      <c r="V1621" s="40">
        <f t="shared" si="205"/>
        <v>2160325.8643161701</v>
      </c>
      <c r="W1621" s="43">
        <f t="shared" si="206"/>
        <v>-9.5027537750173548E-4</v>
      </c>
      <c r="Y1621" s="44">
        <f>Beazley_data[[#This Row],[total_RC]]</f>
        <v>0.95354567699783999</v>
      </c>
      <c r="Z1621" s="45">
        <f t="shared" si="207"/>
        <v>0.95374913620030199</v>
      </c>
      <c r="AA1621" s="43">
        <f t="shared" si="208"/>
        <v>2.1332570037502921E-4</v>
      </c>
      <c r="AD1621" s="42">
        <f>Beazley_data[[#This Row],[Cat_incurred]]+Beazley_data[[#This Row],[incurred_exc_cat]]</f>
        <v>6445758.5381651893</v>
      </c>
      <c r="AE1621" s="40">
        <f t="shared" si="209"/>
        <v>6542283.2916008998</v>
      </c>
      <c r="AF1621" s="43">
        <f t="shared" si="210"/>
        <v>1.4753985593933337E-2</v>
      </c>
    </row>
    <row r="1622" spans="1:32" x14ac:dyDescent="0.25">
      <c r="A1622" s="48" t="s">
        <v>1889</v>
      </c>
      <c r="B1622" s="48" t="s">
        <v>40</v>
      </c>
      <c r="C1622" s="49">
        <v>2015</v>
      </c>
      <c r="D1622" s="85">
        <v>4140839.6545000002</v>
      </c>
      <c r="E1622" s="49">
        <v>1478471.3384491201</v>
      </c>
      <c r="F1622" s="49">
        <v>551017.43952322996</v>
      </c>
      <c r="G1622" s="49">
        <v>565907.55952322995</v>
      </c>
      <c r="H1622" s="49">
        <v>2904432.6556784599</v>
      </c>
      <c r="I1622" s="49">
        <v>2904473.5242224601</v>
      </c>
      <c r="J1622" s="49">
        <v>0.98935566430503397</v>
      </c>
      <c r="K1622" s="49">
        <v>3455450.0952016902</v>
      </c>
      <c r="L1622" s="49">
        <v>3470381.0837456901</v>
      </c>
      <c r="M1622" s="38">
        <f>IF(OR(Beazley_data[[#This Row],[total_RC]]&lt;0.6,Beazley_data[[#This Row],[total_RC]]&gt;2),1,Beazley_data[[#This Row],[total_RC]])</f>
        <v>0.98935566430503397</v>
      </c>
      <c r="P1622" s="39" t="str">
        <f>Beazley_data[[#This Row],[key]]</f>
        <v>H32015</v>
      </c>
      <c r="Q1622" s="40">
        <f>Beazley_data[[#This Row],[WEP]]</f>
        <v>4140839.6545000002</v>
      </c>
      <c r="R1622" s="40">
        <f t="shared" si="203"/>
        <v>4163211.49947837</v>
      </c>
      <c r="S1622" s="41">
        <f t="shared" si="204"/>
        <v>5.3736988815420153E-3</v>
      </c>
      <c r="U1622" s="42">
        <f>Beazley_data[[#This Row],[Acq_costs]]</f>
        <v>1478471.3384491201</v>
      </c>
      <c r="V1622" s="40">
        <f t="shared" si="205"/>
        <v>1482706.0345489499</v>
      </c>
      <c r="W1622" s="43">
        <f t="shared" si="206"/>
        <v>2.8560591251104508E-3</v>
      </c>
      <c r="Y1622" s="44">
        <f>Beazley_data[[#This Row],[total_RC]]</f>
        <v>0.98935566430503397</v>
      </c>
      <c r="Z1622" s="45">
        <f t="shared" si="207"/>
        <v>0.98917788821593999</v>
      </c>
      <c r="AA1622" s="43">
        <f t="shared" si="208"/>
        <v>-1.7972105039125566E-4</v>
      </c>
      <c r="AD1622" s="42">
        <f>Beazley_data[[#This Row],[Cat_incurred]]+Beazley_data[[#This Row],[incurred_exc_cat]]</f>
        <v>3470381.0837456901</v>
      </c>
      <c r="AE1622" s="40">
        <f t="shared" si="209"/>
        <v>3526179.2741663801</v>
      </c>
      <c r="AF1622" s="43">
        <f t="shared" si="210"/>
        <v>1.5823980031157429E-2</v>
      </c>
    </row>
    <row r="1623" spans="1:32" x14ac:dyDescent="0.25">
      <c r="A1623" s="46" t="s">
        <v>1890</v>
      </c>
      <c r="B1623" s="46" t="s">
        <v>40</v>
      </c>
      <c r="C1623">
        <v>2016</v>
      </c>
      <c r="D1623" s="84">
        <v>3413459.9887000001</v>
      </c>
      <c r="E1623">
        <v>1155362.2032739399</v>
      </c>
      <c r="F1623">
        <v>1766733.0050167299</v>
      </c>
      <c r="G1623">
        <v>1771303.6550167301</v>
      </c>
      <c r="H1623">
        <v>3610468.5235902099</v>
      </c>
      <c r="I1623">
        <v>3619565.9577196101</v>
      </c>
      <c r="J1623">
        <v>0.96845311694063296</v>
      </c>
      <c r="K1623">
        <v>5377201.5286069401</v>
      </c>
      <c r="L1623">
        <v>5390869.6127363397</v>
      </c>
      <c r="M1623" s="38">
        <f>IF(OR(Beazley_data[[#This Row],[total_RC]]&lt;0.6,Beazley_data[[#This Row],[total_RC]]&gt;2),1,Beazley_data[[#This Row],[total_RC]])</f>
        <v>0.96845311694063296</v>
      </c>
      <c r="P1623" s="39" t="str">
        <f>Beazley_data[[#This Row],[key]]</f>
        <v>H32016</v>
      </c>
      <c r="Q1623" s="40">
        <f>Beazley_data[[#This Row],[WEP]]</f>
        <v>3413459.9887000001</v>
      </c>
      <c r="R1623" s="40">
        <f t="shared" si="203"/>
        <v>3415436.11927858</v>
      </c>
      <c r="S1623" s="41">
        <f t="shared" si="204"/>
        <v>5.7858806593555964E-4</v>
      </c>
      <c r="U1623" s="42">
        <f>Beazley_data[[#This Row],[Acq_costs]]</f>
        <v>1155362.2032739399</v>
      </c>
      <c r="V1623" s="40">
        <f t="shared" si="205"/>
        <v>1149752.8495773701</v>
      </c>
      <c r="W1623" s="43">
        <f t="shared" si="206"/>
        <v>-4.8787473748220797E-3</v>
      </c>
      <c r="Y1623" s="44">
        <f>Beazley_data[[#This Row],[total_RC]]</f>
        <v>0.96845311694063296</v>
      </c>
      <c r="Z1623" s="45">
        <f t="shared" si="207"/>
        <v>0.96862013415084103</v>
      </c>
      <c r="AA1623" s="43">
        <f t="shared" si="208"/>
        <v>1.7242797699480351E-4</v>
      </c>
      <c r="AD1623" s="42">
        <f>Beazley_data[[#This Row],[Cat_incurred]]+Beazley_data[[#This Row],[incurred_exc_cat]]</f>
        <v>5390869.6127363406</v>
      </c>
      <c r="AE1623" s="40">
        <f t="shared" si="209"/>
        <v>5427728.5114941699</v>
      </c>
      <c r="AF1623" s="43">
        <f t="shared" si="210"/>
        <v>6.7908515836365303E-3</v>
      </c>
    </row>
    <row r="1624" spans="1:32" x14ac:dyDescent="0.25">
      <c r="A1624" s="48" t="s">
        <v>1891</v>
      </c>
      <c r="B1624" s="48" t="s">
        <v>40</v>
      </c>
      <c r="C1624" s="49">
        <v>2017</v>
      </c>
      <c r="D1624" s="85">
        <v>4552729.4408</v>
      </c>
      <c r="E1624" s="49">
        <v>1468437.0156594501</v>
      </c>
      <c r="F1624" s="49">
        <v>1657803.5540227999</v>
      </c>
      <c r="G1624" s="49">
        <v>1675014.2775449301</v>
      </c>
      <c r="H1624" s="49">
        <v>4262760.6168639399</v>
      </c>
      <c r="I1624" s="49">
        <v>4353734.4202323901</v>
      </c>
      <c r="J1624" s="49">
        <v>1.0847813482453199</v>
      </c>
      <c r="K1624" s="49">
        <v>5920564.1708867401</v>
      </c>
      <c r="L1624" s="49">
        <v>6028748.6977773197</v>
      </c>
      <c r="M1624" s="38">
        <f>IF(OR(Beazley_data[[#This Row],[total_RC]]&lt;0.6,Beazley_data[[#This Row],[total_RC]]&gt;2),1,Beazley_data[[#This Row],[total_RC]])</f>
        <v>1.0847813482453199</v>
      </c>
      <c r="P1624" s="39" t="str">
        <f>Beazley_data[[#This Row],[key]]</f>
        <v>H32017</v>
      </c>
      <c r="Q1624" s="40">
        <f>Beazley_data[[#This Row],[WEP]]</f>
        <v>4552729.4408</v>
      </c>
      <c r="R1624" s="40">
        <f t="shared" si="203"/>
        <v>4568067.7602830501</v>
      </c>
      <c r="S1624" s="41">
        <f t="shared" si="204"/>
        <v>3.3577259112504364E-3</v>
      </c>
      <c r="U1624" s="42">
        <f>Beazley_data[[#This Row],[Acq_costs]]</f>
        <v>1468437.0156594501</v>
      </c>
      <c r="V1624" s="40">
        <f t="shared" si="205"/>
        <v>1448042.81223358</v>
      </c>
      <c r="W1624" s="43">
        <f t="shared" si="206"/>
        <v>-1.4083978217751968E-2</v>
      </c>
      <c r="Y1624" s="44">
        <f>Beazley_data[[#This Row],[total_RC]]</f>
        <v>1.0847813482453199</v>
      </c>
      <c r="Z1624" s="45">
        <f t="shared" si="207"/>
        <v>1.0829496855359699</v>
      </c>
      <c r="AA1624" s="43">
        <f t="shared" si="208"/>
        <v>-1.6913645516628585E-3</v>
      </c>
      <c r="AD1624" s="42">
        <f>Beazley_data[[#This Row],[Cat_incurred]]+Beazley_data[[#This Row],[incurred_exc_cat]]</f>
        <v>6028748.6977773197</v>
      </c>
      <c r="AE1624" s="40">
        <f t="shared" si="209"/>
        <v>6234312.6404539896</v>
      </c>
      <c r="AF1624" s="43">
        <f t="shared" si="210"/>
        <v>3.2972992297944897E-2</v>
      </c>
    </row>
    <row r="1625" spans="1:32" x14ac:dyDescent="0.25">
      <c r="A1625" s="46" t="s">
        <v>1892</v>
      </c>
      <c r="B1625" s="46" t="s">
        <v>40</v>
      </c>
      <c r="C1625">
        <v>2018</v>
      </c>
      <c r="D1625" s="84">
        <v>4782391.3914000001</v>
      </c>
      <c r="E1625">
        <v>1596863.00603429</v>
      </c>
      <c r="F1625">
        <v>649819.92007879994</v>
      </c>
      <c r="G1625">
        <v>652318.17174092995</v>
      </c>
      <c r="H1625">
        <v>3642387.82185223</v>
      </c>
      <c r="I1625">
        <v>3742434.7552178199</v>
      </c>
      <c r="J1625">
        <v>1.06117375221809</v>
      </c>
      <c r="K1625">
        <v>4292207.7419310296</v>
      </c>
      <c r="L1625">
        <v>4394752.92695875</v>
      </c>
      <c r="M1625" s="38">
        <f>IF(OR(Beazley_data[[#This Row],[total_RC]]&lt;0.6,Beazley_data[[#This Row],[total_RC]]&gt;2),1,Beazley_data[[#This Row],[total_RC]])</f>
        <v>1.06117375221809</v>
      </c>
      <c r="P1625" s="39" t="str">
        <f>Beazley_data[[#This Row],[key]]</f>
        <v>H32018</v>
      </c>
      <c r="Q1625" s="40">
        <f>Beazley_data[[#This Row],[WEP]]</f>
        <v>4782391.3914000001</v>
      </c>
      <c r="R1625" s="40">
        <f t="shared" si="203"/>
        <v>4954244.1678961897</v>
      </c>
      <c r="S1625" s="41">
        <f t="shared" si="204"/>
        <v>3.4687990876551125E-2</v>
      </c>
      <c r="U1625" s="42">
        <f>Beazley_data[[#This Row],[Acq_costs]]</f>
        <v>1596863.00603429</v>
      </c>
      <c r="V1625" s="40">
        <f t="shared" si="205"/>
        <v>1520400.93000585</v>
      </c>
      <c r="W1625" s="43">
        <f t="shared" si="206"/>
        <v>-5.0290732213736353E-2</v>
      </c>
      <c r="Y1625" s="44">
        <f>Beazley_data[[#This Row],[total_RC]]</f>
        <v>1.06117375221809</v>
      </c>
      <c r="Z1625" s="45">
        <f t="shared" si="207"/>
        <v>1.05265191937547</v>
      </c>
      <c r="AA1625" s="43">
        <f t="shared" si="208"/>
        <v>-8.0955847662120984E-3</v>
      </c>
      <c r="AD1625" s="42">
        <f>Beazley_data[[#This Row],[Cat_incurred]]+Beazley_data[[#This Row],[incurred_exc_cat]]</f>
        <v>4394752.92695875</v>
      </c>
      <c r="AE1625" s="40">
        <f t="shared" si="209"/>
        <v>4460816.3821912697</v>
      </c>
      <c r="AF1625" s="43">
        <f t="shared" si="210"/>
        <v>1.4809723057927698E-2</v>
      </c>
    </row>
    <row r="1626" spans="1:32" x14ac:dyDescent="0.25">
      <c r="A1626" s="48" t="s">
        <v>1893</v>
      </c>
      <c r="B1626" s="48" t="s">
        <v>40</v>
      </c>
      <c r="C1626" s="49">
        <v>2019</v>
      </c>
      <c r="D1626" s="85">
        <v>6055285.6427999996</v>
      </c>
      <c r="E1626" s="49">
        <v>1889025.1323656701</v>
      </c>
      <c r="F1626" s="49">
        <v>1160405.8044229101</v>
      </c>
      <c r="G1626" s="49">
        <v>1175987.0589026599</v>
      </c>
      <c r="H1626" s="49">
        <v>3052560.74866158</v>
      </c>
      <c r="I1626" s="49">
        <v>3211767.6575889098</v>
      </c>
      <c r="J1626" s="49">
        <v>1.2490591237512301</v>
      </c>
      <c r="K1626" s="49">
        <v>4212966.5530844899</v>
      </c>
      <c r="L1626" s="49">
        <v>4387754.7164915698</v>
      </c>
      <c r="M1626" s="38">
        <f>IF(OR(Beazley_data[[#This Row],[total_RC]]&lt;0.6,Beazley_data[[#This Row],[total_RC]]&gt;2),1,Beazley_data[[#This Row],[total_RC]])</f>
        <v>1.2490591237512301</v>
      </c>
      <c r="P1626" s="39" t="str">
        <f>Beazley_data[[#This Row],[key]]</f>
        <v>H32019</v>
      </c>
      <c r="Q1626" s="40">
        <f>Beazley_data[[#This Row],[WEP]]</f>
        <v>6055285.6427999996</v>
      </c>
      <c r="R1626" s="40">
        <f t="shared" si="203"/>
        <v>6202234.3014088199</v>
      </c>
      <c r="S1626" s="41">
        <f t="shared" si="204"/>
        <v>2.3692858326142454E-2</v>
      </c>
      <c r="U1626" s="42">
        <f>Beazley_data[[#This Row],[Acq_costs]]</f>
        <v>1889025.1323656701</v>
      </c>
      <c r="V1626" s="40">
        <f t="shared" si="205"/>
        <v>1759726.16948998</v>
      </c>
      <c r="W1626" s="43">
        <f t="shared" si="206"/>
        <v>-7.3476751734143211E-2</v>
      </c>
      <c r="Y1626" s="44">
        <f>Beazley_data[[#This Row],[total_RC]]</f>
        <v>1.2490591237512301</v>
      </c>
      <c r="Z1626" s="45">
        <f t="shared" si="207"/>
        <v>1.2218374852409799</v>
      </c>
      <c r="AA1626" s="43">
        <f t="shared" si="208"/>
        <v>-2.2279262863572492E-2</v>
      </c>
      <c r="AD1626" s="42">
        <f>Beazley_data[[#This Row],[Cat_incurred]]+Beazley_data[[#This Row],[incurred_exc_cat]]</f>
        <v>4387754.7164915698</v>
      </c>
      <c r="AE1626" s="40">
        <f t="shared" si="209"/>
        <v>4224718.7050770596</v>
      </c>
      <c r="AF1626" s="43">
        <f t="shared" si="210"/>
        <v>-3.8590974404658356E-2</v>
      </c>
    </row>
    <row r="1627" spans="1:32" x14ac:dyDescent="0.25">
      <c r="A1627" s="46" t="s">
        <v>1894</v>
      </c>
      <c r="B1627" s="46" t="s">
        <v>40</v>
      </c>
      <c r="C1627">
        <v>2020</v>
      </c>
      <c r="D1627" s="84">
        <v>13211816.808</v>
      </c>
      <c r="E1627">
        <v>3536844.54036419</v>
      </c>
      <c r="F1627">
        <v>1109914.7471236</v>
      </c>
      <c r="G1627">
        <v>1113204.0969795999</v>
      </c>
      <c r="H1627">
        <v>2703042.0440464402</v>
      </c>
      <c r="I1627">
        <v>2785512.5062821098</v>
      </c>
      <c r="J1627">
        <v>1.3118460629997</v>
      </c>
      <c r="K1627">
        <v>3812956.7911700401</v>
      </c>
      <c r="L1627">
        <v>3898716.6032617101</v>
      </c>
      <c r="M1627" s="38">
        <f>IF(OR(Beazley_data[[#This Row],[total_RC]]&lt;0.6,Beazley_data[[#This Row],[total_RC]]&gt;2),1,Beazley_data[[#This Row],[total_RC]])</f>
        <v>1.3118460629997</v>
      </c>
      <c r="P1627" s="39" t="str">
        <f>Beazley_data[[#This Row],[key]]</f>
        <v>H32020</v>
      </c>
      <c r="Q1627" s="40">
        <f>Beazley_data[[#This Row],[WEP]]</f>
        <v>13211816.808</v>
      </c>
      <c r="R1627" s="40">
        <f t="shared" si="203"/>
        <v>13028496.007487301</v>
      </c>
      <c r="S1627" s="41">
        <f t="shared" si="204"/>
        <v>-1.4070756932139168E-2</v>
      </c>
      <c r="U1627" s="42">
        <f>Beazley_data[[#This Row],[Acq_costs]]</f>
        <v>3536844.54036419</v>
      </c>
      <c r="V1627" s="40">
        <f t="shared" si="205"/>
        <v>3478682.97191768</v>
      </c>
      <c r="W1627" s="43">
        <f t="shared" si="206"/>
        <v>-1.671942195251196E-2</v>
      </c>
      <c r="Y1627" s="44">
        <f>Beazley_data[[#This Row],[total_RC]]</f>
        <v>1.3118460629997</v>
      </c>
      <c r="Z1627" s="45">
        <f t="shared" si="207"/>
        <v>1.30661555295565</v>
      </c>
      <c r="AA1627" s="43">
        <f t="shared" si="208"/>
        <v>-4.0030979519707962E-3</v>
      </c>
      <c r="AD1627" s="42">
        <f>Beazley_data[[#This Row],[Cat_incurred]]+Beazley_data[[#This Row],[incurred_exc_cat]]</f>
        <v>3898716.6032617097</v>
      </c>
      <c r="AE1627" s="40">
        <f t="shared" si="209"/>
        <v>3481352.3368507498</v>
      </c>
      <c r="AF1627" s="43">
        <f t="shared" si="210"/>
        <v>-0.11988567258564523</v>
      </c>
    </row>
    <row r="1628" spans="1:32" x14ac:dyDescent="0.25">
      <c r="A1628" s="48" t="s">
        <v>1895</v>
      </c>
      <c r="B1628" s="48" t="s">
        <v>40</v>
      </c>
      <c r="C1628" s="49">
        <v>2021</v>
      </c>
      <c r="D1628" s="85">
        <v>14878657.9837</v>
      </c>
      <c r="E1628" s="49">
        <v>4201701.6580154896</v>
      </c>
      <c r="F1628" s="49">
        <v>1602656.7691064801</v>
      </c>
      <c r="G1628" s="49">
        <v>1958116.9689899799</v>
      </c>
      <c r="H1628" s="49">
        <v>4098139.65496263</v>
      </c>
      <c r="I1628" s="49">
        <v>4776418.4605451897</v>
      </c>
      <c r="J1628" s="49">
        <v>1.1113159941153099</v>
      </c>
      <c r="K1628" s="49">
        <v>5700796.4240691103</v>
      </c>
      <c r="L1628" s="49">
        <v>6734535.4295351701</v>
      </c>
      <c r="M1628" s="38">
        <f>IF(OR(Beazley_data[[#This Row],[total_RC]]&lt;0.6,Beazley_data[[#This Row],[total_RC]]&gt;2),1,Beazley_data[[#This Row],[total_RC]])</f>
        <v>1.1113159941153099</v>
      </c>
      <c r="P1628" s="39" t="str">
        <f>Beazley_data[[#This Row],[key]]</f>
        <v>H32021</v>
      </c>
      <c r="Q1628" s="40">
        <f>Beazley_data[[#This Row],[WEP]]</f>
        <v>14878657.9837</v>
      </c>
      <c r="R1628" s="40">
        <f t="shared" si="203"/>
        <v>14999508.418492001</v>
      </c>
      <c r="S1628" s="41">
        <f t="shared" si="204"/>
        <v>8.056959696293213E-3</v>
      </c>
      <c r="U1628" s="42">
        <f>Beazley_data[[#This Row],[Acq_costs]]</f>
        <v>4201701.6580154896</v>
      </c>
      <c r="V1628" s="40">
        <f t="shared" si="205"/>
        <v>4269667.9697023099</v>
      </c>
      <c r="W1628" s="43">
        <f t="shared" si="206"/>
        <v>1.5918406810344812E-2</v>
      </c>
      <c r="Y1628" s="44">
        <f>Beazley_data[[#This Row],[total_RC]]</f>
        <v>1.1113159941153099</v>
      </c>
      <c r="Z1628" s="45">
        <f t="shared" si="207"/>
        <v>1.11092277275827</v>
      </c>
      <c r="AA1628" s="43">
        <f t="shared" si="208"/>
        <v>-3.5395921902256239E-4</v>
      </c>
      <c r="AD1628" s="42">
        <f>Beazley_data[[#This Row],[Cat_incurred]]+Beazley_data[[#This Row],[incurred_exc_cat]]</f>
        <v>6734535.4295351692</v>
      </c>
      <c r="AE1628" s="40">
        <f t="shared" si="209"/>
        <v>1958286.9258586999</v>
      </c>
      <c r="AF1628" s="43">
        <f t="shared" si="210"/>
        <v>-2.4389932040127911</v>
      </c>
    </row>
    <row r="1629" spans="1:32" x14ac:dyDescent="0.25">
      <c r="A1629" s="46" t="s">
        <v>1896</v>
      </c>
      <c r="B1629" s="46" t="s">
        <v>40</v>
      </c>
      <c r="C1629">
        <v>2022</v>
      </c>
      <c r="D1629" s="84">
        <v>14289765.320499999</v>
      </c>
      <c r="E1629">
        <v>4224814.29855067</v>
      </c>
      <c r="F1629">
        <v>1322198.37608984</v>
      </c>
      <c r="G1629">
        <v>1589287.6732918001</v>
      </c>
      <c r="H1629">
        <v>4727715.1009121304</v>
      </c>
      <c r="I1629">
        <v>4980286.2604208002</v>
      </c>
      <c r="J1629">
        <v>1.02242186089411</v>
      </c>
      <c r="K1629">
        <v>6049913.4770019697</v>
      </c>
      <c r="L1629">
        <v>6569573.9337125998</v>
      </c>
      <c r="M1629" s="38">
        <f>IF(OR(Beazley_data[[#This Row],[total_RC]]&lt;0.6,Beazley_data[[#This Row],[total_RC]]&gt;2),1,Beazley_data[[#This Row],[total_RC]])</f>
        <v>1.02242186089411</v>
      </c>
      <c r="P1629" s="39" t="str">
        <f>Beazley_data[[#This Row],[key]]</f>
        <v>H32022</v>
      </c>
      <c r="Q1629" s="40">
        <f>Beazley_data[[#This Row],[WEP]]</f>
        <v>14289765.320499999</v>
      </c>
      <c r="R1629" s="40">
        <f t="shared" si="203"/>
        <v>2033925.7992269101</v>
      </c>
      <c r="S1629" s="41">
        <f t="shared" si="204"/>
        <v>-6.0257063094098626</v>
      </c>
      <c r="U1629" s="42">
        <f>Beazley_data[[#This Row],[Acq_costs]]</f>
        <v>4224814.29855067</v>
      </c>
      <c r="V1629" s="40">
        <f t="shared" si="205"/>
        <v>612294.00523662695</v>
      </c>
      <c r="W1629" s="43">
        <f t="shared" si="206"/>
        <v>-5.8999765838274856</v>
      </c>
      <c r="Y1629" s="44">
        <f>Beazley_data[[#This Row],[total_RC]]</f>
        <v>1.02242186089411</v>
      </c>
      <c r="Z1629" s="45">
        <f t="shared" si="207"/>
        <v>1.0195516241370299</v>
      </c>
      <c r="AA1629" s="43">
        <f t="shared" si="208"/>
        <v>-2.8151951202172038E-3</v>
      </c>
      <c r="AD1629" s="42">
        <f>Beazley_data[[#This Row],[Cat_incurred]]+Beazley_data[[#This Row],[incurred_exc_cat]]</f>
        <v>6569573.9337125998</v>
      </c>
      <c r="AE1629" s="40">
        <f t="shared" si="209"/>
        <v>0</v>
      </c>
      <c r="AF1629" s="43" t="str">
        <f t="shared" si="210"/>
        <v>no values</v>
      </c>
    </row>
    <row r="1630" spans="1:32" x14ac:dyDescent="0.25">
      <c r="A1630" s="48" t="s">
        <v>1897</v>
      </c>
      <c r="B1630" s="48" t="s">
        <v>40</v>
      </c>
      <c r="C1630" s="49">
        <v>2023</v>
      </c>
      <c r="D1630" s="85">
        <v>14107631.676200001</v>
      </c>
      <c r="E1630" s="49">
        <v>4512401.5964834699</v>
      </c>
      <c r="F1630" s="49">
        <v>515005.98012389999</v>
      </c>
      <c r="G1630" s="49">
        <v>831139.27669069998</v>
      </c>
      <c r="H1630" s="49">
        <v>563728.44288399105</v>
      </c>
      <c r="I1630" s="49">
        <v>2230306.4217982301</v>
      </c>
      <c r="J1630" s="49">
        <v>0.99967943658605696</v>
      </c>
      <c r="K1630" s="49">
        <v>1078734.4230078901</v>
      </c>
      <c r="L1630" s="49">
        <v>3061445.6984889298</v>
      </c>
      <c r="M1630" s="38">
        <f>IF(OR(Beazley_data[[#This Row],[total_RC]]&lt;0.6,Beazley_data[[#This Row],[total_RC]]&gt;2),1,Beazley_data[[#This Row],[total_RC]])</f>
        <v>0.99967943658605696</v>
      </c>
      <c r="P1630" s="39" t="str">
        <f>Beazley_data[[#This Row],[key]]</f>
        <v>H32023</v>
      </c>
      <c r="Q1630" s="40">
        <f>Beazley_data[[#This Row],[WEP]]</f>
        <v>14107631.676200001</v>
      </c>
      <c r="R1630" s="40">
        <f t="shared" si="203"/>
        <v>0</v>
      </c>
      <c r="S1630" s="41" t="str">
        <f t="shared" si="204"/>
        <v>no values</v>
      </c>
      <c r="U1630" s="42">
        <f>Beazley_data[[#This Row],[Acq_costs]]</f>
        <v>4512401.5964834699</v>
      </c>
      <c r="V1630" s="40">
        <f t="shared" si="205"/>
        <v>0</v>
      </c>
      <c r="W1630" s="43" t="str">
        <f t="shared" si="206"/>
        <v>no values</v>
      </c>
      <c r="Y1630" s="44">
        <f>Beazley_data[[#This Row],[total_RC]]</f>
        <v>0.99967943658605696</v>
      </c>
      <c r="Z1630" s="45">
        <f t="shared" si="207"/>
        <v>0</v>
      </c>
      <c r="AA1630" s="43" t="str">
        <f t="shared" si="208"/>
        <v>no values</v>
      </c>
      <c r="AD1630" s="42">
        <f>Beazley_data[[#This Row],[Cat_incurred]]+Beazley_data[[#This Row],[incurred_exc_cat]]</f>
        <v>3061445.6984889302</v>
      </c>
      <c r="AE1630" s="40">
        <f t="shared" si="209"/>
        <v>0</v>
      </c>
      <c r="AF1630" s="43" t="str">
        <f t="shared" si="210"/>
        <v>no values</v>
      </c>
    </row>
    <row r="1631" spans="1:32" x14ac:dyDescent="0.25">
      <c r="A1631" s="46" t="s">
        <v>1898</v>
      </c>
      <c r="B1631" s="46" t="s">
        <v>40</v>
      </c>
      <c r="C1631">
        <v>2024</v>
      </c>
      <c r="D1631" s="84">
        <v>2759699.9158999999</v>
      </c>
      <c r="E1631">
        <v>909977.35330177599</v>
      </c>
      <c r="F1631">
        <v>0</v>
      </c>
      <c r="G1631">
        <v>0</v>
      </c>
      <c r="H1631">
        <v>0</v>
      </c>
      <c r="I1631">
        <v>58500</v>
      </c>
      <c r="J1631">
        <v>0.96823295112450602</v>
      </c>
      <c r="K1631">
        <v>0</v>
      </c>
      <c r="L1631">
        <v>58500</v>
      </c>
      <c r="M1631" s="38">
        <f>IF(OR(Beazley_data[[#This Row],[total_RC]]&lt;0.6,Beazley_data[[#This Row],[total_RC]]&gt;2),1,Beazley_data[[#This Row],[total_RC]])</f>
        <v>0.96823295112450602</v>
      </c>
      <c r="P1631" s="39" t="str">
        <f>Beazley_data[[#This Row],[key]]</f>
        <v>H32024</v>
      </c>
      <c r="Q1631" s="40">
        <f>Beazley_data[[#This Row],[WEP]]</f>
        <v>2759699.9158999999</v>
      </c>
      <c r="R1631" s="40">
        <f t="shared" si="203"/>
        <v>0</v>
      </c>
      <c r="S1631" s="41" t="str">
        <f t="shared" si="204"/>
        <v>no values</v>
      </c>
      <c r="U1631" s="42">
        <f>Beazley_data[[#This Row],[Acq_costs]]</f>
        <v>909977.35330177599</v>
      </c>
      <c r="V1631" s="40">
        <f t="shared" si="205"/>
        <v>0</v>
      </c>
      <c r="W1631" s="43" t="str">
        <f t="shared" si="206"/>
        <v>no values</v>
      </c>
      <c r="Y1631" s="44">
        <f>Beazley_data[[#This Row],[total_RC]]</f>
        <v>0.96823295112450602</v>
      </c>
      <c r="Z1631" s="45">
        <f t="shared" si="207"/>
        <v>0</v>
      </c>
      <c r="AA1631" s="43" t="str">
        <f t="shared" si="208"/>
        <v>no values</v>
      </c>
      <c r="AD1631" s="42">
        <f>Beazley_data[[#This Row],[Cat_incurred]]+Beazley_data[[#This Row],[incurred_exc_cat]]</f>
        <v>58500</v>
      </c>
      <c r="AE1631" s="40">
        <f t="shared" si="209"/>
        <v>0</v>
      </c>
      <c r="AF1631" s="43" t="str">
        <f t="shared" si="210"/>
        <v>no values</v>
      </c>
    </row>
    <row r="1632" spans="1:32" x14ac:dyDescent="0.25">
      <c r="A1632" s="48" t="s">
        <v>1899</v>
      </c>
      <c r="B1632" s="48" t="s">
        <v>135</v>
      </c>
      <c r="C1632" s="49">
        <v>1992</v>
      </c>
      <c r="D1632" s="85">
        <v>2359.0034999999998</v>
      </c>
      <c r="E1632" s="49">
        <v>1135.8164999999999</v>
      </c>
      <c r="F1632" s="49">
        <v>0</v>
      </c>
      <c r="G1632" s="49">
        <v>0</v>
      </c>
      <c r="H1632" s="49">
        <v>0</v>
      </c>
      <c r="I1632" s="49">
        <v>0</v>
      </c>
      <c r="J1632" s="49"/>
      <c r="K1632" s="49">
        <v>0</v>
      </c>
      <c r="L1632" s="49">
        <v>0</v>
      </c>
      <c r="M1632" s="38">
        <f>IF(OR(Beazley_data[[#This Row],[total_RC]]&lt;0.6,Beazley_data[[#This Row],[total_RC]]&gt;2),1,Beazley_data[[#This Row],[total_RC]])</f>
        <v>1</v>
      </c>
      <c r="P1632" s="39" t="str">
        <f>Beazley_data[[#This Row],[key]]</f>
        <v>HA1992</v>
      </c>
      <c r="Q1632" s="40">
        <f>Beazley_data[[#This Row],[WEP]]</f>
        <v>2359.0034999999998</v>
      </c>
      <c r="R1632" s="40">
        <f t="shared" si="203"/>
        <v>0</v>
      </c>
      <c r="S1632" s="41" t="str">
        <f t="shared" si="204"/>
        <v>no values</v>
      </c>
      <c r="U1632" s="42">
        <f>Beazley_data[[#This Row],[Acq_costs]]</f>
        <v>1135.8164999999999</v>
      </c>
      <c r="V1632" s="40">
        <f t="shared" si="205"/>
        <v>0</v>
      </c>
      <c r="W1632" s="43" t="str">
        <f t="shared" si="206"/>
        <v>no values</v>
      </c>
      <c r="Y1632" s="44">
        <f>Beazley_data[[#This Row],[total_RC]]</f>
        <v>0</v>
      </c>
      <c r="Z1632" s="45">
        <f t="shared" si="207"/>
        <v>0</v>
      </c>
      <c r="AA1632" s="43" t="str">
        <f t="shared" si="208"/>
        <v>no values</v>
      </c>
      <c r="AD1632" s="42">
        <f>Beazley_data[[#This Row],[Cat_incurred]]+Beazley_data[[#This Row],[incurred_exc_cat]]</f>
        <v>0</v>
      </c>
      <c r="AE1632" s="40">
        <f t="shared" si="209"/>
        <v>0</v>
      </c>
      <c r="AF1632" s="43" t="str">
        <f t="shared" si="210"/>
        <v>no values</v>
      </c>
    </row>
    <row r="1633" spans="1:32" x14ac:dyDescent="0.25">
      <c r="A1633" s="46" t="s">
        <v>1900</v>
      </c>
      <c r="B1633" s="46" t="s">
        <v>135</v>
      </c>
      <c r="C1633">
        <v>1993</v>
      </c>
      <c r="D1633" s="84">
        <v>9333.0730999999996</v>
      </c>
      <c r="E1633">
        <v>1328.54074184704</v>
      </c>
      <c r="F1633">
        <v>0</v>
      </c>
      <c r="G1633">
        <v>0</v>
      </c>
      <c r="H1633">
        <v>31454.666335689999</v>
      </c>
      <c r="I1633">
        <v>31454.666335689999</v>
      </c>
      <c r="K1633">
        <v>31454.666335689999</v>
      </c>
      <c r="L1633">
        <v>31454.666335689999</v>
      </c>
      <c r="M1633" s="38">
        <f>IF(OR(Beazley_data[[#This Row],[total_RC]]&lt;0.6,Beazley_data[[#This Row],[total_RC]]&gt;2),1,Beazley_data[[#This Row],[total_RC]])</f>
        <v>1</v>
      </c>
      <c r="P1633" s="39" t="str">
        <f>Beazley_data[[#This Row],[key]]</f>
        <v>HA1993</v>
      </c>
      <c r="Q1633" s="40">
        <f>Beazley_data[[#This Row],[WEP]]</f>
        <v>9333.0730999999996</v>
      </c>
      <c r="R1633" s="40">
        <f t="shared" si="203"/>
        <v>0</v>
      </c>
      <c r="S1633" s="41" t="str">
        <f t="shared" si="204"/>
        <v>no values</v>
      </c>
      <c r="U1633" s="42">
        <f>Beazley_data[[#This Row],[Acq_costs]]</f>
        <v>1328.54074184704</v>
      </c>
      <c r="V1633" s="40">
        <f t="shared" si="205"/>
        <v>0</v>
      </c>
      <c r="W1633" s="43" t="str">
        <f t="shared" si="206"/>
        <v>no values</v>
      </c>
      <c r="Y1633" s="44">
        <f>Beazley_data[[#This Row],[total_RC]]</f>
        <v>0</v>
      </c>
      <c r="Z1633" s="45">
        <f t="shared" si="207"/>
        <v>0</v>
      </c>
      <c r="AA1633" s="43" t="str">
        <f t="shared" si="208"/>
        <v>no values</v>
      </c>
      <c r="AD1633" s="42">
        <f>Beazley_data[[#This Row],[Cat_incurred]]+Beazley_data[[#This Row],[incurred_exc_cat]]</f>
        <v>31454.666335689999</v>
      </c>
      <c r="AE1633" s="40">
        <f t="shared" si="209"/>
        <v>0</v>
      </c>
      <c r="AF1633" s="43" t="str">
        <f t="shared" si="210"/>
        <v>no values</v>
      </c>
    </row>
    <row r="1634" spans="1:32" x14ac:dyDescent="0.25">
      <c r="A1634" s="48" t="s">
        <v>1901</v>
      </c>
      <c r="B1634" s="48" t="s">
        <v>135</v>
      </c>
      <c r="C1634" s="49">
        <v>1994</v>
      </c>
      <c r="D1634" s="85">
        <v>7393.9152999999997</v>
      </c>
      <c r="E1634" s="49">
        <v>1141.36675050505</v>
      </c>
      <c r="F1634" s="49">
        <v>0</v>
      </c>
      <c r="G1634" s="49">
        <v>0</v>
      </c>
      <c r="H1634" s="49">
        <v>3399.442</v>
      </c>
      <c r="I1634" s="49">
        <v>3399.442</v>
      </c>
      <c r="J1634" s="49"/>
      <c r="K1634" s="49">
        <v>3399.442</v>
      </c>
      <c r="L1634" s="49">
        <v>3399.442</v>
      </c>
      <c r="M1634" s="38">
        <f>IF(OR(Beazley_data[[#This Row],[total_RC]]&lt;0.6,Beazley_data[[#This Row],[total_RC]]&gt;2),1,Beazley_data[[#This Row],[total_RC]])</f>
        <v>1</v>
      </c>
      <c r="P1634" s="39" t="str">
        <f>Beazley_data[[#This Row],[key]]</f>
        <v>HA1994</v>
      </c>
      <c r="Q1634" s="40">
        <f>Beazley_data[[#This Row],[WEP]]</f>
        <v>7393.9152999999997</v>
      </c>
      <c r="R1634" s="40">
        <f t="shared" si="203"/>
        <v>0</v>
      </c>
      <c r="S1634" s="41" t="str">
        <f t="shared" si="204"/>
        <v>no values</v>
      </c>
      <c r="U1634" s="42">
        <f>Beazley_data[[#This Row],[Acq_costs]]</f>
        <v>1141.36675050505</v>
      </c>
      <c r="V1634" s="40">
        <f t="shared" si="205"/>
        <v>0</v>
      </c>
      <c r="W1634" s="43" t="str">
        <f t="shared" si="206"/>
        <v>no values</v>
      </c>
      <c r="Y1634" s="44">
        <f>Beazley_data[[#This Row],[total_RC]]</f>
        <v>0</v>
      </c>
      <c r="Z1634" s="45">
        <f t="shared" si="207"/>
        <v>0</v>
      </c>
      <c r="AA1634" s="43" t="str">
        <f t="shared" si="208"/>
        <v>no values</v>
      </c>
      <c r="AD1634" s="42">
        <f>Beazley_data[[#This Row],[Cat_incurred]]+Beazley_data[[#This Row],[incurred_exc_cat]]</f>
        <v>3399.442</v>
      </c>
      <c r="AE1634" s="40">
        <f t="shared" si="209"/>
        <v>0</v>
      </c>
      <c r="AF1634" s="43" t="str">
        <f t="shared" si="210"/>
        <v>no values</v>
      </c>
    </row>
    <row r="1635" spans="1:32" x14ac:dyDescent="0.25">
      <c r="A1635" s="46" t="s">
        <v>1902</v>
      </c>
      <c r="B1635" s="46" t="s">
        <v>135</v>
      </c>
      <c r="C1635">
        <v>1995</v>
      </c>
      <c r="D1635" s="84">
        <v>7875.0371999999998</v>
      </c>
      <c r="E1635">
        <v>875.00413333333302</v>
      </c>
      <c r="F1635">
        <v>0</v>
      </c>
      <c r="G1635">
        <v>0</v>
      </c>
      <c r="H1635">
        <v>12836.125022120001</v>
      </c>
      <c r="I1635">
        <v>12836.125022120001</v>
      </c>
      <c r="J1635">
        <v>1.04249471837913</v>
      </c>
      <c r="K1635">
        <v>12836.125022120001</v>
      </c>
      <c r="L1635">
        <v>12836.125022120001</v>
      </c>
      <c r="M1635" s="38">
        <f>IF(OR(Beazley_data[[#This Row],[total_RC]]&lt;0.6,Beazley_data[[#This Row],[total_RC]]&gt;2),1,Beazley_data[[#This Row],[total_RC]])</f>
        <v>1.04249471837913</v>
      </c>
      <c r="P1635" s="39" t="str">
        <f>Beazley_data[[#This Row],[key]]</f>
        <v>HA1995</v>
      </c>
      <c r="Q1635" s="40">
        <f>Beazley_data[[#This Row],[WEP]]</f>
        <v>7875.0371999999998</v>
      </c>
      <c r="R1635" s="40">
        <f t="shared" si="203"/>
        <v>0</v>
      </c>
      <c r="S1635" s="41" t="str">
        <f t="shared" si="204"/>
        <v>no values</v>
      </c>
      <c r="U1635" s="42">
        <f>Beazley_data[[#This Row],[Acq_costs]]</f>
        <v>875.00413333333302</v>
      </c>
      <c r="V1635" s="40">
        <f t="shared" si="205"/>
        <v>0</v>
      </c>
      <c r="W1635" s="43" t="str">
        <f t="shared" si="206"/>
        <v>no values</v>
      </c>
      <c r="Y1635" s="44">
        <f>Beazley_data[[#This Row],[total_RC]]</f>
        <v>1.04249471837913</v>
      </c>
      <c r="Z1635" s="45">
        <f t="shared" si="207"/>
        <v>0</v>
      </c>
      <c r="AA1635" s="43" t="str">
        <f t="shared" si="208"/>
        <v>no values</v>
      </c>
      <c r="AD1635" s="42">
        <f>Beazley_data[[#This Row],[Cat_incurred]]+Beazley_data[[#This Row],[incurred_exc_cat]]</f>
        <v>12836.125022120001</v>
      </c>
      <c r="AE1635" s="40">
        <f t="shared" si="209"/>
        <v>0</v>
      </c>
      <c r="AF1635" s="43" t="str">
        <f t="shared" si="210"/>
        <v>no values</v>
      </c>
    </row>
    <row r="1636" spans="1:32" x14ac:dyDescent="0.25">
      <c r="A1636" s="48" t="s">
        <v>1903</v>
      </c>
      <c r="B1636" s="48" t="s">
        <v>135</v>
      </c>
      <c r="C1636" s="49">
        <v>1996</v>
      </c>
      <c r="D1636" s="85">
        <v>10697.433499999999</v>
      </c>
      <c r="E1636" s="49">
        <v>1188.6037222222201</v>
      </c>
      <c r="F1636" s="49">
        <v>0</v>
      </c>
      <c r="G1636" s="49">
        <v>0</v>
      </c>
      <c r="H1636" s="49">
        <v>1356.7287314600001</v>
      </c>
      <c r="I1636" s="49">
        <v>1356.7287314600001</v>
      </c>
      <c r="J1636" s="49">
        <v>1.0195681287474101</v>
      </c>
      <c r="K1636" s="49">
        <v>1356.7287314600001</v>
      </c>
      <c r="L1636" s="49">
        <v>1356.7287314600001</v>
      </c>
      <c r="M1636" s="38">
        <f>IF(OR(Beazley_data[[#This Row],[total_RC]]&lt;0.6,Beazley_data[[#This Row],[total_RC]]&gt;2),1,Beazley_data[[#This Row],[total_RC]])</f>
        <v>1.0195681287474101</v>
      </c>
      <c r="P1636" s="39" t="str">
        <f>Beazley_data[[#This Row],[key]]</f>
        <v>HA1996</v>
      </c>
      <c r="Q1636" s="40">
        <f>Beazley_data[[#This Row],[WEP]]</f>
        <v>10697.433499999999</v>
      </c>
      <c r="R1636" s="40">
        <f t="shared" si="203"/>
        <v>0</v>
      </c>
      <c r="S1636" s="41" t="str">
        <f t="shared" si="204"/>
        <v>no values</v>
      </c>
      <c r="U1636" s="42">
        <f>Beazley_data[[#This Row],[Acq_costs]]</f>
        <v>1188.6037222222201</v>
      </c>
      <c r="V1636" s="40">
        <f t="shared" si="205"/>
        <v>0</v>
      </c>
      <c r="W1636" s="43" t="str">
        <f t="shared" si="206"/>
        <v>no values</v>
      </c>
      <c r="Y1636" s="44">
        <f>Beazley_data[[#This Row],[total_RC]]</f>
        <v>1.0195681287474101</v>
      </c>
      <c r="Z1636" s="45">
        <f t="shared" si="207"/>
        <v>0</v>
      </c>
      <c r="AA1636" s="43" t="str">
        <f t="shared" si="208"/>
        <v>no values</v>
      </c>
      <c r="AD1636" s="42">
        <f>Beazley_data[[#This Row],[Cat_incurred]]+Beazley_data[[#This Row],[incurred_exc_cat]]</f>
        <v>1356.7287314600001</v>
      </c>
      <c r="AE1636" s="40">
        <f t="shared" si="209"/>
        <v>0</v>
      </c>
      <c r="AF1636" s="43" t="str">
        <f t="shared" si="210"/>
        <v>no values</v>
      </c>
    </row>
    <row r="1637" spans="1:32" x14ac:dyDescent="0.25">
      <c r="A1637" s="46" t="s">
        <v>1904</v>
      </c>
      <c r="B1637" s="46" t="s">
        <v>135</v>
      </c>
      <c r="C1637">
        <v>1997</v>
      </c>
      <c r="D1637" s="84">
        <v>9383.1296999999995</v>
      </c>
      <c r="E1637">
        <v>1042.5699666666701</v>
      </c>
      <c r="F1637">
        <v>0</v>
      </c>
      <c r="G1637">
        <v>0</v>
      </c>
      <c r="H1637">
        <v>2829.8913688100001</v>
      </c>
      <c r="I1637">
        <v>2829.8913688100001</v>
      </c>
      <c r="J1637">
        <v>0.85</v>
      </c>
      <c r="K1637">
        <v>2829.8913688100001</v>
      </c>
      <c r="L1637">
        <v>2829.8913688100001</v>
      </c>
      <c r="M1637" s="38">
        <f>IF(OR(Beazley_data[[#This Row],[total_RC]]&lt;0.6,Beazley_data[[#This Row],[total_RC]]&gt;2),1,Beazley_data[[#This Row],[total_RC]])</f>
        <v>0.85</v>
      </c>
      <c r="P1637" s="39" t="str">
        <f>Beazley_data[[#This Row],[key]]</f>
        <v>HA1997</v>
      </c>
      <c r="Q1637" s="40">
        <f>Beazley_data[[#This Row],[WEP]]</f>
        <v>9383.1296999999995</v>
      </c>
      <c r="R1637" s="40">
        <f t="shared" si="203"/>
        <v>0</v>
      </c>
      <c r="S1637" s="41" t="str">
        <f t="shared" si="204"/>
        <v>no values</v>
      </c>
      <c r="U1637" s="42">
        <f>Beazley_data[[#This Row],[Acq_costs]]</f>
        <v>1042.5699666666701</v>
      </c>
      <c r="V1637" s="40">
        <f t="shared" si="205"/>
        <v>0</v>
      </c>
      <c r="W1637" s="43" t="str">
        <f t="shared" si="206"/>
        <v>no values</v>
      </c>
      <c r="Y1637" s="44">
        <f>Beazley_data[[#This Row],[total_RC]]</f>
        <v>0.85</v>
      </c>
      <c r="Z1637" s="45">
        <f t="shared" si="207"/>
        <v>0</v>
      </c>
      <c r="AA1637" s="43" t="str">
        <f t="shared" si="208"/>
        <v>no values</v>
      </c>
      <c r="AD1637" s="42">
        <f>Beazley_data[[#This Row],[Cat_incurred]]+Beazley_data[[#This Row],[incurred_exc_cat]]</f>
        <v>2829.8913688100001</v>
      </c>
      <c r="AE1637" s="40">
        <f t="shared" si="209"/>
        <v>0</v>
      </c>
      <c r="AF1637" s="43" t="str">
        <f t="shared" si="210"/>
        <v>no values</v>
      </c>
    </row>
    <row r="1638" spans="1:32" x14ac:dyDescent="0.25">
      <c r="A1638" s="48" t="s">
        <v>1905</v>
      </c>
      <c r="B1638" s="48" t="s">
        <v>135</v>
      </c>
      <c r="C1638" s="49">
        <v>1998</v>
      </c>
      <c r="D1638" s="85">
        <v>11662.5743</v>
      </c>
      <c r="E1638" s="49">
        <v>1879.81658888889</v>
      </c>
      <c r="F1638" s="49">
        <v>0</v>
      </c>
      <c r="G1638" s="49">
        <v>0</v>
      </c>
      <c r="H1638" s="49">
        <v>0</v>
      </c>
      <c r="I1638" s="49">
        <v>0</v>
      </c>
      <c r="J1638" s="49">
        <v>0.91308805731607501</v>
      </c>
      <c r="K1638" s="49">
        <v>0</v>
      </c>
      <c r="L1638" s="49">
        <v>0</v>
      </c>
      <c r="M1638" s="38">
        <f>IF(OR(Beazley_data[[#This Row],[total_RC]]&lt;0.6,Beazley_data[[#This Row],[total_RC]]&gt;2),1,Beazley_data[[#This Row],[total_RC]])</f>
        <v>0.91308805731607501</v>
      </c>
      <c r="P1638" s="39" t="str">
        <f>Beazley_data[[#This Row],[key]]</f>
        <v>HA1998</v>
      </c>
      <c r="Q1638" s="40">
        <f>Beazley_data[[#This Row],[WEP]]</f>
        <v>11662.5743</v>
      </c>
      <c r="R1638" s="40">
        <f t="shared" si="203"/>
        <v>0</v>
      </c>
      <c r="S1638" s="41" t="str">
        <f t="shared" si="204"/>
        <v>no values</v>
      </c>
      <c r="U1638" s="42">
        <f>Beazley_data[[#This Row],[Acq_costs]]</f>
        <v>1879.81658888889</v>
      </c>
      <c r="V1638" s="40">
        <f t="shared" si="205"/>
        <v>0</v>
      </c>
      <c r="W1638" s="43" t="str">
        <f t="shared" si="206"/>
        <v>no values</v>
      </c>
      <c r="Y1638" s="44">
        <f>Beazley_data[[#This Row],[total_RC]]</f>
        <v>0.91308805731607501</v>
      </c>
      <c r="Z1638" s="45">
        <f t="shared" si="207"/>
        <v>0</v>
      </c>
      <c r="AA1638" s="43" t="str">
        <f t="shared" si="208"/>
        <v>no values</v>
      </c>
      <c r="AD1638" s="42">
        <f>Beazley_data[[#This Row],[Cat_incurred]]+Beazley_data[[#This Row],[incurred_exc_cat]]</f>
        <v>0</v>
      </c>
      <c r="AE1638" s="40">
        <f t="shared" si="209"/>
        <v>0</v>
      </c>
      <c r="AF1638" s="43" t="str">
        <f t="shared" si="210"/>
        <v>no values</v>
      </c>
    </row>
    <row r="1639" spans="1:32" x14ac:dyDescent="0.25">
      <c r="A1639" s="46" t="s">
        <v>1906</v>
      </c>
      <c r="B1639" s="46" t="s">
        <v>135</v>
      </c>
      <c r="C1639">
        <v>1999</v>
      </c>
      <c r="D1639" s="84">
        <v>13248.128199999999</v>
      </c>
      <c r="E1639">
        <v>1472.01424444444</v>
      </c>
      <c r="F1639">
        <v>0</v>
      </c>
      <c r="G1639">
        <v>0</v>
      </c>
      <c r="H1639">
        <v>0</v>
      </c>
      <c r="I1639">
        <v>0</v>
      </c>
      <c r="J1639">
        <v>0.95</v>
      </c>
      <c r="K1639">
        <v>0</v>
      </c>
      <c r="L1639">
        <v>0</v>
      </c>
      <c r="M1639" s="38">
        <f>IF(OR(Beazley_data[[#This Row],[total_RC]]&lt;0.6,Beazley_data[[#This Row],[total_RC]]&gt;2),1,Beazley_data[[#This Row],[total_RC]])</f>
        <v>0.95</v>
      </c>
      <c r="P1639" s="39" t="str">
        <f>Beazley_data[[#This Row],[key]]</f>
        <v>HA1999</v>
      </c>
      <c r="Q1639" s="40">
        <f>Beazley_data[[#This Row],[WEP]]</f>
        <v>13248.128199999999</v>
      </c>
      <c r="R1639" s="40">
        <f t="shared" si="203"/>
        <v>0</v>
      </c>
      <c r="S1639" s="41" t="str">
        <f t="shared" si="204"/>
        <v>no values</v>
      </c>
      <c r="U1639" s="42">
        <f>Beazley_data[[#This Row],[Acq_costs]]</f>
        <v>1472.01424444444</v>
      </c>
      <c r="V1639" s="40">
        <f t="shared" si="205"/>
        <v>0</v>
      </c>
      <c r="W1639" s="43" t="str">
        <f t="shared" si="206"/>
        <v>no values</v>
      </c>
      <c r="Y1639" s="44">
        <f>Beazley_data[[#This Row],[total_RC]]</f>
        <v>0.95</v>
      </c>
      <c r="Z1639" s="45">
        <f t="shared" si="207"/>
        <v>0</v>
      </c>
      <c r="AA1639" s="43" t="str">
        <f t="shared" si="208"/>
        <v>no values</v>
      </c>
      <c r="AD1639" s="42">
        <f>Beazley_data[[#This Row],[Cat_incurred]]+Beazley_data[[#This Row],[incurred_exc_cat]]</f>
        <v>0</v>
      </c>
      <c r="AE1639" s="40">
        <f t="shared" si="209"/>
        <v>0</v>
      </c>
      <c r="AF1639" s="43" t="str">
        <f t="shared" si="210"/>
        <v>no values</v>
      </c>
    </row>
    <row r="1640" spans="1:32" x14ac:dyDescent="0.25">
      <c r="A1640" s="48" t="s">
        <v>1907</v>
      </c>
      <c r="B1640" s="48" t="s">
        <v>135</v>
      </c>
      <c r="C1640" s="49">
        <v>2000</v>
      </c>
      <c r="D1640" s="85">
        <v>8983.8413999999993</v>
      </c>
      <c r="E1640" s="49">
        <v>1585.38377647059</v>
      </c>
      <c r="F1640" s="49">
        <v>0</v>
      </c>
      <c r="G1640" s="49">
        <v>0</v>
      </c>
      <c r="H1640" s="49">
        <v>0</v>
      </c>
      <c r="I1640" s="49">
        <v>0</v>
      </c>
      <c r="J1640" s="49">
        <v>1.1499999999999999</v>
      </c>
      <c r="K1640" s="49">
        <v>0</v>
      </c>
      <c r="L1640" s="49">
        <v>0</v>
      </c>
      <c r="M1640" s="38">
        <f>IF(OR(Beazley_data[[#This Row],[total_RC]]&lt;0.6,Beazley_data[[#This Row],[total_RC]]&gt;2),1,Beazley_data[[#This Row],[total_RC]])</f>
        <v>1.1499999999999999</v>
      </c>
      <c r="P1640" s="39" t="str">
        <f>Beazley_data[[#This Row],[key]]</f>
        <v>HA2000</v>
      </c>
      <c r="Q1640" s="40">
        <f>Beazley_data[[#This Row],[WEP]]</f>
        <v>8983.8413999999993</v>
      </c>
      <c r="R1640" s="40">
        <f t="shared" si="203"/>
        <v>8983.8413999999993</v>
      </c>
      <c r="S1640" s="41">
        <f t="shared" si="204"/>
        <v>0</v>
      </c>
      <c r="U1640" s="42">
        <f>Beazley_data[[#This Row],[Acq_costs]]</f>
        <v>1585.38377647059</v>
      </c>
      <c r="V1640" s="40">
        <f t="shared" si="205"/>
        <v>1585.3838000000001</v>
      </c>
      <c r="W1640" s="43">
        <f t="shared" si="206"/>
        <v>1.4841459904099674E-8</v>
      </c>
      <c r="Y1640" s="44">
        <f>Beazley_data[[#This Row],[total_RC]]</f>
        <v>1.1499999999999999</v>
      </c>
      <c r="Z1640" s="45">
        <f t="shared" si="207"/>
        <v>1.1499999999999999</v>
      </c>
      <c r="AA1640" s="43">
        <f t="shared" si="208"/>
        <v>0</v>
      </c>
      <c r="AD1640" s="42">
        <f>Beazley_data[[#This Row],[Cat_incurred]]+Beazley_data[[#This Row],[incurred_exc_cat]]</f>
        <v>0</v>
      </c>
      <c r="AE1640" s="40">
        <f t="shared" si="209"/>
        <v>0</v>
      </c>
      <c r="AF1640" s="43" t="str">
        <f t="shared" si="210"/>
        <v>no values</v>
      </c>
    </row>
    <row r="1641" spans="1:32" x14ac:dyDescent="0.25">
      <c r="A1641" s="46" t="s">
        <v>1908</v>
      </c>
      <c r="B1641" s="46" t="s">
        <v>135</v>
      </c>
      <c r="C1641">
        <v>2001</v>
      </c>
      <c r="D1641" s="84">
        <v>8991.2999</v>
      </c>
      <c r="E1641">
        <v>1586.69998235294</v>
      </c>
      <c r="F1641">
        <v>0</v>
      </c>
      <c r="G1641">
        <v>0</v>
      </c>
      <c r="H1641">
        <v>0</v>
      </c>
      <c r="I1641">
        <v>0</v>
      </c>
      <c r="J1641">
        <v>1.0891444280737299</v>
      </c>
      <c r="K1641">
        <v>0</v>
      </c>
      <c r="L1641">
        <v>0</v>
      </c>
      <c r="M1641" s="38">
        <f>IF(OR(Beazley_data[[#This Row],[total_RC]]&lt;0.6,Beazley_data[[#This Row],[total_RC]]&gt;2),1,Beazley_data[[#This Row],[total_RC]])</f>
        <v>1.0891444280737299</v>
      </c>
      <c r="P1641" s="39" t="str">
        <f>Beazley_data[[#This Row],[key]]</f>
        <v>HA2001</v>
      </c>
      <c r="Q1641" s="40">
        <f>Beazley_data[[#This Row],[WEP]]</f>
        <v>8991.2999</v>
      </c>
      <c r="R1641" s="40">
        <f t="shared" si="203"/>
        <v>8991.2999</v>
      </c>
      <c r="S1641" s="41">
        <f t="shared" si="204"/>
        <v>0</v>
      </c>
      <c r="U1641" s="42">
        <f>Beazley_data[[#This Row],[Acq_costs]]</f>
        <v>1586.69998235294</v>
      </c>
      <c r="V1641" s="40">
        <f t="shared" si="205"/>
        <v>1586.7</v>
      </c>
      <c r="W1641" s="43">
        <f t="shared" si="206"/>
        <v>1.1121863034185614E-8</v>
      </c>
      <c r="Y1641" s="44">
        <f>Beazley_data[[#This Row],[total_RC]]</f>
        <v>1.0891444280737299</v>
      </c>
      <c r="Z1641" s="45">
        <f t="shared" si="207"/>
        <v>1.08914443756354</v>
      </c>
      <c r="AA1641" s="43">
        <f t="shared" si="208"/>
        <v>8.7130868244799366E-9</v>
      </c>
      <c r="AD1641" s="42">
        <f>Beazley_data[[#This Row],[Cat_incurred]]+Beazley_data[[#This Row],[incurred_exc_cat]]</f>
        <v>0</v>
      </c>
      <c r="AE1641" s="40">
        <f t="shared" si="209"/>
        <v>0</v>
      </c>
      <c r="AF1641" s="43" t="str">
        <f t="shared" si="210"/>
        <v>no values</v>
      </c>
    </row>
    <row r="1642" spans="1:32" x14ac:dyDescent="0.25">
      <c r="A1642" s="48" t="s">
        <v>1909</v>
      </c>
      <c r="B1642" s="48" t="s">
        <v>135</v>
      </c>
      <c r="C1642" s="49">
        <v>2002</v>
      </c>
      <c r="D1642" s="85">
        <v>10564.3379</v>
      </c>
      <c r="E1642" s="49">
        <v>1173.8153222222199</v>
      </c>
      <c r="F1642" s="49">
        <v>0</v>
      </c>
      <c r="G1642" s="49">
        <v>0</v>
      </c>
      <c r="H1642" s="49">
        <v>0</v>
      </c>
      <c r="I1642" s="49">
        <v>0</v>
      </c>
      <c r="J1642" s="49">
        <v>1.6999999999990001</v>
      </c>
      <c r="K1642" s="49">
        <v>0</v>
      </c>
      <c r="L1642" s="49">
        <v>0</v>
      </c>
      <c r="M1642" s="38">
        <f>IF(OR(Beazley_data[[#This Row],[total_RC]]&lt;0.6,Beazley_data[[#This Row],[total_RC]]&gt;2),1,Beazley_data[[#This Row],[total_RC]])</f>
        <v>1.6999999999990001</v>
      </c>
      <c r="P1642" s="39" t="str">
        <f>Beazley_data[[#This Row],[key]]</f>
        <v>HA2002</v>
      </c>
      <c r="Q1642" s="40">
        <f>Beazley_data[[#This Row],[WEP]]</f>
        <v>10564.3379</v>
      </c>
      <c r="R1642" s="40">
        <f t="shared" si="203"/>
        <v>10564.3379</v>
      </c>
      <c r="S1642" s="41">
        <f t="shared" si="204"/>
        <v>0</v>
      </c>
      <c r="U1642" s="42">
        <f>Beazley_data[[#This Row],[Acq_costs]]</f>
        <v>1173.8153222222199</v>
      </c>
      <c r="V1642" s="40">
        <f t="shared" si="205"/>
        <v>1173.8153</v>
      </c>
      <c r="W1642" s="43">
        <f t="shared" si="206"/>
        <v>-1.8931615534548729E-8</v>
      </c>
      <c r="Y1642" s="44">
        <f>Beazley_data[[#This Row],[total_RC]]</f>
        <v>1.6999999999990001</v>
      </c>
      <c r="Z1642" s="45">
        <f t="shared" si="207"/>
        <v>1.70000000321838</v>
      </c>
      <c r="AA1642" s="43">
        <f t="shared" si="208"/>
        <v>1.8937528633547165E-9</v>
      </c>
      <c r="AD1642" s="42">
        <f>Beazley_data[[#This Row],[Cat_incurred]]+Beazley_data[[#This Row],[incurred_exc_cat]]</f>
        <v>0</v>
      </c>
      <c r="AE1642" s="40">
        <f t="shared" si="209"/>
        <v>0</v>
      </c>
      <c r="AF1642" s="43" t="str">
        <f t="shared" si="210"/>
        <v>no values</v>
      </c>
    </row>
    <row r="1643" spans="1:32" x14ac:dyDescent="0.25">
      <c r="A1643" s="46" t="s">
        <v>1910</v>
      </c>
      <c r="B1643" s="46" t="s">
        <v>135</v>
      </c>
      <c r="C1643">
        <v>2003</v>
      </c>
      <c r="D1643" s="84">
        <v>29842.5</v>
      </c>
      <c r="E1643">
        <v>4657.5</v>
      </c>
      <c r="F1643">
        <v>0</v>
      </c>
      <c r="G1643">
        <v>0</v>
      </c>
      <c r="H1643">
        <v>0</v>
      </c>
      <c r="I1643">
        <v>0</v>
      </c>
      <c r="J1643">
        <v>1.01</v>
      </c>
      <c r="K1643">
        <v>0</v>
      </c>
      <c r="L1643">
        <v>0</v>
      </c>
      <c r="M1643" s="38">
        <f>IF(OR(Beazley_data[[#This Row],[total_RC]]&lt;0.6,Beazley_data[[#This Row],[total_RC]]&gt;2),1,Beazley_data[[#This Row],[total_RC]])</f>
        <v>1.01</v>
      </c>
      <c r="P1643" s="39" t="str">
        <f>Beazley_data[[#This Row],[key]]</f>
        <v>HA2003</v>
      </c>
      <c r="Q1643" s="40">
        <f>Beazley_data[[#This Row],[WEP]]</f>
        <v>29842.5</v>
      </c>
      <c r="R1643" s="40">
        <f t="shared" si="203"/>
        <v>29842.5</v>
      </c>
      <c r="S1643" s="41">
        <f t="shared" si="204"/>
        <v>0</v>
      </c>
      <c r="U1643" s="42">
        <f>Beazley_data[[#This Row],[Acq_costs]]</f>
        <v>4657.5</v>
      </c>
      <c r="V1643" s="40">
        <f t="shared" si="205"/>
        <v>4657.5</v>
      </c>
      <c r="W1643" s="43">
        <f t="shared" si="206"/>
        <v>0</v>
      </c>
      <c r="Y1643" s="44">
        <f>Beazley_data[[#This Row],[total_RC]]</f>
        <v>1.01</v>
      </c>
      <c r="Z1643" s="45">
        <f t="shared" si="207"/>
        <v>1.00999999668325</v>
      </c>
      <c r="AA1643" s="43">
        <f t="shared" si="208"/>
        <v>-3.2839108877851984E-9</v>
      </c>
      <c r="AD1643" s="42">
        <f>Beazley_data[[#This Row],[Cat_incurred]]+Beazley_data[[#This Row],[incurred_exc_cat]]</f>
        <v>0</v>
      </c>
      <c r="AE1643" s="40">
        <f t="shared" si="209"/>
        <v>0</v>
      </c>
      <c r="AF1643" s="43" t="str">
        <f t="shared" si="210"/>
        <v>no values</v>
      </c>
    </row>
    <row r="1644" spans="1:32" x14ac:dyDescent="0.25">
      <c r="A1644" s="48" t="s">
        <v>1911</v>
      </c>
      <c r="B1644" s="48" t="s">
        <v>135</v>
      </c>
      <c r="C1644" s="49">
        <v>2004</v>
      </c>
      <c r="D1644" s="85">
        <v>9639</v>
      </c>
      <c r="E1644" s="49">
        <v>1701</v>
      </c>
      <c r="F1644" s="49">
        <v>0</v>
      </c>
      <c r="G1644" s="49">
        <v>0</v>
      </c>
      <c r="H1644" s="49">
        <v>0</v>
      </c>
      <c r="I1644" s="49">
        <v>0</v>
      </c>
      <c r="J1644" s="49">
        <v>1.01</v>
      </c>
      <c r="K1644" s="49">
        <v>0</v>
      </c>
      <c r="L1644" s="49">
        <v>0</v>
      </c>
      <c r="M1644" s="38">
        <f>IF(OR(Beazley_data[[#This Row],[total_RC]]&lt;0.6,Beazley_data[[#This Row],[total_RC]]&gt;2),1,Beazley_data[[#This Row],[total_RC]])</f>
        <v>1.01</v>
      </c>
      <c r="P1644" s="39" t="str">
        <f>Beazley_data[[#This Row],[key]]</f>
        <v>HA2004</v>
      </c>
      <c r="Q1644" s="40">
        <f>Beazley_data[[#This Row],[WEP]]</f>
        <v>9639</v>
      </c>
      <c r="R1644" s="40">
        <f t="shared" si="203"/>
        <v>9639</v>
      </c>
      <c r="S1644" s="41">
        <f t="shared" si="204"/>
        <v>0</v>
      </c>
      <c r="U1644" s="42">
        <f>Beazley_data[[#This Row],[Acq_costs]]</f>
        <v>1701</v>
      </c>
      <c r="V1644" s="40">
        <f t="shared" si="205"/>
        <v>1701</v>
      </c>
      <c r="W1644" s="43">
        <f t="shared" si="206"/>
        <v>0</v>
      </c>
      <c r="Y1644" s="44">
        <f>Beazley_data[[#This Row],[total_RC]]</f>
        <v>1.01</v>
      </c>
      <c r="Z1644" s="45">
        <f t="shared" si="207"/>
        <v>1.01000000597261</v>
      </c>
      <c r="AA1644" s="43">
        <f t="shared" si="208"/>
        <v>5.9134751750873398E-9</v>
      </c>
      <c r="AD1644" s="42">
        <f>Beazley_data[[#This Row],[Cat_incurred]]+Beazley_data[[#This Row],[incurred_exc_cat]]</f>
        <v>0</v>
      </c>
      <c r="AE1644" s="40">
        <f t="shared" si="209"/>
        <v>0</v>
      </c>
      <c r="AF1644" s="43" t="str">
        <f t="shared" si="210"/>
        <v>no values</v>
      </c>
    </row>
    <row r="1645" spans="1:32" x14ac:dyDescent="0.25">
      <c r="A1645" s="46" t="s">
        <v>1912</v>
      </c>
      <c r="B1645" s="46" t="s">
        <v>135</v>
      </c>
      <c r="C1645">
        <v>2005</v>
      </c>
      <c r="D1645" s="84">
        <v>10213.2601</v>
      </c>
      <c r="E1645">
        <v>1802.34001764706</v>
      </c>
      <c r="F1645">
        <v>0</v>
      </c>
      <c r="G1645">
        <v>0</v>
      </c>
      <c r="H1645">
        <v>0</v>
      </c>
      <c r="I1645">
        <v>0</v>
      </c>
      <c r="J1645">
        <v>1</v>
      </c>
      <c r="K1645">
        <v>0</v>
      </c>
      <c r="L1645">
        <v>0</v>
      </c>
      <c r="M1645" s="38">
        <f>IF(OR(Beazley_data[[#This Row],[total_RC]]&lt;0.6,Beazley_data[[#This Row],[total_RC]]&gt;2),1,Beazley_data[[#This Row],[total_RC]])</f>
        <v>1</v>
      </c>
      <c r="P1645" s="39" t="str">
        <f>Beazley_data[[#This Row],[key]]</f>
        <v>HA2005</v>
      </c>
      <c r="Q1645" s="40">
        <f>Beazley_data[[#This Row],[WEP]]</f>
        <v>10213.2601</v>
      </c>
      <c r="R1645" s="40">
        <f t="shared" si="203"/>
        <v>10213.2601</v>
      </c>
      <c r="S1645" s="41">
        <f t="shared" si="204"/>
        <v>0</v>
      </c>
      <c r="U1645" s="42">
        <f>Beazley_data[[#This Row],[Acq_costs]]</f>
        <v>1802.34001764706</v>
      </c>
      <c r="V1645" s="40">
        <f t="shared" si="205"/>
        <v>1802.34</v>
      </c>
      <c r="W1645" s="43">
        <f t="shared" si="206"/>
        <v>-9.791193712807969E-9</v>
      </c>
      <c r="Y1645" s="44">
        <f>Beazley_data[[#This Row],[total_RC]]</f>
        <v>1</v>
      </c>
      <c r="Z1645" s="45">
        <f t="shared" si="207"/>
        <v>1</v>
      </c>
      <c r="AA1645" s="43">
        <f t="shared" si="208"/>
        <v>0</v>
      </c>
      <c r="AD1645" s="42">
        <f>Beazley_data[[#This Row],[Cat_incurred]]+Beazley_data[[#This Row],[incurred_exc_cat]]</f>
        <v>0</v>
      </c>
      <c r="AE1645" s="40">
        <f t="shared" si="209"/>
        <v>0</v>
      </c>
      <c r="AF1645" s="43" t="str">
        <f t="shared" si="210"/>
        <v>no values</v>
      </c>
    </row>
    <row r="1646" spans="1:32" x14ac:dyDescent="0.25">
      <c r="A1646" s="48" t="s">
        <v>1913</v>
      </c>
      <c r="B1646" s="48" t="s">
        <v>135</v>
      </c>
      <c r="C1646" s="49">
        <v>2006</v>
      </c>
      <c r="D1646" s="85">
        <v>11802.419900000001</v>
      </c>
      <c r="E1646" s="49">
        <v>2082.7799823529399</v>
      </c>
      <c r="F1646" s="49">
        <v>0</v>
      </c>
      <c r="G1646" s="49">
        <v>0</v>
      </c>
      <c r="H1646" s="49">
        <v>0</v>
      </c>
      <c r="I1646" s="49">
        <v>0</v>
      </c>
      <c r="J1646" s="49">
        <v>1.06</v>
      </c>
      <c r="K1646" s="49">
        <v>0</v>
      </c>
      <c r="L1646" s="49">
        <v>0</v>
      </c>
      <c r="M1646" s="38">
        <f>IF(OR(Beazley_data[[#This Row],[total_RC]]&lt;0.6,Beazley_data[[#This Row],[total_RC]]&gt;2),1,Beazley_data[[#This Row],[total_RC]])</f>
        <v>1.06</v>
      </c>
      <c r="P1646" s="39" t="str">
        <f>Beazley_data[[#This Row],[key]]</f>
        <v>HA2006</v>
      </c>
      <c r="Q1646" s="40">
        <f>Beazley_data[[#This Row],[WEP]]</f>
        <v>11802.419900000001</v>
      </c>
      <c r="R1646" s="40">
        <f t="shared" si="203"/>
        <v>11802.419900000001</v>
      </c>
      <c r="S1646" s="41">
        <f t="shared" si="204"/>
        <v>0</v>
      </c>
      <c r="U1646" s="42">
        <f>Beazley_data[[#This Row],[Acq_costs]]</f>
        <v>2082.7799823529399</v>
      </c>
      <c r="V1646" s="40">
        <f t="shared" si="205"/>
        <v>2082.7800000000002</v>
      </c>
      <c r="W1646" s="43">
        <f t="shared" si="206"/>
        <v>8.4728393319102284E-9</v>
      </c>
      <c r="Y1646" s="44">
        <f>Beazley_data[[#This Row],[total_RC]]</f>
        <v>1.06</v>
      </c>
      <c r="Z1646" s="45">
        <f t="shared" si="207"/>
        <v>1.0600000091608299</v>
      </c>
      <c r="AA1646" s="43">
        <f t="shared" si="208"/>
        <v>8.6422922578169993E-9</v>
      </c>
      <c r="AD1646" s="42">
        <f>Beazley_data[[#This Row],[Cat_incurred]]+Beazley_data[[#This Row],[incurred_exc_cat]]</f>
        <v>0</v>
      </c>
      <c r="AE1646" s="40">
        <f t="shared" si="209"/>
        <v>0</v>
      </c>
      <c r="AF1646" s="43" t="str">
        <f t="shared" si="210"/>
        <v>no values</v>
      </c>
    </row>
    <row r="1647" spans="1:32" x14ac:dyDescent="0.25">
      <c r="A1647" s="46" t="s">
        <v>1914</v>
      </c>
      <c r="B1647" s="46" t="s">
        <v>135</v>
      </c>
      <c r="C1647">
        <v>2021</v>
      </c>
      <c r="D1647" s="84">
        <v>27313.200000000001</v>
      </c>
      <c r="E1647">
        <v>3034.8</v>
      </c>
      <c r="F1647">
        <v>0</v>
      </c>
      <c r="G1647">
        <v>0</v>
      </c>
      <c r="H1647">
        <v>0</v>
      </c>
      <c r="I1647">
        <v>0</v>
      </c>
      <c r="J1647">
        <v>1</v>
      </c>
      <c r="K1647">
        <v>0</v>
      </c>
      <c r="L1647">
        <v>0</v>
      </c>
      <c r="M1647" s="38">
        <f>IF(OR(Beazley_data[[#This Row],[total_RC]]&lt;0.6,Beazley_data[[#This Row],[total_RC]]&gt;2),1,Beazley_data[[#This Row],[total_RC]])</f>
        <v>1</v>
      </c>
      <c r="P1647" s="39" t="str">
        <f>Beazley_data[[#This Row],[key]]</f>
        <v>HA2021</v>
      </c>
      <c r="Q1647" s="40">
        <f>Beazley_data[[#This Row],[WEP]]</f>
        <v>27313.200000000001</v>
      </c>
      <c r="R1647" s="40">
        <f t="shared" si="203"/>
        <v>27313.200000000001</v>
      </c>
      <c r="S1647" s="41">
        <f t="shared" si="204"/>
        <v>0</v>
      </c>
      <c r="U1647" s="42">
        <f>Beazley_data[[#This Row],[Acq_costs]]</f>
        <v>3034.8</v>
      </c>
      <c r="V1647" s="40">
        <f t="shared" si="205"/>
        <v>3034.8</v>
      </c>
      <c r="W1647" s="43">
        <f t="shared" si="206"/>
        <v>0</v>
      </c>
      <c r="Y1647" s="44">
        <f>Beazley_data[[#This Row],[total_RC]]</f>
        <v>1</v>
      </c>
      <c r="Z1647" s="45">
        <f t="shared" si="207"/>
        <v>1</v>
      </c>
      <c r="AA1647" s="43">
        <f t="shared" si="208"/>
        <v>0</v>
      </c>
      <c r="AD1647" s="42">
        <f>Beazley_data[[#This Row],[Cat_incurred]]+Beazley_data[[#This Row],[incurred_exc_cat]]</f>
        <v>0</v>
      </c>
      <c r="AE1647" s="40">
        <f t="shared" si="209"/>
        <v>0</v>
      </c>
      <c r="AF1647" s="43" t="str">
        <f t="shared" si="210"/>
        <v>no values</v>
      </c>
    </row>
    <row r="1648" spans="1:32" x14ac:dyDescent="0.25">
      <c r="A1648" s="48" t="s">
        <v>1915</v>
      </c>
      <c r="B1648" s="48" t="s">
        <v>135</v>
      </c>
      <c r="C1648" s="49">
        <v>2022</v>
      </c>
      <c r="D1648" s="85">
        <v>25200</v>
      </c>
      <c r="E1648" s="49">
        <v>2800</v>
      </c>
      <c r="F1648" s="49">
        <v>0</v>
      </c>
      <c r="G1648" s="49">
        <v>0</v>
      </c>
      <c r="H1648" s="49">
        <v>21721.777999999998</v>
      </c>
      <c r="I1648" s="49">
        <v>21721.777999999998</v>
      </c>
      <c r="J1648" s="49">
        <v>1</v>
      </c>
      <c r="K1648" s="49">
        <v>21721.777999999998</v>
      </c>
      <c r="L1648" s="49">
        <v>21721.777999999998</v>
      </c>
      <c r="M1648" s="38">
        <f>IF(OR(Beazley_data[[#This Row],[total_RC]]&lt;0.6,Beazley_data[[#This Row],[total_RC]]&gt;2),1,Beazley_data[[#This Row],[total_RC]])</f>
        <v>1</v>
      </c>
      <c r="P1648" s="39" t="str">
        <f>Beazley_data[[#This Row],[key]]</f>
        <v>HA2022</v>
      </c>
      <c r="Q1648" s="40">
        <f>Beazley_data[[#This Row],[WEP]]</f>
        <v>25200</v>
      </c>
      <c r="R1648" s="40">
        <f t="shared" si="203"/>
        <v>0</v>
      </c>
      <c r="S1648" s="41" t="str">
        <f t="shared" si="204"/>
        <v>no values</v>
      </c>
      <c r="U1648" s="42">
        <f>Beazley_data[[#This Row],[Acq_costs]]</f>
        <v>2800</v>
      </c>
      <c r="V1648" s="40">
        <f t="shared" si="205"/>
        <v>0</v>
      </c>
      <c r="W1648" s="43" t="str">
        <f t="shared" si="206"/>
        <v>no values</v>
      </c>
      <c r="Y1648" s="44">
        <f>Beazley_data[[#This Row],[total_RC]]</f>
        <v>1</v>
      </c>
      <c r="Z1648" s="45">
        <f t="shared" si="207"/>
        <v>0</v>
      </c>
      <c r="AA1648" s="43" t="str">
        <f t="shared" si="208"/>
        <v>no values</v>
      </c>
      <c r="AD1648" s="42">
        <f>Beazley_data[[#This Row],[Cat_incurred]]+Beazley_data[[#This Row],[incurred_exc_cat]]</f>
        <v>21721.777999999998</v>
      </c>
      <c r="AE1648" s="40">
        <f t="shared" si="209"/>
        <v>0</v>
      </c>
      <c r="AF1648" s="43" t="str">
        <f t="shared" si="210"/>
        <v>no values</v>
      </c>
    </row>
    <row r="1649" spans="1:32" x14ac:dyDescent="0.25">
      <c r="A1649" s="46" t="s">
        <v>1916</v>
      </c>
      <c r="B1649" s="46" t="s">
        <v>136</v>
      </c>
      <c r="C1649">
        <v>1992</v>
      </c>
      <c r="D1649" s="84">
        <v>0</v>
      </c>
      <c r="E1649">
        <v>0</v>
      </c>
      <c r="F1649">
        <v>0</v>
      </c>
      <c r="G1649">
        <v>0</v>
      </c>
      <c r="H1649">
        <v>0</v>
      </c>
      <c r="I1649">
        <v>0</v>
      </c>
      <c r="K1649">
        <v>0</v>
      </c>
      <c r="L1649">
        <v>0</v>
      </c>
      <c r="M1649" s="38">
        <f>IF(OR(Beazley_data[[#This Row],[total_RC]]&lt;0.6,Beazley_data[[#This Row],[total_RC]]&gt;2),1,Beazley_data[[#This Row],[total_RC]])</f>
        <v>1</v>
      </c>
      <c r="P1649" s="39" t="str">
        <f>Beazley_data[[#This Row],[key]]</f>
        <v>HP1992</v>
      </c>
      <c r="Q1649" s="40">
        <f>Beazley_data[[#This Row],[WEP]]</f>
        <v>0</v>
      </c>
      <c r="R1649" s="40">
        <f t="shared" si="203"/>
        <v>0</v>
      </c>
      <c r="S1649" s="41" t="str">
        <f t="shared" si="204"/>
        <v>no values</v>
      </c>
      <c r="U1649" s="42">
        <f>Beazley_data[[#This Row],[Acq_costs]]</f>
        <v>0</v>
      </c>
      <c r="V1649" s="40">
        <f t="shared" si="205"/>
        <v>0</v>
      </c>
      <c r="W1649" s="43" t="str">
        <f t="shared" si="206"/>
        <v>no values</v>
      </c>
      <c r="Y1649" s="44">
        <f>Beazley_data[[#This Row],[total_RC]]</f>
        <v>0</v>
      </c>
      <c r="Z1649" s="45">
        <f t="shared" si="207"/>
        <v>0</v>
      </c>
      <c r="AA1649" s="43" t="str">
        <f t="shared" si="208"/>
        <v>no values</v>
      </c>
      <c r="AD1649" s="42">
        <f>Beazley_data[[#This Row],[Cat_incurred]]+Beazley_data[[#This Row],[incurred_exc_cat]]</f>
        <v>0</v>
      </c>
      <c r="AE1649" s="40">
        <f t="shared" si="209"/>
        <v>0</v>
      </c>
      <c r="AF1649" s="43" t="str">
        <f t="shared" si="210"/>
        <v>no values</v>
      </c>
    </row>
    <row r="1650" spans="1:32" x14ac:dyDescent="0.25">
      <c r="A1650" s="48" t="s">
        <v>1917</v>
      </c>
      <c r="B1650" s="48" t="s">
        <v>136</v>
      </c>
      <c r="C1650" s="49">
        <v>1993</v>
      </c>
      <c r="D1650" s="85">
        <v>4802867.5634000003</v>
      </c>
      <c r="E1650" s="49">
        <v>2275113.6934684101</v>
      </c>
      <c r="F1650" s="49">
        <v>1206901.7713293601</v>
      </c>
      <c r="G1650" s="49">
        <v>1206901.7713293601</v>
      </c>
      <c r="H1650" s="49">
        <v>1321541.4336958199</v>
      </c>
      <c r="I1650" s="49">
        <v>1321541.4336958199</v>
      </c>
      <c r="J1650" s="49"/>
      <c r="K1650" s="49">
        <v>2528443.2050251798</v>
      </c>
      <c r="L1650" s="49">
        <v>2528443.2050251798</v>
      </c>
      <c r="M1650" s="38">
        <f>IF(OR(Beazley_data[[#This Row],[total_RC]]&lt;0.6,Beazley_data[[#This Row],[total_RC]]&gt;2),1,Beazley_data[[#This Row],[total_RC]])</f>
        <v>1</v>
      </c>
      <c r="P1650" s="39" t="str">
        <f>Beazley_data[[#This Row],[key]]</f>
        <v>HP1993</v>
      </c>
      <c r="Q1650" s="40">
        <f>Beazley_data[[#This Row],[WEP]]</f>
        <v>4802867.5634000003</v>
      </c>
      <c r="R1650" s="40">
        <f t="shared" si="203"/>
        <v>0</v>
      </c>
      <c r="S1650" s="41" t="str">
        <f t="shared" si="204"/>
        <v>no values</v>
      </c>
      <c r="U1650" s="42">
        <f>Beazley_data[[#This Row],[Acq_costs]]</f>
        <v>2275113.6934684101</v>
      </c>
      <c r="V1650" s="40">
        <f t="shared" si="205"/>
        <v>0</v>
      </c>
      <c r="W1650" s="43" t="str">
        <f t="shared" si="206"/>
        <v>no values</v>
      </c>
      <c r="Y1650" s="44">
        <f>Beazley_data[[#This Row],[total_RC]]</f>
        <v>0</v>
      </c>
      <c r="Z1650" s="45">
        <f t="shared" si="207"/>
        <v>0</v>
      </c>
      <c r="AA1650" s="43" t="str">
        <f t="shared" si="208"/>
        <v>no values</v>
      </c>
      <c r="AD1650" s="42">
        <f>Beazley_data[[#This Row],[Cat_incurred]]+Beazley_data[[#This Row],[incurred_exc_cat]]</f>
        <v>2528443.2050251802</v>
      </c>
      <c r="AE1650" s="40">
        <f t="shared" si="209"/>
        <v>0</v>
      </c>
      <c r="AF1650" s="43" t="str">
        <f t="shared" si="210"/>
        <v>no values</v>
      </c>
    </row>
    <row r="1651" spans="1:32" x14ac:dyDescent="0.25">
      <c r="A1651" s="46" t="s">
        <v>1918</v>
      </c>
      <c r="B1651" s="46" t="s">
        <v>136</v>
      </c>
      <c r="C1651">
        <v>1994</v>
      </c>
      <c r="D1651" s="84">
        <v>4633418.3510999996</v>
      </c>
      <c r="E1651">
        <v>2178955.4617107199</v>
      </c>
      <c r="F1651">
        <v>585521.17877703998</v>
      </c>
      <c r="G1651">
        <v>585521.17877703998</v>
      </c>
      <c r="H1651">
        <v>1670083.2118411399</v>
      </c>
      <c r="I1651">
        <v>1670083.2118411399</v>
      </c>
      <c r="J1651">
        <v>1</v>
      </c>
      <c r="K1651">
        <v>2255604.3906181799</v>
      </c>
      <c r="L1651">
        <v>2255604.3906181799</v>
      </c>
      <c r="M1651" s="38">
        <f>IF(OR(Beazley_data[[#This Row],[total_RC]]&lt;0.6,Beazley_data[[#This Row],[total_RC]]&gt;2),1,Beazley_data[[#This Row],[total_RC]])</f>
        <v>1</v>
      </c>
      <c r="P1651" s="39" t="str">
        <f>Beazley_data[[#This Row],[key]]</f>
        <v>HP1994</v>
      </c>
      <c r="Q1651" s="40">
        <f>Beazley_data[[#This Row],[WEP]]</f>
        <v>4633418.3510999996</v>
      </c>
      <c r="R1651" s="40">
        <f t="shared" si="203"/>
        <v>0</v>
      </c>
      <c r="S1651" s="41" t="str">
        <f t="shared" si="204"/>
        <v>no values</v>
      </c>
      <c r="U1651" s="42">
        <f>Beazley_data[[#This Row],[Acq_costs]]</f>
        <v>2178955.4617107199</v>
      </c>
      <c r="V1651" s="40">
        <f t="shared" si="205"/>
        <v>0</v>
      </c>
      <c r="W1651" s="43" t="str">
        <f t="shared" si="206"/>
        <v>no values</v>
      </c>
      <c r="Y1651" s="44">
        <f>Beazley_data[[#This Row],[total_RC]]</f>
        <v>1</v>
      </c>
      <c r="Z1651" s="45">
        <f t="shared" si="207"/>
        <v>0</v>
      </c>
      <c r="AA1651" s="43" t="str">
        <f t="shared" si="208"/>
        <v>no values</v>
      </c>
      <c r="AD1651" s="42">
        <f>Beazley_data[[#This Row],[Cat_incurred]]+Beazley_data[[#This Row],[incurred_exc_cat]]</f>
        <v>2255604.3906181799</v>
      </c>
      <c r="AE1651" s="40">
        <f t="shared" si="209"/>
        <v>0</v>
      </c>
      <c r="AF1651" s="43" t="str">
        <f t="shared" si="210"/>
        <v>no values</v>
      </c>
    </row>
    <row r="1652" spans="1:32" x14ac:dyDescent="0.25">
      <c r="A1652" s="48" t="s">
        <v>1919</v>
      </c>
      <c r="B1652" s="48" t="s">
        <v>136</v>
      </c>
      <c r="C1652" s="49">
        <v>1995</v>
      </c>
      <c r="D1652" s="85">
        <v>3677654.7097</v>
      </c>
      <c r="E1652" s="49">
        <v>1486296.0452453501</v>
      </c>
      <c r="F1652" s="49">
        <v>751441.73655534</v>
      </c>
      <c r="G1652" s="49">
        <v>751441.73655534</v>
      </c>
      <c r="H1652" s="49">
        <v>1415904.72442804</v>
      </c>
      <c r="I1652" s="49">
        <v>1427754.49740794</v>
      </c>
      <c r="J1652" s="49">
        <v>0.95281358973247698</v>
      </c>
      <c r="K1652" s="49">
        <v>2167346.4609833802</v>
      </c>
      <c r="L1652" s="49">
        <v>2179196.23396328</v>
      </c>
      <c r="M1652" s="38">
        <f>IF(OR(Beazley_data[[#This Row],[total_RC]]&lt;0.6,Beazley_data[[#This Row],[total_RC]]&gt;2),1,Beazley_data[[#This Row],[total_RC]])</f>
        <v>0.95281358973247698</v>
      </c>
      <c r="P1652" s="39" t="str">
        <f>Beazley_data[[#This Row],[key]]</f>
        <v>HP1995</v>
      </c>
      <c r="Q1652" s="40">
        <f>Beazley_data[[#This Row],[WEP]]</f>
        <v>3677654.7097</v>
      </c>
      <c r="R1652" s="40">
        <f t="shared" si="203"/>
        <v>0</v>
      </c>
      <c r="S1652" s="41" t="str">
        <f t="shared" si="204"/>
        <v>no values</v>
      </c>
      <c r="U1652" s="42">
        <f>Beazley_data[[#This Row],[Acq_costs]]</f>
        <v>1486296.0452453501</v>
      </c>
      <c r="V1652" s="40">
        <f t="shared" si="205"/>
        <v>0</v>
      </c>
      <c r="W1652" s="43" t="str">
        <f t="shared" si="206"/>
        <v>no values</v>
      </c>
      <c r="Y1652" s="44">
        <f>Beazley_data[[#This Row],[total_RC]]</f>
        <v>0.95281358973247698</v>
      </c>
      <c r="Z1652" s="45">
        <f t="shared" si="207"/>
        <v>0</v>
      </c>
      <c r="AA1652" s="43" t="str">
        <f t="shared" si="208"/>
        <v>no values</v>
      </c>
      <c r="AD1652" s="42">
        <f>Beazley_data[[#This Row],[Cat_incurred]]+Beazley_data[[#This Row],[incurred_exc_cat]]</f>
        <v>2179196.23396328</v>
      </c>
      <c r="AE1652" s="40">
        <f t="shared" si="209"/>
        <v>0</v>
      </c>
      <c r="AF1652" s="43" t="str">
        <f t="shared" si="210"/>
        <v>no values</v>
      </c>
    </row>
    <row r="1653" spans="1:32" x14ac:dyDescent="0.25">
      <c r="A1653" s="46" t="s">
        <v>1920</v>
      </c>
      <c r="B1653" s="46" t="s">
        <v>136</v>
      </c>
      <c r="C1653">
        <v>1996</v>
      </c>
      <c r="D1653" s="84">
        <v>2539108.7456999999</v>
      </c>
      <c r="E1653">
        <v>1254080.1056025601</v>
      </c>
      <c r="F1653">
        <v>602597.18159729999</v>
      </c>
      <c r="G1653">
        <v>602597.18159729999</v>
      </c>
      <c r="H1653">
        <v>1094447.41592468</v>
      </c>
      <c r="I1653">
        <v>1094447.41592468</v>
      </c>
      <c r="J1653">
        <v>0.90035533541787105</v>
      </c>
      <c r="K1653">
        <v>1697044.5975219801</v>
      </c>
      <c r="L1653">
        <v>1697044.5975219801</v>
      </c>
      <c r="M1653" s="38">
        <f>IF(OR(Beazley_data[[#This Row],[total_RC]]&lt;0.6,Beazley_data[[#This Row],[total_RC]]&gt;2),1,Beazley_data[[#This Row],[total_RC]])</f>
        <v>0.90035533541787105</v>
      </c>
      <c r="P1653" s="39" t="str">
        <f>Beazley_data[[#This Row],[key]]</f>
        <v>HP1996</v>
      </c>
      <c r="Q1653" s="40">
        <f>Beazley_data[[#This Row],[WEP]]</f>
        <v>2539108.7456999999</v>
      </c>
      <c r="R1653" s="40">
        <f t="shared" si="203"/>
        <v>0</v>
      </c>
      <c r="S1653" s="41" t="str">
        <f t="shared" si="204"/>
        <v>no values</v>
      </c>
      <c r="U1653" s="42">
        <f>Beazley_data[[#This Row],[Acq_costs]]</f>
        <v>1254080.1056025601</v>
      </c>
      <c r="V1653" s="40">
        <f t="shared" si="205"/>
        <v>0</v>
      </c>
      <c r="W1653" s="43" t="str">
        <f t="shared" si="206"/>
        <v>no values</v>
      </c>
      <c r="Y1653" s="44">
        <f>Beazley_data[[#This Row],[total_RC]]</f>
        <v>0.90035533541787105</v>
      </c>
      <c r="Z1653" s="45">
        <f t="shared" si="207"/>
        <v>0</v>
      </c>
      <c r="AA1653" s="43" t="str">
        <f t="shared" si="208"/>
        <v>no values</v>
      </c>
      <c r="AD1653" s="42">
        <f>Beazley_data[[#This Row],[Cat_incurred]]+Beazley_data[[#This Row],[incurred_exc_cat]]</f>
        <v>1697044.5975219798</v>
      </c>
      <c r="AE1653" s="40">
        <f t="shared" si="209"/>
        <v>0</v>
      </c>
      <c r="AF1653" s="43" t="str">
        <f t="shared" si="210"/>
        <v>no values</v>
      </c>
    </row>
    <row r="1654" spans="1:32" x14ac:dyDescent="0.25">
      <c r="A1654" s="48" t="s">
        <v>1921</v>
      </c>
      <c r="B1654" s="48" t="s">
        <v>136</v>
      </c>
      <c r="C1654" s="49">
        <v>1997</v>
      </c>
      <c r="D1654" s="85">
        <v>2282528.9737</v>
      </c>
      <c r="E1654" s="49">
        <v>1108787.30238915</v>
      </c>
      <c r="F1654" s="49">
        <v>817952.30503079004</v>
      </c>
      <c r="G1654" s="49">
        <v>817952.30503079004</v>
      </c>
      <c r="H1654" s="49">
        <v>797544.82748223003</v>
      </c>
      <c r="I1654" s="49">
        <v>797544.82748223003</v>
      </c>
      <c r="J1654" s="49">
        <v>0.92522505220621298</v>
      </c>
      <c r="K1654" s="49">
        <v>1615497.13251302</v>
      </c>
      <c r="L1654" s="49">
        <v>1615497.13251302</v>
      </c>
      <c r="M1654" s="38">
        <f>IF(OR(Beazley_data[[#This Row],[total_RC]]&lt;0.6,Beazley_data[[#This Row],[total_RC]]&gt;2),1,Beazley_data[[#This Row],[total_RC]])</f>
        <v>0.92522505220621298</v>
      </c>
      <c r="P1654" s="39" t="str">
        <f>Beazley_data[[#This Row],[key]]</f>
        <v>HP1997</v>
      </c>
      <c r="Q1654" s="40">
        <f>Beazley_data[[#This Row],[WEP]]</f>
        <v>2282528.9737</v>
      </c>
      <c r="R1654" s="40">
        <f t="shared" si="203"/>
        <v>0</v>
      </c>
      <c r="S1654" s="41" t="str">
        <f t="shared" si="204"/>
        <v>no values</v>
      </c>
      <c r="U1654" s="42">
        <f>Beazley_data[[#This Row],[Acq_costs]]</f>
        <v>1108787.30238915</v>
      </c>
      <c r="V1654" s="40">
        <f t="shared" si="205"/>
        <v>0</v>
      </c>
      <c r="W1654" s="43" t="str">
        <f t="shared" si="206"/>
        <v>no values</v>
      </c>
      <c r="Y1654" s="44">
        <f>Beazley_data[[#This Row],[total_RC]]</f>
        <v>0.92522505220621298</v>
      </c>
      <c r="Z1654" s="45">
        <f t="shared" si="207"/>
        <v>0</v>
      </c>
      <c r="AA1654" s="43" t="str">
        <f t="shared" si="208"/>
        <v>no values</v>
      </c>
      <c r="AD1654" s="42">
        <f>Beazley_data[[#This Row],[Cat_incurred]]+Beazley_data[[#This Row],[incurred_exc_cat]]</f>
        <v>1615497.1325130202</v>
      </c>
      <c r="AE1654" s="40">
        <f t="shared" si="209"/>
        <v>0</v>
      </c>
      <c r="AF1654" s="43" t="str">
        <f t="shared" si="210"/>
        <v>no values</v>
      </c>
    </row>
    <row r="1655" spans="1:32" x14ac:dyDescent="0.25">
      <c r="A1655" s="46" t="s">
        <v>1922</v>
      </c>
      <c r="B1655" s="46" t="s">
        <v>136</v>
      </c>
      <c r="C1655">
        <v>1998</v>
      </c>
      <c r="D1655" s="84">
        <v>2778618.1441000002</v>
      </c>
      <c r="E1655">
        <v>1378143.72820119</v>
      </c>
      <c r="F1655">
        <v>706253.68835968</v>
      </c>
      <c r="G1655">
        <v>706253.68835968</v>
      </c>
      <c r="H1655">
        <v>1073294.7791995399</v>
      </c>
      <c r="I1655">
        <v>1073294.7791995399</v>
      </c>
      <c r="J1655">
        <v>0.99668657647201597</v>
      </c>
      <c r="K1655">
        <v>1779548.46755922</v>
      </c>
      <c r="L1655">
        <v>1779548.46755922</v>
      </c>
      <c r="M1655" s="38">
        <f>IF(OR(Beazley_data[[#This Row],[total_RC]]&lt;0.6,Beazley_data[[#This Row],[total_RC]]&gt;2),1,Beazley_data[[#This Row],[total_RC]])</f>
        <v>0.99668657647201597</v>
      </c>
      <c r="P1655" s="39" t="str">
        <f>Beazley_data[[#This Row],[key]]</f>
        <v>HP1998</v>
      </c>
      <c r="Q1655" s="40">
        <f>Beazley_data[[#This Row],[WEP]]</f>
        <v>2778618.1441000002</v>
      </c>
      <c r="R1655" s="40">
        <f t="shared" si="203"/>
        <v>0</v>
      </c>
      <c r="S1655" s="41" t="str">
        <f t="shared" si="204"/>
        <v>no values</v>
      </c>
      <c r="U1655" s="42">
        <f>Beazley_data[[#This Row],[Acq_costs]]</f>
        <v>1378143.72820119</v>
      </c>
      <c r="V1655" s="40">
        <f t="shared" si="205"/>
        <v>0</v>
      </c>
      <c r="W1655" s="43" t="str">
        <f t="shared" si="206"/>
        <v>no values</v>
      </c>
      <c r="Y1655" s="44">
        <f>Beazley_data[[#This Row],[total_RC]]</f>
        <v>0.99668657647201597</v>
      </c>
      <c r="Z1655" s="45">
        <f t="shared" si="207"/>
        <v>0</v>
      </c>
      <c r="AA1655" s="43" t="str">
        <f t="shared" si="208"/>
        <v>no values</v>
      </c>
      <c r="AD1655" s="42">
        <f>Beazley_data[[#This Row],[Cat_incurred]]+Beazley_data[[#This Row],[incurred_exc_cat]]</f>
        <v>1779548.4675592198</v>
      </c>
      <c r="AE1655" s="40">
        <f t="shared" si="209"/>
        <v>0</v>
      </c>
      <c r="AF1655" s="43" t="str">
        <f t="shared" si="210"/>
        <v>no values</v>
      </c>
    </row>
    <row r="1656" spans="1:32" x14ac:dyDescent="0.25">
      <c r="A1656" s="48" t="s">
        <v>1923</v>
      </c>
      <c r="B1656" s="48" t="s">
        <v>136</v>
      </c>
      <c r="C1656" s="49">
        <v>1999</v>
      </c>
      <c r="D1656" s="85">
        <v>6232585.1843999997</v>
      </c>
      <c r="E1656" s="49">
        <v>3487899.5570988199</v>
      </c>
      <c r="F1656" s="49">
        <v>6008690.2665069299</v>
      </c>
      <c r="G1656" s="49">
        <v>6008690.2665069299</v>
      </c>
      <c r="H1656" s="49">
        <v>819752.20545749005</v>
      </c>
      <c r="I1656" s="49">
        <v>819752.20545749005</v>
      </c>
      <c r="J1656" s="49">
        <v>0.99942683936066001</v>
      </c>
      <c r="K1656" s="49">
        <v>6828442.4719644198</v>
      </c>
      <c r="L1656" s="49">
        <v>6828442.4719644198</v>
      </c>
      <c r="M1656" s="38">
        <f>IF(OR(Beazley_data[[#This Row],[total_RC]]&lt;0.6,Beazley_data[[#This Row],[total_RC]]&gt;2),1,Beazley_data[[#This Row],[total_RC]])</f>
        <v>0.99942683936066001</v>
      </c>
      <c r="P1656" s="39" t="str">
        <f>Beazley_data[[#This Row],[key]]</f>
        <v>HP1999</v>
      </c>
      <c r="Q1656" s="40">
        <f>Beazley_data[[#This Row],[WEP]]</f>
        <v>6232585.1843999997</v>
      </c>
      <c r="R1656" s="40">
        <f t="shared" si="203"/>
        <v>0</v>
      </c>
      <c r="S1656" s="41" t="str">
        <f t="shared" si="204"/>
        <v>no values</v>
      </c>
      <c r="U1656" s="42">
        <f>Beazley_data[[#This Row],[Acq_costs]]</f>
        <v>3487899.5570988199</v>
      </c>
      <c r="V1656" s="40">
        <f t="shared" si="205"/>
        <v>0</v>
      </c>
      <c r="W1656" s="43" t="str">
        <f t="shared" si="206"/>
        <v>no values</v>
      </c>
      <c r="Y1656" s="44">
        <f>Beazley_data[[#This Row],[total_RC]]</f>
        <v>0.99942683936066001</v>
      </c>
      <c r="Z1656" s="45">
        <f t="shared" si="207"/>
        <v>0</v>
      </c>
      <c r="AA1656" s="43" t="str">
        <f t="shared" si="208"/>
        <v>no values</v>
      </c>
      <c r="AD1656" s="42">
        <f>Beazley_data[[#This Row],[Cat_incurred]]+Beazley_data[[#This Row],[incurred_exc_cat]]</f>
        <v>6828442.4719644198</v>
      </c>
      <c r="AE1656" s="40">
        <f t="shared" si="209"/>
        <v>0</v>
      </c>
      <c r="AF1656" s="43" t="str">
        <f t="shared" si="210"/>
        <v>no values</v>
      </c>
    </row>
    <row r="1657" spans="1:32" x14ac:dyDescent="0.25">
      <c r="A1657" s="46" t="s">
        <v>1924</v>
      </c>
      <c r="B1657" s="46" t="s">
        <v>136</v>
      </c>
      <c r="C1657">
        <v>2000</v>
      </c>
      <c r="D1657" s="84">
        <v>6692524.6074000001</v>
      </c>
      <c r="E1657">
        <v>3807347.4882110902</v>
      </c>
      <c r="F1657">
        <v>6021701.3098819302</v>
      </c>
      <c r="G1657">
        <v>6021701.3098819302</v>
      </c>
      <c r="H1657">
        <v>337995.81785977999</v>
      </c>
      <c r="I1657">
        <v>337995.81785977999</v>
      </c>
      <c r="J1657">
        <v>1.0004431383741601</v>
      </c>
      <c r="K1657">
        <v>6359697.1277417103</v>
      </c>
      <c r="L1657">
        <v>6359697.1277417103</v>
      </c>
      <c r="M1657" s="38">
        <f>IF(OR(Beazley_data[[#This Row],[total_RC]]&lt;0.6,Beazley_data[[#This Row],[total_RC]]&gt;2),1,Beazley_data[[#This Row],[total_RC]])</f>
        <v>1.0004431383741601</v>
      </c>
      <c r="P1657" s="39" t="str">
        <f>Beazley_data[[#This Row],[key]]</f>
        <v>HP2000</v>
      </c>
      <c r="Q1657" s="40">
        <f>Beazley_data[[#This Row],[WEP]]</f>
        <v>6692524.6074000001</v>
      </c>
      <c r="R1657" s="40">
        <f t="shared" si="203"/>
        <v>6930651.8443679996</v>
      </c>
      <c r="S1657" s="41">
        <f t="shared" si="204"/>
        <v>3.435856284737588E-2</v>
      </c>
      <c r="U1657" s="42">
        <f>Beazley_data[[#This Row],[Acq_costs]]</f>
        <v>3807347.4882110902</v>
      </c>
      <c r="V1657" s="40">
        <f t="shared" si="205"/>
        <v>3947608.2409120002</v>
      </c>
      <c r="W1657" s="43">
        <f t="shared" si="206"/>
        <v>3.5530565380648332E-2</v>
      </c>
      <c r="Y1657" s="44">
        <f>Beazley_data[[#This Row],[total_RC]]</f>
        <v>1.0004431383741601</v>
      </c>
      <c r="Z1657" s="45">
        <f t="shared" si="207"/>
        <v>1.00041732794991</v>
      </c>
      <c r="AA1657" s="43">
        <f t="shared" si="208"/>
        <v>-2.5799657331991757E-5</v>
      </c>
      <c r="AD1657" s="42">
        <f>Beazley_data[[#This Row],[Cat_incurred]]+Beazley_data[[#This Row],[incurred_exc_cat]]</f>
        <v>6359697.1277417103</v>
      </c>
      <c r="AE1657" s="40">
        <f t="shared" si="209"/>
        <v>6688997.7577320002</v>
      </c>
      <c r="AF1657" s="43">
        <f t="shared" si="210"/>
        <v>4.9230189920402061E-2</v>
      </c>
    </row>
    <row r="1658" spans="1:32" x14ac:dyDescent="0.25">
      <c r="A1658" s="48" t="s">
        <v>1925</v>
      </c>
      <c r="B1658" s="48" t="s">
        <v>136</v>
      </c>
      <c r="C1658" s="49">
        <v>2001</v>
      </c>
      <c r="D1658" s="85">
        <v>7833197.7346999999</v>
      </c>
      <c r="E1658" s="49">
        <v>4376817.5205750503</v>
      </c>
      <c r="F1658" s="49">
        <v>5339082.1856655004</v>
      </c>
      <c r="G1658" s="49">
        <v>5339082.1856655004</v>
      </c>
      <c r="H1658" s="49">
        <v>117417.47741127</v>
      </c>
      <c r="I1658" s="49">
        <v>117417.47741127</v>
      </c>
      <c r="J1658" s="49">
        <v>1.1196119770970701</v>
      </c>
      <c r="K1658" s="49">
        <v>5456499.6630767696</v>
      </c>
      <c r="L1658" s="49">
        <v>5456499.6630767696</v>
      </c>
      <c r="M1658" s="38">
        <f>IF(OR(Beazley_data[[#This Row],[total_RC]]&lt;0.6,Beazley_data[[#This Row],[total_RC]]&gt;2),1,Beazley_data[[#This Row],[total_RC]])</f>
        <v>1.1196119770970701</v>
      </c>
      <c r="P1658" s="39" t="str">
        <f>Beazley_data[[#This Row],[key]]</f>
        <v>HP2001</v>
      </c>
      <c r="Q1658" s="40">
        <f>Beazley_data[[#This Row],[WEP]]</f>
        <v>7833197.7346999999</v>
      </c>
      <c r="R1658" s="40">
        <f t="shared" si="203"/>
        <v>8134041.3012159998</v>
      </c>
      <c r="S1658" s="41">
        <f t="shared" si="204"/>
        <v>3.6985743663611001E-2</v>
      </c>
      <c r="U1658" s="42">
        <f>Beazley_data[[#This Row],[Acq_costs]]</f>
        <v>4376817.5205750503</v>
      </c>
      <c r="V1658" s="40">
        <f t="shared" si="205"/>
        <v>4545590.9483559998</v>
      </c>
      <c r="W1658" s="43">
        <f t="shared" si="206"/>
        <v>3.7129039919878773E-2</v>
      </c>
      <c r="Y1658" s="44">
        <f>Beazley_data[[#This Row],[total_RC]]</f>
        <v>1.1196119770970701</v>
      </c>
      <c r="Z1658" s="45">
        <f t="shared" si="207"/>
        <v>1.11973268806586</v>
      </c>
      <c r="AA1658" s="43">
        <f t="shared" si="208"/>
        <v>1.0780338028576074E-4</v>
      </c>
      <c r="AD1658" s="42">
        <f>Beazley_data[[#This Row],[Cat_incurred]]+Beazley_data[[#This Row],[incurred_exc_cat]]</f>
        <v>5456499.6630767705</v>
      </c>
      <c r="AE1658" s="40">
        <f t="shared" si="209"/>
        <v>5745588.9813839998</v>
      </c>
      <c r="AF1658" s="43">
        <f t="shared" si="210"/>
        <v>5.0315001515752938E-2</v>
      </c>
    </row>
    <row r="1659" spans="1:32" x14ac:dyDescent="0.25">
      <c r="A1659" s="46" t="s">
        <v>1926</v>
      </c>
      <c r="B1659" s="46" t="s">
        <v>136</v>
      </c>
      <c r="C1659">
        <v>2002</v>
      </c>
      <c r="D1659" s="84">
        <v>11581471.902799999</v>
      </c>
      <c r="E1659">
        <v>7004629.9876335002</v>
      </c>
      <c r="F1659">
        <v>7705257.0471208896</v>
      </c>
      <c r="G1659">
        <v>7705257.0471208896</v>
      </c>
      <c r="H1659">
        <v>802393.35608648998</v>
      </c>
      <c r="I1659">
        <v>802393.35608648998</v>
      </c>
      <c r="J1659">
        <v>1.1761719092529199</v>
      </c>
      <c r="K1659">
        <v>8507650.4032073803</v>
      </c>
      <c r="L1659">
        <v>8507650.4032073803</v>
      </c>
      <c r="M1659" s="38">
        <f>IF(OR(Beazley_data[[#This Row],[total_RC]]&lt;0.6,Beazley_data[[#This Row],[total_RC]]&gt;2),1,Beazley_data[[#This Row],[total_RC]])</f>
        <v>1.1761719092529199</v>
      </c>
      <c r="P1659" s="39" t="str">
        <f>Beazley_data[[#This Row],[key]]</f>
        <v>HP2002</v>
      </c>
      <c r="Q1659" s="40">
        <f>Beazley_data[[#This Row],[WEP]]</f>
        <v>11581471.902799999</v>
      </c>
      <c r="R1659" s="40">
        <f t="shared" si="203"/>
        <v>12035500.056456</v>
      </c>
      <c r="S1659" s="41">
        <f t="shared" si="204"/>
        <v>3.7724078893793332E-2</v>
      </c>
      <c r="U1659" s="42">
        <f>Beazley_data[[#This Row],[Acq_costs]]</f>
        <v>7004629.9876335002</v>
      </c>
      <c r="V1659" s="40">
        <f t="shared" si="205"/>
        <v>7279576.6328999996</v>
      </c>
      <c r="W1659" s="43">
        <f t="shared" si="206"/>
        <v>3.7769592811741248E-2</v>
      </c>
      <c r="Y1659" s="44">
        <f>Beazley_data[[#This Row],[total_RC]]</f>
        <v>1.1761719092529199</v>
      </c>
      <c r="Z1659" s="45">
        <f t="shared" si="207"/>
        <v>1.1761680089737001</v>
      </c>
      <c r="AA1659" s="43">
        <f t="shared" si="208"/>
        <v>-3.3160902099508426E-6</v>
      </c>
      <c r="AD1659" s="42">
        <f>Beazley_data[[#This Row],[Cat_incurred]]+Beazley_data[[#This Row],[incurred_exc_cat]]</f>
        <v>8507650.4032073803</v>
      </c>
      <c r="AE1659" s="40">
        <f t="shared" si="209"/>
        <v>8969010.8874960002</v>
      </c>
      <c r="AF1659" s="43">
        <f t="shared" si="210"/>
        <v>5.1439393939393917E-2</v>
      </c>
    </row>
    <row r="1660" spans="1:32" x14ac:dyDescent="0.25">
      <c r="A1660" s="48" t="s">
        <v>1927</v>
      </c>
      <c r="B1660" s="48" t="s">
        <v>136</v>
      </c>
      <c r="C1660" s="49">
        <v>2003</v>
      </c>
      <c r="D1660" s="85">
        <v>14116121.025800001</v>
      </c>
      <c r="E1660" s="49">
        <v>8542807.0866206195</v>
      </c>
      <c r="F1660" s="49">
        <v>13036866.842003901</v>
      </c>
      <c r="G1660" s="49">
        <v>13036866.842003901</v>
      </c>
      <c r="H1660" s="49">
        <v>94135.261747979996</v>
      </c>
      <c r="I1660" s="49">
        <v>94135.261747979996</v>
      </c>
      <c r="J1660" s="49">
        <v>1.08596285811397</v>
      </c>
      <c r="K1660" s="49">
        <v>13131002.1037519</v>
      </c>
      <c r="L1660" s="49">
        <v>13131002.1037519</v>
      </c>
      <c r="M1660" s="38">
        <f>IF(OR(Beazley_data[[#This Row],[total_RC]]&lt;0.6,Beazley_data[[#This Row],[total_RC]]&gt;2),1,Beazley_data[[#This Row],[total_RC]])</f>
        <v>1.08596285811397</v>
      </c>
      <c r="P1660" s="39" t="str">
        <f>Beazley_data[[#This Row],[key]]</f>
        <v>HP2003</v>
      </c>
      <c r="Q1660" s="40">
        <f>Beazley_data[[#This Row],[WEP]]</f>
        <v>14116121.025800001</v>
      </c>
      <c r="R1660" s="40">
        <f t="shared" si="203"/>
        <v>14671867.220382599</v>
      </c>
      <c r="S1660" s="41">
        <f t="shared" si="204"/>
        <v>3.7878354965654198E-2</v>
      </c>
      <c r="U1660" s="42">
        <f>Beazley_data[[#This Row],[Acq_costs]]</f>
        <v>8542807.0866206195</v>
      </c>
      <c r="V1660" s="40">
        <f t="shared" si="205"/>
        <v>8879111.5458965898</v>
      </c>
      <c r="W1660" s="43">
        <f t="shared" si="206"/>
        <v>3.7875913320560846E-2</v>
      </c>
      <c r="Y1660" s="44">
        <f>Beazley_data[[#This Row],[total_RC]]</f>
        <v>1.08596285811397</v>
      </c>
      <c r="Z1660" s="45">
        <f t="shared" si="207"/>
        <v>1.0859637095369801</v>
      </c>
      <c r="AA1660" s="43">
        <f t="shared" si="208"/>
        <v>7.8402528797058114E-7</v>
      </c>
      <c r="AD1660" s="42">
        <f>Beazley_data[[#This Row],[Cat_incurred]]+Beazley_data[[#This Row],[incurred_exc_cat]]</f>
        <v>13131002.103751881</v>
      </c>
      <c r="AE1660" s="40">
        <f t="shared" si="209"/>
        <v>13843081.844063999</v>
      </c>
      <c r="AF1660" s="43">
        <f t="shared" si="210"/>
        <v>5.1439393939396692E-2</v>
      </c>
    </row>
    <row r="1661" spans="1:32" x14ac:dyDescent="0.25">
      <c r="A1661" s="46" t="s">
        <v>1928</v>
      </c>
      <c r="B1661" s="46" t="s">
        <v>136</v>
      </c>
      <c r="C1661">
        <v>2004</v>
      </c>
      <c r="D1661" s="84">
        <v>26874007.849399999</v>
      </c>
      <c r="E1661">
        <v>16969633.502409</v>
      </c>
      <c r="F1661">
        <v>19982964.4434391</v>
      </c>
      <c r="G1661">
        <v>19982964.4434391</v>
      </c>
      <c r="H1661">
        <v>978359.22618514998</v>
      </c>
      <c r="I1661">
        <v>978359.22618514998</v>
      </c>
      <c r="J1661">
        <v>1.0138221423075</v>
      </c>
      <c r="K1661">
        <v>20961323.669624198</v>
      </c>
      <c r="L1661">
        <v>20961323.669624198</v>
      </c>
      <c r="M1661" s="38">
        <f>IF(OR(Beazley_data[[#This Row],[total_RC]]&lt;0.6,Beazley_data[[#This Row],[total_RC]]&gt;2),1,Beazley_data[[#This Row],[total_RC]])</f>
        <v>1.0138221423075</v>
      </c>
      <c r="P1661" s="39" t="str">
        <f>Beazley_data[[#This Row],[key]]</f>
        <v>HP2004</v>
      </c>
      <c r="Q1661" s="40">
        <f>Beazley_data[[#This Row],[WEP]]</f>
        <v>26874007.849399999</v>
      </c>
      <c r="R1661" s="40">
        <f t="shared" si="203"/>
        <v>27931861.757284001</v>
      </c>
      <c r="S1661" s="41">
        <f t="shared" si="204"/>
        <v>3.7872660156931262E-2</v>
      </c>
      <c r="U1661" s="42">
        <f>Beazley_data[[#This Row],[Acq_costs]]</f>
        <v>16969633.502409</v>
      </c>
      <c r="V1661" s="40">
        <f t="shared" si="205"/>
        <v>17637653.067988001</v>
      </c>
      <c r="W1661" s="43">
        <f t="shared" si="206"/>
        <v>3.7874628954542904E-2</v>
      </c>
      <c r="Y1661" s="44">
        <f>Beazley_data[[#This Row],[total_RC]]</f>
        <v>1.0138221423075</v>
      </c>
      <c r="Z1661" s="45">
        <f t="shared" si="207"/>
        <v>1.01382228077767</v>
      </c>
      <c r="AA1661" s="43">
        <f t="shared" si="208"/>
        <v>1.3658229121842848E-7</v>
      </c>
      <c r="AD1661" s="42">
        <f>Beazley_data[[#This Row],[Cat_incurred]]+Beazley_data[[#This Row],[incurred_exc_cat]]</f>
        <v>20961323.66962425</v>
      </c>
      <c r="AE1661" s="40">
        <f t="shared" si="209"/>
        <v>22098033.099516001</v>
      </c>
      <c r="AF1661" s="43">
        <f t="shared" si="210"/>
        <v>5.1439393939393042E-2</v>
      </c>
    </row>
    <row r="1662" spans="1:32" x14ac:dyDescent="0.25">
      <c r="A1662" s="48" t="s">
        <v>1929</v>
      </c>
      <c r="B1662" s="48" t="s">
        <v>136</v>
      </c>
      <c r="C1662" s="49">
        <v>2005</v>
      </c>
      <c r="D1662" s="85">
        <v>31498708.685199998</v>
      </c>
      <c r="E1662" s="49">
        <v>19894165.7090418</v>
      </c>
      <c r="F1662" s="49">
        <v>27432549.3393698</v>
      </c>
      <c r="G1662" s="49">
        <v>27432549.3393698</v>
      </c>
      <c r="H1662" s="49">
        <v>3318431.37109613</v>
      </c>
      <c r="I1662" s="49">
        <v>3318431.37109613</v>
      </c>
      <c r="J1662" s="49">
        <v>0.99972499235790102</v>
      </c>
      <c r="K1662" s="49">
        <v>30750980.710465901</v>
      </c>
      <c r="L1662" s="49">
        <v>30750980.710465901</v>
      </c>
      <c r="M1662" s="38">
        <f>IF(OR(Beazley_data[[#This Row],[total_RC]]&lt;0.6,Beazley_data[[#This Row],[total_RC]]&gt;2),1,Beazley_data[[#This Row],[total_RC]])</f>
        <v>0.99972499235790102</v>
      </c>
      <c r="P1662" s="39" t="str">
        <f>Beazley_data[[#This Row],[key]]</f>
        <v>HP2005</v>
      </c>
      <c r="Q1662" s="40">
        <f>Beazley_data[[#This Row],[WEP]]</f>
        <v>31498708.685199998</v>
      </c>
      <c r="R1662" s="40">
        <f t="shared" si="203"/>
        <v>32738183.611664001</v>
      </c>
      <c r="S1662" s="41">
        <f t="shared" si="204"/>
        <v>3.7860222826241373E-2</v>
      </c>
      <c r="U1662" s="42">
        <f>Beazley_data[[#This Row],[Acq_costs]]</f>
        <v>19894165.7090418</v>
      </c>
      <c r="V1662" s="40">
        <f t="shared" si="205"/>
        <v>20677129.844595999</v>
      </c>
      <c r="W1662" s="43">
        <f t="shared" si="206"/>
        <v>3.7866190396769556E-2</v>
      </c>
      <c r="Y1662" s="44">
        <f>Beazley_data[[#This Row],[total_RC]]</f>
        <v>0.99972499235790102</v>
      </c>
      <c r="Z1662" s="45">
        <f t="shared" si="207"/>
        <v>0.99972498702746004</v>
      </c>
      <c r="AA1662" s="43">
        <f t="shared" si="208"/>
        <v>-5.3319073211840554E-9</v>
      </c>
      <c r="AD1662" s="42">
        <f>Beazley_data[[#This Row],[Cat_incurred]]+Beazley_data[[#This Row],[incurred_exc_cat]]</f>
        <v>30750980.71046593</v>
      </c>
      <c r="AE1662" s="40">
        <f t="shared" si="209"/>
        <v>32418572.428571999</v>
      </c>
      <c r="AF1662" s="43">
        <f t="shared" si="210"/>
        <v>5.1439393939393285E-2</v>
      </c>
    </row>
    <row r="1663" spans="1:32" x14ac:dyDescent="0.25">
      <c r="A1663" s="46" t="s">
        <v>1930</v>
      </c>
      <c r="B1663" s="46" t="s">
        <v>136</v>
      </c>
      <c r="C1663">
        <v>2006</v>
      </c>
      <c r="D1663" s="84">
        <v>34930596.250500001</v>
      </c>
      <c r="E1663">
        <v>21980326.604198501</v>
      </c>
      <c r="F1663">
        <v>35598307.906003803</v>
      </c>
      <c r="G1663">
        <v>35598307.906003803</v>
      </c>
      <c r="H1663">
        <v>1868148.26676972</v>
      </c>
      <c r="I1663">
        <v>1868148.26676972</v>
      </c>
      <c r="J1663">
        <v>1.00670530901113</v>
      </c>
      <c r="K1663">
        <v>37466456.172773503</v>
      </c>
      <c r="L1663">
        <v>37466456.172773503</v>
      </c>
      <c r="M1663" s="38">
        <f>IF(OR(Beazley_data[[#This Row],[total_RC]]&lt;0.6,Beazley_data[[#This Row],[total_RC]]&gt;2),1,Beazley_data[[#This Row],[total_RC]])</f>
        <v>1.00670530901113</v>
      </c>
      <c r="P1663" s="39" t="str">
        <f>Beazley_data[[#This Row],[key]]</f>
        <v>HP2006</v>
      </c>
      <c r="Q1663" s="40">
        <f>Beazley_data[[#This Row],[WEP]]</f>
        <v>34930596.250500001</v>
      </c>
      <c r="R1663" s="40">
        <f t="shared" si="203"/>
        <v>36305560.668779999</v>
      </c>
      <c r="S1663" s="41">
        <f t="shared" si="204"/>
        <v>3.7872006187260512E-2</v>
      </c>
      <c r="U1663" s="42">
        <f>Beazley_data[[#This Row],[Acq_costs]]</f>
        <v>21980326.604198501</v>
      </c>
      <c r="V1663" s="40">
        <f t="shared" si="205"/>
        <v>22845584.119284</v>
      </c>
      <c r="W1663" s="43">
        <f t="shared" si="206"/>
        <v>3.7874169054628558E-2</v>
      </c>
      <c r="Y1663" s="44">
        <f>Beazley_data[[#This Row],[total_RC]]</f>
        <v>1.00670530901113</v>
      </c>
      <c r="Z1663" s="45">
        <f t="shared" si="207"/>
        <v>1.0067053643374899</v>
      </c>
      <c r="AA1663" s="43">
        <f t="shared" si="208"/>
        <v>5.4957847546873477E-8</v>
      </c>
      <c r="AD1663" s="42">
        <f>Beazley_data[[#This Row],[Cat_incurred]]+Beazley_data[[#This Row],[incurred_exc_cat]]</f>
        <v>37466456.172773525</v>
      </c>
      <c r="AE1663" s="40">
        <f t="shared" si="209"/>
        <v>39489804.730860002</v>
      </c>
      <c r="AF1663" s="43">
        <f t="shared" si="210"/>
        <v>5.1237238874095925E-2</v>
      </c>
    </row>
    <row r="1664" spans="1:32" x14ac:dyDescent="0.25">
      <c r="A1664" s="48" t="s">
        <v>1931</v>
      </c>
      <c r="B1664" s="48" t="s">
        <v>136</v>
      </c>
      <c r="C1664" s="49">
        <v>2007</v>
      </c>
      <c r="D1664" s="85">
        <v>36575053.000799999</v>
      </c>
      <c r="E1664" s="49">
        <v>23484989.514782</v>
      </c>
      <c r="F1664" s="49">
        <v>35316483.6684677</v>
      </c>
      <c r="G1664" s="49">
        <v>35316483.6684677</v>
      </c>
      <c r="H1664" s="49">
        <v>2061884.1209968301</v>
      </c>
      <c r="I1664" s="49">
        <v>2061884.1209968301</v>
      </c>
      <c r="J1664" s="49">
        <v>1.04881349355526</v>
      </c>
      <c r="K1664" s="49">
        <v>37378367.7894646</v>
      </c>
      <c r="L1664" s="49">
        <v>37378367.7894646</v>
      </c>
      <c r="M1664" s="38">
        <f>IF(OR(Beazley_data[[#This Row],[total_RC]]&lt;0.6,Beazley_data[[#This Row],[total_RC]]&gt;2),1,Beazley_data[[#This Row],[total_RC]])</f>
        <v>1.04881349355526</v>
      </c>
      <c r="P1664" s="39" t="str">
        <f>Beazley_data[[#This Row],[key]]</f>
        <v>HP2007</v>
      </c>
      <c r="Q1664" s="40">
        <f>Beazley_data[[#This Row],[WEP]]</f>
        <v>36575053.000799999</v>
      </c>
      <c r="R1664" s="40">
        <f t="shared" si="203"/>
        <v>38014845.113003999</v>
      </c>
      <c r="S1664" s="41">
        <f t="shared" si="204"/>
        <v>3.7874470037271853E-2</v>
      </c>
      <c r="U1664" s="42">
        <f>Beazley_data[[#This Row],[Acq_costs]]</f>
        <v>23484989.514782</v>
      </c>
      <c r="V1664" s="40">
        <f t="shared" si="205"/>
        <v>24409522.285128001</v>
      </c>
      <c r="W1664" s="43">
        <f t="shared" si="206"/>
        <v>3.7875905949592927E-2</v>
      </c>
      <c r="Y1664" s="44">
        <f>Beazley_data[[#This Row],[total_RC]]</f>
        <v>1.04881349355526</v>
      </c>
      <c r="Z1664" s="45">
        <f t="shared" si="207"/>
        <v>1.048813723596</v>
      </c>
      <c r="AA1664" s="43">
        <f t="shared" si="208"/>
        <v>2.1933422002116953E-7</v>
      </c>
      <c r="AD1664" s="42">
        <f>Beazley_data[[#This Row],[Cat_incurred]]+Beazley_data[[#This Row],[incurred_exc_cat]]</f>
        <v>37378367.789464533</v>
      </c>
      <c r="AE1664" s="40">
        <f t="shared" si="209"/>
        <v>39407556.958640501</v>
      </c>
      <c r="AF1664" s="43">
        <f t="shared" si="210"/>
        <v>5.1492386886750348E-2</v>
      </c>
    </row>
    <row r="1665" spans="1:32" x14ac:dyDescent="0.25">
      <c r="A1665" s="46" t="s">
        <v>1932</v>
      </c>
      <c r="B1665" s="46" t="s">
        <v>136</v>
      </c>
      <c r="C1665">
        <v>2008</v>
      </c>
      <c r="D1665" s="84">
        <v>11564279.3225</v>
      </c>
      <c r="E1665">
        <v>7063117.1799293701</v>
      </c>
      <c r="F1665">
        <v>8536400.2727306392</v>
      </c>
      <c r="G1665">
        <v>8536400.2727306392</v>
      </c>
      <c r="H1665">
        <v>1151754.95126731</v>
      </c>
      <c r="I1665">
        <v>1151754.95126731</v>
      </c>
      <c r="J1665">
        <v>1.0971965344155199</v>
      </c>
      <c r="K1665">
        <v>9688155.2239979506</v>
      </c>
      <c r="L1665">
        <v>9688155.2239979506</v>
      </c>
      <c r="M1665" s="38">
        <f>IF(OR(Beazley_data[[#This Row],[total_RC]]&lt;0.6,Beazley_data[[#This Row],[total_RC]]&gt;2),1,Beazley_data[[#This Row],[total_RC]])</f>
        <v>1.0971965344155199</v>
      </c>
      <c r="P1665" s="39" t="str">
        <f>Beazley_data[[#This Row],[key]]</f>
        <v>HP2008</v>
      </c>
      <c r="Q1665" s="40">
        <f>Beazley_data[[#This Row],[WEP]]</f>
        <v>11564279.3225</v>
      </c>
      <c r="R1665" s="40">
        <f t="shared" si="203"/>
        <v>12019385.921784</v>
      </c>
      <c r="S1665" s="41">
        <f t="shared" si="204"/>
        <v>3.7864380280789804E-2</v>
      </c>
      <c r="U1665" s="42">
        <f>Beazley_data[[#This Row],[Acq_costs]]</f>
        <v>7063117.1799293701</v>
      </c>
      <c r="V1665" s="40">
        <f t="shared" si="205"/>
        <v>7341115.5218040003</v>
      </c>
      <c r="W1665" s="43">
        <f t="shared" si="206"/>
        <v>3.7868678274976267E-2</v>
      </c>
      <c r="Y1665" s="44">
        <f>Beazley_data[[#This Row],[total_RC]]</f>
        <v>1.0971965344155199</v>
      </c>
      <c r="Z1665" s="45">
        <f t="shared" si="207"/>
        <v>1.09719813139455</v>
      </c>
      <c r="AA1665" s="43">
        <f t="shared" si="208"/>
        <v>1.4555065164917541E-6</v>
      </c>
      <c r="AD1665" s="42">
        <f>Beazley_data[[#This Row],[Cat_incurred]]+Beazley_data[[#This Row],[incurred_exc_cat]]</f>
        <v>9688155.2239979487</v>
      </c>
      <c r="AE1665" s="40">
        <f t="shared" si="209"/>
        <v>10218524.135301299</v>
      </c>
      <c r="AF1665" s="43">
        <f t="shared" si="210"/>
        <v>5.1902692040538247E-2</v>
      </c>
    </row>
    <row r="1666" spans="1:32" x14ac:dyDescent="0.25">
      <c r="A1666" s="48" t="s">
        <v>1933</v>
      </c>
      <c r="B1666" s="48" t="s">
        <v>136</v>
      </c>
      <c r="C1666" s="49">
        <v>2009</v>
      </c>
      <c r="D1666" s="85">
        <v>10987888.205800001</v>
      </c>
      <c r="E1666" s="49">
        <v>6701636.2035672199</v>
      </c>
      <c r="F1666" s="49">
        <v>10328096.6312149</v>
      </c>
      <c r="G1666" s="49">
        <v>10328096.6312149</v>
      </c>
      <c r="H1666" s="49">
        <v>939333.538234359</v>
      </c>
      <c r="I1666" s="49">
        <v>939333.538234359</v>
      </c>
      <c r="J1666" s="49">
        <v>1.0811662192484901</v>
      </c>
      <c r="K1666" s="49">
        <v>11267430.1694493</v>
      </c>
      <c r="L1666" s="49">
        <v>11267430.1694493</v>
      </c>
      <c r="M1666" s="38">
        <f>IF(OR(Beazley_data[[#This Row],[total_RC]]&lt;0.6,Beazley_data[[#This Row],[total_RC]]&gt;2),1,Beazley_data[[#This Row],[total_RC]])</f>
        <v>1.0811662192484901</v>
      </c>
      <c r="P1666" s="39" t="str">
        <f>Beazley_data[[#This Row],[key]]</f>
        <v>HP2009</v>
      </c>
      <c r="Q1666" s="40">
        <f>Beazley_data[[#This Row],[WEP]]</f>
        <v>10987888.205800001</v>
      </c>
      <c r="R1666" s="40">
        <f t="shared" ref="R1666:R1729" si="211">IFERROR(INDEX($AJ$4:$CZ$182,MATCH($B1666,$AI$4:$AI$182,0),MATCH($C1666&amp;"WEP",$AJ$1:$FQ$1,0)),0)</f>
        <v>11420482.22964</v>
      </c>
      <c r="S1666" s="41">
        <f t="shared" ref="S1666:S1729" si="212">IFERROR((R1666-Q1666)/R1666,"no values")</f>
        <v>3.7878787877912171E-2</v>
      </c>
      <c r="U1666" s="42">
        <f>Beazley_data[[#This Row],[Acq_costs]]</f>
        <v>6701636.2035672199</v>
      </c>
      <c r="V1666" s="40">
        <f t="shared" ref="V1666:V1729" si="213">IFERROR(INDEX($AJ$4:$FQ$182,MATCH($B1666,$AI$4:$AI$182,0),MATCH($C1666&amp;"Acquisition Cost",$AJ$1:$FQ$1,0)),0)</f>
        <v>6965480.1485280003</v>
      </c>
      <c r="W1666" s="43">
        <f t="shared" ref="W1666:W1729" si="214">IFERROR((V1666-U1666)/V1666,"no values")</f>
        <v>3.7878787870286014E-2</v>
      </c>
      <c r="Y1666" s="44">
        <f>Beazley_data[[#This Row],[total_RC]]</f>
        <v>1.0811662192484901</v>
      </c>
      <c r="Z1666" s="45">
        <f t="shared" ref="Z1666:Z1729" si="215">IFERROR(INDEX($AJ$4:$FQ$182,MATCH($B1666,$AI$4:$AI$182,0),MATCH($C1666&amp;"RC",$AJ$1:$FQ$1,0)),0)</f>
        <v>1.0811662192606399</v>
      </c>
      <c r="AA1666" s="43">
        <f t="shared" ref="AA1666:AA1729" si="216">IFERROR((Z1666-Y1666)/Z1666,"no values")</f>
        <v>1.1237713938747161E-11</v>
      </c>
      <c r="AD1666" s="42">
        <f>Beazley_data[[#This Row],[Cat_incurred]]+Beazley_data[[#This Row],[incurred_exc_cat]]</f>
        <v>11267430.169449259</v>
      </c>
      <c r="AE1666" s="40">
        <f t="shared" ref="AE1666:AE1729" si="217">IFERROR(INDEX($AJ$4:$FQ$182,MATCH($B1666,$AI$4:$AI$182,0),MATCH($C1666&amp;"Total Incurred (Cat)",$AJ$1:$FQ$1,0)),0)+IFERROR(INDEX($AJ$4:$FQ$182,MATCH($B1666,$AI$4:$AI$182,0),MATCH($C1666&amp;"Total Incurred (Non Cat)",$AJ$1:$FQ$1,0)),0)</f>
        <v>11883078.180578901</v>
      </c>
      <c r="AF1666" s="43">
        <f t="shared" ref="AF1666:AF1729" si="218">IFERROR((AE1666-AD1666)/AE1666,"no values")</f>
        <v>5.1808799182675225E-2</v>
      </c>
    </row>
    <row r="1667" spans="1:32" x14ac:dyDescent="0.25">
      <c r="A1667" s="46" t="s">
        <v>1934</v>
      </c>
      <c r="B1667" s="46" t="s">
        <v>136</v>
      </c>
      <c r="C1667">
        <v>2010</v>
      </c>
      <c r="D1667" s="84">
        <v>5884859.8392000003</v>
      </c>
      <c r="E1667">
        <v>3431114.4400481801</v>
      </c>
      <c r="F1667">
        <v>3355539.75537267</v>
      </c>
      <c r="G1667">
        <v>3355539.75537267</v>
      </c>
      <c r="H1667">
        <v>508384.00305211003</v>
      </c>
      <c r="I1667">
        <v>508384.00305211003</v>
      </c>
      <c r="J1667">
        <v>1.0250558791198301</v>
      </c>
      <c r="K1667">
        <v>3863923.7584247799</v>
      </c>
      <c r="L1667">
        <v>3863923.7584247799</v>
      </c>
      <c r="M1667" s="38">
        <f>IF(OR(Beazley_data[[#This Row],[total_RC]]&lt;0.6,Beazley_data[[#This Row],[total_RC]]&gt;2),1,Beazley_data[[#This Row],[total_RC]])</f>
        <v>1.0250558791198301</v>
      </c>
      <c r="P1667" s="39" t="str">
        <f>Beazley_data[[#This Row],[key]]</f>
        <v>HP2010</v>
      </c>
      <c r="Q1667" s="40">
        <f>Beazley_data[[#This Row],[WEP]]</f>
        <v>5884859.8392000003</v>
      </c>
      <c r="R1667" s="40">
        <f t="shared" si="211"/>
        <v>6116456.4989520004</v>
      </c>
      <c r="S1667" s="41">
        <f t="shared" si="212"/>
        <v>3.7864515147239604E-2</v>
      </c>
      <c r="U1667" s="42">
        <f>Beazley_data[[#This Row],[Acq_costs]]</f>
        <v>3431114.4400481801</v>
      </c>
      <c r="V1667" s="40">
        <f t="shared" si="213"/>
        <v>3566158.7992839999</v>
      </c>
      <c r="W1667" s="43">
        <f t="shared" si="214"/>
        <v>3.7868296628555523E-2</v>
      </c>
      <c r="Y1667" s="44">
        <f>Beazley_data[[#This Row],[total_RC]]</f>
        <v>1.0250558791198301</v>
      </c>
      <c r="Z1667" s="45">
        <f t="shared" si="215"/>
        <v>1.0250562601475</v>
      </c>
      <c r="AA1667" s="43">
        <f t="shared" si="216"/>
        <v>3.7171390944465606E-7</v>
      </c>
      <c r="AD1667" s="42">
        <f>Beazley_data[[#This Row],[Cat_incurred]]+Beazley_data[[#This Row],[incurred_exc_cat]]</f>
        <v>3863923.7584247799</v>
      </c>
      <c r="AE1667" s="40">
        <f t="shared" si="217"/>
        <v>4073456.308776</v>
      </c>
      <c r="AF1667" s="43">
        <f t="shared" si="218"/>
        <v>5.143851669644664E-2</v>
      </c>
    </row>
    <row r="1668" spans="1:32" x14ac:dyDescent="0.25">
      <c r="A1668" s="48" t="s">
        <v>1935</v>
      </c>
      <c r="B1668" s="48" t="s">
        <v>136</v>
      </c>
      <c r="C1668" s="49">
        <v>2011</v>
      </c>
      <c r="D1668" s="85">
        <v>5986579.5197000001</v>
      </c>
      <c r="E1668" s="49">
        <v>3446481.1288086101</v>
      </c>
      <c r="F1668" s="49">
        <v>3428225.9835554799</v>
      </c>
      <c r="G1668" s="49">
        <v>3428225.9835554799</v>
      </c>
      <c r="H1668" s="49">
        <v>361236.42440791702</v>
      </c>
      <c r="I1668" s="49">
        <v>361236.42440791702</v>
      </c>
      <c r="J1668" s="49">
        <v>1.03940735765139</v>
      </c>
      <c r="K1668" s="49">
        <v>3789462.4079633998</v>
      </c>
      <c r="L1668" s="49">
        <v>3789462.4079633998</v>
      </c>
      <c r="M1668" s="38">
        <f>IF(OR(Beazley_data[[#This Row],[total_RC]]&lt;0.6,Beazley_data[[#This Row],[total_RC]]&gt;2),1,Beazley_data[[#This Row],[total_RC]])</f>
        <v>1.03940735765139</v>
      </c>
      <c r="P1668" s="39" t="str">
        <f>Beazley_data[[#This Row],[key]]</f>
        <v>HP2011</v>
      </c>
      <c r="Q1668" s="40">
        <f>Beazley_data[[#This Row],[WEP]]</f>
        <v>5986579.5197000001</v>
      </c>
      <c r="R1668" s="40">
        <f t="shared" si="211"/>
        <v>6222271.6266480004</v>
      </c>
      <c r="S1668" s="41">
        <f t="shared" si="212"/>
        <v>3.7878787859180953E-2</v>
      </c>
      <c r="U1668" s="42">
        <f>Beazley_data[[#This Row],[Acq_costs]]</f>
        <v>3446481.1288086101</v>
      </c>
      <c r="V1668" s="40">
        <f t="shared" si="213"/>
        <v>3582169.362156</v>
      </c>
      <c r="W1668" s="43">
        <f t="shared" si="214"/>
        <v>3.7878787859913797E-2</v>
      </c>
      <c r="Y1668" s="44">
        <f>Beazley_data[[#This Row],[total_RC]]</f>
        <v>1.03940735765139</v>
      </c>
      <c r="Z1668" s="45">
        <f t="shared" si="215"/>
        <v>1.0394073576912499</v>
      </c>
      <c r="AA1668" s="43">
        <f t="shared" si="216"/>
        <v>3.8348673279016078E-11</v>
      </c>
      <c r="AD1668" s="42">
        <f>Beazley_data[[#This Row],[Cat_incurred]]+Beazley_data[[#This Row],[incurred_exc_cat]]</f>
        <v>3789462.407963397</v>
      </c>
      <c r="AE1668" s="40">
        <f t="shared" si="217"/>
        <v>3995991.6201073099</v>
      </c>
      <c r="AF1668" s="43">
        <f t="shared" si="218"/>
        <v>5.1684095408179732E-2</v>
      </c>
    </row>
    <row r="1669" spans="1:32" x14ac:dyDescent="0.25">
      <c r="A1669" s="46" t="s">
        <v>1936</v>
      </c>
      <c r="B1669" s="46" t="s">
        <v>136</v>
      </c>
      <c r="C1669">
        <v>2012</v>
      </c>
      <c r="D1669" s="84">
        <v>6694166.8947000001</v>
      </c>
      <c r="E1669">
        <v>3925262.6619789698</v>
      </c>
      <c r="F1669">
        <v>3822512.5336240102</v>
      </c>
      <c r="G1669">
        <v>3822512.5336240102</v>
      </c>
      <c r="H1669">
        <v>499926.16705728997</v>
      </c>
      <c r="I1669">
        <v>499926.16705728997</v>
      </c>
      <c r="J1669">
        <v>1.04224971436219</v>
      </c>
      <c r="K1669">
        <v>4322438.7006812999</v>
      </c>
      <c r="L1669">
        <v>4322438.7006812999</v>
      </c>
      <c r="M1669" s="38">
        <f>IF(OR(Beazley_data[[#This Row],[total_RC]]&lt;0.6,Beazley_data[[#This Row],[total_RC]]&gt;2),1,Beazley_data[[#This Row],[total_RC]])</f>
        <v>1.04224971436219</v>
      </c>
      <c r="P1669" s="39" t="str">
        <f>Beazley_data[[#This Row],[key]]</f>
        <v>HP2012</v>
      </c>
      <c r="Q1669" s="40">
        <f>Beazley_data[[#This Row],[WEP]]</f>
        <v>6694166.8947000001</v>
      </c>
      <c r="R1669" s="40">
        <f t="shared" si="211"/>
        <v>6957716.7723359996</v>
      </c>
      <c r="S1669" s="41">
        <f t="shared" si="212"/>
        <v>3.7878787863840385E-2</v>
      </c>
      <c r="U1669" s="42">
        <f>Beazley_data[[#This Row],[Acq_costs]]</f>
        <v>3925262.6619789698</v>
      </c>
      <c r="V1669" s="40">
        <f t="shared" si="213"/>
        <v>4079800.5622439999</v>
      </c>
      <c r="W1669" s="43">
        <f t="shared" si="214"/>
        <v>3.7878787922915061E-2</v>
      </c>
      <c r="Y1669" s="44">
        <f>Beazley_data[[#This Row],[total_RC]]</f>
        <v>1.04224971436219</v>
      </c>
      <c r="Z1669" s="45">
        <f t="shared" si="215"/>
        <v>1.0422497143838101</v>
      </c>
      <c r="AA1669" s="43">
        <f t="shared" si="216"/>
        <v>2.0743626785374042E-11</v>
      </c>
      <c r="AD1669" s="42">
        <f>Beazley_data[[#This Row],[Cat_incurred]]+Beazley_data[[#This Row],[incurred_exc_cat]]</f>
        <v>4322438.7006812999</v>
      </c>
      <c r="AE1669" s="40">
        <f t="shared" si="217"/>
        <v>4558179.7817916302</v>
      </c>
      <c r="AF1669" s="43">
        <f t="shared" si="218"/>
        <v>5.1718249914589884E-2</v>
      </c>
    </row>
    <row r="1670" spans="1:32" x14ac:dyDescent="0.25">
      <c r="A1670" s="48" t="s">
        <v>1937</v>
      </c>
      <c r="B1670" s="48" t="s">
        <v>136</v>
      </c>
      <c r="C1670" s="49">
        <v>2013</v>
      </c>
      <c r="D1670" s="85">
        <v>6650416.7015000004</v>
      </c>
      <c r="E1670" s="49">
        <v>3893129.7652888601</v>
      </c>
      <c r="F1670" s="49">
        <v>4900313.6232885299</v>
      </c>
      <c r="G1670" s="49">
        <v>4900313.6232885299</v>
      </c>
      <c r="H1670" s="49">
        <v>268120.90627228998</v>
      </c>
      <c r="I1670" s="49">
        <v>268120.90627228998</v>
      </c>
      <c r="J1670" s="49">
        <v>1.0249416449767399</v>
      </c>
      <c r="K1670" s="49">
        <v>5168434.5295608202</v>
      </c>
      <c r="L1670" s="49">
        <v>5168434.5295608202</v>
      </c>
      <c r="M1670" s="38">
        <f>IF(OR(Beazley_data[[#This Row],[total_RC]]&lt;0.6,Beazley_data[[#This Row],[total_RC]]&gt;2),1,Beazley_data[[#This Row],[total_RC]])</f>
        <v>1.0249416449767399</v>
      </c>
      <c r="P1670" s="39" t="str">
        <f>Beazley_data[[#This Row],[key]]</f>
        <v>HP2013</v>
      </c>
      <c r="Q1670" s="40">
        <f>Beazley_data[[#This Row],[WEP]]</f>
        <v>6650416.7015000004</v>
      </c>
      <c r="R1670" s="40">
        <f t="shared" si="211"/>
        <v>6912244.1306159999</v>
      </c>
      <c r="S1670" s="41">
        <f t="shared" si="212"/>
        <v>3.7878787868082166E-2</v>
      </c>
      <c r="U1670" s="42">
        <f>Beazley_data[[#This Row],[Acq_costs]]</f>
        <v>3893129.7652888601</v>
      </c>
      <c r="V1670" s="40">
        <f t="shared" si="213"/>
        <v>4046402.5908240001</v>
      </c>
      <c r="W1670" s="43">
        <f t="shared" si="214"/>
        <v>3.7878787909714114E-2</v>
      </c>
      <c r="Y1670" s="44">
        <f>Beazley_data[[#This Row],[total_RC]]</f>
        <v>1.0249416449767399</v>
      </c>
      <c r="Z1670" s="45">
        <f t="shared" si="215"/>
        <v>1.0249416449737201</v>
      </c>
      <c r="AA1670" s="43">
        <f t="shared" si="216"/>
        <v>-2.946320545944696E-12</v>
      </c>
      <c r="AD1670" s="42">
        <f>Beazley_data[[#This Row],[Cat_incurred]]+Beazley_data[[#This Row],[incurred_exc_cat]]</f>
        <v>5168434.5295608202</v>
      </c>
      <c r="AE1670" s="40">
        <f t="shared" si="217"/>
        <v>5448706.4502232801</v>
      </c>
      <c r="AF1670" s="43">
        <f t="shared" si="218"/>
        <v>5.1438249284098389E-2</v>
      </c>
    </row>
    <row r="1671" spans="1:32" x14ac:dyDescent="0.25">
      <c r="A1671" s="46" t="s">
        <v>1938</v>
      </c>
      <c r="B1671" s="46" t="s">
        <v>136</v>
      </c>
      <c r="C1671">
        <v>2014</v>
      </c>
      <c r="D1671" s="84">
        <v>7200038.4616</v>
      </c>
      <c r="E1671">
        <v>4064027.2822828698</v>
      </c>
      <c r="F1671">
        <v>4428712.6139209196</v>
      </c>
      <c r="G1671">
        <v>4428712.6139209196</v>
      </c>
      <c r="H1671">
        <v>1156061.4195222</v>
      </c>
      <c r="I1671">
        <v>1156061.4195222</v>
      </c>
      <c r="J1671">
        <v>1.0040530728141699</v>
      </c>
      <c r="K1671">
        <v>5584774.0334431203</v>
      </c>
      <c r="L1671">
        <v>5584774.0334431203</v>
      </c>
      <c r="M1671" s="38">
        <f>IF(OR(Beazley_data[[#This Row],[total_RC]]&lt;0.6,Beazley_data[[#This Row],[total_RC]]&gt;2),1,Beazley_data[[#This Row],[total_RC]])</f>
        <v>1.0040530728141699</v>
      </c>
      <c r="P1671" s="39" t="str">
        <f>Beazley_data[[#This Row],[key]]</f>
        <v>HP2014</v>
      </c>
      <c r="Q1671" s="40">
        <f>Beazley_data[[#This Row],[WEP]]</f>
        <v>7200038.4616</v>
      </c>
      <c r="R1671" s="40">
        <f t="shared" si="211"/>
        <v>7483504.5427559996</v>
      </c>
      <c r="S1671" s="41">
        <f t="shared" si="212"/>
        <v>3.7878787877585175E-2</v>
      </c>
      <c r="U1671" s="42">
        <f>Beazley_data[[#This Row],[Acq_costs]]</f>
        <v>4064027.2822828698</v>
      </c>
      <c r="V1671" s="40">
        <f t="shared" si="213"/>
        <v>4224028.3563719997</v>
      </c>
      <c r="W1671" s="43">
        <f t="shared" si="214"/>
        <v>3.7878787875030788E-2</v>
      </c>
      <c r="Y1671" s="44">
        <f>Beazley_data[[#This Row],[total_RC]]</f>
        <v>1.0040530728141699</v>
      </c>
      <c r="Z1671" s="45">
        <f t="shared" si="215"/>
        <v>1.00405307282631</v>
      </c>
      <c r="AA1671" s="43">
        <f t="shared" si="216"/>
        <v>1.2091060779783361E-11</v>
      </c>
      <c r="AD1671" s="42">
        <f>Beazley_data[[#This Row],[Cat_incurred]]+Beazley_data[[#This Row],[incurred_exc_cat]]</f>
        <v>5584774.0334431194</v>
      </c>
      <c r="AE1671" s="40">
        <f t="shared" si="217"/>
        <v>5885118.1361523597</v>
      </c>
      <c r="AF1671" s="43">
        <f t="shared" si="218"/>
        <v>5.103450699897126E-2</v>
      </c>
    </row>
    <row r="1672" spans="1:32" x14ac:dyDescent="0.25">
      <c r="A1672" s="48" t="s">
        <v>1939</v>
      </c>
      <c r="B1672" s="48" t="s">
        <v>136</v>
      </c>
      <c r="C1672" s="49">
        <v>2015</v>
      </c>
      <c r="D1672" s="85">
        <v>7934312.4874999998</v>
      </c>
      <c r="E1672" s="49">
        <v>4493998.8417743798</v>
      </c>
      <c r="F1672" s="49">
        <v>6411693.3474652199</v>
      </c>
      <c r="G1672" s="49">
        <v>6446411.5762652196</v>
      </c>
      <c r="H1672" s="49">
        <v>917874.85601880203</v>
      </c>
      <c r="I1672" s="49">
        <v>917874.85601880203</v>
      </c>
      <c r="J1672" s="49">
        <v>1</v>
      </c>
      <c r="K1672" s="49">
        <v>7329568.2034840202</v>
      </c>
      <c r="L1672" s="49">
        <v>7364286.4322840199</v>
      </c>
      <c r="M1672" s="38">
        <f>IF(OR(Beazley_data[[#This Row],[total_RC]]&lt;0.6,Beazley_data[[#This Row],[total_RC]]&gt;2),1,Beazley_data[[#This Row],[total_RC]])</f>
        <v>1</v>
      </c>
      <c r="P1672" s="39" t="str">
        <f>Beazley_data[[#This Row],[key]]</f>
        <v>HP2015</v>
      </c>
      <c r="Q1672" s="40">
        <f>Beazley_data[[#This Row],[WEP]]</f>
        <v>7934312.4874999998</v>
      </c>
      <c r="R1672" s="40">
        <f t="shared" si="211"/>
        <v>8246686.9946999997</v>
      </c>
      <c r="S1672" s="41">
        <f t="shared" si="212"/>
        <v>3.7878787857567223E-2</v>
      </c>
      <c r="U1672" s="42">
        <f>Beazley_data[[#This Row],[Acq_costs]]</f>
        <v>4493998.8417743798</v>
      </c>
      <c r="V1672" s="40">
        <f t="shared" si="213"/>
        <v>4670927.9300640002</v>
      </c>
      <c r="W1672" s="43">
        <f t="shared" si="214"/>
        <v>3.7878787885129307E-2</v>
      </c>
      <c r="Y1672" s="44">
        <f>Beazley_data[[#This Row],[total_RC]]</f>
        <v>1</v>
      </c>
      <c r="Z1672" s="45">
        <f t="shared" si="215"/>
        <v>1</v>
      </c>
      <c r="AA1672" s="43">
        <f t="shared" si="216"/>
        <v>0</v>
      </c>
      <c r="AD1672" s="42">
        <f>Beazley_data[[#This Row],[Cat_incurred]]+Beazley_data[[#This Row],[incurred_exc_cat]]</f>
        <v>7364286.4322840218</v>
      </c>
      <c r="AE1672" s="40">
        <f t="shared" si="217"/>
        <v>7742214.4497213503</v>
      </c>
      <c r="AF1672" s="43">
        <f t="shared" si="218"/>
        <v>4.8813943335156595E-2</v>
      </c>
    </row>
    <row r="1673" spans="1:32" x14ac:dyDescent="0.25">
      <c r="A1673" s="46" t="s">
        <v>1940</v>
      </c>
      <c r="B1673" s="46" t="s">
        <v>136</v>
      </c>
      <c r="C1673">
        <v>2016</v>
      </c>
      <c r="D1673" s="84">
        <v>8246368.2921000002</v>
      </c>
      <c r="E1673">
        <v>4700607.3353895498</v>
      </c>
      <c r="F1673">
        <v>7857350.8921057601</v>
      </c>
      <c r="G1673">
        <v>7857350.8921057601</v>
      </c>
      <c r="H1673">
        <v>194966.48146337</v>
      </c>
      <c r="I1673">
        <v>194966.48146337</v>
      </c>
      <c r="J1673">
        <v>1.0081843360262599</v>
      </c>
      <c r="K1673">
        <v>8052317.37356913</v>
      </c>
      <c r="L1673">
        <v>8052317.37356913</v>
      </c>
      <c r="M1673" s="38">
        <f>IF(OR(Beazley_data[[#This Row],[total_RC]]&lt;0.6,Beazley_data[[#This Row],[total_RC]]&gt;2),1,Beazley_data[[#This Row],[total_RC]])</f>
        <v>1.0081843360262599</v>
      </c>
      <c r="P1673" s="39" t="str">
        <f>Beazley_data[[#This Row],[key]]</f>
        <v>HP2016</v>
      </c>
      <c r="Q1673" s="40">
        <f>Beazley_data[[#This Row],[WEP]]</f>
        <v>8246368.2921000002</v>
      </c>
      <c r="R1673" s="40">
        <f t="shared" si="211"/>
        <v>8571028.4609399997</v>
      </c>
      <c r="S1673" s="41">
        <f t="shared" si="212"/>
        <v>3.7878787863037083E-2</v>
      </c>
      <c r="U1673" s="42">
        <f>Beazley_data[[#This Row],[Acq_costs]]</f>
        <v>4700607.3353895498</v>
      </c>
      <c r="V1673" s="40">
        <f t="shared" si="213"/>
        <v>4885670.6162879998</v>
      </c>
      <c r="W1673" s="43">
        <f t="shared" si="214"/>
        <v>3.7878787874377012E-2</v>
      </c>
      <c r="Y1673" s="44">
        <f>Beazley_data[[#This Row],[total_RC]]</f>
        <v>1.0081843360262599</v>
      </c>
      <c r="Z1673" s="45">
        <f t="shared" si="215"/>
        <v>1.00818433602887</v>
      </c>
      <c r="AA1673" s="43">
        <f t="shared" si="216"/>
        <v>2.5889455307099713E-12</v>
      </c>
      <c r="AD1673" s="42">
        <f>Beazley_data[[#This Row],[Cat_incurred]]+Beazley_data[[#This Row],[incurred_exc_cat]]</f>
        <v>8052317.37356913</v>
      </c>
      <c r="AE1673" s="40">
        <f t="shared" si="217"/>
        <v>8481383.0642639995</v>
      </c>
      <c r="AF1673" s="43">
        <f t="shared" si="218"/>
        <v>5.0589118242132261E-2</v>
      </c>
    </row>
    <row r="1674" spans="1:32" x14ac:dyDescent="0.25">
      <c r="A1674" s="48" t="s">
        <v>1941</v>
      </c>
      <c r="B1674" s="48" t="s">
        <v>136</v>
      </c>
      <c r="C1674" s="49">
        <v>2017</v>
      </c>
      <c r="D1674" s="85">
        <v>11029878.1152</v>
      </c>
      <c r="E1674" s="49">
        <v>6424973.3192301504</v>
      </c>
      <c r="F1674" s="49">
        <v>18113582.9426861</v>
      </c>
      <c r="G1674" s="49">
        <v>18152755.010761701</v>
      </c>
      <c r="H1674" s="49">
        <v>381945.45003622997</v>
      </c>
      <c r="I1674" s="49">
        <v>381945.45003622997</v>
      </c>
      <c r="J1674" s="49">
        <v>1.0391155737873801</v>
      </c>
      <c r="K1674" s="49">
        <v>18495528.392722301</v>
      </c>
      <c r="L1674" s="49">
        <v>18534700.460797898</v>
      </c>
      <c r="M1674" s="38">
        <f>IF(OR(Beazley_data[[#This Row],[total_RC]]&lt;0.6,Beazley_data[[#This Row],[total_RC]]&gt;2),1,Beazley_data[[#This Row],[total_RC]])</f>
        <v>1.0391155737873801</v>
      </c>
      <c r="P1674" s="39" t="str">
        <f>Beazley_data[[#This Row],[key]]</f>
        <v>HP2017</v>
      </c>
      <c r="Q1674" s="40">
        <f>Beazley_data[[#This Row],[WEP]]</f>
        <v>11029878.1152</v>
      </c>
      <c r="R1674" s="40">
        <f t="shared" si="211"/>
        <v>11064825.285096001</v>
      </c>
      <c r="S1674" s="41">
        <f t="shared" si="212"/>
        <v>3.1584023240813228E-3</v>
      </c>
      <c r="U1674" s="42">
        <f>Beazley_data[[#This Row],[Acq_costs]]</f>
        <v>6424973.3192301504</v>
      </c>
      <c r="V1674" s="40">
        <f t="shared" si="213"/>
        <v>6417225.0248039998</v>
      </c>
      <c r="W1674" s="43">
        <f t="shared" si="214"/>
        <v>-1.2074213380708549E-3</v>
      </c>
      <c r="Y1674" s="44">
        <f>Beazley_data[[#This Row],[total_RC]]</f>
        <v>1.0391155737873801</v>
      </c>
      <c r="Z1674" s="45">
        <f t="shared" si="215"/>
        <v>1.0378213524309601</v>
      </c>
      <c r="AA1674" s="43">
        <f t="shared" si="216"/>
        <v>-1.2470560115076122E-3</v>
      </c>
      <c r="AD1674" s="42">
        <f>Beazley_data[[#This Row],[Cat_incurred]]+Beazley_data[[#This Row],[incurred_exc_cat]]</f>
        <v>18534700.460797932</v>
      </c>
      <c r="AE1674" s="40">
        <f t="shared" si="217"/>
        <v>18747624.697824001</v>
      </c>
      <c r="AF1674" s="43">
        <f t="shared" si="218"/>
        <v>1.1357398094852145E-2</v>
      </c>
    </row>
    <row r="1675" spans="1:32" x14ac:dyDescent="0.25">
      <c r="A1675" s="46" t="s">
        <v>1942</v>
      </c>
      <c r="B1675" s="46" t="s">
        <v>136</v>
      </c>
      <c r="C1675">
        <v>2018</v>
      </c>
      <c r="D1675" s="84">
        <v>9340031.9848999996</v>
      </c>
      <c r="E1675">
        <v>5131079.0151307601</v>
      </c>
      <c r="F1675">
        <v>8960431.1142670009</v>
      </c>
      <c r="G1675">
        <v>9108105.0403669998</v>
      </c>
      <c r="H1675">
        <v>505000.33623900003</v>
      </c>
      <c r="I1675">
        <v>505000.33623900003</v>
      </c>
      <c r="J1675">
        <v>1.0474748575643</v>
      </c>
      <c r="K1675">
        <v>9465431.4505059998</v>
      </c>
      <c r="L1675">
        <v>9613105.3766060006</v>
      </c>
      <c r="M1675" s="38">
        <f>IF(OR(Beazley_data[[#This Row],[total_RC]]&lt;0.6,Beazley_data[[#This Row],[total_RC]]&gt;2),1,Beazley_data[[#This Row],[total_RC]])</f>
        <v>1.0474748575643</v>
      </c>
      <c r="P1675" s="39" t="str">
        <f>Beazley_data[[#This Row],[key]]</f>
        <v>HP2018</v>
      </c>
      <c r="Q1675" s="40">
        <f>Beazley_data[[#This Row],[WEP]]</f>
        <v>9340031.9848999996</v>
      </c>
      <c r="R1675" s="40">
        <f t="shared" si="211"/>
        <v>10080319.779287999</v>
      </c>
      <c r="S1675" s="41">
        <f t="shared" si="212"/>
        <v>7.3438919657000057E-2</v>
      </c>
      <c r="U1675" s="42">
        <f>Beazley_data[[#This Row],[Acq_costs]]</f>
        <v>5131079.0151307601</v>
      </c>
      <c r="V1675" s="40">
        <f t="shared" si="213"/>
        <v>5580920.0000400003</v>
      </c>
      <c r="W1675" s="43">
        <f t="shared" si="214"/>
        <v>8.0603374516390852E-2</v>
      </c>
      <c r="Y1675" s="44">
        <f>Beazley_data[[#This Row],[total_RC]]</f>
        <v>1.0474748575643</v>
      </c>
      <c r="Z1675" s="45">
        <f t="shared" si="215"/>
        <v>1.0485519845457401</v>
      </c>
      <c r="AA1675" s="43">
        <f t="shared" si="216"/>
        <v>1.0272518647767984E-3</v>
      </c>
      <c r="AD1675" s="42">
        <f>Beazley_data[[#This Row],[Cat_incurred]]+Beazley_data[[#This Row],[incurred_exc_cat]]</f>
        <v>9613105.3766060006</v>
      </c>
      <c r="AE1675" s="40">
        <f t="shared" si="217"/>
        <v>10745237.518300001</v>
      </c>
      <c r="AF1675" s="43">
        <f t="shared" si="218"/>
        <v>0.10536129515665785</v>
      </c>
    </row>
    <row r="1676" spans="1:32" x14ac:dyDescent="0.25">
      <c r="A1676" s="48" t="s">
        <v>1943</v>
      </c>
      <c r="B1676" s="48" t="s">
        <v>136</v>
      </c>
      <c r="C1676" s="49">
        <v>2019</v>
      </c>
      <c r="D1676" s="85">
        <v>5873855.1264000004</v>
      </c>
      <c r="E1676" s="49">
        <v>3210570.45668627</v>
      </c>
      <c r="F1676" s="49">
        <v>3998792.5041439999</v>
      </c>
      <c r="G1676" s="49">
        <v>4074201.4787440002</v>
      </c>
      <c r="H1676" s="49">
        <v>2396463.1681889999</v>
      </c>
      <c r="I1676" s="49">
        <v>2454998.8431890002</v>
      </c>
      <c r="J1676" s="49">
        <v>1.06614799616972</v>
      </c>
      <c r="K1676" s="49">
        <v>6395255.6723330002</v>
      </c>
      <c r="L1676" s="49">
        <v>6529200.3219330003</v>
      </c>
      <c r="M1676" s="38">
        <f>IF(OR(Beazley_data[[#This Row],[total_RC]]&lt;0.6,Beazley_data[[#This Row],[total_RC]]&gt;2),1,Beazley_data[[#This Row],[total_RC]])</f>
        <v>1.06614799616972</v>
      </c>
      <c r="P1676" s="39" t="str">
        <f>Beazley_data[[#This Row],[key]]</f>
        <v>HP2019</v>
      </c>
      <c r="Q1676" s="40">
        <f>Beazley_data[[#This Row],[WEP]]</f>
        <v>5873855.1264000004</v>
      </c>
      <c r="R1676" s="40">
        <f t="shared" si="211"/>
        <v>6131839.2651119996</v>
      </c>
      <c r="S1676" s="41">
        <f t="shared" si="212"/>
        <v>4.2072880184553733E-2</v>
      </c>
      <c r="U1676" s="42">
        <f>Beazley_data[[#This Row],[Acq_costs]]</f>
        <v>3210570.45668627</v>
      </c>
      <c r="V1676" s="40">
        <f t="shared" si="213"/>
        <v>3349840.8683520001</v>
      </c>
      <c r="W1676" s="43">
        <f t="shared" si="214"/>
        <v>4.1575232119681602E-2</v>
      </c>
      <c r="Y1676" s="44">
        <f>Beazley_data[[#This Row],[total_RC]]</f>
        <v>1.06614799616972</v>
      </c>
      <c r="Z1676" s="45">
        <f t="shared" si="215"/>
        <v>1.0661479961681799</v>
      </c>
      <c r="AA1676" s="43">
        <f t="shared" si="216"/>
        <v>-1.4445474599166936E-12</v>
      </c>
      <c r="AD1676" s="42">
        <f>Beazley_data[[#This Row],[Cat_incurred]]+Beazley_data[[#This Row],[incurred_exc_cat]]</f>
        <v>6529200.3219330003</v>
      </c>
      <c r="AE1676" s="40">
        <f t="shared" si="217"/>
        <v>7108031.8187999995</v>
      </c>
      <c r="AF1676" s="43">
        <f t="shared" si="218"/>
        <v>8.1433442002334669E-2</v>
      </c>
    </row>
    <row r="1677" spans="1:32" x14ac:dyDescent="0.25">
      <c r="A1677" s="46" t="s">
        <v>1944</v>
      </c>
      <c r="B1677" s="46" t="s">
        <v>136</v>
      </c>
      <c r="C1677">
        <v>2020</v>
      </c>
      <c r="D1677" s="84">
        <v>5891274.8346999995</v>
      </c>
      <c r="E1677">
        <v>3150682.5574880298</v>
      </c>
      <c r="F1677">
        <v>4376936.5832129996</v>
      </c>
      <c r="G1677">
        <v>4700770.9625129998</v>
      </c>
      <c r="H1677">
        <v>1687673.3359040001</v>
      </c>
      <c r="I1677">
        <v>1704576.685904</v>
      </c>
      <c r="J1677">
        <v>1.08218951873099</v>
      </c>
      <c r="K1677">
        <v>6064609.919117</v>
      </c>
      <c r="L1677">
        <v>6405347.6484169997</v>
      </c>
      <c r="M1677" s="38">
        <f>IF(OR(Beazley_data[[#This Row],[total_RC]]&lt;0.6,Beazley_data[[#This Row],[total_RC]]&gt;2),1,Beazley_data[[#This Row],[total_RC]])</f>
        <v>1.08218951873099</v>
      </c>
      <c r="P1677" s="39" t="str">
        <f>Beazley_data[[#This Row],[key]]</f>
        <v>HP2020</v>
      </c>
      <c r="Q1677" s="40">
        <f>Beazley_data[[#This Row],[WEP]]</f>
        <v>5891274.8346999995</v>
      </c>
      <c r="R1677" s="40">
        <f t="shared" si="211"/>
        <v>6218772.882828</v>
      </c>
      <c r="S1677" s="41">
        <f t="shared" si="212"/>
        <v>5.2662808933306798E-2</v>
      </c>
      <c r="U1677" s="42">
        <f>Beazley_data[[#This Row],[Acq_costs]]</f>
        <v>3150682.5574880298</v>
      </c>
      <c r="V1677" s="40">
        <f t="shared" si="213"/>
        <v>3326179.5363719999</v>
      </c>
      <c r="W1677" s="43">
        <f t="shared" si="214"/>
        <v>5.2762328961770896E-2</v>
      </c>
      <c r="Y1677" s="44">
        <f>Beazley_data[[#This Row],[total_RC]]</f>
        <v>1.08218951873099</v>
      </c>
      <c r="Z1677" s="45">
        <f t="shared" si="215"/>
        <v>1.08167996880392</v>
      </c>
      <c r="AA1677" s="43">
        <f t="shared" si="216"/>
        <v>-4.7107272184527464E-4</v>
      </c>
      <c r="AD1677" s="42">
        <f>Beazley_data[[#This Row],[Cat_incurred]]+Beazley_data[[#This Row],[incurred_exc_cat]]</f>
        <v>6405347.6484169997</v>
      </c>
      <c r="AE1677" s="40">
        <f t="shared" si="217"/>
        <v>6419544.9912</v>
      </c>
      <c r="AF1677" s="43">
        <f t="shared" si="218"/>
        <v>2.211580852297512E-3</v>
      </c>
    </row>
    <row r="1678" spans="1:32" x14ac:dyDescent="0.25">
      <c r="A1678" s="48" t="s">
        <v>1945</v>
      </c>
      <c r="B1678" s="48" t="s">
        <v>136</v>
      </c>
      <c r="C1678" s="49">
        <v>2021</v>
      </c>
      <c r="D1678" s="85">
        <v>4552717.7576000001</v>
      </c>
      <c r="E1678" s="49">
        <v>2451463.4079384599</v>
      </c>
      <c r="F1678" s="49">
        <v>3487332.5425320002</v>
      </c>
      <c r="G1678" s="49">
        <v>3743949.1854320001</v>
      </c>
      <c r="H1678" s="49">
        <v>71155.190228000007</v>
      </c>
      <c r="I1678" s="49">
        <v>71155.190228000007</v>
      </c>
      <c r="J1678" s="49">
        <v>1.0749999999990001</v>
      </c>
      <c r="K1678" s="49">
        <v>3558487.73276</v>
      </c>
      <c r="L1678" s="49">
        <v>3815104.3756599999</v>
      </c>
      <c r="M1678" s="38">
        <f>IF(OR(Beazley_data[[#This Row],[total_RC]]&lt;0.6,Beazley_data[[#This Row],[total_RC]]&gt;2),1,Beazley_data[[#This Row],[total_RC]])</f>
        <v>1.0749999999990001</v>
      </c>
      <c r="P1678" s="39" t="str">
        <f>Beazley_data[[#This Row],[key]]</f>
        <v>HP2021</v>
      </c>
      <c r="Q1678" s="40">
        <f>Beazley_data[[#This Row],[WEP]]</f>
        <v>4552717.7576000001</v>
      </c>
      <c r="R1678" s="40">
        <f t="shared" si="211"/>
        <v>4590300</v>
      </c>
      <c r="S1678" s="41">
        <f t="shared" si="212"/>
        <v>8.1873172559527429E-3</v>
      </c>
      <c r="U1678" s="42">
        <f>Beazley_data[[#This Row],[Acq_costs]]</f>
        <v>2451463.4079384599</v>
      </c>
      <c r="V1678" s="40">
        <f t="shared" si="213"/>
        <v>2471700</v>
      </c>
      <c r="W1678" s="43">
        <f t="shared" si="214"/>
        <v>8.1873172559534385E-3</v>
      </c>
      <c r="Y1678" s="44">
        <f>Beazley_data[[#This Row],[total_RC]]</f>
        <v>1.0749999999990001</v>
      </c>
      <c r="Z1678" s="45">
        <f t="shared" si="215"/>
        <v>1.0749999999768201</v>
      </c>
      <c r="AA1678" s="43">
        <f t="shared" si="216"/>
        <v>-2.0632591243199666E-11</v>
      </c>
      <c r="AD1678" s="42">
        <f>Beazley_data[[#This Row],[Cat_incurred]]+Beazley_data[[#This Row],[incurred_exc_cat]]</f>
        <v>3815104.3756599999</v>
      </c>
      <c r="AE1678" s="40">
        <f t="shared" si="217"/>
        <v>2744803.8684</v>
      </c>
      <c r="AF1678" s="43">
        <f t="shared" si="218"/>
        <v>-0.38993697130130434</v>
      </c>
    </row>
    <row r="1679" spans="1:32" x14ac:dyDescent="0.25">
      <c r="A1679" s="46" t="s">
        <v>1946</v>
      </c>
      <c r="B1679" s="46" t="s">
        <v>136</v>
      </c>
      <c r="C1679">
        <v>2022</v>
      </c>
      <c r="D1679" s="84">
        <v>5369877.5</v>
      </c>
      <c r="E1679">
        <v>2891472.5</v>
      </c>
      <c r="F1679">
        <v>3422548.9636579999</v>
      </c>
      <c r="G1679">
        <v>3888708.2978579998</v>
      </c>
      <c r="H1679">
        <v>197.20574999999999</v>
      </c>
      <c r="I1679">
        <v>197.20574999999999</v>
      </c>
      <c r="J1679">
        <v>1.05</v>
      </c>
      <c r="K1679">
        <v>3422746.1694080001</v>
      </c>
      <c r="L1679">
        <v>3888905.503608</v>
      </c>
      <c r="M1679" s="38">
        <f>IF(OR(Beazley_data[[#This Row],[total_RC]]&lt;0.6,Beazley_data[[#This Row],[total_RC]]&gt;2),1,Beazley_data[[#This Row],[total_RC]])</f>
        <v>1.05</v>
      </c>
      <c r="P1679" s="39" t="str">
        <f>Beazley_data[[#This Row],[key]]</f>
        <v>HP2022</v>
      </c>
      <c r="Q1679" s="40">
        <f>Beazley_data[[#This Row],[WEP]]</f>
        <v>5369877.5</v>
      </c>
      <c r="R1679" s="40">
        <f t="shared" si="211"/>
        <v>4332900</v>
      </c>
      <c r="S1679" s="41">
        <f t="shared" si="212"/>
        <v>-0.23932643264326434</v>
      </c>
      <c r="U1679" s="42">
        <f>Beazley_data[[#This Row],[Acq_costs]]</f>
        <v>2891472.5</v>
      </c>
      <c r="V1679" s="40">
        <f t="shared" si="213"/>
        <v>2333100</v>
      </c>
      <c r="W1679" s="43">
        <f t="shared" si="214"/>
        <v>-0.23932643264326434</v>
      </c>
      <c r="Y1679" s="44">
        <f>Beazley_data[[#This Row],[total_RC]]</f>
        <v>1.05</v>
      </c>
      <c r="Z1679" s="45">
        <f t="shared" si="215"/>
        <v>1.05000000003039</v>
      </c>
      <c r="AA1679" s="43">
        <f t="shared" si="216"/>
        <v>2.8942774102457063E-11</v>
      </c>
      <c r="AD1679" s="42">
        <f>Beazley_data[[#This Row],[Cat_incurred]]+Beazley_data[[#This Row],[incurred_exc_cat]]</f>
        <v>3888905.503608</v>
      </c>
      <c r="AE1679" s="40">
        <f t="shared" si="217"/>
        <v>0</v>
      </c>
      <c r="AF1679" s="43" t="str">
        <f t="shared" si="218"/>
        <v>no values</v>
      </c>
    </row>
    <row r="1680" spans="1:32" x14ac:dyDescent="0.25">
      <c r="A1680" s="48" t="s">
        <v>1947</v>
      </c>
      <c r="B1680" s="48" t="s">
        <v>136</v>
      </c>
      <c r="C1680" s="49">
        <v>2023</v>
      </c>
      <c r="D1680" s="85">
        <v>9124950</v>
      </c>
      <c r="E1680" s="49">
        <v>4718050</v>
      </c>
      <c r="F1680" s="49">
        <v>1412831.4792474599</v>
      </c>
      <c r="G1680" s="49">
        <v>2566503.8982474599</v>
      </c>
      <c r="H1680" s="49">
        <v>0</v>
      </c>
      <c r="I1680" s="49">
        <v>0</v>
      </c>
      <c r="J1680" s="49">
        <v>1</v>
      </c>
      <c r="K1680" s="49">
        <v>1412831.4792474599</v>
      </c>
      <c r="L1680" s="49">
        <v>2566503.8982474599</v>
      </c>
      <c r="M1680" s="38">
        <f>IF(OR(Beazley_data[[#This Row],[total_RC]]&lt;0.6,Beazley_data[[#This Row],[total_RC]]&gt;2),1,Beazley_data[[#This Row],[total_RC]])</f>
        <v>1</v>
      </c>
      <c r="P1680" s="39" t="str">
        <f>Beazley_data[[#This Row],[key]]</f>
        <v>HP2023</v>
      </c>
      <c r="Q1680" s="40">
        <f>Beazley_data[[#This Row],[WEP]]</f>
        <v>9124950</v>
      </c>
      <c r="R1680" s="40">
        <f t="shared" si="211"/>
        <v>0</v>
      </c>
      <c r="S1680" s="41" t="str">
        <f t="shared" si="212"/>
        <v>no values</v>
      </c>
      <c r="U1680" s="42">
        <f>Beazley_data[[#This Row],[Acq_costs]]</f>
        <v>4718050</v>
      </c>
      <c r="V1680" s="40">
        <f t="shared" si="213"/>
        <v>0</v>
      </c>
      <c r="W1680" s="43" t="str">
        <f t="shared" si="214"/>
        <v>no values</v>
      </c>
      <c r="Y1680" s="44">
        <f>Beazley_data[[#This Row],[total_RC]]</f>
        <v>1</v>
      </c>
      <c r="Z1680" s="45">
        <f t="shared" si="215"/>
        <v>0</v>
      </c>
      <c r="AA1680" s="43" t="str">
        <f t="shared" si="216"/>
        <v>no values</v>
      </c>
      <c r="AD1680" s="42">
        <f>Beazley_data[[#This Row],[Cat_incurred]]+Beazley_data[[#This Row],[incurred_exc_cat]]</f>
        <v>2566503.8982474599</v>
      </c>
      <c r="AE1680" s="40">
        <f t="shared" si="217"/>
        <v>0</v>
      </c>
      <c r="AF1680" s="43" t="str">
        <f t="shared" si="218"/>
        <v>no values</v>
      </c>
    </row>
    <row r="1681" spans="1:32" x14ac:dyDescent="0.25">
      <c r="A1681" s="46" t="s">
        <v>1948</v>
      </c>
      <c r="B1681" s="46" t="s">
        <v>136</v>
      </c>
      <c r="C1681">
        <v>2024</v>
      </c>
      <c r="D1681" s="84">
        <v>6477000</v>
      </c>
      <c r="E1681">
        <v>3048000</v>
      </c>
      <c r="F1681">
        <v>0</v>
      </c>
      <c r="G1681">
        <v>0</v>
      </c>
      <c r="H1681">
        <v>0</v>
      </c>
      <c r="I1681">
        <v>0</v>
      </c>
      <c r="J1681">
        <v>1.1000000000000001</v>
      </c>
      <c r="K1681">
        <v>0</v>
      </c>
      <c r="L1681">
        <v>0</v>
      </c>
      <c r="M1681" s="38">
        <f>IF(OR(Beazley_data[[#This Row],[total_RC]]&lt;0.6,Beazley_data[[#This Row],[total_RC]]&gt;2),1,Beazley_data[[#This Row],[total_RC]])</f>
        <v>1.1000000000000001</v>
      </c>
      <c r="P1681" s="39" t="str">
        <f>Beazley_data[[#This Row],[key]]</f>
        <v>HP2024</v>
      </c>
      <c r="Q1681" s="40">
        <f>Beazley_data[[#This Row],[WEP]]</f>
        <v>6477000</v>
      </c>
      <c r="R1681" s="40">
        <f t="shared" si="211"/>
        <v>0</v>
      </c>
      <c r="S1681" s="41" t="str">
        <f t="shared" si="212"/>
        <v>no values</v>
      </c>
      <c r="U1681" s="42">
        <f>Beazley_data[[#This Row],[Acq_costs]]</f>
        <v>3048000</v>
      </c>
      <c r="V1681" s="40">
        <f t="shared" si="213"/>
        <v>0</v>
      </c>
      <c r="W1681" s="43" t="str">
        <f t="shared" si="214"/>
        <v>no values</v>
      </c>
      <c r="Y1681" s="44">
        <f>Beazley_data[[#This Row],[total_RC]]</f>
        <v>1.1000000000000001</v>
      </c>
      <c r="Z1681" s="45">
        <f t="shared" si="215"/>
        <v>0</v>
      </c>
      <c r="AA1681" s="43" t="str">
        <f t="shared" si="216"/>
        <v>no values</v>
      </c>
      <c r="AD1681" s="42">
        <f>Beazley_data[[#This Row],[Cat_incurred]]+Beazley_data[[#This Row],[incurred_exc_cat]]</f>
        <v>0</v>
      </c>
      <c r="AE1681" s="40">
        <f t="shared" si="217"/>
        <v>0</v>
      </c>
      <c r="AF1681" s="43" t="str">
        <f t="shared" si="218"/>
        <v>no values</v>
      </c>
    </row>
    <row r="1682" spans="1:32" x14ac:dyDescent="0.25">
      <c r="A1682" s="48" t="s">
        <v>1949</v>
      </c>
      <c r="B1682" s="48" t="s">
        <v>69</v>
      </c>
      <c r="C1682" s="49">
        <v>1991</v>
      </c>
      <c r="D1682" s="85">
        <v>20149.560000000001</v>
      </c>
      <c r="E1682" s="49">
        <v>6552</v>
      </c>
      <c r="F1682" s="49">
        <v>0</v>
      </c>
      <c r="G1682" s="49">
        <v>0</v>
      </c>
      <c r="H1682" s="49">
        <v>0</v>
      </c>
      <c r="I1682" s="49">
        <v>0</v>
      </c>
      <c r="J1682" s="49"/>
      <c r="K1682" s="49">
        <v>0</v>
      </c>
      <c r="L1682" s="49">
        <v>0</v>
      </c>
      <c r="M1682" s="38">
        <f>IF(OR(Beazley_data[[#This Row],[total_RC]]&lt;0.6,Beazley_data[[#This Row],[total_RC]]&gt;2),1,Beazley_data[[#This Row],[total_RC]])</f>
        <v>1</v>
      </c>
      <c r="P1682" s="39" t="str">
        <f>Beazley_data[[#This Row],[key]]</f>
        <v>JB1991</v>
      </c>
      <c r="Q1682" s="40">
        <f>Beazley_data[[#This Row],[WEP]]</f>
        <v>20149.560000000001</v>
      </c>
      <c r="R1682" s="40">
        <f t="shared" si="211"/>
        <v>0</v>
      </c>
      <c r="S1682" s="41" t="str">
        <f t="shared" si="212"/>
        <v>no values</v>
      </c>
      <c r="U1682" s="42">
        <f>Beazley_data[[#This Row],[Acq_costs]]</f>
        <v>6552</v>
      </c>
      <c r="V1682" s="40">
        <f t="shared" si="213"/>
        <v>0</v>
      </c>
      <c r="W1682" s="43" t="str">
        <f t="shared" si="214"/>
        <v>no values</v>
      </c>
      <c r="Y1682" s="44">
        <f>Beazley_data[[#This Row],[total_RC]]</f>
        <v>0</v>
      </c>
      <c r="Z1682" s="45">
        <f t="shared" si="215"/>
        <v>0</v>
      </c>
      <c r="AA1682" s="43" t="str">
        <f t="shared" si="216"/>
        <v>no values</v>
      </c>
      <c r="AD1682" s="42">
        <f>Beazley_data[[#This Row],[Cat_incurred]]+Beazley_data[[#This Row],[incurred_exc_cat]]</f>
        <v>0</v>
      </c>
      <c r="AE1682" s="40">
        <f t="shared" si="217"/>
        <v>0</v>
      </c>
      <c r="AF1682" s="43" t="str">
        <f t="shared" si="218"/>
        <v>no values</v>
      </c>
    </row>
    <row r="1683" spans="1:32" x14ac:dyDescent="0.25">
      <c r="A1683" s="46" t="s">
        <v>1950</v>
      </c>
      <c r="B1683" s="46" t="s">
        <v>69</v>
      </c>
      <c r="C1683">
        <v>1992</v>
      </c>
      <c r="D1683" s="84">
        <v>16927.5399</v>
      </c>
      <c r="E1683">
        <v>6113.9456714285698</v>
      </c>
      <c r="F1683">
        <v>0</v>
      </c>
      <c r="G1683">
        <v>0</v>
      </c>
      <c r="H1683">
        <v>28643.522400000002</v>
      </c>
      <c r="I1683">
        <v>28643.522400000002</v>
      </c>
      <c r="K1683">
        <v>28643.522400000002</v>
      </c>
      <c r="L1683">
        <v>28643.522400000002</v>
      </c>
      <c r="M1683" s="38">
        <f>IF(OR(Beazley_data[[#This Row],[total_RC]]&lt;0.6,Beazley_data[[#This Row],[total_RC]]&gt;2),1,Beazley_data[[#This Row],[total_RC]])</f>
        <v>1</v>
      </c>
      <c r="P1683" s="39" t="str">
        <f>Beazley_data[[#This Row],[key]]</f>
        <v>JB1992</v>
      </c>
      <c r="Q1683" s="40">
        <f>Beazley_data[[#This Row],[WEP]]</f>
        <v>16927.5399</v>
      </c>
      <c r="R1683" s="40">
        <f t="shared" si="211"/>
        <v>0</v>
      </c>
      <c r="S1683" s="41" t="str">
        <f t="shared" si="212"/>
        <v>no values</v>
      </c>
      <c r="U1683" s="42">
        <f>Beazley_data[[#This Row],[Acq_costs]]</f>
        <v>6113.9456714285698</v>
      </c>
      <c r="V1683" s="40">
        <f t="shared" si="213"/>
        <v>0</v>
      </c>
      <c r="W1683" s="43" t="str">
        <f t="shared" si="214"/>
        <v>no values</v>
      </c>
      <c r="Y1683" s="44">
        <f>Beazley_data[[#This Row],[total_RC]]</f>
        <v>0</v>
      </c>
      <c r="Z1683" s="45">
        <f t="shared" si="215"/>
        <v>0</v>
      </c>
      <c r="AA1683" s="43" t="str">
        <f t="shared" si="216"/>
        <v>no values</v>
      </c>
      <c r="AD1683" s="42">
        <f>Beazley_data[[#This Row],[Cat_incurred]]+Beazley_data[[#This Row],[incurred_exc_cat]]</f>
        <v>28643.522400000002</v>
      </c>
      <c r="AE1683" s="40">
        <f t="shared" si="217"/>
        <v>0</v>
      </c>
      <c r="AF1683" s="43" t="str">
        <f t="shared" si="218"/>
        <v>no values</v>
      </c>
    </row>
    <row r="1684" spans="1:32" x14ac:dyDescent="0.25">
      <c r="A1684" s="48" t="s">
        <v>1951</v>
      </c>
      <c r="B1684" s="48" t="s">
        <v>69</v>
      </c>
      <c r="C1684" s="49">
        <v>1993</v>
      </c>
      <c r="D1684" s="85">
        <v>2575592.0909000002</v>
      </c>
      <c r="E1684" s="49">
        <v>838256.81119109003</v>
      </c>
      <c r="F1684" s="49">
        <v>1585844.1578174699</v>
      </c>
      <c r="G1684" s="49">
        <v>1585844.1578174699</v>
      </c>
      <c r="H1684" s="49">
        <v>542530.05041350995</v>
      </c>
      <c r="I1684" s="49">
        <v>542530.05041350995</v>
      </c>
      <c r="J1684" s="49"/>
      <c r="K1684" s="49">
        <v>2128374.2082309802</v>
      </c>
      <c r="L1684" s="49">
        <v>2128374.2082309802</v>
      </c>
      <c r="M1684" s="38">
        <f>IF(OR(Beazley_data[[#This Row],[total_RC]]&lt;0.6,Beazley_data[[#This Row],[total_RC]]&gt;2),1,Beazley_data[[#This Row],[total_RC]])</f>
        <v>1</v>
      </c>
      <c r="P1684" s="39" t="str">
        <f>Beazley_data[[#This Row],[key]]</f>
        <v>JB1993</v>
      </c>
      <c r="Q1684" s="40">
        <f>Beazley_data[[#This Row],[WEP]]</f>
        <v>2575592.0909000002</v>
      </c>
      <c r="R1684" s="40">
        <f t="shared" si="211"/>
        <v>0</v>
      </c>
      <c r="S1684" s="41" t="str">
        <f t="shared" si="212"/>
        <v>no values</v>
      </c>
      <c r="U1684" s="42">
        <f>Beazley_data[[#This Row],[Acq_costs]]</f>
        <v>838256.81119109003</v>
      </c>
      <c r="V1684" s="40">
        <f t="shared" si="213"/>
        <v>0</v>
      </c>
      <c r="W1684" s="43" t="str">
        <f t="shared" si="214"/>
        <v>no values</v>
      </c>
      <c r="Y1684" s="44">
        <f>Beazley_data[[#This Row],[total_RC]]</f>
        <v>0</v>
      </c>
      <c r="Z1684" s="45">
        <f t="shared" si="215"/>
        <v>0</v>
      </c>
      <c r="AA1684" s="43" t="str">
        <f t="shared" si="216"/>
        <v>no values</v>
      </c>
      <c r="AD1684" s="42">
        <f>Beazley_data[[#This Row],[Cat_incurred]]+Beazley_data[[#This Row],[incurred_exc_cat]]</f>
        <v>2128374.2082309797</v>
      </c>
      <c r="AE1684" s="40">
        <f t="shared" si="217"/>
        <v>0</v>
      </c>
      <c r="AF1684" s="43" t="str">
        <f t="shared" si="218"/>
        <v>no values</v>
      </c>
    </row>
    <row r="1685" spans="1:32" x14ac:dyDescent="0.25">
      <c r="A1685" s="46" t="s">
        <v>1952</v>
      </c>
      <c r="B1685" s="46" t="s">
        <v>69</v>
      </c>
      <c r="C1685">
        <v>1994</v>
      </c>
      <c r="D1685" s="84">
        <v>3143187.5869</v>
      </c>
      <c r="E1685">
        <v>1037588.7786623799</v>
      </c>
      <c r="F1685">
        <v>1357619.9004879501</v>
      </c>
      <c r="G1685">
        <v>1357619.9004879501</v>
      </c>
      <c r="H1685">
        <v>238802.41958957</v>
      </c>
      <c r="I1685">
        <v>238802.41958957</v>
      </c>
      <c r="J1685">
        <v>1</v>
      </c>
      <c r="K1685">
        <v>1596422.3200775201</v>
      </c>
      <c r="L1685">
        <v>1596422.3200775201</v>
      </c>
      <c r="M1685" s="38">
        <f>IF(OR(Beazley_data[[#This Row],[total_RC]]&lt;0.6,Beazley_data[[#This Row],[total_RC]]&gt;2),1,Beazley_data[[#This Row],[total_RC]])</f>
        <v>1</v>
      </c>
      <c r="P1685" s="39" t="str">
        <f>Beazley_data[[#This Row],[key]]</f>
        <v>JB1994</v>
      </c>
      <c r="Q1685" s="40">
        <f>Beazley_data[[#This Row],[WEP]]</f>
        <v>3143187.5869</v>
      </c>
      <c r="R1685" s="40">
        <f t="shared" si="211"/>
        <v>0</v>
      </c>
      <c r="S1685" s="41" t="str">
        <f t="shared" si="212"/>
        <v>no values</v>
      </c>
      <c r="U1685" s="42">
        <f>Beazley_data[[#This Row],[Acq_costs]]</f>
        <v>1037588.7786623799</v>
      </c>
      <c r="V1685" s="40">
        <f t="shared" si="213"/>
        <v>0</v>
      </c>
      <c r="W1685" s="43" t="str">
        <f t="shared" si="214"/>
        <v>no values</v>
      </c>
      <c r="Y1685" s="44">
        <f>Beazley_data[[#This Row],[total_RC]]</f>
        <v>1</v>
      </c>
      <c r="Z1685" s="45">
        <f t="shared" si="215"/>
        <v>0</v>
      </c>
      <c r="AA1685" s="43" t="str">
        <f t="shared" si="216"/>
        <v>no values</v>
      </c>
      <c r="AD1685" s="42">
        <f>Beazley_data[[#This Row],[Cat_incurred]]+Beazley_data[[#This Row],[incurred_exc_cat]]</f>
        <v>1596422.3200775201</v>
      </c>
      <c r="AE1685" s="40">
        <f t="shared" si="217"/>
        <v>0</v>
      </c>
      <c r="AF1685" s="43" t="str">
        <f t="shared" si="218"/>
        <v>no values</v>
      </c>
    </row>
    <row r="1686" spans="1:32" x14ac:dyDescent="0.25">
      <c r="A1686" s="48" t="s">
        <v>1953</v>
      </c>
      <c r="B1686" s="48" t="s">
        <v>69</v>
      </c>
      <c r="C1686" s="49">
        <v>1995</v>
      </c>
      <c r="D1686" s="85">
        <v>2816642.9873000002</v>
      </c>
      <c r="E1686" s="49">
        <v>927492.32306469698</v>
      </c>
      <c r="F1686" s="49">
        <v>288.90492123000001</v>
      </c>
      <c r="G1686" s="49">
        <v>288.90492123000001</v>
      </c>
      <c r="H1686" s="49">
        <v>1997465.7152096799</v>
      </c>
      <c r="I1686" s="49">
        <v>1997727.27489296</v>
      </c>
      <c r="J1686" s="49">
        <v>0.99947535109070396</v>
      </c>
      <c r="K1686" s="49">
        <v>1997754.6201309101</v>
      </c>
      <c r="L1686" s="49">
        <v>1998016.1798141899</v>
      </c>
      <c r="M1686" s="38">
        <f>IF(OR(Beazley_data[[#This Row],[total_RC]]&lt;0.6,Beazley_data[[#This Row],[total_RC]]&gt;2),1,Beazley_data[[#This Row],[total_RC]])</f>
        <v>0.99947535109070396</v>
      </c>
      <c r="P1686" s="39" t="str">
        <f>Beazley_data[[#This Row],[key]]</f>
        <v>JB1995</v>
      </c>
      <c r="Q1686" s="40">
        <f>Beazley_data[[#This Row],[WEP]]</f>
        <v>2816642.9873000002</v>
      </c>
      <c r="R1686" s="40">
        <f t="shared" si="211"/>
        <v>0</v>
      </c>
      <c r="S1686" s="41" t="str">
        <f t="shared" si="212"/>
        <v>no values</v>
      </c>
      <c r="U1686" s="42">
        <f>Beazley_data[[#This Row],[Acq_costs]]</f>
        <v>927492.32306469698</v>
      </c>
      <c r="V1686" s="40">
        <f t="shared" si="213"/>
        <v>0</v>
      </c>
      <c r="W1686" s="43" t="str">
        <f t="shared" si="214"/>
        <v>no values</v>
      </c>
      <c r="Y1686" s="44">
        <f>Beazley_data[[#This Row],[total_RC]]</f>
        <v>0.99947535109070396</v>
      </c>
      <c r="Z1686" s="45">
        <f t="shared" si="215"/>
        <v>0</v>
      </c>
      <c r="AA1686" s="43" t="str">
        <f t="shared" si="216"/>
        <v>no values</v>
      </c>
      <c r="AD1686" s="42">
        <f>Beazley_data[[#This Row],[Cat_incurred]]+Beazley_data[[#This Row],[incurred_exc_cat]]</f>
        <v>1998016.1798141899</v>
      </c>
      <c r="AE1686" s="40">
        <f t="shared" si="217"/>
        <v>0</v>
      </c>
      <c r="AF1686" s="43" t="str">
        <f t="shared" si="218"/>
        <v>no values</v>
      </c>
    </row>
    <row r="1687" spans="1:32" x14ac:dyDescent="0.25">
      <c r="A1687" s="46" t="s">
        <v>1954</v>
      </c>
      <c r="B1687" s="46" t="s">
        <v>69</v>
      </c>
      <c r="C1687">
        <v>1996</v>
      </c>
      <c r="D1687" s="84">
        <v>3118037.7097</v>
      </c>
      <c r="E1687">
        <v>1084991.46630102</v>
      </c>
      <c r="F1687">
        <v>200517.667189</v>
      </c>
      <c r="G1687">
        <v>200517.667189</v>
      </c>
      <c r="H1687">
        <v>2241705.70233536</v>
      </c>
      <c r="I1687">
        <v>2241705.70233536</v>
      </c>
      <c r="J1687">
        <v>0.91742839901148598</v>
      </c>
      <c r="K1687">
        <v>2442223.3695243602</v>
      </c>
      <c r="L1687">
        <v>2442223.3695243602</v>
      </c>
      <c r="M1687" s="38">
        <f>IF(OR(Beazley_data[[#This Row],[total_RC]]&lt;0.6,Beazley_data[[#This Row],[total_RC]]&gt;2),1,Beazley_data[[#This Row],[total_RC]])</f>
        <v>0.91742839901148598</v>
      </c>
      <c r="P1687" s="39" t="str">
        <f>Beazley_data[[#This Row],[key]]</f>
        <v>JB1996</v>
      </c>
      <c r="Q1687" s="40">
        <f>Beazley_data[[#This Row],[WEP]]</f>
        <v>3118037.7097</v>
      </c>
      <c r="R1687" s="40">
        <f t="shared" si="211"/>
        <v>0</v>
      </c>
      <c r="S1687" s="41" t="str">
        <f t="shared" si="212"/>
        <v>no values</v>
      </c>
      <c r="U1687" s="42">
        <f>Beazley_data[[#This Row],[Acq_costs]]</f>
        <v>1084991.46630102</v>
      </c>
      <c r="V1687" s="40">
        <f t="shared" si="213"/>
        <v>0</v>
      </c>
      <c r="W1687" s="43" t="str">
        <f t="shared" si="214"/>
        <v>no values</v>
      </c>
      <c r="Y1687" s="44">
        <f>Beazley_data[[#This Row],[total_RC]]</f>
        <v>0.91742839901148598</v>
      </c>
      <c r="Z1687" s="45">
        <f t="shared" si="215"/>
        <v>0</v>
      </c>
      <c r="AA1687" s="43" t="str">
        <f t="shared" si="216"/>
        <v>no values</v>
      </c>
      <c r="AD1687" s="42">
        <f>Beazley_data[[#This Row],[Cat_incurred]]+Beazley_data[[#This Row],[incurred_exc_cat]]</f>
        <v>2442223.3695243602</v>
      </c>
      <c r="AE1687" s="40">
        <f t="shared" si="217"/>
        <v>0</v>
      </c>
      <c r="AF1687" s="43" t="str">
        <f t="shared" si="218"/>
        <v>no values</v>
      </c>
    </row>
    <row r="1688" spans="1:32" x14ac:dyDescent="0.25">
      <c r="A1688" s="48" t="s">
        <v>1955</v>
      </c>
      <c r="B1688" s="48" t="s">
        <v>69</v>
      </c>
      <c r="C1688" s="49">
        <v>1997</v>
      </c>
      <c r="D1688" s="85">
        <v>3979431.2116</v>
      </c>
      <c r="E1688" s="49">
        <v>1389156.7751098401</v>
      </c>
      <c r="F1688" s="49">
        <v>3094828.9649657998</v>
      </c>
      <c r="G1688" s="49">
        <v>3094828.9649657998</v>
      </c>
      <c r="H1688" s="49">
        <v>914707.35756599996</v>
      </c>
      <c r="I1688" s="49">
        <v>914707.35756599996</v>
      </c>
      <c r="J1688" s="49">
        <v>0.88095565385385199</v>
      </c>
      <c r="K1688" s="49">
        <v>4009536.3225317998</v>
      </c>
      <c r="L1688" s="49">
        <v>4009536.3225317998</v>
      </c>
      <c r="M1688" s="38">
        <f>IF(OR(Beazley_data[[#This Row],[total_RC]]&lt;0.6,Beazley_data[[#This Row],[total_RC]]&gt;2),1,Beazley_data[[#This Row],[total_RC]])</f>
        <v>0.88095565385385199</v>
      </c>
      <c r="P1688" s="39" t="str">
        <f>Beazley_data[[#This Row],[key]]</f>
        <v>JB1997</v>
      </c>
      <c r="Q1688" s="40">
        <f>Beazley_data[[#This Row],[WEP]]</f>
        <v>3979431.2116</v>
      </c>
      <c r="R1688" s="40">
        <f t="shared" si="211"/>
        <v>0</v>
      </c>
      <c r="S1688" s="41" t="str">
        <f t="shared" si="212"/>
        <v>no values</v>
      </c>
      <c r="U1688" s="42">
        <f>Beazley_data[[#This Row],[Acq_costs]]</f>
        <v>1389156.7751098401</v>
      </c>
      <c r="V1688" s="40">
        <f t="shared" si="213"/>
        <v>0</v>
      </c>
      <c r="W1688" s="43" t="str">
        <f t="shared" si="214"/>
        <v>no values</v>
      </c>
      <c r="Y1688" s="44">
        <f>Beazley_data[[#This Row],[total_RC]]</f>
        <v>0.88095565385385199</v>
      </c>
      <c r="Z1688" s="45">
        <f t="shared" si="215"/>
        <v>0</v>
      </c>
      <c r="AA1688" s="43" t="str">
        <f t="shared" si="216"/>
        <v>no values</v>
      </c>
      <c r="AD1688" s="42">
        <f>Beazley_data[[#This Row],[Cat_incurred]]+Beazley_data[[#This Row],[incurred_exc_cat]]</f>
        <v>4009536.3225317998</v>
      </c>
      <c r="AE1688" s="40">
        <f t="shared" si="217"/>
        <v>0</v>
      </c>
      <c r="AF1688" s="43" t="str">
        <f t="shared" si="218"/>
        <v>no values</v>
      </c>
    </row>
    <row r="1689" spans="1:32" x14ac:dyDescent="0.25">
      <c r="A1689" s="46" t="s">
        <v>1956</v>
      </c>
      <c r="B1689" s="46" t="s">
        <v>69</v>
      </c>
      <c r="C1689">
        <v>1998</v>
      </c>
      <c r="D1689" s="84">
        <v>4329937.3936999999</v>
      </c>
      <c r="E1689">
        <v>1644603.3334794701</v>
      </c>
      <c r="F1689">
        <v>3512391.1346539799</v>
      </c>
      <c r="G1689">
        <v>3512391.1346539799</v>
      </c>
      <c r="H1689">
        <v>1328591.8213547501</v>
      </c>
      <c r="I1689">
        <v>1328591.8213547501</v>
      </c>
      <c r="J1689">
        <v>0.99210612914809104</v>
      </c>
      <c r="K1689">
        <v>4840982.9560087305</v>
      </c>
      <c r="L1689">
        <v>4840982.9560087305</v>
      </c>
      <c r="M1689" s="38">
        <f>IF(OR(Beazley_data[[#This Row],[total_RC]]&lt;0.6,Beazley_data[[#This Row],[total_RC]]&gt;2),1,Beazley_data[[#This Row],[total_RC]])</f>
        <v>0.99210612914809104</v>
      </c>
      <c r="P1689" s="39" t="str">
        <f>Beazley_data[[#This Row],[key]]</f>
        <v>JB1998</v>
      </c>
      <c r="Q1689" s="40">
        <f>Beazley_data[[#This Row],[WEP]]</f>
        <v>4329937.3936999999</v>
      </c>
      <c r="R1689" s="40">
        <f t="shared" si="211"/>
        <v>0</v>
      </c>
      <c r="S1689" s="41" t="str">
        <f t="shared" si="212"/>
        <v>no values</v>
      </c>
      <c r="U1689" s="42">
        <f>Beazley_data[[#This Row],[Acq_costs]]</f>
        <v>1644603.3334794701</v>
      </c>
      <c r="V1689" s="40">
        <f t="shared" si="213"/>
        <v>0</v>
      </c>
      <c r="W1689" s="43" t="str">
        <f t="shared" si="214"/>
        <v>no values</v>
      </c>
      <c r="Y1689" s="44">
        <f>Beazley_data[[#This Row],[total_RC]]</f>
        <v>0.99210612914809104</v>
      </c>
      <c r="Z1689" s="45">
        <f t="shared" si="215"/>
        <v>0</v>
      </c>
      <c r="AA1689" s="43" t="str">
        <f t="shared" si="216"/>
        <v>no values</v>
      </c>
      <c r="AD1689" s="42">
        <f>Beazley_data[[#This Row],[Cat_incurred]]+Beazley_data[[#This Row],[incurred_exc_cat]]</f>
        <v>4840982.9560087305</v>
      </c>
      <c r="AE1689" s="40">
        <f t="shared" si="217"/>
        <v>0</v>
      </c>
      <c r="AF1689" s="43" t="str">
        <f t="shared" si="218"/>
        <v>no values</v>
      </c>
    </row>
    <row r="1690" spans="1:32" x14ac:dyDescent="0.25">
      <c r="A1690" s="48" t="s">
        <v>1957</v>
      </c>
      <c r="B1690" s="48" t="s">
        <v>69</v>
      </c>
      <c r="C1690" s="49">
        <v>1999</v>
      </c>
      <c r="D1690" s="85">
        <v>4121840.7952000001</v>
      </c>
      <c r="E1690" s="49">
        <v>1719882.5754520299</v>
      </c>
      <c r="F1690" s="49">
        <v>2799630.24394141</v>
      </c>
      <c r="G1690" s="49">
        <v>2799630.24394141</v>
      </c>
      <c r="H1690" s="49">
        <v>1113323.7212766299</v>
      </c>
      <c r="I1690" s="49">
        <v>1113323.7212766299</v>
      </c>
      <c r="J1690" s="49">
        <v>0.99985393226783503</v>
      </c>
      <c r="K1690" s="49">
        <v>3912953.9652180402</v>
      </c>
      <c r="L1690" s="49">
        <v>3912953.9652180402</v>
      </c>
      <c r="M1690" s="38">
        <f>IF(OR(Beazley_data[[#This Row],[total_RC]]&lt;0.6,Beazley_data[[#This Row],[total_RC]]&gt;2),1,Beazley_data[[#This Row],[total_RC]])</f>
        <v>0.99985393226783503</v>
      </c>
      <c r="P1690" s="39" t="str">
        <f>Beazley_data[[#This Row],[key]]</f>
        <v>JB1999</v>
      </c>
      <c r="Q1690" s="40">
        <f>Beazley_data[[#This Row],[WEP]]</f>
        <v>4121840.7952000001</v>
      </c>
      <c r="R1690" s="40">
        <f t="shared" si="211"/>
        <v>0</v>
      </c>
      <c r="S1690" s="41" t="str">
        <f t="shared" si="212"/>
        <v>no values</v>
      </c>
      <c r="U1690" s="42">
        <f>Beazley_data[[#This Row],[Acq_costs]]</f>
        <v>1719882.5754520299</v>
      </c>
      <c r="V1690" s="40">
        <f t="shared" si="213"/>
        <v>0</v>
      </c>
      <c r="W1690" s="43" t="str">
        <f t="shared" si="214"/>
        <v>no values</v>
      </c>
      <c r="Y1690" s="44">
        <f>Beazley_data[[#This Row],[total_RC]]</f>
        <v>0.99985393226783503</v>
      </c>
      <c r="Z1690" s="45">
        <f t="shared" si="215"/>
        <v>0</v>
      </c>
      <c r="AA1690" s="43" t="str">
        <f t="shared" si="216"/>
        <v>no values</v>
      </c>
      <c r="AD1690" s="42">
        <f>Beazley_data[[#This Row],[Cat_incurred]]+Beazley_data[[#This Row],[incurred_exc_cat]]</f>
        <v>3912953.9652180402</v>
      </c>
      <c r="AE1690" s="40">
        <f t="shared" si="217"/>
        <v>0</v>
      </c>
      <c r="AF1690" s="43" t="str">
        <f t="shared" si="218"/>
        <v>no values</v>
      </c>
    </row>
    <row r="1691" spans="1:32" x14ac:dyDescent="0.25">
      <c r="A1691" s="46" t="s">
        <v>1958</v>
      </c>
      <c r="B1691" s="46" t="s">
        <v>69</v>
      </c>
      <c r="C1691">
        <v>2000</v>
      </c>
      <c r="D1691" s="84">
        <v>4901938.6140000001</v>
      </c>
      <c r="E1691">
        <v>2196336.95329289</v>
      </c>
      <c r="F1691">
        <v>4083469.5301011899</v>
      </c>
      <c r="G1691">
        <v>4083469.5301011899</v>
      </c>
      <c r="H1691">
        <v>1544007.1066943801</v>
      </c>
      <c r="I1691">
        <v>1544007.1066943801</v>
      </c>
      <c r="J1691">
        <v>1.01491985919718</v>
      </c>
      <c r="K1691">
        <v>5627476.6367955701</v>
      </c>
      <c r="L1691">
        <v>5627476.6367955701</v>
      </c>
      <c r="M1691" s="38">
        <f>IF(OR(Beazley_data[[#This Row],[total_RC]]&lt;0.6,Beazley_data[[#This Row],[total_RC]]&gt;2),1,Beazley_data[[#This Row],[total_RC]])</f>
        <v>1.01491985919718</v>
      </c>
      <c r="P1691" s="39" t="str">
        <f>Beazley_data[[#This Row],[key]]</f>
        <v>JB2000</v>
      </c>
      <c r="Q1691" s="40">
        <f>Beazley_data[[#This Row],[WEP]]</f>
        <v>4901938.6140000001</v>
      </c>
      <c r="R1691" s="40">
        <f t="shared" si="211"/>
        <v>5112482.8370920001</v>
      </c>
      <c r="S1691" s="41">
        <f t="shared" si="212"/>
        <v>4.1182382376809767E-2</v>
      </c>
      <c r="U1691" s="42">
        <f>Beazley_data[[#This Row],[Acq_costs]]</f>
        <v>2196336.95329289</v>
      </c>
      <c r="V1691" s="40">
        <f t="shared" si="213"/>
        <v>2288658.4174319999</v>
      </c>
      <c r="W1691" s="43">
        <f t="shared" si="214"/>
        <v>4.0338682013849707E-2</v>
      </c>
      <c r="Y1691" s="44">
        <f>Beazley_data[[#This Row],[total_RC]]</f>
        <v>1.01491985919718</v>
      </c>
      <c r="Z1691" s="45">
        <f t="shared" si="215"/>
        <v>1.01492010050626</v>
      </c>
      <c r="AA1691" s="43">
        <f t="shared" si="216"/>
        <v>2.3776165230238032E-7</v>
      </c>
      <c r="AD1691" s="42">
        <f>Beazley_data[[#This Row],[Cat_incurred]]+Beazley_data[[#This Row],[incurred_exc_cat]]</f>
        <v>5627476.6367955701</v>
      </c>
      <c r="AE1691" s="40">
        <f t="shared" si="217"/>
        <v>5903761.6510439999</v>
      </c>
      <c r="AF1691" s="43">
        <f t="shared" si="218"/>
        <v>4.6798131526799111E-2</v>
      </c>
    </row>
    <row r="1692" spans="1:32" x14ac:dyDescent="0.25">
      <c r="A1692" s="48" t="s">
        <v>1959</v>
      </c>
      <c r="B1692" s="48" t="s">
        <v>69</v>
      </c>
      <c r="C1692" s="49">
        <v>2001</v>
      </c>
      <c r="D1692" s="85">
        <v>6987064.3677000003</v>
      </c>
      <c r="E1692" s="49">
        <v>3123196.19131104</v>
      </c>
      <c r="F1692" s="49">
        <v>3601734.10963471</v>
      </c>
      <c r="G1692" s="49">
        <v>3601734.10963471</v>
      </c>
      <c r="H1692" s="49">
        <v>1564992.8885275701</v>
      </c>
      <c r="I1692" s="49">
        <v>1564992.8885275701</v>
      </c>
      <c r="J1692" s="49">
        <v>1.18904414804777</v>
      </c>
      <c r="K1692" s="49">
        <v>5166726.9981622798</v>
      </c>
      <c r="L1692" s="49">
        <v>5166726.9981622798</v>
      </c>
      <c r="M1692" s="38">
        <f>IF(OR(Beazley_data[[#This Row],[total_RC]]&lt;0.6,Beazley_data[[#This Row],[total_RC]]&gt;2),1,Beazley_data[[#This Row],[total_RC]])</f>
        <v>1.18904414804777</v>
      </c>
      <c r="P1692" s="39" t="str">
        <f>Beazley_data[[#This Row],[key]]</f>
        <v>JB2001</v>
      </c>
      <c r="Q1692" s="40">
        <f>Beazley_data[[#This Row],[WEP]]</f>
        <v>6987064.3677000003</v>
      </c>
      <c r="R1692" s="40">
        <f t="shared" si="211"/>
        <v>7259360.0982400002</v>
      </c>
      <c r="S1692" s="41">
        <f t="shared" si="212"/>
        <v>3.7509605096738043E-2</v>
      </c>
      <c r="U1692" s="42">
        <f>Beazley_data[[#This Row],[Acq_costs]]</f>
        <v>3123196.19131104</v>
      </c>
      <c r="V1692" s="40">
        <f t="shared" si="213"/>
        <v>3245228.156924</v>
      </c>
      <c r="W1692" s="43">
        <f t="shared" si="214"/>
        <v>3.760350881727479E-2</v>
      </c>
      <c r="Y1692" s="44">
        <f>Beazley_data[[#This Row],[total_RC]]</f>
        <v>1.18904414804777</v>
      </c>
      <c r="Z1692" s="45">
        <f t="shared" si="215"/>
        <v>1.18904950128658</v>
      </c>
      <c r="AA1692" s="43">
        <f t="shared" si="216"/>
        <v>4.5021160214277932E-6</v>
      </c>
      <c r="AD1692" s="42">
        <f>Beazley_data[[#This Row],[Cat_incurred]]+Beazley_data[[#This Row],[incurred_exc_cat]]</f>
        <v>5166726.9981622798</v>
      </c>
      <c r="AE1692" s="40">
        <f t="shared" si="217"/>
        <v>5402164.1973759998</v>
      </c>
      <c r="AF1692" s="43">
        <f t="shared" si="218"/>
        <v>4.3582014654067559E-2</v>
      </c>
    </row>
    <row r="1693" spans="1:32" x14ac:dyDescent="0.25">
      <c r="A1693" s="46" t="s">
        <v>1960</v>
      </c>
      <c r="B1693" s="46" t="s">
        <v>69</v>
      </c>
      <c r="C1693">
        <v>2002</v>
      </c>
      <c r="D1693" s="84">
        <v>9129635.5954</v>
      </c>
      <c r="E1693">
        <v>1755001.6186704501</v>
      </c>
      <c r="F1693">
        <v>3493827.5447610002</v>
      </c>
      <c r="G1693">
        <v>3493827.5447610002</v>
      </c>
      <c r="H1693">
        <v>1294722.4294141601</v>
      </c>
      <c r="I1693">
        <v>1294722.4294141601</v>
      </c>
      <c r="J1693">
        <v>1.26327274409396</v>
      </c>
      <c r="K1693">
        <v>4788549.9741751598</v>
      </c>
      <c r="L1693">
        <v>4788549.9741751598</v>
      </c>
      <c r="M1693" s="38">
        <f>IF(OR(Beazley_data[[#This Row],[total_RC]]&lt;0.6,Beazley_data[[#This Row],[total_RC]]&gt;2),1,Beazley_data[[#This Row],[total_RC]])</f>
        <v>1.26327274409396</v>
      </c>
      <c r="P1693" s="39" t="str">
        <f>Beazley_data[[#This Row],[key]]</f>
        <v>JB2002</v>
      </c>
      <c r="Q1693" s="40">
        <f>Beazley_data[[#This Row],[WEP]]</f>
        <v>9129635.5954</v>
      </c>
      <c r="R1693" s="40">
        <f t="shared" si="211"/>
        <v>9467733.1141599994</v>
      </c>
      <c r="S1693" s="41">
        <f t="shared" si="212"/>
        <v>3.5710503737620011E-2</v>
      </c>
      <c r="U1693" s="42">
        <f>Beazley_data[[#This Row],[Acq_costs]]</f>
        <v>1755001.6186704501</v>
      </c>
      <c r="V1693" s="40">
        <f t="shared" si="213"/>
        <v>1816762.0555360001</v>
      </c>
      <c r="W1693" s="43">
        <f t="shared" si="214"/>
        <v>3.3994785765893154E-2</v>
      </c>
      <c r="Y1693" s="44">
        <f>Beazley_data[[#This Row],[total_RC]]</f>
        <v>1.26327274409396</v>
      </c>
      <c r="Z1693" s="45">
        <f t="shared" si="215"/>
        <v>1.26328547681329</v>
      </c>
      <c r="AA1693" s="43">
        <f t="shared" si="216"/>
        <v>1.0079051460417932E-5</v>
      </c>
      <c r="AD1693" s="42">
        <f>Beazley_data[[#This Row],[Cat_incurred]]+Beazley_data[[#This Row],[incurred_exc_cat]]</f>
        <v>4788549.9741751608</v>
      </c>
      <c r="AE1693" s="40">
        <f t="shared" si="217"/>
        <v>5002538.3559720004</v>
      </c>
      <c r="AF1693" s="43">
        <f t="shared" si="218"/>
        <v>4.277596023654303E-2</v>
      </c>
    </row>
    <row r="1694" spans="1:32" x14ac:dyDescent="0.25">
      <c r="A1694" s="48" t="s">
        <v>1961</v>
      </c>
      <c r="B1694" s="48" t="s">
        <v>69</v>
      </c>
      <c r="C1694" s="49">
        <v>2003</v>
      </c>
      <c r="D1694" s="85">
        <v>11383867.1523</v>
      </c>
      <c r="E1694" s="49">
        <v>4419804.4299401902</v>
      </c>
      <c r="F1694" s="49">
        <v>5293877.6604945604</v>
      </c>
      <c r="G1694" s="49">
        <v>5293877.6604945604</v>
      </c>
      <c r="H1694" s="49">
        <v>2707803.4175772299</v>
      </c>
      <c r="I1694" s="49">
        <v>2707803.4175772299</v>
      </c>
      <c r="J1694" s="49">
        <v>1.0745976896984</v>
      </c>
      <c r="K1694" s="49">
        <v>8001681.0780717898</v>
      </c>
      <c r="L1694" s="49">
        <v>8001681.0780717898</v>
      </c>
      <c r="M1694" s="38">
        <f>IF(OR(Beazley_data[[#This Row],[total_RC]]&lt;0.6,Beazley_data[[#This Row],[total_RC]]&gt;2),1,Beazley_data[[#This Row],[total_RC]])</f>
        <v>1.0745976896984</v>
      </c>
      <c r="P1694" s="39" t="str">
        <f>Beazley_data[[#This Row],[key]]</f>
        <v>JB2003</v>
      </c>
      <c r="Q1694" s="40">
        <f>Beazley_data[[#This Row],[WEP]]</f>
        <v>11383867.1523</v>
      </c>
      <c r="R1694" s="40">
        <f t="shared" si="211"/>
        <v>11784772.116560001</v>
      </c>
      <c r="S1694" s="41">
        <f t="shared" si="212"/>
        <v>3.4018898311715992E-2</v>
      </c>
      <c r="U1694" s="42">
        <f>Beazley_data[[#This Row],[Acq_costs]]</f>
        <v>4419804.4299401902</v>
      </c>
      <c r="V1694" s="40">
        <f t="shared" si="213"/>
        <v>4577404.9732640004</v>
      </c>
      <c r="W1694" s="43">
        <f t="shared" si="214"/>
        <v>3.4430107068160569E-2</v>
      </c>
      <c r="Y1694" s="44">
        <f>Beazley_data[[#This Row],[total_RC]]</f>
        <v>1.0745976896984</v>
      </c>
      <c r="Z1694" s="45">
        <f t="shared" si="215"/>
        <v>1.0745551616550799</v>
      </c>
      <c r="AA1694" s="43">
        <f t="shared" si="216"/>
        <v>-3.9577347759934643E-5</v>
      </c>
      <c r="AD1694" s="42">
        <f>Beazley_data[[#This Row],[Cat_incurred]]+Beazley_data[[#This Row],[incurred_exc_cat]]</f>
        <v>8001681.0780717898</v>
      </c>
      <c r="AE1694" s="40">
        <f t="shared" si="217"/>
        <v>8362365.237768</v>
      </c>
      <c r="AF1694" s="43">
        <f t="shared" si="218"/>
        <v>4.3131835245273316E-2</v>
      </c>
    </row>
    <row r="1695" spans="1:32" x14ac:dyDescent="0.25">
      <c r="A1695" s="46" t="s">
        <v>1962</v>
      </c>
      <c r="B1695" s="46" t="s">
        <v>69</v>
      </c>
      <c r="C1695">
        <v>2004</v>
      </c>
      <c r="D1695" s="84">
        <v>12664687.851299999</v>
      </c>
      <c r="E1695">
        <v>4944113.3010645704</v>
      </c>
      <c r="F1695">
        <v>6445242.9365801597</v>
      </c>
      <c r="G1695">
        <v>6445242.9365801597</v>
      </c>
      <c r="H1695">
        <v>4107021.78985985</v>
      </c>
      <c r="I1695">
        <v>4107021.78985985</v>
      </c>
      <c r="J1695">
        <v>1.01375466161046</v>
      </c>
      <c r="K1695">
        <v>10552264.726439999</v>
      </c>
      <c r="L1695">
        <v>10552264.726439999</v>
      </c>
      <c r="M1695" s="38">
        <f>IF(OR(Beazley_data[[#This Row],[total_RC]]&lt;0.6,Beazley_data[[#This Row],[total_RC]]&gt;2),1,Beazley_data[[#This Row],[total_RC]])</f>
        <v>1.01375466161046</v>
      </c>
      <c r="P1695" s="39" t="str">
        <f>Beazley_data[[#This Row],[key]]</f>
        <v>JB2004</v>
      </c>
      <c r="Q1695" s="40">
        <f>Beazley_data[[#This Row],[WEP]]</f>
        <v>12664687.851299999</v>
      </c>
      <c r="R1695" s="40">
        <f t="shared" si="211"/>
        <v>13095996.969019299</v>
      </c>
      <c r="S1695" s="41">
        <f t="shared" si="212"/>
        <v>3.293442406405802E-2</v>
      </c>
      <c r="U1695" s="42">
        <f>Beazley_data[[#This Row],[Acq_costs]]</f>
        <v>4944113.3010645704</v>
      </c>
      <c r="V1695" s="40">
        <f t="shared" si="213"/>
        <v>5115114.0838598199</v>
      </c>
      <c r="W1695" s="43">
        <f t="shared" si="214"/>
        <v>3.3430492456624508E-2</v>
      </c>
      <c r="Y1695" s="44">
        <f>Beazley_data[[#This Row],[total_RC]]</f>
        <v>1.01375466161046</v>
      </c>
      <c r="Z1695" s="45">
        <f t="shared" si="215"/>
        <v>1.0137776907664899</v>
      </c>
      <c r="AA1695" s="43">
        <f t="shared" si="216"/>
        <v>2.2716179532918335E-5</v>
      </c>
      <c r="AD1695" s="42">
        <f>Beazley_data[[#This Row],[Cat_incurred]]+Beazley_data[[#This Row],[incurred_exc_cat]]</f>
        <v>10552264.726440009</v>
      </c>
      <c r="AE1695" s="40">
        <f t="shared" si="217"/>
        <v>10833042.901334001</v>
      </c>
      <c r="AF1695" s="43">
        <f t="shared" si="218"/>
        <v>2.5918680231518006E-2</v>
      </c>
    </row>
    <row r="1696" spans="1:32" x14ac:dyDescent="0.25">
      <c r="A1696" s="48" t="s">
        <v>1963</v>
      </c>
      <c r="B1696" s="48" t="s">
        <v>69</v>
      </c>
      <c r="C1696" s="49">
        <v>2005</v>
      </c>
      <c r="D1696" s="85">
        <v>14613549.8946</v>
      </c>
      <c r="E1696" s="49">
        <v>5755995.0838110996</v>
      </c>
      <c r="F1696" s="49">
        <v>5037931.0876925196</v>
      </c>
      <c r="G1696" s="49">
        <v>5037931.0876925196</v>
      </c>
      <c r="H1696" s="49">
        <v>2942673.8368408601</v>
      </c>
      <c r="I1696" s="49">
        <v>2942673.8368408601</v>
      </c>
      <c r="J1696" s="49">
        <v>1.00215033263366</v>
      </c>
      <c r="K1696" s="49">
        <v>7980604.9245333802</v>
      </c>
      <c r="L1696" s="49">
        <v>7980604.9245333802</v>
      </c>
      <c r="M1696" s="38">
        <f>IF(OR(Beazley_data[[#This Row],[total_RC]]&lt;0.6,Beazley_data[[#This Row],[total_RC]]&gt;2),1,Beazley_data[[#This Row],[total_RC]])</f>
        <v>1.00215033263366</v>
      </c>
      <c r="P1696" s="39" t="str">
        <f>Beazley_data[[#This Row],[key]]</f>
        <v>JB2005</v>
      </c>
      <c r="Q1696" s="40">
        <f>Beazley_data[[#This Row],[WEP]]</f>
        <v>14613549.8946</v>
      </c>
      <c r="R1696" s="40">
        <f t="shared" si="211"/>
        <v>15201314.802523499</v>
      </c>
      <c r="S1696" s="41">
        <f t="shared" si="212"/>
        <v>3.866539937886998E-2</v>
      </c>
      <c r="U1696" s="42">
        <f>Beazley_data[[#This Row],[Acq_costs]]</f>
        <v>5755995.0838110996</v>
      </c>
      <c r="V1696" s="40">
        <f t="shared" si="213"/>
        <v>5969705.0744429203</v>
      </c>
      <c r="W1696" s="43">
        <f t="shared" si="214"/>
        <v>3.5799086883997126E-2</v>
      </c>
      <c r="Y1696" s="44">
        <f>Beazley_data[[#This Row],[total_RC]]</f>
        <v>1.00215033263366</v>
      </c>
      <c r="Z1696" s="45">
        <f t="shared" si="215"/>
        <v>1.00231168696656</v>
      </c>
      <c r="AA1696" s="43">
        <f t="shared" si="216"/>
        <v>1.6098219246382092E-4</v>
      </c>
      <c r="AD1696" s="42">
        <f>Beazley_data[[#This Row],[Cat_incurred]]+Beazley_data[[#This Row],[incurred_exc_cat]]</f>
        <v>7980604.9245333802</v>
      </c>
      <c r="AE1696" s="40">
        <f t="shared" si="217"/>
        <v>8255706.1890719598</v>
      </c>
      <c r="AF1696" s="43">
        <f t="shared" si="218"/>
        <v>3.3322559964976697E-2</v>
      </c>
    </row>
    <row r="1697" spans="1:32" x14ac:dyDescent="0.25">
      <c r="A1697" s="46" t="s">
        <v>1964</v>
      </c>
      <c r="B1697" s="46" t="s">
        <v>69</v>
      </c>
      <c r="C1697">
        <v>2006</v>
      </c>
      <c r="D1697" s="84">
        <v>16382239.673900001</v>
      </c>
      <c r="E1697">
        <v>6639584.3675872898</v>
      </c>
      <c r="F1697">
        <v>9550552.3452838492</v>
      </c>
      <c r="G1697">
        <v>9550552.3452838492</v>
      </c>
      <c r="H1697">
        <v>5085125.1113123698</v>
      </c>
      <c r="I1697">
        <v>5085125.1113123698</v>
      </c>
      <c r="J1697">
        <v>1.0006900219531201</v>
      </c>
      <c r="K1697">
        <v>14635677.456596199</v>
      </c>
      <c r="L1697">
        <v>14635677.456596199</v>
      </c>
      <c r="M1697" s="38">
        <f>IF(OR(Beazley_data[[#This Row],[total_RC]]&lt;0.6,Beazley_data[[#This Row],[total_RC]]&gt;2),1,Beazley_data[[#This Row],[total_RC]])</f>
        <v>1.0006900219531201</v>
      </c>
      <c r="P1697" s="39" t="str">
        <f>Beazley_data[[#This Row],[key]]</f>
        <v>JB2006</v>
      </c>
      <c r="Q1697" s="40">
        <f>Beazley_data[[#This Row],[WEP]]</f>
        <v>16382239.673900001</v>
      </c>
      <c r="R1697" s="40">
        <f t="shared" si="211"/>
        <v>16870522.200858399</v>
      </c>
      <c r="S1697" s="41">
        <f t="shared" si="212"/>
        <v>2.8942940896847517E-2</v>
      </c>
      <c r="U1697" s="42">
        <f>Beazley_data[[#This Row],[Acq_costs]]</f>
        <v>6639584.3675872898</v>
      </c>
      <c r="V1697" s="40">
        <f t="shared" si="213"/>
        <v>6835099.9605604997</v>
      </c>
      <c r="W1697" s="43">
        <f t="shared" si="214"/>
        <v>2.8604642814496165E-2</v>
      </c>
      <c r="Y1697" s="44">
        <f>Beazley_data[[#This Row],[total_RC]]</f>
        <v>1.0006900219531201</v>
      </c>
      <c r="Z1697" s="45">
        <f t="shared" si="215"/>
        <v>1.00085561872771</v>
      </c>
      <c r="AA1697" s="43">
        <f t="shared" si="216"/>
        <v>1.6545520801536273E-4</v>
      </c>
      <c r="AD1697" s="42">
        <f>Beazley_data[[#This Row],[Cat_incurred]]+Beazley_data[[#This Row],[incurred_exc_cat]]</f>
        <v>14635677.456596218</v>
      </c>
      <c r="AE1697" s="40">
        <f t="shared" si="217"/>
        <v>15249776.2632793</v>
      </c>
      <c r="AF1697" s="43">
        <f t="shared" si="218"/>
        <v>4.0269365011065858E-2</v>
      </c>
    </row>
    <row r="1698" spans="1:32" x14ac:dyDescent="0.25">
      <c r="A1698" s="48" t="s">
        <v>1965</v>
      </c>
      <c r="B1698" s="48" t="s">
        <v>69</v>
      </c>
      <c r="C1698" s="49">
        <v>2007</v>
      </c>
      <c r="D1698" s="85">
        <v>16353328.585200001</v>
      </c>
      <c r="E1698" s="49">
        <v>6548818.7069710502</v>
      </c>
      <c r="F1698" s="49">
        <v>6349853.5740192803</v>
      </c>
      <c r="G1698" s="49">
        <v>6349853.5740192803</v>
      </c>
      <c r="H1698" s="49">
        <v>5087816.6208982496</v>
      </c>
      <c r="I1698" s="49">
        <v>5087816.6208982496</v>
      </c>
      <c r="J1698" s="49">
        <v>1.0034293185143199</v>
      </c>
      <c r="K1698" s="49">
        <v>11437670.1949175</v>
      </c>
      <c r="L1698" s="49">
        <v>11437670.1949175</v>
      </c>
      <c r="M1698" s="38">
        <f>IF(OR(Beazley_data[[#This Row],[total_RC]]&lt;0.6,Beazley_data[[#This Row],[total_RC]]&gt;2),1,Beazley_data[[#This Row],[total_RC]])</f>
        <v>1.0034293185143199</v>
      </c>
      <c r="P1698" s="39" t="str">
        <f>Beazley_data[[#This Row],[key]]</f>
        <v>JB2007</v>
      </c>
      <c r="Q1698" s="40">
        <f>Beazley_data[[#This Row],[WEP]]</f>
        <v>16353328.585200001</v>
      </c>
      <c r="R1698" s="40">
        <f t="shared" si="211"/>
        <v>16927090.395768799</v>
      </c>
      <c r="S1698" s="41">
        <f t="shared" si="212"/>
        <v>3.3896068205095629E-2</v>
      </c>
      <c r="U1698" s="42">
        <f>Beazley_data[[#This Row],[Acq_costs]]</f>
        <v>6548818.7069710502</v>
      </c>
      <c r="V1698" s="40">
        <f t="shared" si="213"/>
        <v>6781799.2438641004</v>
      </c>
      <c r="W1698" s="43">
        <f t="shared" si="214"/>
        <v>3.4353794401071606E-2</v>
      </c>
      <c r="Y1698" s="44">
        <f>Beazley_data[[#This Row],[total_RC]]</f>
        <v>1.0034293185143199</v>
      </c>
      <c r="Z1698" s="45">
        <f t="shared" si="215"/>
        <v>1.00342501576882</v>
      </c>
      <c r="AA1698" s="43">
        <f t="shared" si="216"/>
        <v>-4.2880588307825632E-6</v>
      </c>
      <c r="AD1698" s="42">
        <f>Beazley_data[[#This Row],[Cat_incurred]]+Beazley_data[[#This Row],[incurred_exc_cat]]</f>
        <v>11437670.19491753</v>
      </c>
      <c r="AE1698" s="40">
        <f t="shared" si="217"/>
        <v>11884994.7569745</v>
      </c>
      <c r="AF1698" s="43">
        <f t="shared" si="218"/>
        <v>3.7637758468043521E-2</v>
      </c>
    </row>
    <row r="1699" spans="1:32" x14ac:dyDescent="0.25">
      <c r="A1699" s="46" t="s">
        <v>1966</v>
      </c>
      <c r="B1699" s="46" t="s">
        <v>69</v>
      </c>
      <c r="C1699">
        <v>2008</v>
      </c>
      <c r="D1699" s="84">
        <v>17105232.154199999</v>
      </c>
      <c r="E1699">
        <v>6891219.4290392203</v>
      </c>
      <c r="F1699">
        <v>9746254.2597839609</v>
      </c>
      <c r="G1699">
        <v>9746254.2597839609</v>
      </c>
      <c r="H1699">
        <v>5577528.59913282</v>
      </c>
      <c r="I1699">
        <v>5577528.59913282</v>
      </c>
      <c r="J1699">
        <v>0.98657819195362095</v>
      </c>
      <c r="K1699">
        <v>15323782.8589168</v>
      </c>
      <c r="L1699">
        <v>15323782.8589168</v>
      </c>
      <c r="M1699" s="38">
        <f>IF(OR(Beazley_data[[#This Row],[total_RC]]&lt;0.6,Beazley_data[[#This Row],[total_RC]]&gt;2),1,Beazley_data[[#This Row],[total_RC]])</f>
        <v>0.98657819195362095</v>
      </c>
      <c r="P1699" s="39" t="str">
        <f>Beazley_data[[#This Row],[key]]</f>
        <v>JB2008</v>
      </c>
      <c r="Q1699" s="40">
        <f>Beazley_data[[#This Row],[WEP]]</f>
        <v>17105232.154199999</v>
      </c>
      <c r="R1699" s="40">
        <f t="shared" si="211"/>
        <v>17713756.100565199</v>
      </c>
      <c r="S1699" s="41">
        <f t="shared" si="212"/>
        <v>3.4353185338584606E-2</v>
      </c>
      <c r="U1699" s="42">
        <f>Beazley_data[[#This Row],[Acq_costs]]</f>
        <v>6891219.4290392203</v>
      </c>
      <c r="V1699" s="40">
        <f t="shared" si="213"/>
        <v>7139541.2318565398</v>
      </c>
      <c r="W1699" s="43">
        <f t="shared" si="214"/>
        <v>3.4781198784777777E-2</v>
      </c>
      <c r="Y1699" s="44">
        <f>Beazley_data[[#This Row],[total_RC]]</f>
        <v>0.98657819195362095</v>
      </c>
      <c r="Z1699" s="45">
        <f t="shared" si="215"/>
        <v>0.98669042901586501</v>
      </c>
      <c r="AA1699" s="43">
        <f t="shared" si="216"/>
        <v>1.1375103978256346E-4</v>
      </c>
      <c r="AD1699" s="42">
        <f>Beazley_data[[#This Row],[Cat_incurred]]+Beazley_data[[#This Row],[incurred_exc_cat]]</f>
        <v>15323782.858916782</v>
      </c>
      <c r="AE1699" s="40">
        <f t="shared" si="217"/>
        <v>15958801.955696801</v>
      </c>
      <c r="AF1699" s="43">
        <f t="shared" si="218"/>
        <v>3.979115089860092E-2</v>
      </c>
    </row>
    <row r="1700" spans="1:32" x14ac:dyDescent="0.25">
      <c r="A1700" s="48" t="s">
        <v>1967</v>
      </c>
      <c r="B1700" s="48" t="s">
        <v>69</v>
      </c>
      <c r="C1700" s="49">
        <v>2009</v>
      </c>
      <c r="D1700" s="85">
        <v>16688991.5492</v>
      </c>
      <c r="E1700" s="49">
        <v>6875755.5325638996</v>
      </c>
      <c r="F1700" s="49">
        <v>9506869.6586444695</v>
      </c>
      <c r="G1700" s="49">
        <v>9506869.6586444695</v>
      </c>
      <c r="H1700" s="49">
        <v>6855999.3757292097</v>
      </c>
      <c r="I1700" s="49">
        <v>6855999.3757292097</v>
      </c>
      <c r="J1700" s="49">
        <v>0.99091740807042805</v>
      </c>
      <c r="K1700" s="49">
        <v>16362869.034373701</v>
      </c>
      <c r="L1700" s="49">
        <v>16362869.034373701</v>
      </c>
      <c r="M1700" s="38">
        <f>IF(OR(Beazley_data[[#This Row],[total_RC]]&lt;0.6,Beazley_data[[#This Row],[total_RC]]&gt;2),1,Beazley_data[[#This Row],[total_RC]])</f>
        <v>0.99091740807042805</v>
      </c>
      <c r="P1700" s="39" t="str">
        <f>Beazley_data[[#This Row],[key]]</f>
        <v>JB2009</v>
      </c>
      <c r="Q1700" s="40">
        <f>Beazley_data[[#This Row],[WEP]]</f>
        <v>16688991.5492</v>
      </c>
      <c r="R1700" s="40">
        <f t="shared" si="211"/>
        <v>17301015.913896699</v>
      </c>
      <c r="S1700" s="41">
        <f t="shared" si="212"/>
        <v>3.5375053565791001E-2</v>
      </c>
      <c r="U1700" s="42">
        <f>Beazley_data[[#This Row],[Acq_costs]]</f>
        <v>6875755.5325638996</v>
      </c>
      <c r="V1700" s="40">
        <f t="shared" si="213"/>
        <v>7130574.8092372501</v>
      </c>
      <c r="W1700" s="43">
        <f t="shared" si="214"/>
        <v>3.5736147995144338E-2</v>
      </c>
      <c r="Y1700" s="44">
        <f>Beazley_data[[#This Row],[total_RC]]</f>
        <v>0.99091740807042805</v>
      </c>
      <c r="Z1700" s="45">
        <f t="shared" si="215"/>
        <v>0.99089601849299702</v>
      </c>
      <c r="AA1700" s="43">
        <f t="shared" si="216"/>
        <v>-2.1586096857630446E-5</v>
      </c>
      <c r="AD1700" s="42">
        <f>Beazley_data[[#This Row],[Cat_incurred]]+Beazley_data[[#This Row],[incurred_exc_cat]]</f>
        <v>16362869.034373678</v>
      </c>
      <c r="AE1700" s="40">
        <f t="shared" si="217"/>
        <v>17024367.414026599</v>
      </c>
      <c r="AF1700" s="43">
        <f t="shared" si="218"/>
        <v>3.8855974120242727E-2</v>
      </c>
    </row>
    <row r="1701" spans="1:32" x14ac:dyDescent="0.25">
      <c r="A1701" s="46" t="s">
        <v>1968</v>
      </c>
      <c r="B1701" s="46" t="s">
        <v>69</v>
      </c>
      <c r="C1701">
        <v>2010</v>
      </c>
      <c r="D1701" s="84">
        <v>16767809.021299999</v>
      </c>
      <c r="E1701">
        <v>7127852.3794898903</v>
      </c>
      <c r="F1701">
        <v>7064216.9291345105</v>
      </c>
      <c r="G1701">
        <v>7064216.9291345105</v>
      </c>
      <c r="H1701">
        <v>5751548.0674151201</v>
      </c>
      <c r="I1701">
        <v>5751548.0674151201</v>
      </c>
      <c r="J1701">
        <v>1.0249838903850499</v>
      </c>
      <c r="K1701">
        <v>12815764.996549601</v>
      </c>
      <c r="L1701">
        <v>12815764.996549601</v>
      </c>
      <c r="M1701" s="38">
        <f>IF(OR(Beazley_data[[#This Row],[total_RC]]&lt;0.6,Beazley_data[[#This Row],[total_RC]]&gt;2),1,Beazley_data[[#This Row],[total_RC]])</f>
        <v>1.0249838903850499</v>
      </c>
      <c r="P1701" s="39" t="str">
        <f>Beazley_data[[#This Row],[key]]</f>
        <v>JB2010</v>
      </c>
      <c r="Q1701" s="40">
        <f>Beazley_data[[#This Row],[WEP]]</f>
        <v>16767809.021299999</v>
      </c>
      <c r="R1701" s="40">
        <f t="shared" si="211"/>
        <v>17390165.439918201</v>
      </c>
      <c r="S1701" s="41">
        <f t="shared" si="212"/>
        <v>3.5787837716001025E-2</v>
      </c>
      <c r="U1701" s="42">
        <f>Beazley_data[[#This Row],[Acq_costs]]</f>
        <v>7127852.3794898903</v>
      </c>
      <c r="V1701" s="40">
        <f t="shared" si="213"/>
        <v>7393511.7178684901</v>
      </c>
      <c r="W1701" s="43">
        <f t="shared" si="214"/>
        <v>3.5931415072564192E-2</v>
      </c>
      <c r="Y1701" s="44">
        <f>Beazley_data[[#This Row],[total_RC]]</f>
        <v>1.0249838903850499</v>
      </c>
      <c r="Z1701" s="45">
        <f t="shared" si="215"/>
        <v>1.0250500510636</v>
      </c>
      <c r="AA1701" s="43">
        <f t="shared" si="216"/>
        <v>6.4543851767524373E-5</v>
      </c>
      <c r="AD1701" s="42">
        <f>Beazley_data[[#This Row],[Cat_incurred]]+Beazley_data[[#This Row],[incurred_exc_cat]]</f>
        <v>12815764.996549631</v>
      </c>
      <c r="AE1701" s="40">
        <f t="shared" si="217"/>
        <v>13312731.4064984</v>
      </c>
      <c r="AF1701" s="43">
        <f t="shared" si="218"/>
        <v>3.7330161239952878E-2</v>
      </c>
    </row>
    <row r="1702" spans="1:32" x14ac:dyDescent="0.25">
      <c r="A1702" s="48" t="s">
        <v>1969</v>
      </c>
      <c r="B1702" s="48" t="s">
        <v>69</v>
      </c>
      <c r="C1702" s="49">
        <v>2011</v>
      </c>
      <c r="D1702" s="85">
        <v>18317248.683800001</v>
      </c>
      <c r="E1702" s="49">
        <v>7700417.5568582304</v>
      </c>
      <c r="F1702" s="49">
        <v>9179393.1547749005</v>
      </c>
      <c r="G1702" s="49">
        <v>9179393.1547749005</v>
      </c>
      <c r="H1702" s="49">
        <v>4841968.4852104001</v>
      </c>
      <c r="I1702" s="49">
        <v>4841968.4852104001</v>
      </c>
      <c r="J1702" s="49">
        <v>1.0172877832842599</v>
      </c>
      <c r="K1702" s="49">
        <v>14021361.639985301</v>
      </c>
      <c r="L1702" s="49">
        <v>14021361.639985301</v>
      </c>
      <c r="M1702" s="38">
        <f>IF(OR(Beazley_data[[#This Row],[total_RC]]&lt;0.6,Beazley_data[[#This Row],[total_RC]]&gt;2),1,Beazley_data[[#This Row],[total_RC]])</f>
        <v>1.0172877832842599</v>
      </c>
      <c r="P1702" s="39" t="str">
        <f>Beazley_data[[#This Row],[key]]</f>
        <v>JB2011</v>
      </c>
      <c r="Q1702" s="40">
        <f>Beazley_data[[#This Row],[WEP]]</f>
        <v>18317248.683800001</v>
      </c>
      <c r="R1702" s="40">
        <f t="shared" si="211"/>
        <v>17952950.098507199</v>
      </c>
      <c r="S1702" s="41">
        <f t="shared" si="212"/>
        <v>-2.0291850826405011E-2</v>
      </c>
      <c r="U1702" s="42">
        <f>Beazley_data[[#This Row],[Acq_costs]]</f>
        <v>7700417.5568582304</v>
      </c>
      <c r="V1702" s="40">
        <f t="shared" si="213"/>
        <v>7564009.3207096597</v>
      </c>
      <c r="W1702" s="43">
        <f t="shared" si="214"/>
        <v>-1.8033853524624263E-2</v>
      </c>
      <c r="Y1702" s="44">
        <f>Beazley_data[[#This Row],[total_RC]]</f>
        <v>1.0172877832842599</v>
      </c>
      <c r="Z1702" s="45">
        <f t="shared" si="215"/>
        <v>1.0181223897052201</v>
      </c>
      <c r="AA1702" s="43">
        <f t="shared" si="216"/>
        <v>8.1975058146178438E-4</v>
      </c>
      <c r="AD1702" s="42">
        <f>Beazley_data[[#This Row],[Cat_incurred]]+Beazley_data[[#This Row],[incurred_exc_cat]]</f>
        <v>14021361.639985301</v>
      </c>
      <c r="AE1702" s="40">
        <f t="shared" si="217"/>
        <v>12717830.169915801</v>
      </c>
      <c r="AF1702" s="43">
        <f t="shared" si="218"/>
        <v>-0.10249637341069556</v>
      </c>
    </row>
    <row r="1703" spans="1:32" x14ac:dyDescent="0.25">
      <c r="A1703" s="46" t="s">
        <v>1970</v>
      </c>
      <c r="B1703" s="46" t="s">
        <v>69</v>
      </c>
      <c r="C1703">
        <v>2012</v>
      </c>
      <c r="D1703" s="84">
        <v>16322221.955800001</v>
      </c>
      <c r="E1703">
        <v>6930693.0932918098</v>
      </c>
      <c r="F1703">
        <v>6568143.29306948</v>
      </c>
      <c r="G1703">
        <v>6568143.29306948</v>
      </c>
      <c r="H1703">
        <v>3030683.8100031801</v>
      </c>
      <c r="I1703">
        <v>3030683.8100031801</v>
      </c>
      <c r="J1703">
        <v>1.0266716463719501</v>
      </c>
      <c r="K1703">
        <v>9598827.10307266</v>
      </c>
      <c r="L1703">
        <v>9598827.10307266</v>
      </c>
      <c r="M1703" s="38">
        <f>IF(OR(Beazley_data[[#This Row],[total_RC]]&lt;0.6,Beazley_data[[#This Row],[total_RC]]&gt;2),1,Beazley_data[[#This Row],[total_RC]])</f>
        <v>1.0266716463719501</v>
      </c>
      <c r="P1703" s="39" t="str">
        <f>Beazley_data[[#This Row],[key]]</f>
        <v>JB2012</v>
      </c>
      <c r="Q1703" s="40">
        <f>Beazley_data[[#This Row],[WEP]]</f>
        <v>16322221.955800001</v>
      </c>
      <c r="R1703" s="40">
        <f t="shared" si="211"/>
        <v>17952321.4938065</v>
      </c>
      <c r="S1703" s="41">
        <f t="shared" si="212"/>
        <v>9.0801601261924769E-2</v>
      </c>
      <c r="U1703" s="42">
        <f>Beazley_data[[#This Row],[Acq_costs]]</f>
        <v>6930693.0932918098</v>
      </c>
      <c r="V1703" s="40">
        <f t="shared" si="213"/>
        <v>7605517.8564219102</v>
      </c>
      <c r="W1703" s="43">
        <f t="shared" si="214"/>
        <v>8.8728312242445817E-2</v>
      </c>
      <c r="Y1703" s="44">
        <f>Beazley_data[[#This Row],[total_RC]]</f>
        <v>1.0266716463719501</v>
      </c>
      <c r="Z1703" s="45">
        <f t="shared" si="215"/>
        <v>1.02528671721132</v>
      </c>
      <c r="AA1703" s="43">
        <f t="shared" si="216"/>
        <v>-1.350772556965252E-3</v>
      </c>
      <c r="AD1703" s="42">
        <f>Beazley_data[[#This Row],[Cat_incurred]]+Beazley_data[[#This Row],[incurred_exc_cat]]</f>
        <v>9598827.10307266</v>
      </c>
      <c r="AE1703" s="40">
        <f t="shared" si="217"/>
        <v>11712468.3590845</v>
      </c>
      <c r="AF1703" s="43">
        <f t="shared" si="218"/>
        <v>0.18046078684792724</v>
      </c>
    </row>
    <row r="1704" spans="1:32" x14ac:dyDescent="0.25">
      <c r="A1704" s="48" t="s">
        <v>1971</v>
      </c>
      <c r="B1704" s="48" t="s">
        <v>69</v>
      </c>
      <c r="C1704" s="49">
        <v>2013</v>
      </c>
      <c r="D1704" s="85">
        <v>13922770.914999999</v>
      </c>
      <c r="E1704" s="49">
        <v>6039483.1801711796</v>
      </c>
      <c r="F1704" s="49">
        <v>4249793.7314102901</v>
      </c>
      <c r="G1704" s="49">
        <v>4249793.7314102901</v>
      </c>
      <c r="H1704" s="49">
        <v>2845776.3349895701</v>
      </c>
      <c r="I1704" s="49">
        <v>2846065.1954542398</v>
      </c>
      <c r="J1704" s="49">
        <v>1.02495949815509</v>
      </c>
      <c r="K1704" s="49">
        <v>7095570.0663998602</v>
      </c>
      <c r="L1704" s="49">
        <v>7095858.9268645197</v>
      </c>
      <c r="M1704" s="38">
        <f>IF(OR(Beazley_data[[#This Row],[total_RC]]&lt;0.6,Beazley_data[[#This Row],[total_RC]]&gt;2),1,Beazley_data[[#This Row],[total_RC]])</f>
        <v>1.02495949815509</v>
      </c>
      <c r="P1704" s="39" t="str">
        <f>Beazley_data[[#This Row],[key]]</f>
        <v>JB2013</v>
      </c>
      <c r="Q1704" s="40">
        <f>Beazley_data[[#This Row],[WEP]]</f>
        <v>13922770.914999999</v>
      </c>
      <c r="R1704" s="40">
        <f t="shared" si="211"/>
        <v>14418111.588357899</v>
      </c>
      <c r="S1704" s="41">
        <f t="shared" si="212"/>
        <v>3.435544733596526E-2</v>
      </c>
      <c r="U1704" s="42">
        <f>Beazley_data[[#This Row],[Acq_costs]]</f>
        <v>6039483.1801711796</v>
      </c>
      <c r="V1704" s="40">
        <f t="shared" si="213"/>
        <v>6256933.8828330198</v>
      </c>
      <c r="W1704" s="43">
        <f t="shared" si="214"/>
        <v>3.4753556092138649E-2</v>
      </c>
      <c r="Y1704" s="44">
        <f>Beazley_data[[#This Row],[total_RC]]</f>
        <v>1.02495949815509</v>
      </c>
      <c r="Z1704" s="45">
        <f t="shared" si="215"/>
        <v>1.0250481883910401</v>
      </c>
      <c r="AA1704" s="43">
        <f t="shared" si="216"/>
        <v>8.6522991752467458E-5</v>
      </c>
      <c r="AD1704" s="42">
        <f>Beazley_data[[#This Row],[Cat_incurred]]+Beazley_data[[#This Row],[incurred_exc_cat]]</f>
        <v>7095858.92686453</v>
      </c>
      <c r="AE1704" s="40">
        <f t="shared" si="217"/>
        <v>7339475.8861401798</v>
      </c>
      <c r="AF1704" s="43">
        <f t="shared" si="218"/>
        <v>3.3192691556585753E-2</v>
      </c>
    </row>
    <row r="1705" spans="1:32" x14ac:dyDescent="0.25">
      <c r="A1705" s="46" t="s">
        <v>1972</v>
      </c>
      <c r="B1705" s="46" t="s">
        <v>69</v>
      </c>
      <c r="C1705">
        <v>2014</v>
      </c>
      <c r="D1705" s="84">
        <v>15060988.3029</v>
      </c>
      <c r="E1705">
        <v>6664615.2427233998</v>
      </c>
      <c r="F1705">
        <v>7266185.9010208203</v>
      </c>
      <c r="G1705">
        <v>7266185.9010208203</v>
      </c>
      <c r="H1705">
        <v>4484067.7554792203</v>
      </c>
      <c r="I1705">
        <v>4484067.7554792203</v>
      </c>
      <c r="J1705">
        <v>1.0165629013343001</v>
      </c>
      <c r="K1705">
        <v>11750253.656500001</v>
      </c>
      <c r="L1705">
        <v>11750253.656500001</v>
      </c>
      <c r="M1705" s="38">
        <f>IF(OR(Beazley_data[[#This Row],[total_RC]]&lt;0.6,Beazley_data[[#This Row],[total_RC]]&gt;2),1,Beazley_data[[#This Row],[total_RC]])</f>
        <v>1.0165629013343001</v>
      </c>
      <c r="P1705" s="39" t="str">
        <f>Beazley_data[[#This Row],[key]]</f>
        <v>JB2014</v>
      </c>
      <c r="Q1705" s="40">
        <f>Beazley_data[[#This Row],[WEP]]</f>
        <v>15060988.3029</v>
      </c>
      <c r="R1705" s="40">
        <f t="shared" si="211"/>
        <v>15571650.9466024</v>
      </c>
      <c r="S1705" s="41">
        <f t="shared" si="212"/>
        <v>3.2794380342427536E-2</v>
      </c>
      <c r="U1705" s="42">
        <f>Beazley_data[[#This Row],[Acq_costs]]</f>
        <v>6664615.2427233998</v>
      </c>
      <c r="V1705" s="40">
        <f t="shared" si="213"/>
        <v>6892092.8470056402</v>
      </c>
      <c r="W1705" s="43">
        <f t="shared" si="214"/>
        <v>3.3005591963415147E-2</v>
      </c>
      <c r="Y1705" s="44">
        <f>Beazley_data[[#This Row],[total_RC]]</f>
        <v>1.0165629013343001</v>
      </c>
      <c r="Z1705" s="45">
        <f t="shared" si="215"/>
        <v>1.0166523143833599</v>
      </c>
      <c r="AA1705" s="43">
        <f t="shared" si="216"/>
        <v>8.7948502939357891E-5</v>
      </c>
      <c r="AD1705" s="42">
        <f>Beazley_data[[#This Row],[Cat_incurred]]+Beazley_data[[#This Row],[incurred_exc_cat]]</f>
        <v>11750253.656500041</v>
      </c>
      <c r="AE1705" s="40">
        <f t="shared" si="217"/>
        <v>12176602.406974301</v>
      </c>
      <c r="AF1705" s="43">
        <f t="shared" si="218"/>
        <v>3.5013769541334672E-2</v>
      </c>
    </row>
    <row r="1706" spans="1:32" x14ac:dyDescent="0.25">
      <c r="A1706" s="48" t="s">
        <v>1973</v>
      </c>
      <c r="B1706" s="48" t="s">
        <v>69</v>
      </c>
      <c r="C1706" s="49">
        <v>2015</v>
      </c>
      <c r="D1706" s="85">
        <v>15363967.1194</v>
      </c>
      <c r="E1706" s="49">
        <v>7155613.2248289799</v>
      </c>
      <c r="F1706" s="49">
        <v>5154156.9797749398</v>
      </c>
      <c r="G1706" s="49">
        <v>5154353.8989192499</v>
      </c>
      <c r="H1706" s="49">
        <v>6150157.8886475004</v>
      </c>
      <c r="I1706" s="49">
        <v>6150282.8886475004</v>
      </c>
      <c r="J1706" s="49">
        <v>1.0178093209062</v>
      </c>
      <c r="K1706" s="49">
        <v>11304314.8684224</v>
      </c>
      <c r="L1706" s="49">
        <v>11304636.7875668</v>
      </c>
      <c r="M1706" s="38">
        <f>IF(OR(Beazley_data[[#This Row],[total_RC]]&lt;0.6,Beazley_data[[#This Row],[total_RC]]&gt;2),1,Beazley_data[[#This Row],[total_RC]])</f>
        <v>1.0178093209062</v>
      </c>
      <c r="P1706" s="39" t="str">
        <f>Beazley_data[[#This Row],[key]]</f>
        <v>JB2015</v>
      </c>
      <c r="Q1706" s="40">
        <f>Beazley_data[[#This Row],[WEP]]</f>
        <v>15363967.1194</v>
      </c>
      <c r="R1706" s="40">
        <f t="shared" si="211"/>
        <v>15858650.7482762</v>
      </c>
      <c r="S1706" s="41">
        <f t="shared" si="212"/>
        <v>3.1193298643642238E-2</v>
      </c>
      <c r="U1706" s="42">
        <f>Beazley_data[[#This Row],[Acq_costs]]</f>
        <v>7155613.2248289799</v>
      </c>
      <c r="V1706" s="40">
        <f t="shared" si="213"/>
        <v>7388396.6428213799</v>
      </c>
      <c r="W1706" s="43">
        <f t="shared" si="214"/>
        <v>3.1506621699658489E-2</v>
      </c>
      <c r="Y1706" s="44">
        <f>Beazley_data[[#This Row],[total_RC]]</f>
        <v>1.0178093209062</v>
      </c>
      <c r="Z1706" s="45">
        <f t="shared" si="215"/>
        <v>1.0179192319616399</v>
      </c>
      <c r="AA1706" s="43">
        <f t="shared" si="216"/>
        <v>1.0797620478010083E-4</v>
      </c>
      <c r="AD1706" s="42">
        <f>Beazley_data[[#This Row],[Cat_incurred]]+Beazley_data[[#This Row],[incurred_exc_cat]]</f>
        <v>11304636.787566751</v>
      </c>
      <c r="AE1706" s="40">
        <f t="shared" si="217"/>
        <v>11723279.2571982</v>
      </c>
      <c r="AF1706" s="43">
        <f t="shared" si="218"/>
        <v>3.5710355477064845E-2</v>
      </c>
    </row>
    <row r="1707" spans="1:32" x14ac:dyDescent="0.25">
      <c r="A1707" s="46" t="s">
        <v>1974</v>
      </c>
      <c r="B1707" s="46" t="s">
        <v>69</v>
      </c>
      <c r="C1707">
        <v>2016</v>
      </c>
      <c r="D1707" s="84">
        <v>17300607.200599998</v>
      </c>
      <c r="E1707">
        <v>8009052.42963647</v>
      </c>
      <c r="F1707">
        <v>3669178.9375325702</v>
      </c>
      <c r="G1707">
        <v>3669178.9375325702</v>
      </c>
      <c r="H1707">
        <v>7864396.2317319103</v>
      </c>
      <c r="I1707">
        <v>7904323.9017319102</v>
      </c>
      <c r="J1707">
        <v>0.96553901273922205</v>
      </c>
      <c r="K1707">
        <v>11533575.169264499</v>
      </c>
      <c r="L1707">
        <v>11573502.839264501</v>
      </c>
      <c r="M1707" s="38">
        <f>IF(OR(Beazley_data[[#This Row],[total_RC]]&lt;0.6,Beazley_data[[#This Row],[total_RC]]&gt;2),1,Beazley_data[[#This Row],[total_RC]])</f>
        <v>0.96553901273922205</v>
      </c>
      <c r="P1707" s="39" t="str">
        <f>Beazley_data[[#This Row],[key]]</f>
        <v>JB2016</v>
      </c>
      <c r="Q1707" s="40">
        <f>Beazley_data[[#This Row],[WEP]]</f>
        <v>17300607.200599998</v>
      </c>
      <c r="R1707" s="40">
        <f t="shared" si="211"/>
        <v>17669425.376969699</v>
      </c>
      <c r="S1707" s="41">
        <f t="shared" si="212"/>
        <v>2.0873241121378946E-2</v>
      </c>
      <c r="U1707" s="42">
        <f>Beazley_data[[#This Row],[Acq_costs]]</f>
        <v>8009052.42963647</v>
      </c>
      <c r="V1707" s="40">
        <f t="shared" si="213"/>
        <v>8175222.2482030103</v>
      </c>
      <c r="W1707" s="43">
        <f t="shared" si="214"/>
        <v>2.0326030720824246E-2</v>
      </c>
      <c r="Y1707" s="44">
        <f>Beazley_data[[#This Row],[total_RC]]</f>
        <v>0.96553901273922205</v>
      </c>
      <c r="Z1707" s="45">
        <f t="shared" si="215"/>
        <v>0.96564609657865996</v>
      </c>
      <c r="AA1707" s="43">
        <f t="shared" si="216"/>
        <v>1.1089346274719085E-4</v>
      </c>
      <c r="AD1707" s="42">
        <f>Beazley_data[[#This Row],[Cat_incurred]]+Beazley_data[[#This Row],[incurred_exc_cat]]</f>
        <v>11573502.83926448</v>
      </c>
      <c r="AE1707" s="40">
        <f t="shared" si="217"/>
        <v>11949413.1454832</v>
      </c>
      <c r="AF1707" s="43">
        <f t="shared" si="218"/>
        <v>3.1458474290079322E-2</v>
      </c>
    </row>
    <row r="1708" spans="1:32" x14ac:dyDescent="0.25">
      <c r="A1708" s="48" t="s">
        <v>1975</v>
      </c>
      <c r="B1708" s="48" t="s">
        <v>69</v>
      </c>
      <c r="C1708" s="49">
        <v>2017</v>
      </c>
      <c r="D1708" s="85">
        <v>19572585.3323</v>
      </c>
      <c r="E1708" s="49">
        <v>9137020.0881164093</v>
      </c>
      <c r="F1708" s="49">
        <v>7663666.5966091398</v>
      </c>
      <c r="G1708" s="49">
        <v>7663685.02501693</v>
      </c>
      <c r="H1708" s="49">
        <v>5688529.42779643</v>
      </c>
      <c r="I1708" s="49">
        <v>5866822.1875290601</v>
      </c>
      <c r="J1708" s="49">
        <v>1.0118519838704201</v>
      </c>
      <c r="K1708" s="49">
        <v>13352196.024405601</v>
      </c>
      <c r="L1708" s="49">
        <v>13530507.212546</v>
      </c>
      <c r="M1708" s="38">
        <f>IF(OR(Beazley_data[[#This Row],[total_RC]]&lt;0.6,Beazley_data[[#This Row],[total_RC]]&gt;2),1,Beazley_data[[#This Row],[total_RC]])</f>
        <v>1.0118519838704201</v>
      </c>
      <c r="P1708" s="39" t="str">
        <f>Beazley_data[[#This Row],[key]]</f>
        <v>JB2017</v>
      </c>
      <c r="Q1708" s="40">
        <f>Beazley_data[[#This Row],[WEP]]</f>
        <v>19572585.3323</v>
      </c>
      <c r="R1708" s="40">
        <f t="shared" si="211"/>
        <v>19984105.435026199</v>
      </c>
      <c r="S1708" s="41">
        <f t="shared" si="212"/>
        <v>2.0592370474833779E-2</v>
      </c>
      <c r="U1708" s="42">
        <f>Beazley_data[[#This Row],[Acq_costs]]</f>
        <v>9137020.0881164093</v>
      </c>
      <c r="V1708" s="40">
        <f t="shared" si="213"/>
        <v>9323630.4064665698</v>
      </c>
      <c r="W1708" s="43">
        <f t="shared" si="214"/>
        <v>2.0014770021421439E-2</v>
      </c>
      <c r="Y1708" s="44">
        <f>Beazley_data[[#This Row],[total_RC]]</f>
        <v>1.0118519838704201</v>
      </c>
      <c r="Z1708" s="45">
        <f t="shared" si="215"/>
        <v>1.01159767907648</v>
      </c>
      <c r="AA1708" s="43">
        <f t="shared" si="216"/>
        <v>-2.5138926195661734E-4</v>
      </c>
      <c r="AD1708" s="42">
        <f>Beazley_data[[#This Row],[Cat_incurred]]+Beazley_data[[#This Row],[incurred_exc_cat]]</f>
        <v>13530507.212545991</v>
      </c>
      <c r="AE1708" s="40">
        <f t="shared" si="217"/>
        <v>14016818.429746</v>
      </c>
      <c r="AF1708" s="43">
        <f t="shared" si="218"/>
        <v>3.4694836038396314E-2</v>
      </c>
    </row>
    <row r="1709" spans="1:32" x14ac:dyDescent="0.25">
      <c r="A1709" s="46" t="s">
        <v>1976</v>
      </c>
      <c r="B1709" s="46" t="s">
        <v>69</v>
      </c>
      <c r="C1709">
        <v>2018</v>
      </c>
      <c r="D1709" s="84">
        <v>15866978.58</v>
      </c>
      <c r="E1709">
        <v>7394459.1229822095</v>
      </c>
      <c r="F1709">
        <v>4149406.3540034601</v>
      </c>
      <c r="G1709">
        <v>4152049.4128951398</v>
      </c>
      <c r="H1709">
        <v>6206350.3089811997</v>
      </c>
      <c r="I1709">
        <v>6230300.0075846901</v>
      </c>
      <c r="J1709">
        <v>1.0184384441586301</v>
      </c>
      <c r="K1709">
        <v>10355756.662984701</v>
      </c>
      <c r="L1709">
        <v>10382349.420479801</v>
      </c>
      <c r="M1709" s="38">
        <f>IF(OR(Beazley_data[[#This Row],[total_RC]]&lt;0.6,Beazley_data[[#This Row],[total_RC]]&gt;2),1,Beazley_data[[#This Row],[total_RC]])</f>
        <v>1.0184384441586301</v>
      </c>
      <c r="P1709" s="39" t="str">
        <f>Beazley_data[[#This Row],[key]]</f>
        <v>JB2018</v>
      </c>
      <c r="Q1709" s="40">
        <f>Beazley_data[[#This Row],[WEP]]</f>
        <v>15866978.58</v>
      </c>
      <c r="R1709" s="40">
        <f t="shared" si="211"/>
        <v>16051647.522161501</v>
      </c>
      <c r="S1709" s="41">
        <f t="shared" si="212"/>
        <v>1.1504672146989251E-2</v>
      </c>
      <c r="U1709" s="42">
        <f>Beazley_data[[#This Row],[Acq_costs]]</f>
        <v>7394459.1229822095</v>
      </c>
      <c r="V1709" s="40">
        <f t="shared" si="213"/>
        <v>7480388.3973394902</v>
      </c>
      <c r="W1709" s="43">
        <f t="shared" si="214"/>
        <v>1.1487274429205134E-2</v>
      </c>
      <c r="Y1709" s="44">
        <f>Beazley_data[[#This Row],[total_RC]]</f>
        <v>1.0184384441586301</v>
      </c>
      <c r="Z1709" s="45">
        <f t="shared" si="215"/>
        <v>1.0182904341964201</v>
      </c>
      <c r="AA1709" s="43">
        <f t="shared" si="216"/>
        <v>-1.4535142159789052E-4</v>
      </c>
      <c r="AD1709" s="42">
        <f>Beazley_data[[#This Row],[Cat_incurred]]+Beazley_data[[#This Row],[incurred_exc_cat]]</f>
        <v>10382349.42047983</v>
      </c>
      <c r="AE1709" s="40">
        <f t="shared" si="217"/>
        <v>10713787.220887801</v>
      </c>
      <c r="AF1709" s="43">
        <f t="shared" si="218"/>
        <v>3.0935634017613581E-2</v>
      </c>
    </row>
    <row r="1710" spans="1:32" x14ac:dyDescent="0.25">
      <c r="A1710" s="48" t="s">
        <v>1977</v>
      </c>
      <c r="B1710" s="48" t="s">
        <v>69</v>
      </c>
      <c r="C1710" s="49">
        <v>2019</v>
      </c>
      <c r="D1710" s="85">
        <v>19299297.1708</v>
      </c>
      <c r="E1710" s="49">
        <v>9642901.3659374006</v>
      </c>
      <c r="F1710" s="49">
        <v>3172953.01797956</v>
      </c>
      <c r="G1710" s="49">
        <v>3173086.3529795599</v>
      </c>
      <c r="H1710" s="49">
        <v>4174692.7826151499</v>
      </c>
      <c r="I1710" s="49">
        <v>4182254.4486151501</v>
      </c>
      <c r="J1710" s="49">
        <v>1.02037302341603</v>
      </c>
      <c r="K1710" s="49">
        <v>7347645.8005947098</v>
      </c>
      <c r="L1710" s="49">
        <v>7355340.80159471</v>
      </c>
      <c r="M1710" s="38">
        <f>IF(OR(Beazley_data[[#This Row],[total_RC]]&lt;0.6,Beazley_data[[#This Row],[total_RC]]&gt;2),1,Beazley_data[[#This Row],[total_RC]])</f>
        <v>1.02037302341603</v>
      </c>
      <c r="P1710" s="39" t="str">
        <f>Beazley_data[[#This Row],[key]]</f>
        <v>JB2019</v>
      </c>
      <c r="Q1710" s="40">
        <f>Beazley_data[[#This Row],[WEP]]</f>
        <v>19299297.1708</v>
      </c>
      <c r="R1710" s="40">
        <f t="shared" si="211"/>
        <v>20383614.446194801</v>
      </c>
      <c r="S1710" s="41">
        <f t="shared" si="212"/>
        <v>5.3195534985073296E-2</v>
      </c>
      <c r="U1710" s="42">
        <f>Beazley_data[[#This Row],[Acq_costs]]</f>
        <v>9642901.3659374006</v>
      </c>
      <c r="V1710" s="40">
        <f t="shared" si="213"/>
        <v>10166999.8260109</v>
      </c>
      <c r="W1710" s="43">
        <f t="shared" si="214"/>
        <v>5.1548978955685991E-2</v>
      </c>
      <c r="Y1710" s="44">
        <f>Beazley_data[[#This Row],[total_RC]]</f>
        <v>1.02037302341603</v>
      </c>
      <c r="Z1710" s="45">
        <f t="shared" si="215"/>
        <v>1.0203131022333001</v>
      </c>
      <c r="AA1710" s="43">
        <f t="shared" si="216"/>
        <v>-5.8728230186152993E-5</v>
      </c>
      <c r="AD1710" s="42">
        <f>Beazley_data[[#This Row],[Cat_incurred]]+Beazley_data[[#This Row],[incurred_exc_cat]]</f>
        <v>7355340.80159471</v>
      </c>
      <c r="AE1710" s="40">
        <f t="shared" si="217"/>
        <v>7697222.7740981104</v>
      </c>
      <c r="AF1710" s="43">
        <f t="shared" si="218"/>
        <v>4.4416276173513632E-2</v>
      </c>
    </row>
    <row r="1711" spans="1:32" x14ac:dyDescent="0.25">
      <c r="A1711" s="46" t="s">
        <v>1978</v>
      </c>
      <c r="B1711" s="46" t="s">
        <v>69</v>
      </c>
      <c r="C1711">
        <v>2020</v>
      </c>
      <c r="D1711" s="84">
        <v>22049170.493299998</v>
      </c>
      <c r="E1711">
        <v>10732992.605765499</v>
      </c>
      <c r="F1711">
        <v>3609617.06548528</v>
      </c>
      <c r="G1711">
        <v>3616864.2295309398</v>
      </c>
      <c r="H1711">
        <v>5764131.00209447</v>
      </c>
      <c r="I1711">
        <v>6008606.7916752798</v>
      </c>
      <c r="J1711">
        <v>1.03186319642421</v>
      </c>
      <c r="K1711">
        <v>9373748.06757975</v>
      </c>
      <c r="L1711">
        <v>9625471.0212062299</v>
      </c>
      <c r="M1711" s="38">
        <f>IF(OR(Beazley_data[[#This Row],[total_RC]]&lt;0.6,Beazley_data[[#This Row],[total_RC]]&gt;2),1,Beazley_data[[#This Row],[total_RC]])</f>
        <v>1.03186319642421</v>
      </c>
      <c r="P1711" s="39" t="str">
        <f>Beazley_data[[#This Row],[key]]</f>
        <v>JB2020</v>
      </c>
      <c r="Q1711" s="40">
        <f>Beazley_data[[#This Row],[WEP]]</f>
        <v>22049170.493299998</v>
      </c>
      <c r="R1711" s="40">
        <f t="shared" si="211"/>
        <v>22633663.713277601</v>
      </c>
      <c r="S1711" s="41">
        <f t="shared" si="212"/>
        <v>2.5824065753646448E-2</v>
      </c>
      <c r="U1711" s="42">
        <f>Beazley_data[[#This Row],[Acq_costs]]</f>
        <v>10732992.605765499</v>
      </c>
      <c r="V1711" s="40">
        <f t="shared" si="213"/>
        <v>10817299.7364383</v>
      </c>
      <c r="W1711" s="43">
        <f t="shared" si="214"/>
        <v>7.7937315898542548E-3</v>
      </c>
      <c r="Y1711" s="44">
        <f>Beazley_data[[#This Row],[total_RC]]</f>
        <v>1.03186319642421</v>
      </c>
      <c r="Z1711" s="45">
        <f t="shared" si="215"/>
        <v>1.0322817415613099</v>
      </c>
      <c r="AA1711" s="43">
        <f t="shared" si="216"/>
        <v>4.0545630155861516E-4</v>
      </c>
      <c r="AD1711" s="42">
        <f>Beazley_data[[#This Row],[Cat_incurred]]+Beazley_data[[#This Row],[incurred_exc_cat]]</f>
        <v>9625471.0212062187</v>
      </c>
      <c r="AE1711" s="40">
        <f t="shared" si="217"/>
        <v>9093371.5709643904</v>
      </c>
      <c r="AF1711" s="43">
        <f t="shared" si="218"/>
        <v>-5.8515089380142521E-2</v>
      </c>
    </row>
    <row r="1712" spans="1:32" x14ac:dyDescent="0.25">
      <c r="A1712" s="48" t="s">
        <v>1979</v>
      </c>
      <c r="B1712" s="48" t="s">
        <v>69</v>
      </c>
      <c r="C1712" s="49">
        <v>2021</v>
      </c>
      <c r="D1712" s="85">
        <v>23423150.048</v>
      </c>
      <c r="E1712" s="49">
        <v>10801359.1369063</v>
      </c>
      <c r="F1712" s="49">
        <v>3428450.4225115199</v>
      </c>
      <c r="G1712" s="49">
        <v>3536612.8814737801</v>
      </c>
      <c r="H1712" s="49">
        <v>11159137.5211596</v>
      </c>
      <c r="I1712" s="49">
        <v>12701887.785038101</v>
      </c>
      <c r="J1712" s="49">
        <v>1.0123438709878301</v>
      </c>
      <c r="K1712" s="49">
        <v>14587587.9436711</v>
      </c>
      <c r="L1712" s="49">
        <v>16238500.666511901</v>
      </c>
      <c r="M1712" s="38">
        <f>IF(OR(Beazley_data[[#This Row],[total_RC]]&lt;0.6,Beazley_data[[#This Row],[total_RC]]&gt;2),1,Beazley_data[[#This Row],[total_RC]])</f>
        <v>1.0123438709878301</v>
      </c>
      <c r="P1712" s="39" t="str">
        <f>Beazley_data[[#This Row],[key]]</f>
        <v>JB2021</v>
      </c>
      <c r="Q1712" s="40">
        <f>Beazley_data[[#This Row],[WEP]]</f>
        <v>23423150.048</v>
      </c>
      <c r="R1712" s="40">
        <f t="shared" si="211"/>
        <v>25682774.205804799</v>
      </c>
      <c r="S1712" s="41">
        <f t="shared" si="212"/>
        <v>8.7982090240628294E-2</v>
      </c>
      <c r="U1712" s="42">
        <f>Beazley_data[[#This Row],[Acq_costs]]</f>
        <v>10801359.1369063</v>
      </c>
      <c r="V1712" s="40">
        <f t="shared" si="213"/>
        <v>11450417.048054799</v>
      </c>
      <c r="W1712" s="43">
        <f t="shared" si="214"/>
        <v>5.66842158171664E-2</v>
      </c>
      <c r="Y1712" s="44">
        <f>Beazley_data[[#This Row],[total_RC]]</f>
        <v>1.0123438709878301</v>
      </c>
      <c r="Z1712" s="45">
        <f t="shared" si="215"/>
        <v>1.01256945543135</v>
      </c>
      <c r="AA1712" s="43">
        <f t="shared" si="216"/>
        <v>2.2278416785132625E-4</v>
      </c>
      <c r="AD1712" s="42">
        <f>Beazley_data[[#This Row],[Cat_incurred]]+Beazley_data[[#This Row],[incurred_exc_cat]]</f>
        <v>16238500.66651188</v>
      </c>
      <c r="AE1712" s="40">
        <f t="shared" si="217"/>
        <v>4600094.9001183202</v>
      </c>
      <c r="AF1712" s="43">
        <f t="shared" si="218"/>
        <v>-2.5300360142774894</v>
      </c>
    </row>
    <row r="1713" spans="1:32" x14ac:dyDescent="0.25">
      <c r="A1713" s="46" t="s">
        <v>1980</v>
      </c>
      <c r="B1713" s="46" t="s">
        <v>69</v>
      </c>
      <c r="C1713">
        <v>2022</v>
      </c>
      <c r="D1713" s="84">
        <v>29291646.798799999</v>
      </c>
      <c r="E1713">
        <v>13522446.6907089</v>
      </c>
      <c r="F1713">
        <v>5400429.73007489</v>
      </c>
      <c r="G1713">
        <v>5671663.36661979</v>
      </c>
      <c r="H1713">
        <v>8260676.2121821297</v>
      </c>
      <c r="I1713">
        <v>11513393.084388999</v>
      </c>
      <c r="J1713">
        <v>1.0090459202214901</v>
      </c>
      <c r="K1713">
        <v>13661105.942257</v>
      </c>
      <c r="L1713">
        <v>17185056.4510088</v>
      </c>
      <c r="M1713" s="38">
        <f>IF(OR(Beazley_data[[#This Row],[total_RC]]&lt;0.6,Beazley_data[[#This Row],[total_RC]]&gt;2),1,Beazley_data[[#This Row],[total_RC]])</f>
        <v>1.0090459202214901</v>
      </c>
      <c r="P1713" s="39" t="str">
        <f>Beazley_data[[#This Row],[key]]</f>
        <v>JB2022</v>
      </c>
      <c r="Q1713" s="40">
        <f>Beazley_data[[#This Row],[WEP]]</f>
        <v>29291646.798799999</v>
      </c>
      <c r="R1713" s="40">
        <f t="shared" si="211"/>
        <v>11893794.162899001</v>
      </c>
      <c r="S1713" s="41">
        <f t="shared" si="212"/>
        <v>-1.4627672547227295</v>
      </c>
      <c r="U1713" s="42">
        <f>Beazley_data[[#This Row],[Acq_costs]]</f>
        <v>13522446.6907089</v>
      </c>
      <c r="V1713" s="40">
        <f t="shared" si="213"/>
        <v>5084423.0921756402</v>
      </c>
      <c r="W1713" s="43">
        <f t="shared" si="214"/>
        <v>-1.6595832891087361</v>
      </c>
      <c r="Y1713" s="44">
        <f>Beazley_data[[#This Row],[total_RC]]</f>
        <v>1.0090459202214901</v>
      </c>
      <c r="Z1713" s="45">
        <f t="shared" si="215"/>
        <v>1.0002296326786799</v>
      </c>
      <c r="AA1713" s="43">
        <f t="shared" si="216"/>
        <v>-8.8142634998720978E-3</v>
      </c>
      <c r="AD1713" s="42">
        <f>Beazley_data[[#This Row],[Cat_incurred]]+Beazley_data[[#This Row],[incurred_exc_cat]]</f>
        <v>17185056.451008789</v>
      </c>
      <c r="AE1713" s="40">
        <f t="shared" si="217"/>
        <v>0</v>
      </c>
      <c r="AF1713" s="43" t="str">
        <f t="shared" si="218"/>
        <v>no values</v>
      </c>
    </row>
    <row r="1714" spans="1:32" x14ac:dyDescent="0.25">
      <c r="A1714" s="48" t="s">
        <v>1981</v>
      </c>
      <c r="B1714" s="48" t="s">
        <v>69</v>
      </c>
      <c r="C1714" s="49">
        <v>2023</v>
      </c>
      <c r="D1714" s="85">
        <v>35808838.499600001</v>
      </c>
      <c r="E1714" s="49">
        <v>16421930.5595382</v>
      </c>
      <c r="F1714" s="49">
        <v>991904.22471613996</v>
      </c>
      <c r="G1714" s="49">
        <v>2771034.4689381402</v>
      </c>
      <c r="H1714" s="49">
        <v>1301852.69991263</v>
      </c>
      <c r="I1714" s="49">
        <v>4593110.3505789097</v>
      </c>
      <c r="J1714" s="49">
        <v>1.0029580938432301</v>
      </c>
      <c r="K1714" s="49">
        <v>2293756.92462877</v>
      </c>
      <c r="L1714" s="49">
        <v>7364144.8195170499</v>
      </c>
      <c r="M1714" s="38">
        <f>IF(OR(Beazley_data[[#This Row],[total_RC]]&lt;0.6,Beazley_data[[#This Row],[total_RC]]&gt;2),1,Beazley_data[[#This Row],[total_RC]])</f>
        <v>1.0029580938432301</v>
      </c>
      <c r="P1714" s="39" t="str">
        <f>Beazley_data[[#This Row],[key]]</f>
        <v>JB2023</v>
      </c>
      <c r="Q1714" s="40">
        <f>Beazley_data[[#This Row],[WEP]]</f>
        <v>35808838.499600001</v>
      </c>
      <c r="R1714" s="40">
        <f t="shared" si="211"/>
        <v>0</v>
      </c>
      <c r="S1714" s="41" t="str">
        <f t="shared" si="212"/>
        <v>no values</v>
      </c>
      <c r="U1714" s="42">
        <f>Beazley_data[[#This Row],[Acq_costs]]</f>
        <v>16421930.5595382</v>
      </c>
      <c r="V1714" s="40">
        <f t="shared" si="213"/>
        <v>0</v>
      </c>
      <c r="W1714" s="43" t="str">
        <f t="shared" si="214"/>
        <v>no values</v>
      </c>
      <c r="Y1714" s="44">
        <f>Beazley_data[[#This Row],[total_RC]]</f>
        <v>1.0029580938432301</v>
      </c>
      <c r="Z1714" s="45">
        <f t="shared" si="215"/>
        <v>0</v>
      </c>
      <c r="AA1714" s="43" t="str">
        <f t="shared" si="216"/>
        <v>no values</v>
      </c>
      <c r="AD1714" s="42">
        <f>Beazley_data[[#This Row],[Cat_incurred]]+Beazley_data[[#This Row],[incurred_exc_cat]]</f>
        <v>7364144.8195170499</v>
      </c>
      <c r="AE1714" s="40">
        <f t="shared" si="217"/>
        <v>0</v>
      </c>
      <c r="AF1714" s="43" t="str">
        <f t="shared" si="218"/>
        <v>no values</v>
      </c>
    </row>
    <row r="1715" spans="1:32" x14ac:dyDescent="0.25">
      <c r="A1715" s="46" t="s">
        <v>1982</v>
      </c>
      <c r="B1715" s="46" t="s">
        <v>69</v>
      </c>
      <c r="C1715">
        <v>2024</v>
      </c>
      <c r="D1715" s="84">
        <v>15435541.509500001</v>
      </c>
      <c r="E1715">
        <v>6260531.0974211302</v>
      </c>
      <c r="F1715">
        <v>0</v>
      </c>
      <c r="G1715">
        <v>0</v>
      </c>
      <c r="H1715">
        <v>0</v>
      </c>
      <c r="I1715">
        <v>71276.952095999994</v>
      </c>
      <c r="J1715">
        <v>0.98888003374786304</v>
      </c>
      <c r="K1715">
        <v>0</v>
      </c>
      <c r="L1715">
        <v>71276.952095999994</v>
      </c>
      <c r="M1715" s="38">
        <f>IF(OR(Beazley_data[[#This Row],[total_RC]]&lt;0.6,Beazley_data[[#This Row],[total_RC]]&gt;2),1,Beazley_data[[#This Row],[total_RC]])</f>
        <v>0.98888003374786304</v>
      </c>
      <c r="P1715" s="39" t="str">
        <f>Beazley_data[[#This Row],[key]]</f>
        <v>JB2024</v>
      </c>
      <c r="Q1715" s="40">
        <f>Beazley_data[[#This Row],[WEP]]</f>
        <v>15435541.509500001</v>
      </c>
      <c r="R1715" s="40">
        <f t="shared" si="211"/>
        <v>0</v>
      </c>
      <c r="S1715" s="41" t="str">
        <f t="shared" si="212"/>
        <v>no values</v>
      </c>
      <c r="U1715" s="42">
        <f>Beazley_data[[#This Row],[Acq_costs]]</f>
        <v>6260531.0974211302</v>
      </c>
      <c r="V1715" s="40">
        <f t="shared" si="213"/>
        <v>0</v>
      </c>
      <c r="W1715" s="43" t="str">
        <f t="shared" si="214"/>
        <v>no values</v>
      </c>
      <c r="Y1715" s="44">
        <f>Beazley_data[[#This Row],[total_RC]]</f>
        <v>0.98888003374786304</v>
      </c>
      <c r="Z1715" s="45">
        <f t="shared" si="215"/>
        <v>0</v>
      </c>
      <c r="AA1715" s="43" t="str">
        <f t="shared" si="216"/>
        <v>no values</v>
      </c>
      <c r="AD1715" s="42">
        <f>Beazley_data[[#This Row],[Cat_incurred]]+Beazley_data[[#This Row],[incurred_exc_cat]]</f>
        <v>71276.952095999994</v>
      </c>
      <c r="AE1715" s="40">
        <f t="shared" si="217"/>
        <v>0</v>
      </c>
      <c r="AF1715" s="43" t="str">
        <f t="shared" si="218"/>
        <v>no values</v>
      </c>
    </row>
    <row r="1716" spans="1:32" x14ac:dyDescent="0.25">
      <c r="A1716" s="48" t="s">
        <v>1983</v>
      </c>
      <c r="B1716" s="48" t="s">
        <v>1984</v>
      </c>
      <c r="C1716" s="49">
        <v>1990</v>
      </c>
      <c r="D1716" s="85">
        <v>22603.205999999998</v>
      </c>
      <c r="E1716" s="49">
        <v>10725.404</v>
      </c>
      <c r="F1716" s="49">
        <v>0</v>
      </c>
      <c r="G1716" s="49">
        <v>0</v>
      </c>
      <c r="H1716" s="49">
        <v>0</v>
      </c>
      <c r="I1716" s="49">
        <v>0</v>
      </c>
      <c r="J1716" s="49"/>
      <c r="K1716" s="49">
        <v>0</v>
      </c>
      <c r="L1716" s="49">
        <v>0</v>
      </c>
      <c r="M1716" s="38">
        <f>IF(OR(Beazley_data[[#This Row],[total_RC]]&lt;0.6,Beazley_data[[#This Row],[total_RC]]&gt;2),1,Beazley_data[[#This Row],[total_RC]])</f>
        <v>1</v>
      </c>
      <c r="P1716" s="39" t="str">
        <f>Beazley_data[[#This Row],[key]]</f>
        <v>K1990</v>
      </c>
      <c r="Q1716" s="40">
        <f>Beazley_data[[#This Row],[WEP]]</f>
        <v>22603.205999999998</v>
      </c>
      <c r="R1716" s="40">
        <f t="shared" si="211"/>
        <v>0</v>
      </c>
      <c r="S1716" s="41" t="str">
        <f t="shared" si="212"/>
        <v>no values</v>
      </c>
      <c r="U1716" s="42">
        <f>Beazley_data[[#This Row],[Acq_costs]]</f>
        <v>10725.404</v>
      </c>
      <c r="V1716" s="40">
        <f t="shared" si="213"/>
        <v>0</v>
      </c>
      <c r="W1716" s="43" t="str">
        <f t="shared" si="214"/>
        <v>no values</v>
      </c>
      <c r="Y1716" s="44">
        <f>Beazley_data[[#This Row],[total_RC]]</f>
        <v>0</v>
      </c>
      <c r="Z1716" s="45">
        <f t="shared" si="215"/>
        <v>0</v>
      </c>
      <c r="AA1716" s="43" t="str">
        <f t="shared" si="216"/>
        <v>no values</v>
      </c>
      <c r="AD1716" s="42">
        <f>Beazley_data[[#This Row],[Cat_incurred]]+Beazley_data[[#This Row],[incurred_exc_cat]]</f>
        <v>0</v>
      </c>
      <c r="AE1716" s="40">
        <f t="shared" si="217"/>
        <v>0</v>
      </c>
      <c r="AF1716" s="43" t="str">
        <f t="shared" si="218"/>
        <v>no values</v>
      </c>
    </row>
    <row r="1717" spans="1:32" x14ac:dyDescent="0.25">
      <c r="A1717" s="46" t="s">
        <v>1985</v>
      </c>
      <c r="B1717" s="46" t="s">
        <v>1984</v>
      </c>
      <c r="C1717">
        <v>1991</v>
      </c>
      <c r="D1717" s="84">
        <v>55071.140800000001</v>
      </c>
      <c r="E1717">
        <v>32840.2333807459</v>
      </c>
      <c r="F1717">
        <v>0</v>
      </c>
      <c r="G1717">
        <v>0</v>
      </c>
      <c r="H1717">
        <v>1425.4281000000001</v>
      </c>
      <c r="I1717">
        <v>1425.4281000000001</v>
      </c>
      <c r="K1717">
        <v>1425.4281000000001</v>
      </c>
      <c r="L1717">
        <v>1425.4281000000001</v>
      </c>
      <c r="M1717" s="38">
        <f>IF(OR(Beazley_data[[#This Row],[total_RC]]&lt;0.6,Beazley_data[[#This Row],[total_RC]]&gt;2),1,Beazley_data[[#This Row],[total_RC]])</f>
        <v>1</v>
      </c>
      <c r="P1717" s="39" t="str">
        <f>Beazley_data[[#This Row],[key]]</f>
        <v>K1991</v>
      </c>
      <c r="Q1717" s="40">
        <f>Beazley_data[[#This Row],[WEP]]</f>
        <v>55071.140800000001</v>
      </c>
      <c r="R1717" s="40">
        <f t="shared" si="211"/>
        <v>0</v>
      </c>
      <c r="S1717" s="41" t="str">
        <f t="shared" si="212"/>
        <v>no values</v>
      </c>
      <c r="U1717" s="42">
        <f>Beazley_data[[#This Row],[Acq_costs]]</f>
        <v>32840.2333807459</v>
      </c>
      <c r="V1717" s="40">
        <f t="shared" si="213"/>
        <v>0</v>
      </c>
      <c r="W1717" s="43" t="str">
        <f t="shared" si="214"/>
        <v>no values</v>
      </c>
      <c r="Y1717" s="44">
        <f>Beazley_data[[#This Row],[total_RC]]</f>
        <v>0</v>
      </c>
      <c r="Z1717" s="45">
        <f t="shared" si="215"/>
        <v>0</v>
      </c>
      <c r="AA1717" s="43" t="str">
        <f t="shared" si="216"/>
        <v>no values</v>
      </c>
      <c r="AD1717" s="42">
        <f>Beazley_data[[#This Row],[Cat_incurred]]+Beazley_data[[#This Row],[incurred_exc_cat]]</f>
        <v>1425.4281000000001</v>
      </c>
      <c r="AE1717" s="40">
        <f t="shared" si="217"/>
        <v>0</v>
      </c>
      <c r="AF1717" s="43" t="str">
        <f t="shared" si="218"/>
        <v>no values</v>
      </c>
    </row>
    <row r="1718" spans="1:32" x14ac:dyDescent="0.25">
      <c r="A1718" s="48" t="s">
        <v>1986</v>
      </c>
      <c r="B1718" s="48" t="s">
        <v>1984</v>
      </c>
      <c r="C1718" s="49">
        <v>1992</v>
      </c>
      <c r="D1718" s="85">
        <v>1153323.9117000001</v>
      </c>
      <c r="E1718" s="49">
        <v>206160.75395088701</v>
      </c>
      <c r="F1718" s="49">
        <v>28938.327977450001</v>
      </c>
      <c r="G1718" s="49">
        <v>28938.327977450001</v>
      </c>
      <c r="H1718" s="49">
        <v>85355.101845309997</v>
      </c>
      <c r="I1718" s="49">
        <v>85355.101845309997</v>
      </c>
      <c r="J1718" s="49"/>
      <c r="K1718" s="49">
        <v>114293.42982275999</v>
      </c>
      <c r="L1718" s="49">
        <v>114293.42982275999</v>
      </c>
      <c r="M1718" s="38">
        <f>IF(OR(Beazley_data[[#This Row],[total_RC]]&lt;0.6,Beazley_data[[#This Row],[total_RC]]&gt;2),1,Beazley_data[[#This Row],[total_RC]])</f>
        <v>1</v>
      </c>
      <c r="P1718" s="39" t="str">
        <f>Beazley_data[[#This Row],[key]]</f>
        <v>K1992</v>
      </c>
      <c r="Q1718" s="40">
        <f>Beazley_data[[#This Row],[WEP]]</f>
        <v>1153323.9117000001</v>
      </c>
      <c r="R1718" s="40">
        <f t="shared" si="211"/>
        <v>0</v>
      </c>
      <c r="S1718" s="41" t="str">
        <f t="shared" si="212"/>
        <v>no values</v>
      </c>
      <c r="U1718" s="42">
        <f>Beazley_data[[#This Row],[Acq_costs]]</f>
        <v>206160.75395088701</v>
      </c>
      <c r="V1718" s="40">
        <f t="shared" si="213"/>
        <v>0</v>
      </c>
      <c r="W1718" s="43" t="str">
        <f t="shared" si="214"/>
        <v>no values</v>
      </c>
      <c r="Y1718" s="44">
        <f>Beazley_data[[#This Row],[total_RC]]</f>
        <v>0</v>
      </c>
      <c r="Z1718" s="45">
        <f t="shared" si="215"/>
        <v>0</v>
      </c>
      <c r="AA1718" s="43" t="str">
        <f t="shared" si="216"/>
        <v>no values</v>
      </c>
      <c r="AD1718" s="42">
        <f>Beazley_data[[#This Row],[Cat_incurred]]+Beazley_data[[#This Row],[incurred_exc_cat]]</f>
        <v>114293.42982275999</v>
      </c>
      <c r="AE1718" s="40">
        <f t="shared" si="217"/>
        <v>0</v>
      </c>
      <c r="AF1718" s="43" t="str">
        <f t="shared" si="218"/>
        <v>no values</v>
      </c>
    </row>
    <row r="1719" spans="1:32" x14ac:dyDescent="0.25">
      <c r="A1719" s="46" t="s">
        <v>1987</v>
      </c>
      <c r="B1719" s="46" t="s">
        <v>1984</v>
      </c>
      <c r="C1719">
        <v>1993</v>
      </c>
      <c r="D1719" s="84">
        <v>6287639.4819</v>
      </c>
      <c r="E1719">
        <v>2499146.0085121798</v>
      </c>
      <c r="F1719">
        <v>3124772.24416037</v>
      </c>
      <c r="G1719">
        <v>3134622.41919993</v>
      </c>
      <c r="H1719">
        <v>2554977.8009118601</v>
      </c>
      <c r="I1719">
        <v>2556793.0777120399</v>
      </c>
      <c r="J1719">
        <v>1</v>
      </c>
      <c r="K1719">
        <v>5679750.0450722296</v>
      </c>
      <c r="L1719">
        <v>5691415.49691197</v>
      </c>
      <c r="M1719" s="38">
        <f>IF(OR(Beazley_data[[#This Row],[total_RC]]&lt;0.6,Beazley_data[[#This Row],[total_RC]]&gt;2),1,Beazley_data[[#This Row],[total_RC]])</f>
        <v>1</v>
      </c>
      <c r="P1719" s="39" t="str">
        <f>Beazley_data[[#This Row],[key]]</f>
        <v>K1993</v>
      </c>
      <c r="Q1719" s="40">
        <f>Beazley_data[[#This Row],[WEP]]</f>
        <v>6287639.4819</v>
      </c>
      <c r="R1719" s="40">
        <f t="shared" si="211"/>
        <v>0</v>
      </c>
      <c r="S1719" s="41" t="str">
        <f t="shared" si="212"/>
        <v>no values</v>
      </c>
      <c r="U1719" s="42">
        <f>Beazley_data[[#This Row],[Acq_costs]]</f>
        <v>2499146.0085121798</v>
      </c>
      <c r="V1719" s="40">
        <f t="shared" si="213"/>
        <v>0</v>
      </c>
      <c r="W1719" s="43" t="str">
        <f t="shared" si="214"/>
        <v>no values</v>
      </c>
      <c r="Y1719" s="44">
        <f>Beazley_data[[#This Row],[total_RC]]</f>
        <v>1</v>
      </c>
      <c r="Z1719" s="45">
        <f t="shared" si="215"/>
        <v>0</v>
      </c>
      <c r="AA1719" s="43" t="str">
        <f t="shared" si="216"/>
        <v>no values</v>
      </c>
      <c r="AD1719" s="42">
        <f>Beazley_data[[#This Row],[Cat_incurred]]+Beazley_data[[#This Row],[incurred_exc_cat]]</f>
        <v>5691415.49691197</v>
      </c>
      <c r="AE1719" s="40">
        <f t="shared" si="217"/>
        <v>0</v>
      </c>
      <c r="AF1719" s="43" t="str">
        <f t="shared" si="218"/>
        <v>no values</v>
      </c>
    </row>
    <row r="1720" spans="1:32" x14ac:dyDescent="0.25">
      <c r="A1720" s="48" t="s">
        <v>1988</v>
      </c>
      <c r="B1720" s="48" t="s">
        <v>1984</v>
      </c>
      <c r="C1720" s="49">
        <v>1994</v>
      </c>
      <c r="D1720" s="85">
        <v>5068030.8255000003</v>
      </c>
      <c r="E1720" s="49">
        <v>2301466.47161604</v>
      </c>
      <c r="F1720" s="49">
        <v>3511332.0871304902</v>
      </c>
      <c r="G1720" s="49">
        <v>3573322.9697687002</v>
      </c>
      <c r="H1720" s="49">
        <v>2422451.8658635998</v>
      </c>
      <c r="I1720" s="49">
        <v>2457827.6188265099</v>
      </c>
      <c r="J1720" s="49">
        <v>1.0200956846024201</v>
      </c>
      <c r="K1720" s="49">
        <v>5933783.9529940896</v>
      </c>
      <c r="L1720" s="49">
        <v>6031150.5885952096</v>
      </c>
      <c r="M1720" s="38">
        <f>IF(OR(Beazley_data[[#This Row],[total_RC]]&lt;0.6,Beazley_data[[#This Row],[total_RC]]&gt;2),1,Beazley_data[[#This Row],[total_RC]])</f>
        <v>1.0200956846024201</v>
      </c>
      <c r="P1720" s="39" t="str">
        <f>Beazley_data[[#This Row],[key]]</f>
        <v>K1994</v>
      </c>
      <c r="Q1720" s="40">
        <f>Beazley_data[[#This Row],[WEP]]</f>
        <v>5068030.8255000003</v>
      </c>
      <c r="R1720" s="40">
        <f t="shared" si="211"/>
        <v>0</v>
      </c>
      <c r="S1720" s="41" t="str">
        <f t="shared" si="212"/>
        <v>no values</v>
      </c>
      <c r="U1720" s="42">
        <f>Beazley_data[[#This Row],[Acq_costs]]</f>
        <v>2301466.47161604</v>
      </c>
      <c r="V1720" s="40">
        <f t="shared" si="213"/>
        <v>0</v>
      </c>
      <c r="W1720" s="43" t="str">
        <f t="shared" si="214"/>
        <v>no values</v>
      </c>
      <c r="Y1720" s="44">
        <f>Beazley_data[[#This Row],[total_RC]]</f>
        <v>1.0200956846024201</v>
      </c>
      <c r="Z1720" s="45">
        <f t="shared" si="215"/>
        <v>0</v>
      </c>
      <c r="AA1720" s="43" t="str">
        <f t="shared" si="216"/>
        <v>no values</v>
      </c>
      <c r="AD1720" s="42">
        <f>Beazley_data[[#This Row],[Cat_incurred]]+Beazley_data[[#This Row],[incurred_exc_cat]]</f>
        <v>6031150.5885952096</v>
      </c>
      <c r="AE1720" s="40">
        <f t="shared" si="217"/>
        <v>0</v>
      </c>
      <c r="AF1720" s="43" t="str">
        <f t="shared" si="218"/>
        <v>no values</v>
      </c>
    </row>
    <row r="1721" spans="1:32" x14ac:dyDescent="0.25">
      <c r="A1721" s="46" t="s">
        <v>1989</v>
      </c>
      <c r="B1721" s="46" t="s">
        <v>1984</v>
      </c>
      <c r="C1721">
        <v>1995</v>
      </c>
      <c r="D1721" s="84">
        <v>2690272.9685999998</v>
      </c>
      <c r="E1721">
        <v>1281758.01102803</v>
      </c>
      <c r="F1721">
        <v>805331.24433736003</v>
      </c>
      <c r="G1721">
        <v>805331.24433736003</v>
      </c>
      <c r="H1721">
        <v>1429852.7462645799</v>
      </c>
      <c r="I1721">
        <v>1446097.82146772</v>
      </c>
      <c r="J1721">
        <v>1.0056465671102901</v>
      </c>
      <c r="K1721">
        <v>2235183.9906019401</v>
      </c>
      <c r="L1721">
        <v>2251429.0658050799</v>
      </c>
      <c r="M1721" s="38">
        <f>IF(OR(Beazley_data[[#This Row],[total_RC]]&lt;0.6,Beazley_data[[#This Row],[total_RC]]&gt;2),1,Beazley_data[[#This Row],[total_RC]])</f>
        <v>1.0056465671102901</v>
      </c>
      <c r="P1721" s="39" t="str">
        <f>Beazley_data[[#This Row],[key]]</f>
        <v>K1995</v>
      </c>
      <c r="Q1721" s="40">
        <f>Beazley_data[[#This Row],[WEP]]</f>
        <v>2690272.9685999998</v>
      </c>
      <c r="R1721" s="40">
        <f t="shared" si="211"/>
        <v>0</v>
      </c>
      <c r="S1721" s="41" t="str">
        <f t="shared" si="212"/>
        <v>no values</v>
      </c>
      <c r="U1721" s="42">
        <f>Beazley_data[[#This Row],[Acq_costs]]</f>
        <v>1281758.01102803</v>
      </c>
      <c r="V1721" s="40">
        <f t="shared" si="213"/>
        <v>0</v>
      </c>
      <c r="W1721" s="43" t="str">
        <f t="shared" si="214"/>
        <v>no values</v>
      </c>
      <c r="Y1721" s="44">
        <f>Beazley_data[[#This Row],[total_RC]]</f>
        <v>1.0056465671102901</v>
      </c>
      <c r="Z1721" s="45">
        <f t="shared" si="215"/>
        <v>0</v>
      </c>
      <c r="AA1721" s="43" t="str">
        <f t="shared" si="216"/>
        <v>no values</v>
      </c>
      <c r="AD1721" s="42">
        <f>Beazley_data[[#This Row],[Cat_incurred]]+Beazley_data[[#This Row],[incurred_exc_cat]]</f>
        <v>2251429.0658050799</v>
      </c>
      <c r="AE1721" s="40">
        <f t="shared" si="217"/>
        <v>0</v>
      </c>
      <c r="AF1721" s="43" t="str">
        <f t="shared" si="218"/>
        <v>no values</v>
      </c>
    </row>
    <row r="1722" spans="1:32" x14ac:dyDescent="0.25">
      <c r="A1722" s="48" t="s">
        <v>1990</v>
      </c>
      <c r="B1722" s="48" t="s">
        <v>1984</v>
      </c>
      <c r="C1722" s="49">
        <v>1996</v>
      </c>
      <c r="D1722" s="85">
        <v>2360.5567000000001</v>
      </c>
      <c r="E1722" s="49">
        <v>786.85223333333295</v>
      </c>
      <c r="F1722" s="49">
        <v>0</v>
      </c>
      <c r="G1722" s="49">
        <v>0</v>
      </c>
      <c r="H1722" s="49">
        <v>2053.8456736799999</v>
      </c>
      <c r="I1722" s="49">
        <v>2053.8456736799999</v>
      </c>
      <c r="J1722" s="49"/>
      <c r="K1722" s="49">
        <v>2053.8456736799999</v>
      </c>
      <c r="L1722" s="49">
        <v>2053.8456736799999</v>
      </c>
      <c r="M1722" s="38">
        <f>IF(OR(Beazley_data[[#This Row],[total_RC]]&lt;0.6,Beazley_data[[#This Row],[total_RC]]&gt;2),1,Beazley_data[[#This Row],[total_RC]])</f>
        <v>1</v>
      </c>
      <c r="P1722" s="39" t="str">
        <f>Beazley_data[[#This Row],[key]]</f>
        <v>K1996</v>
      </c>
      <c r="Q1722" s="40">
        <f>Beazley_data[[#This Row],[WEP]]</f>
        <v>2360.5567000000001</v>
      </c>
      <c r="R1722" s="40">
        <f t="shared" si="211"/>
        <v>0</v>
      </c>
      <c r="S1722" s="41" t="str">
        <f t="shared" si="212"/>
        <v>no values</v>
      </c>
      <c r="U1722" s="42">
        <f>Beazley_data[[#This Row],[Acq_costs]]</f>
        <v>786.85223333333295</v>
      </c>
      <c r="V1722" s="40">
        <f t="shared" si="213"/>
        <v>0</v>
      </c>
      <c r="W1722" s="43" t="str">
        <f t="shared" si="214"/>
        <v>no values</v>
      </c>
      <c r="Y1722" s="44">
        <f>Beazley_data[[#This Row],[total_RC]]</f>
        <v>0</v>
      </c>
      <c r="Z1722" s="45">
        <f t="shared" si="215"/>
        <v>0</v>
      </c>
      <c r="AA1722" s="43" t="str">
        <f t="shared" si="216"/>
        <v>no values</v>
      </c>
      <c r="AD1722" s="42">
        <f>Beazley_data[[#This Row],[Cat_incurred]]+Beazley_data[[#This Row],[incurred_exc_cat]]</f>
        <v>2053.8456736799999</v>
      </c>
      <c r="AE1722" s="40">
        <f t="shared" si="217"/>
        <v>0</v>
      </c>
      <c r="AF1722" s="43" t="str">
        <f t="shared" si="218"/>
        <v>no values</v>
      </c>
    </row>
    <row r="1723" spans="1:32" x14ac:dyDescent="0.25">
      <c r="A1723" s="46" t="s">
        <v>1991</v>
      </c>
      <c r="B1723" s="46" t="s">
        <v>1984</v>
      </c>
      <c r="C1723">
        <v>1997</v>
      </c>
      <c r="D1723" s="84">
        <v>8843.4948999999997</v>
      </c>
      <c r="E1723">
        <v>4761.8818692307696</v>
      </c>
      <c r="F1723">
        <v>0</v>
      </c>
      <c r="G1723">
        <v>0</v>
      </c>
      <c r="H1723">
        <v>1312.5013039999999</v>
      </c>
      <c r="I1723">
        <v>1312.5013039999999</v>
      </c>
      <c r="J1723">
        <v>1</v>
      </c>
      <c r="K1723">
        <v>1312.5013039999999</v>
      </c>
      <c r="L1723">
        <v>1312.5013039999999</v>
      </c>
      <c r="M1723" s="38">
        <f>IF(OR(Beazley_data[[#This Row],[total_RC]]&lt;0.6,Beazley_data[[#This Row],[total_RC]]&gt;2),1,Beazley_data[[#This Row],[total_RC]])</f>
        <v>1</v>
      </c>
      <c r="P1723" s="39" t="str">
        <f>Beazley_data[[#This Row],[key]]</f>
        <v>K1997</v>
      </c>
      <c r="Q1723" s="40">
        <f>Beazley_data[[#This Row],[WEP]]</f>
        <v>8843.4948999999997</v>
      </c>
      <c r="R1723" s="40">
        <f t="shared" si="211"/>
        <v>0</v>
      </c>
      <c r="S1723" s="41" t="str">
        <f t="shared" si="212"/>
        <v>no values</v>
      </c>
      <c r="U1723" s="42">
        <f>Beazley_data[[#This Row],[Acq_costs]]</f>
        <v>4761.8818692307696</v>
      </c>
      <c r="V1723" s="40">
        <f t="shared" si="213"/>
        <v>0</v>
      </c>
      <c r="W1723" s="43" t="str">
        <f t="shared" si="214"/>
        <v>no values</v>
      </c>
      <c r="Y1723" s="44">
        <f>Beazley_data[[#This Row],[total_RC]]</f>
        <v>1</v>
      </c>
      <c r="Z1723" s="45">
        <f t="shared" si="215"/>
        <v>0</v>
      </c>
      <c r="AA1723" s="43" t="str">
        <f t="shared" si="216"/>
        <v>no values</v>
      </c>
      <c r="AD1723" s="42">
        <f>Beazley_data[[#This Row],[Cat_incurred]]+Beazley_data[[#This Row],[incurred_exc_cat]]</f>
        <v>1312.5013039999999</v>
      </c>
      <c r="AE1723" s="40">
        <f t="shared" si="217"/>
        <v>0</v>
      </c>
      <c r="AF1723" s="43" t="str">
        <f t="shared" si="218"/>
        <v>no values</v>
      </c>
    </row>
    <row r="1724" spans="1:32" x14ac:dyDescent="0.25">
      <c r="A1724" s="48" t="s">
        <v>1992</v>
      </c>
      <c r="B1724" s="48" t="s">
        <v>137</v>
      </c>
      <c r="C1724" s="49">
        <v>2009</v>
      </c>
      <c r="D1724" s="85">
        <v>19006.400000000001</v>
      </c>
      <c r="E1724" s="49">
        <v>4751.6000000000004</v>
      </c>
      <c r="F1724" s="49">
        <v>0</v>
      </c>
      <c r="G1724" s="49">
        <v>0</v>
      </c>
      <c r="H1724" s="49">
        <v>0</v>
      </c>
      <c r="I1724" s="49">
        <v>0</v>
      </c>
      <c r="J1724" s="49"/>
      <c r="K1724" s="49">
        <v>0</v>
      </c>
      <c r="L1724" s="49">
        <v>0</v>
      </c>
      <c r="M1724" s="38">
        <f>IF(OR(Beazley_data[[#This Row],[total_RC]]&lt;0.6,Beazley_data[[#This Row],[total_RC]]&gt;2),1,Beazley_data[[#This Row],[total_RC]])</f>
        <v>1</v>
      </c>
      <c r="P1724" s="39" t="str">
        <f>Beazley_data[[#This Row],[key]]</f>
        <v>KA2009</v>
      </c>
      <c r="Q1724" s="40">
        <f>Beazley_data[[#This Row],[WEP]]</f>
        <v>19006.400000000001</v>
      </c>
      <c r="R1724" s="40">
        <f t="shared" si="211"/>
        <v>19006.400000000001</v>
      </c>
      <c r="S1724" s="41">
        <f t="shared" si="212"/>
        <v>0</v>
      </c>
      <c r="U1724" s="42">
        <f>Beazley_data[[#This Row],[Acq_costs]]</f>
        <v>4751.6000000000004</v>
      </c>
      <c r="V1724" s="40">
        <f t="shared" si="213"/>
        <v>4751.6000000000004</v>
      </c>
      <c r="W1724" s="43">
        <f t="shared" si="214"/>
        <v>0</v>
      </c>
      <c r="Y1724" s="44">
        <f>Beazley_data[[#This Row],[total_RC]]</f>
        <v>0</v>
      </c>
      <c r="Z1724" s="45">
        <f t="shared" si="215"/>
        <v>0</v>
      </c>
      <c r="AA1724" s="43" t="str">
        <f t="shared" si="216"/>
        <v>no values</v>
      </c>
      <c r="AD1724" s="42">
        <f>Beazley_data[[#This Row],[Cat_incurred]]+Beazley_data[[#This Row],[incurred_exc_cat]]</f>
        <v>0</v>
      </c>
      <c r="AE1724" s="40">
        <f t="shared" si="217"/>
        <v>0</v>
      </c>
      <c r="AF1724" s="43" t="str">
        <f t="shared" si="218"/>
        <v>no values</v>
      </c>
    </row>
    <row r="1725" spans="1:32" x14ac:dyDescent="0.25">
      <c r="A1725" s="46" t="s">
        <v>1993</v>
      </c>
      <c r="B1725" s="46" t="s">
        <v>137</v>
      </c>
      <c r="C1725">
        <v>2010</v>
      </c>
      <c r="D1725" s="84">
        <v>13000</v>
      </c>
      <c r="E1725">
        <v>3250</v>
      </c>
      <c r="F1725">
        <v>0</v>
      </c>
      <c r="G1725">
        <v>0</v>
      </c>
      <c r="H1725">
        <v>0</v>
      </c>
      <c r="I1725">
        <v>0</v>
      </c>
      <c r="K1725">
        <v>0</v>
      </c>
      <c r="L1725">
        <v>0</v>
      </c>
      <c r="M1725" s="38">
        <f>IF(OR(Beazley_data[[#This Row],[total_RC]]&lt;0.6,Beazley_data[[#This Row],[total_RC]]&gt;2),1,Beazley_data[[#This Row],[total_RC]])</f>
        <v>1</v>
      </c>
      <c r="P1725" s="39" t="str">
        <f>Beazley_data[[#This Row],[key]]</f>
        <v>KA2010</v>
      </c>
      <c r="Q1725" s="40">
        <f>Beazley_data[[#This Row],[WEP]]</f>
        <v>13000</v>
      </c>
      <c r="R1725" s="40">
        <f t="shared" si="211"/>
        <v>13000</v>
      </c>
      <c r="S1725" s="41">
        <f t="shared" si="212"/>
        <v>0</v>
      </c>
      <c r="U1725" s="42">
        <f>Beazley_data[[#This Row],[Acq_costs]]</f>
        <v>3250</v>
      </c>
      <c r="V1725" s="40">
        <f t="shared" si="213"/>
        <v>3250</v>
      </c>
      <c r="W1725" s="43">
        <f t="shared" si="214"/>
        <v>0</v>
      </c>
      <c r="Y1725" s="44">
        <f>Beazley_data[[#This Row],[total_RC]]</f>
        <v>0</v>
      </c>
      <c r="Z1725" s="45">
        <f t="shared" si="215"/>
        <v>0</v>
      </c>
      <c r="AA1725" s="43" t="str">
        <f t="shared" si="216"/>
        <v>no values</v>
      </c>
      <c r="AD1725" s="42">
        <f>Beazley_data[[#This Row],[Cat_incurred]]+Beazley_data[[#This Row],[incurred_exc_cat]]</f>
        <v>0</v>
      </c>
      <c r="AE1725" s="40">
        <f t="shared" si="217"/>
        <v>0</v>
      </c>
      <c r="AF1725" s="43" t="str">
        <f t="shared" si="218"/>
        <v>no values</v>
      </c>
    </row>
    <row r="1726" spans="1:32" x14ac:dyDescent="0.25">
      <c r="A1726" s="48" t="s">
        <v>1994</v>
      </c>
      <c r="B1726" s="48" t="s">
        <v>137</v>
      </c>
      <c r="C1726" s="49">
        <v>2011</v>
      </c>
      <c r="D1726" s="85">
        <v>27200</v>
      </c>
      <c r="E1726" s="49">
        <v>6800</v>
      </c>
      <c r="F1726" s="49">
        <v>0</v>
      </c>
      <c r="G1726" s="49">
        <v>0</v>
      </c>
      <c r="H1726" s="49">
        <v>0</v>
      </c>
      <c r="I1726" s="49">
        <v>0</v>
      </c>
      <c r="J1726" s="49"/>
      <c r="K1726" s="49">
        <v>0</v>
      </c>
      <c r="L1726" s="49">
        <v>0</v>
      </c>
      <c r="M1726" s="38">
        <f>IF(OR(Beazley_data[[#This Row],[total_RC]]&lt;0.6,Beazley_data[[#This Row],[total_RC]]&gt;2),1,Beazley_data[[#This Row],[total_RC]])</f>
        <v>1</v>
      </c>
      <c r="P1726" s="39" t="str">
        <f>Beazley_data[[#This Row],[key]]</f>
        <v>KA2011</v>
      </c>
      <c r="Q1726" s="40">
        <f>Beazley_data[[#This Row],[WEP]]</f>
        <v>27200</v>
      </c>
      <c r="R1726" s="40">
        <f t="shared" si="211"/>
        <v>27200</v>
      </c>
      <c r="S1726" s="41">
        <f t="shared" si="212"/>
        <v>0</v>
      </c>
      <c r="U1726" s="42">
        <f>Beazley_data[[#This Row],[Acq_costs]]</f>
        <v>6800</v>
      </c>
      <c r="V1726" s="40">
        <f t="shared" si="213"/>
        <v>6800</v>
      </c>
      <c r="W1726" s="43">
        <f t="shared" si="214"/>
        <v>0</v>
      </c>
      <c r="Y1726" s="44">
        <f>Beazley_data[[#This Row],[total_RC]]</f>
        <v>0</v>
      </c>
      <c r="Z1726" s="45">
        <f t="shared" si="215"/>
        <v>0</v>
      </c>
      <c r="AA1726" s="43" t="str">
        <f t="shared" si="216"/>
        <v>no values</v>
      </c>
      <c r="AD1726" s="42">
        <f>Beazley_data[[#This Row],[Cat_incurred]]+Beazley_data[[#This Row],[incurred_exc_cat]]</f>
        <v>0</v>
      </c>
      <c r="AE1726" s="40">
        <f t="shared" si="217"/>
        <v>0</v>
      </c>
      <c r="AF1726" s="43" t="str">
        <f t="shared" si="218"/>
        <v>no values</v>
      </c>
    </row>
    <row r="1727" spans="1:32" x14ac:dyDescent="0.25">
      <c r="A1727" s="46" t="s">
        <v>1995</v>
      </c>
      <c r="B1727" s="46" t="s">
        <v>137</v>
      </c>
      <c r="C1727">
        <v>2013</v>
      </c>
      <c r="D1727" s="84">
        <v>15000</v>
      </c>
      <c r="E1727">
        <v>3750</v>
      </c>
      <c r="F1727">
        <v>0</v>
      </c>
      <c r="G1727">
        <v>0</v>
      </c>
      <c r="H1727">
        <v>0</v>
      </c>
      <c r="I1727">
        <v>0</v>
      </c>
      <c r="K1727">
        <v>0</v>
      </c>
      <c r="L1727">
        <v>0</v>
      </c>
      <c r="M1727" s="38">
        <f>IF(OR(Beazley_data[[#This Row],[total_RC]]&lt;0.6,Beazley_data[[#This Row],[total_RC]]&gt;2),1,Beazley_data[[#This Row],[total_RC]])</f>
        <v>1</v>
      </c>
      <c r="P1727" s="39" t="str">
        <f>Beazley_data[[#This Row],[key]]</f>
        <v>KA2013</v>
      </c>
      <c r="Q1727" s="40">
        <f>Beazley_data[[#This Row],[WEP]]</f>
        <v>15000</v>
      </c>
      <c r="R1727" s="40">
        <f t="shared" si="211"/>
        <v>15000</v>
      </c>
      <c r="S1727" s="41">
        <f t="shared" si="212"/>
        <v>0</v>
      </c>
      <c r="U1727" s="42">
        <f>Beazley_data[[#This Row],[Acq_costs]]</f>
        <v>3750</v>
      </c>
      <c r="V1727" s="40">
        <f t="shared" si="213"/>
        <v>3750</v>
      </c>
      <c r="W1727" s="43">
        <f t="shared" si="214"/>
        <v>0</v>
      </c>
      <c r="Y1727" s="44">
        <f>Beazley_data[[#This Row],[total_RC]]</f>
        <v>0</v>
      </c>
      <c r="Z1727" s="45">
        <f t="shared" si="215"/>
        <v>0</v>
      </c>
      <c r="AA1727" s="43" t="str">
        <f t="shared" si="216"/>
        <v>no values</v>
      </c>
      <c r="AD1727" s="42">
        <f>Beazley_data[[#This Row],[Cat_incurred]]+Beazley_data[[#This Row],[incurred_exc_cat]]</f>
        <v>0</v>
      </c>
      <c r="AE1727" s="40">
        <f t="shared" si="217"/>
        <v>0</v>
      </c>
      <c r="AF1727" s="43" t="str">
        <f t="shared" si="218"/>
        <v>no values</v>
      </c>
    </row>
    <row r="1728" spans="1:32" x14ac:dyDescent="0.25">
      <c r="A1728" s="48" t="s">
        <v>1996</v>
      </c>
      <c r="B1728" s="48" t="s">
        <v>137</v>
      </c>
      <c r="C1728" s="49">
        <v>2014</v>
      </c>
      <c r="D1728" s="85">
        <v>104912.39569999999</v>
      </c>
      <c r="E1728" s="49">
        <v>22384.255123529401</v>
      </c>
      <c r="F1728" s="49">
        <v>0</v>
      </c>
      <c r="G1728" s="49">
        <v>0</v>
      </c>
      <c r="H1728" s="49">
        <v>0</v>
      </c>
      <c r="I1728" s="49">
        <v>0</v>
      </c>
      <c r="J1728" s="49"/>
      <c r="K1728" s="49">
        <v>0</v>
      </c>
      <c r="L1728" s="49">
        <v>0</v>
      </c>
      <c r="M1728" s="38">
        <f>IF(OR(Beazley_data[[#This Row],[total_RC]]&lt;0.6,Beazley_data[[#This Row],[total_RC]]&gt;2),1,Beazley_data[[#This Row],[total_RC]])</f>
        <v>1</v>
      </c>
      <c r="P1728" s="39" t="str">
        <f>Beazley_data[[#This Row],[key]]</f>
        <v>KA2014</v>
      </c>
      <c r="Q1728" s="40">
        <f>Beazley_data[[#This Row],[WEP]]</f>
        <v>104912.39569999999</v>
      </c>
      <c r="R1728" s="40">
        <f t="shared" si="211"/>
        <v>104912.39569999999</v>
      </c>
      <c r="S1728" s="41">
        <f t="shared" si="212"/>
        <v>0</v>
      </c>
      <c r="U1728" s="42">
        <f>Beazley_data[[#This Row],[Acq_costs]]</f>
        <v>22384.255123529401</v>
      </c>
      <c r="V1728" s="40">
        <f t="shared" si="213"/>
        <v>22384.255099999998</v>
      </c>
      <c r="W1728" s="43">
        <f t="shared" si="214"/>
        <v>-1.0511586255265454E-9</v>
      </c>
      <c r="Y1728" s="44">
        <f>Beazley_data[[#This Row],[total_RC]]</f>
        <v>0</v>
      </c>
      <c r="Z1728" s="45">
        <f t="shared" si="215"/>
        <v>0</v>
      </c>
      <c r="AA1728" s="43" t="str">
        <f t="shared" si="216"/>
        <v>no values</v>
      </c>
      <c r="AD1728" s="42">
        <f>Beazley_data[[#This Row],[Cat_incurred]]+Beazley_data[[#This Row],[incurred_exc_cat]]</f>
        <v>0</v>
      </c>
      <c r="AE1728" s="40">
        <f t="shared" si="217"/>
        <v>0</v>
      </c>
      <c r="AF1728" s="43" t="str">
        <f t="shared" si="218"/>
        <v>no values</v>
      </c>
    </row>
    <row r="1729" spans="1:32" x14ac:dyDescent="0.25">
      <c r="A1729" s="46" t="s">
        <v>1997</v>
      </c>
      <c r="B1729" s="46" t="s">
        <v>137</v>
      </c>
      <c r="C1729">
        <v>2015</v>
      </c>
      <c r="D1729" s="84">
        <v>214054.2248</v>
      </c>
      <c r="E1729">
        <v>43153.098494117701</v>
      </c>
      <c r="F1729">
        <v>0</v>
      </c>
      <c r="G1729">
        <v>0</v>
      </c>
      <c r="H1729">
        <v>0</v>
      </c>
      <c r="I1729">
        <v>0</v>
      </c>
      <c r="J1729">
        <v>0.98679973431775303</v>
      </c>
      <c r="K1729">
        <v>0</v>
      </c>
      <c r="L1729">
        <v>0</v>
      </c>
      <c r="M1729" s="38">
        <f>IF(OR(Beazley_data[[#This Row],[total_RC]]&lt;0.6,Beazley_data[[#This Row],[total_RC]]&gt;2),1,Beazley_data[[#This Row],[total_RC]])</f>
        <v>0.98679973431775303</v>
      </c>
      <c r="P1729" s="39" t="str">
        <f>Beazley_data[[#This Row],[key]]</f>
        <v>KA2015</v>
      </c>
      <c r="Q1729" s="40">
        <f>Beazley_data[[#This Row],[WEP]]</f>
        <v>214054.2248</v>
      </c>
      <c r="R1729" s="40">
        <f t="shared" si="211"/>
        <v>214054.2248</v>
      </c>
      <c r="S1729" s="41">
        <f t="shared" si="212"/>
        <v>0</v>
      </c>
      <c r="U1729" s="42">
        <f>Beazley_data[[#This Row],[Acq_costs]]</f>
        <v>43153.098494117701</v>
      </c>
      <c r="V1729" s="40">
        <f t="shared" si="213"/>
        <v>43153.0985</v>
      </c>
      <c r="W1729" s="43">
        <f t="shared" si="214"/>
        <v>1.3631231752431149E-10</v>
      </c>
      <c r="Y1729" s="44">
        <f>Beazley_data[[#This Row],[total_RC]]</f>
        <v>0.98679973431775303</v>
      </c>
      <c r="Z1729" s="45">
        <f t="shared" si="215"/>
        <v>0.98679973406732102</v>
      </c>
      <c r="AA1729" s="43">
        <f t="shared" si="216"/>
        <v>-2.5378199833086858E-10</v>
      </c>
      <c r="AD1729" s="42">
        <f>Beazley_data[[#This Row],[Cat_incurred]]+Beazley_data[[#This Row],[incurred_exc_cat]]</f>
        <v>0</v>
      </c>
      <c r="AE1729" s="40">
        <f t="shared" si="217"/>
        <v>0</v>
      </c>
      <c r="AF1729" s="43" t="str">
        <f t="shared" si="218"/>
        <v>no values</v>
      </c>
    </row>
    <row r="1730" spans="1:32" x14ac:dyDescent="0.25">
      <c r="A1730" s="48" t="s">
        <v>1998</v>
      </c>
      <c r="B1730" s="48" t="s">
        <v>137</v>
      </c>
      <c r="C1730" s="49">
        <v>2016</v>
      </c>
      <c r="D1730" s="85">
        <v>252790.34359999999</v>
      </c>
      <c r="E1730" s="49">
        <v>70780.358073426105</v>
      </c>
      <c r="F1730" s="49">
        <v>0</v>
      </c>
      <c r="G1730" s="49">
        <v>0</v>
      </c>
      <c r="H1730" s="49">
        <v>0</v>
      </c>
      <c r="I1730" s="49">
        <v>0</v>
      </c>
      <c r="J1730" s="49">
        <v>1</v>
      </c>
      <c r="K1730" s="49">
        <v>0</v>
      </c>
      <c r="L1730" s="49">
        <v>0</v>
      </c>
      <c r="M1730" s="38">
        <f>IF(OR(Beazley_data[[#This Row],[total_RC]]&lt;0.6,Beazley_data[[#This Row],[total_RC]]&gt;2),1,Beazley_data[[#This Row],[total_RC]])</f>
        <v>1</v>
      </c>
      <c r="P1730" s="39" t="str">
        <f>Beazley_data[[#This Row],[key]]</f>
        <v>KA2016</v>
      </c>
      <c r="Q1730" s="40">
        <f>Beazley_data[[#This Row],[WEP]]</f>
        <v>252790.34359999999</v>
      </c>
      <c r="R1730" s="40">
        <f t="shared" ref="R1730:R1793" si="219">IFERROR(INDEX($AJ$4:$CZ$182,MATCH($B1730,$AI$4:$AI$182,0),MATCH($C1730&amp;"WEP",$AJ$1:$FQ$1,0)),0)</f>
        <v>252790.34359999999</v>
      </c>
      <c r="S1730" s="41">
        <f t="shared" ref="S1730:S1793" si="220">IFERROR((R1730-Q1730)/R1730,"no values")</f>
        <v>0</v>
      </c>
      <c r="U1730" s="42">
        <f>Beazley_data[[#This Row],[Acq_costs]]</f>
        <v>70780.358073426105</v>
      </c>
      <c r="V1730" s="40">
        <f t="shared" ref="V1730:V1793" si="221">IFERROR(INDEX($AJ$4:$FQ$182,MATCH($B1730,$AI$4:$AI$182,0),MATCH($C1730&amp;"Acquisition Cost",$AJ$1:$FQ$1,0)),0)</f>
        <v>70780.358200000002</v>
      </c>
      <c r="W1730" s="43">
        <f t="shared" ref="W1730:W1793" si="222">IFERROR((V1730-U1730)/V1730,"no values")</f>
        <v>1.7882630245368818E-9</v>
      </c>
      <c r="Y1730" s="44">
        <f>Beazley_data[[#This Row],[total_RC]]</f>
        <v>1</v>
      </c>
      <c r="Z1730" s="45">
        <f t="shared" ref="Z1730:Z1793" si="223">IFERROR(INDEX($AJ$4:$FQ$182,MATCH($B1730,$AI$4:$AI$182,0),MATCH($C1730&amp;"RC",$AJ$1:$FQ$1,0)),0)</f>
        <v>1</v>
      </c>
      <c r="AA1730" s="43">
        <f t="shared" ref="AA1730:AA1793" si="224">IFERROR((Z1730-Y1730)/Z1730,"no values")</f>
        <v>0</v>
      </c>
      <c r="AD1730" s="42">
        <f>Beazley_data[[#This Row],[Cat_incurred]]+Beazley_data[[#This Row],[incurred_exc_cat]]</f>
        <v>0</v>
      </c>
      <c r="AE1730" s="40">
        <f t="shared" ref="AE1730:AE1793" si="225">IFERROR(INDEX($AJ$4:$FQ$182,MATCH($B1730,$AI$4:$AI$182,0),MATCH($C1730&amp;"Total Incurred (Cat)",$AJ$1:$FQ$1,0)),0)+IFERROR(INDEX($AJ$4:$FQ$182,MATCH($B1730,$AI$4:$AI$182,0),MATCH($C1730&amp;"Total Incurred (Non Cat)",$AJ$1:$FQ$1,0)),0)</f>
        <v>0</v>
      </c>
      <c r="AF1730" s="43" t="str">
        <f t="shared" ref="AF1730:AF1793" si="226">IFERROR((AE1730-AD1730)/AE1730,"no values")</f>
        <v>no values</v>
      </c>
    </row>
    <row r="1731" spans="1:32" x14ac:dyDescent="0.25">
      <c r="A1731" s="46" t="s">
        <v>1999</v>
      </c>
      <c r="B1731" s="46" t="s">
        <v>137</v>
      </c>
      <c r="C1731">
        <v>2017</v>
      </c>
      <c r="D1731" s="84">
        <v>441838.70419999998</v>
      </c>
      <c r="E1731">
        <v>123672.25444581801</v>
      </c>
      <c r="F1731">
        <v>0</v>
      </c>
      <c r="G1731">
        <v>0</v>
      </c>
      <c r="H1731">
        <v>0</v>
      </c>
      <c r="I1731">
        <v>0</v>
      </c>
      <c r="J1731">
        <v>1</v>
      </c>
      <c r="K1731">
        <v>0</v>
      </c>
      <c r="L1731">
        <v>0</v>
      </c>
      <c r="M1731" s="38">
        <f>IF(OR(Beazley_data[[#This Row],[total_RC]]&lt;0.6,Beazley_data[[#This Row],[total_RC]]&gt;2),1,Beazley_data[[#This Row],[total_RC]])</f>
        <v>1</v>
      </c>
      <c r="P1731" s="39" t="str">
        <f>Beazley_data[[#This Row],[key]]</f>
        <v>KA2017</v>
      </c>
      <c r="Q1731" s="40">
        <f>Beazley_data[[#This Row],[WEP]]</f>
        <v>441838.70419999998</v>
      </c>
      <c r="R1731" s="40">
        <f t="shared" si="219"/>
        <v>441838.70419999998</v>
      </c>
      <c r="S1731" s="41">
        <f t="shared" si="220"/>
        <v>0</v>
      </c>
      <c r="U1731" s="42">
        <f>Beazley_data[[#This Row],[Acq_costs]]</f>
        <v>123672.25444581801</v>
      </c>
      <c r="V1731" s="40">
        <f t="shared" si="221"/>
        <v>123672.25440000001</v>
      </c>
      <c r="W1731" s="43">
        <f t="shared" si="222"/>
        <v>-3.7047921895865719E-10</v>
      </c>
      <c r="Y1731" s="44">
        <f>Beazley_data[[#This Row],[total_RC]]</f>
        <v>1</v>
      </c>
      <c r="Z1731" s="45">
        <f t="shared" si="223"/>
        <v>1</v>
      </c>
      <c r="AA1731" s="43">
        <f t="shared" si="224"/>
        <v>0</v>
      </c>
      <c r="AD1731" s="42">
        <f>Beazley_data[[#This Row],[Cat_incurred]]+Beazley_data[[#This Row],[incurred_exc_cat]]</f>
        <v>0</v>
      </c>
      <c r="AE1731" s="40">
        <f t="shared" si="225"/>
        <v>0</v>
      </c>
      <c r="AF1731" s="43" t="str">
        <f t="shared" si="226"/>
        <v>no values</v>
      </c>
    </row>
    <row r="1732" spans="1:32" x14ac:dyDescent="0.25">
      <c r="A1732" s="48" t="s">
        <v>2000</v>
      </c>
      <c r="B1732" s="48" t="s">
        <v>137</v>
      </c>
      <c r="C1732" s="49">
        <v>2018</v>
      </c>
      <c r="D1732" s="85">
        <v>462048.95860000001</v>
      </c>
      <c r="E1732" s="49">
        <v>183775.83038823499</v>
      </c>
      <c r="F1732" s="49">
        <v>0</v>
      </c>
      <c r="G1732" s="49">
        <v>0</v>
      </c>
      <c r="H1732" s="49">
        <v>0</v>
      </c>
      <c r="I1732" s="49">
        <v>0</v>
      </c>
      <c r="J1732" s="49">
        <v>1.0067664005133099</v>
      </c>
      <c r="K1732" s="49">
        <v>0</v>
      </c>
      <c r="L1732" s="49">
        <v>0</v>
      </c>
      <c r="M1732" s="38">
        <f>IF(OR(Beazley_data[[#This Row],[total_RC]]&lt;0.6,Beazley_data[[#This Row],[total_RC]]&gt;2),1,Beazley_data[[#This Row],[total_RC]])</f>
        <v>1.0067664005133099</v>
      </c>
      <c r="P1732" s="39" t="str">
        <f>Beazley_data[[#This Row],[key]]</f>
        <v>KA2018</v>
      </c>
      <c r="Q1732" s="40">
        <f>Beazley_data[[#This Row],[WEP]]</f>
        <v>462048.95860000001</v>
      </c>
      <c r="R1732" s="40">
        <f t="shared" si="219"/>
        <v>462048.95860000001</v>
      </c>
      <c r="S1732" s="41">
        <f t="shared" si="220"/>
        <v>0</v>
      </c>
      <c r="U1732" s="42">
        <f>Beazley_data[[#This Row],[Acq_costs]]</f>
        <v>183775.83038823499</v>
      </c>
      <c r="V1732" s="40">
        <f t="shared" si="221"/>
        <v>183775.83040000001</v>
      </c>
      <c r="W1732" s="43">
        <f t="shared" si="222"/>
        <v>6.4018319001547016E-11</v>
      </c>
      <c r="Y1732" s="44">
        <f>Beazley_data[[#This Row],[total_RC]]</f>
        <v>1.0067664005133099</v>
      </c>
      <c r="Z1732" s="45">
        <f t="shared" si="223"/>
        <v>1.00676640033646</v>
      </c>
      <c r="AA1732" s="43">
        <f t="shared" si="224"/>
        <v>-1.7566127358252356E-10</v>
      </c>
      <c r="AD1732" s="42">
        <f>Beazley_data[[#This Row],[Cat_incurred]]+Beazley_data[[#This Row],[incurred_exc_cat]]</f>
        <v>0</v>
      </c>
      <c r="AE1732" s="40">
        <f t="shared" si="225"/>
        <v>0</v>
      </c>
      <c r="AF1732" s="43" t="str">
        <f t="shared" si="226"/>
        <v>no values</v>
      </c>
    </row>
    <row r="1733" spans="1:32" x14ac:dyDescent="0.25">
      <c r="A1733" s="46" t="s">
        <v>2001</v>
      </c>
      <c r="B1733" s="46" t="s">
        <v>137</v>
      </c>
      <c r="C1733">
        <v>2019</v>
      </c>
      <c r="D1733" s="84">
        <v>829329.77080000006</v>
      </c>
      <c r="E1733">
        <v>413674.11065303598</v>
      </c>
      <c r="F1733">
        <v>0</v>
      </c>
      <c r="G1733">
        <v>0</v>
      </c>
      <c r="H1733">
        <v>0</v>
      </c>
      <c r="I1733">
        <v>36771.5</v>
      </c>
      <c r="J1733">
        <v>0.98717750937837301</v>
      </c>
      <c r="K1733">
        <v>0</v>
      </c>
      <c r="L1733">
        <v>36771.5</v>
      </c>
      <c r="M1733" s="38">
        <f>IF(OR(Beazley_data[[#This Row],[total_RC]]&lt;0.6,Beazley_data[[#This Row],[total_RC]]&gt;2),1,Beazley_data[[#This Row],[total_RC]])</f>
        <v>0.98717750937837301</v>
      </c>
      <c r="P1733" s="39" t="str">
        <f>Beazley_data[[#This Row],[key]]</f>
        <v>KA2019</v>
      </c>
      <c r="Q1733" s="40">
        <f>Beazley_data[[#This Row],[WEP]]</f>
        <v>829329.77080000006</v>
      </c>
      <c r="R1733" s="40">
        <f t="shared" si="219"/>
        <v>838228.24829999998</v>
      </c>
      <c r="S1733" s="41">
        <f t="shared" si="220"/>
        <v>1.061581677549857E-2</v>
      </c>
      <c r="U1733" s="42">
        <f>Beazley_data[[#This Row],[Acq_costs]]</f>
        <v>413674.11065303598</v>
      </c>
      <c r="V1733" s="40">
        <f t="shared" si="221"/>
        <v>420954.68320000003</v>
      </c>
      <c r="W1733" s="43">
        <f t="shared" si="222"/>
        <v>1.7295383179060556E-2</v>
      </c>
      <c r="Y1733" s="44">
        <f>Beazley_data[[#This Row],[total_RC]]</f>
        <v>0.98717750937837301</v>
      </c>
      <c r="Z1733" s="45">
        <f t="shared" si="223"/>
        <v>0.98717750945319405</v>
      </c>
      <c r="AA1733" s="43">
        <f t="shared" si="224"/>
        <v>7.5792891893781343E-11</v>
      </c>
      <c r="AD1733" s="42">
        <f>Beazley_data[[#This Row],[Cat_incurred]]+Beazley_data[[#This Row],[incurred_exc_cat]]</f>
        <v>36771.5</v>
      </c>
      <c r="AE1733" s="40">
        <f t="shared" si="225"/>
        <v>21955.25</v>
      </c>
      <c r="AF1733" s="43">
        <f t="shared" si="226"/>
        <v>-0.67483859213627717</v>
      </c>
    </row>
    <row r="1734" spans="1:32" x14ac:dyDescent="0.25">
      <c r="A1734" s="48" t="s">
        <v>2002</v>
      </c>
      <c r="B1734" s="48" t="s">
        <v>137</v>
      </c>
      <c r="C1734" s="49">
        <v>2020</v>
      </c>
      <c r="D1734" s="85">
        <v>1144276.8677999999</v>
      </c>
      <c r="E1734" s="49">
        <v>308483.75790434098</v>
      </c>
      <c r="F1734" s="49">
        <v>0</v>
      </c>
      <c r="G1734" s="49">
        <v>12603.0290176527</v>
      </c>
      <c r="H1734" s="49">
        <v>5354.9277612599999</v>
      </c>
      <c r="I1734" s="49">
        <v>5354.9277612599999</v>
      </c>
      <c r="J1734" s="49">
        <v>1.00449359671605</v>
      </c>
      <c r="K1734" s="49">
        <v>5354.9277612599999</v>
      </c>
      <c r="L1734" s="49">
        <v>17957.9567789127</v>
      </c>
      <c r="M1734" s="38">
        <f>IF(OR(Beazley_data[[#This Row],[total_RC]]&lt;0.6,Beazley_data[[#This Row],[total_RC]]&gt;2),1,Beazley_data[[#This Row],[total_RC]])</f>
        <v>1.00449359671605</v>
      </c>
      <c r="P1734" s="39" t="str">
        <f>Beazley_data[[#This Row],[key]]</f>
        <v>KA2020</v>
      </c>
      <c r="Q1734" s="40">
        <f>Beazley_data[[#This Row],[WEP]]</f>
        <v>1144276.8677999999</v>
      </c>
      <c r="R1734" s="40">
        <f t="shared" si="219"/>
        <v>1090876.3887</v>
      </c>
      <c r="S1734" s="41">
        <f t="shared" si="220"/>
        <v>-4.8951906607528059E-2</v>
      </c>
      <c r="U1734" s="42">
        <f>Beazley_data[[#This Row],[Acq_costs]]</f>
        <v>308483.75790434098</v>
      </c>
      <c r="V1734" s="40">
        <f t="shared" si="221"/>
        <v>305758.65710000001</v>
      </c>
      <c r="W1734" s="43">
        <f t="shared" si="222"/>
        <v>-8.9125875623194822E-3</v>
      </c>
      <c r="Y1734" s="44">
        <f>Beazley_data[[#This Row],[total_RC]]</f>
        <v>1.00449359671605</v>
      </c>
      <c r="Z1734" s="45">
        <f t="shared" si="223"/>
        <v>1.0044935967672499</v>
      </c>
      <c r="AA1734" s="43">
        <f t="shared" si="224"/>
        <v>5.0970890553020519E-11</v>
      </c>
      <c r="AD1734" s="42">
        <f>Beazley_data[[#This Row],[Cat_incurred]]+Beazley_data[[#This Row],[incurred_exc_cat]]</f>
        <v>17957.9567789127</v>
      </c>
      <c r="AE1734" s="40">
        <f t="shared" si="225"/>
        <v>1373.01</v>
      </c>
      <c r="AF1734" s="43">
        <f t="shared" si="226"/>
        <v>-12.07926146125134</v>
      </c>
    </row>
    <row r="1735" spans="1:32" x14ac:dyDescent="0.25">
      <c r="A1735" s="46" t="s">
        <v>2003</v>
      </c>
      <c r="B1735" s="46" t="s">
        <v>137</v>
      </c>
      <c r="C1735">
        <v>2021</v>
      </c>
      <c r="D1735" s="84">
        <v>712860.17720000003</v>
      </c>
      <c r="E1735">
        <v>164789.23964063</v>
      </c>
      <c r="F1735">
        <v>0</v>
      </c>
      <c r="G1735">
        <v>0</v>
      </c>
      <c r="H1735">
        <v>0</v>
      </c>
      <c r="I1735">
        <v>15740.9843</v>
      </c>
      <c r="J1735">
        <v>1.0437101488882501</v>
      </c>
      <c r="K1735">
        <v>0</v>
      </c>
      <c r="L1735">
        <v>15740.9843</v>
      </c>
      <c r="M1735" s="38">
        <f>IF(OR(Beazley_data[[#This Row],[total_RC]]&lt;0.6,Beazley_data[[#This Row],[total_RC]]&gt;2),1,Beazley_data[[#This Row],[total_RC]])</f>
        <v>1.0437101488882501</v>
      </c>
      <c r="P1735" s="39" t="str">
        <f>Beazley_data[[#This Row],[key]]</f>
        <v>KA2021</v>
      </c>
      <c r="Q1735" s="40">
        <f>Beazley_data[[#This Row],[WEP]]</f>
        <v>712860.17720000003</v>
      </c>
      <c r="R1735" s="40">
        <f t="shared" si="219"/>
        <v>710261.84482799994</v>
      </c>
      <c r="S1735" s="41">
        <f t="shared" si="220"/>
        <v>-3.6582739040829583E-3</v>
      </c>
      <c r="U1735" s="42">
        <f>Beazley_data[[#This Row],[Acq_costs]]</f>
        <v>164789.23964063</v>
      </c>
      <c r="V1735" s="40">
        <f t="shared" si="221"/>
        <v>165014.969644</v>
      </c>
      <c r="W1735" s="43">
        <f t="shared" si="222"/>
        <v>1.367936520286533E-3</v>
      </c>
      <c r="Y1735" s="44">
        <f>Beazley_data[[#This Row],[total_RC]]</f>
        <v>1.0437101488882501</v>
      </c>
      <c r="Z1735" s="45">
        <f t="shared" si="223"/>
        <v>1.0438546203225201</v>
      </c>
      <c r="AA1735" s="43">
        <f t="shared" si="224"/>
        <v>1.384018726911903E-4</v>
      </c>
      <c r="AD1735" s="42">
        <f>Beazley_data[[#This Row],[Cat_incurred]]+Beazley_data[[#This Row],[incurred_exc_cat]]</f>
        <v>15740.9843</v>
      </c>
      <c r="AE1735" s="40">
        <f t="shared" si="225"/>
        <v>0</v>
      </c>
      <c r="AF1735" s="43" t="str">
        <f t="shared" si="226"/>
        <v>no values</v>
      </c>
    </row>
    <row r="1736" spans="1:32" x14ac:dyDescent="0.25">
      <c r="A1736" s="48" t="s">
        <v>2004</v>
      </c>
      <c r="B1736" s="48" t="s">
        <v>137</v>
      </c>
      <c r="C1736" s="49">
        <v>2022</v>
      </c>
      <c r="D1736" s="85">
        <v>824472.81189999997</v>
      </c>
      <c r="E1736" s="49">
        <v>204205.19156679601</v>
      </c>
      <c r="F1736" s="49">
        <v>972660.39132499998</v>
      </c>
      <c r="G1736" s="49">
        <v>972660.39132499998</v>
      </c>
      <c r="H1736" s="49">
        <v>2999.4898100700002</v>
      </c>
      <c r="I1736" s="49">
        <v>2999.4898100700002</v>
      </c>
      <c r="J1736" s="49">
        <v>1.03678328136054</v>
      </c>
      <c r="K1736" s="49">
        <v>975659.88113507</v>
      </c>
      <c r="L1736" s="49">
        <v>975659.88113507</v>
      </c>
      <c r="M1736" s="38">
        <f>IF(OR(Beazley_data[[#This Row],[total_RC]]&lt;0.6,Beazley_data[[#This Row],[total_RC]]&gt;2),1,Beazley_data[[#This Row],[total_RC]])</f>
        <v>1.03678328136054</v>
      </c>
      <c r="P1736" s="39" t="str">
        <f>Beazley_data[[#This Row],[key]]</f>
        <v>KA2022</v>
      </c>
      <c r="Q1736" s="40">
        <f>Beazley_data[[#This Row],[WEP]]</f>
        <v>824472.81189999997</v>
      </c>
      <c r="R1736" s="40">
        <f t="shared" si="219"/>
        <v>992215.49576800002</v>
      </c>
      <c r="S1736" s="41">
        <f t="shared" si="220"/>
        <v>0.16905872220647286</v>
      </c>
      <c r="U1736" s="42">
        <f>Beazley_data[[#This Row],[Acq_costs]]</f>
        <v>204205.19156679601</v>
      </c>
      <c r="V1736" s="40">
        <f t="shared" si="221"/>
        <v>172266.1611</v>
      </c>
      <c r="W1736" s="43">
        <f t="shared" si="222"/>
        <v>-0.18540513274836085</v>
      </c>
      <c r="Y1736" s="44">
        <f>Beazley_data[[#This Row],[total_RC]]</f>
        <v>1.03678328136054</v>
      </c>
      <c r="Z1736" s="45">
        <f t="shared" si="223"/>
        <v>1.04963018249898</v>
      </c>
      <c r="AA1736" s="43">
        <f t="shared" si="224"/>
        <v>1.2239454764776152E-2</v>
      </c>
      <c r="AD1736" s="42">
        <f>Beazley_data[[#This Row],[Cat_incurred]]+Beazley_data[[#This Row],[incurred_exc_cat]]</f>
        <v>975659.88113507</v>
      </c>
      <c r="AE1736" s="40">
        <f t="shared" si="225"/>
        <v>0</v>
      </c>
      <c r="AF1736" s="43" t="str">
        <f t="shared" si="226"/>
        <v>no values</v>
      </c>
    </row>
    <row r="1737" spans="1:32" x14ac:dyDescent="0.25">
      <c r="A1737" s="46" t="s">
        <v>2005</v>
      </c>
      <c r="B1737" s="46" t="s">
        <v>137</v>
      </c>
      <c r="C1737">
        <v>2023</v>
      </c>
      <c r="D1737" s="84">
        <v>985748.28740000003</v>
      </c>
      <c r="E1737">
        <v>238643.838408254</v>
      </c>
      <c r="F1737">
        <v>0</v>
      </c>
      <c r="G1737">
        <v>0</v>
      </c>
      <c r="H1737">
        <v>4563.8762372640003</v>
      </c>
      <c r="I1737">
        <v>5877.0611204639999</v>
      </c>
      <c r="J1737">
        <v>1.02069742272007</v>
      </c>
      <c r="K1737">
        <v>4563.8762372640003</v>
      </c>
      <c r="L1737">
        <v>5877.0611204639999</v>
      </c>
      <c r="M1737" s="38">
        <f>IF(OR(Beazley_data[[#This Row],[total_RC]]&lt;0.6,Beazley_data[[#This Row],[total_RC]]&gt;2),1,Beazley_data[[#This Row],[total_RC]])</f>
        <v>1.02069742272007</v>
      </c>
      <c r="P1737" s="39" t="str">
        <f>Beazley_data[[#This Row],[key]]</f>
        <v>KA2023</v>
      </c>
      <c r="Q1737" s="40">
        <f>Beazley_data[[#This Row],[WEP]]</f>
        <v>985748.28740000003</v>
      </c>
      <c r="R1737" s="40">
        <f t="shared" si="219"/>
        <v>0</v>
      </c>
      <c r="S1737" s="41" t="str">
        <f t="shared" si="220"/>
        <v>no values</v>
      </c>
      <c r="U1737" s="42">
        <f>Beazley_data[[#This Row],[Acq_costs]]</f>
        <v>238643.838408254</v>
      </c>
      <c r="V1737" s="40">
        <f t="shared" si="221"/>
        <v>0</v>
      </c>
      <c r="W1737" s="43" t="str">
        <f t="shared" si="222"/>
        <v>no values</v>
      </c>
      <c r="Y1737" s="44">
        <f>Beazley_data[[#This Row],[total_RC]]</f>
        <v>1.02069742272007</v>
      </c>
      <c r="Z1737" s="45">
        <f t="shared" si="223"/>
        <v>0</v>
      </c>
      <c r="AA1737" s="43" t="str">
        <f t="shared" si="224"/>
        <v>no values</v>
      </c>
      <c r="AD1737" s="42">
        <f>Beazley_data[[#This Row],[Cat_incurred]]+Beazley_data[[#This Row],[incurred_exc_cat]]</f>
        <v>5877.0611204639999</v>
      </c>
      <c r="AE1737" s="40">
        <f t="shared" si="225"/>
        <v>0</v>
      </c>
      <c r="AF1737" s="43" t="str">
        <f t="shared" si="226"/>
        <v>no values</v>
      </c>
    </row>
    <row r="1738" spans="1:32" x14ac:dyDescent="0.25">
      <c r="A1738" s="48" t="s">
        <v>2006</v>
      </c>
      <c r="B1738" s="48" t="s">
        <v>137</v>
      </c>
      <c r="C1738" s="49">
        <v>2024</v>
      </c>
      <c r="D1738" s="85">
        <v>172253.7</v>
      </c>
      <c r="E1738" s="49">
        <v>39869.003439657798</v>
      </c>
      <c r="F1738" s="49">
        <v>0</v>
      </c>
      <c r="G1738" s="49">
        <v>0</v>
      </c>
      <c r="H1738" s="49">
        <v>0</v>
      </c>
      <c r="I1738" s="49">
        <v>0</v>
      </c>
      <c r="J1738" s="49">
        <v>1.0104876666808</v>
      </c>
      <c r="K1738" s="49">
        <v>0</v>
      </c>
      <c r="L1738" s="49">
        <v>0</v>
      </c>
      <c r="M1738" s="38">
        <f>IF(OR(Beazley_data[[#This Row],[total_RC]]&lt;0.6,Beazley_data[[#This Row],[total_RC]]&gt;2),1,Beazley_data[[#This Row],[total_RC]])</f>
        <v>1.0104876666808</v>
      </c>
      <c r="P1738" s="39" t="str">
        <f>Beazley_data[[#This Row],[key]]</f>
        <v>KA2024</v>
      </c>
      <c r="Q1738" s="40">
        <f>Beazley_data[[#This Row],[WEP]]</f>
        <v>172253.7</v>
      </c>
      <c r="R1738" s="40">
        <f t="shared" si="219"/>
        <v>0</v>
      </c>
      <c r="S1738" s="41" t="str">
        <f t="shared" si="220"/>
        <v>no values</v>
      </c>
      <c r="U1738" s="42">
        <f>Beazley_data[[#This Row],[Acq_costs]]</f>
        <v>39869.003439657798</v>
      </c>
      <c r="V1738" s="40">
        <f t="shared" si="221"/>
        <v>0</v>
      </c>
      <c r="W1738" s="43" t="str">
        <f t="shared" si="222"/>
        <v>no values</v>
      </c>
      <c r="Y1738" s="44">
        <f>Beazley_data[[#This Row],[total_RC]]</f>
        <v>1.0104876666808</v>
      </c>
      <c r="Z1738" s="45">
        <f t="shared" si="223"/>
        <v>0</v>
      </c>
      <c r="AA1738" s="43" t="str">
        <f t="shared" si="224"/>
        <v>no values</v>
      </c>
      <c r="AD1738" s="42">
        <f>Beazley_data[[#This Row],[Cat_incurred]]+Beazley_data[[#This Row],[incurred_exc_cat]]</f>
        <v>0</v>
      </c>
      <c r="AE1738" s="40">
        <f t="shared" si="225"/>
        <v>0</v>
      </c>
      <c r="AF1738" s="43" t="str">
        <f t="shared" si="226"/>
        <v>no values</v>
      </c>
    </row>
    <row r="1739" spans="1:32" x14ac:dyDescent="0.25">
      <c r="A1739" s="46" t="s">
        <v>2007</v>
      </c>
      <c r="B1739" s="46" t="s">
        <v>138</v>
      </c>
      <c r="C1739">
        <v>2019</v>
      </c>
      <c r="D1739" s="84">
        <v>442.48</v>
      </c>
      <c r="E1739">
        <v>442.48</v>
      </c>
      <c r="F1739">
        <v>0</v>
      </c>
      <c r="G1739">
        <v>0</v>
      </c>
      <c r="H1739">
        <v>0</v>
      </c>
      <c r="I1739">
        <v>0</v>
      </c>
      <c r="K1739">
        <v>0</v>
      </c>
      <c r="L1739">
        <v>0</v>
      </c>
      <c r="M1739" s="38">
        <f>IF(OR(Beazley_data[[#This Row],[total_RC]]&lt;0.6,Beazley_data[[#This Row],[total_RC]]&gt;2),1,Beazley_data[[#This Row],[total_RC]])</f>
        <v>1</v>
      </c>
      <c r="P1739" s="39" t="str">
        <f>Beazley_data[[#This Row],[key]]</f>
        <v>KB2019</v>
      </c>
      <c r="Q1739" s="40">
        <f>Beazley_data[[#This Row],[WEP]]</f>
        <v>442.48</v>
      </c>
      <c r="R1739" s="40">
        <f t="shared" si="219"/>
        <v>442.48</v>
      </c>
      <c r="S1739" s="41">
        <f t="shared" si="220"/>
        <v>0</v>
      </c>
      <c r="U1739" s="42">
        <f>Beazley_data[[#This Row],[Acq_costs]]</f>
        <v>442.48</v>
      </c>
      <c r="V1739" s="40">
        <f t="shared" si="221"/>
        <v>442.48</v>
      </c>
      <c r="W1739" s="43">
        <f t="shared" si="222"/>
        <v>0</v>
      </c>
      <c r="Y1739" s="44">
        <f>Beazley_data[[#This Row],[total_RC]]</f>
        <v>0</v>
      </c>
      <c r="Z1739" s="45">
        <f t="shared" si="223"/>
        <v>0</v>
      </c>
      <c r="AA1739" s="43" t="str">
        <f t="shared" si="224"/>
        <v>no values</v>
      </c>
      <c r="AD1739" s="42">
        <f>Beazley_data[[#This Row],[Cat_incurred]]+Beazley_data[[#This Row],[incurred_exc_cat]]</f>
        <v>0</v>
      </c>
      <c r="AE1739" s="40">
        <f t="shared" si="225"/>
        <v>0</v>
      </c>
      <c r="AF1739" s="43" t="str">
        <f t="shared" si="226"/>
        <v>no values</v>
      </c>
    </row>
    <row r="1740" spans="1:32" x14ac:dyDescent="0.25">
      <c r="A1740" s="48" t="s">
        <v>2008</v>
      </c>
      <c r="B1740" s="48" t="s">
        <v>138</v>
      </c>
      <c r="C1740" s="49">
        <v>2021</v>
      </c>
      <c r="D1740" s="85">
        <v>621886.07389999996</v>
      </c>
      <c r="E1740" s="49">
        <v>382793.4351</v>
      </c>
      <c r="F1740" s="49">
        <v>30371.652300000002</v>
      </c>
      <c r="G1740" s="49">
        <v>32625.3665</v>
      </c>
      <c r="H1740" s="49">
        <v>14737.2847</v>
      </c>
      <c r="I1740" s="49">
        <v>15481.4447</v>
      </c>
      <c r="J1740" s="49"/>
      <c r="K1740" s="49">
        <v>45108.936999999998</v>
      </c>
      <c r="L1740" s="49">
        <v>48106.811199999996</v>
      </c>
      <c r="M1740" s="38">
        <f>IF(OR(Beazley_data[[#This Row],[total_RC]]&lt;0.6,Beazley_data[[#This Row],[total_RC]]&gt;2),1,Beazley_data[[#This Row],[total_RC]])</f>
        <v>1</v>
      </c>
      <c r="P1740" s="39" t="str">
        <f>Beazley_data[[#This Row],[key]]</f>
        <v>KB2021</v>
      </c>
      <c r="Q1740" s="40">
        <f>Beazley_data[[#This Row],[WEP]]</f>
        <v>621886.07389999996</v>
      </c>
      <c r="R1740" s="40">
        <f t="shared" si="219"/>
        <v>650526.47640000004</v>
      </c>
      <c r="S1740" s="41">
        <f t="shared" si="220"/>
        <v>4.4026497827568026E-2</v>
      </c>
      <c r="U1740" s="42">
        <f>Beazley_data[[#This Row],[Acq_costs]]</f>
        <v>382793.4351</v>
      </c>
      <c r="V1740" s="40">
        <f t="shared" si="221"/>
        <v>406419.67589999997</v>
      </c>
      <c r="W1740" s="43">
        <f t="shared" si="222"/>
        <v>5.8132620542252572E-2</v>
      </c>
      <c r="Y1740" s="44">
        <f>Beazley_data[[#This Row],[total_RC]]</f>
        <v>0</v>
      </c>
      <c r="Z1740" s="45">
        <f t="shared" si="223"/>
        <v>0</v>
      </c>
      <c r="AA1740" s="43" t="str">
        <f t="shared" si="224"/>
        <v>no values</v>
      </c>
      <c r="AD1740" s="42">
        <f>Beazley_data[[#This Row],[Cat_incurred]]+Beazley_data[[#This Row],[incurred_exc_cat]]</f>
        <v>48106.811199999996</v>
      </c>
      <c r="AE1740" s="40">
        <f t="shared" si="225"/>
        <v>8012.3294999999998</v>
      </c>
      <c r="AF1740" s="43">
        <f t="shared" si="226"/>
        <v>-5.004097959276387</v>
      </c>
    </row>
    <row r="1741" spans="1:32" x14ac:dyDescent="0.25">
      <c r="A1741" s="46" t="s">
        <v>2009</v>
      </c>
      <c r="B1741" s="46" t="s">
        <v>138</v>
      </c>
      <c r="C1741">
        <v>2022</v>
      </c>
      <c r="D1741" s="84">
        <v>644708.57479999994</v>
      </c>
      <c r="E1741">
        <v>404816.19153333298</v>
      </c>
      <c r="F1741">
        <v>29262.7219</v>
      </c>
      <c r="G1741">
        <v>39589.351999999999</v>
      </c>
      <c r="H1741">
        <v>24682.782299999999</v>
      </c>
      <c r="I1741">
        <v>58415.542600000001</v>
      </c>
      <c r="J1741">
        <v>1.01990784946499</v>
      </c>
      <c r="K1741">
        <v>53945.504200000003</v>
      </c>
      <c r="L1741">
        <v>98004.8946</v>
      </c>
      <c r="M1741" s="38">
        <f>IF(OR(Beazley_data[[#This Row],[total_RC]]&lt;0.6,Beazley_data[[#This Row],[total_RC]]&gt;2),1,Beazley_data[[#This Row],[total_RC]])</f>
        <v>1.01990784946499</v>
      </c>
      <c r="P1741" s="39" t="str">
        <f>Beazley_data[[#This Row],[key]]</f>
        <v>KB2022</v>
      </c>
      <c r="Q1741" s="40">
        <f>Beazley_data[[#This Row],[WEP]]</f>
        <v>644708.57479999994</v>
      </c>
      <c r="R1741" s="40">
        <f t="shared" si="219"/>
        <v>664701.44999999995</v>
      </c>
      <c r="S1741" s="41">
        <f t="shared" si="220"/>
        <v>3.0077977413769764E-2</v>
      </c>
      <c r="U1741" s="42">
        <f>Beazley_data[[#This Row],[Acq_costs]]</f>
        <v>404816.19153333298</v>
      </c>
      <c r="V1741" s="40">
        <f t="shared" si="221"/>
        <v>420416.55</v>
      </c>
      <c r="W1741" s="43">
        <f t="shared" si="222"/>
        <v>3.7106908533136973E-2</v>
      </c>
      <c r="Y1741" s="44">
        <f>Beazley_data[[#This Row],[total_RC]]</f>
        <v>1.01990784946499</v>
      </c>
      <c r="Z1741" s="45">
        <f t="shared" si="223"/>
        <v>1</v>
      </c>
      <c r="AA1741" s="43">
        <f t="shared" si="224"/>
        <v>-1.9907849464990024E-2</v>
      </c>
      <c r="AD1741" s="42">
        <f>Beazley_data[[#This Row],[Cat_incurred]]+Beazley_data[[#This Row],[incurred_exc_cat]]</f>
        <v>98004.8946</v>
      </c>
      <c r="AE1741" s="40">
        <f t="shared" si="225"/>
        <v>0</v>
      </c>
      <c r="AF1741" s="43" t="str">
        <f t="shared" si="226"/>
        <v>no values</v>
      </c>
    </row>
    <row r="1742" spans="1:32" x14ac:dyDescent="0.25">
      <c r="A1742" s="48" t="s">
        <v>2010</v>
      </c>
      <c r="B1742" s="48" t="s">
        <v>138</v>
      </c>
      <c r="C1742" s="49">
        <v>2023</v>
      </c>
      <c r="D1742" s="85">
        <v>699376.97919999994</v>
      </c>
      <c r="E1742" s="49">
        <v>466251.31946666702</v>
      </c>
      <c r="F1742" s="49">
        <v>4427.1310000000003</v>
      </c>
      <c r="G1742" s="49">
        <v>5411.8082999999997</v>
      </c>
      <c r="H1742" s="49">
        <v>4080.5038</v>
      </c>
      <c r="I1742" s="49">
        <v>15572.0681</v>
      </c>
      <c r="J1742" s="49">
        <v>1</v>
      </c>
      <c r="K1742" s="49">
        <v>8507.6347999999998</v>
      </c>
      <c r="L1742" s="49">
        <v>20983.876400000001</v>
      </c>
      <c r="M1742" s="38">
        <f>IF(OR(Beazley_data[[#This Row],[total_RC]]&lt;0.6,Beazley_data[[#This Row],[total_RC]]&gt;2),1,Beazley_data[[#This Row],[total_RC]])</f>
        <v>1</v>
      </c>
      <c r="P1742" s="39" t="str">
        <f>Beazley_data[[#This Row],[key]]</f>
        <v>KB2023</v>
      </c>
      <c r="Q1742" s="40">
        <f>Beazley_data[[#This Row],[WEP]]</f>
        <v>699376.97919999994</v>
      </c>
      <c r="R1742" s="40">
        <f t="shared" si="219"/>
        <v>0</v>
      </c>
      <c r="S1742" s="41" t="str">
        <f t="shared" si="220"/>
        <v>no values</v>
      </c>
      <c r="U1742" s="42">
        <f>Beazley_data[[#This Row],[Acq_costs]]</f>
        <v>466251.31946666702</v>
      </c>
      <c r="V1742" s="40">
        <f t="shared" si="221"/>
        <v>0</v>
      </c>
      <c r="W1742" s="43" t="str">
        <f t="shared" si="222"/>
        <v>no values</v>
      </c>
      <c r="Y1742" s="44">
        <f>Beazley_data[[#This Row],[total_RC]]</f>
        <v>1</v>
      </c>
      <c r="Z1742" s="45">
        <f t="shared" si="223"/>
        <v>0</v>
      </c>
      <c r="AA1742" s="43" t="str">
        <f t="shared" si="224"/>
        <v>no values</v>
      </c>
      <c r="AD1742" s="42">
        <f>Beazley_data[[#This Row],[Cat_incurred]]+Beazley_data[[#This Row],[incurred_exc_cat]]</f>
        <v>20983.876400000001</v>
      </c>
      <c r="AE1742" s="40">
        <f t="shared" si="225"/>
        <v>0</v>
      </c>
      <c r="AF1742" s="43" t="str">
        <f t="shared" si="226"/>
        <v>no values</v>
      </c>
    </row>
    <row r="1743" spans="1:32" x14ac:dyDescent="0.25">
      <c r="A1743" s="46" t="s">
        <v>2011</v>
      </c>
      <c r="B1743" s="46" t="s">
        <v>138</v>
      </c>
      <c r="C1743">
        <v>2024</v>
      </c>
      <c r="D1743" s="84">
        <v>805750.53769999999</v>
      </c>
      <c r="E1743">
        <v>516814.46263333299</v>
      </c>
      <c r="F1743">
        <v>0</v>
      </c>
      <c r="G1743">
        <v>0</v>
      </c>
      <c r="H1743">
        <v>0</v>
      </c>
      <c r="I1743">
        <v>0</v>
      </c>
      <c r="J1743">
        <v>1</v>
      </c>
      <c r="K1743">
        <v>0</v>
      </c>
      <c r="L1743">
        <v>0</v>
      </c>
      <c r="M1743" s="38">
        <f>IF(OR(Beazley_data[[#This Row],[total_RC]]&lt;0.6,Beazley_data[[#This Row],[total_RC]]&gt;2),1,Beazley_data[[#This Row],[total_RC]])</f>
        <v>1</v>
      </c>
      <c r="P1743" s="39" t="str">
        <f>Beazley_data[[#This Row],[key]]</f>
        <v>KB2024</v>
      </c>
      <c r="Q1743" s="40">
        <f>Beazley_data[[#This Row],[WEP]]</f>
        <v>805750.53769999999</v>
      </c>
      <c r="R1743" s="40">
        <f t="shared" si="219"/>
        <v>0</v>
      </c>
      <c r="S1743" s="41" t="str">
        <f t="shared" si="220"/>
        <v>no values</v>
      </c>
      <c r="U1743" s="42">
        <f>Beazley_data[[#This Row],[Acq_costs]]</f>
        <v>516814.46263333299</v>
      </c>
      <c r="V1743" s="40">
        <f t="shared" si="221"/>
        <v>0</v>
      </c>
      <c r="W1743" s="43" t="str">
        <f t="shared" si="222"/>
        <v>no values</v>
      </c>
      <c r="Y1743" s="44">
        <f>Beazley_data[[#This Row],[total_RC]]</f>
        <v>1</v>
      </c>
      <c r="Z1743" s="45">
        <f t="shared" si="223"/>
        <v>0</v>
      </c>
      <c r="AA1743" s="43" t="str">
        <f t="shared" si="224"/>
        <v>no values</v>
      </c>
      <c r="AD1743" s="42">
        <f>Beazley_data[[#This Row],[Cat_incurred]]+Beazley_data[[#This Row],[incurred_exc_cat]]</f>
        <v>0</v>
      </c>
      <c r="AE1743" s="40">
        <f t="shared" si="225"/>
        <v>0</v>
      </c>
      <c r="AF1743" s="43" t="str">
        <f t="shared" si="226"/>
        <v>no values</v>
      </c>
    </row>
    <row r="1744" spans="1:32" x14ac:dyDescent="0.25">
      <c r="A1744" s="48" t="s">
        <v>2012</v>
      </c>
      <c r="B1744" s="48" t="s">
        <v>139</v>
      </c>
      <c r="C1744" s="49">
        <v>2013</v>
      </c>
      <c r="D1744" s="85">
        <v>28435.8148</v>
      </c>
      <c r="E1744" s="49">
        <v>12186.7777714286</v>
      </c>
      <c r="F1744" s="49">
        <v>0</v>
      </c>
      <c r="G1744" s="49">
        <v>0</v>
      </c>
      <c r="H1744" s="49">
        <v>0</v>
      </c>
      <c r="I1744" s="49">
        <v>0</v>
      </c>
      <c r="J1744" s="49">
        <v>1</v>
      </c>
      <c r="K1744" s="49">
        <v>0</v>
      </c>
      <c r="L1744" s="49">
        <v>0</v>
      </c>
      <c r="M1744" s="38">
        <f>IF(OR(Beazley_data[[#This Row],[total_RC]]&lt;0.6,Beazley_data[[#This Row],[total_RC]]&gt;2),1,Beazley_data[[#This Row],[total_RC]])</f>
        <v>1</v>
      </c>
      <c r="P1744" s="39" t="str">
        <f>Beazley_data[[#This Row],[key]]</f>
        <v>KC2013</v>
      </c>
      <c r="Q1744" s="40">
        <f>Beazley_data[[#This Row],[WEP]]</f>
        <v>28435.8148</v>
      </c>
      <c r="R1744" s="40">
        <f t="shared" si="219"/>
        <v>30276.210360199999</v>
      </c>
      <c r="S1744" s="41">
        <f t="shared" si="220"/>
        <v>6.0786853384375859E-2</v>
      </c>
      <c r="U1744" s="42">
        <f>Beazley_data[[#This Row],[Acq_costs]]</f>
        <v>12186.7777714286</v>
      </c>
      <c r="V1744" s="40">
        <f t="shared" si="221"/>
        <v>12975.518725800001</v>
      </c>
      <c r="W1744" s="43">
        <f t="shared" si="222"/>
        <v>6.0786853384373708E-2</v>
      </c>
      <c r="Y1744" s="44">
        <f>Beazley_data[[#This Row],[total_RC]]</f>
        <v>1</v>
      </c>
      <c r="Z1744" s="45">
        <f t="shared" si="223"/>
        <v>1</v>
      </c>
      <c r="AA1744" s="43">
        <f t="shared" si="224"/>
        <v>0</v>
      </c>
      <c r="AD1744" s="42">
        <f>Beazley_data[[#This Row],[Cat_incurred]]+Beazley_data[[#This Row],[incurred_exc_cat]]</f>
        <v>0</v>
      </c>
      <c r="AE1744" s="40">
        <f t="shared" si="225"/>
        <v>0</v>
      </c>
      <c r="AF1744" s="43" t="str">
        <f t="shared" si="226"/>
        <v>no values</v>
      </c>
    </row>
    <row r="1745" spans="1:32" x14ac:dyDescent="0.25">
      <c r="A1745" s="46" t="s">
        <v>2013</v>
      </c>
      <c r="B1745" s="46" t="s">
        <v>139</v>
      </c>
      <c r="C1745">
        <v>2014</v>
      </c>
      <c r="D1745" s="84">
        <v>30757.267800000001</v>
      </c>
      <c r="E1745">
        <v>13181.6862</v>
      </c>
      <c r="F1745">
        <v>0</v>
      </c>
      <c r="G1745">
        <v>0</v>
      </c>
      <c r="H1745">
        <v>0</v>
      </c>
      <c r="I1745">
        <v>0</v>
      </c>
      <c r="J1745">
        <v>1</v>
      </c>
      <c r="K1745">
        <v>0</v>
      </c>
      <c r="L1745">
        <v>0</v>
      </c>
      <c r="M1745" s="38">
        <f>IF(OR(Beazley_data[[#This Row],[total_RC]]&lt;0.6,Beazley_data[[#This Row],[total_RC]]&gt;2),1,Beazley_data[[#This Row],[total_RC]])</f>
        <v>1</v>
      </c>
      <c r="P1745" s="39" t="str">
        <f>Beazley_data[[#This Row],[key]]</f>
        <v>KC2014</v>
      </c>
      <c r="Q1745" s="40">
        <f>Beazley_data[[#This Row],[WEP]]</f>
        <v>30757.267800000001</v>
      </c>
      <c r="R1745" s="40">
        <f t="shared" si="219"/>
        <v>32747.910210400001</v>
      </c>
      <c r="S1745" s="41">
        <f t="shared" si="220"/>
        <v>6.078685319491979E-2</v>
      </c>
      <c r="U1745" s="42">
        <f>Beazley_data[[#This Row],[Acq_costs]]</f>
        <v>13181.6862</v>
      </c>
      <c r="V1745" s="40">
        <f t="shared" si="221"/>
        <v>14034.8186616</v>
      </c>
      <c r="W1745" s="43">
        <f t="shared" si="222"/>
        <v>6.0786853194919811E-2</v>
      </c>
      <c r="Y1745" s="44">
        <f>Beazley_data[[#This Row],[total_RC]]</f>
        <v>1</v>
      </c>
      <c r="Z1745" s="45">
        <f t="shared" si="223"/>
        <v>1</v>
      </c>
      <c r="AA1745" s="43">
        <f t="shared" si="224"/>
        <v>0</v>
      </c>
      <c r="AD1745" s="42">
        <f>Beazley_data[[#This Row],[Cat_incurred]]+Beazley_data[[#This Row],[incurred_exc_cat]]</f>
        <v>0</v>
      </c>
      <c r="AE1745" s="40">
        <f t="shared" si="225"/>
        <v>0</v>
      </c>
      <c r="AF1745" s="43" t="str">
        <f t="shared" si="226"/>
        <v>no values</v>
      </c>
    </row>
    <row r="1746" spans="1:32" x14ac:dyDescent="0.25">
      <c r="A1746" s="48" t="s">
        <v>2014</v>
      </c>
      <c r="B1746" s="48" t="s">
        <v>139</v>
      </c>
      <c r="C1746" s="49">
        <v>2015</v>
      </c>
      <c r="D1746" s="85">
        <v>37638.018499999998</v>
      </c>
      <c r="E1746" s="49">
        <v>16130.5793571429</v>
      </c>
      <c r="F1746" s="49">
        <v>416558.25845879997</v>
      </c>
      <c r="G1746" s="49">
        <v>416558.25845879997</v>
      </c>
      <c r="H1746" s="49">
        <v>0</v>
      </c>
      <c r="I1746" s="49">
        <v>0</v>
      </c>
      <c r="J1746" s="49">
        <v>1</v>
      </c>
      <c r="K1746" s="49">
        <v>416558.25845879997</v>
      </c>
      <c r="L1746" s="49">
        <v>416558.25845879997</v>
      </c>
      <c r="M1746" s="38">
        <f>IF(OR(Beazley_data[[#This Row],[total_RC]]&lt;0.6,Beazley_data[[#This Row],[total_RC]]&gt;2),1,Beazley_data[[#This Row],[total_RC]])</f>
        <v>1</v>
      </c>
      <c r="P1746" s="39" t="str">
        <f>Beazley_data[[#This Row],[key]]</f>
        <v>KC2015</v>
      </c>
      <c r="Q1746" s="40">
        <f>Beazley_data[[#This Row],[WEP]]</f>
        <v>37638.018499999998</v>
      </c>
      <c r="R1746" s="40">
        <f t="shared" si="219"/>
        <v>40073.990254199998</v>
      </c>
      <c r="S1746" s="41">
        <f t="shared" si="220"/>
        <v>6.0786852987386134E-2</v>
      </c>
      <c r="U1746" s="42">
        <f>Beazley_data[[#This Row],[Acq_costs]]</f>
        <v>16130.5793571429</v>
      </c>
      <c r="V1746" s="40">
        <f t="shared" si="221"/>
        <v>17174.567251799999</v>
      </c>
      <c r="W1746" s="43">
        <f t="shared" si="222"/>
        <v>6.0786852987383573E-2</v>
      </c>
      <c r="Y1746" s="44">
        <f>Beazley_data[[#This Row],[total_RC]]</f>
        <v>1</v>
      </c>
      <c r="Z1746" s="45">
        <f t="shared" si="223"/>
        <v>1</v>
      </c>
      <c r="AA1746" s="43">
        <f t="shared" si="224"/>
        <v>0</v>
      </c>
      <c r="AD1746" s="42">
        <f>Beazley_data[[#This Row],[Cat_incurred]]+Beazley_data[[#This Row],[incurred_exc_cat]]</f>
        <v>416558.25845879997</v>
      </c>
      <c r="AE1746" s="40">
        <f t="shared" si="225"/>
        <v>418879.99617559998</v>
      </c>
      <c r="AF1746" s="43">
        <f t="shared" si="226"/>
        <v>5.5427276021715452E-3</v>
      </c>
    </row>
    <row r="1747" spans="1:32" x14ac:dyDescent="0.25">
      <c r="A1747" s="46" t="s">
        <v>2015</v>
      </c>
      <c r="B1747" s="46" t="s">
        <v>2016</v>
      </c>
      <c r="C1747">
        <v>1991</v>
      </c>
      <c r="D1747" s="84">
        <v>2822.0988000000002</v>
      </c>
      <c r="E1747">
        <v>1070.4512689655201</v>
      </c>
      <c r="F1747">
        <v>0</v>
      </c>
      <c r="G1747">
        <v>0</v>
      </c>
      <c r="H1747">
        <v>0</v>
      </c>
      <c r="I1747">
        <v>0</v>
      </c>
      <c r="K1747">
        <v>0</v>
      </c>
      <c r="L1747">
        <v>0</v>
      </c>
      <c r="M1747" s="38">
        <f>IF(OR(Beazley_data[[#This Row],[total_RC]]&lt;0.6,Beazley_data[[#This Row],[total_RC]]&gt;2),1,Beazley_data[[#This Row],[total_RC]])</f>
        <v>1</v>
      </c>
      <c r="P1747" s="39" t="str">
        <f>Beazley_data[[#This Row],[key]]</f>
        <v>KD1991</v>
      </c>
      <c r="Q1747" s="40">
        <f>Beazley_data[[#This Row],[WEP]]</f>
        <v>2822.0988000000002</v>
      </c>
      <c r="R1747" s="40">
        <f t="shared" si="219"/>
        <v>0</v>
      </c>
      <c r="S1747" s="41" t="str">
        <f t="shared" si="220"/>
        <v>no values</v>
      </c>
      <c r="U1747" s="42">
        <f>Beazley_data[[#This Row],[Acq_costs]]</f>
        <v>1070.4512689655201</v>
      </c>
      <c r="V1747" s="40">
        <f t="shared" si="221"/>
        <v>0</v>
      </c>
      <c r="W1747" s="43" t="str">
        <f t="shared" si="222"/>
        <v>no values</v>
      </c>
      <c r="Y1747" s="44">
        <f>Beazley_data[[#This Row],[total_RC]]</f>
        <v>0</v>
      </c>
      <c r="Z1747" s="45">
        <f t="shared" si="223"/>
        <v>0</v>
      </c>
      <c r="AA1747" s="43" t="str">
        <f t="shared" si="224"/>
        <v>no values</v>
      </c>
      <c r="AD1747" s="42">
        <f>Beazley_data[[#This Row],[Cat_incurred]]+Beazley_data[[#This Row],[incurred_exc_cat]]</f>
        <v>0</v>
      </c>
      <c r="AE1747" s="40">
        <f t="shared" si="225"/>
        <v>0</v>
      </c>
      <c r="AF1747" s="43" t="str">
        <f t="shared" si="226"/>
        <v>no values</v>
      </c>
    </row>
    <row r="1748" spans="1:32" x14ac:dyDescent="0.25">
      <c r="A1748" s="48" t="s">
        <v>2017</v>
      </c>
      <c r="B1748" s="48" t="s">
        <v>2016</v>
      </c>
      <c r="C1748" s="49">
        <v>1992</v>
      </c>
      <c r="D1748" s="85">
        <v>46.129600000000003</v>
      </c>
      <c r="E1748" s="49">
        <v>0</v>
      </c>
      <c r="F1748" s="49">
        <v>0</v>
      </c>
      <c r="G1748" s="49">
        <v>0</v>
      </c>
      <c r="H1748" s="49">
        <v>0</v>
      </c>
      <c r="I1748" s="49">
        <v>0</v>
      </c>
      <c r="J1748" s="49"/>
      <c r="K1748" s="49">
        <v>0</v>
      </c>
      <c r="L1748" s="49">
        <v>0</v>
      </c>
      <c r="M1748" s="38">
        <f>IF(OR(Beazley_data[[#This Row],[total_RC]]&lt;0.6,Beazley_data[[#This Row],[total_RC]]&gt;2),1,Beazley_data[[#This Row],[total_RC]])</f>
        <v>1</v>
      </c>
      <c r="P1748" s="39" t="str">
        <f>Beazley_data[[#This Row],[key]]</f>
        <v>KD1992</v>
      </c>
      <c r="Q1748" s="40">
        <f>Beazley_data[[#This Row],[WEP]]</f>
        <v>46.129600000000003</v>
      </c>
      <c r="R1748" s="40">
        <f t="shared" si="219"/>
        <v>0</v>
      </c>
      <c r="S1748" s="41" t="str">
        <f t="shared" si="220"/>
        <v>no values</v>
      </c>
      <c r="U1748" s="42">
        <f>Beazley_data[[#This Row],[Acq_costs]]</f>
        <v>0</v>
      </c>
      <c r="V1748" s="40">
        <f t="shared" si="221"/>
        <v>0</v>
      </c>
      <c r="W1748" s="43" t="str">
        <f t="shared" si="222"/>
        <v>no values</v>
      </c>
      <c r="Y1748" s="44">
        <f>Beazley_data[[#This Row],[total_RC]]</f>
        <v>0</v>
      </c>
      <c r="Z1748" s="45">
        <f t="shared" si="223"/>
        <v>0</v>
      </c>
      <c r="AA1748" s="43" t="str">
        <f t="shared" si="224"/>
        <v>no values</v>
      </c>
      <c r="AD1748" s="42">
        <f>Beazley_data[[#This Row],[Cat_incurred]]+Beazley_data[[#This Row],[incurred_exc_cat]]</f>
        <v>0</v>
      </c>
      <c r="AE1748" s="40">
        <f t="shared" si="225"/>
        <v>0</v>
      </c>
      <c r="AF1748" s="43" t="str">
        <f t="shared" si="226"/>
        <v>no values</v>
      </c>
    </row>
    <row r="1749" spans="1:32" x14ac:dyDescent="0.25">
      <c r="A1749" s="46" t="s">
        <v>2018</v>
      </c>
      <c r="B1749" s="46" t="s">
        <v>2016</v>
      </c>
      <c r="C1749">
        <v>1995</v>
      </c>
      <c r="D1749" s="84">
        <v>8527.8277999999991</v>
      </c>
      <c r="E1749">
        <v>4591.9072769230797</v>
      </c>
      <c r="F1749">
        <v>0</v>
      </c>
      <c r="G1749">
        <v>0</v>
      </c>
      <c r="H1749">
        <v>0</v>
      </c>
      <c r="I1749">
        <v>0</v>
      </c>
      <c r="K1749">
        <v>0</v>
      </c>
      <c r="L1749">
        <v>0</v>
      </c>
      <c r="M1749" s="38">
        <f>IF(OR(Beazley_data[[#This Row],[total_RC]]&lt;0.6,Beazley_data[[#This Row],[total_RC]]&gt;2),1,Beazley_data[[#This Row],[total_RC]])</f>
        <v>1</v>
      </c>
      <c r="P1749" s="39" t="str">
        <f>Beazley_data[[#This Row],[key]]</f>
        <v>KD1995</v>
      </c>
      <c r="Q1749" s="40">
        <f>Beazley_data[[#This Row],[WEP]]</f>
        <v>8527.8277999999991</v>
      </c>
      <c r="R1749" s="40">
        <f t="shared" si="219"/>
        <v>0</v>
      </c>
      <c r="S1749" s="41" t="str">
        <f t="shared" si="220"/>
        <v>no values</v>
      </c>
      <c r="U1749" s="42">
        <f>Beazley_data[[#This Row],[Acq_costs]]</f>
        <v>4591.9072769230797</v>
      </c>
      <c r="V1749" s="40">
        <f t="shared" si="221"/>
        <v>0</v>
      </c>
      <c r="W1749" s="43" t="str">
        <f t="shared" si="222"/>
        <v>no values</v>
      </c>
      <c r="Y1749" s="44">
        <f>Beazley_data[[#This Row],[total_RC]]</f>
        <v>0</v>
      </c>
      <c r="Z1749" s="45">
        <f t="shared" si="223"/>
        <v>0</v>
      </c>
      <c r="AA1749" s="43" t="str">
        <f t="shared" si="224"/>
        <v>no values</v>
      </c>
      <c r="AD1749" s="42">
        <f>Beazley_data[[#This Row],[Cat_incurred]]+Beazley_data[[#This Row],[incurred_exc_cat]]</f>
        <v>0</v>
      </c>
      <c r="AE1749" s="40">
        <f t="shared" si="225"/>
        <v>0</v>
      </c>
      <c r="AF1749" s="43" t="str">
        <f t="shared" si="226"/>
        <v>no values</v>
      </c>
    </row>
    <row r="1750" spans="1:32" x14ac:dyDescent="0.25">
      <c r="A1750" s="48" t="s">
        <v>2019</v>
      </c>
      <c r="B1750" s="48" t="s">
        <v>42</v>
      </c>
      <c r="C1750" s="49">
        <v>2004</v>
      </c>
      <c r="D1750" s="85">
        <v>149918.01939999999</v>
      </c>
      <c r="E1750" s="49">
        <v>81319.6482910302</v>
      </c>
      <c r="F1750" s="49">
        <v>39251.143824999999</v>
      </c>
      <c r="G1750" s="49">
        <v>39251.143824999999</v>
      </c>
      <c r="H1750" s="49">
        <v>0</v>
      </c>
      <c r="I1750" s="49">
        <v>0</v>
      </c>
      <c r="J1750" s="49">
        <v>1</v>
      </c>
      <c r="K1750" s="49">
        <v>39251.143824999999</v>
      </c>
      <c r="L1750" s="49">
        <v>39251.143824999999</v>
      </c>
      <c r="M1750" s="38">
        <f>IF(OR(Beazley_data[[#This Row],[total_RC]]&lt;0.6,Beazley_data[[#This Row],[total_RC]]&gt;2),1,Beazley_data[[#This Row],[total_RC]])</f>
        <v>1</v>
      </c>
      <c r="P1750" s="39" t="str">
        <f>Beazley_data[[#This Row],[key]]</f>
        <v>KG2004</v>
      </c>
      <c r="Q1750" s="40">
        <f>Beazley_data[[#This Row],[WEP]]</f>
        <v>149918.01939999999</v>
      </c>
      <c r="R1750" s="40">
        <f t="shared" si="219"/>
        <v>149325.48860741401</v>
      </c>
      <c r="S1750" s="41">
        <f t="shared" si="220"/>
        <v>-3.9680485770502436E-3</v>
      </c>
      <c r="U1750" s="42">
        <f>Beazley_data[[#This Row],[Acq_costs]]</f>
        <v>81319.6482910302</v>
      </c>
      <c r="V1750" s="40">
        <f t="shared" si="221"/>
        <v>81014.433935730005</v>
      </c>
      <c r="W1750" s="43">
        <f t="shared" si="222"/>
        <v>-3.7674071208388176E-3</v>
      </c>
      <c r="Y1750" s="44">
        <f>Beazley_data[[#This Row],[total_RC]]</f>
        <v>1</v>
      </c>
      <c r="Z1750" s="45">
        <f t="shared" si="223"/>
        <v>1</v>
      </c>
      <c r="AA1750" s="43">
        <f t="shared" si="224"/>
        <v>0</v>
      </c>
      <c r="AD1750" s="42">
        <f>Beazley_data[[#This Row],[Cat_incurred]]+Beazley_data[[#This Row],[incurred_exc_cat]]</f>
        <v>39251.143824999999</v>
      </c>
      <c r="AE1750" s="40">
        <f t="shared" si="225"/>
        <v>41379.69</v>
      </c>
      <c r="AF1750" s="43">
        <f t="shared" si="226"/>
        <v>5.1439393939394014E-2</v>
      </c>
    </row>
    <row r="1751" spans="1:32" x14ac:dyDescent="0.25">
      <c r="A1751" s="46" t="s">
        <v>2020</v>
      </c>
      <c r="B1751" s="46" t="s">
        <v>42</v>
      </c>
      <c r="C1751">
        <v>2005</v>
      </c>
      <c r="D1751" s="84">
        <v>876003.19889999996</v>
      </c>
      <c r="E1751">
        <v>454584.465208543</v>
      </c>
      <c r="F1751">
        <v>168482.26311567001</v>
      </c>
      <c r="G1751">
        <v>168482.26311567001</v>
      </c>
      <c r="H1751">
        <v>4871.7211396299999</v>
      </c>
      <c r="I1751">
        <v>4871.7211396299999</v>
      </c>
      <c r="J1751">
        <v>1.0003962679324401</v>
      </c>
      <c r="K1751">
        <v>173353.98425529999</v>
      </c>
      <c r="L1751">
        <v>173353.98425529999</v>
      </c>
      <c r="M1751" s="38">
        <f>IF(OR(Beazley_data[[#This Row],[total_RC]]&lt;0.6,Beazley_data[[#This Row],[total_RC]]&gt;2),1,Beazley_data[[#This Row],[total_RC]])</f>
        <v>1.0003962679324401</v>
      </c>
      <c r="P1751" s="39" t="str">
        <f>Beazley_data[[#This Row],[key]]</f>
        <v>KG2005</v>
      </c>
      <c r="Q1751" s="40">
        <f>Beazley_data[[#This Row],[WEP]]</f>
        <v>876003.19889999996</v>
      </c>
      <c r="R1751" s="40">
        <f t="shared" si="219"/>
        <v>885468.42808400001</v>
      </c>
      <c r="S1751" s="41">
        <f t="shared" si="220"/>
        <v>1.0689516287419945E-2</v>
      </c>
      <c r="U1751" s="42">
        <f>Beazley_data[[#This Row],[Acq_costs]]</f>
        <v>454584.465208543</v>
      </c>
      <c r="V1751" s="40">
        <f t="shared" si="221"/>
        <v>453923.63156399998</v>
      </c>
      <c r="W1751" s="43">
        <f t="shared" si="222"/>
        <v>-1.4558256027916118E-3</v>
      </c>
      <c r="Y1751" s="44">
        <f>Beazley_data[[#This Row],[total_RC]]</f>
        <v>1.0003962679324401</v>
      </c>
      <c r="Z1751" s="45">
        <f t="shared" si="223"/>
        <v>1.0003920073539201</v>
      </c>
      <c r="AA1751" s="43">
        <f t="shared" si="224"/>
        <v>-4.2589089963416033E-6</v>
      </c>
      <c r="AD1751" s="42">
        <f>Beazley_data[[#This Row],[Cat_incurred]]+Beazley_data[[#This Row],[incurred_exc_cat]]</f>
        <v>173353.98425530002</v>
      </c>
      <c r="AE1751" s="40">
        <f t="shared" si="225"/>
        <v>182710.82876</v>
      </c>
      <c r="AF1751" s="43">
        <f t="shared" si="226"/>
        <v>5.1211220310267855E-2</v>
      </c>
    </row>
    <row r="1752" spans="1:32" x14ac:dyDescent="0.25">
      <c r="A1752" s="48" t="s">
        <v>2021</v>
      </c>
      <c r="B1752" s="48" t="s">
        <v>42</v>
      </c>
      <c r="C1752" s="49">
        <v>2006</v>
      </c>
      <c r="D1752" s="85">
        <v>1083131.3296999999</v>
      </c>
      <c r="E1752" s="49">
        <v>516165.41104935098</v>
      </c>
      <c r="F1752" s="49">
        <v>790788.50130444998</v>
      </c>
      <c r="G1752" s="49">
        <v>790788.50130444998</v>
      </c>
      <c r="H1752" s="49">
        <v>194285.15024669</v>
      </c>
      <c r="I1752" s="49">
        <v>194285.15024669</v>
      </c>
      <c r="J1752" s="49">
        <v>1.00407538608587</v>
      </c>
      <c r="K1752" s="49">
        <v>985073.65155114001</v>
      </c>
      <c r="L1752" s="49">
        <v>985073.65155114001</v>
      </c>
      <c r="M1752" s="38">
        <f>IF(OR(Beazley_data[[#This Row],[total_RC]]&lt;0.6,Beazley_data[[#This Row],[total_RC]]&gt;2),1,Beazley_data[[#This Row],[total_RC]])</f>
        <v>1.00407538608587</v>
      </c>
      <c r="P1752" s="39" t="str">
        <f>Beazley_data[[#This Row],[key]]</f>
        <v>KG2006</v>
      </c>
      <c r="Q1752" s="40">
        <f>Beazley_data[[#This Row],[WEP]]</f>
        <v>1083131.3296999999</v>
      </c>
      <c r="R1752" s="40">
        <f t="shared" si="219"/>
        <v>1097723.4490360001</v>
      </c>
      <c r="S1752" s="41">
        <f t="shared" si="220"/>
        <v>1.3293074270040147E-2</v>
      </c>
      <c r="U1752" s="42">
        <f>Beazley_data[[#This Row],[Acq_costs]]</f>
        <v>516165.41104935098</v>
      </c>
      <c r="V1752" s="40">
        <f t="shared" si="221"/>
        <v>519114.33218799997</v>
      </c>
      <c r="W1752" s="43">
        <f t="shared" si="222"/>
        <v>5.6806775613758706E-3</v>
      </c>
      <c r="Y1752" s="44">
        <f>Beazley_data[[#This Row],[total_RC]]</f>
        <v>1.00407538608587</v>
      </c>
      <c r="Z1752" s="45">
        <f t="shared" si="223"/>
        <v>1.00517574484257</v>
      </c>
      <c r="AA1752" s="43">
        <f t="shared" si="224"/>
        <v>1.0946929055399574E-3</v>
      </c>
      <c r="AD1752" s="42">
        <f>Beazley_data[[#This Row],[Cat_incurred]]+Beazley_data[[#This Row],[incurred_exc_cat]]</f>
        <v>985073.65155114001</v>
      </c>
      <c r="AE1752" s="40">
        <f t="shared" si="225"/>
        <v>1031341.69695764</v>
      </c>
      <c r="AF1752" s="43">
        <f t="shared" si="226"/>
        <v>4.486199437391733E-2</v>
      </c>
    </row>
    <row r="1753" spans="1:32" x14ac:dyDescent="0.25">
      <c r="A1753" s="46" t="s">
        <v>2022</v>
      </c>
      <c r="B1753" s="46" t="s">
        <v>42</v>
      </c>
      <c r="C1753">
        <v>2007</v>
      </c>
      <c r="D1753" s="84">
        <v>1011326.1679999999</v>
      </c>
      <c r="E1753">
        <v>443213.973592047</v>
      </c>
      <c r="F1753">
        <v>476455.15053380001</v>
      </c>
      <c r="G1753">
        <v>476455.15053380001</v>
      </c>
      <c r="H1753">
        <v>837884.60324603005</v>
      </c>
      <c r="I1753">
        <v>837884.60324603005</v>
      </c>
      <c r="J1753">
        <v>1</v>
      </c>
      <c r="K1753">
        <v>1314339.7537798299</v>
      </c>
      <c r="L1753">
        <v>1314339.7537798299</v>
      </c>
      <c r="M1753" s="38">
        <f>IF(OR(Beazley_data[[#This Row],[total_RC]]&lt;0.6,Beazley_data[[#This Row],[total_RC]]&gt;2),1,Beazley_data[[#This Row],[total_RC]])</f>
        <v>1</v>
      </c>
      <c r="P1753" s="39" t="str">
        <f>Beazley_data[[#This Row],[key]]</f>
        <v>KG2007</v>
      </c>
      <c r="Q1753" s="40">
        <f>Beazley_data[[#This Row],[WEP]]</f>
        <v>1011326.1679999999</v>
      </c>
      <c r="R1753" s="40">
        <f t="shared" si="219"/>
        <v>1047136.7180840001</v>
      </c>
      <c r="S1753" s="41">
        <f t="shared" si="220"/>
        <v>3.4198543003557846E-2</v>
      </c>
      <c r="U1753" s="42">
        <f>Beazley_data[[#This Row],[Acq_costs]]</f>
        <v>443213.973592047</v>
      </c>
      <c r="V1753" s="40">
        <f t="shared" si="221"/>
        <v>458879.38285599998</v>
      </c>
      <c r="W1753" s="43">
        <f t="shared" si="222"/>
        <v>3.413840292072768E-2</v>
      </c>
      <c r="Y1753" s="44">
        <f>Beazley_data[[#This Row],[total_RC]]</f>
        <v>1</v>
      </c>
      <c r="Z1753" s="45">
        <f t="shared" si="223"/>
        <v>1</v>
      </c>
      <c r="AA1753" s="43">
        <f t="shared" si="224"/>
        <v>0</v>
      </c>
      <c r="AD1753" s="42">
        <f>Beazley_data[[#This Row],[Cat_incurred]]+Beazley_data[[#This Row],[incurred_exc_cat]]</f>
        <v>1314339.7537798299</v>
      </c>
      <c r="AE1753" s="40">
        <f t="shared" si="225"/>
        <v>1381050.7040671201</v>
      </c>
      <c r="AF1753" s="43">
        <f t="shared" si="226"/>
        <v>4.8304490262978748E-2</v>
      </c>
    </row>
    <row r="1754" spans="1:32" x14ac:dyDescent="0.25">
      <c r="A1754" s="48" t="s">
        <v>2023</v>
      </c>
      <c r="B1754" s="48" t="s">
        <v>42</v>
      </c>
      <c r="C1754" s="49">
        <v>2008</v>
      </c>
      <c r="D1754" s="85">
        <v>2799458.9358999999</v>
      </c>
      <c r="E1754" s="49">
        <v>1132554.4763221999</v>
      </c>
      <c r="F1754" s="49">
        <v>3295253.2124027498</v>
      </c>
      <c r="G1754" s="49">
        <v>3295253.2124027498</v>
      </c>
      <c r="H1754" s="49">
        <v>277243.23687749502</v>
      </c>
      <c r="I1754" s="49">
        <v>280859.186484295</v>
      </c>
      <c r="J1754" s="49">
        <v>1</v>
      </c>
      <c r="K1754" s="49">
        <v>3572496.4492802401</v>
      </c>
      <c r="L1754" s="49">
        <v>3576112.3988870401</v>
      </c>
      <c r="M1754" s="38">
        <f>IF(OR(Beazley_data[[#This Row],[total_RC]]&lt;0.6,Beazley_data[[#This Row],[total_RC]]&gt;2),1,Beazley_data[[#This Row],[total_RC]])</f>
        <v>1</v>
      </c>
      <c r="P1754" s="39" t="str">
        <f>Beazley_data[[#This Row],[key]]</f>
        <v>KG2008</v>
      </c>
      <c r="Q1754" s="40">
        <f>Beazley_data[[#This Row],[WEP]]</f>
        <v>2799458.9358999999</v>
      </c>
      <c r="R1754" s="40">
        <f t="shared" si="219"/>
        <v>2870352.8602</v>
      </c>
      <c r="S1754" s="41">
        <f t="shared" si="220"/>
        <v>2.4698679135589041E-2</v>
      </c>
      <c r="U1754" s="42">
        <f>Beazley_data[[#This Row],[Acq_costs]]</f>
        <v>1132554.4763221999</v>
      </c>
      <c r="V1754" s="40">
        <f t="shared" si="221"/>
        <v>1170964.9864920001</v>
      </c>
      <c r="W1754" s="43">
        <f t="shared" si="222"/>
        <v>3.2802441245379246E-2</v>
      </c>
      <c r="Y1754" s="44">
        <f>Beazley_data[[#This Row],[total_RC]]</f>
        <v>1</v>
      </c>
      <c r="Z1754" s="45">
        <f t="shared" si="223"/>
        <v>1</v>
      </c>
      <c r="AA1754" s="43">
        <f t="shared" si="224"/>
        <v>0</v>
      </c>
      <c r="AD1754" s="42">
        <f>Beazley_data[[#This Row],[Cat_incurred]]+Beazley_data[[#This Row],[incurred_exc_cat]]</f>
        <v>3576112.3988870448</v>
      </c>
      <c r="AE1754" s="40">
        <f t="shared" si="225"/>
        <v>3695755.3600524901</v>
      </c>
      <c r="AF1754" s="43">
        <f t="shared" si="226"/>
        <v>3.2373073839970332E-2</v>
      </c>
    </row>
    <row r="1755" spans="1:32" x14ac:dyDescent="0.25">
      <c r="A1755" s="46" t="s">
        <v>2024</v>
      </c>
      <c r="B1755" s="46" t="s">
        <v>42</v>
      </c>
      <c r="C1755">
        <v>2009</v>
      </c>
      <c r="D1755" s="84">
        <v>15496897.201099999</v>
      </c>
      <c r="E1755">
        <v>7644881.5247901101</v>
      </c>
      <c r="F1755">
        <v>6858188.9473469397</v>
      </c>
      <c r="G1755">
        <v>6858222.8025166104</v>
      </c>
      <c r="H1755">
        <v>2955910.71572835</v>
      </c>
      <c r="I1755">
        <v>2991999.6678283499</v>
      </c>
      <c r="J1755">
        <v>1.0561815101311001</v>
      </c>
      <c r="K1755">
        <v>9814099.6630752906</v>
      </c>
      <c r="L1755">
        <v>9850222.4703449495</v>
      </c>
      <c r="M1755" s="38">
        <f>IF(OR(Beazley_data[[#This Row],[total_RC]]&lt;0.6,Beazley_data[[#This Row],[total_RC]]&gt;2),1,Beazley_data[[#This Row],[total_RC]])</f>
        <v>1.0561815101311001</v>
      </c>
      <c r="P1755" s="39" t="str">
        <f>Beazley_data[[#This Row],[key]]</f>
        <v>KG2009</v>
      </c>
      <c r="Q1755" s="40">
        <f>Beazley_data[[#This Row],[WEP]]</f>
        <v>15496897.201099999</v>
      </c>
      <c r="R1755" s="40">
        <f t="shared" si="219"/>
        <v>15913121.681691499</v>
      </c>
      <c r="S1755" s="41">
        <f t="shared" si="220"/>
        <v>2.615605466464687E-2</v>
      </c>
      <c r="U1755" s="42">
        <f>Beazley_data[[#This Row],[Acq_costs]]</f>
        <v>7644881.5247901101</v>
      </c>
      <c r="V1755" s="40">
        <f t="shared" si="221"/>
        <v>7853423.1232340503</v>
      </c>
      <c r="W1755" s="43">
        <f t="shared" si="222"/>
        <v>2.6554229305050175E-2</v>
      </c>
      <c r="Y1755" s="44">
        <f>Beazley_data[[#This Row],[total_RC]]</f>
        <v>1.0561815101311001</v>
      </c>
      <c r="Z1755" s="45">
        <f t="shared" si="223"/>
        <v>1.05468521412917</v>
      </c>
      <c r="AA1755" s="43">
        <f t="shared" si="224"/>
        <v>-1.4187133581515863E-3</v>
      </c>
      <c r="AD1755" s="42">
        <f>Beazley_data[[#This Row],[Cat_incurred]]+Beazley_data[[#This Row],[incurred_exc_cat]]</f>
        <v>9850222.4703449607</v>
      </c>
      <c r="AE1755" s="40">
        <f t="shared" si="225"/>
        <v>10192879.900169499</v>
      </c>
      <c r="AF1755" s="43">
        <f t="shared" si="226"/>
        <v>3.3617332214307794E-2</v>
      </c>
    </row>
    <row r="1756" spans="1:32" x14ac:dyDescent="0.25">
      <c r="A1756" s="48" t="s">
        <v>2025</v>
      </c>
      <c r="B1756" s="48" t="s">
        <v>42</v>
      </c>
      <c r="C1756" s="49">
        <v>2010</v>
      </c>
      <c r="D1756" s="85">
        <v>21012987.0101</v>
      </c>
      <c r="E1756" s="49">
        <v>10335575.561088299</v>
      </c>
      <c r="F1756" s="49">
        <v>13824995.3088318</v>
      </c>
      <c r="G1756" s="49">
        <v>13968446.051640799</v>
      </c>
      <c r="H1756" s="49">
        <v>932254.58103197801</v>
      </c>
      <c r="I1756" s="49">
        <v>946551.60975597799</v>
      </c>
      <c r="J1756" s="49">
        <v>0.99332816009517699</v>
      </c>
      <c r="K1756" s="49">
        <v>14757249.8898638</v>
      </c>
      <c r="L1756" s="49">
        <v>14914997.6613968</v>
      </c>
      <c r="M1756" s="38">
        <f>IF(OR(Beazley_data[[#This Row],[total_RC]]&lt;0.6,Beazley_data[[#This Row],[total_RC]]&gt;2),1,Beazley_data[[#This Row],[total_RC]])</f>
        <v>0.99332816009517699</v>
      </c>
      <c r="P1756" s="39" t="str">
        <f>Beazley_data[[#This Row],[key]]</f>
        <v>KG2010</v>
      </c>
      <c r="Q1756" s="40">
        <f>Beazley_data[[#This Row],[WEP]]</f>
        <v>21012987.0101</v>
      </c>
      <c r="R1756" s="40">
        <f t="shared" si="219"/>
        <v>21720758.736314699</v>
      </c>
      <c r="S1756" s="41">
        <f t="shared" si="220"/>
        <v>3.2585036959661251E-2</v>
      </c>
      <c r="U1756" s="42">
        <f>Beazley_data[[#This Row],[Acq_costs]]</f>
        <v>10335575.561088299</v>
      </c>
      <c r="V1756" s="40">
        <f t="shared" si="221"/>
        <v>10684500.5613061</v>
      </c>
      <c r="W1756" s="43">
        <f t="shared" si="222"/>
        <v>3.2657118432042789E-2</v>
      </c>
      <c r="Y1756" s="44">
        <f>Beazley_data[[#This Row],[total_RC]]</f>
        <v>0.99332816009517699</v>
      </c>
      <c r="Z1756" s="45">
        <f t="shared" si="223"/>
        <v>0.99325019189227703</v>
      </c>
      <c r="AA1756" s="43">
        <f t="shared" si="224"/>
        <v>-7.8498049672075446E-5</v>
      </c>
      <c r="AD1756" s="42">
        <f>Beazley_data[[#This Row],[Cat_incurred]]+Beazley_data[[#This Row],[incurred_exc_cat]]</f>
        <v>14914997.661396777</v>
      </c>
      <c r="AE1756" s="40">
        <f t="shared" si="225"/>
        <v>15620939.959402001</v>
      </c>
      <c r="AF1756" s="43">
        <f t="shared" si="226"/>
        <v>4.5192049891999465E-2</v>
      </c>
    </row>
    <row r="1757" spans="1:32" x14ac:dyDescent="0.25">
      <c r="A1757" s="46" t="s">
        <v>2026</v>
      </c>
      <c r="B1757" s="46" t="s">
        <v>42</v>
      </c>
      <c r="C1757">
        <v>2011</v>
      </c>
      <c r="D1757" s="84">
        <v>30569370.8609</v>
      </c>
      <c r="E1757">
        <v>7650374.5926885698</v>
      </c>
      <c r="F1757">
        <v>21340249.3358883</v>
      </c>
      <c r="G1757">
        <v>21390311.2050208</v>
      </c>
      <c r="H1757">
        <v>1245604.4408189401</v>
      </c>
      <c r="I1757">
        <v>1245604.4408189401</v>
      </c>
      <c r="J1757">
        <v>1.0174328035514799</v>
      </c>
      <c r="K1757">
        <v>22585853.776707299</v>
      </c>
      <c r="L1757">
        <v>22635915.645839799</v>
      </c>
      <c r="M1757" s="38">
        <f>IF(OR(Beazley_data[[#This Row],[total_RC]]&lt;0.6,Beazley_data[[#This Row],[total_RC]]&gt;2),1,Beazley_data[[#This Row],[total_RC]])</f>
        <v>1.0174328035514799</v>
      </c>
      <c r="P1757" s="39" t="str">
        <f>Beazley_data[[#This Row],[key]]</f>
        <v>KG2011</v>
      </c>
      <c r="Q1757" s="40">
        <f>Beazley_data[[#This Row],[WEP]]</f>
        <v>30569370.8609</v>
      </c>
      <c r="R1757" s="40">
        <f t="shared" si="219"/>
        <v>31621979.151654501</v>
      </c>
      <c r="S1757" s="41">
        <f t="shared" si="220"/>
        <v>3.3287236251290334E-2</v>
      </c>
      <c r="U1757" s="42">
        <f>Beazley_data[[#This Row],[Acq_costs]]</f>
        <v>7650374.5926885698</v>
      </c>
      <c r="V1757" s="40">
        <f t="shared" si="221"/>
        <v>7877475.7950391201</v>
      </c>
      <c r="W1757" s="43">
        <f t="shared" si="222"/>
        <v>2.8829184406198805E-2</v>
      </c>
      <c r="Y1757" s="44">
        <f>Beazley_data[[#This Row],[total_RC]]</f>
        <v>1.0174328035514799</v>
      </c>
      <c r="Z1757" s="45">
        <f t="shared" si="223"/>
        <v>1.0175447755657401</v>
      </c>
      <c r="AA1757" s="43">
        <f t="shared" si="224"/>
        <v>1.1004136323918477E-4</v>
      </c>
      <c r="AD1757" s="42">
        <f>Beazley_data[[#This Row],[Cat_incurred]]+Beazley_data[[#This Row],[incurred_exc_cat]]</f>
        <v>22635915.64583974</v>
      </c>
      <c r="AE1757" s="40">
        <f t="shared" si="225"/>
        <v>23993813.647064399</v>
      </c>
      <c r="AF1757" s="43">
        <f t="shared" si="226"/>
        <v>5.6593671235368445E-2</v>
      </c>
    </row>
    <row r="1758" spans="1:32" x14ac:dyDescent="0.25">
      <c r="A1758" s="48" t="s">
        <v>2027</v>
      </c>
      <c r="B1758" s="48" t="s">
        <v>42</v>
      </c>
      <c r="C1758" s="49">
        <v>2012</v>
      </c>
      <c r="D1758" s="85">
        <v>44483482.148400001</v>
      </c>
      <c r="E1758" s="49">
        <v>10001791.920659799</v>
      </c>
      <c r="F1758" s="49">
        <v>32764582.1149537</v>
      </c>
      <c r="G1758" s="49">
        <v>32765078.9966693</v>
      </c>
      <c r="H1758" s="49">
        <v>2358671.6041414398</v>
      </c>
      <c r="I1758" s="49">
        <v>2409650.9808514402</v>
      </c>
      <c r="J1758" s="49">
        <v>0.98329070439787802</v>
      </c>
      <c r="K1758" s="49">
        <v>35123253.719095103</v>
      </c>
      <c r="L1758" s="49">
        <v>35174729.977520801</v>
      </c>
      <c r="M1758" s="38">
        <f>IF(OR(Beazley_data[[#This Row],[total_RC]]&lt;0.6,Beazley_data[[#This Row],[total_RC]]&gt;2),1,Beazley_data[[#This Row],[total_RC]])</f>
        <v>0.98329070439787802</v>
      </c>
      <c r="P1758" s="39" t="str">
        <f>Beazley_data[[#This Row],[key]]</f>
        <v>KG2012</v>
      </c>
      <c r="Q1758" s="40">
        <f>Beazley_data[[#This Row],[WEP]]</f>
        <v>44483482.148400001</v>
      </c>
      <c r="R1758" s="40">
        <f t="shared" si="219"/>
        <v>45960092.603453003</v>
      </c>
      <c r="S1758" s="41">
        <f t="shared" si="220"/>
        <v>3.2128100084421136E-2</v>
      </c>
      <c r="U1758" s="42">
        <f>Beazley_data[[#This Row],[Acq_costs]]</f>
        <v>10001791.920659799</v>
      </c>
      <c r="V1758" s="40">
        <f t="shared" si="221"/>
        <v>10261432.8359861</v>
      </c>
      <c r="W1758" s="43">
        <f t="shared" si="222"/>
        <v>2.5302598523644686E-2</v>
      </c>
      <c r="Y1758" s="44">
        <f>Beazley_data[[#This Row],[total_RC]]</f>
        <v>0.98329070439787802</v>
      </c>
      <c r="Z1758" s="45">
        <f t="shared" si="223"/>
        <v>0.98371620843908902</v>
      </c>
      <c r="AA1758" s="43">
        <f t="shared" si="224"/>
        <v>4.3254755544403227E-4</v>
      </c>
      <c r="AD1758" s="42">
        <f>Beazley_data[[#This Row],[Cat_incurred]]+Beazley_data[[#This Row],[incurred_exc_cat]]</f>
        <v>35174729.977520742</v>
      </c>
      <c r="AE1758" s="40">
        <f t="shared" si="225"/>
        <v>36098975.238160603</v>
      </c>
      <c r="AF1758" s="43">
        <f t="shared" si="226"/>
        <v>2.5603088579169191E-2</v>
      </c>
    </row>
    <row r="1759" spans="1:32" x14ac:dyDescent="0.25">
      <c r="A1759" s="46" t="s">
        <v>2028</v>
      </c>
      <c r="B1759" s="46" t="s">
        <v>42</v>
      </c>
      <c r="C1759">
        <v>2013</v>
      </c>
      <c r="D1759" s="84">
        <v>23236280.975200001</v>
      </c>
      <c r="E1759">
        <v>7209314.4839792</v>
      </c>
      <c r="F1759">
        <v>19543228.134532899</v>
      </c>
      <c r="G1759">
        <v>19823599.7342963</v>
      </c>
      <c r="H1759">
        <v>2530329.2414886998</v>
      </c>
      <c r="I1759">
        <v>2613284.36084938</v>
      </c>
      <c r="J1759">
        <v>0.98982317875687198</v>
      </c>
      <c r="K1759">
        <v>22073557.376021601</v>
      </c>
      <c r="L1759">
        <v>22436884.095145699</v>
      </c>
      <c r="M1759" s="38">
        <f>IF(OR(Beazley_data[[#This Row],[total_RC]]&lt;0.6,Beazley_data[[#This Row],[total_RC]]&gt;2),1,Beazley_data[[#This Row],[total_RC]])</f>
        <v>0.98982317875687198</v>
      </c>
      <c r="P1759" s="39" t="str">
        <f>Beazley_data[[#This Row],[key]]</f>
        <v>KG2013</v>
      </c>
      <c r="Q1759" s="40">
        <f>Beazley_data[[#This Row],[WEP]]</f>
        <v>23236280.975200001</v>
      </c>
      <c r="R1759" s="40">
        <f t="shared" si="219"/>
        <v>23987421.759155899</v>
      </c>
      <c r="S1759" s="41">
        <f t="shared" si="220"/>
        <v>3.1313944095271135E-2</v>
      </c>
      <c r="U1759" s="42">
        <f>Beazley_data[[#This Row],[Acq_costs]]</f>
        <v>7209314.4839792</v>
      </c>
      <c r="V1759" s="40">
        <f t="shared" si="221"/>
        <v>7398002.1972734798</v>
      </c>
      <c r="W1759" s="43">
        <f t="shared" si="222"/>
        <v>2.5505225365277707E-2</v>
      </c>
      <c r="Y1759" s="44">
        <f>Beazley_data[[#This Row],[total_RC]]</f>
        <v>0.98982317875687198</v>
      </c>
      <c r="Z1759" s="45">
        <f t="shared" si="223"/>
        <v>0.99004793128040702</v>
      </c>
      <c r="AA1759" s="43">
        <f t="shared" si="224"/>
        <v>2.2701176017243522E-4</v>
      </c>
      <c r="AD1759" s="42">
        <f>Beazley_data[[#This Row],[Cat_incurred]]+Beazley_data[[#This Row],[incurred_exc_cat]]</f>
        <v>22436884.09514568</v>
      </c>
      <c r="AE1759" s="40">
        <f t="shared" si="225"/>
        <v>23328796.200539902</v>
      </c>
      <c r="AF1759" s="43">
        <f t="shared" si="226"/>
        <v>3.8232238720212239E-2</v>
      </c>
    </row>
    <row r="1760" spans="1:32" x14ac:dyDescent="0.25">
      <c r="A1760" s="48" t="s">
        <v>2029</v>
      </c>
      <c r="B1760" s="48" t="s">
        <v>42</v>
      </c>
      <c r="C1760" s="49">
        <v>2014</v>
      </c>
      <c r="D1760" s="85">
        <v>39776218.720700003</v>
      </c>
      <c r="E1760" s="49">
        <v>11140856.277527099</v>
      </c>
      <c r="F1760" s="49">
        <v>37306478.360379897</v>
      </c>
      <c r="G1760" s="49">
        <v>37367744.814003997</v>
      </c>
      <c r="H1760" s="49">
        <v>1825199.82171966</v>
      </c>
      <c r="I1760" s="49">
        <v>1851042.07171966</v>
      </c>
      <c r="J1760" s="49">
        <v>1.20087311467366</v>
      </c>
      <c r="K1760" s="49">
        <v>39131678.182099603</v>
      </c>
      <c r="L1760" s="49">
        <v>39218786.885723703</v>
      </c>
      <c r="M1760" s="38">
        <f>IF(OR(Beazley_data[[#This Row],[total_RC]]&lt;0.6,Beazley_data[[#This Row],[total_RC]]&gt;2),1,Beazley_data[[#This Row],[total_RC]])</f>
        <v>1.20087311467366</v>
      </c>
      <c r="P1760" s="39" t="str">
        <f>Beazley_data[[#This Row],[key]]</f>
        <v>KG2014</v>
      </c>
      <c r="Q1760" s="40">
        <f>Beazley_data[[#This Row],[WEP]]</f>
        <v>39776218.720700003</v>
      </c>
      <c r="R1760" s="40">
        <f t="shared" si="219"/>
        <v>42527532.741277598</v>
      </c>
      <c r="S1760" s="41">
        <f t="shared" si="220"/>
        <v>6.4694889245412182E-2</v>
      </c>
      <c r="U1760" s="42">
        <f>Beazley_data[[#This Row],[Acq_costs]]</f>
        <v>11140856.277527099</v>
      </c>
      <c r="V1760" s="40">
        <f t="shared" si="221"/>
        <v>11572610.1585644</v>
      </c>
      <c r="W1760" s="43">
        <f t="shared" si="222"/>
        <v>3.7308254155418656E-2</v>
      </c>
      <c r="Y1760" s="44">
        <f>Beazley_data[[#This Row],[total_RC]]</f>
        <v>1.20087311467366</v>
      </c>
      <c r="Z1760" s="45">
        <f t="shared" si="223"/>
        <v>1.2100539551503</v>
      </c>
      <c r="AA1760" s="43">
        <f t="shared" si="224"/>
        <v>7.5871331501905486E-3</v>
      </c>
      <c r="AD1760" s="42">
        <f>Beazley_data[[#This Row],[Cat_incurred]]+Beazley_data[[#This Row],[incurred_exc_cat]]</f>
        <v>39218786.885723658</v>
      </c>
      <c r="AE1760" s="40">
        <f t="shared" si="225"/>
        <v>39414720.423192099</v>
      </c>
      <c r="AF1760" s="43">
        <f t="shared" si="226"/>
        <v>4.9710751557976588E-3</v>
      </c>
    </row>
    <row r="1761" spans="1:32" x14ac:dyDescent="0.25">
      <c r="A1761" s="46" t="s">
        <v>2030</v>
      </c>
      <c r="B1761" s="46" t="s">
        <v>42</v>
      </c>
      <c r="C1761">
        <v>2015</v>
      </c>
      <c r="D1761" s="84">
        <v>39550601.747400001</v>
      </c>
      <c r="E1761">
        <v>11305241.1391789</v>
      </c>
      <c r="F1761">
        <v>43637104.5610912</v>
      </c>
      <c r="G1761">
        <v>43698756.250664301</v>
      </c>
      <c r="H1761">
        <v>1792882.26737293</v>
      </c>
      <c r="I1761">
        <v>1833583.89442277</v>
      </c>
      <c r="J1761">
        <v>0.99706671749918396</v>
      </c>
      <c r="K1761">
        <v>45429986.828464098</v>
      </c>
      <c r="L1761">
        <v>45532340.145087101</v>
      </c>
      <c r="M1761" s="38">
        <f>IF(OR(Beazley_data[[#This Row],[total_RC]]&lt;0.6,Beazley_data[[#This Row],[total_RC]]&gt;2),1,Beazley_data[[#This Row],[total_RC]])</f>
        <v>0.99706671749918396</v>
      </c>
      <c r="P1761" s="39" t="str">
        <f>Beazley_data[[#This Row],[key]]</f>
        <v>KG2015</v>
      </c>
      <c r="Q1761" s="40">
        <f>Beazley_data[[#This Row],[WEP]]</f>
        <v>39550601.747400001</v>
      </c>
      <c r="R1761" s="40">
        <f t="shared" si="219"/>
        <v>42437655.643405899</v>
      </c>
      <c r="S1761" s="41">
        <f t="shared" si="220"/>
        <v>6.8030475581996444E-2</v>
      </c>
      <c r="U1761" s="42">
        <f>Beazley_data[[#This Row],[Acq_costs]]</f>
        <v>11305241.1391789</v>
      </c>
      <c r="V1761" s="40">
        <f t="shared" si="221"/>
        <v>11748546.588859599</v>
      </c>
      <c r="W1761" s="43">
        <f t="shared" si="222"/>
        <v>3.7732790718220194E-2</v>
      </c>
      <c r="Y1761" s="44">
        <f>Beazley_data[[#This Row],[total_RC]]</f>
        <v>0.99706671749918396</v>
      </c>
      <c r="Z1761" s="45">
        <f t="shared" si="223"/>
        <v>0.99733125463680505</v>
      </c>
      <c r="AA1761" s="43">
        <f t="shared" si="224"/>
        <v>2.6524500900899369E-4</v>
      </c>
      <c r="AD1761" s="42">
        <f>Beazley_data[[#This Row],[Cat_incurred]]+Beazley_data[[#This Row],[incurred_exc_cat]]</f>
        <v>45532340.145087071</v>
      </c>
      <c r="AE1761" s="40">
        <f t="shared" si="225"/>
        <v>47947837.095119603</v>
      </c>
      <c r="AF1761" s="43">
        <f t="shared" si="226"/>
        <v>5.037759983293167E-2</v>
      </c>
    </row>
    <row r="1762" spans="1:32" x14ac:dyDescent="0.25">
      <c r="A1762" s="48" t="s">
        <v>2031</v>
      </c>
      <c r="B1762" s="48" t="s">
        <v>42</v>
      </c>
      <c r="C1762" s="49">
        <v>2016</v>
      </c>
      <c r="D1762" s="85">
        <v>29699331.732299998</v>
      </c>
      <c r="E1762" s="49">
        <v>10998147.0117296</v>
      </c>
      <c r="F1762" s="49">
        <v>26746341.782249998</v>
      </c>
      <c r="G1762" s="49">
        <v>27113371.210327301</v>
      </c>
      <c r="H1762" s="49">
        <v>1779536.97754888</v>
      </c>
      <c r="I1762" s="49">
        <v>1939610.85825058</v>
      </c>
      <c r="J1762" s="49">
        <v>1.01992890069421</v>
      </c>
      <c r="K1762" s="49">
        <v>28525878.759798899</v>
      </c>
      <c r="L1762" s="49">
        <v>29052982.068577901</v>
      </c>
      <c r="M1762" s="38">
        <f>IF(OR(Beazley_data[[#This Row],[total_RC]]&lt;0.6,Beazley_data[[#This Row],[total_RC]]&gt;2),1,Beazley_data[[#This Row],[total_RC]])</f>
        <v>1.01992890069421</v>
      </c>
      <c r="P1762" s="39" t="str">
        <f>Beazley_data[[#This Row],[key]]</f>
        <v>KG2016</v>
      </c>
      <c r="Q1762" s="40">
        <f>Beazley_data[[#This Row],[WEP]]</f>
        <v>29699331.732299998</v>
      </c>
      <c r="R1762" s="40">
        <f t="shared" si="219"/>
        <v>31663663.660244901</v>
      </c>
      <c r="S1762" s="41">
        <f t="shared" si="220"/>
        <v>6.2037417685534793E-2</v>
      </c>
      <c r="U1762" s="42">
        <f>Beazley_data[[#This Row],[Acq_costs]]</f>
        <v>10998147.0117296</v>
      </c>
      <c r="V1762" s="40">
        <f t="shared" si="221"/>
        <v>11503396.523266001</v>
      </c>
      <c r="W1762" s="43">
        <f t="shared" si="222"/>
        <v>4.3921767846089359E-2</v>
      </c>
      <c r="Y1762" s="44">
        <f>Beazley_data[[#This Row],[total_RC]]</f>
        <v>1.01992890069421</v>
      </c>
      <c r="Z1762" s="45">
        <f t="shared" si="223"/>
        <v>1.0201502575004</v>
      </c>
      <c r="AA1762" s="43">
        <f t="shared" si="224"/>
        <v>2.1698451239166326E-4</v>
      </c>
      <c r="AD1762" s="42">
        <f>Beazley_data[[#This Row],[Cat_incurred]]+Beazley_data[[#This Row],[incurred_exc_cat]]</f>
        <v>29052982.068577882</v>
      </c>
      <c r="AE1762" s="40">
        <f t="shared" si="225"/>
        <v>30684957.456214201</v>
      </c>
      <c r="AF1762" s="43">
        <f t="shared" si="226"/>
        <v>5.3184867209448171E-2</v>
      </c>
    </row>
    <row r="1763" spans="1:32" x14ac:dyDescent="0.25">
      <c r="A1763" s="46" t="s">
        <v>2032</v>
      </c>
      <c r="B1763" s="46" t="s">
        <v>42</v>
      </c>
      <c r="C1763">
        <v>2017</v>
      </c>
      <c r="D1763" s="84">
        <v>19210786.928399999</v>
      </c>
      <c r="E1763">
        <v>10089607.8973298</v>
      </c>
      <c r="F1763">
        <v>16938183.655190099</v>
      </c>
      <c r="G1763">
        <v>17711660.369579598</v>
      </c>
      <c r="H1763">
        <v>2315236.08448022</v>
      </c>
      <c r="I1763">
        <v>2345341.0434114099</v>
      </c>
      <c r="J1763">
        <v>1.0281850570164399</v>
      </c>
      <c r="K1763">
        <v>19253419.7396704</v>
      </c>
      <c r="L1763">
        <v>20057001.412990998</v>
      </c>
      <c r="M1763" s="38">
        <f>IF(OR(Beazley_data[[#This Row],[total_RC]]&lt;0.6,Beazley_data[[#This Row],[total_RC]]&gt;2),1,Beazley_data[[#This Row],[total_RC]])</f>
        <v>1.0281850570164399</v>
      </c>
      <c r="P1763" s="39" t="str">
        <f>Beazley_data[[#This Row],[key]]</f>
        <v>KG2017</v>
      </c>
      <c r="Q1763" s="40">
        <f>Beazley_data[[#This Row],[WEP]]</f>
        <v>19210786.928399999</v>
      </c>
      <c r="R1763" s="40">
        <f t="shared" si="219"/>
        <v>19983214.5038791</v>
      </c>
      <c r="S1763" s="41">
        <f t="shared" si="220"/>
        <v>3.8653819951197509E-2</v>
      </c>
      <c r="U1763" s="42">
        <f>Beazley_data[[#This Row],[Acq_costs]]</f>
        <v>10089607.8973298</v>
      </c>
      <c r="V1763" s="40">
        <f t="shared" si="221"/>
        <v>10453360.0626105</v>
      </c>
      <c r="W1763" s="43">
        <f t="shared" si="222"/>
        <v>3.4797630915036189E-2</v>
      </c>
      <c r="Y1763" s="44">
        <f>Beazley_data[[#This Row],[total_RC]]</f>
        <v>1.0281850570164399</v>
      </c>
      <c r="Z1763" s="45">
        <f t="shared" si="223"/>
        <v>1.0307630653391</v>
      </c>
      <c r="AA1763" s="43">
        <f t="shared" si="224"/>
        <v>2.5010678101974617E-3</v>
      </c>
      <c r="AD1763" s="42">
        <f>Beazley_data[[#This Row],[Cat_incurred]]+Beazley_data[[#This Row],[incurred_exc_cat]]</f>
        <v>20057001.41299101</v>
      </c>
      <c r="AE1763" s="40">
        <f t="shared" si="225"/>
        <v>20618822.641447999</v>
      </c>
      <c r="AF1763" s="43">
        <f t="shared" si="226"/>
        <v>2.7247978132738517E-2</v>
      </c>
    </row>
    <row r="1764" spans="1:32" x14ac:dyDescent="0.25">
      <c r="A1764" s="48" t="s">
        <v>2033</v>
      </c>
      <c r="B1764" s="48" t="s">
        <v>42</v>
      </c>
      <c r="C1764" s="49">
        <v>2018</v>
      </c>
      <c r="D1764" s="85">
        <v>16968614.7577</v>
      </c>
      <c r="E1764" s="49">
        <v>9055377.2280344795</v>
      </c>
      <c r="F1764" s="49">
        <v>8515580.3121887799</v>
      </c>
      <c r="G1764" s="49">
        <v>8538728.8707116693</v>
      </c>
      <c r="H1764" s="49">
        <v>2709534.4760754299</v>
      </c>
      <c r="I1764" s="49">
        <v>3014321.6605686201</v>
      </c>
      <c r="J1764" s="49">
        <v>0.99567781191697202</v>
      </c>
      <c r="K1764" s="49">
        <v>11225114.7882642</v>
      </c>
      <c r="L1764" s="49">
        <v>11553050.5312803</v>
      </c>
      <c r="M1764" s="38">
        <f>IF(OR(Beazley_data[[#This Row],[total_RC]]&lt;0.6,Beazley_data[[#This Row],[total_RC]]&gt;2),1,Beazley_data[[#This Row],[total_RC]])</f>
        <v>0.99567781191697202</v>
      </c>
      <c r="P1764" s="39" t="str">
        <f>Beazley_data[[#This Row],[key]]</f>
        <v>KG2018</v>
      </c>
      <c r="Q1764" s="40">
        <f>Beazley_data[[#This Row],[WEP]]</f>
        <v>16968614.7577</v>
      </c>
      <c r="R1764" s="40">
        <f t="shared" si="219"/>
        <v>17049833.491352599</v>
      </c>
      <c r="S1764" s="41">
        <f t="shared" si="220"/>
        <v>4.7636086120015179E-3</v>
      </c>
      <c r="U1764" s="42">
        <f>Beazley_data[[#This Row],[Acq_costs]]</f>
        <v>9055377.2280344795</v>
      </c>
      <c r="V1764" s="40">
        <f t="shared" si="221"/>
        <v>8991124.3172068708</v>
      </c>
      <c r="W1764" s="43">
        <f t="shared" si="222"/>
        <v>-7.1462598625895999E-3</v>
      </c>
      <c r="Y1764" s="44">
        <f>Beazley_data[[#This Row],[total_RC]]</f>
        <v>0.99567781191697202</v>
      </c>
      <c r="Z1764" s="45">
        <f t="shared" si="223"/>
        <v>0.99540130107546099</v>
      </c>
      <c r="AA1764" s="43">
        <f t="shared" si="224"/>
        <v>-2.7778830629645012E-4</v>
      </c>
      <c r="AD1764" s="42">
        <f>Beazley_data[[#This Row],[Cat_incurred]]+Beazley_data[[#This Row],[incurred_exc_cat]]</f>
        <v>11553050.53128029</v>
      </c>
      <c r="AE1764" s="40">
        <f t="shared" si="225"/>
        <v>12896087.380143801</v>
      </c>
      <c r="AF1764" s="43">
        <f t="shared" si="226"/>
        <v>0.10414297059830674</v>
      </c>
    </row>
    <row r="1765" spans="1:32" x14ac:dyDescent="0.25">
      <c r="A1765" s="46" t="s">
        <v>2034</v>
      </c>
      <c r="B1765" s="46" t="s">
        <v>42</v>
      </c>
      <c r="C1765">
        <v>2019</v>
      </c>
      <c r="D1765" s="84">
        <v>22731583.683699999</v>
      </c>
      <c r="E1765">
        <v>12622552.1787741</v>
      </c>
      <c r="F1765">
        <v>12016691.0731427</v>
      </c>
      <c r="G1765">
        <v>12151895.0385656</v>
      </c>
      <c r="H1765">
        <v>3373838.4566157502</v>
      </c>
      <c r="I1765">
        <v>3772997.7342157499</v>
      </c>
      <c r="J1765">
        <v>0.99953853304263895</v>
      </c>
      <c r="K1765">
        <v>15390529.529758399</v>
      </c>
      <c r="L1765">
        <v>15924892.7727814</v>
      </c>
      <c r="M1765" s="38">
        <f>IF(OR(Beazley_data[[#This Row],[total_RC]]&lt;0.6,Beazley_data[[#This Row],[total_RC]]&gt;2),1,Beazley_data[[#This Row],[total_RC]])</f>
        <v>0.99953853304263895</v>
      </c>
      <c r="P1765" s="39" t="str">
        <f>Beazley_data[[#This Row],[key]]</f>
        <v>KG2019</v>
      </c>
      <c r="Q1765" s="40">
        <f>Beazley_data[[#This Row],[WEP]]</f>
        <v>22731583.683699999</v>
      </c>
      <c r="R1765" s="40">
        <f t="shared" si="219"/>
        <v>23564035.285809401</v>
      </c>
      <c r="S1765" s="41">
        <f t="shared" si="220"/>
        <v>3.532720911391253E-2</v>
      </c>
      <c r="U1765" s="42">
        <f>Beazley_data[[#This Row],[Acq_costs]]</f>
        <v>12622552.1787741</v>
      </c>
      <c r="V1765" s="40">
        <f t="shared" si="221"/>
        <v>13116613.379534399</v>
      </c>
      <c r="W1765" s="43">
        <f t="shared" si="222"/>
        <v>3.7666826524838611E-2</v>
      </c>
      <c r="Y1765" s="44">
        <f>Beazley_data[[#This Row],[total_RC]]</f>
        <v>0.99953853304263895</v>
      </c>
      <c r="Z1765" s="45">
        <f t="shared" si="223"/>
        <v>0.99949086248031205</v>
      </c>
      <c r="AA1765" s="43">
        <f t="shared" si="224"/>
        <v>-4.7694845562278393E-5</v>
      </c>
      <c r="AD1765" s="42">
        <f>Beazley_data[[#This Row],[Cat_incurred]]+Beazley_data[[#This Row],[incurred_exc_cat]]</f>
        <v>15924892.77278135</v>
      </c>
      <c r="AE1765" s="40">
        <f t="shared" si="225"/>
        <v>15234342.877192</v>
      </c>
      <c r="AF1765" s="43">
        <f t="shared" si="226"/>
        <v>-4.5328498981285381E-2</v>
      </c>
    </row>
    <row r="1766" spans="1:32" x14ac:dyDescent="0.25">
      <c r="A1766" s="48" t="s">
        <v>2035</v>
      </c>
      <c r="B1766" s="48" t="s">
        <v>42</v>
      </c>
      <c r="C1766" s="49">
        <v>2020</v>
      </c>
      <c r="D1766" s="85">
        <v>33931360.1325</v>
      </c>
      <c r="E1766" s="49">
        <v>22131534.371638302</v>
      </c>
      <c r="F1766" s="49">
        <v>13620045.3594105</v>
      </c>
      <c r="G1766" s="49">
        <v>14826440.526646901</v>
      </c>
      <c r="H1766" s="49">
        <v>6072007.6298434902</v>
      </c>
      <c r="I1766" s="49">
        <v>7416355.4301849902</v>
      </c>
      <c r="J1766" s="49">
        <v>1.01886518524967</v>
      </c>
      <c r="K1766" s="49">
        <v>19692052.989254002</v>
      </c>
      <c r="L1766" s="49">
        <v>22242795.956831899</v>
      </c>
      <c r="M1766" s="38">
        <f>IF(OR(Beazley_data[[#This Row],[total_RC]]&lt;0.6,Beazley_data[[#This Row],[total_RC]]&gt;2),1,Beazley_data[[#This Row],[total_RC]])</f>
        <v>1.01886518524967</v>
      </c>
      <c r="P1766" s="39" t="str">
        <f>Beazley_data[[#This Row],[key]]</f>
        <v>KG2020</v>
      </c>
      <c r="Q1766" s="40">
        <f>Beazley_data[[#This Row],[WEP]]</f>
        <v>33931360.1325</v>
      </c>
      <c r="R1766" s="40">
        <f t="shared" si="219"/>
        <v>33515872.901132401</v>
      </c>
      <c r="S1766" s="41">
        <f t="shared" si="220"/>
        <v>-1.239673012823608E-2</v>
      </c>
      <c r="U1766" s="42">
        <f>Beazley_data[[#This Row],[Acq_costs]]</f>
        <v>22131534.371638302</v>
      </c>
      <c r="V1766" s="40">
        <f t="shared" si="221"/>
        <v>22477475.473281398</v>
      </c>
      <c r="W1766" s="43">
        <f t="shared" si="222"/>
        <v>1.5390567417337908E-2</v>
      </c>
      <c r="Y1766" s="44">
        <f>Beazley_data[[#This Row],[total_RC]]</f>
        <v>1.01886518524967</v>
      </c>
      <c r="Z1766" s="45">
        <f t="shared" si="223"/>
        <v>1.0190828289083</v>
      </c>
      <c r="AA1766" s="43">
        <f t="shared" si="224"/>
        <v>2.1356817371090127E-4</v>
      </c>
      <c r="AD1766" s="42">
        <f>Beazley_data[[#This Row],[Cat_incurred]]+Beazley_data[[#This Row],[incurred_exc_cat]]</f>
        <v>22242795.956831891</v>
      </c>
      <c r="AE1766" s="40">
        <f t="shared" si="225"/>
        <v>15529596.0813378</v>
      </c>
      <c r="AF1766" s="43">
        <f t="shared" si="226"/>
        <v>-0.43228425519460006</v>
      </c>
    </row>
    <row r="1767" spans="1:32" x14ac:dyDescent="0.25">
      <c r="A1767" s="46" t="s">
        <v>2036</v>
      </c>
      <c r="B1767" s="46" t="s">
        <v>42</v>
      </c>
      <c r="C1767">
        <v>2021</v>
      </c>
      <c r="D1767" s="84">
        <v>39603562.918200001</v>
      </c>
      <c r="E1767">
        <v>21825695.9941223</v>
      </c>
      <c r="F1767">
        <v>12142315.097647499</v>
      </c>
      <c r="G1767">
        <v>13945934.831411401</v>
      </c>
      <c r="H1767">
        <v>5032808.26396586</v>
      </c>
      <c r="I1767">
        <v>8962617.9634225406</v>
      </c>
      <c r="J1767">
        <v>1.0547617690128399</v>
      </c>
      <c r="K1767">
        <v>17175123.3616134</v>
      </c>
      <c r="L1767">
        <v>22908552.794833899</v>
      </c>
      <c r="M1767" s="38">
        <f>IF(OR(Beazley_data[[#This Row],[total_RC]]&lt;0.6,Beazley_data[[#This Row],[total_RC]]&gt;2),1,Beazley_data[[#This Row],[total_RC]])</f>
        <v>1.0547617690128399</v>
      </c>
      <c r="P1767" s="39" t="str">
        <f>Beazley_data[[#This Row],[key]]</f>
        <v>KG2021</v>
      </c>
      <c r="Q1767" s="40">
        <f>Beazley_data[[#This Row],[WEP]]</f>
        <v>39603562.918200001</v>
      </c>
      <c r="R1767" s="40">
        <f t="shared" si="219"/>
        <v>37178074.7121244</v>
      </c>
      <c r="S1767" s="41">
        <f t="shared" si="220"/>
        <v>-6.5239747481722302E-2</v>
      </c>
      <c r="U1767" s="42">
        <f>Beazley_data[[#This Row],[Acq_costs]]</f>
        <v>21825695.9941223</v>
      </c>
      <c r="V1767" s="40">
        <f t="shared" si="221"/>
        <v>21104256.571295701</v>
      </c>
      <c r="W1767" s="43">
        <f t="shared" si="222"/>
        <v>-3.4184545681075672E-2</v>
      </c>
      <c r="Y1767" s="44">
        <f>Beazley_data[[#This Row],[total_RC]]</f>
        <v>1.0547617690128399</v>
      </c>
      <c r="Z1767" s="45">
        <f t="shared" si="223"/>
        <v>1.0542775148251</v>
      </c>
      <c r="AA1767" s="43">
        <f t="shared" si="224"/>
        <v>-4.5932326254746324E-4</v>
      </c>
      <c r="AD1767" s="42">
        <f>Beazley_data[[#This Row],[Cat_incurred]]+Beazley_data[[#This Row],[incurred_exc_cat]]</f>
        <v>22908552.794833943</v>
      </c>
      <c r="AE1767" s="40">
        <f t="shared" si="225"/>
        <v>4428062.5594327599</v>
      </c>
      <c r="AF1767" s="43">
        <f t="shared" si="226"/>
        <v>-4.1734934832918338</v>
      </c>
    </row>
    <row r="1768" spans="1:32" x14ac:dyDescent="0.25">
      <c r="A1768" s="48" t="s">
        <v>2037</v>
      </c>
      <c r="B1768" s="48" t="s">
        <v>42</v>
      </c>
      <c r="C1768" s="49">
        <v>2022</v>
      </c>
      <c r="D1768" s="85">
        <v>40228479.457999997</v>
      </c>
      <c r="E1768" s="49">
        <v>23060674.0346555</v>
      </c>
      <c r="F1768" s="49">
        <v>7827395.82272794</v>
      </c>
      <c r="G1768" s="49">
        <v>9422962.1887724306</v>
      </c>
      <c r="H1768" s="49">
        <v>640168.26194972801</v>
      </c>
      <c r="I1768" s="49">
        <v>2436639.4314838001</v>
      </c>
      <c r="J1768" s="49">
        <v>1.0195496576081</v>
      </c>
      <c r="K1768" s="49">
        <v>8467564.0846776702</v>
      </c>
      <c r="L1768" s="49">
        <v>11859601.6202562</v>
      </c>
      <c r="M1768" s="38">
        <f>IF(OR(Beazley_data[[#This Row],[total_RC]]&lt;0.6,Beazley_data[[#This Row],[total_RC]]&gt;2),1,Beazley_data[[#This Row],[total_RC]])</f>
        <v>1.0195496576081</v>
      </c>
      <c r="P1768" s="39" t="str">
        <f>Beazley_data[[#This Row],[key]]</f>
        <v>KG2022</v>
      </c>
      <c r="Q1768" s="40">
        <f>Beazley_data[[#This Row],[WEP]]</f>
        <v>40228479.457999997</v>
      </c>
      <c r="R1768" s="40">
        <f t="shared" si="219"/>
        <v>23608334.873321999</v>
      </c>
      <c r="S1768" s="41">
        <f t="shared" si="220"/>
        <v>-0.70399478293825679</v>
      </c>
      <c r="U1768" s="42">
        <f>Beazley_data[[#This Row],[Acq_costs]]</f>
        <v>23060674.0346555</v>
      </c>
      <c r="V1768" s="40">
        <f t="shared" si="221"/>
        <v>13666550.6202677</v>
      </c>
      <c r="W1768" s="43">
        <f t="shared" si="222"/>
        <v>-0.6873807206667184</v>
      </c>
      <c r="Y1768" s="44">
        <f>Beazley_data[[#This Row],[total_RC]]</f>
        <v>1.0195496576081</v>
      </c>
      <c r="Z1768" s="45">
        <f t="shared" si="223"/>
        <v>1.0051007359961199</v>
      </c>
      <c r="AA1768" s="43">
        <f t="shared" si="224"/>
        <v>-1.4375595494575242E-2</v>
      </c>
      <c r="AD1768" s="42">
        <f>Beazley_data[[#This Row],[Cat_incurred]]+Beazley_data[[#This Row],[incurred_exc_cat]]</f>
        <v>11859601.62025623</v>
      </c>
      <c r="AE1768" s="40">
        <f t="shared" si="225"/>
        <v>28514.218531359398</v>
      </c>
      <c r="AF1768" s="43">
        <f t="shared" si="226"/>
        <v>-414.91887244650474</v>
      </c>
    </row>
    <row r="1769" spans="1:32" x14ac:dyDescent="0.25">
      <c r="A1769" s="46" t="s">
        <v>2038</v>
      </c>
      <c r="B1769" s="46" t="s">
        <v>42</v>
      </c>
      <c r="C1769">
        <v>2023</v>
      </c>
      <c r="D1769" s="84">
        <v>52933525.520900004</v>
      </c>
      <c r="E1769">
        <v>29170388.731062401</v>
      </c>
      <c r="F1769">
        <v>3376459.45583964</v>
      </c>
      <c r="G1769">
        <v>4297787.7971857004</v>
      </c>
      <c r="H1769">
        <v>1714898.20869838</v>
      </c>
      <c r="I1769">
        <v>2578949.4252545298</v>
      </c>
      <c r="J1769">
        <v>1.0262629573842399</v>
      </c>
      <c r="K1769">
        <v>5091357.6645380203</v>
      </c>
      <c r="L1769">
        <v>6876737.22244024</v>
      </c>
      <c r="M1769" s="38">
        <f>IF(OR(Beazley_data[[#This Row],[total_RC]]&lt;0.6,Beazley_data[[#This Row],[total_RC]]&gt;2),1,Beazley_data[[#This Row],[total_RC]])</f>
        <v>1.0262629573842399</v>
      </c>
      <c r="P1769" s="39" t="str">
        <f>Beazley_data[[#This Row],[key]]</f>
        <v>KG2023</v>
      </c>
      <c r="Q1769" s="40">
        <f>Beazley_data[[#This Row],[WEP]]</f>
        <v>52933525.520900004</v>
      </c>
      <c r="R1769" s="40">
        <f t="shared" si="219"/>
        <v>0</v>
      </c>
      <c r="S1769" s="41" t="str">
        <f t="shared" si="220"/>
        <v>no values</v>
      </c>
      <c r="U1769" s="42">
        <f>Beazley_data[[#This Row],[Acq_costs]]</f>
        <v>29170388.731062401</v>
      </c>
      <c r="V1769" s="40">
        <f t="shared" si="221"/>
        <v>0</v>
      </c>
      <c r="W1769" s="43" t="str">
        <f t="shared" si="222"/>
        <v>no values</v>
      </c>
      <c r="Y1769" s="44">
        <f>Beazley_data[[#This Row],[total_RC]]</f>
        <v>1.0262629573842399</v>
      </c>
      <c r="Z1769" s="45">
        <f t="shared" si="223"/>
        <v>0</v>
      </c>
      <c r="AA1769" s="43" t="str">
        <f t="shared" si="224"/>
        <v>no values</v>
      </c>
      <c r="AD1769" s="42">
        <f>Beazley_data[[#This Row],[Cat_incurred]]+Beazley_data[[#This Row],[incurred_exc_cat]]</f>
        <v>6876737.2224402297</v>
      </c>
      <c r="AE1769" s="40">
        <f t="shared" si="225"/>
        <v>0</v>
      </c>
      <c r="AF1769" s="43" t="str">
        <f t="shared" si="226"/>
        <v>no values</v>
      </c>
    </row>
    <row r="1770" spans="1:32" x14ac:dyDescent="0.25">
      <c r="A1770" s="48" t="s">
        <v>2039</v>
      </c>
      <c r="B1770" s="48" t="s">
        <v>42</v>
      </c>
      <c r="C1770" s="49">
        <v>2024</v>
      </c>
      <c r="D1770" s="85">
        <v>32640360.407200001</v>
      </c>
      <c r="E1770" s="49">
        <v>19211837.228532199</v>
      </c>
      <c r="F1770" s="49">
        <v>83232.83614236</v>
      </c>
      <c r="G1770" s="49">
        <v>83232.83614236</v>
      </c>
      <c r="H1770" s="49">
        <v>0</v>
      </c>
      <c r="I1770" s="49">
        <v>73189.611823960004</v>
      </c>
      <c r="J1770" s="49">
        <v>1.00790513937844</v>
      </c>
      <c r="K1770" s="49">
        <v>83232.83614236</v>
      </c>
      <c r="L1770" s="49">
        <v>156422.44796632</v>
      </c>
      <c r="M1770" s="38">
        <f>IF(OR(Beazley_data[[#This Row],[total_RC]]&lt;0.6,Beazley_data[[#This Row],[total_RC]]&gt;2),1,Beazley_data[[#This Row],[total_RC]])</f>
        <v>1.00790513937844</v>
      </c>
      <c r="P1770" s="39" t="str">
        <f>Beazley_data[[#This Row],[key]]</f>
        <v>KG2024</v>
      </c>
      <c r="Q1770" s="40">
        <f>Beazley_data[[#This Row],[WEP]]</f>
        <v>32640360.407200001</v>
      </c>
      <c r="R1770" s="40">
        <f t="shared" si="219"/>
        <v>0</v>
      </c>
      <c r="S1770" s="41" t="str">
        <f t="shared" si="220"/>
        <v>no values</v>
      </c>
      <c r="U1770" s="42">
        <f>Beazley_data[[#This Row],[Acq_costs]]</f>
        <v>19211837.228532199</v>
      </c>
      <c r="V1770" s="40">
        <f t="shared" si="221"/>
        <v>0</v>
      </c>
      <c r="W1770" s="43" t="str">
        <f t="shared" si="222"/>
        <v>no values</v>
      </c>
      <c r="Y1770" s="44">
        <f>Beazley_data[[#This Row],[total_RC]]</f>
        <v>1.00790513937844</v>
      </c>
      <c r="Z1770" s="45">
        <f t="shared" si="223"/>
        <v>0</v>
      </c>
      <c r="AA1770" s="43" t="str">
        <f t="shared" si="224"/>
        <v>no values</v>
      </c>
      <c r="AD1770" s="42">
        <f>Beazley_data[[#This Row],[Cat_incurred]]+Beazley_data[[#This Row],[incurred_exc_cat]]</f>
        <v>156422.44796632</v>
      </c>
      <c r="AE1770" s="40">
        <f t="shared" si="225"/>
        <v>0</v>
      </c>
      <c r="AF1770" s="43" t="str">
        <f t="shared" si="226"/>
        <v>no values</v>
      </c>
    </row>
    <row r="1771" spans="1:32" x14ac:dyDescent="0.25">
      <c r="A1771" s="46" t="s">
        <v>2040</v>
      </c>
      <c r="B1771" s="46" t="s">
        <v>2041</v>
      </c>
      <c r="C1771">
        <v>1993</v>
      </c>
      <c r="D1771" s="84">
        <v>10193.019700000001</v>
      </c>
      <c r="E1771">
        <v>5488.5490692307703</v>
      </c>
      <c r="F1771">
        <v>0</v>
      </c>
      <c r="G1771">
        <v>0</v>
      </c>
      <c r="H1771">
        <v>15715.425300000001</v>
      </c>
      <c r="I1771">
        <v>15715.425300000001</v>
      </c>
      <c r="K1771">
        <v>15715.425300000001</v>
      </c>
      <c r="L1771">
        <v>15715.425300000001</v>
      </c>
      <c r="M1771" s="38">
        <f>IF(OR(Beazley_data[[#This Row],[total_RC]]&lt;0.6,Beazley_data[[#This Row],[total_RC]]&gt;2),1,Beazley_data[[#This Row],[total_RC]])</f>
        <v>1</v>
      </c>
      <c r="P1771" s="39" t="str">
        <f>Beazley_data[[#This Row],[key]]</f>
        <v>KK1993</v>
      </c>
      <c r="Q1771" s="40">
        <f>Beazley_data[[#This Row],[WEP]]</f>
        <v>10193.019700000001</v>
      </c>
      <c r="R1771" s="40">
        <f t="shared" si="219"/>
        <v>0</v>
      </c>
      <c r="S1771" s="41" t="str">
        <f t="shared" si="220"/>
        <v>no values</v>
      </c>
      <c r="U1771" s="42">
        <f>Beazley_data[[#This Row],[Acq_costs]]</f>
        <v>5488.5490692307703</v>
      </c>
      <c r="V1771" s="40">
        <f t="shared" si="221"/>
        <v>0</v>
      </c>
      <c r="W1771" s="43" t="str">
        <f t="shared" si="222"/>
        <v>no values</v>
      </c>
      <c r="Y1771" s="44">
        <f>Beazley_data[[#This Row],[total_RC]]</f>
        <v>0</v>
      </c>
      <c r="Z1771" s="45">
        <f t="shared" si="223"/>
        <v>0</v>
      </c>
      <c r="AA1771" s="43" t="str">
        <f t="shared" si="224"/>
        <v>no values</v>
      </c>
      <c r="AD1771" s="42">
        <f>Beazley_data[[#This Row],[Cat_incurred]]+Beazley_data[[#This Row],[incurred_exc_cat]]</f>
        <v>15715.425300000001</v>
      </c>
      <c r="AE1771" s="40">
        <f t="shared" si="225"/>
        <v>0</v>
      </c>
      <c r="AF1771" s="43" t="str">
        <f t="shared" si="226"/>
        <v>no values</v>
      </c>
    </row>
    <row r="1772" spans="1:32" x14ac:dyDescent="0.25">
      <c r="A1772" s="48" t="s">
        <v>2042</v>
      </c>
      <c r="B1772" s="48" t="s">
        <v>2041</v>
      </c>
      <c r="C1772" s="49">
        <v>1994</v>
      </c>
      <c r="D1772" s="85">
        <v>69589.420499999993</v>
      </c>
      <c r="E1772" s="49">
        <v>33225.2933688259</v>
      </c>
      <c r="F1772" s="49">
        <v>0</v>
      </c>
      <c r="G1772" s="49">
        <v>0</v>
      </c>
      <c r="H1772" s="49">
        <v>32960.986599119999</v>
      </c>
      <c r="I1772" s="49">
        <v>32960.986599119999</v>
      </c>
      <c r="J1772" s="49">
        <v>1</v>
      </c>
      <c r="K1772" s="49">
        <v>32960.986599119999</v>
      </c>
      <c r="L1772" s="49">
        <v>32960.986599119999</v>
      </c>
      <c r="M1772" s="38">
        <f>IF(OR(Beazley_data[[#This Row],[total_RC]]&lt;0.6,Beazley_data[[#This Row],[total_RC]]&gt;2),1,Beazley_data[[#This Row],[total_RC]])</f>
        <v>1</v>
      </c>
      <c r="P1772" s="39" t="str">
        <f>Beazley_data[[#This Row],[key]]</f>
        <v>KK1994</v>
      </c>
      <c r="Q1772" s="40">
        <f>Beazley_data[[#This Row],[WEP]]</f>
        <v>69589.420499999993</v>
      </c>
      <c r="R1772" s="40">
        <f t="shared" si="219"/>
        <v>0</v>
      </c>
      <c r="S1772" s="41" t="str">
        <f t="shared" si="220"/>
        <v>no values</v>
      </c>
      <c r="U1772" s="42">
        <f>Beazley_data[[#This Row],[Acq_costs]]</f>
        <v>33225.2933688259</v>
      </c>
      <c r="V1772" s="40">
        <f t="shared" si="221"/>
        <v>0</v>
      </c>
      <c r="W1772" s="43" t="str">
        <f t="shared" si="222"/>
        <v>no values</v>
      </c>
      <c r="Y1772" s="44">
        <f>Beazley_data[[#This Row],[total_RC]]</f>
        <v>1</v>
      </c>
      <c r="Z1772" s="45">
        <f t="shared" si="223"/>
        <v>0</v>
      </c>
      <c r="AA1772" s="43" t="str">
        <f t="shared" si="224"/>
        <v>no values</v>
      </c>
      <c r="AD1772" s="42">
        <f>Beazley_data[[#This Row],[Cat_incurred]]+Beazley_data[[#This Row],[incurred_exc_cat]]</f>
        <v>32960.986599119999</v>
      </c>
      <c r="AE1772" s="40">
        <f t="shared" si="225"/>
        <v>0</v>
      </c>
      <c r="AF1772" s="43" t="str">
        <f t="shared" si="226"/>
        <v>no values</v>
      </c>
    </row>
    <row r="1773" spans="1:32" x14ac:dyDescent="0.25">
      <c r="A1773" s="46" t="s">
        <v>2043</v>
      </c>
      <c r="B1773" s="46" t="s">
        <v>2041</v>
      </c>
      <c r="C1773">
        <v>1995</v>
      </c>
      <c r="D1773" s="84">
        <v>4995531.5154999997</v>
      </c>
      <c r="E1773">
        <v>2144287.6341381902</v>
      </c>
      <c r="F1773">
        <v>4144479.0234979298</v>
      </c>
      <c r="G1773">
        <v>4144479.0234979298</v>
      </c>
      <c r="H1773">
        <v>2296301.2058927198</v>
      </c>
      <c r="I1773">
        <v>2304310.5346223698</v>
      </c>
      <c r="J1773">
        <v>1.01634502722589</v>
      </c>
      <c r="K1773">
        <v>6440780.2293906501</v>
      </c>
      <c r="L1773">
        <v>6448789.5581203001</v>
      </c>
      <c r="M1773" s="38">
        <f>IF(OR(Beazley_data[[#This Row],[total_RC]]&lt;0.6,Beazley_data[[#This Row],[total_RC]]&gt;2),1,Beazley_data[[#This Row],[total_RC]])</f>
        <v>1.01634502722589</v>
      </c>
      <c r="P1773" s="39" t="str">
        <f>Beazley_data[[#This Row],[key]]</f>
        <v>KK1995</v>
      </c>
      <c r="Q1773" s="40">
        <f>Beazley_data[[#This Row],[WEP]]</f>
        <v>4995531.5154999997</v>
      </c>
      <c r="R1773" s="40">
        <f t="shared" si="219"/>
        <v>0</v>
      </c>
      <c r="S1773" s="41" t="str">
        <f t="shared" si="220"/>
        <v>no values</v>
      </c>
      <c r="U1773" s="42">
        <f>Beazley_data[[#This Row],[Acq_costs]]</f>
        <v>2144287.6341381902</v>
      </c>
      <c r="V1773" s="40">
        <f t="shared" si="221"/>
        <v>0</v>
      </c>
      <c r="W1773" s="43" t="str">
        <f t="shared" si="222"/>
        <v>no values</v>
      </c>
      <c r="Y1773" s="44">
        <f>Beazley_data[[#This Row],[total_RC]]</f>
        <v>1.01634502722589</v>
      </c>
      <c r="Z1773" s="45">
        <f t="shared" si="223"/>
        <v>0</v>
      </c>
      <c r="AA1773" s="43" t="str">
        <f t="shared" si="224"/>
        <v>no values</v>
      </c>
      <c r="AD1773" s="42">
        <f>Beazley_data[[#This Row],[Cat_incurred]]+Beazley_data[[#This Row],[incurred_exc_cat]]</f>
        <v>6448789.5581202991</v>
      </c>
      <c r="AE1773" s="40">
        <f t="shared" si="225"/>
        <v>0</v>
      </c>
      <c r="AF1773" s="43" t="str">
        <f t="shared" si="226"/>
        <v>no values</v>
      </c>
    </row>
    <row r="1774" spans="1:32" x14ac:dyDescent="0.25">
      <c r="A1774" s="48" t="s">
        <v>2044</v>
      </c>
      <c r="B1774" s="48" t="s">
        <v>2041</v>
      </c>
      <c r="C1774" s="49">
        <v>1996</v>
      </c>
      <c r="D1774" s="85">
        <v>6642815.4243999999</v>
      </c>
      <c r="E1774" s="49">
        <v>3054243.8940617698</v>
      </c>
      <c r="F1774" s="49">
        <v>3051847.7220737101</v>
      </c>
      <c r="G1774" s="49">
        <v>3051847.7220737101</v>
      </c>
      <c r="H1774" s="49">
        <v>2577983.6471667299</v>
      </c>
      <c r="I1774" s="49">
        <v>2577983.6471667299</v>
      </c>
      <c r="J1774" s="49">
        <v>0.99610307698401102</v>
      </c>
      <c r="K1774" s="49">
        <v>5629831.3692404302</v>
      </c>
      <c r="L1774" s="49">
        <v>5629831.3692404302</v>
      </c>
      <c r="M1774" s="38">
        <f>IF(OR(Beazley_data[[#This Row],[total_RC]]&lt;0.6,Beazley_data[[#This Row],[total_RC]]&gt;2),1,Beazley_data[[#This Row],[total_RC]])</f>
        <v>0.99610307698401102</v>
      </c>
      <c r="P1774" s="39" t="str">
        <f>Beazley_data[[#This Row],[key]]</f>
        <v>KK1996</v>
      </c>
      <c r="Q1774" s="40">
        <f>Beazley_data[[#This Row],[WEP]]</f>
        <v>6642815.4243999999</v>
      </c>
      <c r="R1774" s="40">
        <f t="shared" si="219"/>
        <v>0</v>
      </c>
      <c r="S1774" s="41" t="str">
        <f t="shared" si="220"/>
        <v>no values</v>
      </c>
      <c r="U1774" s="42">
        <f>Beazley_data[[#This Row],[Acq_costs]]</f>
        <v>3054243.8940617698</v>
      </c>
      <c r="V1774" s="40">
        <f t="shared" si="221"/>
        <v>0</v>
      </c>
      <c r="W1774" s="43" t="str">
        <f t="shared" si="222"/>
        <v>no values</v>
      </c>
      <c r="Y1774" s="44">
        <f>Beazley_data[[#This Row],[total_RC]]</f>
        <v>0.99610307698401102</v>
      </c>
      <c r="Z1774" s="45">
        <f t="shared" si="223"/>
        <v>0</v>
      </c>
      <c r="AA1774" s="43" t="str">
        <f t="shared" si="224"/>
        <v>no values</v>
      </c>
      <c r="AD1774" s="42">
        <f>Beazley_data[[#This Row],[Cat_incurred]]+Beazley_data[[#This Row],[incurred_exc_cat]]</f>
        <v>5629831.3692404404</v>
      </c>
      <c r="AE1774" s="40">
        <f t="shared" si="225"/>
        <v>0</v>
      </c>
      <c r="AF1774" s="43" t="str">
        <f t="shared" si="226"/>
        <v>no values</v>
      </c>
    </row>
    <row r="1775" spans="1:32" x14ac:dyDescent="0.25">
      <c r="A1775" s="46" t="s">
        <v>2045</v>
      </c>
      <c r="B1775" s="46" t="s">
        <v>2041</v>
      </c>
      <c r="C1775">
        <v>1997</v>
      </c>
      <c r="D1775" s="84">
        <v>6322918.7792999996</v>
      </c>
      <c r="E1775">
        <v>2739665.8524334501</v>
      </c>
      <c r="F1775">
        <v>4223635.7584795598</v>
      </c>
      <c r="G1775">
        <v>4223635.7584795598</v>
      </c>
      <c r="H1775">
        <v>1875597.52715619</v>
      </c>
      <c r="I1775">
        <v>1875597.52715619</v>
      </c>
      <c r="J1775">
        <v>0.99669025691627799</v>
      </c>
      <c r="K1775">
        <v>6099233.2856357498</v>
      </c>
      <c r="L1775">
        <v>6099233.2856357498</v>
      </c>
      <c r="M1775" s="38">
        <f>IF(OR(Beazley_data[[#This Row],[total_RC]]&lt;0.6,Beazley_data[[#This Row],[total_RC]]&gt;2),1,Beazley_data[[#This Row],[total_RC]])</f>
        <v>0.99669025691627799</v>
      </c>
      <c r="P1775" s="39" t="str">
        <f>Beazley_data[[#This Row],[key]]</f>
        <v>KK1997</v>
      </c>
      <c r="Q1775" s="40">
        <f>Beazley_data[[#This Row],[WEP]]</f>
        <v>6322918.7792999996</v>
      </c>
      <c r="R1775" s="40">
        <f t="shared" si="219"/>
        <v>0</v>
      </c>
      <c r="S1775" s="41" t="str">
        <f t="shared" si="220"/>
        <v>no values</v>
      </c>
      <c r="U1775" s="42">
        <f>Beazley_data[[#This Row],[Acq_costs]]</f>
        <v>2739665.8524334501</v>
      </c>
      <c r="V1775" s="40">
        <f t="shared" si="221"/>
        <v>0</v>
      </c>
      <c r="W1775" s="43" t="str">
        <f t="shared" si="222"/>
        <v>no values</v>
      </c>
      <c r="Y1775" s="44">
        <f>Beazley_data[[#This Row],[total_RC]]</f>
        <v>0.99669025691627799</v>
      </c>
      <c r="Z1775" s="45">
        <f t="shared" si="223"/>
        <v>0</v>
      </c>
      <c r="AA1775" s="43" t="str">
        <f t="shared" si="224"/>
        <v>no values</v>
      </c>
      <c r="AD1775" s="42">
        <f>Beazley_data[[#This Row],[Cat_incurred]]+Beazley_data[[#This Row],[incurred_exc_cat]]</f>
        <v>6099233.2856357498</v>
      </c>
      <c r="AE1775" s="40">
        <f t="shared" si="225"/>
        <v>0</v>
      </c>
      <c r="AF1775" s="43" t="str">
        <f t="shared" si="226"/>
        <v>no values</v>
      </c>
    </row>
    <row r="1776" spans="1:32" x14ac:dyDescent="0.25">
      <c r="A1776" s="48" t="s">
        <v>2046</v>
      </c>
      <c r="B1776" s="48" t="s">
        <v>2041</v>
      </c>
      <c r="C1776" s="49">
        <v>1998</v>
      </c>
      <c r="D1776" s="85">
        <v>8064031.1125999996</v>
      </c>
      <c r="E1776" s="49">
        <v>3358306.3711029799</v>
      </c>
      <c r="F1776" s="49">
        <v>7504806.3675500201</v>
      </c>
      <c r="G1776" s="49">
        <v>7504806.3675500201</v>
      </c>
      <c r="H1776" s="49">
        <v>2770595.12662279</v>
      </c>
      <c r="I1776" s="49">
        <v>2778064.73576929</v>
      </c>
      <c r="J1776" s="49">
        <v>0.995653585559928</v>
      </c>
      <c r="K1776" s="49">
        <v>10275401.4941728</v>
      </c>
      <c r="L1776" s="49">
        <v>10282871.1033193</v>
      </c>
      <c r="M1776" s="38">
        <f>IF(OR(Beazley_data[[#This Row],[total_RC]]&lt;0.6,Beazley_data[[#This Row],[total_RC]]&gt;2),1,Beazley_data[[#This Row],[total_RC]])</f>
        <v>0.995653585559928</v>
      </c>
      <c r="P1776" s="39" t="str">
        <f>Beazley_data[[#This Row],[key]]</f>
        <v>KK1998</v>
      </c>
      <c r="Q1776" s="40">
        <f>Beazley_data[[#This Row],[WEP]]</f>
        <v>8064031.1125999996</v>
      </c>
      <c r="R1776" s="40">
        <f t="shared" si="219"/>
        <v>0</v>
      </c>
      <c r="S1776" s="41" t="str">
        <f t="shared" si="220"/>
        <v>no values</v>
      </c>
      <c r="U1776" s="42">
        <f>Beazley_data[[#This Row],[Acq_costs]]</f>
        <v>3358306.3711029799</v>
      </c>
      <c r="V1776" s="40">
        <f t="shared" si="221"/>
        <v>0</v>
      </c>
      <c r="W1776" s="43" t="str">
        <f t="shared" si="222"/>
        <v>no values</v>
      </c>
      <c r="Y1776" s="44">
        <f>Beazley_data[[#This Row],[total_RC]]</f>
        <v>0.995653585559928</v>
      </c>
      <c r="Z1776" s="45">
        <f t="shared" si="223"/>
        <v>0</v>
      </c>
      <c r="AA1776" s="43" t="str">
        <f t="shared" si="224"/>
        <v>no values</v>
      </c>
      <c r="AD1776" s="42">
        <f>Beazley_data[[#This Row],[Cat_incurred]]+Beazley_data[[#This Row],[incurred_exc_cat]]</f>
        <v>10282871.10331931</v>
      </c>
      <c r="AE1776" s="40">
        <f t="shared" si="225"/>
        <v>0</v>
      </c>
      <c r="AF1776" s="43" t="str">
        <f t="shared" si="226"/>
        <v>no values</v>
      </c>
    </row>
    <row r="1777" spans="1:32" x14ac:dyDescent="0.25">
      <c r="A1777" s="46" t="s">
        <v>2047</v>
      </c>
      <c r="B1777" s="46" t="s">
        <v>2041</v>
      </c>
      <c r="C1777">
        <v>1999</v>
      </c>
      <c r="D1777" s="84">
        <v>3526079.7870999998</v>
      </c>
      <c r="E1777">
        <v>1411551.43913492</v>
      </c>
      <c r="F1777">
        <v>2004412.49719359</v>
      </c>
      <c r="G1777">
        <v>2013116.3175873901</v>
      </c>
      <c r="H1777">
        <v>1037389.93434773</v>
      </c>
      <c r="I1777">
        <v>1037389.93434773</v>
      </c>
      <c r="J1777">
        <v>0.99508671487330502</v>
      </c>
      <c r="K1777">
        <v>3041802.4315413199</v>
      </c>
      <c r="L1777">
        <v>3050506.2519351202</v>
      </c>
      <c r="M1777" s="38">
        <f>IF(OR(Beazley_data[[#This Row],[total_RC]]&lt;0.6,Beazley_data[[#This Row],[total_RC]]&gt;2),1,Beazley_data[[#This Row],[total_RC]])</f>
        <v>0.99508671487330502</v>
      </c>
      <c r="P1777" s="39" t="str">
        <f>Beazley_data[[#This Row],[key]]</f>
        <v>KK1999</v>
      </c>
      <c r="Q1777" s="40">
        <f>Beazley_data[[#This Row],[WEP]]</f>
        <v>3526079.7870999998</v>
      </c>
      <c r="R1777" s="40">
        <f t="shared" si="219"/>
        <v>0</v>
      </c>
      <c r="S1777" s="41" t="str">
        <f t="shared" si="220"/>
        <v>no values</v>
      </c>
      <c r="U1777" s="42">
        <f>Beazley_data[[#This Row],[Acq_costs]]</f>
        <v>1411551.43913492</v>
      </c>
      <c r="V1777" s="40">
        <f t="shared" si="221"/>
        <v>0</v>
      </c>
      <c r="W1777" s="43" t="str">
        <f t="shared" si="222"/>
        <v>no values</v>
      </c>
      <c r="Y1777" s="44">
        <f>Beazley_data[[#This Row],[total_RC]]</f>
        <v>0.99508671487330502</v>
      </c>
      <c r="Z1777" s="45">
        <f t="shared" si="223"/>
        <v>0</v>
      </c>
      <c r="AA1777" s="43" t="str">
        <f t="shared" si="224"/>
        <v>no values</v>
      </c>
      <c r="AD1777" s="42">
        <f>Beazley_data[[#This Row],[Cat_incurred]]+Beazley_data[[#This Row],[incurred_exc_cat]]</f>
        <v>3050506.2519351202</v>
      </c>
      <c r="AE1777" s="40">
        <f t="shared" si="225"/>
        <v>0</v>
      </c>
      <c r="AF1777" s="43" t="str">
        <f t="shared" si="226"/>
        <v>no values</v>
      </c>
    </row>
    <row r="1778" spans="1:32" x14ac:dyDescent="0.25">
      <c r="A1778" s="48" t="s">
        <v>2048</v>
      </c>
      <c r="B1778" s="48" t="s">
        <v>2041</v>
      </c>
      <c r="C1778" s="49">
        <v>2000</v>
      </c>
      <c r="D1778" s="85">
        <v>2463558.4597</v>
      </c>
      <c r="E1778" s="49">
        <v>971883.25563495199</v>
      </c>
      <c r="F1778" s="49">
        <v>2562236.1078760298</v>
      </c>
      <c r="G1778" s="49">
        <v>2564455.5803360301</v>
      </c>
      <c r="H1778" s="49">
        <v>567773.53508028004</v>
      </c>
      <c r="I1778" s="49">
        <v>567773.53508028004</v>
      </c>
      <c r="J1778" s="49">
        <v>1.00950702885204</v>
      </c>
      <c r="K1778" s="49">
        <v>3130009.64295631</v>
      </c>
      <c r="L1778" s="49">
        <v>3132229.1154163098</v>
      </c>
      <c r="M1778" s="38">
        <f>IF(OR(Beazley_data[[#This Row],[total_RC]]&lt;0.6,Beazley_data[[#This Row],[total_RC]]&gt;2),1,Beazley_data[[#This Row],[total_RC]])</f>
        <v>1.00950702885204</v>
      </c>
      <c r="P1778" s="39" t="str">
        <f>Beazley_data[[#This Row],[key]]</f>
        <v>KK2000</v>
      </c>
      <c r="Q1778" s="40">
        <f>Beazley_data[[#This Row],[WEP]]</f>
        <v>2463558.4597</v>
      </c>
      <c r="R1778" s="40">
        <f t="shared" si="219"/>
        <v>0</v>
      </c>
      <c r="S1778" s="41" t="str">
        <f t="shared" si="220"/>
        <v>no values</v>
      </c>
      <c r="U1778" s="42">
        <f>Beazley_data[[#This Row],[Acq_costs]]</f>
        <v>971883.25563495199</v>
      </c>
      <c r="V1778" s="40">
        <f t="shared" si="221"/>
        <v>0</v>
      </c>
      <c r="W1778" s="43" t="str">
        <f t="shared" si="222"/>
        <v>no values</v>
      </c>
      <c r="Y1778" s="44">
        <f>Beazley_data[[#This Row],[total_RC]]</f>
        <v>1.00950702885204</v>
      </c>
      <c r="Z1778" s="45">
        <f t="shared" si="223"/>
        <v>0</v>
      </c>
      <c r="AA1778" s="43" t="str">
        <f t="shared" si="224"/>
        <v>no values</v>
      </c>
      <c r="AD1778" s="42">
        <f>Beazley_data[[#This Row],[Cat_incurred]]+Beazley_data[[#This Row],[incurred_exc_cat]]</f>
        <v>3132229.1154163103</v>
      </c>
      <c r="AE1778" s="40">
        <f t="shared" si="225"/>
        <v>0</v>
      </c>
      <c r="AF1778" s="43" t="str">
        <f t="shared" si="226"/>
        <v>no values</v>
      </c>
    </row>
    <row r="1779" spans="1:32" x14ac:dyDescent="0.25">
      <c r="A1779" s="46" t="s">
        <v>2049</v>
      </c>
      <c r="B1779" s="46" t="s">
        <v>2041</v>
      </c>
      <c r="C1779">
        <v>2001</v>
      </c>
      <c r="D1779" s="84">
        <v>1853054.9704</v>
      </c>
      <c r="E1779">
        <v>658965.46538925101</v>
      </c>
      <c r="F1779">
        <v>2478996.7656175699</v>
      </c>
      <c r="G1779">
        <v>2478996.7656175699</v>
      </c>
      <c r="H1779">
        <v>580048.27716883004</v>
      </c>
      <c r="I1779">
        <v>580048.27716883004</v>
      </c>
      <c r="J1779">
        <v>1.13861592689812</v>
      </c>
      <c r="K1779">
        <v>3059045.0427863998</v>
      </c>
      <c r="L1779">
        <v>3059045.0427863998</v>
      </c>
      <c r="M1779" s="38">
        <f>IF(OR(Beazley_data[[#This Row],[total_RC]]&lt;0.6,Beazley_data[[#This Row],[total_RC]]&gt;2),1,Beazley_data[[#This Row],[total_RC]])</f>
        <v>1.13861592689812</v>
      </c>
      <c r="P1779" s="39" t="str">
        <f>Beazley_data[[#This Row],[key]]</f>
        <v>KK2001</v>
      </c>
      <c r="Q1779" s="40">
        <f>Beazley_data[[#This Row],[WEP]]</f>
        <v>1853054.9704</v>
      </c>
      <c r="R1779" s="40">
        <f t="shared" si="219"/>
        <v>0</v>
      </c>
      <c r="S1779" s="41" t="str">
        <f t="shared" si="220"/>
        <v>no values</v>
      </c>
      <c r="U1779" s="42">
        <f>Beazley_data[[#This Row],[Acq_costs]]</f>
        <v>658965.46538925101</v>
      </c>
      <c r="V1779" s="40">
        <f t="shared" si="221"/>
        <v>0</v>
      </c>
      <c r="W1779" s="43" t="str">
        <f t="shared" si="222"/>
        <v>no values</v>
      </c>
      <c r="Y1779" s="44">
        <f>Beazley_data[[#This Row],[total_RC]]</f>
        <v>1.13861592689812</v>
      </c>
      <c r="Z1779" s="45">
        <f t="shared" si="223"/>
        <v>0</v>
      </c>
      <c r="AA1779" s="43" t="str">
        <f t="shared" si="224"/>
        <v>no values</v>
      </c>
      <c r="AD1779" s="42">
        <f>Beazley_data[[#This Row],[Cat_incurred]]+Beazley_data[[#This Row],[incurred_exc_cat]]</f>
        <v>3059045.0427863998</v>
      </c>
      <c r="AE1779" s="40">
        <f t="shared" si="225"/>
        <v>0</v>
      </c>
      <c r="AF1779" s="43" t="str">
        <f t="shared" si="226"/>
        <v>no values</v>
      </c>
    </row>
    <row r="1780" spans="1:32" x14ac:dyDescent="0.25">
      <c r="A1780" s="48" t="s">
        <v>2050</v>
      </c>
      <c r="B1780" s="48" t="s">
        <v>2041</v>
      </c>
      <c r="C1780" s="49">
        <v>2002</v>
      </c>
      <c r="D1780" s="85">
        <v>1554064.139</v>
      </c>
      <c r="E1780" s="49">
        <v>945530.16763091099</v>
      </c>
      <c r="F1780" s="49">
        <v>2508015.9472037898</v>
      </c>
      <c r="G1780" s="49">
        <v>2508015.9472037898</v>
      </c>
      <c r="H1780" s="49">
        <v>590319.25237044005</v>
      </c>
      <c r="I1780" s="49">
        <v>590319.25237044005</v>
      </c>
      <c r="J1780" s="49">
        <v>1.1372061162000899</v>
      </c>
      <c r="K1780" s="49">
        <v>3098335.1995742298</v>
      </c>
      <c r="L1780" s="49">
        <v>3098335.1995742298</v>
      </c>
      <c r="M1780" s="38">
        <f>IF(OR(Beazley_data[[#This Row],[total_RC]]&lt;0.6,Beazley_data[[#This Row],[total_RC]]&gt;2),1,Beazley_data[[#This Row],[total_RC]])</f>
        <v>1.1372061162000899</v>
      </c>
      <c r="P1780" s="39" t="str">
        <f>Beazley_data[[#This Row],[key]]</f>
        <v>KK2002</v>
      </c>
      <c r="Q1780" s="40">
        <f>Beazley_data[[#This Row],[WEP]]</f>
        <v>1554064.139</v>
      </c>
      <c r="R1780" s="40">
        <f t="shared" si="219"/>
        <v>0</v>
      </c>
      <c r="S1780" s="41" t="str">
        <f t="shared" si="220"/>
        <v>no values</v>
      </c>
      <c r="U1780" s="42">
        <f>Beazley_data[[#This Row],[Acq_costs]]</f>
        <v>945530.16763091099</v>
      </c>
      <c r="V1780" s="40">
        <f t="shared" si="221"/>
        <v>0</v>
      </c>
      <c r="W1780" s="43" t="str">
        <f t="shared" si="222"/>
        <v>no values</v>
      </c>
      <c r="Y1780" s="44">
        <f>Beazley_data[[#This Row],[total_RC]]</f>
        <v>1.1372061162000899</v>
      </c>
      <c r="Z1780" s="45">
        <f t="shared" si="223"/>
        <v>0</v>
      </c>
      <c r="AA1780" s="43" t="str">
        <f t="shared" si="224"/>
        <v>no values</v>
      </c>
      <c r="AD1780" s="42">
        <f>Beazley_data[[#This Row],[Cat_incurred]]+Beazley_data[[#This Row],[incurred_exc_cat]]</f>
        <v>3098335.1995742298</v>
      </c>
      <c r="AE1780" s="40">
        <f t="shared" si="225"/>
        <v>0</v>
      </c>
      <c r="AF1780" s="43" t="str">
        <f t="shared" si="226"/>
        <v>no values</v>
      </c>
    </row>
    <row r="1781" spans="1:32" x14ac:dyDescent="0.25">
      <c r="A1781" s="46" t="s">
        <v>2051</v>
      </c>
      <c r="B1781" s="46" t="s">
        <v>2041</v>
      </c>
      <c r="C1781">
        <v>2003</v>
      </c>
      <c r="D1781" s="84">
        <v>1916658.2771000001</v>
      </c>
      <c r="E1781">
        <v>978788.79140062898</v>
      </c>
      <c r="F1781">
        <v>203291.73981460001</v>
      </c>
      <c r="G1781">
        <v>203291.73981460001</v>
      </c>
      <c r="H1781">
        <v>407746.28314065997</v>
      </c>
      <c r="I1781">
        <v>407746.28314065997</v>
      </c>
      <c r="J1781">
        <v>1.0869169798920399</v>
      </c>
      <c r="K1781">
        <v>611038.02295526001</v>
      </c>
      <c r="L1781">
        <v>611038.02295526001</v>
      </c>
      <c r="M1781" s="38">
        <f>IF(OR(Beazley_data[[#This Row],[total_RC]]&lt;0.6,Beazley_data[[#This Row],[total_RC]]&gt;2),1,Beazley_data[[#This Row],[total_RC]])</f>
        <v>1.0869169798920399</v>
      </c>
      <c r="P1781" s="39" t="str">
        <f>Beazley_data[[#This Row],[key]]</f>
        <v>KK2003</v>
      </c>
      <c r="Q1781" s="40">
        <f>Beazley_data[[#This Row],[WEP]]</f>
        <v>1916658.2771000001</v>
      </c>
      <c r="R1781" s="40">
        <f t="shared" si="219"/>
        <v>0</v>
      </c>
      <c r="S1781" s="41" t="str">
        <f t="shared" si="220"/>
        <v>no values</v>
      </c>
      <c r="U1781" s="42">
        <f>Beazley_data[[#This Row],[Acq_costs]]</f>
        <v>978788.79140062898</v>
      </c>
      <c r="V1781" s="40">
        <f t="shared" si="221"/>
        <v>0</v>
      </c>
      <c r="W1781" s="43" t="str">
        <f t="shared" si="222"/>
        <v>no values</v>
      </c>
      <c r="Y1781" s="44">
        <f>Beazley_data[[#This Row],[total_RC]]</f>
        <v>1.0869169798920399</v>
      </c>
      <c r="Z1781" s="45">
        <f t="shared" si="223"/>
        <v>0</v>
      </c>
      <c r="AA1781" s="43" t="str">
        <f t="shared" si="224"/>
        <v>no values</v>
      </c>
      <c r="AD1781" s="42">
        <f>Beazley_data[[#This Row],[Cat_incurred]]+Beazley_data[[#This Row],[incurred_exc_cat]]</f>
        <v>611038.02295526001</v>
      </c>
      <c r="AE1781" s="40">
        <f t="shared" si="225"/>
        <v>0</v>
      </c>
      <c r="AF1781" s="43" t="str">
        <f t="shared" si="226"/>
        <v>no values</v>
      </c>
    </row>
    <row r="1782" spans="1:32" x14ac:dyDescent="0.25">
      <c r="A1782" s="48" t="s">
        <v>2052</v>
      </c>
      <c r="B1782" s="48" t="s">
        <v>2041</v>
      </c>
      <c r="C1782" s="49">
        <v>2004</v>
      </c>
      <c r="D1782" s="85">
        <v>762347.37230000005</v>
      </c>
      <c r="E1782" s="49">
        <v>393212.148091532</v>
      </c>
      <c r="F1782" s="49">
        <v>569791.16400184995</v>
      </c>
      <c r="G1782" s="49">
        <v>569791.16400184995</v>
      </c>
      <c r="H1782" s="49">
        <v>40180.592304569996</v>
      </c>
      <c r="I1782" s="49">
        <v>40180.592304569996</v>
      </c>
      <c r="J1782" s="49">
        <v>1.00224766594467</v>
      </c>
      <c r="K1782" s="49">
        <v>609971.75630641996</v>
      </c>
      <c r="L1782" s="49">
        <v>609971.75630641996</v>
      </c>
      <c r="M1782" s="38">
        <f>IF(OR(Beazley_data[[#This Row],[total_RC]]&lt;0.6,Beazley_data[[#This Row],[total_RC]]&gt;2),1,Beazley_data[[#This Row],[total_RC]])</f>
        <v>1.00224766594467</v>
      </c>
      <c r="P1782" s="39" t="str">
        <f>Beazley_data[[#This Row],[key]]</f>
        <v>KK2004</v>
      </c>
      <c r="Q1782" s="40">
        <f>Beazley_data[[#This Row],[WEP]]</f>
        <v>762347.37230000005</v>
      </c>
      <c r="R1782" s="40">
        <f t="shared" si="219"/>
        <v>0</v>
      </c>
      <c r="S1782" s="41" t="str">
        <f t="shared" si="220"/>
        <v>no values</v>
      </c>
      <c r="U1782" s="42">
        <f>Beazley_data[[#This Row],[Acq_costs]]</f>
        <v>393212.148091532</v>
      </c>
      <c r="V1782" s="40">
        <f t="shared" si="221"/>
        <v>0</v>
      </c>
      <c r="W1782" s="43" t="str">
        <f t="shared" si="222"/>
        <v>no values</v>
      </c>
      <c r="Y1782" s="44">
        <f>Beazley_data[[#This Row],[total_RC]]</f>
        <v>1.00224766594467</v>
      </c>
      <c r="Z1782" s="45">
        <f t="shared" si="223"/>
        <v>0</v>
      </c>
      <c r="AA1782" s="43" t="str">
        <f t="shared" si="224"/>
        <v>no values</v>
      </c>
      <c r="AD1782" s="42">
        <f>Beazley_data[[#This Row],[Cat_incurred]]+Beazley_data[[#This Row],[incurred_exc_cat]]</f>
        <v>609971.75630641996</v>
      </c>
      <c r="AE1782" s="40">
        <f t="shared" si="225"/>
        <v>0</v>
      </c>
      <c r="AF1782" s="43" t="str">
        <f t="shared" si="226"/>
        <v>no values</v>
      </c>
    </row>
    <row r="1783" spans="1:32" x14ac:dyDescent="0.25">
      <c r="A1783" s="46" t="s">
        <v>2053</v>
      </c>
      <c r="B1783" s="46" t="s">
        <v>140</v>
      </c>
      <c r="C1783">
        <v>1995</v>
      </c>
      <c r="D1783" s="84">
        <v>1457.58</v>
      </c>
      <c r="E1783">
        <v>364.39499999999998</v>
      </c>
      <c r="F1783">
        <v>0</v>
      </c>
      <c r="G1783">
        <v>0</v>
      </c>
      <c r="H1783">
        <v>0</v>
      </c>
      <c r="I1783">
        <v>0</v>
      </c>
      <c r="J1783">
        <v>1</v>
      </c>
      <c r="K1783">
        <v>0</v>
      </c>
      <c r="L1783">
        <v>0</v>
      </c>
      <c r="M1783" s="38">
        <f>IF(OR(Beazley_data[[#This Row],[total_RC]]&lt;0.6,Beazley_data[[#This Row],[total_RC]]&gt;2),1,Beazley_data[[#This Row],[total_RC]])</f>
        <v>1</v>
      </c>
      <c r="P1783" s="39" t="str">
        <f>Beazley_data[[#This Row],[key]]</f>
        <v>KM1995</v>
      </c>
      <c r="Q1783" s="40">
        <f>Beazley_data[[#This Row],[WEP]]</f>
        <v>1457.58</v>
      </c>
      <c r="R1783" s="40">
        <f t="shared" si="219"/>
        <v>0</v>
      </c>
      <c r="S1783" s="41" t="str">
        <f t="shared" si="220"/>
        <v>no values</v>
      </c>
      <c r="U1783" s="42">
        <f>Beazley_data[[#This Row],[Acq_costs]]</f>
        <v>364.39499999999998</v>
      </c>
      <c r="V1783" s="40">
        <f t="shared" si="221"/>
        <v>0</v>
      </c>
      <c r="W1783" s="43" t="str">
        <f t="shared" si="222"/>
        <v>no values</v>
      </c>
      <c r="Y1783" s="44">
        <f>Beazley_data[[#This Row],[total_RC]]</f>
        <v>1</v>
      </c>
      <c r="Z1783" s="45">
        <f t="shared" si="223"/>
        <v>0</v>
      </c>
      <c r="AA1783" s="43" t="str">
        <f t="shared" si="224"/>
        <v>no values</v>
      </c>
      <c r="AD1783" s="42">
        <f>Beazley_data[[#This Row],[Cat_incurred]]+Beazley_data[[#This Row],[incurred_exc_cat]]</f>
        <v>0</v>
      </c>
      <c r="AE1783" s="40">
        <f t="shared" si="225"/>
        <v>0</v>
      </c>
      <c r="AF1783" s="43" t="str">
        <f t="shared" si="226"/>
        <v>no values</v>
      </c>
    </row>
    <row r="1784" spans="1:32" x14ac:dyDescent="0.25">
      <c r="A1784" s="48" t="s">
        <v>2054</v>
      </c>
      <c r="B1784" s="48" t="s">
        <v>140</v>
      </c>
      <c r="C1784" s="49">
        <v>1996</v>
      </c>
      <c r="D1784" s="85">
        <v>1029472.8437</v>
      </c>
      <c r="E1784" s="49">
        <v>73677.467332481901</v>
      </c>
      <c r="F1784" s="49">
        <v>132907.38219999999</v>
      </c>
      <c r="G1784" s="49">
        <v>132907.38219999999</v>
      </c>
      <c r="H1784" s="49">
        <v>1075545.16365234</v>
      </c>
      <c r="I1784" s="49">
        <v>1075545.16365234</v>
      </c>
      <c r="J1784" s="49">
        <v>0.99963099678136802</v>
      </c>
      <c r="K1784" s="49">
        <v>1208452.5458523401</v>
      </c>
      <c r="L1784" s="49">
        <v>1208452.5458523401</v>
      </c>
      <c r="M1784" s="38">
        <f>IF(OR(Beazley_data[[#This Row],[total_RC]]&lt;0.6,Beazley_data[[#This Row],[total_RC]]&gt;2),1,Beazley_data[[#This Row],[total_RC]])</f>
        <v>0.99963099678136802</v>
      </c>
      <c r="P1784" s="39" t="str">
        <f>Beazley_data[[#This Row],[key]]</f>
        <v>KM1996</v>
      </c>
      <c r="Q1784" s="40">
        <f>Beazley_data[[#This Row],[WEP]]</f>
        <v>1029472.8437</v>
      </c>
      <c r="R1784" s="40">
        <f t="shared" si="219"/>
        <v>0</v>
      </c>
      <c r="S1784" s="41" t="str">
        <f t="shared" si="220"/>
        <v>no values</v>
      </c>
      <c r="U1784" s="42">
        <f>Beazley_data[[#This Row],[Acq_costs]]</f>
        <v>73677.467332481901</v>
      </c>
      <c r="V1784" s="40">
        <f t="shared" si="221"/>
        <v>0</v>
      </c>
      <c r="W1784" s="43" t="str">
        <f t="shared" si="222"/>
        <v>no values</v>
      </c>
      <c r="Y1784" s="44">
        <f>Beazley_data[[#This Row],[total_RC]]</f>
        <v>0.99963099678136802</v>
      </c>
      <c r="Z1784" s="45">
        <f t="shared" si="223"/>
        <v>0</v>
      </c>
      <c r="AA1784" s="43" t="str">
        <f t="shared" si="224"/>
        <v>no values</v>
      </c>
      <c r="AD1784" s="42">
        <f>Beazley_data[[#This Row],[Cat_incurred]]+Beazley_data[[#This Row],[incurred_exc_cat]]</f>
        <v>1208452.5458523398</v>
      </c>
      <c r="AE1784" s="40">
        <f t="shared" si="225"/>
        <v>0</v>
      </c>
      <c r="AF1784" s="43" t="str">
        <f t="shared" si="226"/>
        <v>no values</v>
      </c>
    </row>
    <row r="1785" spans="1:32" x14ac:dyDescent="0.25">
      <c r="A1785" s="46" t="s">
        <v>2055</v>
      </c>
      <c r="B1785" s="46" t="s">
        <v>140</v>
      </c>
      <c r="C1785">
        <v>1997</v>
      </c>
      <c r="D1785" s="84">
        <v>1216004.8805</v>
      </c>
      <c r="E1785">
        <v>96295.872438596503</v>
      </c>
      <c r="F1785">
        <v>469850.06102235999</v>
      </c>
      <c r="G1785">
        <v>469850.06102235999</v>
      </c>
      <c r="H1785">
        <v>896372.26982855005</v>
      </c>
      <c r="I1785">
        <v>896372.26982855005</v>
      </c>
      <c r="J1785">
        <v>1</v>
      </c>
      <c r="K1785">
        <v>1366222.3308509099</v>
      </c>
      <c r="L1785">
        <v>1366222.3308509099</v>
      </c>
      <c r="M1785" s="38">
        <f>IF(OR(Beazley_data[[#This Row],[total_RC]]&lt;0.6,Beazley_data[[#This Row],[total_RC]]&gt;2),1,Beazley_data[[#This Row],[total_RC]])</f>
        <v>1</v>
      </c>
      <c r="P1785" s="39" t="str">
        <f>Beazley_data[[#This Row],[key]]</f>
        <v>KM1997</v>
      </c>
      <c r="Q1785" s="40">
        <f>Beazley_data[[#This Row],[WEP]]</f>
        <v>1216004.8805</v>
      </c>
      <c r="R1785" s="40">
        <f t="shared" si="219"/>
        <v>0</v>
      </c>
      <c r="S1785" s="41" t="str">
        <f t="shared" si="220"/>
        <v>no values</v>
      </c>
      <c r="U1785" s="42">
        <f>Beazley_data[[#This Row],[Acq_costs]]</f>
        <v>96295.872438596503</v>
      </c>
      <c r="V1785" s="40">
        <f t="shared" si="221"/>
        <v>0</v>
      </c>
      <c r="W1785" s="43" t="str">
        <f t="shared" si="222"/>
        <v>no values</v>
      </c>
      <c r="Y1785" s="44">
        <f>Beazley_data[[#This Row],[total_RC]]</f>
        <v>1</v>
      </c>
      <c r="Z1785" s="45">
        <f t="shared" si="223"/>
        <v>0</v>
      </c>
      <c r="AA1785" s="43" t="str">
        <f t="shared" si="224"/>
        <v>no values</v>
      </c>
      <c r="AD1785" s="42">
        <f>Beazley_data[[#This Row],[Cat_incurred]]+Beazley_data[[#This Row],[incurred_exc_cat]]</f>
        <v>1366222.3308509099</v>
      </c>
      <c r="AE1785" s="40">
        <f t="shared" si="225"/>
        <v>0</v>
      </c>
      <c r="AF1785" s="43" t="str">
        <f t="shared" si="226"/>
        <v>no values</v>
      </c>
    </row>
    <row r="1786" spans="1:32" x14ac:dyDescent="0.25">
      <c r="A1786" s="48" t="s">
        <v>2056</v>
      </c>
      <c r="B1786" s="48" t="s">
        <v>140</v>
      </c>
      <c r="C1786" s="49">
        <v>1998</v>
      </c>
      <c r="D1786" s="85">
        <v>3178161.892</v>
      </c>
      <c r="E1786" s="49">
        <v>965038.13919650798</v>
      </c>
      <c r="F1786" s="49">
        <v>3419616.352</v>
      </c>
      <c r="G1786" s="49">
        <v>3419616.352</v>
      </c>
      <c r="H1786" s="49">
        <v>917119.31438828004</v>
      </c>
      <c r="I1786" s="49">
        <v>917119.31438828004</v>
      </c>
      <c r="J1786" s="49">
        <v>1</v>
      </c>
      <c r="K1786" s="49">
        <v>4336735.6663882798</v>
      </c>
      <c r="L1786" s="49">
        <v>4336735.6663882798</v>
      </c>
      <c r="M1786" s="38">
        <f>IF(OR(Beazley_data[[#This Row],[total_RC]]&lt;0.6,Beazley_data[[#This Row],[total_RC]]&gt;2),1,Beazley_data[[#This Row],[total_RC]])</f>
        <v>1</v>
      </c>
      <c r="P1786" s="39" t="str">
        <f>Beazley_data[[#This Row],[key]]</f>
        <v>KM1998</v>
      </c>
      <c r="Q1786" s="40">
        <f>Beazley_data[[#This Row],[WEP]]</f>
        <v>3178161.892</v>
      </c>
      <c r="R1786" s="40">
        <f t="shared" si="219"/>
        <v>0</v>
      </c>
      <c r="S1786" s="41" t="str">
        <f t="shared" si="220"/>
        <v>no values</v>
      </c>
      <c r="U1786" s="42">
        <f>Beazley_data[[#This Row],[Acq_costs]]</f>
        <v>965038.13919650798</v>
      </c>
      <c r="V1786" s="40">
        <f t="shared" si="221"/>
        <v>0</v>
      </c>
      <c r="W1786" s="43" t="str">
        <f t="shared" si="222"/>
        <v>no values</v>
      </c>
      <c r="Y1786" s="44">
        <f>Beazley_data[[#This Row],[total_RC]]</f>
        <v>1</v>
      </c>
      <c r="Z1786" s="45">
        <f t="shared" si="223"/>
        <v>0</v>
      </c>
      <c r="AA1786" s="43" t="str">
        <f t="shared" si="224"/>
        <v>no values</v>
      </c>
      <c r="AD1786" s="42">
        <f>Beazley_data[[#This Row],[Cat_incurred]]+Beazley_data[[#This Row],[incurred_exc_cat]]</f>
        <v>4336735.6663882798</v>
      </c>
      <c r="AE1786" s="40">
        <f t="shared" si="225"/>
        <v>0</v>
      </c>
      <c r="AF1786" s="43" t="str">
        <f t="shared" si="226"/>
        <v>no values</v>
      </c>
    </row>
    <row r="1787" spans="1:32" x14ac:dyDescent="0.25">
      <c r="A1787" s="46" t="s">
        <v>2057</v>
      </c>
      <c r="B1787" s="46" t="s">
        <v>140</v>
      </c>
      <c r="C1787">
        <v>1999</v>
      </c>
      <c r="D1787" s="84">
        <v>3144520.8588</v>
      </c>
      <c r="E1787">
        <v>1164637.80001467</v>
      </c>
      <c r="F1787">
        <v>2488499.7248999998</v>
      </c>
      <c r="G1787">
        <v>2488499.7248999998</v>
      </c>
      <c r="H1787">
        <v>1095416.89904708</v>
      </c>
      <c r="I1787">
        <v>1095416.89904708</v>
      </c>
      <c r="J1787">
        <v>1</v>
      </c>
      <c r="K1787">
        <v>3583916.6239470802</v>
      </c>
      <c r="L1787">
        <v>3583916.6239470802</v>
      </c>
      <c r="M1787" s="38">
        <f>IF(OR(Beazley_data[[#This Row],[total_RC]]&lt;0.6,Beazley_data[[#This Row],[total_RC]]&gt;2),1,Beazley_data[[#This Row],[total_RC]])</f>
        <v>1</v>
      </c>
      <c r="P1787" s="39" t="str">
        <f>Beazley_data[[#This Row],[key]]</f>
        <v>KM1999</v>
      </c>
      <c r="Q1787" s="40">
        <f>Beazley_data[[#This Row],[WEP]]</f>
        <v>3144520.8588</v>
      </c>
      <c r="R1787" s="40">
        <f t="shared" si="219"/>
        <v>0</v>
      </c>
      <c r="S1787" s="41" t="str">
        <f t="shared" si="220"/>
        <v>no values</v>
      </c>
      <c r="U1787" s="42">
        <f>Beazley_data[[#This Row],[Acq_costs]]</f>
        <v>1164637.80001467</v>
      </c>
      <c r="V1787" s="40">
        <f t="shared" si="221"/>
        <v>0</v>
      </c>
      <c r="W1787" s="43" t="str">
        <f t="shared" si="222"/>
        <v>no values</v>
      </c>
      <c r="Y1787" s="44">
        <f>Beazley_data[[#This Row],[total_RC]]</f>
        <v>1</v>
      </c>
      <c r="Z1787" s="45">
        <f t="shared" si="223"/>
        <v>0</v>
      </c>
      <c r="AA1787" s="43" t="str">
        <f t="shared" si="224"/>
        <v>no values</v>
      </c>
      <c r="AD1787" s="42">
        <f>Beazley_data[[#This Row],[Cat_incurred]]+Beazley_data[[#This Row],[incurred_exc_cat]]</f>
        <v>3583916.6239470798</v>
      </c>
      <c r="AE1787" s="40">
        <f t="shared" si="225"/>
        <v>0</v>
      </c>
      <c r="AF1787" s="43" t="str">
        <f t="shared" si="226"/>
        <v>no values</v>
      </c>
    </row>
    <row r="1788" spans="1:32" x14ac:dyDescent="0.25">
      <c r="A1788" s="48" t="s">
        <v>2058</v>
      </c>
      <c r="B1788" s="48" t="s">
        <v>140</v>
      </c>
      <c r="C1788" s="49">
        <v>2001</v>
      </c>
      <c r="D1788" s="85">
        <v>1330.89</v>
      </c>
      <c r="E1788" s="49">
        <v>210.06266711051501</v>
      </c>
      <c r="F1788" s="49">
        <v>1510.0621000000001</v>
      </c>
      <c r="G1788" s="49">
        <v>1510.0621000000001</v>
      </c>
      <c r="H1788" s="49">
        <v>0</v>
      </c>
      <c r="I1788" s="49">
        <v>0</v>
      </c>
      <c r="J1788" s="49">
        <v>1</v>
      </c>
      <c r="K1788" s="49">
        <v>1510.0621000000001</v>
      </c>
      <c r="L1788" s="49">
        <v>1510.0621000000001</v>
      </c>
      <c r="M1788" s="38">
        <f>IF(OR(Beazley_data[[#This Row],[total_RC]]&lt;0.6,Beazley_data[[#This Row],[total_RC]]&gt;2),1,Beazley_data[[#This Row],[total_RC]])</f>
        <v>1</v>
      </c>
      <c r="P1788" s="39" t="str">
        <f>Beazley_data[[#This Row],[key]]</f>
        <v>KM2001</v>
      </c>
      <c r="Q1788" s="40">
        <f>Beazley_data[[#This Row],[WEP]]</f>
        <v>1330.89</v>
      </c>
      <c r="R1788" s="40">
        <f t="shared" si="219"/>
        <v>1330.89</v>
      </c>
      <c r="S1788" s="41">
        <f t="shared" si="220"/>
        <v>0</v>
      </c>
      <c r="U1788" s="42">
        <f>Beazley_data[[#This Row],[Acq_costs]]</f>
        <v>210.06266711051501</v>
      </c>
      <c r="V1788" s="40">
        <f t="shared" si="221"/>
        <v>210.06270000000001</v>
      </c>
      <c r="W1788" s="43">
        <f t="shared" si="222"/>
        <v>1.5656984794814711E-7</v>
      </c>
      <c r="Y1788" s="44">
        <f>Beazley_data[[#This Row],[total_RC]]</f>
        <v>1</v>
      </c>
      <c r="Z1788" s="45">
        <f t="shared" si="223"/>
        <v>1</v>
      </c>
      <c r="AA1788" s="43">
        <f t="shared" si="224"/>
        <v>0</v>
      </c>
      <c r="AD1788" s="42">
        <f>Beazley_data[[#This Row],[Cat_incurred]]+Beazley_data[[#This Row],[incurred_exc_cat]]</f>
        <v>1510.0621000000001</v>
      </c>
      <c r="AE1788" s="40">
        <f t="shared" si="225"/>
        <v>1510.0621000000001</v>
      </c>
      <c r="AF1788" s="43">
        <f t="shared" si="226"/>
        <v>0</v>
      </c>
    </row>
    <row r="1789" spans="1:32" x14ac:dyDescent="0.25">
      <c r="A1789" s="46" t="s">
        <v>2059</v>
      </c>
      <c r="B1789" s="46" t="s">
        <v>140</v>
      </c>
      <c r="C1789">
        <v>2006</v>
      </c>
      <c r="D1789" s="84">
        <v>108750</v>
      </c>
      <c r="E1789">
        <v>41250</v>
      </c>
      <c r="F1789">
        <v>149511.00700000001</v>
      </c>
      <c r="G1789">
        <v>149511.00700000001</v>
      </c>
      <c r="H1789">
        <v>21673.687999999998</v>
      </c>
      <c r="I1789">
        <v>21673.687999999998</v>
      </c>
      <c r="K1789">
        <v>171184.69500000001</v>
      </c>
      <c r="L1789">
        <v>171184.69500000001</v>
      </c>
      <c r="M1789" s="38">
        <f>IF(OR(Beazley_data[[#This Row],[total_RC]]&lt;0.6,Beazley_data[[#This Row],[total_RC]]&gt;2),1,Beazley_data[[#This Row],[total_RC]])</f>
        <v>1</v>
      </c>
      <c r="P1789" s="39" t="str">
        <f>Beazley_data[[#This Row],[key]]</f>
        <v>KM2006</v>
      </c>
      <c r="Q1789" s="40">
        <f>Beazley_data[[#This Row],[WEP]]</f>
        <v>108750</v>
      </c>
      <c r="R1789" s="40">
        <f t="shared" si="219"/>
        <v>108750</v>
      </c>
      <c r="S1789" s="41">
        <f t="shared" si="220"/>
        <v>0</v>
      </c>
      <c r="U1789" s="42">
        <f>Beazley_data[[#This Row],[Acq_costs]]</f>
        <v>41250</v>
      </c>
      <c r="V1789" s="40">
        <f t="shared" si="221"/>
        <v>41250</v>
      </c>
      <c r="W1789" s="43">
        <f t="shared" si="222"/>
        <v>0</v>
      </c>
      <c r="Y1789" s="44">
        <f>Beazley_data[[#This Row],[total_RC]]</f>
        <v>0</v>
      </c>
      <c r="Z1789" s="45">
        <f t="shared" si="223"/>
        <v>0</v>
      </c>
      <c r="AA1789" s="43" t="str">
        <f t="shared" si="224"/>
        <v>no values</v>
      </c>
      <c r="AD1789" s="42">
        <f>Beazley_data[[#This Row],[Cat_incurred]]+Beazley_data[[#This Row],[incurred_exc_cat]]</f>
        <v>171184.69500000001</v>
      </c>
      <c r="AE1789" s="40">
        <f t="shared" si="225"/>
        <v>171184.69500000001</v>
      </c>
      <c r="AF1789" s="43">
        <f t="shared" si="226"/>
        <v>0</v>
      </c>
    </row>
    <row r="1790" spans="1:32" x14ac:dyDescent="0.25">
      <c r="A1790" s="48" t="s">
        <v>2060</v>
      </c>
      <c r="B1790" s="48" t="s">
        <v>140</v>
      </c>
      <c r="C1790" s="49">
        <v>2008</v>
      </c>
      <c r="D1790" s="85">
        <v>310128.89909999998</v>
      </c>
      <c r="E1790" s="49">
        <v>105575.902347368</v>
      </c>
      <c r="F1790" s="49">
        <v>360010.3371</v>
      </c>
      <c r="G1790" s="49">
        <v>360010.3371</v>
      </c>
      <c r="H1790" s="49">
        <v>0</v>
      </c>
      <c r="I1790" s="49">
        <v>0</v>
      </c>
      <c r="J1790" s="49">
        <v>1</v>
      </c>
      <c r="K1790" s="49">
        <v>360010.3371</v>
      </c>
      <c r="L1790" s="49">
        <v>360010.3371</v>
      </c>
      <c r="M1790" s="38">
        <f>IF(OR(Beazley_data[[#This Row],[total_RC]]&lt;0.6,Beazley_data[[#This Row],[total_RC]]&gt;2),1,Beazley_data[[#This Row],[total_RC]])</f>
        <v>1</v>
      </c>
      <c r="P1790" s="39" t="str">
        <f>Beazley_data[[#This Row],[key]]</f>
        <v>KM2008</v>
      </c>
      <c r="Q1790" s="40">
        <f>Beazley_data[[#This Row],[WEP]]</f>
        <v>310128.89909999998</v>
      </c>
      <c r="R1790" s="40">
        <f t="shared" si="219"/>
        <v>310128.89909999998</v>
      </c>
      <c r="S1790" s="41">
        <f t="shared" si="220"/>
        <v>0</v>
      </c>
      <c r="U1790" s="42">
        <f>Beazley_data[[#This Row],[Acq_costs]]</f>
        <v>105575.902347368</v>
      </c>
      <c r="V1790" s="40">
        <f t="shared" si="221"/>
        <v>105575.9023</v>
      </c>
      <c r="W1790" s="43">
        <f t="shared" si="222"/>
        <v>-4.4866296603290173E-10</v>
      </c>
      <c r="Y1790" s="44">
        <f>Beazley_data[[#This Row],[total_RC]]</f>
        <v>1</v>
      </c>
      <c r="Z1790" s="45">
        <f t="shared" si="223"/>
        <v>1</v>
      </c>
      <c r="AA1790" s="43">
        <f t="shared" si="224"/>
        <v>0</v>
      </c>
      <c r="AD1790" s="42">
        <f>Beazley_data[[#This Row],[Cat_incurred]]+Beazley_data[[#This Row],[incurred_exc_cat]]</f>
        <v>360010.3371</v>
      </c>
      <c r="AE1790" s="40">
        <f t="shared" si="225"/>
        <v>360010.3371</v>
      </c>
      <c r="AF1790" s="43">
        <f t="shared" si="226"/>
        <v>0</v>
      </c>
    </row>
    <row r="1791" spans="1:32" x14ac:dyDescent="0.25">
      <c r="A1791" s="46" t="s">
        <v>2061</v>
      </c>
      <c r="B1791" s="46" t="s">
        <v>140</v>
      </c>
      <c r="C1791">
        <v>2009</v>
      </c>
      <c r="D1791" s="84">
        <v>5074510.5574000003</v>
      </c>
      <c r="E1791">
        <v>1686218.47471204</v>
      </c>
      <c r="F1791">
        <v>4764529.6175440196</v>
      </c>
      <c r="G1791">
        <v>4764529.6175440196</v>
      </c>
      <c r="H1791">
        <v>448107.24680000002</v>
      </c>
      <c r="I1791">
        <v>448107.24680000002</v>
      </c>
      <c r="J1791">
        <v>1.2105962094954501</v>
      </c>
      <c r="K1791">
        <v>5212636.8643440204</v>
      </c>
      <c r="L1791">
        <v>5212636.8643440204</v>
      </c>
      <c r="M1791" s="38">
        <f>IF(OR(Beazley_data[[#This Row],[total_RC]]&lt;0.6,Beazley_data[[#This Row],[total_RC]]&gt;2),1,Beazley_data[[#This Row],[total_RC]])</f>
        <v>1.2105962094954501</v>
      </c>
      <c r="P1791" s="39" t="str">
        <f>Beazley_data[[#This Row],[key]]</f>
        <v>KM2009</v>
      </c>
      <c r="Q1791" s="40">
        <f>Beazley_data[[#This Row],[WEP]]</f>
        <v>5074510.5574000003</v>
      </c>
      <c r="R1791" s="40">
        <f t="shared" si="219"/>
        <v>5075593.2089400804</v>
      </c>
      <c r="S1791" s="41">
        <f t="shared" si="220"/>
        <v>2.1330541978287735E-4</v>
      </c>
      <c r="U1791" s="42">
        <f>Beazley_data[[#This Row],[Acq_costs]]</f>
        <v>1686218.47471204</v>
      </c>
      <c r="V1791" s="40">
        <f t="shared" si="221"/>
        <v>1686801.44093828</v>
      </c>
      <c r="W1791" s="43">
        <f t="shared" si="222"/>
        <v>3.4560453417424618E-4</v>
      </c>
      <c r="Y1791" s="44">
        <f>Beazley_data[[#This Row],[total_RC]]</f>
        <v>1.2105962094954501</v>
      </c>
      <c r="Z1791" s="45">
        <f t="shared" si="223"/>
        <v>1.2105962095394001</v>
      </c>
      <c r="AA1791" s="43">
        <f t="shared" si="224"/>
        <v>3.6304388234742633E-11</v>
      </c>
      <c r="AD1791" s="42">
        <f>Beazley_data[[#This Row],[Cat_incurred]]+Beazley_data[[#This Row],[incurred_exc_cat]]</f>
        <v>5212636.8643440194</v>
      </c>
      <c r="AE1791" s="40">
        <f t="shared" si="225"/>
        <v>5212894.6037889402</v>
      </c>
      <c r="AF1791" s="43">
        <f t="shared" si="226"/>
        <v>4.9442673315024983E-5</v>
      </c>
    </row>
    <row r="1792" spans="1:32" x14ac:dyDescent="0.25">
      <c r="A1792" s="48" t="s">
        <v>2062</v>
      </c>
      <c r="B1792" s="48" t="s">
        <v>140</v>
      </c>
      <c r="C1792" s="49">
        <v>2010</v>
      </c>
      <c r="D1792" s="85">
        <v>3037592.2206000001</v>
      </c>
      <c r="E1792" s="49">
        <v>1068815.58724615</v>
      </c>
      <c r="F1792" s="49">
        <v>2212313.3084248099</v>
      </c>
      <c r="G1792" s="49">
        <v>2212313.3084248099</v>
      </c>
      <c r="H1792" s="49">
        <v>534228.00340000005</v>
      </c>
      <c r="I1792" s="49">
        <v>534228.00340000005</v>
      </c>
      <c r="J1792" s="49">
        <v>1.09830537556838</v>
      </c>
      <c r="K1792" s="49">
        <v>2746541.3118248102</v>
      </c>
      <c r="L1792" s="49">
        <v>2746541.3118248102</v>
      </c>
      <c r="M1792" s="38">
        <f>IF(OR(Beazley_data[[#This Row],[total_RC]]&lt;0.6,Beazley_data[[#This Row],[total_RC]]&gt;2),1,Beazley_data[[#This Row],[total_RC]])</f>
        <v>1.09830537556838</v>
      </c>
      <c r="P1792" s="39" t="str">
        <f>Beazley_data[[#This Row],[key]]</f>
        <v>KM2010</v>
      </c>
      <c r="Q1792" s="40">
        <f>Beazley_data[[#This Row],[WEP]]</f>
        <v>3037592.2206000001</v>
      </c>
      <c r="R1792" s="40">
        <f t="shared" si="219"/>
        <v>3040051.0463119</v>
      </c>
      <c r="S1792" s="41">
        <f t="shared" si="220"/>
        <v>8.088106661507797E-4</v>
      </c>
      <c r="U1792" s="42">
        <f>Beazley_data[[#This Row],[Acq_costs]]</f>
        <v>1068815.58724615</v>
      </c>
      <c r="V1792" s="40">
        <f t="shared" si="221"/>
        <v>1070139.5704775201</v>
      </c>
      <c r="W1792" s="43">
        <f t="shared" si="222"/>
        <v>1.237206125159276E-3</v>
      </c>
      <c r="Y1792" s="44">
        <f>Beazley_data[[#This Row],[total_RC]]</f>
        <v>1.09830537556838</v>
      </c>
      <c r="Z1792" s="45">
        <f t="shared" si="223"/>
        <v>1.0980203790876699</v>
      </c>
      <c r="AA1792" s="43">
        <f t="shared" si="224"/>
        <v>-2.5955481896148397E-4</v>
      </c>
      <c r="AD1792" s="42">
        <f>Beazley_data[[#This Row],[Cat_incurred]]+Beazley_data[[#This Row],[incurred_exc_cat]]</f>
        <v>2746541.3118248098</v>
      </c>
      <c r="AE1792" s="40">
        <f t="shared" si="225"/>
        <v>2749214.41191338</v>
      </c>
      <c r="AF1792" s="43">
        <f t="shared" si="226"/>
        <v>9.7231415526803546E-4</v>
      </c>
    </row>
    <row r="1793" spans="1:32" x14ac:dyDescent="0.25">
      <c r="A1793" s="46" t="s">
        <v>2063</v>
      </c>
      <c r="B1793" s="46" t="s">
        <v>140</v>
      </c>
      <c r="C1793">
        <v>2011</v>
      </c>
      <c r="D1793" s="84">
        <v>3464357.3906</v>
      </c>
      <c r="E1793">
        <v>1397257.1204152501</v>
      </c>
      <c r="F1793">
        <v>3580402.1156409001</v>
      </c>
      <c r="G1793">
        <v>3580402.1156409001</v>
      </c>
      <c r="H1793">
        <v>310407.81855551002</v>
      </c>
      <c r="I1793">
        <v>310407.81855551002</v>
      </c>
      <c r="J1793">
        <v>1.0682712311655</v>
      </c>
      <c r="K1793">
        <v>3890809.9341964098</v>
      </c>
      <c r="L1793">
        <v>3890809.9341964098</v>
      </c>
      <c r="M1793" s="38">
        <f>IF(OR(Beazley_data[[#This Row],[total_RC]]&lt;0.6,Beazley_data[[#This Row],[total_RC]]&gt;2),1,Beazley_data[[#This Row],[total_RC]])</f>
        <v>1.0682712311655</v>
      </c>
      <c r="P1793" s="39" t="str">
        <f>Beazley_data[[#This Row],[key]]</f>
        <v>KM2011</v>
      </c>
      <c r="Q1793" s="40">
        <f>Beazley_data[[#This Row],[WEP]]</f>
        <v>3464357.3906</v>
      </c>
      <c r="R1793" s="40">
        <f t="shared" si="219"/>
        <v>3474056.3980125398</v>
      </c>
      <c r="S1793" s="41">
        <f t="shared" si="220"/>
        <v>2.7918393662487648E-3</v>
      </c>
      <c r="U1793" s="42">
        <f>Beazley_data[[#This Row],[Acq_costs]]</f>
        <v>1397257.1204152501</v>
      </c>
      <c r="V1793" s="40">
        <f t="shared" si="221"/>
        <v>1400227.83512959</v>
      </c>
      <c r="W1793" s="43">
        <f t="shared" si="222"/>
        <v>2.1215938148129994E-3</v>
      </c>
      <c r="Y1793" s="44">
        <f>Beazley_data[[#This Row],[total_RC]]</f>
        <v>1.0682712311655</v>
      </c>
      <c r="Z1793" s="45">
        <f t="shared" si="223"/>
        <v>1.0681174053487399</v>
      </c>
      <c r="AA1793" s="43">
        <f t="shared" si="224"/>
        <v>-1.4401583195803439E-4</v>
      </c>
      <c r="AD1793" s="42">
        <f>Beazley_data[[#This Row],[Cat_incurred]]+Beazley_data[[#This Row],[incurred_exc_cat]]</f>
        <v>3890809.9341964102</v>
      </c>
      <c r="AE1793" s="40">
        <f t="shared" si="225"/>
        <v>3896227.2369303</v>
      </c>
      <c r="AF1793" s="43">
        <f t="shared" si="226"/>
        <v>1.3903970185676034E-3</v>
      </c>
    </row>
    <row r="1794" spans="1:32" x14ac:dyDescent="0.25">
      <c r="A1794" s="48" t="s">
        <v>2064</v>
      </c>
      <c r="B1794" s="48" t="s">
        <v>140</v>
      </c>
      <c r="C1794" s="49">
        <v>2012</v>
      </c>
      <c r="D1794" s="85">
        <v>4123844.9827000001</v>
      </c>
      <c r="E1794" s="49">
        <v>1400248.4460287599</v>
      </c>
      <c r="F1794" s="49">
        <v>3414561.8605508599</v>
      </c>
      <c r="G1794" s="49">
        <v>3414561.8605508599</v>
      </c>
      <c r="H1794" s="49">
        <v>713729.53922817996</v>
      </c>
      <c r="I1794" s="49">
        <v>713729.53922817996</v>
      </c>
      <c r="J1794" s="49">
        <v>1.0164666352327301</v>
      </c>
      <c r="K1794" s="49">
        <v>4128291.3997790399</v>
      </c>
      <c r="L1794" s="49">
        <v>4128291.3997790399</v>
      </c>
      <c r="M1794" s="38">
        <f>IF(OR(Beazley_data[[#This Row],[total_RC]]&lt;0.6,Beazley_data[[#This Row],[total_RC]]&gt;2),1,Beazley_data[[#This Row],[total_RC]])</f>
        <v>1.0164666352327301</v>
      </c>
      <c r="P1794" s="39" t="str">
        <f>Beazley_data[[#This Row],[key]]</f>
        <v>KM2012</v>
      </c>
      <c r="Q1794" s="40">
        <f>Beazley_data[[#This Row],[WEP]]</f>
        <v>4123844.9827000001</v>
      </c>
      <c r="R1794" s="40">
        <f t="shared" ref="R1794:R1857" si="227">IFERROR(INDEX($AJ$4:$CZ$182,MATCH($B1794,$AI$4:$AI$182,0),MATCH($C1794&amp;"WEP",$AJ$1:$FQ$1,0)),0)</f>
        <v>4124332.63748</v>
      </c>
      <c r="S1794" s="41">
        <f t="shared" ref="S1794:S1857" si="228">IFERROR((R1794-Q1794)/R1794,"no values")</f>
        <v>1.1823846979955126E-4</v>
      </c>
      <c r="U1794" s="42">
        <f>Beazley_data[[#This Row],[Acq_costs]]</f>
        <v>1400248.4460287599</v>
      </c>
      <c r="V1794" s="40">
        <f t="shared" ref="V1794:V1857" si="229">IFERROR(INDEX($AJ$4:$FQ$182,MATCH($B1794,$AI$4:$AI$182,0),MATCH($C1794&amp;"Acquisition Cost",$AJ$1:$FQ$1,0)),0)</f>
        <v>1400438.089588</v>
      </c>
      <c r="W1794" s="43">
        <f t="shared" ref="W1794:W1857" si="230">IFERROR((V1794-U1794)/V1794,"no values")</f>
        <v>1.3541731023313533E-4</v>
      </c>
      <c r="Y1794" s="44">
        <f>Beazley_data[[#This Row],[total_RC]]</f>
        <v>1.0164666352327301</v>
      </c>
      <c r="Z1794" s="45">
        <f t="shared" ref="Z1794:Z1857" si="231">IFERROR(INDEX($AJ$4:$FQ$182,MATCH($B1794,$AI$4:$AI$182,0),MATCH($C1794&amp;"RC",$AJ$1:$FQ$1,0)),0)</f>
        <v>1.0164666352312099</v>
      </c>
      <c r="AA1794" s="43">
        <f t="shared" ref="AA1794:AA1857" si="232">IFERROR((Z1794-Y1794)/Z1794,"no values")</f>
        <v>-1.4954916498277308E-12</v>
      </c>
      <c r="AD1794" s="42">
        <f>Beazley_data[[#This Row],[Cat_incurred]]+Beazley_data[[#This Row],[incurred_exc_cat]]</f>
        <v>4128291.3997790399</v>
      </c>
      <c r="AE1794" s="40">
        <f t="shared" ref="AE1794:AE1857" si="233">IFERROR(INDEX($AJ$4:$FQ$182,MATCH($B1794,$AI$4:$AI$182,0),MATCH($C1794&amp;"Total Incurred (Cat)",$AJ$1:$FQ$1,0)),0)+IFERROR(INDEX($AJ$4:$FQ$182,MATCH($B1794,$AI$4:$AI$182,0),MATCH($C1794&amp;"Total Incurred (Non Cat)",$AJ$1:$FQ$1,0)),0)</f>
        <v>4129304.37842</v>
      </c>
      <c r="AF1794" s="43">
        <f t="shared" ref="AF1794:AF1857" si="234">IFERROR((AE1794-AD1794)/AE1794,"no values")</f>
        <v>2.4531459735783898E-4</v>
      </c>
    </row>
    <row r="1795" spans="1:32" x14ac:dyDescent="0.25">
      <c r="A1795" s="46" t="s">
        <v>2065</v>
      </c>
      <c r="B1795" s="46" t="s">
        <v>140</v>
      </c>
      <c r="C1795">
        <v>2013</v>
      </c>
      <c r="D1795" s="84">
        <v>6278431.3372999998</v>
      </c>
      <c r="E1795">
        <v>2619925.73323505</v>
      </c>
      <c r="F1795">
        <v>4879405.3083810098</v>
      </c>
      <c r="G1795">
        <v>4879405.3083810098</v>
      </c>
      <c r="H1795">
        <v>1932742.8719744401</v>
      </c>
      <c r="I1795">
        <v>1932742.8719744401</v>
      </c>
      <c r="J1795">
        <v>1.01374938028102</v>
      </c>
      <c r="K1795">
        <v>6812148.1803554501</v>
      </c>
      <c r="L1795">
        <v>6812148.1803554501</v>
      </c>
      <c r="M1795" s="38">
        <f>IF(OR(Beazley_data[[#This Row],[total_RC]]&lt;0.6,Beazley_data[[#This Row],[total_RC]]&gt;2),1,Beazley_data[[#This Row],[total_RC]])</f>
        <v>1.01374938028102</v>
      </c>
      <c r="P1795" s="39" t="str">
        <f>Beazley_data[[#This Row],[key]]</f>
        <v>KM2013</v>
      </c>
      <c r="Q1795" s="40">
        <f>Beazley_data[[#This Row],[WEP]]</f>
        <v>6278431.3372999998</v>
      </c>
      <c r="R1795" s="40">
        <f t="shared" si="227"/>
        <v>6286089.8005444696</v>
      </c>
      <c r="S1795" s="41">
        <f t="shared" si="228"/>
        <v>1.2183190962061182E-3</v>
      </c>
      <c r="U1795" s="42">
        <f>Beazley_data[[#This Row],[Acq_costs]]</f>
        <v>2619925.73323505</v>
      </c>
      <c r="V1795" s="40">
        <f t="shared" si="229"/>
        <v>2622536.5271650301</v>
      </c>
      <c r="W1795" s="43">
        <f t="shared" si="230"/>
        <v>9.9552242759509343E-4</v>
      </c>
      <c r="Y1795" s="44">
        <f>Beazley_data[[#This Row],[total_RC]]</f>
        <v>1.01374938028102</v>
      </c>
      <c r="Z1795" s="45">
        <f t="shared" si="231"/>
        <v>1.01374510165962</v>
      </c>
      <c r="AA1795" s="43">
        <f t="shared" si="232"/>
        <v>-4.2206087043598375E-6</v>
      </c>
      <c r="AD1795" s="42">
        <f>Beazley_data[[#This Row],[Cat_incurred]]+Beazley_data[[#This Row],[incurred_exc_cat]]</f>
        <v>6812148.1803554501</v>
      </c>
      <c r="AE1795" s="40">
        <f t="shared" si="233"/>
        <v>6815378.4979782598</v>
      </c>
      <c r="AF1795" s="43">
        <f t="shared" si="234"/>
        <v>4.7397479446929097E-4</v>
      </c>
    </row>
    <row r="1796" spans="1:32" x14ac:dyDescent="0.25">
      <c r="A1796" s="48" t="s">
        <v>2066</v>
      </c>
      <c r="B1796" s="48" t="s">
        <v>140</v>
      </c>
      <c r="C1796" s="49">
        <v>2014</v>
      </c>
      <c r="D1796" s="85">
        <v>6863989.0817999998</v>
      </c>
      <c r="E1796" s="49">
        <v>2859986.8647812302</v>
      </c>
      <c r="F1796" s="49">
        <v>6939458.0900246296</v>
      </c>
      <c r="G1796" s="49">
        <v>6962882.6454000799</v>
      </c>
      <c r="H1796" s="49">
        <v>1580498.9055451001</v>
      </c>
      <c r="I1796" s="49">
        <v>1580498.9055451001</v>
      </c>
      <c r="J1796" s="49">
        <v>1.0115875886096899</v>
      </c>
      <c r="K1796" s="49">
        <v>8519956.9955697302</v>
      </c>
      <c r="L1796" s="49">
        <v>8543381.5509451795</v>
      </c>
      <c r="M1796" s="38">
        <f>IF(OR(Beazley_data[[#This Row],[total_RC]]&lt;0.6,Beazley_data[[#This Row],[total_RC]]&gt;2),1,Beazley_data[[#This Row],[total_RC]])</f>
        <v>1.0115875886096899</v>
      </c>
      <c r="P1796" s="39" t="str">
        <f>Beazley_data[[#This Row],[key]]</f>
        <v>KM2014</v>
      </c>
      <c r="Q1796" s="40">
        <f>Beazley_data[[#This Row],[WEP]]</f>
        <v>6863989.0817999998</v>
      </c>
      <c r="R1796" s="40">
        <f t="shared" si="227"/>
        <v>6872609.9357420504</v>
      </c>
      <c r="S1796" s="41">
        <f t="shared" si="228"/>
        <v>1.2543784708654189E-3</v>
      </c>
      <c r="U1796" s="42">
        <f>Beazley_data[[#This Row],[Acq_costs]]</f>
        <v>2859986.8647812302</v>
      </c>
      <c r="V1796" s="40">
        <f t="shared" si="229"/>
        <v>2862816.4027509498</v>
      </c>
      <c r="W1796" s="43">
        <f t="shared" si="230"/>
        <v>9.8837563142388269E-4</v>
      </c>
      <c r="Y1796" s="44">
        <f>Beazley_data[[#This Row],[total_RC]]</f>
        <v>1.0115875886096899</v>
      </c>
      <c r="Z1796" s="45">
        <f t="shared" si="231"/>
        <v>1.0115617062753</v>
      </c>
      <c r="AA1796" s="43">
        <f t="shared" si="232"/>
        <v>-2.5586510668972765E-5</v>
      </c>
      <c r="AD1796" s="42">
        <f>Beazley_data[[#This Row],[Cat_incurred]]+Beazley_data[[#This Row],[incurred_exc_cat]]</f>
        <v>8543381.5509451795</v>
      </c>
      <c r="AE1796" s="40">
        <f t="shared" si="233"/>
        <v>8548683.1114876494</v>
      </c>
      <c r="AF1796" s="43">
        <f t="shared" si="234"/>
        <v>6.2016107900240817E-4</v>
      </c>
    </row>
    <row r="1797" spans="1:32" x14ac:dyDescent="0.25">
      <c r="A1797" s="46" t="s">
        <v>2067</v>
      </c>
      <c r="B1797" s="46" t="s">
        <v>140</v>
      </c>
      <c r="C1797">
        <v>2015</v>
      </c>
      <c r="D1797" s="84">
        <v>6699386.4368000003</v>
      </c>
      <c r="E1797">
        <v>3540080.3253782499</v>
      </c>
      <c r="F1797">
        <v>5804814.59510417</v>
      </c>
      <c r="G1797">
        <v>5836317.7751041697</v>
      </c>
      <c r="H1797">
        <v>524853.97129999998</v>
      </c>
      <c r="I1797">
        <v>524853.97129999998</v>
      </c>
      <c r="J1797">
        <v>1.0635393037329499</v>
      </c>
      <c r="K1797">
        <v>6329668.5664041704</v>
      </c>
      <c r="L1797">
        <v>6361171.7464041701</v>
      </c>
      <c r="M1797" s="38">
        <f>IF(OR(Beazley_data[[#This Row],[total_RC]]&lt;0.6,Beazley_data[[#This Row],[total_RC]]&gt;2),1,Beazley_data[[#This Row],[total_RC]])</f>
        <v>1.0635393037329499</v>
      </c>
      <c r="P1797" s="39" t="str">
        <f>Beazley_data[[#This Row],[key]]</f>
        <v>KM2015</v>
      </c>
      <c r="Q1797" s="40">
        <f>Beazley_data[[#This Row],[WEP]]</f>
        <v>6699386.4368000003</v>
      </c>
      <c r="R1797" s="40">
        <f t="shared" si="227"/>
        <v>6702803.9178999998</v>
      </c>
      <c r="S1797" s="41">
        <f t="shared" si="228"/>
        <v>5.0985843265876295E-4</v>
      </c>
      <c r="U1797" s="42">
        <f>Beazley_data[[#This Row],[Acq_costs]]</f>
        <v>3540080.3253782499</v>
      </c>
      <c r="V1797" s="40">
        <f t="shared" si="229"/>
        <v>3541237.4251000001</v>
      </c>
      <c r="W1797" s="43">
        <f t="shared" si="230"/>
        <v>3.2675011100606149E-4</v>
      </c>
      <c r="Y1797" s="44">
        <f>Beazley_data[[#This Row],[total_RC]]</f>
        <v>1.0635393037329499</v>
      </c>
      <c r="Z1797" s="45">
        <f t="shared" si="231"/>
        <v>1.0634555862377</v>
      </c>
      <c r="AA1797" s="43">
        <f t="shared" si="232"/>
        <v>-7.8722135962547925E-5</v>
      </c>
      <c r="AD1797" s="42">
        <f>Beazley_data[[#This Row],[Cat_incurred]]+Beazley_data[[#This Row],[incurred_exc_cat]]</f>
        <v>6361171.7464041701</v>
      </c>
      <c r="AE1797" s="40">
        <f t="shared" si="233"/>
        <v>6378883.5702156397</v>
      </c>
      <c r="AF1797" s="43">
        <f t="shared" si="234"/>
        <v>2.7766338131910515E-3</v>
      </c>
    </row>
    <row r="1798" spans="1:32" x14ac:dyDescent="0.25">
      <c r="A1798" s="48" t="s">
        <v>2068</v>
      </c>
      <c r="B1798" s="48" t="s">
        <v>140</v>
      </c>
      <c r="C1798" s="49">
        <v>2016</v>
      </c>
      <c r="D1798" s="85">
        <v>5053519.3709000004</v>
      </c>
      <c r="E1798" s="49">
        <v>2457078.1090021399</v>
      </c>
      <c r="F1798" s="49">
        <v>4985186.2699907301</v>
      </c>
      <c r="G1798" s="49">
        <v>4985186.2699907301</v>
      </c>
      <c r="H1798" s="49">
        <v>520016.66840000002</v>
      </c>
      <c r="I1798" s="49">
        <v>520016.66840000002</v>
      </c>
      <c r="J1798" s="49">
        <v>0.98887605597388495</v>
      </c>
      <c r="K1798" s="49">
        <v>5505202.9383907299</v>
      </c>
      <c r="L1798" s="49">
        <v>5505202.9383907299</v>
      </c>
      <c r="M1798" s="38">
        <f>IF(OR(Beazley_data[[#This Row],[total_RC]]&lt;0.6,Beazley_data[[#This Row],[total_RC]]&gt;2),1,Beazley_data[[#This Row],[total_RC]])</f>
        <v>0.98887605597388495</v>
      </c>
      <c r="P1798" s="39" t="str">
        <f>Beazley_data[[#This Row],[key]]</f>
        <v>KM2016</v>
      </c>
      <c r="Q1798" s="40">
        <f>Beazley_data[[#This Row],[WEP]]</f>
        <v>5053519.3709000004</v>
      </c>
      <c r="R1798" s="40">
        <f t="shared" si="227"/>
        <v>5056636.2264275001</v>
      </c>
      <c r="S1798" s="41">
        <f t="shared" si="228"/>
        <v>6.1638911480522713E-4</v>
      </c>
      <c r="U1798" s="42">
        <f>Beazley_data[[#This Row],[Acq_costs]]</f>
        <v>2457078.1090021399</v>
      </c>
      <c r="V1798" s="40">
        <f t="shared" si="229"/>
        <v>2458113.674135</v>
      </c>
      <c r="W1798" s="43">
        <f t="shared" si="230"/>
        <v>4.2128447669309083E-4</v>
      </c>
      <c r="Y1798" s="44">
        <f>Beazley_data[[#This Row],[total_RC]]</f>
        <v>0.98887605597388495</v>
      </c>
      <c r="Z1798" s="45">
        <f t="shared" si="231"/>
        <v>0.98886068852748099</v>
      </c>
      <c r="AA1798" s="43">
        <f t="shared" si="232"/>
        <v>-1.5540557514569087E-5</v>
      </c>
      <c r="AD1798" s="42">
        <f>Beazley_data[[#This Row],[Cat_incurred]]+Beazley_data[[#This Row],[incurred_exc_cat]]</f>
        <v>5505202.9383907299</v>
      </c>
      <c r="AE1798" s="40">
        <f t="shared" si="233"/>
        <v>5513308.2698524604</v>
      </c>
      <c r="AF1798" s="43">
        <f t="shared" si="234"/>
        <v>1.4701393546324079E-3</v>
      </c>
    </row>
    <row r="1799" spans="1:32" x14ac:dyDescent="0.25">
      <c r="A1799" s="46" t="s">
        <v>2069</v>
      </c>
      <c r="B1799" s="46" t="s">
        <v>140</v>
      </c>
      <c r="C1799">
        <v>2017</v>
      </c>
      <c r="D1799" s="84">
        <v>3578841.5343999998</v>
      </c>
      <c r="E1799">
        <v>1363686.85761867</v>
      </c>
      <c r="F1799">
        <v>3031478.8059602301</v>
      </c>
      <c r="G1799">
        <v>3031478.8059602301</v>
      </c>
      <c r="H1799">
        <v>1006453.3437</v>
      </c>
      <c r="I1799">
        <v>1028601.2476999999</v>
      </c>
      <c r="J1799">
        <v>0.95741837875781899</v>
      </c>
      <c r="K1799">
        <v>4037932.1496602301</v>
      </c>
      <c r="L1799">
        <v>4060080.0536602298</v>
      </c>
      <c r="M1799" s="38">
        <f>IF(OR(Beazley_data[[#This Row],[total_RC]]&lt;0.6,Beazley_data[[#This Row],[total_RC]]&gt;2),1,Beazley_data[[#This Row],[total_RC]])</f>
        <v>0.95741837875781899</v>
      </c>
      <c r="P1799" s="39" t="str">
        <f>Beazley_data[[#This Row],[key]]</f>
        <v>KM2017</v>
      </c>
      <c r="Q1799" s="40">
        <f>Beazley_data[[#This Row],[WEP]]</f>
        <v>3578841.5343999998</v>
      </c>
      <c r="R1799" s="40">
        <f t="shared" si="227"/>
        <v>3581938.5137399998</v>
      </c>
      <c r="S1799" s="41">
        <f t="shared" si="228"/>
        <v>8.6460985528376288E-4</v>
      </c>
      <c r="U1799" s="42">
        <f>Beazley_data[[#This Row],[Acq_costs]]</f>
        <v>1363686.85761867</v>
      </c>
      <c r="V1799" s="40">
        <f t="shared" si="229"/>
        <v>1364772.8776725</v>
      </c>
      <c r="W1799" s="43">
        <f t="shared" si="230"/>
        <v>7.9575149213260261E-4</v>
      </c>
      <c r="Y1799" s="44">
        <f>Beazley_data[[#This Row],[total_RC]]</f>
        <v>0.95741837875781899</v>
      </c>
      <c r="Z1799" s="45">
        <f t="shared" si="231"/>
        <v>0.95742408077680796</v>
      </c>
      <c r="AA1799" s="43">
        <f t="shared" si="232"/>
        <v>5.955583427927814E-6</v>
      </c>
      <c r="AD1799" s="42">
        <f>Beazley_data[[#This Row],[Cat_incurred]]+Beazley_data[[#This Row],[incurred_exc_cat]]</f>
        <v>4060080.0536602298</v>
      </c>
      <c r="AE1799" s="40">
        <f t="shared" si="233"/>
        <v>3953631.3634646302</v>
      </c>
      <c r="AF1799" s="43">
        <f t="shared" si="234"/>
        <v>-2.6924283123431338E-2</v>
      </c>
    </row>
    <row r="1800" spans="1:32" x14ac:dyDescent="0.25">
      <c r="A1800" s="48" t="s">
        <v>2070</v>
      </c>
      <c r="B1800" s="48" t="s">
        <v>140</v>
      </c>
      <c r="C1800" s="49">
        <v>2018</v>
      </c>
      <c r="D1800" s="85">
        <v>3894557.9471999998</v>
      </c>
      <c r="E1800" s="49">
        <v>1563207.15731738</v>
      </c>
      <c r="F1800" s="49">
        <v>2699766.0777042098</v>
      </c>
      <c r="G1800" s="49">
        <v>2699811.75030421</v>
      </c>
      <c r="H1800" s="49">
        <v>932918.00390000001</v>
      </c>
      <c r="I1800" s="49">
        <v>969343.34296759998</v>
      </c>
      <c r="J1800" s="49">
        <v>0.998882577304256</v>
      </c>
      <c r="K1800" s="49">
        <v>3632684.0816042102</v>
      </c>
      <c r="L1800" s="49">
        <v>3669155.0932718101</v>
      </c>
      <c r="M1800" s="38">
        <f>IF(OR(Beazley_data[[#This Row],[total_RC]]&lt;0.6,Beazley_data[[#This Row],[total_RC]]&gt;2),1,Beazley_data[[#This Row],[total_RC]])</f>
        <v>0.998882577304256</v>
      </c>
      <c r="P1800" s="39" t="str">
        <f>Beazley_data[[#This Row],[key]]</f>
        <v>KM2018</v>
      </c>
      <c r="Q1800" s="40">
        <f>Beazley_data[[#This Row],[WEP]]</f>
        <v>3894557.9471999998</v>
      </c>
      <c r="R1800" s="40">
        <f t="shared" si="227"/>
        <v>3913085.2357229399</v>
      </c>
      <c r="S1800" s="41">
        <f t="shared" si="228"/>
        <v>4.7347009857599551E-3</v>
      </c>
      <c r="U1800" s="42">
        <f>Beazley_data[[#This Row],[Acq_costs]]</f>
        <v>1563207.15731738</v>
      </c>
      <c r="V1800" s="40">
        <f t="shared" si="229"/>
        <v>1566798.3300292599</v>
      </c>
      <c r="W1800" s="43">
        <f t="shared" si="230"/>
        <v>2.2920452766967661E-3</v>
      </c>
      <c r="Y1800" s="44">
        <f>Beazley_data[[#This Row],[total_RC]]</f>
        <v>0.998882577304256</v>
      </c>
      <c r="Z1800" s="45">
        <f t="shared" si="231"/>
        <v>0.99884510395869197</v>
      </c>
      <c r="AA1800" s="43">
        <f t="shared" si="232"/>
        <v>-3.7516673421649632E-5</v>
      </c>
      <c r="AD1800" s="42">
        <f>Beazley_data[[#This Row],[Cat_incurred]]+Beazley_data[[#This Row],[incurred_exc_cat]]</f>
        <v>3669155.0932718101</v>
      </c>
      <c r="AE1800" s="40">
        <f t="shared" si="233"/>
        <v>3612179.04142982</v>
      </c>
      <c r="AF1800" s="43">
        <f t="shared" si="234"/>
        <v>-1.5773318871657338E-2</v>
      </c>
    </row>
    <row r="1801" spans="1:32" x14ac:dyDescent="0.25">
      <c r="A1801" s="46" t="s">
        <v>2071</v>
      </c>
      <c r="B1801" s="46" t="s">
        <v>140</v>
      </c>
      <c r="C1801">
        <v>2019</v>
      </c>
      <c r="D1801" s="84">
        <v>2291562.693</v>
      </c>
      <c r="E1801">
        <v>1005603.19632391</v>
      </c>
      <c r="F1801">
        <v>1271169.1971281001</v>
      </c>
      <c r="G1801">
        <v>1271169.1971281001</v>
      </c>
      <c r="H1801">
        <v>732996.78795400006</v>
      </c>
      <c r="I1801">
        <v>732996.78795400006</v>
      </c>
      <c r="J1801">
        <v>0.99948834935067798</v>
      </c>
      <c r="K1801">
        <v>2004165.9850820999</v>
      </c>
      <c r="L1801">
        <v>2004165.9850820999</v>
      </c>
      <c r="M1801" s="38">
        <f>IF(OR(Beazley_data[[#This Row],[total_RC]]&lt;0.6,Beazley_data[[#This Row],[total_RC]]&gt;2),1,Beazley_data[[#This Row],[total_RC]])</f>
        <v>0.99948834935067798</v>
      </c>
      <c r="P1801" s="39" t="str">
        <f>Beazley_data[[#This Row],[key]]</f>
        <v>KM2019</v>
      </c>
      <c r="Q1801" s="40">
        <f>Beazley_data[[#This Row],[WEP]]</f>
        <v>2291562.693</v>
      </c>
      <c r="R1801" s="40">
        <f t="shared" si="227"/>
        <v>2313545.1517034699</v>
      </c>
      <c r="S1801" s="41">
        <f t="shared" si="228"/>
        <v>9.5016337534126801E-3</v>
      </c>
      <c r="U1801" s="42">
        <f>Beazley_data[[#This Row],[Acq_costs]]</f>
        <v>1005603.19632391</v>
      </c>
      <c r="V1801" s="40">
        <f t="shared" si="229"/>
        <v>1009938.52269766</v>
      </c>
      <c r="W1801" s="43">
        <f t="shared" si="230"/>
        <v>4.2926636387429279E-3</v>
      </c>
      <c r="Y1801" s="44">
        <f>Beazley_data[[#This Row],[total_RC]]</f>
        <v>0.99948834935067798</v>
      </c>
      <c r="Z1801" s="45">
        <f t="shared" si="231"/>
        <v>0.99945681352627203</v>
      </c>
      <c r="AA1801" s="43">
        <f t="shared" si="232"/>
        <v>-3.1552963548965197E-5</v>
      </c>
      <c r="AD1801" s="42">
        <f>Beazley_data[[#This Row],[Cat_incurred]]+Beazley_data[[#This Row],[incurred_exc_cat]]</f>
        <v>2004165.9850821001</v>
      </c>
      <c r="AE1801" s="40">
        <f t="shared" si="233"/>
        <v>2085594.4179738299</v>
      </c>
      <c r="AF1801" s="43">
        <f t="shared" si="234"/>
        <v>3.9043273318135396E-2</v>
      </c>
    </row>
    <row r="1802" spans="1:32" x14ac:dyDescent="0.25">
      <c r="A1802" s="48" t="s">
        <v>2072</v>
      </c>
      <c r="B1802" s="48" t="s">
        <v>140</v>
      </c>
      <c r="C1802" s="49">
        <v>2020</v>
      </c>
      <c r="D1802" s="85">
        <v>1708209.7149</v>
      </c>
      <c r="E1802" s="49">
        <v>279053.05417189503</v>
      </c>
      <c r="F1802" s="49">
        <v>11516495.3291</v>
      </c>
      <c r="G1802" s="49">
        <v>11516495.3291</v>
      </c>
      <c r="H1802" s="49">
        <v>255033.1</v>
      </c>
      <c r="I1802" s="49">
        <v>255033.1</v>
      </c>
      <c r="J1802" s="49">
        <v>0.99798333797225902</v>
      </c>
      <c r="K1802" s="49">
        <v>11771528.429099999</v>
      </c>
      <c r="L1802" s="49">
        <v>11771528.429099999</v>
      </c>
      <c r="M1802" s="38">
        <f>IF(OR(Beazley_data[[#This Row],[total_RC]]&lt;0.6,Beazley_data[[#This Row],[total_RC]]&gt;2),1,Beazley_data[[#This Row],[total_RC]])</f>
        <v>0.99798333797225902</v>
      </c>
      <c r="P1802" s="39" t="str">
        <f>Beazley_data[[#This Row],[key]]</f>
        <v>KM2020</v>
      </c>
      <c r="Q1802" s="40">
        <f>Beazley_data[[#This Row],[WEP]]</f>
        <v>1708209.7149</v>
      </c>
      <c r="R1802" s="40">
        <f t="shared" si="227"/>
        <v>1391308.8171836501</v>
      </c>
      <c r="S1802" s="41">
        <f t="shared" si="228"/>
        <v>-0.22777178855075106</v>
      </c>
      <c r="U1802" s="42">
        <f>Beazley_data[[#This Row],[Acq_costs]]</f>
        <v>279053.05417189503</v>
      </c>
      <c r="V1802" s="40">
        <f t="shared" si="229"/>
        <v>244074.31412114701</v>
      </c>
      <c r="W1802" s="43">
        <f t="shared" si="230"/>
        <v>-0.14331184408608527</v>
      </c>
      <c r="Y1802" s="44">
        <f>Beazley_data[[#This Row],[total_RC]]</f>
        <v>0.99798333797225902</v>
      </c>
      <c r="Z1802" s="45">
        <f t="shared" si="231"/>
        <v>0.99711297143651101</v>
      </c>
      <c r="AA1802" s="43">
        <f t="shared" si="232"/>
        <v>-8.7288658424942728E-4</v>
      </c>
      <c r="AD1802" s="42">
        <f>Beazley_data[[#This Row],[Cat_incurred]]+Beazley_data[[#This Row],[incurred_exc_cat]]</f>
        <v>11771528.429099999</v>
      </c>
      <c r="AE1802" s="40">
        <f t="shared" si="233"/>
        <v>11701172.603499999</v>
      </c>
      <c r="AF1802" s="43">
        <f t="shared" si="234"/>
        <v>-6.0127158178109085E-3</v>
      </c>
    </row>
    <row r="1803" spans="1:32" x14ac:dyDescent="0.25">
      <c r="A1803" s="46" t="s">
        <v>2073</v>
      </c>
      <c r="B1803" s="46" t="s">
        <v>140</v>
      </c>
      <c r="C1803">
        <v>2021</v>
      </c>
      <c r="D1803" s="84">
        <v>3801584.5759999999</v>
      </c>
      <c r="E1803">
        <v>3422893.1227352899</v>
      </c>
      <c r="F1803">
        <v>1213164.6159495299</v>
      </c>
      <c r="G1803">
        <v>1213164.6159495299</v>
      </c>
      <c r="H1803">
        <v>527797.29500000004</v>
      </c>
      <c r="I1803">
        <v>527797.29500000004</v>
      </c>
      <c r="J1803">
        <v>1.00378507026861</v>
      </c>
      <c r="K1803">
        <v>1740961.9109495301</v>
      </c>
      <c r="L1803">
        <v>1740961.9109495301</v>
      </c>
      <c r="M1803" s="38">
        <f>IF(OR(Beazley_data[[#This Row],[total_RC]]&lt;0.6,Beazley_data[[#This Row],[total_RC]]&gt;2),1,Beazley_data[[#This Row],[total_RC]])</f>
        <v>1.00378507026861</v>
      </c>
      <c r="P1803" s="39" t="str">
        <f>Beazley_data[[#This Row],[key]]</f>
        <v>KM2021</v>
      </c>
      <c r="Q1803" s="40">
        <f>Beazley_data[[#This Row],[WEP]]</f>
        <v>3801584.5759999999</v>
      </c>
      <c r="R1803" s="40">
        <f t="shared" si="227"/>
        <v>3438832.6649412699</v>
      </c>
      <c r="S1803" s="41">
        <f t="shared" si="228"/>
        <v>-0.10548693303892565</v>
      </c>
      <c r="U1803" s="42">
        <f>Beazley_data[[#This Row],[Acq_costs]]</f>
        <v>3422893.1227352899</v>
      </c>
      <c r="V1803" s="40">
        <f t="shared" si="229"/>
        <v>2924222.60223867</v>
      </c>
      <c r="W1803" s="43">
        <f t="shared" si="230"/>
        <v>-0.17053097124509511</v>
      </c>
      <c r="Y1803" s="44">
        <f>Beazley_data[[#This Row],[total_RC]]</f>
        <v>1.00378507026861</v>
      </c>
      <c r="Z1803" s="45">
        <f t="shared" si="231"/>
        <v>1.00438312244248</v>
      </c>
      <c r="AA1803" s="43">
        <f t="shared" si="232"/>
        <v>5.9544227746045127E-4</v>
      </c>
      <c r="AD1803" s="42">
        <f>Beazley_data[[#This Row],[Cat_incurred]]+Beazley_data[[#This Row],[incurred_exc_cat]]</f>
        <v>1740961.9109495301</v>
      </c>
      <c r="AE1803" s="40">
        <f t="shared" si="233"/>
        <v>746568.79492347699</v>
      </c>
      <c r="AF1803" s="43">
        <f t="shared" si="234"/>
        <v>-1.3319510844649995</v>
      </c>
    </row>
    <row r="1804" spans="1:32" x14ac:dyDescent="0.25">
      <c r="A1804" s="48" t="s">
        <v>2074</v>
      </c>
      <c r="B1804" s="48" t="s">
        <v>140</v>
      </c>
      <c r="C1804" s="49">
        <v>2022</v>
      </c>
      <c r="D1804" s="85">
        <v>3920317.1080999998</v>
      </c>
      <c r="E1804" s="49">
        <v>2520260.76932297</v>
      </c>
      <c r="F1804" s="49">
        <v>1178784.21221518</v>
      </c>
      <c r="G1804" s="49">
        <v>1627645.1028151801</v>
      </c>
      <c r="H1804" s="49">
        <v>332353.47963808</v>
      </c>
      <c r="I1804" s="49">
        <v>446645.47963808</v>
      </c>
      <c r="J1804" s="49">
        <v>1.0360616104648199</v>
      </c>
      <c r="K1804" s="49">
        <v>1511137.6918532599</v>
      </c>
      <c r="L1804" s="49">
        <v>2074290.58245326</v>
      </c>
      <c r="M1804" s="38">
        <f>IF(OR(Beazley_data[[#This Row],[total_RC]]&lt;0.6,Beazley_data[[#This Row],[total_RC]]&gt;2),1,Beazley_data[[#This Row],[total_RC]])</f>
        <v>1.0360616104648199</v>
      </c>
      <c r="P1804" s="39" t="str">
        <f>Beazley_data[[#This Row],[key]]</f>
        <v>KM2022</v>
      </c>
      <c r="Q1804" s="40">
        <f>Beazley_data[[#This Row],[WEP]]</f>
        <v>3920317.1080999998</v>
      </c>
      <c r="R1804" s="40">
        <f t="shared" si="227"/>
        <v>3617799.11380724</v>
      </c>
      <c r="S1804" s="41">
        <f t="shared" si="228"/>
        <v>-8.3619345567919293E-2</v>
      </c>
      <c r="U1804" s="42">
        <f>Beazley_data[[#This Row],[Acq_costs]]</f>
        <v>2520260.76932297</v>
      </c>
      <c r="V1804" s="40">
        <f t="shared" si="229"/>
        <v>2326586.4003784</v>
      </c>
      <c r="W1804" s="43">
        <f t="shared" si="230"/>
        <v>-8.3244004569557536E-2</v>
      </c>
      <c r="Y1804" s="44">
        <f>Beazley_data[[#This Row],[total_RC]]</f>
        <v>1.0360616104648199</v>
      </c>
      <c r="Z1804" s="45">
        <f t="shared" si="231"/>
        <v>1.02865197787151</v>
      </c>
      <c r="AA1804" s="43">
        <f t="shared" si="232"/>
        <v>-7.2032453664668903E-3</v>
      </c>
      <c r="AD1804" s="42">
        <f>Beazley_data[[#This Row],[Cat_incurred]]+Beazley_data[[#This Row],[incurred_exc_cat]]</f>
        <v>2074290.5824532602</v>
      </c>
      <c r="AE1804" s="40">
        <f t="shared" si="233"/>
        <v>4363.8770769860002</v>
      </c>
      <c r="AF1804" s="43">
        <f t="shared" si="234"/>
        <v>-474.33203751144862</v>
      </c>
    </row>
    <row r="1805" spans="1:32" x14ac:dyDescent="0.25">
      <c r="A1805" s="46" t="s">
        <v>2075</v>
      </c>
      <c r="B1805" s="46" t="s">
        <v>140</v>
      </c>
      <c r="C1805">
        <v>2023</v>
      </c>
      <c r="D1805" s="84">
        <v>1183741.6638</v>
      </c>
      <c r="E1805">
        <v>259225.26419663901</v>
      </c>
      <c r="F1805">
        <v>77577.379526818593</v>
      </c>
      <c r="G1805">
        <v>80700.072588768599</v>
      </c>
      <c r="H1805">
        <v>0</v>
      </c>
      <c r="I1805">
        <v>0</v>
      </c>
      <c r="J1805">
        <v>0.99772337315853699</v>
      </c>
      <c r="K1805">
        <v>77577.379526818593</v>
      </c>
      <c r="L1805">
        <v>80700.072588768599</v>
      </c>
      <c r="M1805" s="38">
        <f>IF(OR(Beazley_data[[#This Row],[total_RC]]&lt;0.6,Beazley_data[[#This Row],[total_RC]]&gt;2),1,Beazley_data[[#This Row],[total_RC]])</f>
        <v>0.99772337315853699</v>
      </c>
      <c r="P1805" s="39" t="str">
        <f>Beazley_data[[#This Row],[key]]</f>
        <v>KM2023</v>
      </c>
      <c r="Q1805" s="40">
        <f>Beazley_data[[#This Row],[WEP]]</f>
        <v>1183741.6638</v>
      </c>
      <c r="R1805" s="40">
        <f t="shared" si="227"/>
        <v>0</v>
      </c>
      <c r="S1805" s="41" t="str">
        <f t="shared" si="228"/>
        <v>no values</v>
      </c>
      <c r="U1805" s="42">
        <f>Beazley_data[[#This Row],[Acq_costs]]</f>
        <v>259225.26419663901</v>
      </c>
      <c r="V1805" s="40">
        <f t="shared" si="229"/>
        <v>0</v>
      </c>
      <c r="W1805" s="43" t="str">
        <f t="shared" si="230"/>
        <v>no values</v>
      </c>
      <c r="Y1805" s="44">
        <f>Beazley_data[[#This Row],[total_RC]]</f>
        <v>0.99772337315853699</v>
      </c>
      <c r="Z1805" s="45">
        <f t="shared" si="231"/>
        <v>0</v>
      </c>
      <c r="AA1805" s="43" t="str">
        <f t="shared" si="232"/>
        <v>no values</v>
      </c>
      <c r="AD1805" s="42">
        <f>Beazley_data[[#This Row],[Cat_incurred]]+Beazley_data[[#This Row],[incurred_exc_cat]]</f>
        <v>80700.072588768599</v>
      </c>
      <c r="AE1805" s="40">
        <f t="shared" si="233"/>
        <v>0</v>
      </c>
      <c r="AF1805" s="43" t="str">
        <f t="shared" si="234"/>
        <v>no values</v>
      </c>
    </row>
    <row r="1806" spans="1:32" x14ac:dyDescent="0.25">
      <c r="A1806" s="48" t="s">
        <v>2076</v>
      </c>
      <c r="B1806" s="48" t="s">
        <v>140</v>
      </c>
      <c r="C1806" s="49">
        <v>2024</v>
      </c>
      <c r="D1806" s="85">
        <v>1280468.4331</v>
      </c>
      <c r="E1806" s="49">
        <v>674594.01760588202</v>
      </c>
      <c r="F1806" s="49">
        <v>0</v>
      </c>
      <c r="G1806" s="49">
        <v>0</v>
      </c>
      <c r="H1806" s="49">
        <v>0</v>
      </c>
      <c r="I1806" s="49">
        <v>0</v>
      </c>
      <c r="J1806" s="49">
        <v>1.0574367669282601</v>
      </c>
      <c r="K1806" s="49">
        <v>0</v>
      </c>
      <c r="L1806" s="49">
        <v>0</v>
      </c>
      <c r="M1806" s="38">
        <f>IF(OR(Beazley_data[[#This Row],[total_RC]]&lt;0.6,Beazley_data[[#This Row],[total_RC]]&gt;2),1,Beazley_data[[#This Row],[total_RC]])</f>
        <v>1.0574367669282601</v>
      </c>
      <c r="P1806" s="39" t="str">
        <f>Beazley_data[[#This Row],[key]]</f>
        <v>KM2024</v>
      </c>
      <c r="Q1806" s="40">
        <f>Beazley_data[[#This Row],[WEP]]</f>
        <v>1280468.4331</v>
      </c>
      <c r="R1806" s="40">
        <f t="shared" si="227"/>
        <v>0</v>
      </c>
      <c r="S1806" s="41" t="str">
        <f t="shared" si="228"/>
        <v>no values</v>
      </c>
      <c r="U1806" s="42">
        <f>Beazley_data[[#This Row],[Acq_costs]]</f>
        <v>674594.01760588202</v>
      </c>
      <c r="V1806" s="40">
        <f t="shared" si="229"/>
        <v>0</v>
      </c>
      <c r="W1806" s="43" t="str">
        <f t="shared" si="230"/>
        <v>no values</v>
      </c>
      <c r="Y1806" s="44">
        <f>Beazley_data[[#This Row],[total_RC]]</f>
        <v>1.0574367669282601</v>
      </c>
      <c r="Z1806" s="45">
        <f t="shared" si="231"/>
        <v>0</v>
      </c>
      <c r="AA1806" s="43" t="str">
        <f t="shared" si="232"/>
        <v>no values</v>
      </c>
      <c r="AD1806" s="42">
        <f>Beazley_data[[#This Row],[Cat_incurred]]+Beazley_data[[#This Row],[incurred_exc_cat]]</f>
        <v>0</v>
      </c>
      <c r="AE1806" s="40">
        <f t="shared" si="233"/>
        <v>0</v>
      </c>
      <c r="AF1806" s="43" t="str">
        <f t="shared" si="234"/>
        <v>no values</v>
      </c>
    </row>
    <row r="1807" spans="1:32" x14ac:dyDescent="0.25">
      <c r="A1807" s="46" t="s">
        <v>2077</v>
      </c>
      <c r="B1807" s="46" t="s">
        <v>1984</v>
      </c>
      <c r="C1807"/>
      <c r="D1807" s="84">
        <v>7379.3509000000004</v>
      </c>
      <c r="E1807">
        <v>2799.06413448276</v>
      </c>
      <c r="F1807">
        <v>0</v>
      </c>
      <c r="G1807">
        <v>0</v>
      </c>
      <c r="H1807">
        <v>0</v>
      </c>
      <c r="I1807">
        <v>0</v>
      </c>
      <c r="K1807">
        <v>0</v>
      </c>
      <c r="L1807">
        <v>0</v>
      </c>
      <c r="M1807" s="38">
        <f>IF(OR(Beazley_data[[#This Row],[total_RC]]&lt;0.6,Beazley_data[[#This Row],[total_RC]]&gt;2),1,Beazley_data[[#This Row],[total_RC]])</f>
        <v>1</v>
      </c>
      <c r="P1807" s="39" t="str">
        <f>Beazley_data[[#This Row],[key]]</f>
        <v>KNA</v>
      </c>
      <c r="Q1807" s="40">
        <f>Beazley_data[[#This Row],[WEP]]</f>
        <v>7379.3509000000004</v>
      </c>
      <c r="R1807" s="40">
        <f t="shared" si="227"/>
        <v>0</v>
      </c>
      <c r="S1807" s="41" t="str">
        <f t="shared" si="228"/>
        <v>no values</v>
      </c>
      <c r="U1807" s="42">
        <f>Beazley_data[[#This Row],[Acq_costs]]</f>
        <v>2799.06413448276</v>
      </c>
      <c r="V1807" s="40">
        <f t="shared" si="229"/>
        <v>0</v>
      </c>
      <c r="W1807" s="43" t="str">
        <f t="shared" si="230"/>
        <v>no values</v>
      </c>
      <c r="Y1807" s="44">
        <f>Beazley_data[[#This Row],[total_RC]]</f>
        <v>0</v>
      </c>
      <c r="Z1807" s="45">
        <f t="shared" si="231"/>
        <v>0</v>
      </c>
      <c r="AA1807" s="43" t="str">
        <f t="shared" si="232"/>
        <v>no values</v>
      </c>
      <c r="AD1807" s="42">
        <f>Beazley_data[[#This Row],[Cat_incurred]]+Beazley_data[[#This Row],[incurred_exc_cat]]</f>
        <v>0</v>
      </c>
      <c r="AE1807" s="40">
        <f t="shared" si="233"/>
        <v>0</v>
      </c>
      <c r="AF1807" s="43" t="str">
        <f t="shared" si="234"/>
        <v>no values</v>
      </c>
    </row>
    <row r="1808" spans="1:32" x14ac:dyDescent="0.25">
      <c r="A1808" s="48" t="s">
        <v>2078</v>
      </c>
      <c r="B1808" s="48" t="s">
        <v>141</v>
      </c>
      <c r="C1808" s="49">
        <v>2012</v>
      </c>
      <c r="D1808" s="85">
        <v>0</v>
      </c>
      <c r="E1808" s="49">
        <v>0</v>
      </c>
      <c r="F1808" s="49">
        <v>0</v>
      </c>
      <c r="G1808" s="49">
        <v>0</v>
      </c>
      <c r="H1808" s="49">
        <v>0</v>
      </c>
      <c r="I1808" s="49">
        <v>0</v>
      </c>
      <c r="J1808" s="49"/>
      <c r="K1808" s="49">
        <v>0</v>
      </c>
      <c r="L1808" s="49">
        <v>0</v>
      </c>
      <c r="M1808" s="38">
        <f>IF(OR(Beazley_data[[#This Row],[total_RC]]&lt;0.6,Beazley_data[[#This Row],[total_RC]]&gt;2),1,Beazley_data[[#This Row],[total_RC]])</f>
        <v>1</v>
      </c>
      <c r="P1808" s="39" t="str">
        <f>Beazley_data[[#This Row],[key]]</f>
        <v>KP2012</v>
      </c>
      <c r="Q1808" s="40">
        <f>Beazley_data[[#This Row],[WEP]]</f>
        <v>0</v>
      </c>
      <c r="R1808" s="40">
        <f t="shared" si="227"/>
        <v>0</v>
      </c>
      <c r="S1808" s="41" t="str">
        <f t="shared" si="228"/>
        <v>no values</v>
      </c>
      <c r="U1808" s="42">
        <f>Beazley_data[[#This Row],[Acq_costs]]</f>
        <v>0</v>
      </c>
      <c r="V1808" s="40">
        <f t="shared" si="229"/>
        <v>0</v>
      </c>
      <c r="W1808" s="43" t="str">
        <f t="shared" si="230"/>
        <v>no values</v>
      </c>
      <c r="Y1808" s="44">
        <f>Beazley_data[[#This Row],[total_RC]]</f>
        <v>0</v>
      </c>
      <c r="Z1808" s="45">
        <f t="shared" si="231"/>
        <v>0</v>
      </c>
      <c r="AA1808" s="43" t="str">
        <f t="shared" si="232"/>
        <v>no values</v>
      </c>
      <c r="AD1808" s="42">
        <f>Beazley_data[[#This Row],[Cat_incurred]]+Beazley_data[[#This Row],[incurred_exc_cat]]</f>
        <v>0</v>
      </c>
      <c r="AE1808" s="40">
        <f t="shared" si="233"/>
        <v>0</v>
      </c>
      <c r="AF1808" s="43" t="str">
        <f t="shared" si="234"/>
        <v>no values</v>
      </c>
    </row>
    <row r="1809" spans="1:32" x14ac:dyDescent="0.25">
      <c r="A1809" s="46" t="s">
        <v>2079</v>
      </c>
      <c r="B1809" s="46" t="s">
        <v>141</v>
      </c>
      <c r="C1809">
        <v>2013</v>
      </c>
      <c r="D1809" s="84">
        <v>4458754.4030999998</v>
      </c>
      <c r="E1809">
        <v>1965323.3408299901</v>
      </c>
      <c r="F1809">
        <v>0</v>
      </c>
      <c r="G1809">
        <v>0</v>
      </c>
      <c r="H1809">
        <v>0</v>
      </c>
      <c r="I1809">
        <v>0</v>
      </c>
      <c r="J1809">
        <v>0.71007069103176801</v>
      </c>
      <c r="K1809">
        <v>0</v>
      </c>
      <c r="L1809">
        <v>0</v>
      </c>
      <c r="M1809" s="38">
        <f>IF(OR(Beazley_data[[#This Row],[total_RC]]&lt;0.6,Beazley_data[[#This Row],[total_RC]]&gt;2),1,Beazley_data[[#This Row],[total_RC]])</f>
        <v>0.71007069103176801</v>
      </c>
      <c r="P1809" s="39" t="str">
        <f>Beazley_data[[#This Row],[key]]</f>
        <v>KP2013</v>
      </c>
      <c r="Q1809" s="40">
        <f>Beazley_data[[#This Row],[WEP]]</f>
        <v>4458754.4030999998</v>
      </c>
      <c r="R1809" s="40">
        <f t="shared" si="227"/>
        <v>4449292.6289600004</v>
      </c>
      <c r="S1809" s="41">
        <f t="shared" si="228"/>
        <v>-2.1265794203810446E-3</v>
      </c>
      <c r="U1809" s="42">
        <f>Beazley_data[[#This Row],[Acq_costs]]</f>
        <v>1965323.3408299901</v>
      </c>
      <c r="V1809" s="40">
        <f t="shared" si="229"/>
        <v>1943753.6043199999</v>
      </c>
      <c r="W1809" s="43">
        <f t="shared" si="230"/>
        <v>-1.1096949974549941E-2</v>
      </c>
      <c r="Y1809" s="44">
        <f>Beazley_data[[#This Row],[total_RC]]</f>
        <v>0.71007069103176801</v>
      </c>
      <c r="Z1809" s="45">
        <f t="shared" si="231"/>
        <v>0.70816758787453404</v>
      </c>
      <c r="AA1809" s="43">
        <f t="shared" si="232"/>
        <v>-2.687362694677771E-3</v>
      </c>
      <c r="AD1809" s="42">
        <f>Beazley_data[[#This Row],[Cat_incurred]]+Beazley_data[[#This Row],[incurred_exc_cat]]</f>
        <v>0</v>
      </c>
      <c r="AE1809" s="40">
        <f t="shared" si="233"/>
        <v>0</v>
      </c>
      <c r="AF1809" s="43" t="str">
        <f t="shared" si="234"/>
        <v>no values</v>
      </c>
    </row>
    <row r="1810" spans="1:32" x14ac:dyDescent="0.25">
      <c r="A1810" s="48" t="s">
        <v>2080</v>
      </c>
      <c r="B1810" s="48" t="s">
        <v>141</v>
      </c>
      <c r="C1810" s="49">
        <v>2014</v>
      </c>
      <c r="D1810" s="85">
        <v>3034324.6257000002</v>
      </c>
      <c r="E1810" s="49">
        <v>1522583.4537279001</v>
      </c>
      <c r="F1810" s="49">
        <v>0</v>
      </c>
      <c r="G1810" s="49">
        <v>0</v>
      </c>
      <c r="H1810" s="49">
        <v>387829.89</v>
      </c>
      <c r="I1810" s="49">
        <v>387829.89</v>
      </c>
      <c r="J1810" s="49">
        <v>0.83110596081339505</v>
      </c>
      <c r="K1810" s="49">
        <v>387829.89</v>
      </c>
      <c r="L1810" s="49">
        <v>387829.89</v>
      </c>
      <c r="M1810" s="38">
        <f>IF(OR(Beazley_data[[#This Row],[total_RC]]&lt;0.6,Beazley_data[[#This Row],[total_RC]]&gt;2),1,Beazley_data[[#This Row],[total_RC]])</f>
        <v>0.83110596081339505</v>
      </c>
      <c r="P1810" s="39" t="str">
        <f>Beazley_data[[#This Row],[key]]</f>
        <v>KP2014</v>
      </c>
      <c r="Q1810" s="40">
        <f>Beazley_data[[#This Row],[WEP]]</f>
        <v>3034324.6257000002</v>
      </c>
      <c r="R1810" s="40">
        <f t="shared" si="227"/>
        <v>3061138.7190483999</v>
      </c>
      <c r="S1810" s="41">
        <f t="shared" si="228"/>
        <v>8.7595159218185614E-3</v>
      </c>
      <c r="U1810" s="42">
        <f>Beazley_data[[#This Row],[Acq_costs]]</f>
        <v>1522583.4537279001</v>
      </c>
      <c r="V1810" s="40">
        <f t="shared" si="229"/>
        <v>1542331.8354876</v>
      </c>
      <c r="W1810" s="43">
        <f t="shared" si="230"/>
        <v>1.2804236614526312E-2</v>
      </c>
      <c r="Y1810" s="44">
        <f>Beazley_data[[#This Row],[total_RC]]</f>
        <v>0.83110596081339505</v>
      </c>
      <c r="Z1810" s="45">
        <f t="shared" si="231"/>
        <v>0.81928705054422502</v>
      </c>
      <c r="AA1810" s="43">
        <f t="shared" si="232"/>
        <v>-1.4425847767664738E-2</v>
      </c>
      <c r="AD1810" s="42">
        <f>Beazley_data[[#This Row],[Cat_incurred]]+Beazley_data[[#This Row],[incurred_exc_cat]]</f>
        <v>387829.89</v>
      </c>
      <c r="AE1810" s="40">
        <f t="shared" si="233"/>
        <v>387829.89</v>
      </c>
      <c r="AF1810" s="43">
        <f t="shared" si="234"/>
        <v>0</v>
      </c>
    </row>
    <row r="1811" spans="1:32" x14ac:dyDescent="0.25">
      <c r="A1811" s="46" t="s">
        <v>2081</v>
      </c>
      <c r="B1811" s="46" t="s">
        <v>141</v>
      </c>
      <c r="C1811">
        <v>2015</v>
      </c>
      <c r="D1811" s="84">
        <v>1587901.2819000001</v>
      </c>
      <c r="E1811">
        <v>824925.43823076901</v>
      </c>
      <c r="F1811">
        <v>0</v>
      </c>
      <c r="G1811">
        <v>0</v>
      </c>
      <c r="H1811">
        <v>0</v>
      </c>
      <c r="I1811">
        <v>0</v>
      </c>
      <c r="J1811">
        <v>0.84287652021022097</v>
      </c>
      <c r="K1811">
        <v>0</v>
      </c>
      <c r="L1811">
        <v>0</v>
      </c>
      <c r="M1811" s="38">
        <f>IF(OR(Beazley_data[[#This Row],[total_RC]]&lt;0.6,Beazley_data[[#This Row],[total_RC]]&gt;2),1,Beazley_data[[#This Row],[total_RC]])</f>
        <v>0.84287652021022097</v>
      </c>
      <c r="P1811" s="39" t="str">
        <f>Beazley_data[[#This Row],[key]]</f>
        <v>KP2015</v>
      </c>
      <c r="Q1811" s="40">
        <f>Beazley_data[[#This Row],[WEP]]</f>
        <v>1587901.2819000001</v>
      </c>
      <c r="R1811" s="40">
        <f t="shared" si="227"/>
        <v>1631129.5223000001</v>
      </c>
      <c r="S1811" s="41">
        <f t="shared" si="228"/>
        <v>2.6502028078705449E-2</v>
      </c>
      <c r="U1811" s="42">
        <f>Beazley_data[[#This Row],[Acq_costs]]</f>
        <v>824925.43823076901</v>
      </c>
      <c r="V1811" s="40">
        <f t="shared" si="229"/>
        <v>838683.78090000001</v>
      </c>
      <c r="W1811" s="43">
        <f t="shared" si="230"/>
        <v>1.6404684319120594E-2</v>
      </c>
      <c r="Y1811" s="44">
        <f>Beazley_data[[#This Row],[total_RC]]</f>
        <v>0.84287652021022097</v>
      </c>
      <c r="Z1811" s="45">
        <f t="shared" si="231"/>
        <v>0.84712368635539304</v>
      </c>
      <c r="AA1811" s="43">
        <f t="shared" si="232"/>
        <v>5.0136316733684809E-3</v>
      </c>
      <c r="AD1811" s="42">
        <f>Beazley_data[[#This Row],[Cat_incurred]]+Beazley_data[[#This Row],[incurred_exc_cat]]</f>
        <v>0</v>
      </c>
      <c r="AE1811" s="40">
        <f t="shared" si="233"/>
        <v>0</v>
      </c>
      <c r="AF1811" s="43" t="str">
        <f t="shared" si="234"/>
        <v>no values</v>
      </c>
    </row>
    <row r="1812" spans="1:32" x14ac:dyDescent="0.25">
      <c r="A1812" s="48" t="s">
        <v>2082</v>
      </c>
      <c r="B1812" s="48" t="s">
        <v>141</v>
      </c>
      <c r="C1812" s="49">
        <v>2016</v>
      </c>
      <c r="D1812" s="85">
        <v>1273918.4820000001</v>
      </c>
      <c r="E1812" s="49">
        <v>591638.39486236998</v>
      </c>
      <c r="F1812" s="49">
        <v>0</v>
      </c>
      <c r="G1812" s="49">
        <v>0</v>
      </c>
      <c r="H1812" s="49">
        <v>626.23</v>
      </c>
      <c r="I1812" s="49">
        <v>626.23</v>
      </c>
      <c r="J1812" s="49">
        <v>0.85568225520780306</v>
      </c>
      <c r="K1812" s="49">
        <v>626.23</v>
      </c>
      <c r="L1812" s="49">
        <v>626.23</v>
      </c>
      <c r="M1812" s="38">
        <f>IF(OR(Beazley_data[[#This Row],[total_RC]]&lt;0.6,Beazley_data[[#This Row],[total_RC]]&gt;2),1,Beazley_data[[#This Row],[total_RC]])</f>
        <v>0.85568225520780306</v>
      </c>
      <c r="P1812" s="39" t="str">
        <f>Beazley_data[[#This Row],[key]]</f>
        <v>KP2016</v>
      </c>
      <c r="Q1812" s="40">
        <f>Beazley_data[[#This Row],[WEP]]</f>
        <v>1273918.4820000001</v>
      </c>
      <c r="R1812" s="40">
        <f t="shared" si="227"/>
        <v>1282052.3462974001</v>
      </c>
      <c r="S1812" s="41">
        <f t="shared" si="228"/>
        <v>6.3444088854022257E-3</v>
      </c>
      <c r="U1812" s="42">
        <f>Beazley_data[[#This Row],[Acq_costs]]</f>
        <v>591638.39486236998</v>
      </c>
      <c r="V1812" s="40">
        <f t="shared" si="229"/>
        <v>594806.40764660004</v>
      </c>
      <c r="W1812" s="43">
        <f t="shared" si="230"/>
        <v>5.3261241699876054E-3</v>
      </c>
      <c r="Y1812" s="44">
        <f>Beazley_data[[#This Row],[total_RC]]</f>
        <v>0.85568225520780306</v>
      </c>
      <c r="Z1812" s="45">
        <f t="shared" si="231"/>
        <v>0.85715374727179905</v>
      </c>
      <c r="AA1812" s="43">
        <f t="shared" si="232"/>
        <v>1.7167189301564021E-3</v>
      </c>
      <c r="AD1812" s="42">
        <f>Beazley_data[[#This Row],[Cat_incurred]]+Beazley_data[[#This Row],[incurred_exc_cat]]</f>
        <v>626.23</v>
      </c>
      <c r="AE1812" s="40">
        <f t="shared" si="233"/>
        <v>626.23</v>
      </c>
      <c r="AF1812" s="43">
        <f t="shared" si="234"/>
        <v>0</v>
      </c>
    </row>
    <row r="1813" spans="1:32" x14ac:dyDescent="0.25">
      <c r="A1813" s="46" t="s">
        <v>2083</v>
      </c>
      <c r="B1813" s="46" t="s">
        <v>141</v>
      </c>
      <c r="C1813">
        <v>2017</v>
      </c>
      <c r="D1813" s="84">
        <v>944937.76809999999</v>
      </c>
      <c r="E1813">
        <v>411667.887998213</v>
      </c>
      <c r="F1813">
        <v>0</v>
      </c>
      <c r="G1813">
        <v>0</v>
      </c>
      <c r="H1813">
        <v>820178.44</v>
      </c>
      <c r="I1813">
        <v>820178.44</v>
      </c>
      <c r="J1813">
        <v>0.87540548510162597</v>
      </c>
      <c r="K1813">
        <v>820178.44</v>
      </c>
      <c r="L1813">
        <v>820178.44</v>
      </c>
      <c r="M1813" s="38">
        <f>IF(OR(Beazley_data[[#This Row],[total_RC]]&lt;0.6,Beazley_data[[#This Row],[total_RC]]&gt;2),1,Beazley_data[[#This Row],[total_RC]])</f>
        <v>0.87540548510162597</v>
      </c>
      <c r="P1813" s="39" t="str">
        <f>Beazley_data[[#This Row],[key]]</f>
        <v>KP2017</v>
      </c>
      <c r="Q1813" s="40">
        <f>Beazley_data[[#This Row],[WEP]]</f>
        <v>944937.76809999999</v>
      </c>
      <c r="R1813" s="40">
        <f t="shared" si="227"/>
        <v>931529.37291819998</v>
      </c>
      <c r="S1813" s="41">
        <f t="shared" si="228"/>
        <v>-1.4393958549901177E-2</v>
      </c>
      <c r="U1813" s="42">
        <f>Beazley_data[[#This Row],[Acq_costs]]</f>
        <v>411667.887998213</v>
      </c>
      <c r="V1813" s="40">
        <f t="shared" si="229"/>
        <v>406936.23310980003</v>
      </c>
      <c r="W1813" s="43">
        <f t="shared" si="230"/>
        <v>-1.1627509431278075E-2</v>
      </c>
      <c r="Y1813" s="44">
        <f>Beazley_data[[#This Row],[total_RC]]</f>
        <v>0.87540548510162597</v>
      </c>
      <c r="Z1813" s="45">
        <f t="shared" si="231"/>
        <v>0.87436286833437904</v>
      </c>
      <c r="AA1813" s="43">
        <f t="shared" si="232"/>
        <v>-1.1924302883916671E-3</v>
      </c>
      <c r="AD1813" s="42">
        <f>Beazley_data[[#This Row],[Cat_incurred]]+Beazley_data[[#This Row],[incurred_exc_cat]]</f>
        <v>820178.44</v>
      </c>
      <c r="AE1813" s="40">
        <f t="shared" si="233"/>
        <v>820178.44</v>
      </c>
      <c r="AF1813" s="43">
        <f t="shared" si="234"/>
        <v>0</v>
      </c>
    </row>
    <row r="1814" spans="1:32" x14ac:dyDescent="0.25">
      <c r="A1814" s="48" t="s">
        <v>2084</v>
      </c>
      <c r="B1814" s="48" t="s">
        <v>141</v>
      </c>
      <c r="C1814" s="49">
        <v>2018</v>
      </c>
      <c r="D1814" s="85">
        <v>581522.02769999998</v>
      </c>
      <c r="E1814" s="49">
        <v>255007.78527691599</v>
      </c>
      <c r="F1814" s="49">
        <v>0</v>
      </c>
      <c r="G1814" s="49">
        <v>0</v>
      </c>
      <c r="H1814" s="49">
        <v>0</v>
      </c>
      <c r="I1814" s="49">
        <v>0</v>
      </c>
      <c r="J1814" s="49">
        <v>0.95693199991112798</v>
      </c>
      <c r="K1814" s="49">
        <v>0</v>
      </c>
      <c r="L1814" s="49">
        <v>0</v>
      </c>
      <c r="M1814" s="38">
        <f>IF(OR(Beazley_data[[#This Row],[total_RC]]&lt;0.6,Beazley_data[[#This Row],[total_RC]]&gt;2),1,Beazley_data[[#This Row],[total_RC]])</f>
        <v>0.95693199991112798</v>
      </c>
      <c r="P1814" s="39" t="str">
        <f>Beazley_data[[#This Row],[key]]</f>
        <v>KP2018</v>
      </c>
      <c r="Q1814" s="40">
        <f>Beazley_data[[#This Row],[WEP]]</f>
        <v>581522.02769999998</v>
      </c>
      <c r="R1814" s="40">
        <f t="shared" si="227"/>
        <v>578873.91364759998</v>
      </c>
      <c r="S1814" s="41">
        <f t="shared" si="228"/>
        <v>-4.5745955897609865E-3</v>
      </c>
      <c r="U1814" s="42">
        <f>Beazley_data[[#This Row],[Acq_costs]]</f>
        <v>255007.78527691599</v>
      </c>
      <c r="V1814" s="40">
        <f t="shared" si="229"/>
        <v>249661.79965639999</v>
      </c>
      <c r="W1814" s="43">
        <f t="shared" si="230"/>
        <v>-2.1412909896001225E-2</v>
      </c>
      <c r="Y1814" s="44">
        <f>Beazley_data[[#This Row],[total_RC]]</f>
        <v>0.95693199991112798</v>
      </c>
      <c r="Z1814" s="45">
        <f t="shared" si="231"/>
        <v>0.957156174674478</v>
      </c>
      <c r="AA1814" s="43">
        <f t="shared" si="232"/>
        <v>2.3420918057207957E-4</v>
      </c>
      <c r="AD1814" s="42">
        <f>Beazley_data[[#This Row],[Cat_incurred]]+Beazley_data[[#This Row],[incurred_exc_cat]]</f>
        <v>0</v>
      </c>
      <c r="AE1814" s="40">
        <f t="shared" si="233"/>
        <v>0</v>
      </c>
      <c r="AF1814" s="43" t="str">
        <f t="shared" si="234"/>
        <v>no values</v>
      </c>
    </row>
    <row r="1815" spans="1:32" x14ac:dyDescent="0.25">
      <c r="A1815" s="46" t="s">
        <v>2085</v>
      </c>
      <c r="B1815" s="46" t="s">
        <v>141</v>
      </c>
      <c r="C1815">
        <v>2019</v>
      </c>
      <c r="D1815" s="84">
        <v>561667.41359999997</v>
      </c>
      <c r="E1815">
        <v>319946.57181548403</v>
      </c>
      <c r="F1815">
        <v>0</v>
      </c>
      <c r="G1815">
        <v>0</v>
      </c>
      <c r="H1815">
        <v>370554.58344000002</v>
      </c>
      <c r="I1815">
        <v>370554.58344000002</v>
      </c>
      <c r="J1815">
        <v>0.97506434715706403</v>
      </c>
      <c r="K1815">
        <v>370554.58344000002</v>
      </c>
      <c r="L1815">
        <v>370554.58344000002</v>
      </c>
      <c r="M1815" s="38">
        <f>IF(OR(Beazley_data[[#This Row],[total_RC]]&lt;0.6,Beazley_data[[#This Row],[total_RC]]&gt;2),1,Beazley_data[[#This Row],[total_RC]])</f>
        <v>0.97506434715706403</v>
      </c>
      <c r="P1815" s="39" t="str">
        <f>Beazley_data[[#This Row],[key]]</f>
        <v>KP2019</v>
      </c>
      <c r="Q1815" s="40">
        <f>Beazley_data[[#This Row],[WEP]]</f>
        <v>561667.41359999997</v>
      </c>
      <c r="R1815" s="40">
        <f t="shared" si="227"/>
        <v>583016.43913349195</v>
      </c>
      <c r="S1815" s="41">
        <f t="shared" si="228"/>
        <v>3.6618222232673171E-2</v>
      </c>
      <c r="U1815" s="42">
        <f>Beazley_data[[#This Row],[Acq_costs]]</f>
        <v>319946.57181548403</v>
      </c>
      <c r="V1815" s="40">
        <f t="shared" si="229"/>
        <v>320836.83860512398</v>
      </c>
      <c r="W1815" s="43">
        <f t="shared" si="230"/>
        <v>2.7748272097134815E-3</v>
      </c>
      <c r="Y1815" s="44">
        <f>Beazley_data[[#This Row],[total_RC]]</f>
        <v>0.97506434715706403</v>
      </c>
      <c r="Z1815" s="45">
        <f t="shared" si="231"/>
        <v>0.97689124553295803</v>
      </c>
      <c r="AA1815" s="43">
        <f t="shared" si="232"/>
        <v>1.8701143901615285E-3</v>
      </c>
      <c r="AD1815" s="42">
        <f>Beazley_data[[#This Row],[Cat_incurred]]+Beazley_data[[#This Row],[incurred_exc_cat]]</f>
        <v>370554.58344000002</v>
      </c>
      <c r="AE1815" s="40">
        <f t="shared" si="233"/>
        <v>380407.74800000002</v>
      </c>
      <c r="AF1815" s="43">
        <f t="shared" si="234"/>
        <v>2.590158747239818E-2</v>
      </c>
    </row>
    <row r="1816" spans="1:32" x14ac:dyDescent="0.25">
      <c r="A1816" s="48" t="s">
        <v>2086</v>
      </c>
      <c r="B1816" s="48" t="s">
        <v>141</v>
      </c>
      <c r="C1816" s="49">
        <v>2020</v>
      </c>
      <c r="D1816" s="85">
        <v>723521.67669999995</v>
      </c>
      <c r="E1816" s="49">
        <v>362730.53864565497</v>
      </c>
      <c r="F1816" s="49">
        <v>0</v>
      </c>
      <c r="G1816" s="49">
        <v>0</v>
      </c>
      <c r="H1816" s="49">
        <v>0</v>
      </c>
      <c r="I1816" s="49">
        <v>0</v>
      </c>
      <c r="J1816" s="49">
        <v>1.15760465759709</v>
      </c>
      <c r="K1816" s="49">
        <v>0</v>
      </c>
      <c r="L1816" s="49">
        <v>0</v>
      </c>
      <c r="M1816" s="38">
        <f>IF(OR(Beazley_data[[#This Row],[total_RC]]&lt;0.6,Beazley_data[[#This Row],[total_RC]]&gt;2),1,Beazley_data[[#This Row],[total_RC]])</f>
        <v>1.15760465759709</v>
      </c>
      <c r="P1816" s="39" t="str">
        <f>Beazley_data[[#This Row],[key]]</f>
        <v>KP2020</v>
      </c>
      <c r="Q1816" s="40">
        <f>Beazley_data[[#This Row],[WEP]]</f>
        <v>723521.67669999995</v>
      </c>
      <c r="R1816" s="40">
        <f t="shared" si="227"/>
        <v>534514.44594999996</v>
      </c>
      <c r="S1816" s="41">
        <f t="shared" si="228"/>
        <v>-0.35360546788230357</v>
      </c>
      <c r="U1816" s="42">
        <f>Beazley_data[[#This Row],[Acq_costs]]</f>
        <v>362730.53864565497</v>
      </c>
      <c r="V1816" s="40">
        <f t="shared" si="229"/>
        <v>268092.29495000001</v>
      </c>
      <c r="W1816" s="43">
        <f t="shared" si="230"/>
        <v>-0.35300620524474702</v>
      </c>
      <c r="Y1816" s="44">
        <f>Beazley_data[[#This Row],[total_RC]]</f>
        <v>1.15760465759709</v>
      </c>
      <c r="Z1816" s="45">
        <f t="shared" si="231"/>
        <v>1.15204057190417</v>
      </c>
      <c r="AA1816" s="43">
        <f t="shared" si="232"/>
        <v>-4.8297653994279922E-3</v>
      </c>
      <c r="AD1816" s="42">
        <f>Beazley_data[[#This Row],[Cat_incurred]]+Beazley_data[[#This Row],[incurred_exc_cat]]</f>
        <v>0</v>
      </c>
      <c r="AE1816" s="40">
        <f t="shared" si="233"/>
        <v>0</v>
      </c>
      <c r="AF1816" s="43" t="str">
        <f t="shared" si="234"/>
        <v>no values</v>
      </c>
    </row>
    <row r="1817" spans="1:32" x14ac:dyDescent="0.25">
      <c r="A1817" s="46" t="s">
        <v>2087</v>
      </c>
      <c r="B1817" s="46" t="s">
        <v>141</v>
      </c>
      <c r="C1817">
        <v>2021</v>
      </c>
      <c r="D1817" s="84">
        <v>505663.9228</v>
      </c>
      <c r="E1817">
        <v>223671.00176924001</v>
      </c>
      <c r="F1817">
        <v>0</v>
      </c>
      <c r="G1817">
        <v>0</v>
      </c>
      <c r="H1817">
        <v>0</v>
      </c>
      <c r="I1817">
        <v>0</v>
      </c>
      <c r="J1817">
        <v>1.03256037550547</v>
      </c>
      <c r="K1817">
        <v>0</v>
      </c>
      <c r="L1817">
        <v>0</v>
      </c>
      <c r="M1817" s="38">
        <f>IF(OR(Beazley_data[[#This Row],[total_RC]]&lt;0.6,Beazley_data[[#This Row],[total_RC]]&gt;2),1,Beazley_data[[#This Row],[total_RC]])</f>
        <v>1.03256037550547</v>
      </c>
      <c r="P1817" s="39" t="str">
        <f>Beazley_data[[#This Row],[key]]</f>
        <v>KP2021</v>
      </c>
      <c r="Q1817" s="40">
        <f>Beazley_data[[#This Row],[WEP]]</f>
        <v>505663.9228</v>
      </c>
      <c r="R1817" s="40">
        <f t="shared" si="227"/>
        <v>324393.29479999997</v>
      </c>
      <c r="S1817" s="41">
        <f t="shared" si="228"/>
        <v>-0.55879893606234932</v>
      </c>
      <c r="U1817" s="42">
        <f>Beazley_data[[#This Row],[Acq_costs]]</f>
        <v>223671.00176924001</v>
      </c>
      <c r="V1817" s="40">
        <f t="shared" si="229"/>
        <v>104071.3054</v>
      </c>
      <c r="W1817" s="43">
        <f t="shared" si="230"/>
        <v>-1.1492091495302799</v>
      </c>
      <c r="Y1817" s="44">
        <f>Beazley_data[[#This Row],[total_RC]]</f>
        <v>1.03256037550547</v>
      </c>
      <c r="Z1817" s="45">
        <f t="shared" si="231"/>
        <v>1.0345798857822699</v>
      </c>
      <c r="AA1817" s="43">
        <f t="shared" si="232"/>
        <v>1.9520099941561495E-3</v>
      </c>
      <c r="AD1817" s="42">
        <f>Beazley_data[[#This Row],[Cat_incurred]]+Beazley_data[[#This Row],[incurred_exc_cat]]</f>
        <v>0</v>
      </c>
      <c r="AE1817" s="40">
        <f t="shared" si="233"/>
        <v>0</v>
      </c>
      <c r="AF1817" s="43" t="str">
        <f t="shared" si="234"/>
        <v>no values</v>
      </c>
    </row>
    <row r="1818" spans="1:32" x14ac:dyDescent="0.25">
      <c r="A1818" s="48" t="s">
        <v>2088</v>
      </c>
      <c r="B1818" s="48" t="s">
        <v>141</v>
      </c>
      <c r="C1818" s="49">
        <v>2022</v>
      </c>
      <c r="D1818" s="85">
        <v>407562.69280000002</v>
      </c>
      <c r="E1818" s="49">
        <v>206584.10766378199</v>
      </c>
      <c r="F1818" s="49">
        <v>0</v>
      </c>
      <c r="G1818" s="49">
        <v>0</v>
      </c>
      <c r="H1818" s="49">
        <v>0</v>
      </c>
      <c r="I1818" s="49">
        <v>0</v>
      </c>
      <c r="J1818" s="49">
        <v>1</v>
      </c>
      <c r="K1818" s="49">
        <v>0</v>
      </c>
      <c r="L1818" s="49">
        <v>0</v>
      </c>
      <c r="M1818" s="38">
        <f>IF(OR(Beazley_data[[#This Row],[total_RC]]&lt;0.6,Beazley_data[[#This Row],[total_RC]]&gt;2),1,Beazley_data[[#This Row],[total_RC]])</f>
        <v>1</v>
      </c>
      <c r="P1818" s="39" t="str">
        <f>Beazley_data[[#This Row],[key]]</f>
        <v>KP2022</v>
      </c>
      <c r="Q1818" s="40">
        <f>Beazley_data[[#This Row],[WEP]]</f>
        <v>407562.69280000002</v>
      </c>
      <c r="R1818" s="40">
        <f t="shared" si="227"/>
        <v>50499.02</v>
      </c>
      <c r="S1818" s="41">
        <f t="shared" si="228"/>
        <v>-7.0707049918988529</v>
      </c>
      <c r="U1818" s="42">
        <f>Beazley_data[[#This Row],[Acq_costs]]</f>
        <v>206584.10766378199</v>
      </c>
      <c r="V1818" s="40">
        <f t="shared" si="229"/>
        <v>23286.78</v>
      </c>
      <c r="W1818" s="43">
        <f t="shared" si="230"/>
        <v>-7.8713041332370555</v>
      </c>
      <c r="Y1818" s="44">
        <f>Beazley_data[[#This Row],[total_RC]]</f>
        <v>1</v>
      </c>
      <c r="Z1818" s="45">
        <f t="shared" si="231"/>
        <v>1</v>
      </c>
      <c r="AA1818" s="43">
        <f t="shared" si="232"/>
        <v>0</v>
      </c>
      <c r="AD1818" s="42">
        <f>Beazley_data[[#This Row],[Cat_incurred]]+Beazley_data[[#This Row],[incurred_exc_cat]]</f>
        <v>0</v>
      </c>
      <c r="AE1818" s="40">
        <f t="shared" si="233"/>
        <v>0</v>
      </c>
      <c r="AF1818" s="43" t="str">
        <f t="shared" si="234"/>
        <v>no values</v>
      </c>
    </row>
    <row r="1819" spans="1:32" x14ac:dyDescent="0.25">
      <c r="A1819" s="46" t="s">
        <v>2089</v>
      </c>
      <c r="B1819" s="46" t="s">
        <v>141</v>
      </c>
      <c r="C1819">
        <v>2023</v>
      </c>
      <c r="D1819" s="84">
        <v>160448.7494</v>
      </c>
      <c r="E1819">
        <v>79199.6105563319</v>
      </c>
      <c r="F1819">
        <v>0</v>
      </c>
      <c r="G1819">
        <v>0</v>
      </c>
      <c r="H1819">
        <v>0</v>
      </c>
      <c r="I1819">
        <v>0</v>
      </c>
      <c r="J1819">
        <v>1.0625366768703599</v>
      </c>
      <c r="K1819">
        <v>0</v>
      </c>
      <c r="L1819">
        <v>0</v>
      </c>
      <c r="M1819" s="38">
        <f>IF(OR(Beazley_data[[#This Row],[total_RC]]&lt;0.6,Beazley_data[[#This Row],[total_RC]]&gt;2),1,Beazley_data[[#This Row],[total_RC]])</f>
        <v>1.0625366768703599</v>
      </c>
      <c r="P1819" s="39" t="str">
        <f>Beazley_data[[#This Row],[key]]</f>
        <v>KP2023</v>
      </c>
      <c r="Q1819" s="40">
        <f>Beazley_data[[#This Row],[WEP]]</f>
        <v>160448.7494</v>
      </c>
      <c r="R1819" s="40">
        <f t="shared" si="227"/>
        <v>0</v>
      </c>
      <c r="S1819" s="41" t="str">
        <f t="shared" si="228"/>
        <v>no values</v>
      </c>
      <c r="U1819" s="42">
        <f>Beazley_data[[#This Row],[Acq_costs]]</f>
        <v>79199.6105563319</v>
      </c>
      <c r="V1819" s="40">
        <f t="shared" si="229"/>
        <v>0</v>
      </c>
      <c r="W1819" s="43" t="str">
        <f t="shared" si="230"/>
        <v>no values</v>
      </c>
      <c r="Y1819" s="44">
        <f>Beazley_data[[#This Row],[total_RC]]</f>
        <v>1.0625366768703599</v>
      </c>
      <c r="Z1819" s="45">
        <f t="shared" si="231"/>
        <v>0</v>
      </c>
      <c r="AA1819" s="43" t="str">
        <f t="shared" si="232"/>
        <v>no values</v>
      </c>
      <c r="AD1819" s="42">
        <f>Beazley_data[[#This Row],[Cat_incurred]]+Beazley_data[[#This Row],[incurred_exc_cat]]</f>
        <v>0</v>
      </c>
      <c r="AE1819" s="40">
        <f t="shared" si="233"/>
        <v>0</v>
      </c>
      <c r="AF1819" s="43" t="str">
        <f t="shared" si="234"/>
        <v>no values</v>
      </c>
    </row>
    <row r="1820" spans="1:32" x14ac:dyDescent="0.25">
      <c r="A1820" s="48" t="s">
        <v>2090</v>
      </c>
      <c r="B1820" s="48" t="s">
        <v>141</v>
      </c>
      <c r="C1820" s="49">
        <v>2024</v>
      </c>
      <c r="D1820" s="85">
        <v>87562.5</v>
      </c>
      <c r="E1820" s="49">
        <v>37437.5</v>
      </c>
      <c r="F1820" s="49">
        <v>0</v>
      </c>
      <c r="G1820" s="49">
        <v>0</v>
      </c>
      <c r="H1820" s="49">
        <v>0</v>
      </c>
      <c r="I1820" s="49">
        <v>0</v>
      </c>
      <c r="J1820" s="49">
        <v>1.00338435612976</v>
      </c>
      <c r="K1820" s="49">
        <v>0</v>
      </c>
      <c r="L1820" s="49">
        <v>0</v>
      </c>
      <c r="M1820" s="38">
        <f>IF(OR(Beazley_data[[#This Row],[total_RC]]&lt;0.6,Beazley_data[[#This Row],[total_RC]]&gt;2),1,Beazley_data[[#This Row],[total_RC]])</f>
        <v>1.00338435612976</v>
      </c>
      <c r="P1820" s="39" t="str">
        <f>Beazley_data[[#This Row],[key]]</f>
        <v>KP2024</v>
      </c>
      <c r="Q1820" s="40">
        <f>Beazley_data[[#This Row],[WEP]]</f>
        <v>87562.5</v>
      </c>
      <c r="R1820" s="40">
        <f t="shared" si="227"/>
        <v>0</v>
      </c>
      <c r="S1820" s="41" t="str">
        <f t="shared" si="228"/>
        <v>no values</v>
      </c>
      <c r="U1820" s="42">
        <f>Beazley_data[[#This Row],[Acq_costs]]</f>
        <v>37437.5</v>
      </c>
      <c r="V1820" s="40">
        <f t="shared" si="229"/>
        <v>0</v>
      </c>
      <c r="W1820" s="43" t="str">
        <f t="shared" si="230"/>
        <v>no values</v>
      </c>
      <c r="Y1820" s="44">
        <f>Beazley_data[[#This Row],[total_RC]]</f>
        <v>1.00338435612976</v>
      </c>
      <c r="Z1820" s="45">
        <f t="shared" si="231"/>
        <v>0</v>
      </c>
      <c r="AA1820" s="43" t="str">
        <f t="shared" si="232"/>
        <v>no values</v>
      </c>
      <c r="AD1820" s="42">
        <f>Beazley_data[[#This Row],[Cat_incurred]]+Beazley_data[[#This Row],[incurred_exc_cat]]</f>
        <v>0</v>
      </c>
      <c r="AE1820" s="40">
        <f t="shared" si="233"/>
        <v>0</v>
      </c>
      <c r="AF1820" s="43" t="str">
        <f t="shared" si="234"/>
        <v>no values</v>
      </c>
    </row>
    <row r="1821" spans="1:32" x14ac:dyDescent="0.25">
      <c r="A1821" s="46" t="s">
        <v>2091</v>
      </c>
      <c r="B1821" s="46" t="s">
        <v>103</v>
      </c>
      <c r="C1821">
        <v>2008</v>
      </c>
      <c r="D1821" s="84">
        <v>10787.663399999999</v>
      </c>
      <c r="E1821">
        <v>3811.9623803709801</v>
      </c>
      <c r="F1821">
        <v>0</v>
      </c>
      <c r="G1821">
        <v>0</v>
      </c>
      <c r="H1821">
        <v>0</v>
      </c>
      <c r="I1821">
        <v>0</v>
      </c>
      <c r="K1821">
        <v>0</v>
      </c>
      <c r="L1821">
        <v>0</v>
      </c>
      <c r="M1821" s="38">
        <f>IF(OR(Beazley_data[[#This Row],[total_RC]]&lt;0.6,Beazley_data[[#This Row],[total_RC]]&gt;2),1,Beazley_data[[#This Row],[total_RC]])</f>
        <v>1</v>
      </c>
      <c r="P1821" s="39" t="str">
        <f>Beazley_data[[#This Row],[key]]</f>
        <v>KS2008</v>
      </c>
      <c r="Q1821" s="40">
        <f>Beazley_data[[#This Row],[WEP]]</f>
        <v>10787.663399999999</v>
      </c>
      <c r="R1821" s="40">
        <f t="shared" si="227"/>
        <v>11117.354671983599</v>
      </c>
      <c r="S1821" s="41">
        <f t="shared" si="228"/>
        <v>2.9655550417442542E-2</v>
      </c>
      <c r="U1821" s="42">
        <f>Beazley_data[[#This Row],[Acq_costs]]</f>
        <v>3811.9623803709801</v>
      </c>
      <c r="V1821" s="40">
        <f t="shared" si="229"/>
        <v>3928.4630602164002</v>
      </c>
      <c r="W1821" s="43">
        <f t="shared" si="230"/>
        <v>2.9655536544361105E-2</v>
      </c>
      <c r="Y1821" s="44">
        <f>Beazley_data[[#This Row],[total_RC]]</f>
        <v>0</v>
      </c>
      <c r="Z1821" s="45">
        <f t="shared" si="231"/>
        <v>0</v>
      </c>
      <c r="AA1821" s="43" t="str">
        <f t="shared" si="232"/>
        <v>no values</v>
      </c>
      <c r="AD1821" s="42">
        <f>Beazley_data[[#This Row],[Cat_incurred]]+Beazley_data[[#This Row],[incurred_exc_cat]]</f>
        <v>0</v>
      </c>
      <c r="AE1821" s="40">
        <f t="shared" si="233"/>
        <v>0</v>
      </c>
      <c r="AF1821" s="43" t="str">
        <f t="shared" si="234"/>
        <v>no values</v>
      </c>
    </row>
    <row r="1822" spans="1:32" x14ac:dyDescent="0.25">
      <c r="A1822" s="48" t="s">
        <v>2092</v>
      </c>
      <c r="B1822" s="48" t="s">
        <v>103</v>
      </c>
      <c r="C1822" s="49">
        <v>2009</v>
      </c>
      <c r="D1822" s="85">
        <v>4063887.8527000002</v>
      </c>
      <c r="E1822" s="49">
        <v>1556490.6155799199</v>
      </c>
      <c r="F1822" s="49">
        <v>1714301.6747906599</v>
      </c>
      <c r="G1822" s="49">
        <v>1714301.6747906599</v>
      </c>
      <c r="H1822" s="49">
        <v>944505.73476925795</v>
      </c>
      <c r="I1822" s="49">
        <v>944505.73476925795</v>
      </c>
      <c r="J1822" s="49">
        <v>1.0516054727302699</v>
      </c>
      <c r="K1822" s="49">
        <v>2658807.40955992</v>
      </c>
      <c r="L1822" s="49">
        <v>2658807.40955992</v>
      </c>
      <c r="M1822" s="38">
        <f>IF(OR(Beazley_data[[#This Row],[total_RC]]&lt;0.6,Beazley_data[[#This Row],[total_RC]]&gt;2),1,Beazley_data[[#This Row],[total_RC]])</f>
        <v>1.0516054727302699</v>
      </c>
      <c r="P1822" s="39" t="str">
        <f>Beazley_data[[#This Row],[key]]</f>
        <v>KS2009</v>
      </c>
      <c r="Q1822" s="40">
        <f>Beazley_data[[#This Row],[WEP]]</f>
        <v>4063887.8527000002</v>
      </c>
      <c r="R1822" s="40">
        <f t="shared" si="227"/>
        <v>4080680.8557910598</v>
      </c>
      <c r="S1822" s="41">
        <f t="shared" si="228"/>
        <v>4.1152453927456719E-3</v>
      </c>
      <c r="U1822" s="42">
        <f>Beazley_data[[#This Row],[Acq_costs]]</f>
        <v>1556490.6155799199</v>
      </c>
      <c r="V1822" s="40">
        <f t="shared" si="229"/>
        <v>1548126.4511464799</v>
      </c>
      <c r="W1822" s="43">
        <f t="shared" si="230"/>
        <v>-5.4027656637775281E-3</v>
      </c>
      <c r="Y1822" s="44">
        <f>Beazley_data[[#This Row],[total_RC]]</f>
        <v>1.0516054727302699</v>
      </c>
      <c r="Z1822" s="45">
        <f t="shared" si="231"/>
        <v>0</v>
      </c>
      <c r="AA1822" s="43" t="str">
        <f t="shared" si="232"/>
        <v>no values</v>
      </c>
      <c r="AD1822" s="42">
        <f>Beazley_data[[#This Row],[Cat_incurred]]+Beazley_data[[#This Row],[incurred_exc_cat]]</f>
        <v>2658807.4095599176</v>
      </c>
      <c r="AE1822" s="40">
        <f t="shared" si="233"/>
        <v>2685259.05979273</v>
      </c>
      <c r="AF1822" s="43">
        <f t="shared" si="234"/>
        <v>9.8506883856688821E-3</v>
      </c>
    </row>
    <row r="1823" spans="1:32" x14ac:dyDescent="0.25">
      <c r="A1823" s="46" t="s">
        <v>2093</v>
      </c>
      <c r="B1823" s="46" t="s">
        <v>103</v>
      </c>
      <c r="C1823">
        <v>2010</v>
      </c>
      <c r="D1823" s="84">
        <v>2971127.9213</v>
      </c>
      <c r="E1823">
        <v>1036101.77474942</v>
      </c>
      <c r="F1823">
        <v>587870.46955248504</v>
      </c>
      <c r="G1823">
        <v>587870.46955248504</v>
      </c>
      <c r="H1823">
        <v>1675609.0706143801</v>
      </c>
      <c r="I1823">
        <v>1675609.0706143801</v>
      </c>
      <c r="J1823">
        <v>1.0018408766117199</v>
      </c>
      <c r="K1823">
        <v>2263479.54016686</v>
      </c>
      <c r="L1823">
        <v>2263479.54016686</v>
      </c>
      <c r="M1823" s="38">
        <f>IF(OR(Beazley_data[[#This Row],[total_RC]]&lt;0.6,Beazley_data[[#This Row],[total_RC]]&gt;2),1,Beazley_data[[#This Row],[total_RC]])</f>
        <v>1.0018408766117199</v>
      </c>
      <c r="P1823" s="39" t="str">
        <f>Beazley_data[[#This Row],[key]]</f>
        <v>KS2010</v>
      </c>
      <c r="Q1823" s="40">
        <f>Beazley_data[[#This Row],[WEP]]</f>
        <v>2971127.9213</v>
      </c>
      <c r="R1823" s="40">
        <f t="shared" si="227"/>
        <v>3067225.53779379</v>
      </c>
      <c r="S1823" s="41">
        <f t="shared" si="228"/>
        <v>3.1330469608345637E-2</v>
      </c>
      <c r="U1823" s="42">
        <f>Beazley_data[[#This Row],[Acq_costs]]</f>
        <v>1036101.77474942</v>
      </c>
      <c r="V1823" s="40">
        <f t="shared" si="229"/>
        <v>1067547.3800977599</v>
      </c>
      <c r="W1823" s="43">
        <f t="shared" si="230"/>
        <v>2.945593416702524E-2</v>
      </c>
      <c r="Y1823" s="44">
        <f>Beazley_data[[#This Row],[total_RC]]</f>
        <v>1.0018408766117199</v>
      </c>
      <c r="Z1823" s="45">
        <f t="shared" si="231"/>
        <v>1.0029071018040601</v>
      </c>
      <c r="AA1823" s="43">
        <f t="shared" si="232"/>
        <v>1.0631345519661406E-3</v>
      </c>
      <c r="AD1823" s="42">
        <f>Beazley_data[[#This Row],[Cat_incurred]]+Beazley_data[[#This Row],[incurred_exc_cat]]</f>
        <v>2263479.5401668651</v>
      </c>
      <c r="AE1823" s="40">
        <f t="shared" si="233"/>
        <v>2399204.53771648</v>
      </c>
      <c r="AF1823" s="43">
        <f t="shared" si="234"/>
        <v>5.6570832297106063E-2</v>
      </c>
    </row>
    <row r="1824" spans="1:32" x14ac:dyDescent="0.25">
      <c r="A1824" s="48" t="s">
        <v>2094</v>
      </c>
      <c r="B1824" s="48" t="s">
        <v>103</v>
      </c>
      <c r="C1824" s="49">
        <v>2011</v>
      </c>
      <c r="D1824" s="85">
        <v>2191626.7831000001</v>
      </c>
      <c r="E1824" s="49">
        <v>844086.56129798701</v>
      </c>
      <c r="F1824" s="49">
        <v>138671.67044424699</v>
      </c>
      <c r="G1824" s="49">
        <v>138671.67044424699</v>
      </c>
      <c r="H1824" s="49">
        <v>1343604.5443247301</v>
      </c>
      <c r="I1824" s="49">
        <v>1343604.5443247301</v>
      </c>
      <c r="J1824" s="49">
        <v>1.00653536545108</v>
      </c>
      <c r="K1824" s="49">
        <v>1482276.2147689799</v>
      </c>
      <c r="L1824" s="49">
        <v>1482276.2147689799</v>
      </c>
      <c r="M1824" s="38">
        <f>IF(OR(Beazley_data[[#This Row],[total_RC]]&lt;0.6,Beazley_data[[#This Row],[total_RC]]&gt;2),1,Beazley_data[[#This Row],[total_RC]])</f>
        <v>1.00653536545108</v>
      </c>
      <c r="P1824" s="39" t="str">
        <f>Beazley_data[[#This Row],[key]]</f>
        <v>KS2011</v>
      </c>
      <c r="Q1824" s="40">
        <f>Beazley_data[[#This Row],[WEP]]</f>
        <v>2191626.7831000001</v>
      </c>
      <c r="R1824" s="40">
        <f t="shared" si="227"/>
        <v>2257053.8365368</v>
      </c>
      <c r="S1824" s="41">
        <f t="shared" si="228"/>
        <v>2.8987812509244572E-2</v>
      </c>
      <c r="U1824" s="42">
        <f>Beazley_data[[#This Row],[Acq_costs]]</f>
        <v>844086.56129798701</v>
      </c>
      <c r="V1824" s="40">
        <f t="shared" si="229"/>
        <v>868282.21542982804</v>
      </c>
      <c r="W1824" s="43">
        <f t="shared" si="230"/>
        <v>2.786611737735915E-2</v>
      </c>
      <c r="Y1824" s="44">
        <f>Beazley_data[[#This Row],[total_RC]]</f>
        <v>1.00653536545108</v>
      </c>
      <c r="Z1824" s="45">
        <f t="shared" si="231"/>
        <v>1.0051638737381801</v>
      </c>
      <c r="AA1824" s="43">
        <f t="shared" si="232"/>
        <v>-1.3644458866188846E-3</v>
      </c>
      <c r="AD1824" s="42">
        <f>Beazley_data[[#This Row],[Cat_incurred]]+Beazley_data[[#This Row],[incurred_exc_cat]]</f>
        <v>1482276.2147689771</v>
      </c>
      <c r="AE1824" s="40">
        <f t="shared" si="233"/>
        <v>1503620.61848918</v>
      </c>
      <c r="AF1824" s="43">
        <f t="shared" si="234"/>
        <v>1.4195338543341776E-2</v>
      </c>
    </row>
    <row r="1825" spans="1:32" x14ac:dyDescent="0.25">
      <c r="A1825" s="46" t="s">
        <v>2095</v>
      </c>
      <c r="B1825" s="46" t="s">
        <v>103</v>
      </c>
      <c r="C1825">
        <v>2012</v>
      </c>
      <c r="D1825" s="84">
        <v>2477165.02</v>
      </c>
      <c r="E1825">
        <v>869712.45719406195</v>
      </c>
      <c r="F1825">
        <v>336323.38466640603</v>
      </c>
      <c r="G1825">
        <v>336323.38466640603</v>
      </c>
      <c r="H1825">
        <v>1780143.68645321</v>
      </c>
      <c r="I1825">
        <v>1780143.68645321</v>
      </c>
      <c r="J1825">
        <v>1.00565506721279</v>
      </c>
      <c r="K1825">
        <v>2116467.0711196102</v>
      </c>
      <c r="L1825">
        <v>2116467.0711196102</v>
      </c>
      <c r="M1825" s="38">
        <f>IF(OR(Beazley_data[[#This Row],[total_RC]]&lt;0.6,Beazley_data[[#This Row],[total_RC]]&gt;2),1,Beazley_data[[#This Row],[total_RC]])</f>
        <v>1.00565506721279</v>
      </c>
      <c r="P1825" s="39" t="str">
        <f>Beazley_data[[#This Row],[key]]</f>
        <v>KS2012</v>
      </c>
      <c r="Q1825" s="40">
        <f>Beazley_data[[#This Row],[WEP]]</f>
        <v>2477165.02</v>
      </c>
      <c r="R1825" s="40">
        <f t="shared" si="227"/>
        <v>2548260.9414755702</v>
      </c>
      <c r="S1825" s="41">
        <f t="shared" si="228"/>
        <v>2.7899780716492125E-2</v>
      </c>
      <c r="U1825" s="42">
        <f>Beazley_data[[#This Row],[Acq_costs]]</f>
        <v>869712.45719406195</v>
      </c>
      <c r="V1825" s="40">
        <f t="shared" si="229"/>
        <v>892565.29685648298</v>
      </c>
      <c r="W1825" s="43">
        <f t="shared" si="230"/>
        <v>2.5603549390622985E-2</v>
      </c>
      <c r="Y1825" s="44">
        <f>Beazley_data[[#This Row],[total_RC]]</f>
        <v>1.00565506721279</v>
      </c>
      <c r="Z1825" s="45">
        <f t="shared" si="231"/>
        <v>1.00550000815954</v>
      </c>
      <c r="AA1825" s="43">
        <f t="shared" si="232"/>
        <v>-1.5421089208521432E-4</v>
      </c>
      <c r="AD1825" s="42">
        <f>Beazley_data[[#This Row],[Cat_incurred]]+Beazley_data[[#This Row],[incurred_exc_cat]]</f>
        <v>2116467.0711196158</v>
      </c>
      <c r="AE1825" s="40">
        <f t="shared" si="233"/>
        <v>2150229.8193366998</v>
      </c>
      <c r="AF1825" s="43">
        <f t="shared" si="234"/>
        <v>1.5701925400466759E-2</v>
      </c>
    </row>
    <row r="1826" spans="1:32" x14ac:dyDescent="0.25">
      <c r="A1826" s="48" t="s">
        <v>2096</v>
      </c>
      <c r="B1826" s="48" t="s">
        <v>103</v>
      </c>
      <c r="C1826" s="49">
        <v>2013</v>
      </c>
      <c r="D1826" s="85">
        <v>2103481.6716999998</v>
      </c>
      <c r="E1826" s="49">
        <v>732564.90969686804</v>
      </c>
      <c r="F1826" s="49">
        <v>298773.24611390301</v>
      </c>
      <c r="G1826" s="49">
        <v>298773.24611390301</v>
      </c>
      <c r="H1826" s="49">
        <v>1024307.37903402</v>
      </c>
      <c r="I1826" s="49">
        <v>1024307.37903402</v>
      </c>
      <c r="J1826" s="49">
        <v>1.00959959913807</v>
      </c>
      <c r="K1826" s="49">
        <v>1323080.6251479301</v>
      </c>
      <c r="L1826" s="49">
        <v>1323080.6251479301</v>
      </c>
      <c r="M1826" s="38">
        <f>IF(OR(Beazley_data[[#This Row],[total_RC]]&lt;0.6,Beazley_data[[#This Row],[total_RC]]&gt;2),1,Beazley_data[[#This Row],[total_RC]])</f>
        <v>1.00959959913807</v>
      </c>
      <c r="P1826" s="39" t="str">
        <f>Beazley_data[[#This Row],[key]]</f>
        <v>KS2013</v>
      </c>
      <c r="Q1826" s="40">
        <f>Beazley_data[[#This Row],[WEP]]</f>
        <v>2103481.6716999998</v>
      </c>
      <c r="R1826" s="40">
        <f t="shared" si="227"/>
        <v>2151737.9819527101</v>
      </c>
      <c r="S1826" s="41">
        <f t="shared" si="228"/>
        <v>2.2426666563239019E-2</v>
      </c>
      <c r="U1826" s="42">
        <f>Beazley_data[[#This Row],[Acq_costs]]</f>
        <v>732564.90969686804</v>
      </c>
      <c r="V1826" s="40">
        <f t="shared" si="229"/>
        <v>745859.47877874505</v>
      </c>
      <c r="W1826" s="43">
        <f t="shared" si="230"/>
        <v>1.7824495712845619E-2</v>
      </c>
      <c r="Y1826" s="44">
        <f>Beazley_data[[#This Row],[total_RC]]</f>
        <v>1.00959959913807</v>
      </c>
      <c r="Z1826" s="45">
        <f t="shared" si="231"/>
        <v>1.00996631156776</v>
      </c>
      <c r="AA1826" s="43">
        <f t="shared" si="232"/>
        <v>3.6309372450329881E-4</v>
      </c>
      <c r="AD1826" s="42">
        <f>Beazley_data[[#This Row],[Cat_incurred]]+Beazley_data[[#This Row],[incurred_exc_cat]]</f>
        <v>1323080.6251479229</v>
      </c>
      <c r="AE1826" s="40">
        <f t="shared" si="233"/>
        <v>1349986.95024365</v>
      </c>
      <c r="AF1826" s="43">
        <f t="shared" si="234"/>
        <v>1.9930803842860088E-2</v>
      </c>
    </row>
    <row r="1827" spans="1:32" x14ac:dyDescent="0.25">
      <c r="A1827" s="46" t="s">
        <v>2097</v>
      </c>
      <c r="B1827" s="46" t="s">
        <v>103</v>
      </c>
      <c r="C1827">
        <v>2014</v>
      </c>
      <c r="D1827" s="84">
        <v>2290713.8346000002</v>
      </c>
      <c r="E1827">
        <v>991556.8679831</v>
      </c>
      <c r="F1827">
        <v>354498.15235575603</v>
      </c>
      <c r="G1827">
        <v>354498.15235575603</v>
      </c>
      <c r="H1827">
        <v>941303.33705964999</v>
      </c>
      <c r="I1827">
        <v>941303.33705964999</v>
      </c>
      <c r="J1827">
        <v>0.98062792553426403</v>
      </c>
      <c r="K1827">
        <v>1295801.48941541</v>
      </c>
      <c r="L1827">
        <v>1295801.48941541</v>
      </c>
      <c r="M1827" s="38">
        <f>IF(OR(Beazley_data[[#This Row],[total_RC]]&lt;0.6,Beazley_data[[#This Row],[total_RC]]&gt;2),1,Beazley_data[[#This Row],[total_RC]])</f>
        <v>0.98062792553426403</v>
      </c>
      <c r="P1827" s="39" t="str">
        <f>Beazley_data[[#This Row],[key]]</f>
        <v>KS2014</v>
      </c>
      <c r="Q1827" s="40">
        <f>Beazley_data[[#This Row],[WEP]]</f>
        <v>2290713.8346000002</v>
      </c>
      <c r="R1827" s="40">
        <f t="shared" si="227"/>
        <v>2338049.0914753499</v>
      </c>
      <c r="S1827" s="41">
        <f t="shared" si="228"/>
        <v>2.02456214661773E-2</v>
      </c>
      <c r="U1827" s="42">
        <f>Beazley_data[[#This Row],[Acq_costs]]</f>
        <v>991556.8679831</v>
      </c>
      <c r="V1827" s="40">
        <f t="shared" si="229"/>
        <v>1004797.59275607</v>
      </c>
      <c r="W1827" s="43">
        <f t="shared" si="230"/>
        <v>1.3177504472967371E-2</v>
      </c>
      <c r="Y1827" s="44">
        <f>Beazley_data[[#This Row],[total_RC]]</f>
        <v>0.98062792553426403</v>
      </c>
      <c r="Z1827" s="45">
        <f t="shared" si="231"/>
        <v>0.98102737268093998</v>
      </c>
      <c r="AA1827" s="43">
        <f t="shared" si="232"/>
        <v>4.0717227449458616E-4</v>
      </c>
      <c r="AD1827" s="42">
        <f>Beazley_data[[#This Row],[Cat_incurred]]+Beazley_data[[#This Row],[incurred_exc_cat]]</f>
        <v>1295801.489415406</v>
      </c>
      <c r="AE1827" s="40">
        <f t="shared" si="233"/>
        <v>1306324.72168181</v>
      </c>
      <c r="AF1827" s="43">
        <f t="shared" si="234"/>
        <v>8.0556021728318637E-3</v>
      </c>
    </row>
    <row r="1828" spans="1:32" x14ac:dyDescent="0.25">
      <c r="A1828" s="48" t="s">
        <v>2098</v>
      </c>
      <c r="B1828" s="48" t="s">
        <v>103</v>
      </c>
      <c r="C1828" s="49">
        <v>2015</v>
      </c>
      <c r="D1828" s="85">
        <v>5798187.0551000005</v>
      </c>
      <c r="E1828" s="49">
        <v>1925231.82244434</v>
      </c>
      <c r="F1828" s="49">
        <v>1154841.2766467901</v>
      </c>
      <c r="G1828" s="49">
        <v>1154841.2766467901</v>
      </c>
      <c r="H1828" s="49">
        <v>2418327.0965703898</v>
      </c>
      <c r="I1828" s="49">
        <v>2418327.0965703898</v>
      </c>
      <c r="J1828" s="49">
        <v>0.97106938376310903</v>
      </c>
      <c r="K1828" s="49">
        <v>3573168.3732171701</v>
      </c>
      <c r="L1828" s="49">
        <v>3573168.3732171701</v>
      </c>
      <c r="M1828" s="38">
        <f>IF(OR(Beazley_data[[#This Row],[total_RC]]&lt;0.6,Beazley_data[[#This Row],[total_RC]]&gt;2),1,Beazley_data[[#This Row],[total_RC]])</f>
        <v>0.97106938376310903</v>
      </c>
      <c r="P1828" s="39" t="str">
        <f>Beazley_data[[#This Row],[key]]</f>
        <v>KS2015</v>
      </c>
      <c r="Q1828" s="40">
        <f>Beazley_data[[#This Row],[WEP]]</f>
        <v>5798187.0551000005</v>
      </c>
      <c r="R1828" s="40">
        <f t="shared" si="227"/>
        <v>5797643.3922106698</v>
      </c>
      <c r="S1828" s="41">
        <f t="shared" si="228"/>
        <v>-9.3773082018303741E-5</v>
      </c>
      <c r="U1828" s="42">
        <f>Beazley_data[[#This Row],[Acq_costs]]</f>
        <v>1925231.82244434</v>
      </c>
      <c r="V1828" s="40">
        <f t="shared" si="229"/>
        <v>1902112.4661251199</v>
      </c>
      <c r="W1828" s="43">
        <f t="shared" si="230"/>
        <v>-1.2154568528914346E-2</v>
      </c>
      <c r="Y1828" s="44">
        <f>Beazley_data[[#This Row],[total_RC]]</f>
        <v>0.97106938376310903</v>
      </c>
      <c r="Z1828" s="45">
        <f t="shared" si="231"/>
        <v>0.97068269049660605</v>
      </c>
      <c r="AA1828" s="43">
        <f t="shared" si="232"/>
        <v>-3.9837247566982539E-4</v>
      </c>
      <c r="AD1828" s="42">
        <f>Beazley_data[[#This Row],[Cat_incurred]]+Beazley_data[[#This Row],[incurred_exc_cat]]</f>
        <v>3573168.3732171799</v>
      </c>
      <c r="AE1828" s="40">
        <f t="shared" si="233"/>
        <v>3651504.2908349899</v>
      </c>
      <c r="AF1828" s="43">
        <f t="shared" si="234"/>
        <v>2.1453053694727244E-2</v>
      </c>
    </row>
    <row r="1829" spans="1:32" x14ac:dyDescent="0.25">
      <c r="A1829" s="46" t="s">
        <v>2099</v>
      </c>
      <c r="B1829" s="46" t="s">
        <v>103</v>
      </c>
      <c r="C1829">
        <v>2016</v>
      </c>
      <c r="D1829" s="84">
        <v>6430043.466</v>
      </c>
      <c r="E1829">
        <v>2685935.26996241</v>
      </c>
      <c r="F1829">
        <v>4059818.35548402</v>
      </c>
      <c r="G1829">
        <v>4088050.4011152401</v>
      </c>
      <c r="H1829">
        <v>940543.55949431402</v>
      </c>
      <c r="I1829">
        <v>959344.87213283405</v>
      </c>
      <c r="J1829">
        <v>0.94384062351827003</v>
      </c>
      <c r="K1829">
        <v>5000361.9149783403</v>
      </c>
      <c r="L1829">
        <v>5047395.2732480802</v>
      </c>
      <c r="M1829" s="38">
        <f>IF(OR(Beazley_data[[#This Row],[total_RC]]&lt;0.6,Beazley_data[[#This Row],[total_RC]]&gt;2),1,Beazley_data[[#This Row],[total_RC]])</f>
        <v>0.94384062351827003</v>
      </c>
      <c r="P1829" s="39" t="str">
        <f>Beazley_data[[#This Row],[key]]</f>
        <v>KS2016</v>
      </c>
      <c r="Q1829" s="40">
        <f>Beazley_data[[#This Row],[WEP]]</f>
        <v>6430043.466</v>
      </c>
      <c r="R1829" s="40">
        <f t="shared" si="227"/>
        <v>6491778.7742750598</v>
      </c>
      <c r="S1829" s="41">
        <f t="shared" si="228"/>
        <v>9.5097677264816844E-3</v>
      </c>
      <c r="U1829" s="42">
        <f>Beazley_data[[#This Row],[Acq_costs]]</f>
        <v>2685935.26996241</v>
      </c>
      <c r="V1829" s="40">
        <f t="shared" si="229"/>
        <v>2737658.7678757398</v>
      </c>
      <c r="W1829" s="43">
        <f t="shared" si="230"/>
        <v>1.8893332697363235E-2</v>
      </c>
      <c r="Y1829" s="44">
        <f>Beazley_data[[#This Row],[total_RC]]</f>
        <v>0.94384062351827003</v>
      </c>
      <c r="Z1829" s="45">
        <f t="shared" si="231"/>
        <v>0.94288878212945004</v>
      </c>
      <c r="AA1829" s="43">
        <f t="shared" si="232"/>
        <v>-1.0094948702967026E-3</v>
      </c>
      <c r="AD1829" s="42">
        <f>Beazley_data[[#This Row],[Cat_incurred]]+Beazley_data[[#This Row],[incurred_exc_cat]]</f>
        <v>5047395.2732480746</v>
      </c>
      <c r="AE1829" s="40">
        <f t="shared" si="233"/>
        <v>5285700.4972753897</v>
      </c>
      <c r="AF1829" s="43">
        <f t="shared" si="234"/>
        <v>4.5084889722782046E-2</v>
      </c>
    </row>
    <row r="1830" spans="1:32" x14ac:dyDescent="0.25">
      <c r="A1830" s="48" t="s">
        <v>2100</v>
      </c>
      <c r="B1830" s="48" t="s">
        <v>103</v>
      </c>
      <c r="C1830" s="49">
        <v>2017</v>
      </c>
      <c r="D1830" s="85">
        <v>6107771.2008999996</v>
      </c>
      <c r="E1830" s="49">
        <v>2339156.0475565</v>
      </c>
      <c r="F1830" s="49">
        <v>8173591.4699884104</v>
      </c>
      <c r="G1830" s="49">
        <v>8173591.4699884104</v>
      </c>
      <c r="H1830" s="49">
        <v>2479966.0462649199</v>
      </c>
      <c r="I1830" s="49">
        <v>2486959.9962649201</v>
      </c>
      <c r="J1830" s="49">
        <v>0.96392203645578201</v>
      </c>
      <c r="K1830" s="49">
        <v>10653557.5162533</v>
      </c>
      <c r="L1830" s="49">
        <v>10660551.466253299</v>
      </c>
      <c r="M1830" s="38">
        <f>IF(OR(Beazley_data[[#This Row],[total_RC]]&lt;0.6,Beazley_data[[#This Row],[total_RC]]&gt;2),1,Beazley_data[[#This Row],[total_RC]])</f>
        <v>0.96392203645578201</v>
      </c>
      <c r="P1830" s="39" t="str">
        <f>Beazley_data[[#This Row],[key]]</f>
        <v>KS2017</v>
      </c>
      <c r="Q1830" s="40">
        <f>Beazley_data[[#This Row],[WEP]]</f>
        <v>6107771.2008999996</v>
      </c>
      <c r="R1830" s="40">
        <f t="shared" si="227"/>
        <v>6183643.2103149397</v>
      </c>
      <c r="S1830" s="41">
        <f t="shared" si="228"/>
        <v>1.2269790936252271E-2</v>
      </c>
      <c r="U1830" s="42">
        <f>Beazley_data[[#This Row],[Acq_costs]]</f>
        <v>2339156.0475565</v>
      </c>
      <c r="V1830" s="40">
        <f t="shared" si="229"/>
        <v>2350639.9788855002</v>
      </c>
      <c r="W1830" s="43">
        <f t="shared" si="230"/>
        <v>4.8854488276188967E-3</v>
      </c>
      <c r="Y1830" s="44">
        <f>Beazley_data[[#This Row],[total_RC]]</f>
        <v>0.96392203645578201</v>
      </c>
      <c r="Z1830" s="45">
        <f t="shared" si="231"/>
        <v>0.96675527395802496</v>
      </c>
      <c r="AA1830" s="43">
        <f t="shared" si="232"/>
        <v>2.9306667142795155E-3</v>
      </c>
      <c r="AD1830" s="42">
        <f>Beazley_data[[#This Row],[Cat_incurred]]+Beazley_data[[#This Row],[incurred_exc_cat]]</f>
        <v>10660551.466253331</v>
      </c>
      <c r="AE1830" s="40">
        <f t="shared" si="233"/>
        <v>4623934.8570467997</v>
      </c>
      <c r="AF1830" s="43">
        <f t="shared" si="234"/>
        <v>-1.3055150636490538</v>
      </c>
    </row>
    <row r="1831" spans="1:32" x14ac:dyDescent="0.25">
      <c r="A1831" s="46" t="s">
        <v>2101</v>
      </c>
      <c r="B1831" s="46" t="s">
        <v>103</v>
      </c>
      <c r="C1831">
        <v>2018</v>
      </c>
      <c r="D1831" s="84">
        <v>7456397.2414999995</v>
      </c>
      <c r="E1831">
        <v>3185940.34937697</v>
      </c>
      <c r="F1831">
        <v>2397748.0004446302</v>
      </c>
      <c r="G1831">
        <v>2450620.0422436302</v>
      </c>
      <c r="H1831">
        <v>2008769.8432822099</v>
      </c>
      <c r="I1831">
        <v>2008769.8432822099</v>
      </c>
      <c r="J1831">
        <v>1.0004600844349101</v>
      </c>
      <c r="K1831">
        <v>4406517.8437268399</v>
      </c>
      <c r="L1831">
        <v>4459389.8855258496</v>
      </c>
      <c r="M1831" s="38">
        <f>IF(OR(Beazley_data[[#This Row],[total_RC]]&lt;0.6,Beazley_data[[#This Row],[total_RC]]&gt;2),1,Beazley_data[[#This Row],[total_RC]])</f>
        <v>1.0004600844349101</v>
      </c>
      <c r="P1831" s="39" t="str">
        <f>Beazley_data[[#This Row],[key]]</f>
        <v>KS2018</v>
      </c>
      <c r="Q1831" s="40">
        <f>Beazley_data[[#This Row],[WEP]]</f>
        <v>7456397.2414999995</v>
      </c>
      <c r="R1831" s="40">
        <f t="shared" si="227"/>
        <v>7827042.8007873204</v>
      </c>
      <c r="S1831" s="41">
        <f t="shared" si="228"/>
        <v>4.7354482238175274E-2</v>
      </c>
      <c r="U1831" s="42">
        <f>Beazley_data[[#This Row],[Acq_costs]]</f>
        <v>3185940.34937697</v>
      </c>
      <c r="V1831" s="40">
        <f t="shared" si="229"/>
        <v>3340988.8458683402</v>
      </c>
      <c r="W1831" s="43">
        <f t="shared" si="230"/>
        <v>4.6407965917968322E-2</v>
      </c>
      <c r="Y1831" s="44">
        <f>Beazley_data[[#This Row],[total_RC]]</f>
        <v>1.0004600844349101</v>
      </c>
      <c r="Z1831" s="45">
        <f t="shared" si="231"/>
        <v>0.99674600390065105</v>
      </c>
      <c r="AA1831" s="43">
        <f t="shared" si="232"/>
        <v>-3.7262055927231278E-3</v>
      </c>
      <c r="AD1831" s="42">
        <f>Beazley_data[[#This Row],[Cat_incurred]]+Beazley_data[[#This Row],[incurred_exc_cat]]</f>
        <v>4459389.8855258403</v>
      </c>
      <c r="AE1831" s="40">
        <f t="shared" si="233"/>
        <v>4376009.6806332804</v>
      </c>
      <c r="AF1831" s="43">
        <f t="shared" si="234"/>
        <v>-1.9053935200731419E-2</v>
      </c>
    </row>
    <row r="1832" spans="1:32" x14ac:dyDescent="0.25">
      <c r="A1832" s="48" t="s">
        <v>2102</v>
      </c>
      <c r="B1832" s="48" t="s">
        <v>103</v>
      </c>
      <c r="C1832" s="49">
        <v>2019</v>
      </c>
      <c r="D1832" s="85">
        <v>8757870.9596999995</v>
      </c>
      <c r="E1832" s="49">
        <v>3609477.63605446</v>
      </c>
      <c r="F1832" s="49">
        <v>1101335.18716659</v>
      </c>
      <c r="G1832" s="49">
        <v>1273675.1770246599</v>
      </c>
      <c r="H1832" s="49">
        <v>2383951.3271937198</v>
      </c>
      <c r="I1832" s="49">
        <v>2431660.1094937199</v>
      </c>
      <c r="J1832" s="49">
        <v>1.01541267563765</v>
      </c>
      <c r="K1832" s="49">
        <v>3485286.51436031</v>
      </c>
      <c r="L1832" s="49">
        <v>3705335.2865183898</v>
      </c>
      <c r="M1832" s="38">
        <f>IF(OR(Beazley_data[[#This Row],[total_RC]]&lt;0.6,Beazley_data[[#This Row],[total_RC]]&gt;2),1,Beazley_data[[#This Row],[total_RC]])</f>
        <v>1.01541267563765</v>
      </c>
      <c r="P1832" s="39" t="str">
        <f>Beazley_data[[#This Row],[key]]</f>
        <v>KS2019</v>
      </c>
      <c r="Q1832" s="40">
        <f>Beazley_data[[#This Row],[WEP]]</f>
        <v>8757870.9596999995</v>
      </c>
      <c r="R1832" s="40">
        <f t="shared" si="227"/>
        <v>8995597.3796865903</v>
      </c>
      <c r="S1832" s="41">
        <f t="shared" si="228"/>
        <v>2.6426974213342707E-2</v>
      </c>
      <c r="U1832" s="42">
        <f>Beazley_data[[#This Row],[Acq_costs]]</f>
        <v>3609477.63605446</v>
      </c>
      <c r="V1832" s="40">
        <f t="shared" si="229"/>
        <v>3685371.9973330898</v>
      </c>
      <c r="W1832" s="43">
        <f t="shared" si="230"/>
        <v>2.0593405857956978E-2</v>
      </c>
      <c r="Y1832" s="44">
        <f>Beazley_data[[#This Row],[total_RC]]</f>
        <v>1.01541267563765</v>
      </c>
      <c r="Z1832" s="45">
        <f t="shared" si="231"/>
        <v>1.01472564185993</v>
      </c>
      <c r="AA1832" s="43">
        <f t="shared" si="232"/>
        <v>-6.7706358189664718E-4</v>
      </c>
      <c r="AD1832" s="42">
        <f>Beazley_data[[#This Row],[Cat_incurred]]+Beazley_data[[#This Row],[incurred_exc_cat]]</f>
        <v>3705335.28651838</v>
      </c>
      <c r="AE1832" s="40">
        <f t="shared" si="233"/>
        <v>3332931.3804915901</v>
      </c>
      <c r="AF1832" s="43">
        <f t="shared" si="234"/>
        <v>-0.11173464542551197</v>
      </c>
    </row>
    <row r="1833" spans="1:32" x14ac:dyDescent="0.25">
      <c r="A1833" s="46" t="s">
        <v>2103</v>
      </c>
      <c r="B1833" s="46" t="s">
        <v>103</v>
      </c>
      <c r="C1833">
        <v>2020</v>
      </c>
      <c r="D1833" s="84">
        <v>7233553.2312000003</v>
      </c>
      <c r="E1833">
        <v>2856059.9653657</v>
      </c>
      <c r="F1833">
        <v>1240736.6439364899</v>
      </c>
      <c r="G1833">
        <v>1358749.89008555</v>
      </c>
      <c r="H1833">
        <v>1157195.1026361501</v>
      </c>
      <c r="I1833">
        <v>1162020.7340877601</v>
      </c>
      <c r="J1833">
        <v>1.0270795789635501</v>
      </c>
      <c r="K1833">
        <v>2397931.7465726398</v>
      </c>
      <c r="L1833">
        <v>2520770.6241733101</v>
      </c>
      <c r="M1833" s="38">
        <f>IF(OR(Beazley_data[[#This Row],[total_RC]]&lt;0.6,Beazley_data[[#This Row],[total_RC]]&gt;2),1,Beazley_data[[#This Row],[total_RC]])</f>
        <v>1.0270795789635501</v>
      </c>
      <c r="P1833" s="39" t="str">
        <f>Beazley_data[[#This Row],[key]]</f>
        <v>KS2020</v>
      </c>
      <c r="Q1833" s="40">
        <f>Beazley_data[[#This Row],[WEP]]</f>
        <v>7233553.2312000003</v>
      </c>
      <c r="R1833" s="40">
        <f t="shared" si="227"/>
        <v>8045870.8029311597</v>
      </c>
      <c r="S1833" s="41">
        <f t="shared" si="228"/>
        <v>0.10096080233294663</v>
      </c>
      <c r="U1833" s="42">
        <f>Beazley_data[[#This Row],[Acq_costs]]</f>
        <v>2856059.9653657</v>
      </c>
      <c r="V1833" s="40">
        <f t="shared" si="229"/>
        <v>3252374.6547181802</v>
      </c>
      <c r="W1833" s="43">
        <f t="shared" si="230"/>
        <v>0.12185394716981679</v>
      </c>
      <c r="Y1833" s="44">
        <f>Beazley_data[[#This Row],[total_RC]]</f>
        <v>1.0270795789635501</v>
      </c>
      <c r="Z1833" s="45">
        <f t="shared" si="231"/>
        <v>1.02045147187628</v>
      </c>
      <c r="AA1833" s="43">
        <f t="shared" si="232"/>
        <v>-6.495269270456413E-3</v>
      </c>
      <c r="AD1833" s="42">
        <f>Beazley_data[[#This Row],[Cat_incurred]]+Beazley_data[[#This Row],[incurred_exc_cat]]</f>
        <v>2520770.6241733101</v>
      </c>
      <c r="AE1833" s="40">
        <f t="shared" si="233"/>
        <v>1360566.2905309999</v>
      </c>
      <c r="AF1833" s="43">
        <f t="shared" si="234"/>
        <v>-0.85273635082455801</v>
      </c>
    </row>
    <row r="1834" spans="1:32" x14ac:dyDescent="0.25">
      <c r="A1834" s="48" t="s">
        <v>2104</v>
      </c>
      <c r="B1834" s="48" t="s">
        <v>103</v>
      </c>
      <c r="C1834" s="49">
        <v>2021</v>
      </c>
      <c r="D1834" s="85">
        <v>8473786.8452000003</v>
      </c>
      <c r="E1834" s="49">
        <v>2953356.3622871698</v>
      </c>
      <c r="F1834" s="49">
        <v>1500015.2238897199</v>
      </c>
      <c r="G1834" s="49">
        <v>1776579.75054805</v>
      </c>
      <c r="H1834" s="49">
        <v>462177.12276757602</v>
      </c>
      <c r="I1834" s="49">
        <v>479032.89296757599</v>
      </c>
      <c r="J1834" s="49">
        <v>1.0274684229372499</v>
      </c>
      <c r="K1834" s="49">
        <v>1962192.3466572899</v>
      </c>
      <c r="L1834" s="49">
        <v>2255612.6435156199</v>
      </c>
      <c r="M1834" s="38">
        <f>IF(OR(Beazley_data[[#This Row],[total_RC]]&lt;0.6,Beazley_data[[#This Row],[total_RC]]&gt;2),1,Beazley_data[[#This Row],[total_RC]])</f>
        <v>1.0274684229372499</v>
      </c>
      <c r="P1834" s="39" t="str">
        <f>Beazley_data[[#This Row],[key]]</f>
        <v>KS2021</v>
      </c>
      <c r="Q1834" s="40">
        <f>Beazley_data[[#This Row],[WEP]]</f>
        <v>8473786.8452000003</v>
      </c>
      <c r="R1834" s="40">
        <f t="shared" si="227"/>
        <v>9155760.0460157394</v>
      </c>
      <c r="S1834" s="41">
        <f t="shared" si="228"/>
        <v>7.4485700519478948E-2</v>
      </c>
      <c r="U1834" s="42">
        <f>Beazley_data[[#This Row],[Acq_costs]]</f>
        <v>2953356.3622871698</v>
      </c>
      <c r="V1834" s="40">
        <f t="shared" si="229"/>
        <v>3006744.5468049101</v>
      </c>
      <c r="W1834" s="43">
        <f t="shared" si="230"/>
        <v>1.7756142461278511E-2</v>
      </c>
      <c r="Y1834" s="44">
        <f>Beazley_data[[#This Row],[total_RC]]</f>
        <v>1.0274684229372499</v>
      </c>
      <c r="Z1834" s="45">
        <f t="shared" si="231"/>
        <v>1.0157250288778099</v>
      </c>
      <c r="AA1834" s="43">
        <f t="shared" si="232"/>
        <v>-1.1561587758071026E-2</v>
      </c>
      <c r="AD1834" s="42">
        <f>Beazley_data[[#This Row],[Cat_incurred]]+Beazley_data[[#This Row],[incurred_exc_cat]]</f>
        <v>2255612.643515626</v>
      </c>
      <c r="AE1834" s="40">
        <f t="shared" si="233"/>
        <v>1137350.3365305101</v>
      </c>
      <c r="AF1834" s="43">
        <f t="shared" si="234"/>
        <v>-0.98321710652179317</v>
      </c>
    </row>
    <row r="1835" spans="1:32" x14ac:dyDescent="0.25">
      <c r="A1835" s="46" t="s">
        <v>2105</v>
      </c>
      <c r="B1835" s="46" t="s">
        <v>103</v>
      </c>
      <c r="C1835">
        <v>2022</v>
      </c>
      <c r="D1835" s="84">
        <v>7377188.7961999997</v>
      </c>
      <c r="E1835">
        <v>3065319.0109304101</v>
      </c>
      <c r="F1835">
        <v>1314390.7437163801</v>
      </c>
      <c r="G1835">
        <v>1444793.1003069901</v>
      </c>
      <c r="H1835">
        <v>1207590.20129993</v>
      </c>
      <c r="I1835">
        <v>1587999.68429993</v>
      </c>
      <c r="J1835">
        <v>1.01630255004281</v>
      </c>
      <c r="K1835">
        <v>2521980.9450163101</v>
      </c>
      <c r="L1835">
        <v>3032792.7846069201</v>
      </c>
      <c r="M1835" s="38">
        <f>IF(OR(Beazley_data[[#This Row],[total_RC]]&lt;0.6,Beazley_data[[#This Row],[total_RC]]&gt;2),1,Beazley_data[[#This Row],[total_RC]])</f>
        <v>1.01630255004281</v>
      </c>
      <c r="P1835" s="39" t="str">
        <f>Beazley_data[[#This Row],[key]]</f>
        <v>KS2022</v>
      </c>
      <c r="Q1835" s="40">
        <f>Beazley_data[[#This Row],[WEP]]</f>
        <v>7377188.7961999997</v>
      </c>
      <c r="R1835" s="40">
        <f t="shared" si="227"/>
        <v>814009.95071342797</v>
      </c>
      <c r="S1835" s="41">
        <f t="shared" si="228"/>
        <v>-8.0627747114569832</v>
      </c>
      <c r="U1835" s="42">
        <f>Beazley_data[[#This Row],[Acq_costs]]</f>
        <v>3065319.0109304101</v>
      </c>
      <c r="V1835" s="40">
        <f t="shared" si="229"/>
        <v>418378.20723302098</v>
      </c>
      <c r="W1835" s="43">
        <f t="shared" si="230"/>
        <v>-6.326669883699612</v>
      </c>
      <c r="Y1835" s="44">
        <f>Beazley_data[[#This Row],[total_RC]]</f>
        <v>1.01630255004281</v>
      </c>
      <c r="Z1835" s="45">
        <f t="shared" si="231"/>
        <v>0.99914907972884903</v>
      </c>
      <c r="AA1835" s="43">
        <f t="shared" si="232"/>
        <v>-1.7168078980382102E-2</v>
      </c>
      <c r="AD1835" s="42">
        <f>Beazley_data[[#This Row],[Cat_incurred]]+Beazley_data[[#This Row],[incurred_exc_cat]]</f>
        <v>3032792.7846069201</v>
      </c>
      <c r="AE1835" s="40">
        <f t="shared" si="233"/>
        <v>0</v>
      </c>
      <c r="AF1835" s="43" t="str">
        <f t="shared" si="234"/>
        <v>no values</v>
      </c>
    </row>
    <row r="1836" spans="1:32" x14ac:dyDescent="0.25">
      <c r="A1836" s="48" t="s">
        <v>2106</v>
      </c>
      <c r="B1836" s="48" t="s">
        <v>103</v>
      </c>
      <c r="C1836" s="49">
        <v>2023</v>
      </c>
      <c r="D1836" s="85">
        <v>7304540.4638999999</v>
      </c>
      <c r="E1836" s="49">
        <v>2938460.81572448</v>
      </c>
      <c r="F1836" s="49">
        <v>362243.00464818598</v>
      </c>
      <c r="G1836" s="49">
        <v>1502172.0446728701</v>
      </c>
      <c r="H1836" s="49">
        <v>80066.649511851007</v>
      </c>
      <c r="I1836" s="49">
        <v>236788.763373102</v>
      </c>
      <c r="J1836" s="49">
        <v>1.0312094070333599</v>
      </c>
      <c r="K1836" s="49">
        <v>442309.654160037</v>
      </c>
      <c r="L1836" s="49">
        <v>1738960.80804597</v>
      </c>
      <c r="M1836" s="38">
        <f>IF(OR(Beazley_data[[#This Row],[total_RC]]&lt;0.6,Beazley_data[[#This Row],[total_RC]]&gt;2),1,Beazley_data[[#This Row],[total_RC]])</f>
        <v>1.0312094070333599</v>
      </c>
      <c r="P1836" s="39" t="str">
        <f>Beazley_data[[#This Row],[key]]</f>
        <v>KS2023</v>
      </c>
      <c r="Q1836" s="40">
        <f>Beazley_data[[#This Row],[WEP]]</f>
        <v>7304540.4638999999</v>
      </c>
      <c r="R1836" s="40">
        <f t="shared" si="227"/>
        <v>0</v>
      </c>
      <c r="S1836" s="41" t="str">
        <f t="shared" si="228"/>
        <v>no values</v>
      </c>
      <c r="U1836" s="42">
        <f>Beazley_data[[#This Row],[Acq_costs]]</f>
        <v>2938460.81572448</v>
      </c>
      <c r="V1836" s="40">
        <f t="shared" si="229"/>
        <v>0</v>
      </c>
      <c r="W1836" s="43" t="str">
        <f t="shared" si="230"/>
        <v>no values</v>
      </c>
      <c r="Y1836" s="44">
        <f>Beazley_data[[#This Row],[total_RC]]</f>
        <v>1.0312094070333599</v>
      </c>
      <c r="Z1836" s="45">
        <f t="shared" si="231"/>
        <v>0</v>
      </c>
      <c r="AA1836" s="43" t="str">
        <f t="shared" si="232"/>
        <v>no values</v>
      </c>
      <c r="AD1836" s="42">
        <f>Beazley_data[[#This Row],[Cat_incurred]]+Beazley_data[[#This Row],[incurred_exc_cat]]</f>
        <v>1738960.8080459721</v>
      </c>
      <c r="AE1836" s="40">
        <f t="shared" si="233"/>
        <v>0</v>
      </c>
      <c r="AF1836" s="43" t="str">
        <f t="shared" si="234"/>
        <v>no values</v>
      </c>
    </row>
    <row r="1837" spans="1:32" x14ac:dyDescent="0.25">
      <c r="A1837" s="46" t="s">
        <v>2107</v>
      </c>
      <c r="B1837" s="46" t="s">
        <v>103</v>
      </c>
      <c r="C1837">
        <v>2024</v>
      </c>
      <c r="D1837" s="84">
        <v>1906819.5236</v>
      </c>
      <c r="E1837">
        <v>826267.27586631197</v>
      </c>
      <c r="F1837">
        <v>5365.0649999999996</v>
      </c>
      <c r="G1837">
        <v>5365.0649999999996</v>
      </c>
      <c r="H1837">
        <v>0</v>
      </c>
      <c r="I1837">
        <v>0</v>
      </c>
      <c r="J1837">
        <v>1.0265981157750901</v>
      </c>
      <c r="K1837">
        <v>5365.0649999999996</v>
      </c>
      <c r="L1837">
        <v>5365.0649999999996</v>
      </c>
      <c r="M1837" s="38">
        <f>IF(OR(Beazley_data[[#This Row],[total_RC]]&lt;0.6,Beazley_data[[#This Row],[total_RC]]&gt;2),1,Beazley_data[[#This Row],[total_RC]])</f>
        <v>1.0265981157750901</v>
      </c>
      <c r="P1837" s="39" t="str">
        <f>Beazley_data[[#This Row],[key]]</f>
        <v>KS2024</v>
      </c>
      <c r="Q1837" s="40">
        <f>Beazley_data[[#This Row],[WEP]]</f>
        <v>1906819.5236</v>
      </c>
      <c r="R1837" s="40">
        <f t="shared" si="227"/>
        <v>0</v>
      </c>
      <c r="S1837" s="41" t="str">
        <f t="shared" si="228"/>
        <v>no values</v>
      </c>
      <c r="U1837" s="42">
        <f>Beazley_data[[#This Row],[Acq_costs]]</f>
        <v>826267.27586631197</v>
      </c>
      <c r="V1837" s="40">
        <f t="shared" si="229"/>
        <v>0</v>
      </c>
      <c r="W1837" s="43" t="str">
        <f t="shared" si="230"/>
        <v>no values</v>
      </c>
      <c r="Y1837" s="44">
        <f>Beazley_data[[#This Row],[total_RC]]</f>
        <v>1.0265981157750901</v>
      </c>
      <c r="Z1837" s="45">
        <f t="shared" si="231"/>
        <v>0</v>
      </c>
      <c r="AA1837" s="43" t="str">
        <f t="shared" si="232"/>
        <v>no values</v>
      </c>
      <c r="AD1837" s="42">
        <f>Beazley_data[[#This Row],[Cat_incurred]]+Beazley_data[[#This Row],[incurred_exc_cat]]</f>
        <v>5365.0649999999996</v>
      </c>
      <c r="AE1837" s="40">
        <f t="shared" si="233"/>
        <v>0</v>
      </c>
      <c r="AF1837" s="43" t="str">
        <f t="shared" si="234"/>
        <v>no values</v>
      </c>
    </row>
    <row r="1838" spans="1:32" x14ac:dyDescent="0.25">
      <c r="A1838" s="48" t="s">
        <v>2108</v>
      </c>
      <c r="B1838" s="48" t="s">
        <v>142</v>
      </c>
      <c r="C1838" s="49">
        <v>2008</v>
      </c>
      <c r="D1838" s="85">
        <v>1037226.7248</v>
      </c>
      <c r="E1838" s="49">
        <v>227683.91519999999</v>
      </c>
      <c r="F1838" s="49">
        <v>959125.07807392301</v>
      </c>
      <c r="G1838" s="49">
        <v>959125.07807392301</v>
      </c>
      <c r="H1838" s="49">
        <v>0</v>
      </c>
      <c r="I1838" s="49">
        <v>0</v>
      </c>
      <c r="J1838" s="49"/>
      <c r="K1838" s="49">
        <v>959125.07807392301</v>
      </c>
      <c r="L1838" s="49">
        <v>959125.07807392301</v>
      </c>
      <c r="M1838" s="38">
        <f>IF(OR(Beazley_data[[#This Row],[total_RC]]&lt;0.6,Beazley_data[[#This Row],[total_RC]]&gt;2),1,Beazley_data[[#This Row],[total_RC]])</f>
        <v>1</v>
      </c>
      <c r="P1838" s="39" t="str">
        <f>Beazley_data[[#This Row],[key]]</f>
        <v>KT2008</v>
      </c>
      <c r="Q1838" s="40">
        <f>Beazley_data[[#This Row],[WEP]]</f>
        <v>1037226.7248</v>
      </c>
      <c r="R1838" s="40">
        <f t="shared" si="227"/>
        <v>958999.11840000004</v>
      </c>
      <c r="S1838" s="41">
        <f t="shared" si="228"/>
        <v>-8.1572135885291899E-2</v>
      </c>
      <c r="U1838" s="42">
        <f>Beazley_data[[#This Row],[Acq_costs]]</f>
        <v>227683.91519999999</v>
      </c>
      <c r="V1838" s="40">
        <f t="shared" si="229"/>
        <v>210512.00159999999</v>
      </c>
      <c r="W1838" s="43">
        <f t="shared" si="230"/>
        <v>-8.1572135885291969E-2</v>
      </c>
      <c r="Y1838" s="44">
        <f>Beazley_data[[#This Row],[total_RC]]</f>
        <v>0</v>
      </c>
      <c r="Z1838" s="45">
        <f t="shared" si="231"/>
        <v>0</v>
      </c>
      <c r="AA1838" s="43" t="str">
        <f t="shared" si="232"/>
        <v>no values</v>
      </c>
      <c r="AD1838" s="42">
        <f>Beazley_data[[#This Row],[Cat_incurred]]+Beazley_data[[#This Row],[incurred_exc_cat]]</f>
        <v>959125.07807392301</v>
      </c>
      <c r="AE1838" s="40">
        <f t="shared" si="233"/>
        <v>959159.36002364196</v>
      </c>
      <c r="AF1838" s="43">
        <f t="shared" si="234"/>
        <v>3.5741662071778615E-5</v>
      </c>
    </row>
    <row r="1839" spans="1:32" x14ac:dyDescent="0.25">
      <c r="A1839" s="46" t="s">
        <v>2109</v>
      </c>
      <c r="B1839" s="46" t="s">
        <v>142</v>
      </c>
      <c r="C1839">
        <v>2009</v>
      </c>
      <c r="D1839" s="84">
        <v>2580292.8919000002</v>
      </c>
      <c r="E1839">
        <v>929523.85332822404</v>
      </c>
      <c r="F1839">
        <v>2076938.5208041901</v>
      </c>
      <c r="G1839">
        <v>2076938.5208041901</v>
      </c>
      <c r="H1839">
        <v>0</v>
      </c>
      <c r="I1839">
        <v>0</v>
      </c>
      <c r="K1839">
        <v>2076938.5208041901</v>
      </c>
      <c r="L1839">
        <v>2076938.5208041901</v>
      </c>
      <c r="M1839" s="38">
        <f>IF(OR(Beazley_data[[#This Row],[total_RC]]&lt;0.6,Beazley_data[[#This Row],[total_RC]]&gt;2),1,Beazley_data[[#This Row],[total_RC]])</f>
        <v>1</v>
      </c>
      <c r="P1839" s="39" t="str">
        <f>Beazley_data[[#This Row],[key]]</f>
        <v>KT2009</v>
      </c>
      <c r="Q1839" s="40">
        <f>Beazley_data[[#This Row],[WEP]]</f>
        <v>2580292.8919000002</v>
      </c>
      <c r="R1839" s="40">
        <f t="shared" si="227"/>
        <v>2693233.8330693799</v>
      </c>
      <c r="S1839" s="41">
        <f t="shared" si="228"/>
        <v>4.1935066975103713E-2</v>
      </c>
      <c r="U1839" s="42">
        <f>Beazley_data[[#This Row],[Acq_costs]]</f>
        <v>929523.85332822404</v>
      </c>
      <c r="V1839" s="40">
        <f t="shared" si="229"/>
        <v>974992.63928441505</v>
      </c>
      <c r="W1839" s="43">
        <f t="shared" si="230"/>
        <v>4.6635004331481232E-2</v>
      </c>
      <c r="Y1839" s="44">
        <f>Beazley_data[[#This Row],[total_RC]]</f>
        <v>0</v>
      </c>
      <c r="Z1839" s="45">
        <f t="shared" si="231"/>
        <v>0</v>
      </c>
      <c r="AA1839" s="43" t="str">
        <f t="shared" si="232"/>
        <v>no values</v>
      </c>
      <c r="AD1839" s="42">
        <f>Beazley_data[[#This Row],[Cat_incurred]]+Beazley_data[[#This Row],[incurred_exc_cat]]</f>
        <v>2076938.5208041901</v>
      </c>
      <c r="AE1839" s="40">
        <f t="shared" si="233"/>
        <v>2126745.32655385</v>
      </c>
      <c r="AF1839" s="43">
        <f t="shared" si="234"/>
        <v>2.3419261877662703E-2</v>
      </c>
    </row>
    <row r="1840" spans="1:32" x14ac:dyDescent="0.25">
      <c r="A1840" s="48" t="s">
        <v>2110</v>
      </c>
      <c r="B1840" s="48" t="s">
        <v>142</v>
      </c>
      <c r="C1840" s="49">
        <v>2010</v>
      </c>
      <c r="D1840" s="85">
        <v>2750730.2562000002</v>
      </c>
      <c r="E1840" s="49">
        <v>583573.60768458305</v>
      </c>
      <c r="F1840" s="49">
        <v>2397516.8515559798</v>
      </c>
      <c r="G1840" s="49">
        <v>2397516.8515559798</v>
      </c>
      <c r="H1840" s="49">
        <v>0</v>
      </c>
      <c r="I1840" s="49">
        <v>0</v>
      </c>
      <c r="J1840" s="49">
        <v>1.00718862290561</v>
      </c>
      <c r="K1840" s="49">
        <v>2397516.8515559798</v>
      </c>
      <c r="L1840" s="49">
        <v>2397516.8515559798</v>
      </c>
      <c r="M1840" s="38">
        <f>IF(OR(Beazley_data[[#This Row],[total_RC]]&lt;0.6,Beazley_data[[#This Row],[total_RC]]&gt;2),1,Beazley_data[[#This Row],[total_RC]])</f>
        <v>1.00718862290561</v>
      </c>
      <c r="P1840" s="39" t="str">
        <f>Beazley_data[[#This Row],[key]]</f>
        <v>KT2010</v>
      </c>
      <c r="Q1840" s="40">
        <f>Beazley_data[[#This Row],[WEP]]</f>
        <v>2750730.2562000002</v>
      </c>
      <c r="R1840" s="40">
        <f t="shared" si="227"/>
        <v>2791084.6975835701</v>
      </c>
      <c r="S1840" s="41">
        <f t="shared" si="228"/>
        <v>1.4458336365968228E-2</v>
      </c>
      <c r="U1840" s="42">
        <f>Beazley_data[[#This Row],[Acq_costs]]</f>
        <v>583573.60768458305</v>
      </c>
      <c r="V1840" s="40">
        <f t="shared" si="229"/>
        <v>597170.68558467005</v>
      </c>
      <c r="W1840" s="43">
        <f t="shared" si="230"/>
        <v>2.2769165044956196E-2</v>
      </c>
      <c r="Y1840" s="44">
        <f>Beazley_data[[#This Row],[total_RC]]</f>
        <v>1.00718862290561</v>
      </c>
      <c r="Z1840" s="45">
        <f t="shared" si="231"/>
        <v>1.00728557852458</v>
      </c>
      <c r="AA1840" s="43">
        <f t="shared" si="232"/>
        <v>9.6254350342300299E-5</v>
      </c>
      <c r="AD1840" s="42">
        <f>Beazley_data[[#This Row],[Cat_incurred]]+Beazley_data[[#This Row],[incurred_exc_cat]]</f>
        <v>2397516.8515559798</v>
      </c>
      <c r="AE1840" s="40">
        <f t="shared" si="233"/>
        <v>2468305.5065662302</v>
      </c>
      <c r="AF1840" s="43">
        <f t="shared" si="234"/>
        <v>2.867904917844941E-2</v>
      </c>
    </row>
    <row r="1841" spans="1:32" x14ac:dyDescent="0.25">
      <c r="A1841" s="46" t="s">
        <v>2111</v>
      </c>
      <c r="B1841" s="46" t="s">
        <v>142</v>
      </c>
      <c r="C1841">
        <v>2011</v>
      </c>
      <c r="D1841" s="84">
        <v>2771141.3235999998</v>
      </c>
      <c r="E1841">
        <v>574061.85270269995</v>
      </c>
      <c r="F1841">
        <v>1958620.54517732</v>
      </c>
      <c r="G1841">
        <v>1958620.54517732</v>
      </c>
      <c r="H1841">
        <v>0</v>
      </c>
      <c r="I1841">
        <v>0</v>
      </c>
      <c r="J1841">
        <v>1.0150385135826301</v>
      </c>
      <c r="K1841">
        <v>1958620.54517732</v>
      </c>
      <c r="L1841">
        <v>1958620.54517732</v>
      </c>
      <c r="M1841" s="38">
        <f>IF(OR(Beazley_data[[#This Row],[total_RC]]&lt;0.6,Beazley_data[[#This Row],[total_RC]]&gt;2),1,Beazley_data[[#This Row],[total_RC]])</f>
        <v>1.0150385135826301</v>
      </c>
      <c r="P1841" s="39" t="str">
        <f>Beazley_data[[#This Row],[key]]</f>
        <v>KT2011</v>
      </c>
      <c r="Q1841" s="40">
        <f>Beazley_data[[#This Row],[WEP]]</f>
        <v>2771141.3235999998</v>
      </c>
      <c r="R1841" s="40">
        <f t="shared" si="227"/>
        <v>2813181.02859633</v>
      </c>
      <c r="S1841" s="41">
        <f t="shared" si="228"/>
        <v>1.4943832113536755E-2</v>
      </c>
      <c r="U1841" s="42">
        <f>Beazley_data[[#This Row],[Acq_costs]]</f>
        <v>574061.85270269995</v>
      </c>
      <c r="V1841" s="40">
        <f t="shared" si="229"/>
        <v>587550.94422123395</v>
      </c>
      <c r="W1841" s="43">
        <f t="shared" si="230"/>
        <v>2.2958164991825583E-2</v>
      </c>
      <c r="Y1841" s="44">
        <f>Beazley_data[[#This Row],[total_RC]]</f>
        <v>1.0150385135826301</v>
      </c>
      <c r="Z1841" s="45">
        <f t="shared" si="231"/>
        <v>1.0154489967715401</v>
      </c>
      <c r="AA1841" s="43">
        <f t="shared" si="232"/>
        <v>4.042381155676773E-4</v>
      </c>
      <c r="AD1841" s="42">
        <f>Beazley_data[[#This Row],[Cat_incurred]]+Beazley_data[[#This Row],[incurred_exc_cat]]</f>
        <v>1958620.54517732</v>
      </c>
      <c r="AE1841" s="40">
        <f t="shared" si="233"/>
        <v>2006072.2732884299</v>
      </c>
      <c r="AF1841" s="43">
        <f t="shared" si="234"/>
        <v>2.3654047136260577E-2</v>
      </c>
    </row>
    <row r="1842" spans="1:32" x14ac:dyDescent="0.25">
      <c r="A1842" s="48" t="s">
        <v>2112</v>
      </c>
      <c r="B1842" s="48" t="s">
        <v>142</v>
      </c>
      <c r="C1842" s="49">
        <v>2012</v>
      </c>
      <c r="D1842" s="85">
        <v>3526146.4685999998</v>
      </c>
      <c r="E1842" s="49">
        <v>1310598.3078386099</v>
      </c>
      <c r="F1842" s="49">
        <v>2447207.9480318199</v>
      </c>
      <c r="G1842" s="49">
        <v>2447207.9480318199</v>
      </c>
      <c r="H1842" s="49">
        <v>0</v>
      </c>
      <c r="I1842" s="49">
        <v>0</v>
      </c>
      <c r="J1842" s="49">
        <v>1.00026190591641</v>
      </c>
      <c r="K1842" s="49">
        <v>2447207.9480318199</v>
      </c>
      <c r="L1842" s="49">
        <v>2447207.9480318199</v>
      </c>
      <c r="M1842" s="38">
        <f>IF(OR(Beazley_data[[#This Row],[total_RC]]&lt;0.6,Beazley_data[[#This Row],[total_RC]]&gt;2),1,Beazley_data[[#This Row],[total_RC]])</f>
        <v>1.00026190591641</v>
      </c>
      <c r="P1842" s="39" t="str">
        <f>Beazley_data[[#This Row],[key]]</f>
        <v>KT2012</v>
      </c>
      <c r="Q1842" s="40">
        <f>Beazley_data[[#This Row],[WEP]]</f>
        <v>3526146.4685999998</v>
      </c>
      <c r="R1842" s="40">
        <f t="shared" si="227"/>
        <v>3596592.51677849</v>
      </c>
      <c r="S1842" s="41">
        <f t="shared" si="228"/>
        <v>1.9586886156786425E-2</v>
      </c>
      <c r="U1842" s="42">
        <f>Beazley_data[[#This Row],[Acq_costs]]</f>
        <v>1310598.3078386099</v>
      </c>
      <c r="V1842" s="40">
        <f t="shared" si="229"/>
        <v>1354523.67891972</v>
      </c>
      <c r="W1842" s="43">
        <f t="shared" si="230"/>
        <v>3.2428647623304829E-2</v>
      </c>
      <c r="Y1842" s="44">
        <f>Beazley_data[[#This Row],[total_RC]]</f>
        <v>1.00026190591641</v>
      </c>
      <c r="Z1842" s="45">
        <f t="shared" si="231"/>
        <v>1.0003816068339499</v>
      </c>
      <c r="AA1842" s="43">
        <f t="shared" si="232"/>
        <v>1.1965525627647566E-4</v>
      </c>
      <c r="AD1842" s="42">
        <f>Beazley_data[[#This Row],[Cat_incurred]]+Beazley_data[[#This Row],[incurred_exc_cat]]</f>
        <v>2447207.9480318199</v>
      </c>
      <c r="AE1842" s="40">
        <f t="shared" si="233"/>
        <v>2522437.3396682702</v>
      </c>
      <c r="AF1842" s="43">
        <f t="shared" si="234"/>
        <v>2.9824087383016559E-2</v>
      </c>
    </row>
    <row r="1843" spans="1:32" x14ac:dyDescent="0.25">
      <c r="A1843" s="46" t="s">
        <v>2113</v>
      </c>
      <c r="B1843" s="46" t="s">
        <v>142</v>
      </c>
      <c r="C1843">
        <v>2013</v>
      </c>
      <c r="D1843" s="84">
        <v>4269572.6053999998</v>
      </c>
      <c r="E1843">
        <v>1926742.85892076</v>
      </c>
      <c r="F1843">
        <v>3354174.8379028002</v>
      </c>
      <c r="G1843">
        <v>3354174.8379028002</v>
      </c>
      <c r="H1843">
        <v>544533.61966700002</v>
      </c>
      <c r="I1843">
        <v>544533.61966700002</v>
      </c>
      <c r="J1843">
        <v>0.99759001561327398</v>
      </c>
      <c r="K1843">
        <v>3898708.4575697999</v>
      </c>
      <c r="L1843">
        <v>3898708.4575697999</v>
      </c>
      <c r="M1843" s="38">
        <f>IF(OR(Beazley_data[[#This Row],[total_RC]]&lt;0.6,Beazley_data[[#This Row],[total_RC]]&gt;2),1,Beazley_data[[#This Row],[total_RC]])</f>
        <v>0.99759001561327398</v>
      </c>
      <c r="P1843" s="39" t="str">
        <f>Beazley_data[[#This Row],[key]]</f>
        <v>KT2013</v>
      </c>
      <c r="Q1843" s="40">
        <f>Beazley_data[[#This Row],[WEP]]</f>
        <v>4269572.6053999998</v>
      </c>
      <c r="R1843" s="40">
        <f t="shared" si="227"/>
        <v>4369187.67291776</v>
      </c>
      <c r="S1843" s="41">
        <f t="shared" si="228"/>
        <v>2.2799448083958566E-2</v>
      </c>
      <c r="U1843" s="42">
        <f>Beazley_data[[#This Row],[Acq_costs]]</f>
        <v>1926742.85892076</v>
      </c>
      <c r="V1843" s="40">
        <f t="shared" si="229"/>
        <v>1995009.19706106</v>
      </c>
      <c r="W1843" s="43">
        <f t="shared" si="230"/>
        <v>3.4218558110341697E-2</v>
      </c>
      <c r="Y1843" s="44">
        <f>Beazley_data[[#This Row],[total_RC]]</f>
        <v>0.99759001561327398</v>
      </c>
      <c r="Z1843" s="45">
        <f t="shared" si="231"/>
        <v>0.99756679421411498</v>
      </c>
      <c r="AA1843" s="43">
        <f t="shared" si="232"/>
        <v>-2.32780394192002E-5</v>
      </c>
      <c r="AD1843" s="42">
        <f>Beazley_data[[#This Row],[Cat_incurred]]+Beazley_data[[#This Row],[incurred_exc_cat]]</f>
        <v>3898708.4575698003</v>
      </c>
      <c r="AE1843" s="40">
        <f t="shared" si="233"/>
        <v>4057654.3217943399</v>
      </c>
      <c r="AF1843" s="43">
        <f t="shared" si="234"/>
        <v>3.9171859310640336E-2</v>
      </c>
    </row>
    <row r="1844" spans="1:32" x14ac:dyDescent="0.25">
      <c r="A1844" s="48" t="s">
        <v>2114</v>
      </c>
      <c r="B1844" s="48" t="s">
        <v>142</v>
      </c>
      <c r="C1844" s="49">
        <v>2014</v>
      </c>
      <c r="D1844" s="85">
        <v>4468248.9781999998</v>
      </c>
      <c r="E1844" s="49">
        <v>2040159.0124671999</v>
      </c>
      <c r="F1844" s="49">
        <v>4036645.46237705</v>
      </c>
      <c r="G1844" s="49">
        <v>4036645.46237705</v>
      </c>
      <c r="H1844" s="49">
        <v>211649.83786900001</v>
      </c>
      <c r="I1844" s="49">
        <v>211649.83786900001</v>
      </c>
      <c r="J1844" s="49">
        <v>1.0002378775182701</v>
      </c>
      <c r="K1844" s="49">
        <v>4248295.3002460497</v>
      </c>
      <c r="L1844" s="49">
        <v>4248295.3002460497</v>
      </c>
      <c r="M1844" s="38">
        <f>IF(OR(Beazley_data[[#This Row],[total_RC]]&lt;0.6,Beazley_data[[#This Row],[total_RC]]&gt;2),1,Beazley_data[[#This Row],[total_RC]])</f>
        <v>1.0002378775182701</v>
      </c>
      <c r="P1844" s="39" t="str">
        <f>Beazley_data[[#This Row],[key]]</f>
        <v>KT2014</v>
      </c>
      <c r="Q1844" s="40">
        <f>Beazley_data[[#This Row],[WEP]]</f>
        <v>4468248.9781999998</v>
      </c>
      <c r="R1844" s="40">
        <f t="shared" si="227"/>
        <v>4575662.3578934101</v>
      </c>
      <c r="S1844" s="41">
        <f t="shared" si="228"/>
        <v>2.347493571244676E-2</v>
      </c>
      <c r="U1844" s="42">
        <f>Beazley_data[[#This Row],[Acq_costs]]</f>
        <v>2040159.0124671999</v>
      </c>
      <c r="V1844" s="40">
        <f t="shared" si="229"/>
        <v>2112268.9065247802</v>
      </c>
      <c r="W1844" s="43">
        <f t="shared" si="230"/>
        <v>3.4138595628062998E-2</v>
      </c>
      <c r="Y1844" s="44">
        <f>Beazley_data[[#This Row],[total_RC]]</f>
        <v>1.0002378775182701</v>
      </c>
      <c r="Z1844" s="45">
        <f t="shared" si="231"/>
        <v>1.0002695956751899</v>
      </c>
      <c r="AA1844" s="43">
        <f t="shared" si="232"/>
        <v>3.1709608146606089E-5</v>
      </c>
      <c r="AD1844" s="42">
        <f>Beazley_data[[#This Row],[Cat_incurred]]+Beazley_data[[#This Row],[incurred_exc_cat]]</f>
        <v>4248295.3002460497</v>
      </c>
      <c r="AE1844" s="40">
        <f t="shared" si="233"/>
        <v>4431899.1446620198</v>
      </c>
      <c r="AF1844" s="43">
        <f t="shared" si="234"/>
        <v>4.1427802940216037E-2</v>
      </c>
    </row>
    <row r="1845" spans="1:32" x14ac:dyDescent="0.25">
      <c r="A1845" s="46" t="s">
        <v>2115</v>
      </c>
      <c r="B1845" s="46" t="s">
        <v>142</v>
      </c>
      <c r="C1845">
        <v>2015</v>
      </c>
      <c r="D1845" s="84">
        <v>3947242.4589999998</v>
      </c>
      <c r="E1845">
        <v>2329422.9534900701</v>
      </c>
      <c r="F1845">
        <v>3484821.3401439199</v>
      </c>
      <c r="G1845">
        <v>3486292.5576439202</v>
      </c>
      <c r="H1845">
        <v>49261</v>
      </c>
      <c r="I1845">
        <v>49261</v>
      </c>
      <c r="J1845">
        <v>0.98950456303391199</v>
      </c>
      <c r="K1845">
        <v>3534082.3401439199</v>
      </c>
      <c r="L1845">
        <v>3535553.5576439202</v>
      </c>
      <c r="M1845" s="38">
        <f>IF(OR(Beazley_data[[#This Row],[total_RC]]&lt;0.6,Beazley_data[[#This Row],[total_RC]]&gt;2),1,Beazley_data[[#This Row],[total_RC]])</f>
        <v>0.98950456303391199</v>
      </c>
      <c r="P1845" s="39" t="str">
        <f>Beazley_data[[#This Row],[key]]</f>
        <v>KT2015</v>
      </c>
      <c r="Q1845" s="40">
        <f>Beazley_data[[#This Row],[WEP]]</f>
        <v>3947242.4589999998</v>
      </c>
      <c r="R1845" s="40">
        <f t="shared" si="227"/>
        <v>4042898.9052249999</v>
      </c>
      <c r="S1845" s="41">
        <f t="shared" si="228"/>
        <v>2.3660360663823352E-2</v>
      </c>
      <c r="U1845" s="42">
        <f>Beazley_data[[#This Row],[Acq_costs]]</f>
        <v>2329422.9534900701</v>
      </c>
      <c r="V1845" s="40">
        <f t="shared" si="229"/>
        <v>2412443.7594796298</v>
      </c>
      <c r="W1845" s="43">
        <f t="shared" si="230"/>
        <v>3.4413571575847859E-2</v>
      </c>
      <c r="Y1845" s="44">
        <f>Beazley_data[[#This Row],[total_RC]]</f>
        <v>0.98950456303391199</v>
      </c>
      <c r="Z1845" s="45">
        <f t="shared" si="231"/>
        <v>0.98936368921648798</v>
      </c>
      <c r="AA1845" s="43">
        <f t="shared" si="232"/>
        <v>-1.4238830367381496E-4</v>
      </c>
      <c r="AD1845" s="42">
        <f>Beazley_data[[#This Row],[Cat_incurred]]+Beazley_data[[#This Row],[incurred_exc_cat]]</f>
        <v>3535553.5576439202</v>
      </c>
      <c r="AE1845" s="40">
        <f t="shared" si="233"/>
        <v>3672853.7800368699</v>
      </c>
      <c r="AF1845" s="43">
        <f t="shared" si="234"/>
        <v>3.7382436278628944E-2</v>
      </c>
    </row>
    <row r="1846" spans="1:32" x14ac:dyDescent="0.25">
      <c r="A1846" s="48" t="s">
        <v>2116</v>
      </c>
      <c r="B1846" s="48" t="s">
        <v>142</v>
      </c>
      <c r="C1846" s="49">
        <v>2016</v>
      </c>
      <c r="D1846" s="85">
        <v>5183223.4809999997</v>
      </c>
      <c r="E1846" s="49">
        <v>3564487.7287022001</v>
      </c>
      <c r="F1846" s="49">
        <v>5022575.7927441997</v>
      </c>
      <c r="G1846" s="49">
        <v>5026595.6597942002</v>
      </c>
      <c r="H1846" s="49">
        <v>0</v>
      </c>
      <c r="I1846" s="49">
        <v>0</v>
      </c>
      <c r="J1846" s="49">
        <v>0.99855588923140504</v>
      </c>
      <c r="K1846" s="49">
        <v>5022575.7927441997</v>
      </c>
      <c r="L1846" s="49">
        <v>5026595.6597942002</v>
      </c>
      <c r="M1846" s="38">
        <f>IF(OR(Beazley_data[[#This Row],[total_RC]]&lt;0.6,Beazley_data[[#This Row],[total_RC]]&gt;2),1,Beazley_data[[#This Row],[total_RC]])</f>
        <v>0.99855588923140504</v>
      </c>
      <c r="P1846" s="39" t="str">
        <f>Beazley_data[[#This Row],[key]]</f>
        <v>KT2016</v>
      </c>
      <c r="Q1846" s="40">
        <f>Beazley_data[[#This Row],[WEP]]</f>
        <v>5183223.4809999997</v>
      </c>
      <c r="R1846" s="40">
        <f t="shared" si="227"/>
        <v>5350992.7151217097</v>
      </c>
      <c r="S1846" s="41">
        <f t="shared" si="228"/>
        <v>3.1352917683404861E-2</v>
      </c>
      <c r="U1846" s="42">
        <f>Beazley_data[[#This Row],[Acq_costs]]</f>
        <v>3564487.7287022001</v>
      </c>
      <c r="V1846" s="40">
        <f t="shared" si="229"/>
        <v>3698416.9472163501</v>
      </c>
      <c r="W1846" s="43">
        <f t="shared" si="230"/>
        <v>3.6212579713315762E-2</v>
      </c>
      <c r="Y1846" s="44">
        <f>Beazley_data[[#This Row],[total_RC]]</f>
        <v>0.99855588923140504</v>
      </c>
      <c r="Z1846" s="45">
        <f t="shared" si="231"/>
        <v>0.99855599597113498</v>
      </c>
      <c r="AA1846" s="43">
        <f t="shared" si="232"/>
        <v>1.0689408543371154E-7</v>
      </c>
      <c r="AD1846" s="42">
        <f>Beazley_data[[#This Row],[Cat_incurred]]+Beazley_data[[#This Row],[incurred_exc_cat]]</f>
        <v>5026595.6597942002</v>
      </c>
      <c r="AE1846" s="40">
        <f t="shared" si="233"/>
        <v>5264417.99046103</v>
      </c>
      <c r="AF1846" s="43">
        <f t="shared" si="234"/>
        <v>4.5175427007839587E-2</v>
      </c>
    </row>
    <row r="1847" spans="1:32" x14ac:dyDescent="0.25">
      <c r="A1847" s="46" t="s">
        <v>2117</v>
      </c>
      <c r="B1847" s="46" t="s">
        <v>142</v>
      </c>
      <c r="C1847">
        <v>2017</v>
      </c>
      <c r="D1847" s="84">
        <v>2759150.3325</v>
      </c>
      <c r="E1847">
        <v>1326988.4373343601</v>
      </c>
      <c r="F1847">
        <v>2933614.2845497699</v>
      </c>
      <c r="G1847">
        <v>2933614.2845497699</v>
      </c>
      <c r="H1847">
        <v>45158.234380380003</v>
      </c>
      <c r="I1847">
        <v>45158.234380380003</v>
      </c>
      <c r="J1847">
        <v>0.97182700613307504</v>
      </c>
      <c r="K1847">
        <v>2978772.5189301502</v>
      </c>
      <c r="L1847">
        <v>2978772.5189301502</v>
      </c>
      <c r="M1847" s="38">
        <f>IF(OR(Beazley_data[[#This Row],[total_RC]]&lt;0.6,Beazley_data[[#This Row],[total_RC]]&gt;2),1,Beazley_data[[#This Row],[total_RC]])</f>
        <v>0.97182700613307504</v>
      </c>
      <c r="P1847" s="39" t="str">
        <f>Beazley_data[[#This Row],[key]]</f>
        <v>KT2017</v>
      </c>
      <c r="Q1847" s="40">
        <f>Beazley_data[[#This Row],[WEP]]</f>
        <v>2759150.3325</v>
      </c>
      <c r="R1847" s="40">
        <f t="shared" si="227"/>
        <v>2837629.8078920501</v>
      </c>
      <c r="S1847" s="41">
        <f t="shared" si="228"/>
        <v>2.7656699677238394E-2</v>
      </c>
      <c r="U1847" s="42">
        <f>Beazley_data[[#This Row],[Acq_costs]]</f>
        <v>1326988.4373343601</v>
      </c>
      <c r="V1847" s="40">
        <f t="shared" si="229"/>
        <v>1375292.69799056</v>
      </c>
      <c r="W1847" s="43">
        <f t="shared" si="230"/>
        <v>3.5122894731265016E-2</v>
      </c>
      <c r="Y1847" s="44">
        <f>Beazley_data[[#This Row],[total_RC]]</f>
        <v>0.97182700613307504</v>
      </c>
      <c r="Z1847" s="45">
        <f t="shared" si="231"/>
        <v>0.97125320448553099</v>
      </c>
      <c r="AA1847" s="43">
        <f t="shared" si="232"/>
        <v>-5.9078481789720256E-4</v>
      </c>
      <c r="AD1847" s="42">
        <f>Beazley_data[[#This Row],[Cat_incurred]]+Beazley_data[[#This Row],[incurred_exc_cat]]</f>
        <v>2978772.5189301497</v>
      </c>
      <c r="AE1847" s="40">
        <f t="shared" si="233"/>
        <v>3118513.74013648</v>
      </c>
      <c r="AF1847" s="43">
        <f t="shared" si="234"/>
        <v>4.4810198976456821E-2</v>
      </c>
    </row>
    <row r="1848" spans="1:32" x14ac:dyDescent="0.25">
      <c r="A1848" s="48" t="s">
        <v>2118</v>
      </c>
      <c r="B1848" s="48" t="s">
        <v>142</v>
      </c>
      <c r="C1848" s="49">
        <v>2018</v>
      </c>
      <c r="D1848" s="85">
        <v>2226308.9780000001</v>
      </c>
      <c r="E1848" s="49">
        <v>1024609.64788235</v>
      </c>
      <c r="F1848" s="49">
        <v>2820890.4948358298</v>
      </c>
      <c r="G1848" s="49">
        <v>2821711.8724358301</v>
      </c>
      <c r="H1848" s="49">
        <v>191026.75765399999</v>
      </c>
      <c r="I1848" s="49">
        <v>191026.75765399999</v>
      </c>
      <c r="J1848" s="49">
        <v>0.99893098169823502</v>
      </c>
      <c r="K1848" s="49">
        <v>3011917.2524898299</v>
      </c>
      <c r="L1848" s="49">
        <v>3012738.6300898301</v>
      </c>
      <c r="M1848" s="38">
        <f>IF(OR(Beazley_data[[#This Row],[total_RC]]&lt;0.6,Beazley_data[[#This Row],[total_RC]]&gt;2),1,Beazley_data[[#This Row],[total_RC]])</f>
        <v>0.99893098169823502</v>
      </c>
      <c r="P1848" s="39" t="str">
        <f>Beazley_data[[#This Row],[key]]</f>
        <v>KT2018</v>
      </c>
      <c r="Q1848" s="40">
        <f>Beazley_data[[#This Row],[WEP]]</f>
        <v>2226308.9780000001</v>
      </c>
      <c r="R1848" s="40">
        <f t="shared" si="227"/>
        <v>2361252.2915335898</v>
      </c>
      <c r="S1848" s="41">
        <f t="shared" si="228"/>
        <v>5.7149045028960677E-2</v>
      </c>
      <c r="U1848" s="42">
        <f>Beazley_data[[#This Row],[Acq_costs]]</f>
        <v>1024609.64788235</v>
      </c>
      <c r="V1848" s="40">
        <f t="shared" si="229"/>
        <v>1074537.3452574699</v>
      </c>
      <c r="W1848" s="43">
        <f t="shared" si="230"/>
        <v>4.6464366823059759E-2</v>
      </c>
      <c r="Y1848" s="44">
        <f>Beazley_data[[#This Row],[total_RC]]</f>
        <v>0.99893098169823502</v>
      </c>
      <c r="Z1848" s="45">
        <f t="shared" si="231"/>
        <v>0.99896123953064497</v>
      </c>
      <c r="AA1848" s="43">
        <f t="shared" si="232"/>
        <v>3.0289295733004326E-5</v>
      </c>
      <c r="AD1848" s="42">
        <f>Beazley_data[[#This Row],[Cat_incurred]]+Beazley_data[[#This Row],[incurred_exc_cat]]</f>
        <v>3012738.6300898301</v>
      </c>
      <c r="AE1848" s="40">
        <f t="shared" si="233"/>
        <v>2906255.7578638899</v>
      </c>
      <c r="AF1848" s="43">
        <f t="shared" si="234"/>
        <v>-3.6639195273097912E-2</v>
      </c>
    </row>
    <row r="1849" spans="1:32" x14ac:dyDescent="0.25">
      <c r="A1849" s="46" t="s">
        <v>2119</v>
      </c>
      <c r="B1849" s="46" t="s">
        <v>142</v>
      </c>
      <c r="C1849">
        <v>2019</v>
      </c>
      <c r="D1849" s="84">
        <v>1167642.348</v>
      </c>
      <c r="E1849">
        <v>209878.504084391</v>
      </c>
      <c r="F1849">
        <v>621274.25372386398</v>
      </c>
      <c r="G1849">
        <v>621274.25372386398</v>
      </c>
      <c r="H1849">
        <v>0</v>
      </c>
      <c r="I1849">
        <v>0</v>
      </c>
      <c r="J1849">
        <v>1.0000041604326</v>
      </c>
      <c r="K1849">
        <v>621274.25372386398</v>
      </c>
      <c r="L1849">
        <v>621274.25372386398</v>
      </c>
      <c r="M1849" s="38">
        <f>IF(OR(Beazley_data[[#This Row],[total_RC]]&lt;0.6,Beazley_data[[#This Row],[total_RC]]&gt;2),1,Beazley_data[[#This Row],[total_RC]])</f>
        <v>1.0000041604326</v>
      </c>
      <c r="P1849" s="39" t="str">
        <f>Beazley_data[[#This Row],[key]]</f>
        <v>KT2019</v>
      </c>
      <c r="Q1849" s="40">
        <f>Beazley_data[[#This Row],[WEP]]</f>
        <v>1167642.348</v>
      </c>
      <c r="R1849" s="40">
        <f t="shared" si="227"/>
        <v>1352006.1216501</v>
      </c>
      <c r="S1849" s="41">
        <f t="shared" si="228"/>
        <v>0.13636312047543631</v>
      </c>
      <c r="U1849" s="42">
        <f>Beazley_data[[#This Row],[Acq_costs]]</f>
        <v>209878.504084391</v>
      </c>
      <c r="V1849" s="40">
        <f t="shared" si="229"/>
        <v>242530.15552015201</v>
      </c>
      <c r="W1849" s="43">
        <f t="shared" si="230"/>
        <v>0.13462924379747063</v>
      </c>
      <c r="Y1849" s="44">
        <f>Beazley_data[[#This Row],[total_RC]]</f>
        <v>1.0000041604326</v>
      </c>
      <c r="Z1849" s="45">
        <f t="shared" si="231"/>
        <v>1.0000037028575199</v>
      </c>
      <c r="AA1849" s="43">
        <f t="shared" si="232"/>
        <v>-4.5757338571934796E-7</v>
      </c>
      <c r="AD1849" s="42">
        <f>Beazley_data[[#This Row],[Cat_incurred]]+Beazley_data[[#This Row],[incurred_exc_cat]]</f>
        <v>621274.25372386398</v>
      </c>
      <c r="AE1849" s="40">
        <f t="shared" si="233"/>
        <v>659838.47627310001</v>
      </c>
      <c r="AF1849" s="43">
        <f t="shared" si="234"/>
        <v>5.84449436278019E-2</v>
      </c>
    </row>
    <row r="1850" spans="1:32" x14ac:dyDescent="0.25">
      <c r="A1850" s="48" t="s">
        <v>2120</v>
      </c>
      <c r="B1850" s="48" t="s">
        <v>142</v>
      </c>
      <c r="C1850" s="49">
        <v>2020</v>
      </c>
      <c r="D1850" s="85">
        <v>1056022.0279000001</v>
      </c>
      <c r="E1850" s="49">
        <v>190102.21401203299</v>
      </c>
      <c r="F1850" s="49">
        <v>594881.49441045197</v>
      </c>
      <c r="G1850" s="49">
        <v>594881.49441045197</v>
      </c>
      <c r="H1850" s="49">
        <v>0</v>
      </c>
      <c r="I1850" s="49">
        <v>0</v>
      </c>
      <c r="J1850" s="49">
        <v>1</v>
      </c>
      <c r="K1850" s="49">
        <v>594881.49441045197</v>
      </c>
      <c r="L1850" s="49">
        <v>594881.49441045197</v>
      </c>
      <c r="M1850" s="38">
        <f>IF(OR(Beazley_data[[#This Row],[total_RC]]&lt;0.6,Beazley_data[[#This Row],[total_RC]]&gt;2),1,Beazley_data[[#This Row],[total_RC]])</f>
        <v>1</v>
      </c>
      <c r="P1850" s="39" t="str">
        <f>Beazley_data[[#This Row],[key]]</f>
        <v>KT2020</v>
      </c>
      <c r="Q1850" s="40">
        <f>Beazley_data[[#This Row],[WEP]]</f>
        <v>1056022.0279000001</v>
      </c>
      <c r="R1850" s="40">
        <f t="shared" si="227"/>
        <v>1397189.75372743</v>
      </c>
      <c r="S1850" s="41">
        <f t="shared" si="228"/>
        <v>0.24418138260552005</v>
      </c>
      <c r="U1850" s="42">
        <f>Beazley_data[[#This Row],[Acq_costs]]</f>
        <v>190102.21401203299</v>
      </c>
      <c r="V1850" s="40">
        <f t="shared" si="229"/>
        <v>250422.74919453901</v>
      </c>
      <c r="W1850" s="43">
        <f t="shared" si="230"/>
        <v>0.24087482218177581</v>
      </c>
      <c r="Y1850" s="44">
        <f>Beazley_data[[#This Row],[total_RC]]</f>
        <v>1</v>
      </c>
      <c r="Z1850" s="45">
        <f t="shared" si="231"/>
        <v>1</v>
      </c>
      <c r="AA1850" s="43">
        <f t="shared" si="232"/>
        <v>0</v>
      </c>
      <c r="AD1850" s="42">
        <f>Beazley_data[[#This Row],[Cat_incurred]]+Beazley_data[[#This Row],[incurred_exc_cat]]</f>
        <v>594881.49441045197</v>
      </c>
      <c r="AE1850" s="40">
        <f t="shared" si="233"/>
        <v>380872.97714341403</v>
      </c>
      <c r="AF1850" s="43">
        <f t="shared" si="234"/>
        <v>-0.56188947525792865</v>
      </c>
    </row>
    <row r="1851" spans="1:32" x14ac:dyDescent="0.25">
      <c r="A1851" s="46" t="s">
        <v>2121</v>
      </c>
      <c r="B1851" s="46" t="s">
        <v>142</v>
      </c>
      <c r="C1851">
        <v>2021</v>
      </c>
      <c r="D1851" s="84">
        <v>1866435.2197</v>
      </c>
      <c r="E1851">
        <v>309781.960527913</v>
      </c>
      <c r="F1851">
        <v>1923729.19286275</v>
      </c>
      <c r="G1851">
        <v>1923729.3218290501</v>
      </c>
      <c r="H1851">
        <v>5105.8885060000002</v>
      </c>
      <c r="I1851">
        <v>5105.8885060000002</v>
      </c>
      <c r="J1851">
        <v>0.98088439801070804</v>
      </c>
      <c r="K1851">
        <v>1928835.08136875</v>
      </c>
      <c r="L1851">
        <v>1928835.21033505</v>
      </c>
      <c r="M1851" s="38">
        <f>IF(OR(Beazley_data[[#This Row],[total_RC]]&lt;0.6,Beazley_data[[#This Row],[total_RC]]&gt;2),1,Beazley_data[[#This Row],[total_RC]])</f>
        <v>0.98088439801070804</v>
      </c>
      <c r="P1851" s="39" t="str">
        <f>Beazley_data[[#This Row],[key]]</f>
        <v>KT2021</v>
      </c>
      <c r="Q1851" s="40">
        <f>Beazley_data[[#This Row],[WEP]]</f>
        <v>1866435.2197</v>
      </c>
      <c r="R1851" s="40">
        <f t="shared" si="227"/>
        <v>2280194.4822025802</v>
      </c>
      <c r="S1851" s="41">
        <f t="shared" si="228"/>
        <v>0.18145788253241654</v>
      </c>
      <c r="U1851" s="42">
        <f>Beazley_data[[#This Row],[Acq_costs]]</f>
        <v>309781.960527913</v>
      </c>
      <c r="V1851" s="40">
        <f t="shared" si="229"/>
        <v>378931.44350560999</v>
      </c>
      <c r="W1851" s="43">
        <f t="shared" si="230"/>
        <v>0.18248547108673299</v>
      </c>
      <c r="Y1851" s="44">
        <f>Beazley_data[[#This Row],[total_RC]]</f>
        <v>0.98088439801070804</v>
      </c>
      <c r="Z1851" s="45">
        <f t="shared" si="231"/>
        <v>0.98436381955248797</v>
      </c>
      <c r="AA1851" s="43">
        <f t="shared" si="232"/>
        <v>3.534690601856693E-3</v>
      </c>
      <c r="AD1851" s="42">
        <f>Beazley_data[[#This Row],[Cat_incurred]]+Beazley_data[[#This Row],[incurred_exc_cat]]</f>
        <v>1928835.21033505</v>
      </c>
      <c r="AE1851" s="40">
        <f t="shared" si="233"/>
        <v>209713.92814608099</v>
      </c>
      <c r="AF1851" s="43">
        <f t="shared" si="234"/>
        <v>-8.1974587829544454</v>
      </c>
    </row>
    <row r="1852" spans="1:32" x14ac:dyDescent="0.25">
      <c r="A1852" s="48" t="s">
        <v>2122</v>
      </c>
      <c r="B1852" s="48" t="s">
        <v>142</v>
      </c>
      <c r="C1852" s="49">
        <v>2022</v>
      </c>
      <c r="D1852" s="85">
        <v>1958600.4206000001</v>
      </c>
      <c r="E1852" s="49">
        <v>573931.84256109397</v>
      </c>
      <c r="F1852" s="49">
        <v>1499189.2010377101</v>
      </c>
      <c r="G1852" s="49">
        <v>1506791.77794539</v>
      </c>
      <c r="H1852" s="49">
        <v>238.4855</v>
      </c>
      <c r="I1852" s="49">
        <v>238.4855</v>
      </c>
      <c r="J1852" s="49">
        <v>0.99984283131983398</v>
      </c>
      <c r="K1852" s="49">
        <v>1499427.68653771</v>
      </c>
      <c r="L1852" s="49">
        <v>1507030.2634453899</v>
      </c>
      <c r="M1852" s="38">
        <f>IF(OR(Beazley_data[[#This Row],[total_RC]]&lt;0.6,Beazley_data[[#This Row],[total_RC]]&gt;2),1,Beazley_data[[#This Row],[total_RC]])</f>
        <v>0.99984283131983398</v>
      </c>
      <c r="P1852" s="39" t="str">
        <f>Beazley_data[[#This Row],[key]]</f>
        <v>KT2022</v>
      </c>
      <c r="Q1852" s="40">
        <f>Beazley_data[[#This Row],[WEP]]</f>
        <v>1958600.4206000001</v>
      </c>
      <c r="R1852" s="40">
        <f t="shared" si="227"/>
        <v>63265.8722233316</v>
      </c>
      <c r="S1852" s="41">
        <f t="shared" si="228"/>
        <v>-29.958245761412179</v>
      </c>
      <c r="U1852" s="42">
        <f>Beazley_data[[#This Row],[Acq_costs]]</f>
        <v>573931.84256109397</v>
      </c>
      <c r="V1852" s="40">
        <f t="shared" si="229"/>
        <v>15745.5119914892</v>
      </c>
      <c r="W1852" s="43">
        <f t="shared" si="230"/>
        <v>-35.450503665509061</v>
      </c>
      <c r="Y1852" s="44">
        <f>Beazley_data[[#This Row],[total_RC]]</f>
        <v>0.99984283131983398</v>
      </c>
      <c r="Z1852" s="45">
        <f t="shared" si="231"/>
        <v>0.99801943575878604</v>
      </c>
      <c r="AA1852" s="43">
        <f t="shared" si="232"/>
        <v>-1.8270140798025871E-3</v>
      </c>
      <c r="AD1852" s="42">
        <f>Beazley_data[[#This Row],[Cat_incurred]]+Beazley_data[[#This Row],[incurred_exc_cat]]</f>
        <v>1507030.2634453899</v>
      </c>
      <c r="AE1852" s="40">
        <f t="shared" si="233"/>
        <v>0</v>
      </c>
      <c r="AF1852" s="43" t="str">
        <f t="shared" si="234"/>
        <v>no values</v>
      </c>
    </row>
    <row r="1853" spans="1:32" x14ac:dyDescent="0.25">
      <c r="A1853" s="46" t="s">
        <v>2123</v>
      </c>
      <c r="B1853" s="46" t="s">
        <v>142</v>
      </c>
      <c r="C1853">
        <v>2023</v>
      </c>
      <c r="D1853" s="84">
        <v>1954372.4461999999</v>
      </c>
      <c r="E1853">
        <v>591515.35067537997</v>
      </c>
      <c r="F1853">
        <v>162279.87248404001</v>
      </c>
      <c r="G1853">
        <v>176252.53168119999</v>
      </c>
      <c r="H1853">
        <v>19904.684297985601</v>
      </c>
      <c r="I1853">
        <v>25859.900546414101</v>
      </c>
      <c r="J1853">
        <v>1.0000311659619701</v>
      </c>
      <c r="K1853">
        <v>182184.55678202599</v>
      </c>
      <c r="L1853">
        <v>202112.43222761399</v>
      </c>
      <c r="M1853" s="38">
        <f>IF(OR(Beazley_data[[#This Row],[total_RC]]&lt;0.6,Beazley_data[[#This Row],[total_RC]]&gt;2),1,Beazley_data[[#This Row],[total_RC]])</f>
        <v>1.0000311659619701</v>
      </c>
      <c r="P1853" s="39" t="str">
        <f>Beazley_data[[#This Row],[key]]</f>
        <v>KT2023</v>
      </c>
      <c r="Q1853" s="40">
        <f>Beazley_data[[#This Row],[WEP]]</f>
        <v>1954372.4461999999</v>
      </c>
      <c r="R1853" s="40">
        <f t="shared" si="227"/>
        <v>0</v>
      </c>
      <c r="S1853" s="41" t="str">
        <f t="shared" si="228"/>
        <v>no values</v>
      </c>
      <c r="U1853" s="42">
        <f>Beazley_data[[#This Row],[Acq_costs]]</f>
        <v>591515.35067537997</v>
      </c>
      <c r="V1853" s="40">
        <f t="shared" si="229"/>
        <v>0</v>
      </c>
      <c r="W1853" s="43" t="str">
        <f t="shared" si="230"/>
        <v>no values</v>
      </c>
      <c r="Y1853" s="44">
        <f>Beazley_data[[#This Row],[total_RC]]</f>
        <v>1.0000311659619701</v>
      </c>
      <c r="Z1853" s="45">
        <f t="shared" si="231"/>
        <v>0</v>
      </c>
      <c r="AA1853" s="43" t="str">
        <f t="shared" si="232"/>
        <v>no values</v>
      </c>
      <c r="AD1853" s="42">
        <f>Beazley_data[[#This Row],[Cat_incurred]]+Beazley_data[[#This Row],[incurred_exc_cat]]</f>
        <v>202112.4322276141</v>
      </c>
      <c r="AE1853" s="40">
        <f t="shared" si="233"/>
        <v>0</v>
      </c>
      <c r="AF1853" s="43" t="str">
        <f t="shared" si="234"/>
        <v>no values</v>
      </c>
    </row>
    <row r="1854" spans="1:32" x14ac:dyDescent="0.25">
      <c r="A1854" s="48" t="s">
        <v>2124</v>
      </c>
      <c r="B1854" s="48" t="s">
        <v>142</v>
      </c>
      <c r="C1854" s="49">
        <v>2024</v>
      </c>
      <c r="D1854" s="85">
        <v>52445.328000000001</v>
      </c>
      <c r="E1854" s="49">
        <v>11317.988717325199</v>
      </c>
      <c r="F1854" s="49">
        <v>0</v>
      </c>
      <c r="G1854" s="49">
        <v>0</v>
      </c>
      <c r="H1854" s="49">
        <v>0</v>
      </c>
      <c r="I1854" s="49">
        <v>0</v>
      </c>
      <c r="J1854" s="49">
        <v>1</v>
      </c>
      <c r="K1854" s="49">
        <v>0</v>
      </c>
      <c r="L1854" s="49">
        <v>0</v>
      </c>
      <c r="M1854" s="38">
        <f>IF(OR(Beazley_data[[#This Row],[total_RC]]&lt;0.6,Beazley_data[[#This Row],[total_RC]]&gt;2),1,Beazley_data[[#This Row],[total_RC]])</f>
        <v>1</v>
      </c>
      <c r="P1854" s="39" t="str">
        <f>Beazley_data[[#This Row],[key]]</f>
        <v>KT2024</v>
      </c>
      <c r="Q1854" s="40">
        <f>Beazley_data[[#This Row],[WEP]]</f>
        <v>52445.328000000001</v>
      </c>
      <c r="R1854" s="40">
        <f t="shared" si="227"/>
        <v>0</v>
      </c>
      <c r="S1854" s="41" t="str">
        <f t="shared" si="228"/>
        <v>no values</v>
      </c>
      <c r="U1854" s="42">
        <f>Beazley_data[[#This Row],[Acq_costs]]</f>
        <v>11317.988717325199</v>
      </c>
      <c r="V1854" s="40">
        <f t="shared" si="229"/>
        <v>0</v>
      </c>
      <c r="W1854" s="43" t="str">
        <f t="shared" si="230"/>
        <v>no values</v>
      </c>
      <c r="Y1854" s="44">
        <f>Beazley_data[[#This Row],[total_RC]]</f>
        <v>1</v>
      </c>
      <c r="Z1854" s="45">
        <f t="shared" si="231"/>
        <v>0</v>
      </c>
      <c r="AA1854" s="43" t="str">
        <f t="shared" si="232"/>
        <v>no values</v>
      </c>
      <c r="AD1854" s="42">
        <f>Beazley_data[[#This Row],[Cat_incurred]]+Beazley_data[[#This Row],[incurred_exc_cat]]</f>
        <v>0</v>
      </c>
      <c r="AE1854" s="40">
        <f t="shared" si="233"/>
        <v>0</v>
      </c>
      <c r="AF1854" s="43" t="str">
        <f t="shared" si="234"/>
        <v>no values</v>
      </c>
    </row>
    <row r="1855" spans="1:32" x14ac:dyDescent="0.25">
      <c r="A1855" s="46" t="s">
        <v>2125</v>
      </c>
      <c r="B1855" s="46" t="s">
        <v>143</v>
      </c>
      <c r="C1855">
        <v>1995</v>
      </c>
      <c r="D1855" s="84">
        <v>102289.6278</v>
      </c>
      <c r="E1855">
        <v>17471.777367483701</v>
      </c>
      <c r="F1855">
        <v>52200</v>
      </c>
      <c r="G1855">
        <v>52200</v>
      </c>
      <c r="H1855">
        <v>4355.3999999999996</v>
      </c>
      <c r="I1855">
        <v>4355.3999999999996</v>
      </c>
      <c r="J1855">
        <v>1.05070860165451</v>
      </c>
      <c r="K1855">
        <v>56555.4</v>
      </c>
      <c r="L1855">
        <v>56555.4</v>
      </c>
      <c r="M1855" s="38">
        <f>IF(OR(Beazley_data[[#This Row],[total_RC]]&lt;0.6,Beazley_data[[#This Row],[total_RC]]&gt;2),1,Beazley_data[[#This Row],[total_RC]])</f>
        <v>1.05070860165451</v>
      </c>
      <c r="P1855" s="39" t="str">
        <f>Beazley_data[[#This Row],[key]]</f>
        <v>KX1995</v>
      </c>
      <c r="Q1855" s="40">
        <f>Beazley_data[[#This Row],[WEP]]</f>
        <v>102289.6278</v>
      </c>
      <c r="R1855" s="40">
        <f t="shared" si="227"/>
        <v>0</v>
      </c>
      <c r="S1855" s="41" t="str">
        <f t="shared" si="228"/>
        <v>no values</v>
      </c>
      <c r="U1855" s="42">
        <f>Beazley_data[[#This Row],[Acq_costs]]</f>
        <v>17471.777367483701</v>
      </c>
      <c r="V1855" s="40">
        <f t="shared" si="229"/>
        <v>0</v>
      </c>
      <c r="W1855" s="43" t="str">
        <f t="shared" si="230"/>
        <v>no values</v>
      </c>
      <c r="Y1855" s="44">
        <f>Beazley_data[[#This Row],[total_RC]]</f>
        <v>1.05070860165451</v>
      </c>
      <c r="Z1855" s="45">
        <f t="shared" si="231"/>
        <v>0</v>
      </c>
      <c r="AA1855" s="43" t="str">
        <f t="shared" si="232"/>
        <v>no values</v>
      </c>
      <c r="AD1855" s="42">
        <f>Beazley_data[[#This Row],[Cat_incurred]]+Beazley_data[[#This Row],[incurred_exc_cat]]</f>
        <v>56555.4</v>
      </c>
      <c r="AE1855" s="40">
        <f t="shared" si="233"/>
        <v>0</v>
      </c>
      <c r="AF1855" s="43" t="str">
        <f t="shared" si="234"/>
        <v>no values</v>
      </c>
    </row>
    <row r="1856" spans="1:32" x14ac:dyDescent="0.25">
      <c r="A1856" s="48" t="s">
        <v>2126</v>
      </c>
      <c r="B1856" s="48" t="s">
        <v>143</v>
      </c>
      <c r="C1856" s="49">
        <v>1996</v>
      </c>
      <c r="D1856" s="85">
        <v>94777.649799999999</v>
      </c>
      <c r="E1856" s="49">
        <v>16190.925678896399</v>
      </c>
      <c r="F1856" s="49">
        <v>79102.930399999997</v>
      </c>
      <c r="G1856" s="49">
        <v>79102.930399999997</v>
      </c>
      <c r="H1856" s="49">
        <v>1672.60862739</v>
      </c>
      <c r="I1856" s="49">
        <v>1672.60862739</v>
      </c>
      <c r="J1856" s="49">
        <v>0.93731099339033896</v>
      </c>
      <c r="K1856" s="49">
        <v>80775.539027389997</v>
      </c>
      <c r="L1856" s="49">
        <v>80775.539027389997</v>
      </c>
      <c r="M1856" s="38">
        <f>IF(OR(Beazley_data[[#This Row],[total_RC]]&lt;0.6,Beazley_data[[#This Row],[total_RC]]&gt;2),1,Beazley_data[[#This Row],[total_RC]])</f>
        <v>0.93731099339033896</v>
      </c>
      <c r="P1856" s="39" t="str">
        <f>Beazley_data[[#This Row],[key]]</f>
        <v>KX1996</v>
      </c>
      <c r="Q1856" s="40">
        <f>Beazley_data[[#This Row],[WEP]]</f>
        <v>94777.649799999999</v>
      </c>
      <c r="R1856" s="40">
        <f t="shared" si="227"/>
        <v>0</v>
      </c>
      <c r="S1856" s="41" t="str">
        <f t="shared" si="228"/>
        <v>no values</v>
      </c>
      <c r="U1856" s="42">
        <f>Beazley_data[[#This Row],[Acq_costs]]</f>
        <v>16190.925678896399</v>
      </c>
      <c r="V1856" s="40">
        <f t="shared" si="229"/>
        <v>0</v>
      </c>
      <c r="W1856" s="43" t="str">
        <f t="shared" si="230"/>
        <v>no values</v>
      </c>
      <c r="Y1856" s="44">
        <f>Beazley_data[[#This Row],[total_RC]]</f>
        <v>0.93731099339033896</v>
      </c>
      <c r="Z1856" s="45">
        <f t="shared" si="231"/>
        <v>0</v>
      </c>
      <c r="AA1856" s="43" t="str">
        <f t="shared" si="232"/>
        <v>no values</v>
      </c>
      <c r="AD1856" s="42">
        <f>Beazley_data[[#This Row],[Cat_incurred]]+Beazley_data[[#This Row],[incurred_exc_cat]]</f>
        <v>80775.539027389997</v>
      </c>
      <c r="AE1856" s="40">
        <f t="shared" si="233"/>
        <v>0</v>
      </c>
      <c r="AF1856" s="43" t="str">
        <f t="shared" si="234"/>
        <v>no values</v>
      </c>
    </row>
    <row r="1857" spans="1:32" x14ac:dyDescent="0.25">
      <c r="A1857" s="46" t="s">
        <v>2127</v>
      </c>
      <c r="B1857" s="46" t="s">
        <v>143</v>
      </c>
      <c r="C1857">
        <v>1997</v>
      </c>
      <c r="D1857" s="84">
        <v>81990.981799999994</v>
      </c>
      <c r="E1857">
        <v>13947.2839573529</v>
      </c>
      <c r="F1857">
        <v>191.29558757999999</v>
      </c>
      <c r="G1857">
        <v>191.29558757999999</v>
      </c>
      <c r="H1857">
        <v>0</v>
      </c>
      <c r="I1857">
        <v>0</v>
      </c>
      <c r="J1857">
        <v>0.92181082200739295</v>
      </c>
      <c r="K1857">
        <v>191.29558757999999</v>
      </c>
      <c r="L1857">
        <v>191.29558757999999</v>
      </c>
      <c r="M1857" s="38">
        <f>IF(OR(Beazley_data[[#This Row],[total_RC]]&lt;0.6,Beazley_data[[#This Row],[total_RC]]&gt;2),1,Beazley_data[[#This Row],[total_RC]])</f>
        <v>0.92181082200739295</v>
      </c>
      <c r="P1857" s="39" t="str">
        <f>Beazley_data[[#This Row],[key]]</f>
        <v>KX1997</v>
      </c>
      <c r="Q1857" s="40">
        <f>Beazley_data[[#This Row],[WEP]]</f>
        <v>81990.981799999994</v>
      </c>
      <c r="R1857" s="40">
        <f t="shared" si="227"/>
        <v>0</v>
      </c>
      <c r="S1857" s="41" t="str">
        <f t="shared" si="228"/>
        <v>no values</v>
      </c>
      <c r="U1857" s="42">
        <f>Beazley_data[[#This Row],[Acq_costs]]</f>
        <v>13947.2839573529</v>
      </c>
      <c r="V1857" s="40">
        <f t="shared" si="229"/>
        <v>0</v>
      </c>
      <c r="W1857" s="43" t="str">
        <f t="shared" si="230"/>
        <v>no values</v>
      </c>
      <c r="Y1857" s="44">
        <f>Beazley_data[[#This Row],[total_RC]]</f>
        <v>0.92181082200739295</v>
      </c>
      <c r="Z1857" s="45">
        <f t="shared" si="231"/>
        <v>0</v>
      </c>
      <c r="AA1857" s="43" t="str">
        <f t="shared" si="232"/>
        <v>no values</v>
      </c>
      <c r="AD1857" s="42">
        <f>Beazley_data[[#This Row],[Cat_incurred]]+Beazley_data[[#This Row],[incurred_exc_cat]]</f>
        <v>191.29558757999999</v>
      </c>
      <c r="AE1857" s="40">
        <f t="shared" si="233"/>
        <v>0</v>
      </c>
      <c r="AF1857" s="43" t="str">
        <f t="shared" si="234"/>
        <v>no values</v>
      </c>
    </row>
    <row r="1858" spans="1:32" x14ac:dyDescent="0.25">
      <c r="A1858" s="48" t="s">
        <v>2128</v>
      </c>
      <c r="B1858" s="48" t="s">
        <v>143</v>
      </c>
      <c r="C1858" s="49">
        <v>1998</v>
      </c>
      <c r="D1858" s="85">
        <v>62477.411699999997</v>
      </c>
      <c r="E1858" s="49">
        <v>10691.258175000001</v>
      </c>
      <c r="F1858" s="49">
        <v>60400</v>
      </c>
      <c r="G1858" s="49">
        <v>60400</v>
      </c>
      <c r="H1858" s="49">
        <v>0</v>
      </c>
      <c r="I1858" s="49">
        <v>0</v>
      </c>
      <c r="J1858" s="49">
        <v>0.91577935743648498</v>
      </c>
      <c r="K1858" s="49">
        <v>60400</v>
      </c>
      <c r="L1858" s="49">
        <v>60400</v>
      </c>
      <c r="M1858" s="38">
        <f>IF(OR(Beazley_data[[#This Row],[total_RC]]&lt;0.6,Beazley_data[[#This Row],[total_RC]]&gt;2),1,Beazley_data[[#This Row],[total_RC]])</f>
        <v>0.91577935743648498</v>
      </c>
      <c r="P1858" s="39" t="str">
        <f>Beazley_data[[#This Row],[key]]</f>
        <v>KX1998</v>
      </c>
      <c r="Q1858" s="40">
        <f>Beazley_data[[#This Row],[WEP]]</f>
        <v>62477.411699999997</v>
      </c>
      <c r="R1858" s="40">
        <f t="shared" ref="R1858:R1921" si="235">IFERROR(INDEX($AJ$4:$CZ$182,MATCH($B1858,$AI$4:$AI$182,0),MATCH($C1858&amp;"WEP",$AJ$1:$FQ$1,0)),0)</f>
        <v>0</v>
      </c>
      <c r="S1858" s="41" t="str">
        <f t="shared" ref="S1858:S1921" si="236">IFERROR((R1858-Q1858)/R1858,"no values")</f>
        <v>no values</v>
      </c>
      <c r="U1858" s="42">
        <f>Beazley_data[[#This Row],[Acq_costs]]</f>
        <v>10691.258175000001</v>
      </c>
      <c r="V1858" s="40">
        <f t="shared" ref="V1858:V1921" si="237">IFERROR(INDEX($AJ$4:$FQ$182,MATCH($B1858,$AI$4:$AI$182,0),MATCH($C1858&amp;"Acquisition Cost",$AJ$1:$FQ$1,0)),0)</f>
        <v>0</v>
      </c>
      <c r="W1858" s="43" t="str">
        <f t="shared" ref="W1858:W1921" si="238">IFERROR((V1858-U1858)/V1858,"no values")</f>
        <v>no values</v>
      </c>
      <c r="Y1858" s="44">
        <f>Beazley_data[[#This Row],[total_RC]]</f>
        <v>0.91577935743648498</v>
      </c>
      <c r="Z1858" s="45">
        <f t="shared" ref="Z1858:Z1921" si="239">IFERROR(INDEX($AJ$4:$FQ$182,MATCH($B1858,$AI$4:$AI$182,0),MATCH($C1858&amp;"RC",$AJ$1:$FQ$1,0)),0)</f>
        <v>0</v>
      </c>
      <c r="AA1858" s="43" t="str">
        <f t="shared" ref="AA1858:AA1921" si="240">IFERROR((Z1858-Y1858)/Z1858,"no values")</f>
        <v>no values</v>
      </c>
      <c r="AD1858" s="42">
        <f>Beazley_data[[#This Row],[Cat_incurred]]+Beazley_data[[#This Row],[incurred_exc_cat]]</f>
        <v>60400</v>
      </c>
      <c r="AE1858" s="40">
        <f t="shared" ref="AE1858:AE1921" si="241">IFERROR(INDEX($AJ$4:$FQ$182,MATCH($B1858,$AI$4:$AI$182,0),MATCH($C1858&amp;"Total Incurred (Cat)",$AJ$1:$FQ$1,0)),0)+IFERROR(INDEX($AJ$4:$FQ$182,MATCH($B1858,$AI$4:$AI$182,0),MATCH($C1858&amp;"Total Incurred (Non Cat)",$AJ$1:$FQ$1,0)),0)</f>
        <v>0</v>
      </c>
      <c r="AF1858" s="43" t="str">
        <f t="shared" ref="AF1858:AF1921" si="242">IFERROR((AE1858-AD1858)/AE1858,"no values")</f>
        <v>no values</v>
      </c>
    </row>
    <row r="1859" spans="1:32" x14ac:dyDescent="0.25">
      <c r="A1859" s="46" t="s">
        <v>2129</v>
      </c>
      <c r="B1859" s="46" t="s">
        <v>143</v>
      </c>
      <c r="C1859">
        <v>1999</v>
      </c>
      <c r="D1859" s="84">
        <v>51121.118600000002</v>
      </c>
      <c r="E1859">
        <v>8555.0982568971394</v>
      </c>
      <c r="F1859">
        <v>0</v>
      </c>
      <c r="G1859">
        <v>0</v>
      </c>
      <c r="H1859">
        <v>0</v>
      </c>
      <c r="I1859">
        <v>0</v>
      </c>
      <c r="J1859">
        <v>0.99464147230996303</v>
      </c>
      <c r="K1859">
        <v>0</v>
      </c>
      <c r="L1859">
        <v>0</v>
      </c>
      <c r="M1859" s="38">
        <f>IF(OR(Beazley_data[[#This Row],[total_RC]]&lt;0.6,Beazley_data[[#This Row],[total_RC]]&gt;2),1,Beazley_data[[#This Row],[total_RC]])</f>
        <v>0.99464147230996303</v>
      </c>
      <c r="P1859" s="39" t="str">
        <f>Beazley_data[[#This Row],[key]]</f>
        <v>KX1999</v>
      </c>
      <c r="Q1859" s="40">
        <f>Beazley_data[[#This Row],[WEP]]</f>
        <v>51121.118600000002</v>
      </c>
      <c r="R1859" s="40">
        <f t="shared" si="235"/>
        <v>0</v>
      </c>
      <c r="S1859" s="41" t="str">
        <f t="shared" si="236"/>
        <v>no values</v>
      </c>
      <c r="U1859" s="42">
        <f>Beazley_data[[#This Row],[Acq_costs]]</f>
        <v>8555.0982568971394</v>
      </c>
      <c r="V1859" s="40">
        <f t="shared" si="237"/>
        <v>0</v>
      </c>
      <c r="W1859" s="43" t="str">
        <f t="shared" si="238"/>
        <v>no values</v>
      </c>
      <c r="Y1859" s="44">
        <f>Beazley_data[[#This Row],[total_RC]]</f>
        <v>0.99464147230996303</v>
      </c>
      <c r="Z1859" s="45">
        <f t="shared" si="239"/>
        <v>0</v>
      </c>
      <c r="AA1859" s="43" t="str">
        <f t="shared" si="240"/>
        <v>no values</v>
      </c>
      <c r="AD1859" s="42">
        <f>Beazley_data[[#This Row],[Cat_incurred]]+Beazley_data[[#This Row],[incurred_exc_cat]]</f>
        <v>0</v>
      </c>
      <c r="AE1859" s="40">
        <f t="shared" si="241"/>
        <v>0</v>
      </c>
      <c r="AF1859" s="43" t="str">
        <f t="shared" si="242"/>
        <v>no values</v>
      </c>
    </row>
    <row r="1860" spans="1:32" x14ac:dyDescent="0.25">
      <c r="A1860" s="48" t="s">
        <v>2130</v>
      </c>
      <c r="B1860" s="48" t="s">
        <v>143</v>
      </c>
      <c r="C1860" s="49">
        <v>2009</v>
      </c>
      <c r="D1860" s="85">
        <v>12854044.4465</v>
      </c>
      <c r="E1860" s="49">
        <v>2271664.7654774999</v>
      </c>
      <c r="F1860" s="49">
        <v>76256.618862623</v>
      </c>
      <c r="G1860" s="49">
        <v>76256.618862623</v>
      </c>
      <c r="H1860" s="49">
        <v>730098.58102109004</v>
      </c>
      <c r="I1860" s="49">
        <v>786816.52102108998</v>
      </c>
      <c r="J1860" s="49">
        <v>0.984069287250811</v>
      </c>
      <c r="K1860" s="49">
        <v>806355.19988371304</v>
      </c>
      <c r="L1860" s="49">
        <v>863073.13988371298</v>
      </c>
      <c r="M1860" s="38">
        <f>IF(OR(Beazley_data[[#This Row],[total_RC]]&lt;0.6,Beazley_data[[#This Row],[total_RC]]&gt;2),1,Beazley_data[[#This Row],[total_RC]])</f>
        <v>0.984069287250811</v>
      </c>
      <c r="P1860" s="39" t="str">
        <f>Beazley_data[[#This Row],[key]]</f>
        <v>KX2009</v>
      </c>
      <c r="Q1860" s="40">
        <f>Beazley_data[[#This Row],[WEP]]</f>
        <v>12854044.4465</v>
      </c>
      <c r="R1860" s="40">
        <f t="shared" si="235"/>
        <v>13092430.692611801</v>
      </c>
      <c r="S1860" s="41">
        <f t="shared" si="236"/>
        <v>1.8207944094470161E-2</v>
      </c>
      <c r="U1860" s="42">
        <f>Beazley_data[[#This Row],[Acq_costs]]</f>
        <v>2271664.7654774999</v>
      </c>
      <c r="V1860" s="40">
        <f t="shared" si="237"/>
        <v>2308785.8575298199</v>
      </c>
      <c r="W1860" s="43">
        <f t="shared" si="238"/>
        <v>1.6078187559601581E-2</v>
      </c>
      <c r="Y1860" s="44">
        <f>Beazley_data[[#This Row],[total_RC]]</f>
        <v>0.984069287250811</v>
      </c>
      <c r="Z1860" s="45">
        <f t="shared" si="239"/>
        <v>0.98548017521918896</v>
      </c>
      <c r="AA1860" s="43">
        <f t="shared" si="240"/>
        <v>1.4316756479288415E-3</v>
      </c>
      <c r="AD1860" s="42">
        <f>Beazley_data[[#This Row],[Cat_incurred]]+Beazley_data[[#This Row],[incurred_exc_cat]]</f>
        <v>863073.13988371298</v>
      </c>
      <c r="AE1860" s="40">
        <f t="shared" si="241"/>
        <v>879211.16626504401</v>
      </c>
      <c r="AF1860" s="43">
        <f t="shared" si="242"/>
        <v>1.8355119908095113E-2</v>
      </c>
    </row>
    <row r="1861" spans="1:32" x14ac:dyDescent="0.25">
      <c r="A1861" s="46" t="s">
        <v>2131</v>
      </c>
      <c r="B1861" s="46" t="s">
        <v>143</v>
      </c>
      <c r="C1861">
        <v>2010</v>
      </c>
      <c r="D1861" s="84">
        <v>14447709.2597</v>
      </c>
      <c r="E1861">
        <v>2394962.24264134</v>
      </c>
      <c r="F1861">
        <v>1328672.33652126</v>
      </c>
      <c r="G1861">
        <v>1328672.33652126</v>
      </c>
      <c r="H1861">
        <v>2752565.4099083701</v>
      </c>
      <c r="I1861">
        <v>2752565.4099083701</v>
      </c>
      <c r="J1861">
        <v>0.97836278814875399</v>
      </c>
      <c r="K1861">
        <v>4081237.7464296301</v>
      </c>
      <c r="L1861">
        <v>4081237.7464296301</v>
      </c>
      <c r="M1861" s="38">
        <f>IF(OR(Beazley_data[[#This Row],[total_RC]]&lt;0.6,Beazley_data[[#This Row],[total_RC]]&gt;2),1,Beazley_data[[#This Row],[total_RC]])</f>
        <v>0.97836278814875399</v>
      </c>
      <c r="P1861" s="39" t="str">
        <f>Beazley_data[[#This Row],[key]]</f>
        <v>KX2010</v>
      </c>
      <c r="Q1861" s="40">
        <f>Beazley_data[[#This Row],[WEP]]</f>
        <v>14447709.2597</v>
      </c>
      <c r="R1861" s="40">
        <f t="shared" si="235"/>
        <v>14735545.385837501</v>
      </c>
      <c r="S1861" s="41">
        <f t="shared" si="236"/>
        <v>1.9533455912269335E-2</v>
      </c>
      <c r="U1861" s="42">
        <f>Beazley_data[[#This Row],[Acq_costs]]</f>
        <v>2394962.24264134</v>
      </c>
      <c r="V1861" s="40">
        <f t="shared" si="237"/>
        <v>2438168.94157115</v>
      </c>
      <c r="W1861" s="43">
        <f t="shared" si="238"/>
        <v>1.7720961904291864E-2</v>
      </c>
      <c r="Y1861" s="44">
        <f>Beazley_data[[#This Row],[total_RC]]</f>
        <v>0.97836278814875399</v>
      </c>
      <c r="Z1861" s="45">
        <f t="shared" si="239"/>
        <v>0.97843847853291099</v>
      </c>
      <c r="AA1861" s="43">
        <f t="shared" si="240"/>
        <v>7.7358347834493102E-5</v>
      </c>
      <c r="AD1861" s="42">
        <f>Beazley_data[[#This Row],[Cat_incurred]]+Beazley_data[[#This Row],[incurred_exc_cat]]</f>
        <v>4081237.7464296301</v>
      </c>
      <c r="AE1861" s="40">
        <f t="shared" si="241"/>
        <v>4238110.9011960002</v>
      </c>
      <c r="AF1861" s="43">
        <f t="shared" si="242"/>
        <v>3.7014877246864933E-2</v>
      </c>
    </row>
    <row r="1862" spans="1:32" x14ac:dyDescent="0.25">
      <c r="A1862" s="48" t="s">
        <v>2132</v>
      </c>
      <c r="B1862" s="48" t="s">
        <v>143</v>
      </c>
      <c r="C1862" s="49">
        <v>2011</v>
      </c>
      <c r="D1862" s="85">
        <v>12707441.033600001</v>
      </c>
      <c r="E1862" s="49">
        <v>2035797.6192806</v>
      </c>
      <c r="F1862" s="49">
        <v>486510.36</v>
      </c>
      <c r="G1862" s="49">
        <v>486510.36</v>
      </c>
      <c r="H1862" s="49">
        <v>1685973.2932899899</v>
      </c>
      <c r="I1862" s="49">
        <v>1685973.2932899899</v>
      </c>
      <c r="J1862" s="49">
        <v>0.97064850522957202</v>
      </c>
      <c r="K1862" s="49">
        <v>2172483.65328999</v>
      </c>
      <c r="L1862" s="49">
        <v>2172483.65328999</v>
      </c>
      <c r="M1862" s="38">
        <f>IF(OR(Beazley_data[[#This Row],[total_RC]]&lt;0.6,Beazley_data[[#This Row],[total_RC]]&gt;2),1,Beazley_data[[#This Row],[total_RC]])</f>
        <v>0.97064850522957202</v>
      </c>
      <c r="P1862" s="39" t="str">
        <f>Beazley_data[[#This Row],[key]]</f>
        <v>KX2011</v>
      </c>
      <c r="Q1862" s="40">
        <f>Beazley_data[[#This Row],[WEP]]</f>
        <v>12707441.033600001</v>
      </c>
      <c r="R1862" s="40">
        <f t="shared" si="235"/>
        <v>12953872.346796401</v>
      </c>
      <c r="S1862" s="41">
        <f t="shared" si="236"/>
        <v>1.9023756495280323E-2</v>
      </c>
      <c r="U1862" s="42">
        <f>Beazley_data[[#This Row],[Acq_costs]]</f>
        <v>2035797.6192806</v>
      </c>
      <c r="V1862" s="40">
        <f t="shared" si="237"/>
        <v>2073243.07057834</v>
      </c>
      <c r="W1862" s="43">
        <f t="shared" si="238"/>
        <v>1.8061293356834623E-2</v>
      </c>
      <c r="Y1862" s="44">
        <f>Beazley_data[[#This Row],[total_RC]]</f>
        <v>0.97064850522957202</v>
      </c>
      <c r="Z1862" s="45">
        <f t="shared" si="239"/>
        <v>0.97053087584594799</v>
      </c>
      <c r="AA1862" s="43">
        <f t="shared" si="240"/>
        <v>-1.212010730946603E-4</v>
      </c>
      <c r="AD1862" s="42">
        <f>Beazley_data[[#This Row],[Cat_incurred]]+Beazley_data[[#This Row],[incurred_exc_cat]]</f>
        <v>2172483.65328999</v>
      </c>
      <c r="AE1862" s="40">
        <f t="shared" si="241"/>
        <v>2188724.8897728901</v>
      </c>
      <c r="AF1862" s="43">
        <f t="shared" si="242"/>
        <v>7.4204101935284109E-3</v>
      </c>
    </row>
    <row r="1863" spans="1:32" x14ac:dyDescent="0.25">
      <c r="A1863" s="46" t="s">
        <v>2133</v>
      </c>
      <c r="B1863" s="46" t="s">
        <v>143</v>
      </c>
      <c r="C1863">
        <v>2012</v>
      </c>
      <c r="D1863" s="84">
        <v>13741905.6556</v>
      </c>
      <c r="E1863">
        <v>2643019.3268560302</v>
      </c>
      <c r="F1863">
        <v>242103.88</v>
      </c>
      <c r="G1863">
        <v>242103.88</v>
      </c>
      <c r="H1863">
        <v>818445.84323825</v>
      </c>
      <c r="I1863">
        <v>818445.84323825</v>
      </c>
      <c r="J1863">
        <v>0.97060207740675497</v>
      </c>
      <c r="K1863">
        <v>1060549.72323825</v>
      </c>
      <c r="L1863">
        <v>1060549.72323825</v>
      </c>
      <c r="M1863" s="38">
        <f>IF(OR(Beazley_data[[#This Row],[total_RC]]&lt;0.6,Beazley_data[[#This Row],[total_RC]]&gt;2),1,Beazley_data[[#This Row],[total_RC]])</f>
        <v>0.97060207740675497</v>
      </c>
      <c r="P1863" s="39" t="str">
        <f>Beazley_data[[#This Row],[key]]</f>
        <v>KX2012</v>
      </c>
      <c r="Q1863" s="40">
        <f>Beazley_data[[#This Row],[WEP]]</f>
        <v>13741905.6556</v>
      </c>
      <c r="R1863" s="40">
        <f t="shared" si="235"/>
        <v>13996433.331529301</v>
      </c>
      <c r="S1863" s="41">
        <f t="shared" si="236"/>
        <v>1.8185181174402085E-2</v>
      </c>
      <c r="U1863" s="42">
        <f>Beazley_data[[#This Row],[Acq_costs]]</f>
        <v>2643019.3268560302</v>
      </c>
      <c r="V1863" s="40">
        <f t="shared" si="237"/>
        <v>2682009.0159658599</v>
      </c>
      <c r="W1863" s="43">
        <f t="shared" si="238"/>
        <v>1.453749367646646E-2</v>
      </c>
      <c r="Y1863" s="44">
        <f>Beazley_data[[#This Row],[total_RC]]</f>
        <v>0.97060207740675497</v>
      </c>
      <c r="Z1863" s="45">
        <f t="shared" si="239"/>
        <v>0.97051190021073497</v>
      </c>
      <c r="AA1863" s="43">
        <f t="shared" si="240"/>
        <v>-9.2917146096221727E-5</v>
      </c>
      <c r="AD1863" s="42">
        <f>Beazley_data[[#This Row],[Cat_incurred]]+Beazley_data[[#This Row],[incurred_exc_cat]]</f>
        <v>1060549.72323825</v>
      </c>
      <c r="AE1863" s="40">
        <f t="shared" si="241"/>
        <v>1066357.1751000001</v>
      </c>
      <c r="AF1863" s="43">
        <f t="shared" si="242"/>
        <v>5.4460662875039914E-3</v>
      </c>
    </row>
    <row r="1864" spans="1:32" x14ac:dyDescent="0.25">
      <c r="A1864" s="48" t="s">
        <v>2134</v>
      </c>
      <c r="B1864" s="48" t="s">
        <v>143</v>
      </c>
      <c r="C1864" s="49">
        <v>2013</v>
      </c>
      <c r="D1864" s="85">
        <v>11529446.6963</v>
      </c>
      <c r="E1864" s="49">
        <v>2259692.6852680799</v>
      </c>
      <c r="F1864" s="49">
        <v>316186.46999999997</v>
      </c>
      <c r="G1864" s="49">
        <v>316186.46999999997</v>
      </c>
      <c r="H1864" s="49">
        <v>798525.23916583997</v>
      </c>
      <c r="I1864" s="49">
        <v>798525.23916583997</v>
      </c>
      <c r="J1864" s="49">
        <v>0.964025225032908</v>
      </c>
      <c r="K1864" s="49">
        <v>1114711.7091658399</v>
      </c>
      <c r="L1864" s="49">
        <v>1114711.7091658399</v>
      </c>
      <c r="M1864" s="38">
        <f>IF(OR(Beazley_data[[#This Row],[total_RC]]&lt;0.6,Beazley_data[[#This Row],[total_RC]]&gt;2),1,Beazley_data[[#This Row],[total_RC]])</f>
        <v>0.964025225032908</v>
      </c>
      <c r="P1864" s="39" t="str">
        <f>Beazley_data[[#This Row],[key]]</f>
        <v>KX2013</v>
      </c>
      <c r="Q1864" s="40">
        <f>Beazley_data[[#This Row],[WEP]]</f>
        <v>11529446.6963</v>
      </c>
      <c r="R1864" s="40">
        <f t="shared" si="235"/>
        <v>11525548.3187542</v>
      </c>
      <c r="S1864" s="41">
        <f t="shared" si="236"/>
        <v>-3.382379248245117E-4</v>
      </c>
      <c r="U1864" s="42">
        <f>Beazley_data[[#This Row],[Acq_costs]]</f>
        <v>2259692.6852680799</v>
      </c>
      <c r="V1864" s="40">
        <f t="shared" si="237"/>
        <v>2255028.73887179</v>
      </c>
      <c r="W1864" s="43">
        <f t="shared" si="238"/>
        <v>-2.0682425531407065E-3</v>
      </c>
      <c r="Y1864" s="44">
        <f>Beazley_data[[#This Row],[total_RC]]</f>
        <v>0.964025225032908</v>
      </c>
      <c r="Z1864" s="45">
        <f t="shared" si="239"/>
        <v>0.96393400434352705</v>
      </c>
      <c r="AA1864" s="43">
        <f t="shared" si="240"/>
        <v>-9.463374978981956E-5</v>
      </c>
      <c r="AD1864" s="42">
        <f>Beazley_data[[#This Row],[Cat_incurred]]+Beazley_data[[#This Row],[incurred_exc_cat]]</f>
        <v>1114711.7091658399</v>
      </c>
      <c r="AE1864" s="40">
        <f t="shared" si="241"/>
        <v>1136076.1342184001</v>
      </c>
      <c r="AF1864" s="43">
        <f t="shared" si="242"/>
        <v>1.8805451861074879E-2</v>
      </c>
    </row>
    <row r="1865" spans="1:32" x14ac:dyDescent="0.25">
      <c r="A1865" s="46" t="s">
        <v>2135</v>
      </c>
      <c r="B1865" s="46" t="s">
        <v>143</v>
      </c>
      <c r="C1865">
        <v>2014</v>
      </c>
      <c r="D1865" s="84">
        <v>11322775.5359</v>
      </c>
      <c r="E1865">
        <v>2137212.3950996799</v>
      </c>
      <c r="F1865">
        <v>250361.9835</v>
      </c>
      <c r="G1865">
        <v>250361.9835</v>
      </c>
      <c r="H1865">
        <v>1309983.5552501599</v>
      </c>
      <c r="I1865">
        <v>1309983.5552501599</v>
      </c>
      <c r="J1865">
        <v>0.93668999930090402</v>
      </c>
      <c r="K1865">
        <v>1560345.53875016</v>
      </c>
      <c r="L1865">
        <v>1560345.53875016</v>
      </c>
      <c r="M1865" s="38">
        <f>IF(OR(Beazley_data[[#This Row],[total_RC]]&lt;0.6,Beazley_data[[#This Row],[total_RC]]&gt;2),1,Beazley_data[[#This Row],[total_RC]])</f>
        <v>0.93668999930090402</v>
      </c>
      <c r="P1865" s="39" t="str">
        <f>Beazley_data[[#This Row],[key]]</f>
        <v>KX2014</v>
      </c>
      <c r="Q1865" s="40">
        <f>Beazley_data[[#This Row],[WEP]]</f>
        <v>11322775.5359</v>
      </c>
      <c r="R1865" s="40">
        <f t="shared" si="235"/>
        <v>11738413.2730211</v>
      </c>
      <c r="S1865" s="41">
        <f t="shared" si="236"/>
        <v>3.5408340757296194E-2</v>
      </c>
      <c r="U1865" s="42">
        <f>Beazley_data[[#This Row],[Acq_costs]]</f>
        <v>2137212.3950996799</v>
      </c>
      <c r="V1865" s="40">
        <f t="shared" si="237"/>
        <v>2205432.9885364501</v>
      </c>
      <c r="W1865" s="43">
        <f t="shared" si="238"/>
        <v>3.0932970437719847E-2</v>
      </c>
      <c r="Y1865" s="44">
        <f>Beazley_data[[#This Row],[total_RC]]</f>
        <v>0.93668999930090402</v>
      </c>
      <c r="Z1865" s="45">
        <f t="shared" si="239"/>
        <v>0.93718106055500905</v>
      </c>
      <c r="AA1865" s="43">
        <f t="shared" si="240"/>
        <v>5.2397692908371166E-4</v>
      </c>
      <c r="AD1865" s="42">
        <f>Beazley_data[[#This Row],[Cat_incurred]]+Beazley_data[[#This Row],[incurred_exc_cat]]</f>
        <v>1560345.53875016</v>
      </c>
      <c r="AE1865" s="40">
        <f t="shared" si="241"/>
        <v>1827136.0325859899</v>
      </c>
      <c r="AF1865" s="43">
        <f t="shared" si="242"/>
        <v>0.14601567101615026</v>
      </c>
    </row>
    <row r="1866" spans="1:32" x14ac:dyDescent="0.25">
      <c r="A1866" s="48" t="s">
        <v>2136</v>
      </c>
      <c r="B1866" s="48" t="s">
        <v>143</v>
      </c>
      <c r="C1866" s="49">
        <v>2015</v>
      </c>
      <c r="D1866" s="85">
        <v>11238399.7294</v>
      </c>
      <c r="E1866" s="49">
        <v>2073024.13216891</v>
      </c>
      <c r="F1866" s="49">
        <v>184238.21026645601</v>
      </c>
      <c r="G1866" s="49">
        <v>184238.21026645601</v>
      </c>
      <c r="H1866" s="49">
        <v>1506438.2443466999</v>
      </c>
      <c r="I1866" s="49">
        <v>1567851.7678471501</v>
      </c>
      <c r="J1866" s="49">
        <v>0.89518794412556801</v>
      </c>
      <c r="K1866" s="49">
        <v>1690676.4546131601</v>
      </c>
      <c r="L1866" s="49">
        <v>1752089.9781136101</v>
      </c>
      <c r="M1866" s="38">
        <f>IF(OR(Beazley_data[[#This Row],[total_RC]]&lt;0.6,Beazley_data[[#This Row],[total_RC]]&gt;2),1,Beazley_data[[#This Row],[total_RC]])</f>
        <v>0.89518794412556801</v>
      </c>
      <c r="P1866" s="39" t="str">
        <f>Beazley_data[[#This Row],[key]]</f>
        <v>KX2015</v>
      </c>
      <c r="Q1866" s="40">
        <f>Beazley_data[[#This Row],[WEP]]</f>
        <v>11238399.7294</v>
      </c>
      <c r="R1866" s="40">
        <f t="shared" si="235"/>
        <v>11425815.422837401</v>
      </c>
      <c r="S1866" s="41">
        <f t="shared" si="236"/>
        <v>1.6402828726149666E-2</v>
      </c>
      <c r="U1866" s="42">
        <f>Beazley_data[[#This Row],[Acq_costs]]</f>
        <v>2073024.13216891</v>
      </c>
      <c r="V1866" s="40">
        <f t="shared" si="237"/>
        <v>2102211.6777353301</v>
      </c>
      <c r="W1866" s="43">
        <f t="shared" si="238"/>
        <v>1.3884208652985517E-2</v>
      </c>
      <c r="Y1866" s="44">
        <f>Beazley_data[[#This Row],[total_RC]]</f>
        <v>0.89518794412556801</v>
      </c>
      <c r="Z1866" s="45">
        <f t="shared" si="239"/>
        <v>0.89547264813142602</v>
      </c>
      <c r="AA1866" s="43">
        <f t="shared" si="240"/>
        <v>3.1793713236478446E-4</v>
      </c>
      <c r="AD1866" s="42">
        <f>Beazley_data[[#This Row],[Cat_incurred]]+Beazley_data[[#This Row],[incurred_exc_cat]]</f>
        <v>1752089.9781136061</v>
      </c>
      <c r="AE1866" s="40">
        <f t="shared" si="241"/>
        <v>1752707.3261758401</v>
      </c>
      <c r="AF1866" s="43">
        <f t="shared" si="242"/>
        <v>3.5222541323026572E-4</v>
      </c>
    </row>
    <row r="1867" spans="1:32" x14ac:dyDescent="0.25">
      <c r="A1867" s="46" t="s">
        <v>2137</v>
      </c>
      <c r="B1867" s="46" t="s">
        <v>143</v>
      </c>
      <c r="C1867">
        <v>2016</v>
      </c>
      <c r="D1867" s="84">
        <v>11434570.386</v>
      </c>
      <c r="E1867">
        <v>2029637.3164796501</v>
      </c>
      <c r="F1867">
        <v>2037431.7961436301</v>
      </c>
      <c r="G1867">
        <v>2037431.7961436301</v>
      </c>
      <c r="H1867">
        <v>1682727.4164374501</v>
      </c>
      <c r="I1867">
        <v>1689903.24203745</v>
      </c>
      <c r="J1867">
        <v>0.90941246297408995</v>
      </c>
      <c r="K1867">
        <v>3720159.2125810799</v>
      </c>
      <c r="L1867">
        <v>3727335.03818108</v>
      </c>
      <c r="M1867" s="38">
        <f>IF(OR(Beazley_data[[#This Row],[total_RC]]&lt;0.6,Beazley_data[[#This Row],[total_RC]]&gt;2),1,Beazley_data[[#This Row],[total_RC]])</f>
        <v>0.90941246297408995</v>
      </c>
      <c r="P1867" s="39" t="str">
        <f>Beazley_data[[#This Row],[key]]</f>
        <v>KX2016</v>
      </c>
      <c r="Q1867" s="40">
        <f>Beazley_data[[#This Row],[WEP]]</f>
        <v>11434570.386</v>
      </c>
      <c r="R1867" s="40">
        <f t="shared" si="235"/>
        <v>11600318.855279099</v>
      </c>
      <c r="S1867" s="41">
        <f t="shared" si="236"/>
        <v>1.4288268395628632E-2</v>
      </c>
      <c r="U1867" s="42">
        <f>Beazley_data[[#This Row],[Acq_costs]]</f>
        <v>2029637.3164796501</v>
      </c>
      <c r="V1867" s="40">
        <f t="shared" si="237"/>
        <v>2054442.9835957601</v>
      </c>
      <c r="W1867" s="43">
        <f t="shared" si="238"/>
        <v>1.2074156992516877E-2</v>
      </c>
      <c r="Y1867" s="44">
        <f>Beazley_data[[#This Row],[total_RC]]</f>
        <v>0.90941246297408995</v>
      </c>
      <c r="Z1867" s="45">
        <f t="shared" si="239"/>
        <v>0.90957515878339901</v>
      </c>
      <c r="AA1867" s="43">
        <f t="shared" si="240"/>
        <v>1.7887011066426687E-4</v>
      </c>
      <c r="AD1867" s="42">
        <f>Beazley_data[[#This Row],[Cat_incurred]]+Beazley_data[[#This Row],[incurred_exc_cat]]</f>
        <v>3727335.03818108</v>
      </c>
      <c r="AE1867" s="40">
        <f t="shared" si="241"/>
        <v>3745188.7935268399</v>
      </c>
      <c r="AF1867" s="43">
        <f t="shared" si="242"/>
        <v>4.7671175820610777E-3</v>
      </c>
    </row>
    <row r="1868" spans="1:32" x14ac:dyDescent="0.25">
      <c r="A1868" s="48" t="s">
        <v>2138</v>
      </c>
      <c r="B1868" s="48" t="s">
        <v>143</v>
      </c>
      <c r="C1868" s="49">
        <v>2017</v>
      </c>
      <c r="D1868" s="85">
        <v>11024218.472100001</v>
      </c>
      <c r="E1868" s="49">
        <v>2054566.16609601</v>
      </c>
      <c r="F1868" s="49">
        <v>434491.92442455603</v>
      </c>
      <c r="G1868" s="49">
        <v>434491.92442455603</v>
      </c>
      <c r="H1868" s="49">
        <v>902250.11191189801</v>
      </c>
      <c r="I1868" s="49">
        <v>904700.72341189801</v>
      </c>
      <c r="J1868" s="49">
        <v>0.93583411773661795</v>
      </c>
      <c r="K1868" s="49">
        <v>1336742.0363364499</v>
      </c>
      <c r="L1868" s="49">
        <v>1339192.64783645</v>
      </c>
      <c r="M1868" s="38">
        <f>IF(OR(Beazley_data[[#This Row],[total_RC]]&lt;0.6,Beazley_data[[#This Row],[total_RC]]&gt;2),1,Beazley_data[[#This Row],[total_RC]])</f>
        <v>0.93583411773661795</v>
      </c>
      <c r="P1868" s="39" t="str">
        <f>Beazley_data[[#This Row],[key]]</f>
        <v>KX2017</v>
      </c>
      <c r="Q1868" s="40">
        <f>Beazley_data[[#This Row],[WEP]]</f>
        <v>11024218.472100001</v>
      </c>
      <c r="R1868" s="40">
        <f t="shared" si="235"/>
        <v>11180405.3609821</v>
      </c>
      <c r="S1868" s="41">
        <f t="shared" si="236"/>
        <v>1.3969698221065134E-2</v>
      </c>
      <c r="U1868" s="42">
        <f>Beazley_data[[#This Row],[Acq_costs]]</f>
        <v>2054566.16609601</v>
      </c>
      <c r="V1868" s="40">
        <f t="shared" si="237"/>
        <v>2078637.1171542299</v>
      </c>
      <c r="W1868" s="43">
        <f t="shared" si="238"/>
        <v>1.1580160317340219E-2</v>
      </c>
      <c r="Y1868" s="44">
        <f>Beazley_data[[#This Row],[total_RC]]</f>
        <v>0.93583411773661795</v>
      </c>
      <c r="Z1868" s="45">
        <f t="shared" si="239"/>
        <v>0.93590246108922304</v>
      </c>
      <c r="AA1868" s="43">
        <f t="shared" si="240"/>
        <v>7.3024012059486491E-5</v>
      </c>
      <c r="AD1868" s="42">
        <f>Beazley_data[[#This Row],[Cat_incurred]]+Beazley_data[[#This Row],[incurred_exc_cat]]</f>
        <v>1339192.647836454</v>
      </c>
      <c r="AE1868" s="40">
        <f t="shared" si="241"/>
        <v>1392094.25276151</v>
      </c>
      <c r="AF1868" s="43">
        <f t="shared" si="242"/>
        <v>3.8001453436155345E-2</v>
      </c>
    </row>
    <row r="1869" spans="1:32" x14ac:dyDescent="0.25">
      <c r="A1869" s="46" t="s">
        <v>2139</v>
      </c>
      <c r="B1869" s="46" t="s">
        <v>143</v>
      </c>
      <c r="C1869">
        <v>2018</v>
      </c>
      <c r="D1869" s="84">
        <v>12571488.819800001</v>
      </c>
      <c r="E1869">
        <v>2261285.8006402701</v>
      </c>
      <c r="F1869">
        <v>1505012.5273130201</v>
      </c>
      <c r="G1869">
        <v>1552298.364761</v>
      </c>
      <c r="H1869">
        <v>855179.60258992005</v>
      </c>
      <c r="I1869">
        <v>1004378.54090542</v>
      </c>
      <c r="J1869">
        <v>0.975945937168892</v>
      </c>
      <c r="K1869">
        <v>2360192.1299029398</v>
      </c>
      <c r="L1869">
        <v>2556676.9056664198</v>
      </c>
      <c r="M1869" s="38">
        <f>IF(OR(Beazley_data[[#This Row],[total_RC]]&lt;0.6,Beazley_data[[#This Row],[total_RC]]&gt;2),1,Beazley_data[[#This Row],[total_RC]])</f>
        <v>0.975945937168892</v>
      </c>
      <c r="P1869" s="39" t="str">
        <f>Beazley_data[[#This Row],[key]]</f>
        <v>KX2018</v>
      </c>
      <c r="Q1869" s="40">
        <f>Beazley_data[[#This Row],[WEP]]</f>
        <v>12571488.819800001</v>
      </c>
      <c r="R1869" s="40">
        <f t="shared" si="235"/>
        <v>12566115.808882199</v>
      </c>
      <c r="S1869" s="41">
        <f t="shared" si="236"/>
        <v>-4.2757929335678773E-4</v>
      </c>
      <c r="U1869" s="42">
        <f>Beazley_data[[#This Row],[Acq_costs]]</f>
        <v>2261285.8006402701</v>
      </c>
      <c r="V1869" s="40">
        <f t="shared" si="237"/>
        <v>2249813.1939099901</v>
      </c>
      <c r="W1869" s="43">
        <f t="shared" si="238"/>
        <v>-5.0993596985452524E-3</v>
      </c>
      <c r="Y1869" s="44">
        <f>Beazley_data[[#This Row],[total_RC]]</f>
        <v>0.975945937168892</v>
      </c>
      <c r="Z1869" s="45">
        <f t="shared" si="239"/>
        <v>0.97551952272169395</v>
      </c>
      <c r="AA1869" s="43">
        <f t="shared" si="240"/>
        <v>-4.3711523682104131E-4</v>
      </c>
      <c r="AD1869" s="42">
        <f>Beazley_data[[#This Row],[Cat_incurred]]+Beazley_data[[#This Row],[incurred_exc_cat]]</f>
        <v>2556676.9056664202</v>
      </c>
      <c r="AE1869" s="40">
        <f t="shared" si="241"/>
        <v>2036556.4916719999</v>
      </c>
      <c r="AF1869" s="43">
        <f t="shared" si="242"/>
        <v>-0.25539208763485111</v>
      </c>
    </row>
    <row r="1870" spans="1:32" x14ac:dyDescent="0.25">
      <c r="A1870" s="48" t="s">
        <v>2140</v>
      </c>
      <c r="B1870" s="48" t="s">
        <v>143</v>
      </c>
      <c r="C1870" s="49">
        <v>2019</v>
      </c>
      <c r="D1870" s="85">
        <v>12641462.8661</v>
      </c>
      <c r="E1870" s="49">
        <v>2294228.6621886301</v>
      </c>
      <c r="F1870" s="49">
        <v>12744218.9712373</v>
      </c>
      <c r="G1870" s="49">
        <v>12909753.05424</v>
      </c>
      <c r="H1870" s="49">
        <v>1497154.2842417599</v>
      </c>
      <c r="I1870" s="49">
        <v>2608655.1167826601</v>
      </c>
      <c r="J1870" s="49">
        <v>1.0033572627743499</v>
      </c>
      <c r="K1870" s="49">
        <v>14241373.255479099</v>
      </c>
      <c r="L1870" s="49">
        <v>15518408.1710226</v>
      </c>
      <c r="M1870" s="38">
        <f>IF(OR(Beazley_data[[#This Row],[total_RC]]&lt;0.6,Beazley_data[[#This Row],[total_RC]]&gt;2),1,Beazley_data[[#This Row],[total_RC]])</f>
        <v>1.0033572627743499</v>
      </c>
      <c r="P1870" s="39" t="str">
        <f>Beazley_data[[#This Row],[key]]</f>
        <v>KX2019</v>
      </c>
      <c r="Q1870" s="40">
        <f>Beazley_data[[#This Row],[WEP]]</f>
        <v>12641462.8661</v>
      </c>
      <c r="R1870" s="40">
        <f t="shared" si="235"/>
        <v>13299342.3142466</v>
      </c>
      <c r="S1870" s="41">
        <f t="shared" si="236"/>
        <v>4.946706631062972E-2</v>
      </c>
      <c r="U1870" s="42">
        <f>Beazley_data[[#This Row],[Acq_costs]]</f>
        <v>2294228.6621886301</v>
      </c>
      <c r="V1870" s="40">
        <f t="shared" si="237"/>
        <v>2427876.4799002199</v>
      </c>
      <c r="W1870" s="43">
        <f t="shared" si="238"/>
        <v>5.5047206403631567E-2</v>
      </c>
      <c r="Y1870" s="44">
        <f>Beazley_data[[#This Row],[total_RC]]</f>
        <v>1.0033572627743499</v>
      </c>
      <c r="Z1870" s="45">
        <f t="shared" si="239"/>
        <v>1.0033883969283699</v>
      </c>
      <c r="AA1870" s="43">
        <f t="shared" si="240"/>
        <v>3.1029015399537057E-5</v>
      </c>
      <c r="AD1870" s="42">
        <f>Beazley_data[[#This Row],[Cat_incurred]]+Beazley_data[[#This Row],[incurred_exc_cat]]</f>
        <v>15518408.171022659</v>
      </c>
      <c r="AE1870" s="40">
        <f t="shared" si="241"/>
        <v>15332620.099471699</v>
      </c>
      <c r="AF1870" s="43">
        <f t="shared" si="242"/>
        <v>-1.2117176995558719E-2</v>
      </c>
    </row>
    <row r="1871" spans="1:32" x14ac:dyDescent="0.25">
      <c r="A1871" s="46" t="s">
        <v>2141</v>
      </c>
      <c r="B1871" s="46" t="s">
        <v>143</v>
      </c>
      <c r="C1871">
        <v>2020</v>
      </c>
      <c r="D1871" s="84">
        <v>14092485.7392</v>
      </c>
      <c r="E1871">
        <v>2691243.9211122598</v>
      </c>
      <c r="F1871">
        <v>9065587.8554186895</v>
      </c>
      <c r="G1871">
        <v>9738180.7869754992</v>
      </c>
      <c r="H1871">
        <v>2036035.6474405399</v>
      </c>
      <c r="I1871">
        <v>2929708.9578877701</v>
      </c>
      <c r="J1871">
        <v>1.0607635872077199</v>
      </c>
      <c r="K1871">
        <v>11101623.502859199</v>
      </c>
      <c r="L1871">
        <v>12667889.7448633</v>
      </c>
      <c r="M1871" s="38">
        <f>IF(OR(Beazley_data[[#This Row],[total_RC]]&lt;0.6,Beazley_data[[#This Row],[total_RC]]&gt;2),1,Beazley_data[[#This Row],[total_RC]])</f>
        <v>1.0607635872077199</v>
      </c>
      <c r="P1871" s="39" t="str">
        <f>Beazley_data[[#This Row],[key]]</f>
        <v>KX2020</v>
      </c>
      <c r="Q1871" s="40">
        <f>Beazley_data[[#This Row],[WEP]]</f>
        <v>14092485.7392</v>
      </c>
      <c r="R1871" s="40">
        <f t="shared" si="235"/>
        <v>14456574.3928547</v>
      </c>
      <c r="S1871" s="41">
        <f t="shared" si="236"/>
        <v>2.5184988072599997E-2</v>
      </c>
      <c r="U1871" s="42">
        <f>Beazley_data[[#This Row],[Acq_costs]]</f>
        <v>2691243.9211122598</v>
      </c>
      <c r="V1871" s="40">
        <f t="shared" si="237"/>
        <v>2623765.6316486499</v>
      </c>
      <c r="W1871" s="43">
        <f t="shared" si="238"/>
        <v>-2.5718108603019457E-2</v>
      </c>
      <c r="Y1871" s="44">
        <f>Beazley_data[[#This Row],[total_RC]]</f>
        <v>1.0607635872077199</v>
      </c>
      <c r="Z1871" s="45">
        <f t="shared" si="239"/>
        <v>1.05600982948383</v>
      </c>
      <c r="AA1871" s="43">
        <f t="shared" si="240"/>
        <v>-4.5016226091507735E-3</v>
      </c>
      <c r="AD1871" s="42">
        <f>Beazley_data[[#This Row],[Cat_incurred]]+Beazley_data[[#This Row],[incurred_exc_cat]]</f>
        <v>12667889.74486327</v>
      </c>
      <c r="AE1871" s="40">
        <f t="shared" si="241"/>
        <v>11589131.204905201</v>
      </c>
      <c r="AF1871" s="43">
        <f t="shared" si="242"/>
        <v>-9.3083641981848916E-2</v>
      </c>
    </row>
    <row r="1872" spans="1:32" x14ac:dyDescent="0.25">
      <c r="A1872" s="48" t="s">
        <v>2142</v>
      </c>
      <c r="B1872" s="48" t="s">
        <v>143</v>
      </c>
      <c r="C1872" s="49">
        <v>2021</v>
      </c>
      <c r="D1872" s="85">
        <v>15524012.153899999</v>
      </c>
      <c r="E1872" s="49">
        <v>2832532.1108503202</v>
      </c>
      <c r="F1872" s="49">
        <v>299954.31534030999</v>
      </c>
      <c r="G1872" s="49">
        <v>299954.31534030999</v>
      </c>
      <c r="H1872" s="49">
        <v>2074283.86313302</v>
      </c>
      <c r="I1872" s="49">
        <v>2431119.9845398702</v>
      </c>
      <c r="J1872" s="49">
        <v>1.1282925226499001</v>
      </c>
      <c r="K1872" s="49">
        <v>2374238.1784733301</v>
      </c>
      <c r="L1872" s="49">
        <v>2731074.29988018</v>
      </c>
      <c r="M1872" s="38">
        <f>IF(OR(Beazley_data[[#This Row],[total_RC]]&lt;0.6,Beazley_data[[#This Row],[total_RC]]&gt;2),1,Beazley_data[[#This Row],[total_RC]])</f>
        <v>1.1282925226499001</v>
      </c>
      <c r="P1872" s="39" t="str">
        <f>Beazley_data[[#This Row],[key]]</f>
        <v>KX2021</v>
      </c>
      <c r="Q1872" s="40">
        <f>Beazley_data[[#This Row],[WEP]]</f>
        <v>15524012.153899999</v>
      </c>
      <c r="R1872" s="40">
        <f t="shared" si="235"/>
        <v>15568545.334796101</v>
      </c>
      <c r="S1872" s="41">
        <f t="shared" si="236"/>
        <v>2.8604586965853972E-3</v>
      </c>
      <c r="U1872" s="42">
        <f>Beazley_data[[#This Row],[Acq_costs]]</f>
        <v>2832532.1108503202</v>
      </c>
      <c r="V1872" s="40">
        <f t="shared" si="237"/>
        <v>2807823.6437078398</v>
      </c>
      <c r="W1872" s="43">
        <f t="shared" si="238"/>
        <v>-8.7998643354437814E-3</v>
      </c>
      <c r="Y1872" s="44">
        <f>Beazley_data[[#This Row],[total_RC]]</f>
        <v>1.1282925226499001</v>
      </c>
      <c r="Z1872" s="45">
        <f t="shared" si="239"/>
        <v>1.12635005254923</v>
      </c>
      <c r="AA1872" s="43">
        <f t="shared" si="240"/>
        <v>-1.7245705242999105E-3</v>
      </c>
      <c r="AD1872" s="42">
        <f>Beazley_data[[#This Row],[Cat_incurred]]+Beazley_data[[#This Row],[incurred_exc_cat]]</f>
        <v>2731074.29988018</v>
      </c>
      <c r="AE1872" s="40">
        <f t="shared" si="241"/>
        <v>1022056.93542</v>
      </c>
      <c r="AF1872" s="43">
        <f t="shared" si="242"/>
        <v>-1.6721351866350609</v>
      </c>
    </row>
    <row r="1873" spans="1:32" x14ac:dyDescent="0.25">
      <c r="A1873" s="46" t="s">
        <v>2143</v>
      </c>
      <c r="B1873" s="46" t="s">
        <v>143</v>
      </c>
      <c r="C1873">
        <v>2022</v>
      </c>
      <c r="D1873" s="84">
        <v>15225724.968900001</v>
      </c>
      <c r="E1873">
        <v>2782933.9166096598</v>
      </c>
      <c r="F1873">
        <v>4959894.3106855303</v>
      </c>
      <c r="G1873">
        <v>4983839.8058970701</v>
      </c>
      <c r="H1873">
        <v>805485.32297520002</v>
      </c>
      <c r="I1873">
        <v>1033353.9914566</v>
      </c>
      <c r="J1873">
        <v>1.0563332524434601</v>
      </c>
      <c r="K1873">
        <v>5765379.63366073</v>
      </c>
      <c r="L1873">
        <v>6017193.79735367</v>
      </c>
      <c r="M1873" s="38">
        <f>IF(OR(Beazley_data[[#This Row],[total_RC]]&lt;0.6,Beazley_data[[#This Row],[total_RC]]&gt;2),1,Beazley_data[[#This Row],[total_RC]])</f>
        <v>1.0563332524434601</v>
      </c>
      <c r="P1873" s="39" t="str">
        <f>Beazley_data[[#This Row],[key]]</f>
        <v>KX2022</v>
      </c>
      <c r="Q1873" s="40">
        <f>Beazley_data[[#This Row],[WEP]]</f>
        <v>15225724.968900001</v>
      </c>
      <c r="R1873" s="40">
        <f t="shared" si="235"/>
        <v>10109385.4474972</v>
      </c>
      <c r="S1873" s="41">
        <f t="shared" si="236"/>
        <v>-0.50609797677359925</v>
      </c>
      <c r="U1873" s="42">
        <f>Beazley_data[[#This Row],[Acq_costs]]</f>
        <v>2782933.9166096598</v>
      </c>
      <c r="V1873" s="40">
        <f t="shared" si="237"/>
        <v>1847012.2613637201</v>
      </c>
      <c r="W1873" s="43">
        <f t="shared" si="238"/>
        <v>-0.50672195026735389</v>
      </c>
      <c r="Y1873" s="44">
        <f>Beazley_data[[#This Row],[total_RC]]</f>
        <v>1.0563332524434601</v>
      </c>
      <c r="Z1873" s="45">
        <f t="shared" si="239"/>
        <v>1.06199277289839</v>
      </c>
      <c r="AA1873" s="43">
        <f t="shared" si="240"/>
        <v>5.3291515717983099E-3</v>
      </c>
      <c r="AD1873" s="42">
        <f>Beazley_data[[#This Row],[Cat_incurred]]+Beazley_data[[#This Row],[incurred_exc_cat]]</f>
        <v>6017193.79735367</v>
      </c>
      <c r="AE1873" s="40">
        <f t="shared" si="241"/>
        <v>0</v>
      </c>
      <c r="AF1873" s="43" t="str">
        <f t="shared" si="242"/>
        <v>no values</v>
      </c>
    </row>
    <row r="1874" spans="1:32" x14ac:dyDescent="0.25">
      <c r="A1874" s="48" t="s">
        <v>2144</v>
      </c>
      <c r="B1874" s="48" t="s">
        <v>143</v>
      </c>
      <c r="C1874" s="49">
        <v>2023</v>
      </c>
      <c r="D1874" s="85">
        <v>18685277.167599998</v>
      </c>
      <c r="E1874" s="49">
        <v>3175213.55336134</v>
      </c>
      <c r="F1874" s="49">
        <v>426176.61922923202</v>
      </c>
      <c r="G1874" s="49">
        <v>855780.88381753198</v>
      </c>
      <c r="H1874" s="49">
        <v>139326.98077654</v>
      </c>
      <c r="I1874" s="49">
        <v>755621.76401994005</v>
      </c>
      <c r="J1874" s="49">
        <v>1.09266928025159</v>
      </c>
      <c r="K1874" s="49">
        <v>565503.60000577196</v>
      </c>
      <c r="L1874" s="49">
        <v>1611402.6478374701</v>
      </c>
      <c r="M1874" s="38">
        <f>IF(OR(Beazley_data[[#This Row],[total_RC]]&lt;0.6,Beazley_data[[#This Row],[total_RC]]&gt;2),1,Beazley_data[[#This Row],[total_RC]])</f>
        <v>1.09266928025159</v>
      </c>
      <c r="P1874" s="39" t="str">
        <f>Beazley_data[[#This Row],[key]]</f>
        <v>KX2023</v>
      </c>
      <c r="Q1874" s="40">
        <f>Beazley_data[[#This Row],[WEP]]</f>
        <v>18685277.167599998</v>
      </c>
      <c r="R1874" s="40">
        <f t="shared" si="235"/>
        <v>0</v>
      </c>
      <c r="S1874" s="41" t="str">
        <f t="shared" si="236"/>
        <v>no values</v>
      </c>
      <c r="U1874" s="42">
        <f>Beazley_data[[#This Row],[Acq_costs]]</f>
        <v>3175213.55336134</v>
      </c>
      <c r="V1874" s="40">
        <f t="shared" si="237"/>
        <v>0</v>
      </c>
      <c r="W1874" s="43" t="str">
        <f t="shared" si="238"/>
        <v>no values</v>
      </c>
      <c r="Y1874" s="44">
        <f>Beazley_data[[#This Row],[total_RC]]</f>
        <v>1.09266928025159</v>
      </c>
      <c r="Z1874" s="45">
        <f t="shared" si="239"/>
        <v>0</v>
      </c>
      <c r="AA1874" s="43" t="str">
        <f t="shared" si="240"/>
        <v>no values</v>
      </c>
      <c r="AD1874" s="42">
        <f>Beazley_data[[#This Row],[Cat_incurred]]+Beazley_data[[#This Row],[incurred_exc_cat]]</f>
        <v>1611402.6478374721</v>
      </c>
      <c r="AE1874" s="40">
        <f t="shared" si="241"/>
        <v>0</v>
      </c>
      <c r="AF1874" s="43" t="str">
        <f t="shared" si="242"/>
        <v>no values</v>
      </c>
    </row>
    <row r="1875" spans="1:32" x14ac:dyDescent="0.25">
      <c r="A1875" s="46" t="s">
        <v>2145</v>
      </c>
      <c r="B1875" s="46" t="s">
        <v>143</v>
      </c>
      <c r="C1875">
        <v>2024</v>
      </c>
      <c r="D1875" s="84">
        <v>14017736.338199999</v>
      </c>
      <c r="E1875">
        <v>2498894.4448575201</v>
      </c>
      <c r="F1875">
        <v>0</v>
      </c>
      <c r="G1875">
        <v>151525.22943792</v>
      </c>
      <c r="H1875">
        <v>0</v>
      </c>
      <c r="I1875">
        <v>0</v>
      </c>
      <c r="J1875">
        <v>0.94629692214633399</v>
      </c>
      <c r="K1875">
        <v>0</v>
      </c>
      <c r="L1875">
        <v>151525.22943792</v>
      </c>
      <c r="M1875" s="38">
        <f>IF(OR(Beazley_data[[#This Row],[total_RC]]&lt;0.6,Beazley_data[[#This Row],[total_RC]]&gt;2),1,Beazley_data[[#This Row],[total_RC]])</f>
        <v>0.94629692214633399</v>
      </c>
      <c r="P1875" s="39" t="str">
        <f>Beazley_data[[#This Row],[key]]</f>
        <v>KX2024</v>
      </c>
      <c r="Q1875" s="40">
        <f>Beazley_data[[#This Row],[WEP]]</f>
        <v>14017736.338199999</v>
      </c>
      <c r="R1875" s="40">
        <f t="shared" si="235"/>
        <v>0</v>
      </c>
      <c r="S1875" s="41" t="str">
        <f t="shared" si="236"/>
        <v>no values</v>
      </c>
      <c r="U1875" s="42">
        <f>Beazley_data[[#This Row],[Acq_costs]]</f>
        <v>2498894.4448575201</v>
      </c>
      <c r="V1875" s="40">
        <f t="shared" si="237"/>
        <v>0</v>
      </c>
      <c r="W1875" s="43" t="str">
        <f t="shared" si="238"/>
        <v>no values</v>
      </c>
      <c r="Y1875" s="44">
        <f>Beazley_data[[#This Row],[total_RC]]</f>
        <v>0.94629692214633399</v>
      </c>
      <c r="Z1875" s="45">
        <f t="shared" si="239"/>
        <v>0</v>
      </c>
      <c r="AA1875" s="43" t="str">
        <f t="shared" si="240"/>
        <v>no values</v>
      </c>
      <c r="AD1875" s="42">
        <f>Beazley_data[[#This Row],[Cat_incurred]]+Beazley_data[[#This Row],[incurred_exc_cat]]</f>
        <v>151525.22943792</v>
      </c>
      <c r="AE1875" s="40">
        <f t="shared" si="241"/>
        <v>0</v>
      </c>
      <c r="AF1875" s="43" t="str">
        <f t="shared" si="242"/>
        <v>no values</v>
      </c>
    </row>
    <row r="1876" spans="1:32" x14ac:dyDescent="0.25">
      <c r="A1876" s="48" t="s">
        <v>2146</v>
      </c>
      <c r="B1876" s="48" t="s">
        <v>2147</v>
      </c>
      <c r="C1876" s="49">
        <v>2003</v>
      </c>
      <c r="D1876" s="85">
        <v>31735.379000000001</v>
      </c>
      <c r="E1876" s="49">
        <v>7933.8447500000002</v>
      </c>
      <c r="F1876" s="49">
        <v>0</v>
      </c>
      <c r="G1876" s="49">
        <v>0</v>
      </c>
      <c r="H1876" s="49">
        <v>0</v>
      </c>
      <c r="I1876" s="49">
        <v>0</v>
      </c>
      <c r="J1876" s="49"/>
      <c r="K1876" s="49">
        <v>0</v>
      </c>
      <c r="L1876" s="49">
        <v>0</v>
      </c>
      <c r="M1876" s="38">
        <f>IF(OR(Beazley_data[[#This Row],[total_RC]]&lt;0.6,Beazley_data[[#This Row],[total_RC]]&gt;2),1,Beazley_data[[#This Row],[total_RC]])</f>
        <v>1</v>
      </c>
      <c r="P1876" s="39" t="str">
        <f>Beazley_data[[#This Row],[key]]</f>
        <v>L2003</v>
      </c>
      <c r="Q1876" s="40">
        <f>Beazley_data[[#This Row],[WEP]]</f>
        <v>31735.379000000001</v>
      </c>
      <c r="R1876" s="40">
        <f t="shared" si="235"/>
        <v>0</v>
      </c>
      <c r="S1876" s="41" t="str">
        <f t="shared" si="236"/>
        <v>no values</v>
      </c>
      <c r="U1876" s="42">
        <f>Beazley_data[[#This Row],[Acq_costs]]</f>
        <v>7933.8447500000002</v>
      </c>
      <c r="V1876" s="40">
        <f t="shared" si="237"/>
        <v>0</v>
      </c>
      <c r="W1876" s="43" t="str">
        <f t="shared" si="238"/>
        <v>no values</v>
      </c>
      <c r="Y1876" s="44">
        <f>Beazley_data[[#This Row],[total_RC]]</f>
        <v>0</v>
      </c>
      <c r="Z1876" s="45">
        <f t="shared" si="239"/>
        <v>0</v>
      </c>
      <c r="AA1876" s="43" t="str">
        <f t="shared" si="240"/>
        <v>no values</v>
      </c>
      <c r="AD1876" s="42">
        <f>Beazley_data[[#This Row],[Cat_incurred]]+Beazley_data[[#This Row],[incurred_exc_cat]]</f>
        <v>0</v>
      </c>
      <c r="AE1876" s="40">
        <f t="shared" si="241"/>
        <v>0</v>
      </c>
      <c r="AF1876" s="43" t="str">
        <f t="shared" si="242"/>
        <v>no values</v>
      </c>
    </row>
    <row r="1877" spans="1:32" x14ac:dyDescent="0.25">
      <c r="A1877" s="46" t="s">
        <v>2148</v>
      </c>
      <c r="B1877" s="46" t="s">
        <v>38</v>
      </c>
      <c r="C1877">
        <v>2004</v>
      </c>
      <c r="D1877" s="84">
        <v>20718.9306</v>
      </c>
      <c r="E1877">
        <v>3656.2818705882401</v>
      </c>
      <c r="F1877">
        <v>0</v>
      </c>
      <c r="G1877">
        <v>0</v>
      </c>
      <c r="H1877">
        <v>0</v>
      </c>
      <c r="I1877">
        <v>0</v>
      </c>
      <c r="K1877">
        <v>0</v>
      </c>
      <c r="L1877">
        <v>0</v>
      </c>
      <c r="M1877" s="38">
        <f>IF(OR(Beazley_data[[#This Row],[total_RC]]&lt;0.6,Beazley_data[[#This Row],[total_RC]]&gt;2),1,Beazley_data[[#This Row],[total_RC]])</f>
        <v>1</v>
      </c>
      <c r="P1877" s="39" t="str">
        <f>Beazley_data[[#This Row],[key]]</f>
        <v>L22004</v>
      </c>
      <c r="Q1877" s="40">
        <f>Beazley_data[[#This Row],[WEP]]</f>
        <v>20718.9306</v>
      </c>
      <c r="R1877" s="40">
        <f t="shared" si="235"/>
        <v>20718.9306</v>
      </c>
      <c r="S1877" s="41">
        <f t="shared" si="236"/>
        <v>0</v>
      </c>
      <c r="U1877" s="42">
        <f>Beazley_data[[#This Row],[Acq_costs]]</f>
        <v>3656.2818705882401</v>
      </c>
      <c r="V1877" s="40">
        <f t="shared" si="237"/>
        <v>3656.2819</v>
      </c>
      <c r="W1877" s="43">
        <f t="shared" si="238"/>
        <v>8.0441718394039488E-9</v>
      </c>
      <c r="Y1877" s="44">
        <f>Beazley_data[[#This Row],[total_RC]]</f>
        <v>0</v>
      </c>
      <c r="Z1877" s="45">
        <f t="shared" si="239"/>
        <v>0</v>
      </c>
      <c r="AA1877" s="43" t="str">
        <f t="shared" si="240"/>
        <v>no values</v>
      </c>
      <c r="AD1877" s="42">
        <f>Beazley_data[[#This Row],[Cat_incurred]]+Beazley_data[[#This Row],[incurred_exc_cat]]</f>
        <v>0</v>
      </c>
      <c r="AE1877" s="40">
        <f t="shared" si="241"/>
        <v>0</v>
      </c>
      <c r="AF1877" s="43" t="str">
        <f t="shared" si="242"/>
        <v>no values</v>
      </c>
    </row>
    <row r="1878" spans="1:32" x14ac:dyDescent="0.25">
      <c r="A1878" s="48" t="s">
        <v>2149</v>
      </c>
      <c r="B1878" s="48" t="s">
        <v>38</v>
      </c>
      <c r="C1878" s="49">
        <v>2006</v>
      </c>
      <c r="D1878" s="85">
        <v>662495.91529999999</v>
      </c>
      <c r="E1878" s="49">
        <v>121511.44382499999</v>
      </c>
      <c r="F1878" s="49">
        <v>0</v>
      </c>
      <c r="G1878" s="49">
        <v>0</v>
      </c>
      <c r="H1878" s="49">
        <v>0</v>
      </c>
      <c r="I1878" s="49">
        <v>0</v>
      </c>
      <c r="J1878" s="49">
        <v>0.94</v>
      </c>
      <c r="K1878" s="49">
        <v>0</v>
      </c>
      <c r="L1878" s="49">
        <v>0</v>
      </c>
      <c r="M1878" s="38">
        <f>IF(OR(Beazley_data[[#This Row],[total_RC]]&lt;0.6,Beazley_data[[#This Row],[total_RC]]&gt;2),1,Beazley_data[[#This Row],[total_RC]])</f>
        <v>0.94</v>
      </c>
      <c r="P1878" s="39" t="str">
        <f>Beazley_data[[#This Row],[key]]</f>
        <v>L22006</v>
      </c>
      <c r="Q1878" s="40">
        <f>Beazley_data[[#This Row],[WEP]]</f>
        <v>662495.91529999999</v>
      </c>
      <c r="R1878" s="40">
        <f t="shared" si="235"/>
        <v>662495.91529999999</v>
      </c>
      <c r="S1878" s="41">
        <f t="shared" si="236"/>
        <v>0</v>
      </c>
      <c r="U1878" s="42">
        <f>Beazley_data[[#This Row],[Acq_costs]]</f>
        <v>121511.44382499999</v>
      </c>
      <c r="V1878" s="40">
        <f t="shared" si="237"/>
        <v>121511.44379999999</v>
      </c>
      <c r="W1878" s="43">
        <f t="shared" si="238"/>
        <v>-2.0574194829406086E-10</v>
      </c>
      <c r="Y1878" s="44">
        <f>Beazley_data[[#This Row],[total_RC]]</f>
        <v>0.94</v>
      </c>
      <c r="Z1878" s="45">
        <f t="shared" si="239"/>
        <v>0.93999999969951498</v>
      </c>
      <c r="AA1878" s="43">
        <f t="shared" si="240"/>
        <v>-3.1966486205885327E-10</v>
      </c>
      <c r="AD1878" s="42">
        <f>Beazley_data[[#This Row],[Cat_incurred]]+Beazley_data[[#This Row],[incurred_exc_cat]]</f>
        <v>0</v>
      </c>
      <c r="AE1878" s="40">
        <f t="shared" si="241"/>
        <v>0</v>
      </c>
      <c r="AF1878" s="43" t="str">
        <f t="shared" si="242"/>
        <v>no values</v>
      </c>
    </row>
    <row r="1879" spans="1:32" x14ac:dyDescent="0.25">
      <c r="A1879" s="46" t="s">
        <v>2150</v>
      </c>
      <c r="B1879" s="46" t="s">
        <v>38</v>
      </c>
      <c r="C1879">
        <v>2007</v>
      </c>
      <c r="D1879" s="84">
        <v>675010.53130000003</v>
      </c>
      <c r="E1879">
        <v>138143.425523529</v>
      </c>
      <c r="F1879">
        <v>0</v>
      </c>
      <c r="G1879">
        <v>0</v>
      </c>
      <c r="H1879">
        <v>0</v>
      </c>
      <c r="I1879">
        <v>0</v>
      </c>
      <c r="J1879">
        <v>0.75377929467270899</v>
      </c>
      <c r="K1879">
        <v>0</v>
      </c>
      <c r="L1879">
        <v>0</v>
      </c>
      <c r="M1879" s="38">
        <f>IF(OR(Beazley_data[[#This Row],[total_RC]]&lt;0.6,Beazley_data[[#This Row],[total_RC]]&gt;2),1,Beazley_data[[#This Row],[total_RC]])</f>
        <v>0.75377929467270899</v>
      </c>
      <c r="P1879" s="39" t="str">
        <f>Beazley_data[[#This Row],[key]]</f>
        <v>L22007</v>
      </c>
      <c r="Q1879" s="40">
        <f>Beazley_data[[#This Row],[WEP]]</f>
        <v>675010.53130000003</v>
      </c>
      <c r="R1879" s="40">
        <f t="shared" si="235"/>
        <v>675010.53130000003</v>
      </c>
      <c r="S1879" s="41">
        <f t="shared" si="236"/>
        <v>0</v>
      </c>
      <c r="U1879" s="42">
        <f>Beazley_data[[#This Row],[Acq_costs]]</f>
        <v>138143.425523529</v>
      </c>
      <c r="V1879" s="40">
        <f t="shared" si="237"/>
        <v>138143.42550000001</v>
      </c>
      <c r="W1879" s="43">
        <f t="shared" si="238"/>
        <v>-1.7032292088881466E-10</v>
      </c>
      <c r="Y1879" s="44">
        <f>Beazley_data[[#This Row],[total_RC]]</f>
        <v>0.75377929467270899</v>
      </c>
      <c r="Z1879" s="45">
        <f t="shared" si="239"/>
        <v>0.75377929469630101</v>
      </c>
      <c r="AA1879" s="43">
        <f t="shared" si="240"/>
        <v>3.1298308927661534E-11</v>
      </c>
      <c r="AD1879" s="42">
        <f>Beazley_data[[#This Row],[Cat_incurred]]+Beazley_data[[#This Row],[incurred_exc_cat]]</f>
        <v>0</v>
      </c>
      <c r="AE1879" s="40">
        <f t="shared" si="241"/>
        <v>0</v>
      </c>
      <c r="AF1879" s="43" t="str">
        <f t="shared" si="242"/>
        <v>no values</v>
      </c>
    </row>
    <row r="1880" spans="1:32" x14ac:dyDescent="0.25">
      <c r="A1880" s="48" t="s">
        <v>2151</v>
      </c>
      <c r="B1880" s="48" t="s">
        <v>38</v>
      </c>
      <c r="C1880" s="49">
        <v>2008</v>
      </c>
      <c r="D1880" s="85">
        <v>748508.52350000001</v>
      </c>
      <c r="E1880" s="49">
        <v>155792.067013066</v>
      </c>
      <c r="F1880" s="49">
        <v>0</v>
      </c>
      <c r="G1880" s="49">
        <v>0</v>
      </c>
      <c r="H1880" s="49">
        <v>0</v>
      </c>
      <c r="I1880" s="49">
        <v>0</v>
      </c>
      <c r="J1880" s="49">
        <v>0.99621006078624497</v>
      </c>
      <c r="K1880" s="49">
        <v>0</v>
      </c>
      <c r="L1880" s="49">
        <v>0</v>
      </c>
      <c r="M1880" s="38">
        <f>IF(OR(Beazley_data[[#This Row],[total_RC]]&lt;0.6,Beazley_data[[#This Row],[total_RC]]&gt;2),1,Beazley_data[[#This Row],[total_RC]])</f>
        <v>0.99621006078624497</v>
      </c>
      <c r="P1880" s="39" t="str">
        <f>Beazley_data[[#This Row],[key]]</f>
        <v>L22008</v>
      </c>
      <c r="Q1880" s="40">
        <f>Beazley_data[[#This Row],[WEP]]</f>
        <v>748508.52350000001</v>
      </c>
      <c r="R1880" s="40">
        <f t="shared" si="235"/>
        <v>748661.12390000001</v>
      </c>
      <c r="S1880" s="41">
        <f t="shared" si="236"/>
        <v>2.0383107273562508E-4</v>
      </c>
      <c r="U1880" s="42">
        <f>Beazley_data[[#This Row],[Acq_costs]]</f>
        <v>155792.067013066</v>
      </c>
      <c r="V1880" s="40">
        <f t="shared" si="237"/>
        <v>155830.21720000001</v>
      </c>
      <c r="W1880" s="43">
        <f t="shared" si="238"/>
        <v>2.4481892934186074E-4</v>
      </c>
      <c r="Y1880" s="44">
        <f>Beazley_data[[#This Row],[total_RC]]</f>
        <v>0.99621006078624497</v>
      </c>
      <c r="Z1880" s="45">
        <f t="shared" si="239"/>
        <v>0.99621006080215502</v>
      </c>
      <c r="AA1880" s="43">
        <f t="shared" si="240"/>
        <v>1.5970578576148815E-11</v>
      </c>
      <c r="AD1880" s="42">
        <f>Beazley_data[[#This Row],[Cat_incurred]]+Beazley_data[[#This Row],[incurred_exc_cat]]</f>
        <v>0</v>
      </c>
      <c r="AE1880" s="40">
        <f t="shared" si="241"/>
        <v>0</v>
      </c>
      <c r="AF1880" s="43" t="str">
        <f t="shared" si="242"/>
        <v>no values</v>
      </c>
    </row>
    <row r="1881" spans="1:32" x14ac:dyDescent="0.25">
      <c r="A1881" s="46" t="s">
        <v>2152</v>
      </c>
      <c r="B1881" s="46" t="s">
        <v>38</v>
      </c>
      <c r="C1881">
        <v>2009</v>
      </c>
      <c r="D1881" s="84">
        <v>737199.18759999995</v>
      </c>
      <c r="E1881">
        <v>149370.467847619</v>
      </c>
      <c r="F1881">
        <v>0</v>
      </c>
      <c r="G1881">
        <v>0</v>
      </c>
      <c r="H1881">
        <v>0</v>
      </c>
      <c r="I1881">
        <v>0</v>
      </c>
      <c r="J1881">
        <v>1</v>
      </c>
      <c r="K1881">
        <v>0</v>
      </c>
      <c r="L1881">
        <v>0</v>
      </c>
      <c r="M1881" s="38">
        <f>IF(OR(Beazley_data[[#This Row],[total_RC]]&lt;0.6,Beazley_data[[#This Row],[total_RC]]&gt;2),1,Beazley_data[[#This Row],[total_RC]])</f>
        <v>1</v>
      </c>
      <c r="P1881" s="39" t="str">
        <f>Beazley_data[[#This Row],[key]]</f>
        <v>L22009</v>
      </c>
      <c r="Q1881" s="40">
        <f>Beazley_data[[#This Row],[WEP]]</f>
        <v>737199.18759999995</v>
      </c>
      <c r="R1881" s="40">
        <f t="shared" si="235"/>
        <v>737199.18759999995</v>
      </c>
      <c r="S1881" s="41">
        <f t="shared" si="236"/>
        <v>0</v>
      </c>
      <c r="U1881" s="42">
        <f>Beazley_data[[#This Row],[Acq_costs]]</f>
        <v>149370.467847619</v>
      </c>
      <c r="V1881" s="40">
        <f t="shared" si="237"/>
        <v>149370.46789999999</v>
      </c>
      <c r="W1881" s="43">
        <f t="shared" si="238"/>
        <v>3.5067833341464652E-10</v>
      </c>
      <c r="Y1881" s="44">
        <f>Beazley_data[[#This Row],[total_RC]]</f>
        <v>1</v>
      </c>
      <c r="Z1881" s="45">
        <f t="shared" si="239"/>
        <v>1</v>
      </c>
      <c r="AA1881" s="43">
        <f t="shared" si="240"/>
        <v>0</v>
      </c>
      <c r="AD1881" s="42">
        <f>Beazley_data[[#This Row],[Cat_incurred]]+Beazley_data[[#This Row],[incurred_exc_cat]]</f>
        <v>0</v>
      </c>
      <c r="AE1881" s="40">
        <f t="shared" si="241"/>
        <v>0</v>
      </c>
      <c r="AF1881" s="43" t="str">
        <f t="shared" si="242"/>
        <v>no values</v>
      </c>
    </row>
    <row r="1882" spans="1:32" x14ac:dyDescent="0.25">
      <c r="A1882" s="48" t="s">
        <v>2153</v>
      </c>
      <c r="B1882" s="48" t="s">
        <v>38</v>
      </c>
      <c r="C1882" s="49">
        <v>2010</v>
      </c>
      <c r="D1882" s="85">
        <v>640155.71010000003</v>
      </c>
      <c r="E1882" s="49">
        <v>146460.17474827499</v>
      </c>
      <c r="F1882" s="49">
        <v>0</v>
      </c>
      <c r="G1882" s="49">
        <v>0</v>
      </c>
      <c r="H1882" s="49">
        <v>0</v>
      </c>
      <c r="I1882" s="49">
        <v>0</v>
      </c>
      <c r="J1882" s="49">
        <v>0.94332036484099802</v>
      </c>
      <c r="K1882" s="49">
        <v>0</v>
      </c>
      <c r="L1882" s="49">
        <v>0</v>
      </c>
      <c r="M1882" s="38">
        <f>IF(OR(Beazley_data[[#This Row],[total_RC]]&lt;0.6,Beazley_data[[#This Row],[total_RC]]&gt;2),1,Beazley_data[[#This Row],[total_RC]])</f>
        <v>0.94332036484099802</v>
      </c>
      <c r="P1882" s="39" t="str">
        <f>Beazley_data[[#This Row],[key]]</f>
        <v>L22010</v>
      </c>
      <c r="Q1882" s="40">
        <f>Beazley_data[[#This Row],[WEP]]</f>
        <v>640155.71010000003</v>
      </c>
      <c r="R1882" s="40">
        <f t="shared" si="235"/>
        <v>640155.71010000003</v>
      </c>
      <c r="S1882" s="41">
        <f t="shared" si="236"/>
        <v>0</v>
      </c>
      <c r="U1882" s="42">
        <f>Beazley_data[[#This Row],[Acq_costs]]</f>
        <v>146460.17474827499</v>
      </c>
      <c r="V1882" s="40">
        <f t="shared" si="237"/>
        <v>146460.1747</v>
      </c>
      <c r="W1882" s="43">
        <f t="shared" si="238"/>
        <v>-3.2961171416567689E-10</v>
      </c>
      <c r="Y1882" s="44">
        <f>Beazley_data[[#This Row],[total_RC]]</f>
        <v>0.94332036484099802</v>
      </c>
      <c r="Z1882" s="45">
        <f t="shared" si="239"/>
        <v>0.94332036482621495</v>
      </c>
      <c r="AA1882" s="43">
        <f t="shared" si="240"/>
        <v>-1.5671307663136529E-11</v>
      </c>
      <c r="AD1882" s="42">
        <f>Beazley_data[[#This Row],[Cat_incurred]]+Beazley_data[[#This Row],[incurred_exc_cat]]</f>
        <v>0</v>
      </c>
      <c r="AE1882" s="40">
        <f t="shared" si="241"/>
        <v>0</v>
      </c>
      <c r="AF1882" s="43" t="str">
        <f t="shared" si="242"/>
        <v>no values</v>
      </c>
    </row>
    <row r="1883" spans="1:32" x14ac:dyDescent="0.25">
      <c r="A1883" s="46" t="s">
        <v>2154</v>
      </c>
      <c r="B1883" s="46" t="s">
        <v>38</v>
      </c>
      <c r="C1883">
        <v>2011</v>
      </c>
      <c r="D1883" s="84">
        <v>506021.73599999998</v>
      </c>
      <c r="E1883">
        <v>116811.10524080999</v>
      </c>
      <c r="F1883">
        <v>0</v>
      </c>
      <c r="G1883">
        <v>0</v>
      </c>
      <c r="H1883">
        <v>0</v>
      </c>
      <c r="I1883">
        <v>0</v>
      </c>
      <c r="J1883">
        <v>0.955755954788992</v>
      </c>
      <c r="K1883">
        <v>0</v>
      </c>
      <c r="L1883">
        <v>0</v>
      </c>
      <c r="M1883" s="38">
        <f>IF(OR(Beazley_data[[#This Row],[total_RC]]&lt;0.6,Beazley_data[[#This Row],[total_RC]]&gt;2),1,Beazley_data[[#This Row],[total_RC]])</f>
        <v>0.955755954788992</v>
      </c>
      <c r="P1883" s="39" t="str">
        <f>Beazley_data[[#This Row],[key]]</f>
        <v>L22011</v>
      </c>
      <c r="Q1883" s="40">
        <f>Beazley_data[[#This Row],[WEP]]</f>
        <v>506021.73599999998</v>
      </c>
      <c r="R1883" s="40">
        <f t="shared" si="235"/>
        <v>506021.73599999998</v>
      </c>
      <c r="S1883" s="41">
        <f t="shared" si="236"/>
        <v>0</v>
      </c>
      <c r="U1883" s="42">
        <f>Beazley_data[[#This Row],[Acq_costs]]</f>
        <v>116811.10524080999</v>
      </c>
      <c r="V1883" s="40">
        <f t="shared" si="237"/>
        <v>116811.10520000001</v>
      </c>
      <c r="W1883" s="43">
        <f t="shared" si="238"/>
        <v>-3.4936736216203834E-10</v>
      </c>
      <c r="Y1883" s="44">
        <f>Beazley_data[[#This Row],[total_RC]]</f>
        <v>0.955755954788992</v>
      </c>
      <c r="Z1883" s="45">
        <f t="shared" si="239"/>
        <v>0.95575595485250198</v>
      </c>
      <c r="AA1883" s="43">
        <f t="shared" si="240"/>
        <v>6.6449991479860503E-11</v>
      </c>
      <c r="AD1883" s="42">
        <f>Beazley_data[[#This Row],[Cat_incurred]]+Beazley_data[[#This Row],[incurred_exc_cat]]</f>
        <v>0</v>
      </c>
      <c r="AE1883" s="40">
        <f t="shared" si="241"/>
        <v>0</v>
      </c>
      <c r="AF1883" s="43" t="str">
        <f t="shared" si="242"/>
        <v>no values</v>
      </c>
    </row>
    <row r="1884" spans="1:32" x14ac:dyDescent="0.25">
      <c r="A1884" s="48" t="s">
        <v>2155</v>
      </c>
      <c r="B1884" s="48" t="s">
        <v>38</v>
      </c>
      <c r="C1884" s="49">
        <v>2012</v>
      </c>
      <c r="D1884" s="85">
        <v>2202321.3717999998</v>
      </c>
      <c r="E1884" s="49">
        <v>519606.74992383498</v>
      </c>
      <c r="F1884" s="49">
        <v>32804.882329400003</v>
      </c>
      <c r="G1884" s="49">
        <v>32804.882329400003</v>
      </c>
      <c r="H1884" s="49">
        <v>16388.943425009998</v>
      </c>
      <c r="I1884" s="49">
        <v>16388.943425009998</v>
      </c>
      <c r="J1884" s="49">
        <v>0.96370552059452297</v>
      </c>
      <c r="K1884" s="49">
        <v>49193.825754409998</v>
      </c>
      <c r="L1884" s="49">
        <v>49193.825754409998</v>
      </c>
      <c r="M1884" s="38">
        <f>IF(OR(Beazley_data[[#This Row],[total_RC]]&lt;0.6,Beazley_data[[#This Row],[total_RC]]&gt;2),1,Beazley_data[[#This Row],[total_RC]])</f>
        <v>0.96370552059452297</v>
      </c>
      <c r="P1884" s="39" t="str">
        <f>Beazley_data[[#This Row],[key]]</f>
        <v>L22012</v>
      </c>
      <c r="Q1884" s="40">
        <f>Beazley_data[[#This Row],[WEP]]</f>
        <v>2202321.3717999998</v>
      </c>
      <c r="R1884" s="40">
        <f t="shared" si="235"/>
        <v>2186868.2768999999</v>
      </c>
      <c r="S1884" s="41">
        <f t="shared" si="236"/>
        <v>-7.0663126184744322E-3</v>
      </c>
      <c r="U1884" s="42">
        <f>Beazley_data[[#This Row],[Acq_costs]]</f>
        <v>519606.74992383498</v>
      </c>
      <c r="V1884" s="40">
        <f t="shared" si="237"/>
        <v>516669.45030000003</v>
      </c>
      <c r="W1884" s="43">
        <f t="shared" si="238"/>
        <v>-5.6850654168336045E-3</v>
      </c>
      <c r="Y1884" s="44">
        <f>Beazley_data[[#This Row],[total_RC]]</f>
        <v>0.96370552059452297</v>
      </c>
      <c r="Z1884" s="45">
        <f t="shared" si="239"/>
        <v>0.96370552070734306</v>
      </c>
      <c r="AA1884" s="43">
        <f t="shared" si="240"/>
        <v>1.1706904669746333E-10</v>
      </c>
      <c r="AD1884" s="42">
        <f>Beazley_data[[#This Row],[Cat_incurred]]+Beazley_data[[#This Row],[incurred_exc_cat]]</f>
        <v>49193.825754410005</v>
      </c>
      <c r="AE1884" s="40">
        <f t="shared" si="241"/>
        <v>49254.070172</v>
      </c>
      <c r="AF1884" s="43">
        <f t="shared" si="242"/>
        <v>1.2231358216613407E-3</v>
      </c>
    </row>
    <row r="1885" spans="1:32" x14ac:dyDescent="0.25">
      <c r="A1885" s="46" t="s">
        <v>2156</v>
      </c>
      <c r="B1885" s="46" t="s">
        <v>38</v>
      </c>
      <c r="C1885">
        <v>2013</v>
      </c>
      <c r="D1885" s="84">
        <v>7272773.3783</v>
      </c>
      <c r="E1885">
        <v>1993418.5384377399</v>
      </c>
      <c r="F1885">
        <v>1682311.90715608</v>
      </c>
      <c r="G1885">
        <v>1683302.73215608</v>
      </c>
      <c r="H1885">
        <v>610385.22246820806</v>
      </c>
      <c r="I1885">
        <v>634661.52246820799</v>
      </c>
      <c r="J1885">
        <v>0.88672892135426495</v>
      </c>
      <c r="K1885">
        <v>2292697.1296242899</v>
      </c>
      <c r="L1885">
        <v>2317964.2546242899</v>
      </c>
      <c r="M1885" s="38">
        <f>IF(OR(Beazley_data[[#This Row],[total_RC]]&lt;0.6,Beazley_data[[#This Row],[total_RC]]&gt;2),1,Beazley_data[[#This Row],[total_RC]])</f>
        <v>0.88672892135426495</v>
      </c>
      <c r="P1885" s="39" t="str">
        <f>Beazley_data[[#This Row],[key]]</f>
        <v>L22013</v>
      </c>
      <c r="Q1885" s="40">
        <f>Beazley_data[[#This Row],[WEP]]</f>
        <v>7272773.3783</v>
      </c>
      <c r="R1885" s="40">
        <f t="shared" si="235"/>
        <v>7298692.48944862</v>
      </c>
      <c r="S1885" s="41">
        <f t="shared" si="236"/>
        <v>3.5511992300114132E-3</v>
      </c>
      <c r="U1885" s="42">
        <f>Beazley_data[[#This Row],[Acq_costs]]</f>
        <v>1993418.5384377399</v>
      </c>
      <c r="V1885" s="40">
        <f t="shared" si="237"/>
        <v>2000470.9742413</v>
      </c>
      <c r="W1885" s="43">
        <f t="shared" si="238"/>
        <v>3.5253877183770619E-3</v>
      </c>
      <c r="Y1885" s="44">
        <f>Beazley_data[[#This Row],[total_RC]]</f>
        <v>0.88672892135426495</v>
      </c>
      <c r="Z1885" s="45">
        <f t="shared" si="239"/>
        <v>0.88676149260959802</v>
      </c>
      <c r="AA1885" s="43">
        <f t="shared" si="240"/>
        <v>3.6730570288090923E-5</v>
      </c>
      <c r="AD1885" s="42">
        <f>Beazley_data[[#This Row],[Cat_incurred]]+Beazley_data[[#This Row],[incurred_exc_cat]]</f>
        <v>2317964.2546242881</v>
      </c>
      <c r="AE1885" s="40">
        <f t="shared" si="241"/>
        <v>2321873.6667783102</v>
      </c>
      <c r="AF1885" s="43">
        <f t="shared" si="242"/>
        <v>1.6837316387874797E-3</v>
      </c>
    </row>
    <row r="1886" spans="1:32" x14ac:dyDescent="0.25">
      <c r="A1886" s="48" t="s">
        <v>2157</v>
      </c>
      <c r="B1886" s="48" t="s">
        <v>38</v>
      </c>
      <c r="C1886" s="49">
        <v>2014</v>
      </c>
      <c r="D1886" s="85">
        <v>7280444.4764999999</v>
      </c>
      <c r="E1886" s="49">
        <v>2288967.9112760499</v>
      </c>
      <c r="F1886" s="49">
        <v>73113.583023689993</v>
      </c>
      <c r="G1886" s="49">
        <v>73817.183023689999</v>
      </c>
      <c r="H1886" s="49">
        <v>476221.85181404301</v>
      </c>
      <c r="I1886" s="49">
        <v>487275.51502860303</v>
      </c>
      <c r="J1886" s="49">
        <v>0.98998513494753004</v>
      </c>
      <c r="K1886" s="49">
        <v>549335.43483773305</v>
      </c>
      <c r="L1886" s="49">
        <v>561092.69805229304</v>
      </c>
      <c r="M1886" s="38">
        <f>IF(OR(Beazley_data[[#This Row],[total_RC]]&lt;0.6,Beazley_data[[#This Row],[total_RC]]&gt;2),1,Beazley_data[[#This Row],[total_RC]])</f>
        <v>0.98998513494753004</v>
      </c>
      <c r="P1886" s="39" t="str">
        <f>Beazley_data[[#This Row],[key]]</f>
        <v>L22014</v>
      </c>
      <c r="Q1886" s="40">
        <f>Beazley_data[[#This Row],[WEP]]</f>
        <v>7280444.4764999999</v>
      </c>
      <c r="R1886" s="40">
        <f t="shared" si="235"/>
        <v>7267138.2185732098</v>
      </c>
      <c r="S1886" s="41">
        <f t="shared" si="236"/>
        <v>-1.8310175926999942E-3</v>
      </c>
      <c r="U1886" s="42">
        <f>Beazley_data[[#This Row],[Acq_costs]]</f>
        <v>2288967.9112760499</v>
      </c>
      <c r="V1886" s="40">
        <f t="shared" si="237"/>
        <v>2285016.1089754901</v>
      </c>
      <c r="W1886" s="43">
        <f t="shared" si="238"/>
        <v>-1.72944176850099E-3</v>
      </c>
      <c r="Y1886" s="44">
        <f>Beazley_data[[#This Row],[total_RC]]</f>
        <v>0.98998513494753004</v>
      </c>
      <c r="Z1886" s="45">
        <f t="shared" si="239"/>
        <v>0.98669261722854396</v>
      </c>
      <c r="AA1886" s="43">
        <f t="shared" si="240"/>
        <v>-3.336923436433754E-3</v>
      </c>
      <c r="AD1886" s="42">
        <f>Beazley_data[[#This Row],[Cat_incurred]]+Beazley_data[[#This Row],[incurred_exc_cat]]</f>
        <v>561092.69805229304</v>
      </c>
      <c r="AE1886" s="40">
        <f t="shared" si="241"/>
        <v>599448.37667628401</v>
      </c>
      <c r="AF1886" s="43">
        <f t="shared" si="242"/>
        <v>6.3984957031093817E-2</v>
      </c>
    </row>
    <row r="1887" spans="1:32" x14ac:dyDescent="0.25">
      <c r="A1887" s="46" t="s">
        <v>2158</v>
      </c>
      <c r="B1887" s="46" t="s">
        <v>38</v>
      </c>
      <c r="C1887">
        <v>2015</v>
      </c>
      <c r="D1887" s="84">
        <v>6594427.4932000004</v>
      </c>
      <c r="E1887">
        <v>2243238.0350791099</v>
      </c>
      <c r="F1887">
        <v>1093302.633138</v>
      </c>
      <c r="G1887">
        <v>1192151.873138</v>
      </c>
      <c r="H1887">
        <v>525303.53998028801</v>
      </c>
      <c r="I1887">
        <v>525453.53998028801</v>
      </c>
      <c r="J1887">
        <v>0.90163654698296003</v>
      </c>
      <c r="K1887">
        <v>1618606.17311829</v>
      </c>
      <c r="L1887">
        <v>1717605.41311829</v>
      </c>
      <c r="M1887" s="38">
        <f>IF(OR(Beazley_data[[#This Row],[total_RC]]&lt;0.6,Beazley_data[[#This Row],[total_RC]]&gt;2),1,Beazley_data[[#This Row],[total_RC]])</f>
        <v>0.90163654698296003</v>
      </c>
      <c r="P1887" s="39" t="str">
        <f>Beazley_data[[#This Row],[key]]</f>
        <v>L22015</v>
      </c>
      <c r="Q1887" s="40">
        <f>Beazley_data[[#This Row],[WEP]]</f>
        <v>6594427.4932000004</v>
      </c>
      <c r="R1887" s="40">
        <f t="shared" si="235"/>
        <v>6608729.8722096998</v>
      </c>
      <c r="S1887" s="41">
        <f t="shared" si="236"/>
        <v>2.1641645650917331E-3</v>
      </c>
      <c r="U1887" s="42">
        <f>Beazley_data[[#This Row],[Acq_costs]]</f>
        <v>2243238.0350791099</v>
      </c>
      <c r="V1887" s="40">
        <f t="shared" si="237"/>
        <v>2249234.2621615701</v>
      </c>
      <c r="W1887" s="43">
        <f t="shared" si="238"/>
        <v>2.6658970936614063E-3</v>
      </c>
      <c r="Y1887" s="44">
        <f>Beazley_data[[#This Row],[total_RC]]</f>
        <v>0.90163654698296003</v>
      </c>
      <c r="Z1887" s="45">
        <f t="shared" si="239"/>
        <v>0.901630557808906</v>
      </c>
      <c r="AA1887" s="43">
        <f t="shared" si="240"/>
        <v>-6.6426032282973577E-6</v>
      </c>
      <c r="AD1887" s="42">
        <f>Beazley_data[[#This Row],[Cat_incurred]]+Beazley_data[[#This Row],[incurred_exc_cat]]</f>
        <v>1717605.4131182879</v>
      </c>
      <c r="AE1887" s="40">
        <f t="shared" si="241"/>
        <v>2034405.41487435</v>
      </c>
      <c r="AF1887" s="43">
        <f t="shared" si="242"/>
        <v>0.15572117506167196</v>
      </c>
    </row>
    <row r="1888" spans="1:32" x14ac:dyDescent="0.25">
      <c r="A1888" s="48" t="s">
        <v>2159</v>
      </c>
      <c r="B1888" s="48" t="s">
        <v>38</v>
      </c>
      <c r="C1888" s="49">
        <v>2016</v>
      </c>
      <c r="D1888" s="85">
        <v>7747366.1162</v>
      </c>
      <c r="E1888" s="49">
        <v>2448290.4358002599</v>
      </c>
      <c r="F1888" s="49">
        <v>5293327.49177163</v>
      </c>
      <c r="G1888" s="49">
        <v>8304050.0094716297</v>
      </c>
      <c r="H1888" s="49">
        <v>607482.31384450104</v>
      </c>
      <c r="I1888" s="49">
        <v>948092.91940135101</v>
      </c>
      <c r="J1888" s="49">
        <v>0.90614059208071196</v>
      </c>
      <c r="K1888" s="49">
        <v>5900809.8056161301</v>
      </c>
      <c r="L1888" s="49">
        <v>9252142.9288729802</v>
      </c>
      <c r="M1888" s="38">
        <f>IF(OR(Beazley_data[[#This Row],[total_RC]]&lt;0.6,Beazley_data[[#This Row],[total_RC]]&gt;2),1,Beazley_data[[#This Row],[total_RC]])</f>
        <v>0.90614059208071196</v>
      </c>
      <c r="P1888" s="39" t="str">
        <f>Beazley_data[[#This Row],[key]]</f>
        <v>L22016</v>
      </c>
      <c r="Q1888" s="40">
        <f>Beazley_data[[#This Row],[WEP]]</f>
        <v>7747366.1162</v>
      </c>
      <c r="R1888" s="40">
        <f t="shared" si="235"/>
        <v>7697375.6175199999</v>
      </c>
      <c r="S1888" s="41">
        <f t="shared" si="236"/>
        <v>-6.4944860643433846E-3</v>
      </c>
      <c r="U1888" s="42">
        <f>Beazley_data[[#This Row],[Acq_costs]]</f>
        <v>2448290.4358002599</v>
      </c>
      <c r="V1888" s="40">
        <f t="shared" si="237"/>
        <v>2441798.9048930402</v>
      </c>
      <c r="W1888" s="43">
        <f t="shared" si="238"/>
        <v>-2.6585034886417456E-3</v>
      </c>
      <c r="Y1888" s="44">
        <f>Beazley_data[[#This Row],[total_RC]]</f>
        <v>0.90614059208071196</v>
      </c>
      <c r="Z1888" s="45">
        <f t="shared" si="239"/>
        <v>0.90637110890366301</v>
      </c>
      <c r="AA1888" s="43">
        <f t="shared" si="240"/>
        <v>2.5432940291961127E-4</v>
      </c>
      <c r="AD1888" s="42">
        <f>Beazley_data[[#This Row],[Cat_incurred]]+Beazley_data[[#This Row],[incurred_exc_cat]]</f>
        <v>9252142.9288729802</v>
      </c>
      <c r="AE1888" s="40">
        <f t="shared" si="241"/>
        <v>8397524.0704933703</v>
      </c>
      <c r="AF1888" s="43">
        <f t="shared" si="242"/>
        <v>-0.10177033744773767</v>
      </c>
    </row>
    <row r="1889" spans="1:32" x14ac:dyDescent="0.25">
      <c r="A1889" s="46" t="s">
        <v>2160</v>
      </c>
      <c r="B1889" s="46" t="s">
        <v>38</v>
      </c>
      <c r="C1889">
        <v>2017</v>
      </c>
      <c r="D1889" s="84">
        <v>8516423.4112</v>
      </c>
      <c r="E1889">
        <v>2403597.4765224499</v>
      </c>
      <c r="F1889">
        <v>842148.20750710706</v>
      </c>
      <c r="G1889">
        <v>889439.28527510702</v>
      </c>
      <c r="H1889">
        <v>1866414.8717452299</v>
      </c>
      <c r="I1889">
        <v>1917185.42831923</v>
      </c>
      <c r="J1889">
        <v>0.99051766423481802</v>
      </c>
      <c r="K1889">
        <v>2708563.0792523301</v>
      </c>
      <c r="L1889">
        <v>2806624.71359433</v>
      </c>
      <c r="M1889" s="38">
        <f>IF(OR(Beazley_data[[#This Row],[total_RC]]&lt;0.6,Beazley_data[[#This Row],[total_RC]]&gt;2),1,Beazley_data[[#This Row],[total_RC]])</f>
        <v>0.99051766423481802</v>
      </c>
      <c r="P1889" s="39" t="str">
        <f>Beazley_data[[#This Row],[key]]</f>
        <v>L22017</v>
      </c>
      <c r="Q1889" s="40">
        <f>Beazley_data[[#This Row],[WEP]]</f>
        <v>8516423.4112</v>
      </c>
      <c r="R1889" s="40">
        <f t="shared" si="235"/>
        <v>8466331.8386959806</v>
      </c>
      <c r="S1889" s="41">
        <f t="shared" si="236"/>
        <v>-5.9165614410567067E-3</v>
      </c>
      <c r="U1889" s="42">
        <f>Beazley_data[[#This Row],[Acq_costs]]</f>
        <v>2403597.4765224499</v>
      </c>
      <c r="V1889" s="40">
        <f t="shared" si="237"/>
        <v>2389180.2576098898</v>
      </c>
      <c r="W1889" s="43">
        <f t="shared" si="238"/>
        <v>-6.0343788906839779E-3</v>
      </c>
      <c r="Y1889" s="44">
        <f>Beazley_data[[#This Row],[total_RC]]</f>
        <v>0.99051766423481802</v>
      </c>
      <c r="Z1889" s="45">
        <f t="shared" si="239"/>
        <v>0.990680302076964</v>
      </c>
      <c r="AA1889" s="43">
        <f t="shared" si="240"/>
        <v>1.6416783679357953E-4</v>
      </c>
      <c r="AD1889" s="42">
        <f>Beazley_data[[#This Row],[Cat_incurred]]+Beazley_data[[#This Row],[incurred_exc_cat]]</f>
        <v>2806624.713594337</v>
      </c>
      <c r="AE1889" s="40">
        <f t="shared" si="241"/>
        <v>2531807.9465284902</v>
      </c>
      <c r="AF1889" s="43">
        <f t="shared" si="242"/>
        <v>-0.10854566099401977</v>
      </c>
    </row>
    <row r="1890" spans="1:32" x14ac:dyDescent="0.25">
      <c r="A1890" s="48" t="s">
        <v>2161</v>
      </c>
      <c r="B1890" s="48" t="s">
        <v>38</v>
      </c>
      <c r="C1890" s="49">
        <v>2018</v>
      </c>
      <c r="D1890" s="85">
        <v>6428081.5493999999</v>
      </c>
      <c r="E1890" s="49">
        <v>1709716.2005084499</v>
      </c>
      <c r="F1890" s="49">
        <v>1147230.8507154</v>
      </c>
      <c r="G1890" s="49">
        <v>2058053.3607154</v>
      </c>
      <c r="H1890" s="49">
        <v>277666.31835237</v>
      </c>
      <c r="I1890" s="49">
        <v>422410.45687038999</v>
      </c>
      <c r="J1890" s="49">
        <v>1.1038493797819999</v>
      </c>
      <c r="K1890" s="49">
        <v>1424897.16906777</v>
      </c>
      <c r="L1890" s="49">
        <v>2480463.8175857901</v>
      </c>
      <c r="M1890" s="38">
        <f>IF(OR(Beazley_data[[#This Row],[total_RC]]&lt;0.6,Beazley_data[[#This Row],[total_RC]]&gt;2),1,Beazley_data[[#This Row],[total_RC]])</f>
        <v>1.1038493797819999</v>
      </c>
      <c r="P1890" s="39" t="str">
        <f>Beazley_data[[#This Row],[key]]</f>
        <v>L22018</v>
      </c>
      <c r="Q1890" s="40">
        <f>Beazley_data[[#This Row],[WEP]]</f>
        <v>6428081.5493999999</v>
      </c>
      <c r="R1890" s="40">
        <f t="shared" si="235"/>
        <v>6434109.1319959303</v>
      </c>
      <c r="S1890" s="41">
        <f t="shared" si="236"/>
        <v>9.3681696599706471E-4</v>
      </c>
      <c r="U1890" s="42">
        <f>Beazley_data[[#This Row],[Acq_costs]]</f>
        <v>1709716.2005084499</v>
      </c>
      <c r="V1890" s="40">
        <f t="shared" si="237"/>
        <v>1677209.5312019</v>
      </c>
      <c r="W1890" s="43">
        <f t="shared" si="238"/>
        <v>-1.9381400297227881E-2</v>
      </c>
      <c r="Y1890" s="44">
        <f>Beazley_data[[#This Row],[total_RC]]</f>
        <v>1.1038493797819999</v>
      </c>
      <c r="Z1890" s="45">
        <f t="shared" si="239"/>
        <v>1.1011905138554601</v>
      </c>
      <c r="AA1890" s="43">
        <f t="shared" si="240"/>
        <v>-2.4145376236766711E-3</v>
      </c>
      <c r="AD1890" s="42">
        <f>Beazley_data[[#This Row],[Cat_incurred]]+Beazley_data[[#This Row],[incurred_exc_cat]]</f>
        <v>2480463.8175857901</v>
      </c>
      <c r="AE1890" s="40">
        <f t="shared" si="241"/>
        <v>1198724.2036357201</v>
      </c>
      <c r="AF1890" s="43">
        <f t="shared" si="242"/>
        <v>-1.0692531360112401</v>
      </c>
    </row>
    <row r="1891" spans="1:32" x14ac:dyDescent="0.25">
      <c r="A1891" s="46" t="s">
        <v>2162</v>
      </c>
      <c r="B1891" s="46" t="s">
        <v>38</v>
      </c>
      <c r="C1891">
        <v>2019</v>
      </c>
      <c r="D1891" s="84">
        <v>8183709.5241</v>
      </c>
      <c r="E1891">
        <v>2246046.0970596201</v>
      </c>
      <c r="F1891">
        <v>462256.49440000003</v>
      </c>
      <c r="G1891">
        <v>509647.52889999998</v>
      </c>
      <c r="H1891">
        <v>409720.43267468002</v>
      </c>
      <c r="I1891">
        <v>850681.98192893504</v>
      </c>
      <c r="J1891">
        <v>1.2378743411648101</v>
      </c>
      <c r="K1891">
        <v>871976.92707467999</v>
      </c>
      <c r="L1891">
        <v>1360329.51082894</v>
      </c>
      <c r="M1891" s="38">
        <f>IF(OR(Beazley_data[[#This Row],[total_RC]]&lt;0.6,Beazley_data[[#This Row],[total_RC]]&gt;2),1,Beazley_data[[#This Row],[total_RC]])</f>
        <v>1.2378743411648101</v>
      </c>
      <c r="P1891" s="39" t="str">
        <f>Beazley_data[[#This Row],[key]]</f>
        <v>L22019</v>
      </c>
      <c r="Q1891" s="40">
        <f>Beazley_data[[#This Row],[WEP]]</f>
        <v>8183709.5241</v>
      </c>
      <c r="R1891" s="40">
        <f t="shared" si="235"/>
        <v>8212559.7607652098</v>
      </c>
      <c r="S1891" s="41">
        <f t="shared" si="236"/>
        <v>3.5129408498236142E-3</v>
      </c>
      <c r="U1891" s="42">
        <f>Beazley_data[[#This Row],[Acq_costs]]</f>
        <v>2246046.0970596201</v>
      </c>
      <c r="V1891" s="40">
        <f t="shared" si="237"/>
        <v>2179153.75148944</v>
      </c>
      <c r="W1891" s="43">
        <f t="shared" si="238"/>
        <v>-3.0696478173905598E-2</v>
      </c>
      <c r="Y1891" s="44">
        <f>Beazley_data[[#This Row],[total_RC]]</f>
        <v>1.2378743411648101</v>
      </c>
      <c r="Z1891" s="45">
        <f t="shared" si="239"/>
        <v>1.2482631444531</v>
      </c>
      <c r="AA1891" s="43">
        <f t="shared" si="240"/>
        <v>8.3226067632090374E-3</v>
      </c>
      <c r="AD1891" s="42">
        <f>Beazley_data[[#This Row],[Cat_incurred]]+Beazley_data[[#This Row],[incurred_exc_cat]]</f>
        <v>1360329.5108289351</v>
      </c>
      <c r="AE1891" s="40">
        <f t="shared" si="241"/>
        <v>1082986.4468018899</v>
      </c>
      <c r="AF1891" s="43">
        <f t="shared" si="242"/>
        <v>-0.25609098326765983</v>
      </c>
    </row>
    <row r="1892" spans="1:32" x14ac:dyDescent="0.25">
      <c r="A1892" s="48" t="s">
        <v>2163</v>
      </c>
      <c r="B1892" s="48" t="s">
        <v>38</v>
      </c>
      <c r="C1892" s="49">
        <v>2020</v>
      </c>
      <c r="D1892" s="85">
        <v>9773088.0152000003</v>
      </c>
      <c r="E1892" s="49">
        <v>2524273.2832651902</v>
      </c>
      <c r="F1892" s="49">
        <v>1029578.52494242</v>
      </c>
      <c r="G1892" s="49">
        <v>1431186.42788292</v>
      </c>
      <c r="H1892" s="49">
        <v>586934.17144491698</v>
      </c>
      <c r="I1892" s="49">
        <v>700414.01949464704</v>
      </c>
      <c r="J1892" s="49">
        <v>1.2777315298165299</v>
      </c>
      <c r="K1892" s="49">
        <v>1616512.6963873401</v>
      </c>
      <c r="L1892" s="49">
        <v>2131600.44737757</v>
      </c>
      <c r="M1892" s="38">
        <f>IF(OR(Beazley_data[[#This Row],[total_RC]]&lt;0.6,Beazley_data[[#This Row],[total_RC]]&gt;2),1,Beazley_data[[#This Row],[total_RC]])</f>
        <v>1.2777315298165299</v>
      </c>
      <c r="P1892" s="39" t="str">
        <f>Beazley_data[[#This Row],[key]]</f>
        <v>L22020</v>
      </c>
      <c r="Q1892" s="40">
        <f>Beazley_data[[#This Row],[WEP]]</f>
        <v>9773088.0152000003</v>
      </c>
      <c r="R1892" s="40">
        <f t="shared" si="235"/>
        <v>10045207.463540999</v>
      </c>
      <c r="S1892" s="41">
        <f t="shared" si="236"/>
        <v>2.7089480165407666E-2</v>
      </c>
      <c r="U1892" s="42">
        <f>Beazley_data[[#This Row],[Acq_costs]]</f>
        <v>2524273.2832651902</v>
      </c>
      <c r="V1892" s="40">
        <f t="shared" si="237"/>
        <v>2642720.9719283599</v>
      </c>
      <c r="W1892" s="43">
        <f t="shared" si="238"/>
        <v>4.4820353689001065E-2</v>
      </c>
      <c r="Y1892" s="44">
        <f>Beazley_data[[#This Row],[total_RC]]</f>
        <v>1.2777315298165299</v>
      </c>
      <c r="Z1892" s="45">
        <f t="shared" si="239"/>
        <v>1.2773090221585699</v>
      </c>
      <c r="AA1892" s="43">
        <f t="shared" si="240"/>
        <v>-3.3077951429954318E-4</v>
      </c>
      <c r="AD1892" s="42">
        <f>Beazley_data[[#This Row],[Cat_incurred]]+Beazley_data[[#This Row],[incurred_exc_cat]]</f>
        <v>2131600.4473775672</v>
      </c>
      <c r="AE1892" s="40">
        <f t="shared" si="241"/>
        <v>1915758.8673119501</v>
      </c>
      <c r="AF1892" s="43">
        <f t="shared" si="242"/>
        <v>-0.112666360964556</v>
      </c>
    </row>
    <row r="1893" spans="1:32" x14ac:dyDescent="0.25">
      <c r="A1893" s="46" t="s">
        <v>2164</v>
      </c>
      <c r="B1893" s="46" t="s">
        <v>38</v>
      </c>
      <c r="C1893">
        <v>2021</v>
      </c>
      <c r="D1893" s="84">
        <v>11263720.019099999</v>
      </c>
      <c r="E1893">
        <v>2945095.7992162299</v>
      </c>
      <c r="F1893">
        <v>2802338.1894728299</v>
      </c>
      <c r="G1893">
        <v>3687069.52344363</v>
      </c>
      <c r="H1893">
        <v>333775.49314564199</v>
      </c>
      <c r="I1893">
        <v>779064.30679604702</v>
      </c>
      <c r="J1893">
        <v>1.07578585804656</v>
      </c>
      <c r="K1893">
        <v>3136113.6826184699</v>
      </c>
      <c r="L1893">
        <v>4466133.8302396797</v>
      </c>
      <c r="M1893" s="38">
        <f>IF(OR(Beazley_data[[#This Row],[total_RC]]&lt;0.6,Beazley_data[[#This Row],[total_RC]]&gt;2),1,Beazley_data[[#This Row],[total_RC]])</f>
        <v>1.07578585804656</v>
      </c>
      <c r="P1893" s="39" t="str">
        <f>Beazley_data[[#This Row],[key]]</f>
        <v>L22021</v>
      </c>
      <c r="Q1893" s="40">
        <f>Beazley_data[[#This Row],[WEP]]</f>
        <v>11263720.019099999</v>
      </c>
      <c r="R1893" s="40">
        <f t="shared" si="235"/>
        <v>11609870.963734699</v>
      </c>
      <c r="S1893" s="41">
        <f t="shared" si="236"/>
        <v>2.9815227552137176E-2</v>
      </c>
      <c r="U1893" s="42">
        <f>Beazley_data[[#This Row],[Acq_costs]]</f>
        <v>2945095.7992162299</v>
      </c>
      <c r="V1893" s="40">
        <f t="shared" si="237"/>
        <v>3056132.9235813702</v>
      </c>
      <c r="W1893" s="43">
        <f t="shared" si="238"/>
        <v>3.6332557235442459E-2</v>
      </c>
      <c r="Y1893" s="44">
        <f>Beazley_data[[#This Row],[total_RC]]</f>
        <v>1.07578585804656</v>
      </c>
      <c r="Z1893" s="45">
        <f t="shared" si="239"/>
        <v>1.0764704771985201</v>
      </c>
      <c r="AA1893" s="43">
        <f t="shared" si="240"/>
        <v>6.3598507015422525E-4</v>
      </c>
      <c r="AD1893" s="42">
        <f>Beazley_data[[#This Row],[Cat_incurred]]+Beazley_data[[#This Row],[incurred_exc_cat]]</f>
        <v>4466133.8302396769</v>
      </c>
      <c r="AE1893" s="40">
        <f t="shared" si="241"/>
        <v>322739.20838040003</v>
      </c>
      <c r="AF1893" s="43">
        <f t="shared" si="242"/>
        <v>-12.838212755902966</v>
      </c>
    </row>
    <row r="1894" spans="1:32" x14ac:dyDescent="0.25">
      <c r="A1894" s="48" t="s">
        <v>2165</v>
      </c>
      <c r="B1894" s="48" t="s">
        <v>38</v>
      </c>
      <c r="C1894" s="49">
        <v>2022</v>
      </c>
      <c r="D1894" s="85">
        <v>13447996.909</v>
      </c>
      <c r="E1894" s="49">
        <v>3615056.3186346102</v>
      </c>
      <c r="F1894" s="49">
        <v>282452.82994040003</v>
      </c>
      <c r="G1894" s="49">
        <v>336220.04641638999</v>
      </c>
      <c r="H1894" s="49">
        <v>49660.975930464803</v>
      </c>
      <c r="I1894" s="49">
        <v>310136.10074006399</v>
      </c>
      <c r="J1894" s="49">
        <v>0.98664885097713495</v>
      </c>
      <c r="K1894" s="49">
        <v>332113.80587086501</v>
      </c>
      <c r="L1894" s="49">
        <v>646356.14715645404</v>
      </c>
      <c r="M1894" s="38">
        <f>IF(OR(Beazley_data[[#This Row],[total_RC]]&lt;0.6,Beazley_data[[#This Row],[total_RC]]&gt;2),1,Beazley_data[[#This Row],[total_RC]])</f>
        <v>0.98664885097713495</v>
      </c>
      <c r="P1894" s="39" t="str">
        <f>Beazley_data[[#This Row],[key]]</f>
        <v>L22022</v>
      </c>
      <c r="Q1894" s="40">
        <f>Beazley_data[[#This Row],[WEP]]</f>
        <v>13447996.909</v>
      </c>
      <c r="R1894" s="40">
        <f t="shared" si="235"/>
        <v>3279915.7487959899</v>
      </c>
      <c r="S1894" s="41">
        <f t="shared" si="236"/>
        <v>-3.1001043743079579</v>
      </c>
      <c r="U1894" s="42">
        <f>Beazley_data[[#This Row],[Acq_costs]]</f>
        <v>3615056.3186346102</v>
      </c>
      <c r="V1894" s="40">
        <f t="shared" si="237"/>
        <v>1264488.9413020101</v>
      </c>
      <c r="W1894" s="43">
        <f t="shared" si="238"/>
        <v>-1.8589070260371625</v>
      </c>
      <c r="Y1894" s="44">
        <f>Beazley_data[[#This Row],[total_RC]]</f>
        <v>0.98664885097713495</v>
      </c>
      <c r="Z1894" s="45">
        <f t="shared" si="239"/>
        <v>1.0096468544936601</v>
      </c>
      <c r="AA1894" s="43">
        <f t="shared" si="240"/>
        <v>2.2778264909326825E-2</v>
      </c>
      <c r="AD1894" s="42">
        <f>Beazley_data[[#This Row],[Cat_incurred]]+Beazley_data[[#This Row],[incurred_exc_cat]]</f>
        <v>646356.14715645392</v>
      </c>
      <c r="AE1894" s="40">
        <f t="shared" si="241"/>
        <v>7548.0775000000003</v>
      </c>
      <c r="AF1894" s="43">
        <f t="shared" si="242"/>
        <v>-84.631890657780588</v>
      </c>
    </row>
    <row r="1895" spans="1:32" x14ac:dyDescent="0.25">
      <c r="A1895" s="46" t="s">
        <v>2166</v>
      </c>
      <c r="B1895" s="46" t="s">
        <v>38</v>
      </c>
      <c r="C1895">
        <v>2023</v>
      </c>
      <c r="D1895" s="84">
        <v>13353342.302300001</v>
      </c>
      <c r="E1895">
        <v>3725003.0630067801</v>
      </c>
      <c r="F1895">
        <v>127227.60060000001</v>
      </c>
      <c r="G1895">
        <v>129762.6015</v>
      </c>
      <c r="H1895">
        <v>56777.387284999997</v>
      </c>
      <c r="I1895">
        <v>109030.587285</v>
      </c>
      <c r="J1895">
        <v>0.97078485102935996</v>
      </c>
      <c r="K1895">
        <v>184004.98788500001</v>
      </c>
      <c r="L1895">
        <v>238793.18878500001</v>
      </c>
      <c r="M1895" s="38">
        <f>IF(OR(Beazley_data[[#This Row],[total_RC]]&lt;0.6,Beazley_data[[#This Row],[total_RC]]&gt;2),1,Beazley_data[[#This Row],[total_RC]])</f>
        <v>0.97078485102935996</v>
      </c>
      <c r="P1895" s="39" t="str">
        <f>Beazley_data[[#This Row],[key]]</f>
        <v>L22023</v>
      </c>
      <c r="Q1895" s="40">
        <f>Beazley_data[[#This Row],[WEP]]</f>
        <v>13353342.302300001</v>
      </c>
      <c r="R1895" s="40">
        <f t="shared" si="235"/>
        <v>0</v>
      </c>
      <c r="S1895" s="41" t="str">
        <f t="shared" si="236"/>
        <v>no values</v>
      </c>
      <c r="U1895" s="42">
        <f>Beazley_data[[#This Row],[Acq_costs]]</f>
        <v>3725003.0630067801</v>
      </c>
      <c r="V1895" s="40">
        <f t="shared" si="237"/>
        <v>0</v>
      </c>
      <c r="W1895" s="43" t="str">
        <f t="shared" si="238"/>
        <v>no values</v>
      </c>
      <c r="Y1895" s="44">
        <f>Beazley_data[[#This Row],[total_RC]]</f>
        <v>0.97078485102935996</v>
      </c>
      <c r="Z1895" s="45">
        <f t="shared" si="239"/>
        <v>0</v>
      </c>
      <c r="AA1895" s="43" t="str">
        <f t="shared" si="240"/>
        <v>no values</v>
      </c>
      <c r="AD1895" s="42">
        <f>Beazley_data[[#This Row],[Cat_incurred]]+Beazley_data[[#This Row],[incurred_exc_cat]]</f>
        <v>238793.18878500001</v>
      </c>
      <c r="AE1895" s="40">
        <f t="shared" si="241"/>
        <v>0</v>
      </c>
      <c r="AF1895" s="43" t="str">
        <f t="shared" si="242"/>
        <v>no values</v>
      </c>
    </row>
    <row r="1896" spans="1:32" x14ac:dyDescent="0.25">
      <c r="A1896" s="48" t="s">
        <v>2167</v>
      </c>
      <c r="B1896" s="48" t="s">
        <v>38</v>
      </c>
      <c r="C1896" s="49">
        <v>2024</v>
      </c>
      <c r="D1896" s="85">
        <v>2928159.5081000002</v>
      </c>
      <c r="E1896" s="49">
        <v>1292663.55049853</v>
      </c>
      <c r="F1896" s="49">
        <v>0</v>
      </c>
      <c r="G1896" s="49">
        <v>0</v>
      </c>
      <c r="H1896" s="49">
        <v>0</v>
      </c>
      <c r="I1896" s="49">
        <v>0</v>
      </c>
      <c r="J1896" s="49">
        <v>0.96788853543646403</v>
      </c>
      <c r="K1896" s="49">
        <v>0</v>
      </c>
      <c r="L1896" s="49">
        <v>0</v>
      </c>
      <c r="M1896" s="38">
        <f>IF(OR(Beazley_data[[#This Row],[total_RC]]&lt;0.6,Beazley_data[[#This Row],[total_RC]]&gt;2),1,Beazley_data[[#This Row],[total_RC]])</f>
        <v>0.96788853543646403</v>
      </c>
      <c r="P1896" s="39" t="str">
        <f>Beazley_data[[#This Row],[key]]</f>
        <v>L22024</v>
      </c>
      <c r="Q1896" s="40">
        <f>Beazley_data[[#This Row],[WEP]]</f>
        <v>2928159.5081000002</v>
      </c>
      <c r="R1896" s="40">
        <f t="shared" si="235"/>
        <v>0</v>
      </c>
      <c r="S1896" s="41" t="str">
        <f t="shared" si="236"/>
        <v>no values</v>
      </c>
      <c r="U1896" s="42">
        <f>Beazley_data[[#This Row],[Acq_costs]]</f>
        <v>1292663.55049853</v>
      </c>
      <c r="V1896" s="40">
        <f t="shared" si="237"/>
        <v>0</v>
      </c>
      <c r="W1896" s="43" t="str">
        <f t="shared" si="238"/>
        <v>no values</v>
      </c>
      <c r="Y1896" s="44">
        <f>Beazley_data[[#This Row],[total_RC]]</f>
        <v>0.96788853543646403</v>
      </c>
      <c r="Z1896" s="45">
        <f t="shared" si="239"/>
        <v>0</v>
      </c>
      <c r="AA1896" s="43" t="str">
        <f t="shared" si="240"/>
        <v>no values</v>
      </c>
      <c r="AD1896" s="42">
        <f>Beazley_data[[#This Row],[Cat_incurred]]+Beazley_data[[#This Row],[incurred_exc_cat]]</f>
        <v>0</v>
      </c>
      <c r="AE1896" s="40">
        <f t="shared" si="241"/>
        <v>0</v>
      </c>
      <c r="AF1896" s="43" t="str">
        <f t="shared" si="242"/>
        <v>no values</v>
      </c>
    </row>
    <row r="1897" spans="1:32" x14ac:dyDescent="0.25">
      <c r="A1897" s="46" t="s">
        <v>2168</v>
      </c>
      <c r="B1897" s="46" t="s">
        <v>41</v>
      </c>
      <c r="C1897">
        <v>2006</v>
      </c>
      <c r="D1897" s="84">
        <v>259990.94779999999</v>
      </c>
      <c r="E1897">
        <v>41607.272199999999</v>
      </c>
      <c r="F1897">
        <v>0</v>
      </c>
      <c r="G1897">
        <v>0</v>
      </c>
      <c r="H1897">
        <v>0</v>
      </c>
      <c r="I1897">
        <v>0</v>
      </c>
      <c r="J1897">
        <v>1</v>
      </c>
      <c r="K1897">
        <v>0</v>
      </c>
      <c r="L1897">
        <v>0</v>
      </c>
      <c r="M1897" s="38">
        <f>IF(OR(Beazley_data[[#This Row],[total_RC]]&lt;0.6,Beazley_data[[#This Row],[total_RC]]&gt;2),1,Beazley_data[[#This Row],[total_RC]])</f>
        <v>1</v>
      </c>
      <c r="P1897" s="39" t="str">
        <f>Beazley_data[[#This Row],[key]]</f>
        <v>L32006</v>
      </c>
      <c r="Q1897" s="40">
        <f>Beazley_data[[#This Row],[WEP]]</f>
        <v>259990.94779999999</v>
      </c>
      <c r="R1897" s="40">
        <f t="shared" si="235"/>
        <v>259990.94779999999</v>
      </c>
      <c r="S1897" s="41">
        <f t="shared" si="236"/>
        <v>0</v>
      </c>
      <c r="U1897" s="42">
        <f>Beazley_data[[#This Row],[Acq_costs]]</f>
        <v>41607.272199999999</v>
      </c>
      <c r="V1897" s="40">
        <f t="shared" si="237"/>
        <v>41607.272199999999</v>
      </c>
      <c r="W1897" s="43">
        <f t="shared" si="238"/>
        <v>0</v>
      </c>
      <c r="Y1897" s="44">
        <f>Beazley_data[[#This Row],[total_RC]]</f>
        <v>1</v>
      </c>
      <c r="Z1897" s="45">
        <f t="shared" si="239"/>
        <v>1</v>
      </c>
      <c r="AA1897" s="43">
        <f t="shared" si="240"/>
        <v>0</v>
      </c>
      <c r="AD1897" s="42">
        <f>Beazley_data[[#This Row],[Cat_incurred]]+Beazley_data[[#This Row],[incurred_exc_cat]]</f>
        <v>0</v>
      </c>
      <c r="AE1897" s="40">
        <f t="shared" si="241"/>
        <v>0</v>
      </c>
      <c r="AF1897" s="43" t="str">
        <f t="shared" si="242"/>
        <v>no values</v>
      </c>
    </row>
    <row r="1898" spans="1:32" x14ac:dyDescent="0.25">
      <c r="A1898" s="48" t="s">
        <v>2169</v>
      </c>
      <c r="B1898" s="48" t="s">
        <v>41</v>
      </c>
      <c r="C1898" s="49">
        <v>2007</v>
      </c>
      <c r="D1898" s="85">
        <v>260233.87839999999</v>
      </c>
      <c r="E1898" s="49">
        <v>23153.792261938499</v>
      </c>
      <c r="F1898" s="49">
        <v>0</v>
      </c>
      <c r="G1898" s="49">
        <v>0</v>
      </c>
      <c r="H1898" s="49">
        <v>0</v>
      </c>
      <c r="I1898" s="49">
        <v>0</v>
      </c>
      <c r="J1898" s="49">
        <v>0.85</v>
      </c>
      <c r="K1898" s="49">
        <v>0</v>
      </c>
      <c r="L1898" s="49">
        <v>0</v>
      </c>
      <c r="M1898" s="38">
        <f>IF(OR(Beazley_data[[#This Row],[total_RC]]&lt;0.6,Beazley_data[[#This Row],[total_RC]]&gt;2),1,Beazley_data[[#This Row],[total_RC]])</f>
        <v>0.85</v>
      </c>
      <c r="P1898" s="39" t="str">
        <f>Beazley_data[[#This Row],[key]]</f>
        <v>L32007</v>
      </c>
      <c r="Q1898" s="40">
        <f>Beazley_data[[#This Row],[WEP]]</f>
        <v>260233.87839999999</v>
      </c>
      <c r="R1898" s="40">
        <f t="shared" si="235"/>
        <v>260233.87839999999</v>
      </c>
      <c r="S1898" s="41">
        <f t="shared" si="236"/>
        <v>0</v>
      </c>
      <c r="U1898" s="42">
        <f>Beazley_data[[#This Row],[Acq_costs]]</f>
        <v>23153.792261938499</v>
      </c>
      <c r="V1898" s="40">
        <f t="shared" si="237"/>
        <v>23153.7922</v>
      </c>
      <c r="W1898" s="43">
        <f t="shared" si="238"/>
        <v>-2.6750909136003274E-9</v>
      </c>
      <c r="Y1898" s="44">
        <f>Beazley_data[[#This Row],[total_RC]]</f>
        <v>0.85</v>
      </c>
      <c r="Z1898" s="45">
        <f t="shared" si="239"/>
        <v>0.84999999990113095</v>
      </c>
      <c r="AA1898" s="43">
        <f t="shared" si="240"/>
        <v>-1.1631649892982536E-10</v>
      </c>
      <c r="AD1898" s="42">
        <f>Beazley_data[[#This Row],[Cat_incurred]]+Beazley_data[[#This Row],[incurred_exc_cat]]</f>
        <v>0</v>
      </c>
      <c r="AE1898" s="40">
        <f t="shared" si="241"/>
        <v>0</v>
      </c>
      <c r="AF1898" s="43" t="str">
        <f t="shared" si="242"/>
        <v>no values</v>
      </c>
    </row>
    <row r="1899" spans="1:32" x14ac:dyDescent="0.25">
      <c r="A1899" s="46" t="s">
        <v>2170</v>
      </c>
      <c r="B1899" s="46" t="s">
        <v>41</v>
      </c>
      <c r="C1899">
        <v>2008</v>
      </c>
      <c r="D1899" s="84">
        <v>268229.91619999998</v>
      </c>
      <c r="E1899">
        <v>24544.038799999998</v>
      </c>
      <c r="F1899">
        <v>0</v>
      </c>
      <c r="G1899">
        <v>0</v>
      </c>
      <c r="H1899">
        <v>0</v>
      </c>
      <c r="I1899">
        <v>0</v>
      </c>
      <c r="J1899">
        <v>0.85946544059577801</v>
      </c>
      <c r="K1899">
        <v>0</v>
      </c>
      <c r="L1899">
        <v>0</v>
      </c>
      <c r="M1899" s="38">
        <f>IF(OR(Beazley_data[[#This Row],[total_RC]]&lt;0.6,Beazley_data[[#This Row],[total_RC]]&gt;2),1,Beazley_data[[#This Row],[total_RC]])</f>
        <v>0.85946544059577801</v>
      </c>
      <c r="P1899" s="39" t="str">
        <f>Beazley_data[[#This Row],[key]]</f>
        <v>L32008</v>
      </c>
      <c r="Q1899" s="40">
        <f>Beazley_data[[#This Row],[WEP]]</f>
        <v>268229.91619999998</v>
      </c>
      <c r="R1899" s="40">
        <f t="shared" si="235"/>
        <v>268229.91619999998</v>
      </c>
      <c r="S1899" s="41">
        <f t="shared" si="236"/>
        <v>0</v>
      </c>
      <c r="U1899" s="42">
        <f>Beazley_data[[#This Row],[Acq_costs]]</f>
        <v>24544.038799999998</v>
      </c>
      <c r="V1899" s="40">
        <f t="shared" si="237"/>
        <v>24544.038700000001</v>
      </c>
      <c r="W1899" s="43">
        <f t="shared" si="238"/>
        <v>-4.0743089878597488E-9</v>
      </c>
      <c r="Y1899" s="44">
        <f>Beazley_data[[#This Row],[total_RC]]</f>
        <v>0.85946544059577801</v>
      </c>
      <c r="Z1899" s="45">
        <f t="shared" si="239"/>
        <v>0.85946544071817399</v>
      </c>
      <c r="AA1899" s="43">
        <f t="shared" si="240"/>
        <v>1.4240942851176577E-10</v>
      </c>
      <c r="AD1899" s="42">
        <f>Beazley_data[[#This Row],[Cat_incurred]]+Beazley_data[[#This Row],[incurred_exc_cat]]</f>
        <v>0</v>
      </c>
      <c r="AE1899" s="40">
        <f t="shared" si="241"/>
        <v>0</v>
      </c>
      <c r="AF1899" s="43" t="str">
        <f t="shared" si="242"/>
        <v>no values</v>
      </c>
    </row>
    <row r="1900" spans="1:32" x14ac:dyDescent="0.25">
      <c r="A1900" s="48" t="s">
        <v>2171</v>
      </c>
      <c r="B1900" s="48" t="s">
        <v>41</v>
      </c>
      <c r="C1900" s="49">
        <v>2009</v>
      </c>
      <c r="D1900" s="85">
        <v>123157.4979</v>
      </c>
      <c r="E1900" s="49">
        <v>9259.1381638297898</v>
      </c>
      <c r="F1900" s="49">
        <v>0</v>
      </c>
      <c r="G1900" s="49">
        <v>0</v>
      </c>
      <c r="H1900" s="49">
        <v>0</v>
      </c>
      <c r="I1900" s="49">
        <v>0</v>
      </c>
      <c r="J1900" s="49">
        <v>0.98587356107303803</v>
      </c>
      <c r="K1900" s="49">
        <v>0</v>
      </c>
      <c r="L1900" s="49">
        <v>0</v>
      </c>
      <c r="M1900" s="38">
        <f>IF(OR(Beazley_data[[#This Row],[total_RC]]&lt;0.6,Beazley_data[[#This Row],[total_RC]]&gt;2),1,Beazley_data[[#This Row],[total_RC]])</f>
        <v>0.98587356107303803</v>
      </c>
      <c r="P1900" s="39" t="str">
        <f>Beazley_data[[#This Row],[key]]</f>
        <v>L32009</v>
      </c>
      <c r="Q1900" s="40">
        <f>Beazley_data[[#This Row],[WEP]]</f>
        <v>123157.4979</v>
      </c>
      <c r="R1900" s="40">
        <f t="shared" si="235"/>
        <v>123157.4979</v>
      </c>
      <c r="S1900" s="41">
        <f t="shared" si="236"/>
        <v>0</v>
      </c>
      <c r="U1900" s="42">
        <f>Beazley_data[[#This Row],[Acq_costs]]</f>
        <v>9259.1381638297898</v>
      </c>
      <c r="V1900" s="40">
        <f t="shared" si="237"/>
        <v>9259.1381000000001</v>
      </c>
      <c r="W1900" s="43">
        <f t="shared" si="238"/>
        <v>-6.8937074957298817E-9</v>
      </c>
      <c r="Y1900" s="44">
        <f>Beazley_data[[#This Row],[total_RC]]</f>
        <v>0.98587356107303803</v>
      </c>
      <c r="Z1900" s="45">
        <f t="shared" si="239"/>
        <v>0.98587356093376899</v>
      </c>
      <c r="AA1900" s="43">
        <f t="shared" si="240"/>
        <v>-1.412646066016115E-10</v>
      </c>
      <c r="AD1900" s="42">
        <f>Beazley_data[[#This Row],[Cat_incurred]]+Beazley_data[[#This Row],[incurred_exc_cat]]</f>
        <v>0</v>
      </c>
      <c r="AE1900" s="40">
        <f t="shared" si="241"/>
        <v>0</v>
      </c>
      <c r="AF1900" s="43" t="str">
        <f t="shared" si="242"/>
        <v>no values</v>
      </c>
    </row>
    <row r="1901" spans="1:32" x14ac:dyDescent="0.25">
      <c r="A1901" s="46" t="s">
        <v>2172</v>
      </c>
      <c r="B1901" s="46" t="s">
        <v>41</v>
      </c>
      <c r="C1901">
        <v>2010</v>
      </c>
      <c r="D1901" s="84">
        <v>60172.475100000003</v>
      </c>
      <c r="E1901">
        <v>4950.8250333333299</v>
      </c>
      <c r="F1901">
        <v>0</v>
      </c>
      <c r="G1901">
        <v>0</v>
      </c>
      <c r="H1901">
        <v>0</v>
      </c>
      <c r="I1901">
        <v>0</v>
      </c>
      <c r="J1901">
        <v>0.99569314633815997</v>
      </c>
      <c r="K1901">
        <v>0</v>
      </c>
      <c r="L1901">
        <v>0</v>
      </c>
      <c r="M1901" s="38">
        <f>IF(OR(Beazley_data[[#This Row],[total_RC]]&lt;0.6,Beazley_data[[#This Row],[total_RC]]&gt;2),1,Beazley_data[[#This Row],[total_RC]])</f>
        <v>0.99569314633815997</v>
      </c>
      <c r="P1901" s="39" t="str">
        <f>Beazley_data[[#This Row],[key]]</f>
        <v>L32010</v>
      </c>
      <c r="Q1901" s="40">
        <f>Beazley_data[[#This Row],[WEP]]</f>
        <v>60172.475100000003</v>
      </c>
      <c r="R1901" s="40">
        <f t="shared" si="235"/>
        <v>60172.475100000003</v>
      </c>
      <c r="S1901" s="41">
        <f t="shared" si="236"/>
        <v>0</v>
      </c>
      <c r="U1901" s="42">
        <f>Beazley_data[[#This Row],[Acq_costs]]</f>
        <v>4950.8250333333299</v>
      </c>
      <c r="V1901" s="40">
        <f t="shared" si="237"/>
        <v>4950.8251</v>
      </c>
      <c r="W1901" s="43">
        <f t="shared" si="238"/>
        <v>1.3465769601985803E-8</v>
      </c>
      <c r="Y1901" s="44">
        <f>Beazley_data[[#This Row],[total_RC]]</f>
        <v>0.99569314633815997</v>
      </c>
      <c r="Z1901" s="45">
        <f t="shared" si="239"/>
        <v>0.99569314816883203</v>
      </c>
      <c r="AA1901" s="43">
        <f t="shared" si="240"/>
        <v>1.8385905956630819E-9</v>
      </c>
      <c r="AD1901" s="42">
        <f>Beazley_data[[#This Row],[Cat_incurred]]+Beazley_data[[#This Row],[incurred_exc_cat]]</f>
        <v>0</v>
      </c>
      <c r="AE1901" s="40">
        <f t="shared" si="241"/>
        <v>0</v>
      </c>
      <c r="AF1901" s="43" t="str">
        <f t="shared" si="242"/>
        <v>no values</v>
      </c>
    </row>
    <row r="1902" spans="1:32" x14ac:dyDescent="0.25">
      <c r="A1902" s="48" t="s">
        <v>2173</v>
      </c>
      <c r="B1902" s="48" t="s">
        <v>41</v>
      </c>
      <c r="C1902" s="49">
        <v>2011</v>
      </c>
      <c r="D1902" s="85">
        <v>191418.17670000001</v>
      </c>
      <c r="E1902" s="49">
        <v>41308.960746808501</v>
      </c>
      <c r="F1902" s="49">
        <v>88667.844599999997</v>
      </c>
      <c r="G1902" s="49">
        <v>88667.844599999997</v>
      </c>
      <c r="H1902" s="49">
        <v>71364.449699999997</v>
      </c>
      <c r="I1902" s="49">
        <v>71364.449699999997</v>
      </c>
      <c r="J1902" s="49">
        <v>1.01396139460905</v>
      </c>
      <c r="K1902" s="49">
        <v>160032.29430000001</v>
      </c>
      <c r="L1902" s="49">
        <v>160032.29430000001</v>
      </c>
      <c r="M1902" s="38">
        <f>IF(OR(Beazley_data[[#This Row],[total_RC]]&lt;0.6,Beazley_data[[#This Row],[total_RC]]&gt;2),1,Beazley_data[[#This Row],[total_RC]])</f>
        <v>1.01396139460905</v>
      </c>
      <c r="P1902" s="39" t="str">
        <f>Beazley_data[[#This Row],[key]]</f>
        <v>L32011</v>
      </c>
      <c r="Q1902" s="40">
        <f>Beazley_data[[#This Row],[WEP]]</f>
        <v>191418.17670000001</v>
      </c>
      <c r="R1902" s="40">
        <f t="shared" si="235"/>
        <v>191418.17670000001</v>
      </c>
      <c r="S1902" s="41">
        <f t="shared" si="236"/>
        <v>0</v>
      </c>
      <c r="U1902" s="42">
        <f>Beazley_data[[#This Row],[Acq_costs]]</f>
        <v>41308.960746808501</v>
      </c>
      <c r="V1902" s="40">
        <f t="shared" si="237"/>
        <v>41308.960899999998</v>
      </c>
      <c r="W1902" s="43">
        <f t="shared" si="238"/>
        <v>3.7084325883567564E-9</v>
      </c>
      <c r="Y1902" s="44">
        <f>Beazley_data[[#This Row],[total_RC]]</f>
        <v>1.01396139460905</v>
      </c>
      <c r="Z1902" s="45">
        <f t="shared" si="239"/>
        <v>1.01396139454648</v>
      </c>
      <c r="AA1902" s="43">
        <f t="shared" si="240"/>
        <v>-6.1708413711165566E-11</v>
      </c>
      <c r="AD1902" s="42">
        <f>Beazley_data[[#This Row],[Cat_incurred]]+Beazley_data[[#This Row],[incurred_exc_cat]]</f>
        <v>160032.29430000001</v>
      </c>
      <c r="AE1902" s="40">
        <f t="shared" si="241"/>
        <v>160032.29430000001</v>
      </c>
      <c r="AF1902" s="43">
        <f t="shared" si="242"/>
        <v>0</v>
      </c>
    </row>
    <row r="1903" spans="1:32" x14ac:dyDescent="0.25">
      <c r="A1903" s="46" t="s">
        <v>2174</v>
      </c>
      <c r="B1903" s="46" t="s">
        <v>41</v>
      </c>
      <c r="C1903">
        <v>2012</v>
      </c>
      <c r="D1903" s="84">
        <v>329374.15340000001</v>
      </c>
      <c r="E1903">
        <v>76179.910645046795</v>
      </c>
      <c r="F1903">
        <v>0</v>
      </c>
      <c r="G1903">
        <v>0</v>
      </c>
      <c r="H1903">
        <v>5574.0762865750003</v>
      </c>
      <c r="I1903">
        <v>5574.0762865750003</v>
      </c>
      <c r="J1903">
        <v>0.96159875090241298</v>
      </c>
      <c r="K1903">
        <v>5574.0762865750003</v>
      </c>
      <c r="L1903">
        <v>5574.0762865750003</v>
      </c>
      <c r="M1903" s="38">
        <f>IF(OR(Beazley_data[[#This Row],[total_RC]]&lt;0.6,Beazley_data[[#This Row],[total_RC]]&gt;2),1,Beazley_data[[#This Row],[total_RC]])</f>
        <v>0.96159875090241298</v>
      </c>
      <c r="P1903" s="39" t="str">
        <f>Beazley_data[[#This Row],[key]]</f>
        <v>L32012</v>
      </c>
      <c r="Q1903" s="40">
        <f>Beazley_data[[#This Row],[WEP]]</f>
        <v>329374.15340000001</v>
      </c>
      <c r="R1903" s="40">
        <f t="shared" si="235"/>
        <v>330497.79412060202</v>
      </c>
      <c r="S1903" s="41">
        <f t="shared" si="236"/>
        <v>3.3998433290358984E-3</v>
      </c>
      <c r="U1903" s="42">
        <f>Beazley_data[[#This Row],[Acq_costs]]</f>
        <v>76179.910645046795</v>
      </c>
      <c r="V1903" s="40">
        <f t="shared" si="237"/>
        <v>76473.965470236406</v>
      </c>
      <c r="W1903" s="43">
        <f t="shared" si="238"/>
        <v>3.845162512254665E-3</v>
      </c>
      <c r="Y1903" s="44">
        <f>Beazley_data[[#This Row],[total_RC]]</f>
        <v>0.96159875090241298</v>
      </c>
      <c r="Z1903" s="45">
        <f t="shared" si="239"/>
        <v>0.96179600974647195</v>
      </c>
      <c r="AA1903" s="43">
        <f t="shared" si="240"/>
        <v>2.050942632949418E-4</v>
      </c>
      <c r="AD1903" s="42">
        <f>Beazley_data[[#This Row],[Cat_incurred]]+Beazley_data[[#This Row],[incurred_exc_cat]]</f>
        <v>5574.0762865750003</v>
      </c>
      <c r="AE1903" s="40">
        <f t="shared" si="241"/>
        <v>5574.8189310999996</v>
      </c>
      <c r="AF1903" s="43">
        <f t="shared" si="242"/>
        <v>1.3321410689348472E-4</v>
      </c>
    </row>
    <row r="1904" spans="1:32" x14ac:dyDescent="0.25">
      <c r="A1904" s="48" t="s">
        <v>2175</v>
      </c>
      <c r="B1904" s="48" t="s">
        <v>41</v>
      </c>
      <c r="C1904" s="49">
        <v>2013</v>
      </c>
      <c r="D1904" s="85">
        <v>2111004.2705000001</v>
      </c>
      <c r="E1904" s="49">
        <v>689924.80249653698</v>
      </c>
      <c r="F1904" s="49">
        <v>802871.57294095203</v>
      </c>
      <c r="G1904" s="49">
        <v>811370.72294095205</v>
      </c>
      <c r="H1904" s="49">
        <v>1333800.0064845399</v>
      </c>
      <c r="I1904" s="49">
        <v>1339494.98787116</v>
      </c>
      <c r="J1904" s="49">
        <v>0.91729067074473902</v>
      </c>
      <c r="K1904" s="49">
        <v>2136671.57942549</v>
      </c>
      <c r="L1904" s="49">
        <v>2150865.71081211</v>
      </c>
      <c r="M1904" s="38">
        <f>IF(OR(Beazley_data[[#This Row],[total_RC]]&lt;0.6,Beazley_data[[#This Row],[total_RC]]&gt;2),1,Beazley_data[[#This Row],[total_RC]])</f>
        <v>0.91729067074473902</v>
      </c>
      <c r="P1904" s="39" t="str">
        <f>Beazley_data[[#This Row],[key]]</f>
        <v>L32013</v>
      </c>
      <c r="Q1904" s="40">
        <f>Beazley_data[[#This Row],[WEP]]</f>
        <v>2111004.2705000001</v>
      </c>
      <c r="R1904" s="40">
        <f t="shared" si="235"/>
        <v>2120665.4084118302</v>
      </c>
      <c r="S1904" s="41">
        <f t="shared" si="236"/>
        <v>4.5557106149363468E-3</v>
      </c>
      <c r="U1904" s="42">
        <f>Beazley_data[[#This Row],[Acq_costs]]</f>
        <v>689924.80249653698</v>
      </c>
      <c r="V1904" s="40">
        <f t="shared" si="237"/>
        <v>692997.45385353197</v>
      </c>
      <c r="W1904" s="43">
        <f t="shared" si="238"/>
        <v>4.4338566323858493E-3</v>
      </c>
      <c r="Y1904" s="44">
        <f>Beazley_data[[#This Row],[total_RC]]</f>
        <v>0.91729067074473902</v>
      </c>
      <c r="Z1904" s="45">
        <f t="shared" si="239"/>
        <v>0.91741559528538996</v>
      </c>
      <c r="AA1904" s="43">
        <f t="shared" si="240"/>
        <v>1.3617006435570522E-4</v>
      </c>
      <c r="AD1904" s="42">
        <f>Beazley_data[[#This Row],[Cat_incurred]]+Beazley_data[[#This Row],[incurred_exc_cat]]</f>
        <v>2150865.7108121123</v>
      </c>
      <c r="AE1904" s="40">
        <f t="shared" si="241"/>
        <v>2183749.5872984901</v>
      </c>
      <c r="AF1904" s="43">
        <f t="shared" si="242"/>
        <v>1.5058446571732767E-2</v>
      </c>
    </row>
    <row r="1905" spans="1:32" x14ac:dyDescent="0.25">
      <c r="A1905" s="46" t="s">
        <v>2176</v>
      </c>
      <c r="B1905" s="46" t="s">
        <v>41</v>
      </c>
      <c r="C1905">
        <v>2014</v>
      </c>
      <c r="D1905" s="84">
        <v>1840800.8537000001</v>
      </c>
      <c r="E1905">
        <v>610757.51275728794</v>
      </c>
      <c r="F1905">
        <v>1355285.08929075</v>
      </c>
      <c r="G1905">
        <v>1355285.08929075</v>
      </c>
      <c r="H1905">
        <v>539417.37683236296</v>
      </c>
      <c r="I1905">
        <v>540484.88003318303</v>
      </c>
      <c r="J1905">
        <v>0.95721583212094397</v>
      </c>
      <c r="K1905">
        <v>1894702.4661231099</v>
      </c>
      <c r="L1905">
        <v>1895769.9693239301</v>
      </c>
      <c r="M1905" s="38">
        <f>IF(OR(Beazley_data[[#This Row],[total_RC]]&lt;0.6,Beazley_data[[#This Row],[total_RC]]&gt;2),1,Beazley_data[[#This Row],[total_RC]])</f>
        <v>0.95721583212094397</v>
      </c>
      <c r="P1905" s="39" t="str">
        <f>Beazley_data[[#This Row],[key]]</f>
        <v>L32014</v>
      </c>
      <c r="Q1905" s="40">
        <f>Beazley_data[[#This Row],[WEP]]</f>
        <v>1840800.8537000001</v>
      </c>
      <c r="R1905" s="40">
        <f t="shared" si="235"/>
        <v>1842289.6268853401</v>
      </c>
      <c r="S1905" s="41">
        <f t="shared" si="236"/>
        <v>8.0811027952047796E-4</v>
      </c>
      <c r="U1905" s="42">
        <f>Beazley_data[[#This Row],[Acq_costs]]</f>
        <v>610757.51275728794</v>
      </c>
      <c r="V1905" s="40">
        <f t="shared" si="237"/>
        <v>611296.00419372099</v>
      </c>
      <c r="W1905" s="43">
        <f t="shared" si="238"/>
        <v>8.8090128634702803E-4</v>
      </c>
      <c r="Y1905" s="44">
        <f>Beazley_data[[#This Row],[total_RC]]</f>
        <v>0.95721583212094397</v>
      </c>
      <c r="Z1905" s="45">
        <f t="shared" si="239"/>
        <v>0.95724242348870903</v>
      </c>
      <c r="AA1905" s="43">
        <f t="shared" si="240"/>
        <v>2.7779136311309268E-5</v>
      </c>
      <c r="AD1905" s="42">
        <f>Beazley_data[[#This Row],[Cat_incurred]]+Beazley_data[[#This Row],[incurred_exc_cat]]</f>
        <v>1895769.9693239331</v>
      </c>
      <c r="AE1905" s="40">
        <f t="shared" si="241"/>
        <v>1984224.7950715099</v>
      </c>
      <c r="AF1905" s="43">
        <f t="shared" si="242"/>
        <v>4.4579034576769781E-2</v>
      </c>
    </row>
    <row r="1906" spans="1:32" x14ac:dyDescent="0.25">
      <c r="A1906" s="48" t="s">
        <v>2177</v>
      </c>
      <c r="B1906" s="48" t="s">
        <v>41</v>
      </c>
      <c r="C1906" s="49">
        <v>2015</v>
      </c>
      <c r="D1906" s="85">
        <v>1371153.2235999999</v>
      </c>
      <c r="E1906" s="49">
        <v>494544.22976483701</v>
      </c>
      <c r="F1906" s="49">
        <v>19760.3769537218</v>
      </c>
      <c r="G1906" s="49">
        <v>20932.7516537218</v>
      </c>
      <c r="H1906" s="49">
        <v>231108.54937060401</v>
      </c>
      <c r="I1906" s="49">
        <v>364897.13904556201</v>
      </c>
      <c r="J1906" s="49">
        <v>0.98369916496166898</v>
      </c>
      <c r="K1906" s="49">
        <v>250868.92632432599</v>
      </c>
      <c r="L1906" s="49">
        <v>385829.89069928299</v>
      </c>
      <c r="M1906" s="38">
        <f>IF(OR(Beazley_data[[#This Row],[total_RC]]&lt;0.6,Beazley_data[[#This Row],[total_RC]]&gt;2),1,Beazley_data[[#This Row],[total_RC]])</f>
        <v>0.98369916496166898</v>
      </c>
      <c r="P1906" s="39" t="str">
        <f>Beazley_data[[#This Row],[key]]</f>
        <v>L32015</v>
      </c>
      <c r="Q1906" s="40">
        <f>Beazley_data[[#This Row],[WEP]]</f>
        <v>1371153.2235999999</v>
      </c>
      <c r="R1906" s="40">
        <f t="shared" si="235"/>
        <v>1375048.94767485</v>
      </c>
      <c r="S1906" s="41">
        <f t="shared" si="236"/>
        <v>2.8331530171617509E-3</v>
      </c>
      <c r="U1906" s="42">
        <f>Beazley_data[[#This Row],[Acq_costs]]</f>
        <v>494544.22976483701</v>
      </c>
      <c r="V1906" s="40">
        <f t="shared" si="237"/>
        <v>495770.05085474398</v>
      </c>
      <c r="W1906" s="43">
        <f t="shared" si="238"/>
        <v>2.4725597841046706E-3</v>
      </c>
      <c r="Y1906" s="44">
        <f>Beazley_data[[#This Row],[total_RC]]</f>
        <v>0.98369916496166898</v>
      </c>
      <c r="Z1906" s="45">
        <f t="shared" si="239"/>
        <v>0.98351064252348896</v>
      </c>
      <c r="AA1906" s="43">
        <f t="shared" si="240"/>
        <v>-1.9168317050063252E-4</v>
      </c>
      <c r="AD1906" s="42">
        <f>Beazley_data[[#This Row],[Cat_incurred]]+Beazley_data[[#This Row],[incurred_exc_cat]]</f>
        <v>385829.8906992838</v>
      </c>
      <c r="AE1906" s="40">
        <f t="shared" si="241"/>
        <v>262082.60098222701</v>
      </c>
      <c r="AF1906" s="43">
        <f t="shared" si="242"/>
        <v>-0.47216903851411579</v>
      </c>
    </row>
    <row r="1907" spans="1:32" x14ac:dyDescent="0.25">
      <c r="A1907" s="46" t="s">
        <v>2178</v>
      </c>
      <c r="B1907" s="46" t="s">
        <v>41</v>
      </c>
      <c r="C1907">
        <v>2016</v>
      </c>
      <c r="D1907" s="84">
        <v>1335668.2174</v>
      </c>
      <c r="E1907">
        <v>457354.05630980001</v>
      </c>
      <c r="F1907">
        <v>144788.81372929001</v>
      </c>
      <c r="G1907">
        <v>149146.46372929</v>
      </c>
      <c r="H1907">
        <v>104402.88428280001</v>
      </c>
      <c r="I1907">
        <v>419025.31911639997</v>
      </c>
      <c r="J1907">
        <v>0.936712549194606</v>
      </c>
      <c r="K1907">
        <v>249191.69801209</v>
      </c>
      <c r="L1907">
        <v>568171.78284569003</v>
      </c>
      <c r="M1907" s="38">
        <f>IF(OR(Beazley_data[[#This Row],[total_RC]]&lt;0.6,Beazley_data[[#This Row],[total_RC]]&gt;2),1,Beazley_data[[#This Row],[total_RC]])</f>
        <v>0.936712549194606</v>
      </c>
      <c r="P1907" s="39" t="str">
        <f>Beazley_data[[#This Row],[key]]</f>
        <v>L32016</v>
      </c>
      <c r="Q1907" s="40">
        <f>Beazley_data[[#This Row],[WEP]]</f>
        <v>1335668.2174</v>
      </c>
      <c r="R1907" s="40">
        <f t="shared" si="235"/>
        <v>1331302.2674752099</v>
      </c>
      <c r="S1907" s="41">
        <f t="shared" si="236"/>
        <v>-3.2794580400362502E-3</v>
      </c>
      <c r="U1907" s="42">
        <f>Beazley_data[[#This Row],[Acq_costs]]</f>
        <v>457354.05630980001</v>
      </c>
      <c r="V1907" s="40">
        <f t="shared" si="237"/>
        <v>455795.54852972901</v>
      </c>
      <c r="W1907" s="43">
        <f t="shared" si="238"/>
        <v>-3.4193132975921239E-3</v>
      </c>
      <c r="Y1907" s="44">
        <f>Beazley_data[[#This Row],[total_RC]]</f>
        <v>0.936712549194606</v>
      </c>
      <c r="Z1907" s="45">
        <f t="shared" si="239"/>
        <v>0.93689072595548595</v>
      </c>
      <c r="AA1907" s="43">
        <f t="shared" si="240"/>
        <v>1.901788073504851E-4</v>
      </c>
      <c r="AD1907" s="42">
        <f>Beazley_data[[#This Row],[Cat_incurred]]+Beazley_data[[#This Row],[incurred_exc_cat]]</f>
        <v>568171.78284568992</v>
      </c>
      <c r="AE1907" s="40">
        <f t="shared" si="241"/>
        <v>256195.28864799999</v>
      </c>
      <c r="AF1907" s="43">
        <f t="shared" si="242"/>
        <v>-1.2177292402372419</v>
      </c>
    </row>
    <row r="1908" spans="1:32" x14ac:dyDescent="0.25">
      <c r="A1908" s="48" t="s">
        <v>2179</v>
      </c>
      <c r="B1908" s="48" t="s">
        <v>41</v>
      </c>
      <c r="C1908" s="49">
        <v>2017</v>
      </c>
      <c r="D1908" s="85">
        <v>1435433.2010999999</v>
      </c>
      <c r="E1908" s="49">
        <v>472555.78716928198</v>
      </c>
      <c r="F1908" s="49">
        <v>31206.539309947399</v>
      </c>
      <c r="G1908" s="49">
        <v>38966.817286707403</v>
      </c>
      <c r="H1908" s="49">
        <v>567577.23634314002</v>
      </c>
      <c r="I1908" s="49">
        <v>587911.32272314001</v>
      </c>
      <c r="J1908" s="49">
        <v>1.0370240511470901</v>
      </c>
      <c r="K1908" s="49">
        <v>598783.77565308695</v>
      </c>
      <c r="L1908" s="49">
        <v>626878.140009847</v>
      </c>
      <c r="M1908" s="38">
        <f>IF(OR(Beazley_data[[#This Row],[total_RC]]&lt;0.6,Beazley_data[[#This Row],[total_RC]]&gt;2),1,Beazley_data[[#This Row],[total_RC]])</f>
        <v>1.0370240511470901</v>
      </c>
      <c r="P1908" s="39" t="str">
        <f>Beazley_data[[#This Row],[key]]</f>
        <v>L32017</v>
      </c>
      <c r="Q1908" s="40">
        <f>Beazley_data[[#This Row],[WEP]]</f>
        <v>1435433.2010999999</v>
      </c>
      <c r="R1908" s="40">
        <f t="shared" si="235"/>
        <v>1431894.1570677501</v>
      </c>
      <c r="S1908" s="41">
        <f t="shared" si="236"/>
        <v>-2.4715821450777683E-3</v>
      </c>
      <c r="U1908" s="42">
        <f>Beazley_data[[#This Row],[Acq_costs]]</f>
        <v>472555.78716928198</v>
      </c>
      <c r="V1908" s="40">
        <f t="shared" si="237"/>
        <v>466472.458852557</v>
      </c>
      <c r="W1908" s="43">
        <f t="shared" si="238"/>
        <v>-1.3041130727608078E-2</v>
      </c>
      <c r="Y1908" s="44">
        <f>Beazley_data[[#This Row],[total_RC]]</f>
        <v>1.0370240511470901</v>
      </c>
      <c r="Z1908" s="45">
        <f t="shared" si="239"/>
        <v>1.03652428552987</v>
      </c>
      <c r="AA1908" s="43">
        <f t="shared" si="240"/>
        <v>-4.8215524150947811E-4</v>
      </c>
      <c r="AD1908" s="42">
        <f>Beazley_data[[#This Row],[Cat_incurred]]+Beazley_data[[#This Row],[incurred_exc_cat]]</f>
        <v>626878.14000984747</v>
      </c>
      <c r="AE1908" s="40">
        <f t="shared" si="241"/>
        <v>707592.67936335097</v>
      </c>
      <c r="AF1908" s="43">
        <f t="shared" si="242"/>
        <v>0.11406921200220096</v>
      </c>
    </row>
    <row r="1909" spans="1:32" x14ac:dyDescent="0.25">
      <c r="A1909" s="46" t="s">
        <v>2180</v>
      </c>
      <c r="B1909" s="46" t="s">
        <v>41</v>
      </c>
      <c r="C1909">
        <v>2018</v>
      </c>
      <c r="D1909" s="84">
        <v>1298175.3885999999</v>
      </c>
      <c r="E1909">
        <v>454274.919657377</v>
      </c>
      <c r="F1909">
        <v>36253.5506253524</v>
      </c>
      <c r="G1909">
        <v>44284.602351922404</v>
      </c>
      <c r="H1909">
        <v>449269.829233406</v>
      </c>
      <c r="I1909">
        <v>451633.829233406</v>
      </c>
      <c r="J1909">
        <v>1.0365994336842701</v>
      </c>
      <c r="K1909">
        <v>485523.379858759</v>
      </c>
      <c r="L1909">
        <v>495918.431585329</v>
      </c>
      <c r="M1909" s="38">
        <f>IF(OR(Beazley_data[[#This Row],[total_RC]]&lt;0.6,Beazley_data[[#This Row],[total_RC]]&gt;2),1,Beazley_data[[#This Row],[total_RC]])</f>
        <v>1.0365994336842701</v>
      </c>
      <c r="P1909" s="39" t="str">
        <f>Beazley_data[[#This Row],[key]]</f>
        <v>L32018</v>
      </c>
      <c r="Q1909" s="40">
        <f>Beazley_data[[#This Row],[WEP]]</f>
        <v>1298175.3885999999</v>
      </c>
      <c r="R1909" s="40">
        <f t="shared" si="235"/>
        <v>1330939.7020489399</v>
      </c>
      <c r="S1909" s="41">
        <f t="shared" si="236"/>
        <v>2.4617428872623085E-2</v>
      </c>
      <c r="U1909" s="42">
        <f>Beazley_data[[#This Row],[Acq_costs]]</f>
        <v>454274.919657377</v>
      </c>
      <c r="V1909" s="40">
        <f t="shared" si="237"/>
        <v>436350.38724869298</v>
      </c>
      <c r="W1909" s="43">
        <f t="shared" si="238"/>
        <v>-4.1078300678734456E-2</v>
      </c>
      <c r="Y1909" s="44">
        <f>Beazley_data[[#This Row],[total_RC]]</f>
        <v>1.0365994336842701</v>
      </c>
      <c r="Z1909" s="45">
        <f t="shared" si="239"/>
        <v>1.03133814112554</v>
      </c>
      <c r="AA1909" s="43">
        <f t="shared" si="240"/>
        <v>-5.1014234312989088E-3</v>
      </c>
      <c r="AD1909" s="42">
        <f>Beazley_data[[#This Row],[Cat_incurred]]+Beazley_data[[#This Row],[incurred_exc_cat]]</f>
        <v>495918.43158532842</v>
      </c>
      <c r="AE1909" s="40">
        <f t="shared" si="241"/>
        <v>527078.49049143796</v>
      </c>
      <c r="AF1909" s="43">
        <f t="shared" si="242"/>
        <v>5.911844150015777E-2</v>
      </c>
    </row>
    <row r="1910" spans="1:32" x14ac:dyDescent="0.25">
      <c r="A1910" s="48" t="s">
        <v>2181</v>
      </c>
      <c r="B1910" s="48" t="s">
        <v>41</v>
      </c>
      <c r="C1910" s="49">
        <v>2019</v>
      </c>
      <c r="D1910" s="85">
        <v>1947439.7756000001</v>
      </c>
      <c r="E1910" s="49">
        <v>590483.53607517795</v>
      </c>
      <c r="F1910" s="49">
        <v>9183.3160724919999</v>
      </c>
      <c r="G1910" s="49">
        <v>9210.1413974919997</v>
      </c>
      <c r="H1910" s="49">
        <v>114606.636997155</v>
      </c>
      <c r="I1910" s="49">
        <v>321376.274129725</v>
      </c>
      <c r="J1910" s="49">
        <v>1.22397119491057</v>
      </c>
      <c r="K1910" s="49">
        <v>123789.953069647</v>
      </c>
      <c r="L1910" s="49">
        <v>330586.41552721697</v>
      </c>
      <c r="M1910" s="38">
        <f>IF(OR(Beazley_data[[#This Row],[total_RC]]&lt;0.6,Beazley_data[[#This Row],[total_RC]]&gt;2),1,Beazley_data[[#This Row],[total_RC]])</f>
        <v>1.22397119491057</v>
      </c>
      <c r="P1910" s="39" t="str">
        <f>Beazley_data[[#This Row],[key]]</f>
        <v>L32019</v>
      </c>
      <c r="Q1910" s="40">
        <f>Beazley_data[[#This Row],[WEP]]</f>
        <v>1947439.7756000001</v>
      </c>
      <c r="R1910" s="40">
        <f t="shared" si="235"/>
        <v>1945810.85392169</v>
      </c>
      <c r="S1910" s="41">
        <f t="shared" si="236"/>
        <v>-8.3714286772890211E-4</v>
      </c>
      <c r="U1910" s="42">
        <f>Beazley_data[[#This Row],[Acq_costs]]</f>
        <v>590483.53607517795</v>
      </c>
      <c r="V1910" s="40">
        <f t="shared" si="237"/>
        <v>568145.11334764003</v>
      </c>
      <c r="W1910" s="43">
        <f t="shared" si="238"/>
        <v>-3.9318163973839117E-2</v>
      </c>
      <c r="Y1910" s="44">
        <f>Beazley_data[[#This Row],[total_RC]]</f>
        <v>1.22397119491057</v>
      </c>
      <c r="Z1910" s="45">
        <f t="shared" si="239"/>
        <v>1.2224315450887999</v>
      </c>
      <c r="AA1910" s="43">
        <f t="shared" si="240"/>
        <v>-1.2594977837047593E-3</v>
      </c>
      <c r="AD1910" s="42">
        <f>Beazley_data[[#This Row],[Cat_incurred]]+Beazley_data[[#This Row],[incurred_exc_cat]]</f>
        <v>330586.41552721697</v>
      </c>
      <c r="AE1910" s="40">
        <f t="shared" si="241"/>
        <v>514214.430585286</v>
      </c>
      <c r="AF1910" s="43">
        <f t="shared" si="242"/>
        <v>0.35710397090385243</v>
      </c>
    </row>
    <row r="1911" spans="1:32" x14ac:dyDescent="0.25">
      <c r="A1911" s="46" t="s">
        <v>2182</v>
      </c>
      <c r="B1911" s="46" t="s">
        <v>41</v>
      </c>
      <c r="C1911">
        <v>2020</v>
      </c>
      <c r="D1911" s="84">
        <v>4282252.8695999999</v>
      </c>
      <c r="E1911">
        <v>1109622.6688685601</v>
      </c>
      <c r="F1911">
        <v>144286.41601634299</v>
      </c>
      <c r="G1911">
        <v>1157271.9903537601</v>
      </c>
      <c r="H1911">
        <v>744992.13953943504</v>
      </c>
      <c r="I1911">
        <v>1117826.3679991099</v>
      </c>
      <c r="J1911">
        <v>1.28631718480185</v>
      </c>
      <c r="K1911">
        <v>889278.55555577797</v>
      </c>
      <c r="L1911">
        <v>2275098.3583528702</v>
      </c>
      <c r="M1911" s="38">
        <f>IF(OR(Beazley_data[[#This Row],[total_RC]]&lt;0.6,Beazley_data[[#This Row],[total_RC]]&gt;2),1,Beazley_data[[#This Row],[total_RC]])</f>
        <v>1.28631718480185</v>
      </c>
      <c r="P1911" s="39" t="str">
        <f>Beazley_data[[#This Row],[key]]</f>
        <v>L32020</v>
      </c>
      <c r="Q1911" s="40">
        <f>Beazley_data[[#This Row],[WEP]]</f>
        <v>4282252.8695999999</v>
      </c>
      <c r="R1911" s="40">
        <f t="shared" si="235"/>
        <v>4438722.8943546005</v>
      </c>
      <c r="S1911" s="41">
        <f t="shared" si="236"/>
        <v>3.5251136076461846E-2</v>
      </c>
      <c r="U1911" s="42">
        <f>Beazley_data[[#This Row],[Acq_costs]]</f>
        <v>1109622.6688685601</v>
      </c>
      <c r="V1911" s="40">
        <f t="shared" si="237"/>
        <v>1094615.6497522399</v>
      </c>
      <c r="W1911" s="43">
        <f t="shared" si="238"/>
        <v>-1.3709852512813E-2</v>
      </c>
      <c r="Y1911" s="44">
        <f>Beazley_data[[#This Row],[total_RC]]</f>
        <v>1.28631718480185</v>
      </c>
      <c r="Z1911" s="45">
        <f t="shared" si="239"/>
        <v>1.2681670088118999</v>
      </c>
      <c r="AA1911" s="43">
        <f t="shared" si="240"/>
        <v>-1.4312133862364315E-2</v>
      </c>
      <c r="AD1911" s="42">
        <f>Beazley_data[[#This Row],[Cat_incurred]]+Beazley_data[[#This Row],[incurred_exc_cat]]</f>
        <v>2275098.3583528697</v>
      </c>
      <c r="AE1911" s="40">
        <f t="shared" si="241"/>
        <v>1323390.2543057001</v>
      </c>
      <c r="AF1911" s="43">
        <f t="shared" si="242"/>
        <v>-0.71914395693239508</v>
      </c>
    </row>
    <row r="1912" spans="1:32" x14ac:dyDescent="0.25">
      <c r="A1912" s="48" t="s">
        <v>2183</v>
      </c>
      <c r="B1912" s="48" t="s">
        <v>41</v>
      </c>
      <c r="C1912" s="49">
        <v>2021</v>
      </c>
      <c r="D1912" s="85">
        <v>4661403.2537000002</v>
      </c>
      <c r="E1912" s="49">
        <v>1250098.69107028</v>
      </c>
      <c r="F1912" s="49">
        <v>252109.24095441101</v>
      </c>
      <c r="G1912" s="49">
        <v>420197.36341247603</v>
      </c>
      <c r="H1912" s="49">
        <v>704198.03792492801</v>
      </c>
      <c r="I1912" s="49">
        <v>1369516.2883014199</v>
      </c>
      <c r="J1912" s="49">
        <v>1.10375001571801</v>
      </c>
      <c r="K1912" s="49">
        <v>956307.27887933899</v>
      </c>
      <c r="L1912" s="49">
        <v>1789713.65171389</v>
      </c>
      <c r="M1912" s="38">
        <f>IF(OR(Beazley_data[[#This Row],[total_RC]]&lt;0.6,Beazley_data[[#This Row],[total_RC]]&gt;2),1,Beazley_data[[#This Row],[total_RC]])</f>
        <v>1.10375001571801</v>
      </c>
      <c r="P1912" s="39" t="str">
        <f>Beazley_data[[#This Row],[key]]</f>
        <v>L32021</v>
      </c>
      <c r="Q1912" s="40">
        <f>Beazley_data[[#This Row],[WEP]]</f>
        <v>4661403.2537000002</v>
      </c>
      <c r="R1912" s="40">
        <f t="shared" si="235"/>
        <v>4722948.8552219197</v>
      </c>
      <c r="S1912" s="41">
        <f t="shared" si="236"/>
        <v>1.3031181028748956E-2</v>
      </c>
      <c r="U1912" s="42">
        <f>Beazley_data[[#This Row],[Acq_costs]]</f>
        <v>1250098.69107028</v>
      </c>
      <c r="V1912" s="40">
        <f t="shared" si="237"/>
        <v>1282505.8551817799</v>
      </c>
      <c r="W1912" s="43">
        <f t="shared" si="238"/>
        <v>2.5268628584082822E-2</v>
      </c>
      <c r="Y1912" s="44">
        <f>Beazley_data[[#This Row],[total_RC]]</f>
        <v>1.10375001571801</v>
      </c>
      <c r="Z1912" s="45">
        <f t="shared" si="239"/>
        <v>1.1032211831621801</v>
      </c>
      <c r="AA1912" s="43">
        <f t="shared" si="240"/>
        <v>-4.7935315592301784E-4</v>
      </c>
      <c r="AD1912" s="42">
        <f>Beazley_data[[#This Row],[Cat_incurred]]+Beazley_data[[#This Row],[incurred_exc_cat]]</f>
        <v>1789713.6517138961</v>
      </c>
      <c r="AE1912" s="40">
        <f t="shared" si="241"/>
        <v>383489.32847543998</v>
      </c>
      <c r="AF1912" s="43">
        <f t="shared" si="242"/>
        <v>-3.6669190478621512</v>
      </c>
    </row>
    <row r="1913" spans="1:32" x14ac:dyDescent="0.25">
      <c r="A1913" s="46" t="s">
        <v>2184</v>
      </c>
      <c r="B1913" s="46" t="s">
        <v>41</v>
      </c>
      <c r="C1913">
        <v>2022</v>
      </c>
      <c r="D1913" s="84">
        <v>4501025.1854999997</v>
      </c>
      <c r="E1913">
        <v>1266602.16037344</v>
      </c>
      <c r="F1913">
        <v>82416.746530060002</v>
      </c>
      <c r="G1913">
        <v>126749.78382356001</v>
      </c>
      <c r="H1913">
        <v>399166.50753551</v>
      </c>
      <c r="I1913">
        <v>668339.93327060901</v>
      </c>
      <c r="J1913">
        <v>1.0103167910541999</v>
      </c>
      <c r="K1913">
        <v>481583.25406557001</v>
      </c>
      <c r="L1913">
        <v>795089.717094169</v>
      </c>
      <c r="M1913" s="38">
        <f>IF(OR(Beazley_data[[#This Row],[total_RC]]&lt;0.6,Beazley_data[[#This Row],[total_RC]]&gt;2),1,Beazley_data[[#This Row],[total_RC]])</f>
        <v>1.0103167910541999</v>
      </c>
      <c r="P1913" s="39" t="str">
        <f>Beazley_data[[#This Row],[key]]</f>
        <v>L32022</v>
      </c>
      <c r="Q1913" s="40">
        <f>Beazley_data[[#This Row],[WEP]]</f>
        <v>4501025.1854999997</v>
      </c>
      <c r="R1913" s="40">
        <f t="shared" si="235"/>
        <v>1217648.25619707</v>
      </c>
      <c r="S1913" s="41">
        <f t="shared" si="236"/>
        <v>-2.696490478750813</v>
      </c>
      <c r="U1913" s="42">
        <f>Beazley_data[[#This Row],[Acq_costs]]</f>
        <v>1266602.16037344</v>
      </c>
      <c r="V1913" s="40">
        <f t="shared" si="237"/>
        <v>357693.04942173301</v>
      </c>
      <c r="W1913" s="43">
        <f t="shared" si="238"/>
        <v>-2.5410309549517422</v>
      </c>
      <c r="Y1913" s="44">
        <f>Beazley_data[[#This Row],[total_RC]]</f>
        <v>1.0103167910541999</v>
      </c>
      <c r="Z1913" s="45">
        <f t="shared" si="239"/>
        <v>1.0420625680134199</v>
      </c>
      <c r="AA1913" s="43">
        <f t="shared" si="240"/>
        <v>3.0464367432120599E-2</v>
      </c>
      <c r="AD1913" s="42">
        <f>Beazley_data[[#This Row],[Cat_incurred]]+Beazley_data[[#This Row],[incurred_exc_cat]]</f>
        <v>795089.717094169</v>
      </c>
      <c r="AE1913" s="40">
        <f t="shared" si="241"/>
        <v>0</v>
      </c>
      <c r="AF1913" s="43" t="str">
        <f t="shared" si="242"/>
        <v>no values</v>
      </c>
    </row>
    <row r="1914" spans="1:32" x14ac:dyDescent="0.25">
      <c r="A1914" s="48" t="s">
        <v>2185</v>
      </c>
      <c r="B1914" s="48" t="s">
        <v>41</v>
      </c>
      <c r="C1914" s="49">
        <v>2023</v>
      </c>
      <c r="D1914" s="85">
        <v>5702379.5806</v>
      </c>
      <c r="E1914" s="49">
        <v>1766522.5484667199</v>
      </c>
      <c r="F1914" s="49">
        <v>17192.95886662</v>
      </c>
      <c r="G1914" s="49">
        <v>32252.184232520001</v>
      </c>
      <c r="H1914" s="49">
        <v>14536.9137322229</v>
      </c>
      <c r="I1914" s="49">
        <v>182895.21174767701</v>
      </c>
      <c r="J1914" s="49">
        <v>0.99170653293550504</v>
      </c>
      <c r="K1914" s="49">
        <v>31729.8725988429</v>
      </c>
      <c r="L1914" s="49">
        <v>215147.395980197</v>
      </c>
      <c r="M1914" s="38">
        <f>IF(OR(Beazley_data[[#This Row],[total_RC]]&lt;0.6,Beazley_data[[#This Row],[total_RC]]&gt;2),1,Beazley_data[[#This Row],[total_RC]])</f>
        <v>0.99170653293550504</v>
      </c>
      <c r="P1914" s="39" t="str">
        <f>Beazley_data[[#This Row],[key]]</f>
        <v>L32023</v>
      </c>
      <c r="Q1914" s="40">
        <f>Beazley_data[[#This Row],[WEP]]</f>
        <v>5702379.5806</v>
      </c>
      <c r="R1914" s="40">
        <f t="shared" si="235"/>
        <v>0</v>
      </c>
      <c r="S1914" s="41" t="str">
        <f t="shared" si="236"/>
        <v>no values</v>
      </c>
      <c r="U1914" s="42">
        <f>Beazley_data[[#This Row],[Acq_costs]]</f>
        <v>1766522.5484667199</v>
      </c>
      <c r="V1914" s="40">
        <f t="shared" si="237"/>
        <v>0</v>
      </c>
      <c r="W1914" s="43" t="str">
        <f t="shared" si="238"/>
        <v>no values</v>
      </c>
      <c r="Y1914" s="44">
        <f>Beazley_data[[#This Row],[total_RC]]</f>
        <v>0.99170653293550504</v>
      </c>
      <c r="Z1914" s="45">
        <f t="shared" si="239"/>
        <v>0</v>
      </c>
      <c r="AA1914" s="43" t="str">
        <f t="shared" si="240"/>
        <v>no values</v>
      </c>
      <c r="AD1914" s="42">
        <f>Beazley_data[[#This Row],[Cat_incurred]]+Beazley_data[[#This Row],[incurred_exc_cat]]</f>
        <v>215147.395980197</v>
      </c>
      <c r="AE1914" s="40">
        <f t="shared" si="241"/>
        <v>0</v>
      </c>
      <c r="AF1914" s="43" t="str">
        <f t="shared" si="242"/>
        <v>no values</v>
      </c>
    </row>
    <row r="1915" spans="1:32" x14ac:dyDescent="0.25">
      <c r="A1915" s="46" t="s">
        <v>2186</v>
      </c>
      <c r="B1915" s="46" t="s">
        <v>41</v>
      </c>
      <c r="C1915">
        <v>2024</v>
      </c>
      <c r="D1915" s="84">
        <v>1035829.7737</v>
      </c>
      <c r="E1915">
        <v>372260.05211411702</v>
      </c>
      <c r="F1915">
        <v>0</v>
      </c>
      <c r="G1915">
        <v>0</v>
      </c>
      <c r="H1915">
        <v>14.2494</v>
      </c>
      <c r="I1915">
        <v>18.601400000000002</v>
      </c>
      <c r="J1915">
        <v>0.95884518742306402</v>
      </c>
      <c r="K1915">
        <v>14.2494</v>
      </c>
      <c r="L1915">
        <v>18.601400000000002</v>
      </c>
      <c r="M1915" s="38">
        <f>IF(OR(Beazley_data[[#This Row],[total_RC]]&lt;0.6,Beazley_data[[#This Row],[total_RC]]&gt;2),1,Beazley_data[[#This Row],[total_RC]])</f>
        <v>0.95884518742306402</v>
      </c>
      <c r="P1915" s="39" t="str">
        <f>Beazley_data[[#This Row],[key]]</f>
        <v>L32024</v>
      </c>
      <c r="Q1915" s="40">
        <f>Beazley_data[[#This Row],[WEP]]</f>
        <v>1035829.7737</v>
      </c>
      <c r="R1915" s="40">
        <f t="shared" si="235"/>
        <v>0</v>
      </c>
      <c r="S1915" s="41" t="str">
        <f t="shared" si="236"/>
        <v>no values</v>
      </c>
      <c r="U1915" s="42">
        <f>Beazley_data[[#This Row],[Acq_costs]]</f>
        <v>372260.05211411702</v>
      </c>
      <c r="V1915" s="40">
        <f t="shared" si="237"/>
        <v>0</v>
      </c>
      <c r="W1915" s="43" t="str">
        <f t="shared" si="238"/>
        <v>no values</v>
      </c>
      <c r="Y1915" s="44">
        <f>Beazley_data[[#This Row],[total_RC]]</f>
        <v>0.95884518742306402</v>
      </c>
      <c r="Z1915" s="45">
        <f t="shared" si="239"/>
        <v>0</v>
      </c>
      <c r="AA1915" s="43" t="str">
        <f t="shared" si="240"/>
        <v>no values</v>
      </c>
      <c r="AD1915" s="42">
        <f>Beazley_data[[#This Row],[Cat_incurred]]+Beazley_data[[#This Row],[incurred_exc_cat]]</f>
        <v>18.601400000000002</v>
      </c>
      <c r="AE1915" s="40">
        <f t="shared" si="241"/>
        <v>0</v>
      </c>
      <c r="AF1915" s="43" t="str">
        <f t="shared" si="242"/>
        <v>no values</v>
      </c>
    </row>
    <row r="1916" spans="1:32" x14ac:dyDescent="0.25">
      <c r="A1916" s="48" t="s">
        <v>2187</v>
      </c>
      <c r="B1916" s="48" t="s">
        <v>144</v>
      </c>
      <c r="C1916" s="49">
        <v>1993</v>
      </c>
      <c r="D1916" s="85">
        <v>148040.0048</v>
      </c>
      <c r="E1916" s="49">
        <v>68985.694013186803</v>
      </c>
      <c r="F1916" s="49">
        <v>109322.45719388001</v>
      </c>
      <c r="G1916" s="49">
        <v>109322.45719388001</v>
      </c>
      <c r="H1916" s="49">
        <v>0</v>
      </c>
      <c r="I1916" s="49">
        <v>0</v>
      </c>
      <c r="J1916" s="49"/>
      <c r="K1916" s="49">
        <v>109322.45719388001</v>
      </c>
      <c r="L1916" s="49">
        <v>109322.45719388001</v>
      </c>
      <c r="M1916" s="38">
        <f>IF(OR(Beazley_data[[#This Row],[total_RC]]&lt;0.6,Beazley_data[[#This Row],[total_RC]]&gt;2),1,Beazley_data[[#This Row],[total_RC]])</f>
        <v>1</v>
      </c>
      <c r="P1916" s="39" t="str">
        <f>Beazley_data[[#This Row],[key]]</f>
        <v>LE1993</v>
      </c>
      <c r="Q1916" s="40">
        <f>Beazley_data[[#This Row],[WEP]]</f>
        <v>148040.0048</v>
      </c>
      <c r="R1916" s="40">
        <f t="shared" si="235"/>
        <v>0</v>
      </c>
      <c r="S1916" s="41" t="str">
        <f t="shared" si="236"/>
        <v>no values</v>
      </c>
      <c r="U1916" s="42">
        <f>Beazley_data[[#This Row],[Acq_costs]]</f>
        <v>68985.694013186803</v>
      </c>
      <c r="V1916" s="40">
        <f t="shared" si="237"/>
        <v>0</v>
      </c>
      <c r="W1916" s="43" t="str">
        <f t="shared" si="238"/>
        <v>no values</v>
      </c>
      <c r="Y1916" s="44">
        <f>Beazley_data[[#This Row],[total_RC]]</f>
        <v>0</v>
      </c>
      <c r="Z1916" s="45">
        <f t="shared" si="239"/>
        <v>0</v>
      </c>
      <c r="AA1916" s="43" t="str">
        <f t="shared" si="240"/>
        <v>no values</v>
      </c>
      <c r="AD1916" s="42">
        <f>Beazley_data[[#This Row],[Cat_incurred]]+Beazley_data[[#This Row],[incurred_exc_cat]]</f>
        <v>109322.45719388001</v>
      </c>
      <c r="AE1916" s="40">
        <f t="shared" si="241"/>
        <v>0</v>
      </c>
      <c r="AF1916" s="43" t="str">
        <f t="shared" si="242"/>
        <v>no values</v>
      </c>
    </row>
    <row r="1917" spans="1:32" x14ac:dyDescent="0.25">
      <c r="A1917" s="46" t="s">
        <v>2188</v>
      </c>
      <c r="B1917" s="46" t="s">
        <v>144</v>
      </c>
      <c r="C1917">
        <v>1994</v>
      </c>
      <c r="D1917" s="84">
        <v>243694.9344</v>
      </c>
      <c r="E1917">
        <v>112646.575556044</v>
      </c>
      <c r="F1917">
        <v>76609.360866639996</v>
      </c>
      <c r="G1917">
        <v>76609.360866639996</v>
      </c>
      <c r="H1917">
        <v>104918.06209522999</v>
      </c>
      <c r="I1917">
        <v>104918.06209522999</v>
      </c>
      <c r="J1917">
        <v>1</v>
      </c>
      <c r="K1917">
        <v>181527.42296187</v>
      </c>
      <c r="L1917">
        <v>181527.42296187</v>
      </c>
      <c r="M1917" s="38">
        <f>IF(OR(Beazley_data[[#This Row],[total_RC]]&lt;0.6,Beazley_data[[#This Row],[total_RC]]&gt;2),1,Beazley_data[[#This Row],[total_RC]])</f>
        <v>1</v>
      </c>
      <c r="P1917" s="39" t="str">
        <f>Beazley_data[[#This Row],[key]]</f>
        <v>LE1994</v>
      </c>
      <c r="Q1917" s="40">
        <f>Beazley_data[[#This Row],[WEP]]</f>
        <v>243694.9344</v>
      </c>
      <c r="R1917" s="40">
        <f t="shared" si="235"/>
        <v>0</v>
      </c>
      <c r="S1917" s="41" t="str">
        <f t="shared" si="236"/>
        <v>no values</v>
      </c>
      <c r="U1917" s="42">
        <f>Beazley_data[[#This Row],[Acq_costs]]</f>
        <v>112646.575556044</v>
      </c>
      <c r="V1917" s="40">
        <f t="shared" si="237"/>
        <v>0</v>
      </c>
      <c r="W1917" s="43" t="str">
        <f t="shared" si="238"/>
        <v>no values</v>
      </c>
      <c r="Y1917" s="44">
        <f>Beazley_data[[#This Row],[total_RC]]</f>
        <v>1</v>
      </c>
      <c r="Z1917" s="45">
        <f t="shared" si="239"/>
        <v>0</v>
      </c>
      <c r="AA1917" s="43" t="str">
        <f t="shared" si="240"/>
        <v>no values</v>
      </c>
      <c r="AD1917" s="42">
        <f>Beazley_data[[#This Row],[Cat_incurred]]+Beazley_data[[#This Row],[incurred_exc_cat]]</f>
        <v>181527.42296186998</v>
      </c>
      <c r="AE1917" s="40">
        <f t="shared" si="241"/>
        <v>0</v>
      </c>
      <c r="AF1917" s="43" t="str">
        <f t="shared" si="242"/>
        <v>no values</v>
      </c>
    </row>
    <row r="1918" spans="1:32" x14ac:dyDescent="0.25">
      <c r="A1918" s="48" t="s">
        <v>2189</v>
      </c>
      <c r="B1918" s="48" t="s">
        <v>144</v>
      </c>
      <c r="C1918" s="49">
        <v>1995</v>
      </c>
      <c r="D1918" s="85">
        <v>329625.40130000003</v>
      </c>
      <c r="E1918" s="49">
        <v>96741.571371428596</v>
      </c>
      <c r="F1918" s="49">
        <v>200399.25509031999</v>
      </c>
      <c r="G1918" s="49">
        <v>200399.25509031999</v>
      </c>
      <c r="H1918" s="49">
        <v>48235.229775239997</v>
      </c>
      <c r="I1918" s="49">
        <v>48235.229775239997</v>
      </c>
      <c r="J1918" s="49"/>
      <c r="K1918" s="49">
        <v>248634.48486555999</v>
      </c>
      <c r="L1918" s="49">
        <v>248634.48486555999</v>
      </c>
      <c r="M1918" s="38">
        <f>IF(OR(Beazley_data[[#This Row],[total_RC]]&lt;0.6,Beazley_data[[#This Row],[total_RC]]&gt;2),1,Beazley_data[[#This Row],[total_RC]])</f>
        <v>1</v>
      </c>
      <c r="P1918" s="39" t="str">
        <f>Beazley_data[[#This Row],[key]]</f>
        <v>LE1995</v>
      </c>
      <c r="Q1918" s="40">
        <f>Beazley_data[[#This Row],[WEP]]</f>
        <v>329625.40130000003</v>
      </c>
      <c r="R1918" s="40">
        <f t="shared" si="235"/>
        <v>0</v>
      </c>
      <c r="S1918" s="41" t="str">
        <f t="shared" si="236"/>
        <v>no values</v>
      </c>
      <c r="U1918" s="42">
        <f>Beazley_data[[#This Row],[Acq_costs]]</f>
        <v>96741.571371428596</v>
      </c>
      <c r="V1918" s="40">
        <f t="shared" si="237"/>
        <v>0</v>
      </c>
      <c r="W1918" s="43" t="str">
        <f t="shared" si="238"/>
        <v>no values</v>
      </c>
      <c r="Y1918" s="44">
        <f>Beazley_data[[#This Row],[total_RC]]</f>
        <v>0</v>
      </c>
      <c r="Z1918" s="45">
        <f t="shared" si="239"/>
        <v>0</v>
      </c>
      <c r="AA1918" s="43" t="str">
        <f t="shared" si="240"/>
        <v>no values</v>
      </c>
      <c r="AD1918" s="42">
        <f>Beazley_data[[#This Row],[Cat_incurred]]+Beazley_data[[#This Row],[incurred_exc_cat]]</f>
        <v>248634.48486555999</v>
      </c>
      <c r="AE1918" s="40">
        <f t="shared" si="241"/>
        <v>0</v>
      </c>
      <c r="AF1918" s="43" t="str">
        <f t="shared" si="242"/>
        <v>no values</v>
      </c>
    </row>
    <row r="1919" spans="1:32" x14ac:dyDescent="0.25">
      <c r="A1919" s="46" t="s">
        <v>2190</v>
      </c>
      <c r="B1919" s="46" t="s">
        <v>144</v>
      </c>
      <c r="C1919">
        <v>1996</v>
      </c>
      <c r="D1919" s="84">
        <v>437938.97279999999</v>
      </c>
      <c r="E1919">
        <v>83371.908858823503</v>
      </c>
      <c r="F1919">
        <v>76064.209673689998</v>
      </c>
      <c r="G1919">
        <v>76064.209673689998</v>
      </c>
      <c r="H1919">
        <v>5704.6575007800002</v>
      </c>
      <c r="I1919">
        <v>5704.6575007800002</v>
      </c>
      <c r="J1919">
        <v>0.99664122893623197</v>
      </c>
      <c r="K1919">
        <v>81768.867174469997</v>
      </c>
      <c r="L1919">
        <v>81768.867174469997</v>
      </c>
      <c r="M1919" s="38">
        <f>IF(OR(Beazley_data[[#This Row],[total_RC]]&lt;0.6,Beazley_data[[#This Row],[total_RC]]&gt;2),1,Beazley_data[[#This Row],[total_RC]])</f>
        <v>0.99664122893623197</v>
      </c>
      <c r="P1919" s="39" t="str">
        <f>Beazley_data[[#This Row],[key]]</f>
        <v>LE1996</v>
      </c>
      <c r="Q1919" s="40">
        <f>Beazley_data[[#This Row],[WEP]]</f>
        <v>437938.97279999999</v>
      </c>
      <c r="R1919" s="40">
        <f t="shared" si="235"/>
        <v>0</v>
      </c>
      <c r="S1919" s="41" t="str">
        <f t="shared" si="236"/>
        <v>no values</v>
      </c>
      <c r="U1919" s="42">
        <f>Beazley_data[[#This Row],[Acq_costs]]</f>
        <v>83371.908858823503</v>
      </c>
      <c r="V1919" s="40">
        <f t="shared" si="237"/>
        <v>0</v>
      </c>
      <c r="W1919" s="43" t="str">
        <f t="shared" si="238"/>
        <v>no values</v>
      </c>
      <c r="Y1919" s="44">
        <f>Beazley_data[[#This Row],[total_RC]]</f>
        <v>0.99664122893623197</v>
      </c>
      <c r="Z1919" s="45">
        <f t="shared" si="239"/>
        <v>0</v>
      </c>
      <c r="AA1919" s="43" t="str">
        <f t="shared" si="240"/>
        <v>no values</v>
      </c>
      <c r="AD1919" s="42">
        <f>Beazley_data[[#This Row],[Cat_incurred]]+Beazley_data[[#This Row],[incurred_exc_cat]]</f>
        <v>81768.867174469997</v>
      </c>
      <c r="AE1919" s="40">
        <f t="shared" si="241"/>
        <v>0</v>
      </c>
      <c r="AF1919" s="43" t="str">
        <f t="shared" si="242"/>
        <v>no values</v>
      </c>
    </row>
    <row r="1920" spans="1:32" x14ac:dyDescent="0.25">
      <c r="A1920" s="48" t="s">
        <v>2191</v>
      </c>
      <c r="B1920" s="48" t="s">
        <v>144</v>
      </c>
      <c r="C1920" s="49">
        <v>1997</v>
      </c>
      <c r="D1920" s="85">
        <v>590699.21759999997</v>
      </c>
      <c r="E1920" s="49">
        <v>112436.81717037001</v>
      </c>
      <c r="F1920" s="49">
        <v>747850.87878211995</v>
      </c>
      <c r="G1920" s="49">
        <v>747850.87878211995</v>
      </c>
      <c r="H1920" s="49">
        <v>0</v>
      </c>
      <c r="I1920" s="49">
        <v>0</v>
      </c>
      <c r="J1920" s="49">
        <v>0.99391105901346799</v>
      </c>
      <c r="K1920" s="49">
        <v>747850.87878211995</v>
      </c>
      <c r="L1920" s="49">
        <v>747850.87878211995</v>
      </c>
      <c r="M1920" s="38">
        <f>IF(OR(Beazley_data[[#This Row],[total_RC]]&lt;0.6,Beazley_data[[#This Row],[total_RC]]&gt;2),1,Beazley_data[[#This Row],[total_RC]])</f>
        <v>0.99391105901346799</v>
      </c>
      <c r="P1920" s="39" t="str">
        <f>Beazley_data[[#This Row],[key]]</f>
        <v>LE1997</v>
      </c>
      <c r="Q1920" s="40">
        <f>Beazley_data[[#This Row],[WEP]]</f>
        <v>590699.21759999997</v>
      </c>
      <c r="R1920" s="40">
        <f t="shared" si="235"/>
        <v>0</v>
      </c>
      <c r="S1920" s="41" t="str">
        <f t="shared" si="236"/>
        <v>no values</v>
      </c>
      <c r="U1920" s="42">
        <f>Beazley_data[[#This Row],[Acq_costs]]</f>
        <v>112436.81717037001</v>
      </c>
      <c r="V1920" s="40">
        <f t="shared" si="237"/>
        <v>0</v>
      </c>
      <c r="W1920" s="43" t="str">
        <f t="shared" si="238"/>
        <v>no values</v>
      </c>
      <c r="Y1920" s="44">
        <f>Beazley_data[[#This Row],[total_RC]]</f>
        <v>0.99391105901346799</v>
      </c>
      <c r="Z1920" s="45">
        <f t="shared" si="239"/>
        <v>0</v>
      </c>
      <c r="AA1920" s="43" t="str">
        <f t="shared" si="240"/>
        <v>no values</v>
      </c>
      <c r="AD1920" s="42">
        <f>Beazley_data[[#This Row],[Cat_incurred]]+Beazley_data[[#This Row],[incurred_exc_cat]]</f>
        <v>747850.87878211995</v>
      </c>
      <c r="AE1920" s="40">
        <f t="shared" si="241"/>
        <v>0</v>
      </c>
      <c r="AF1920" s="43" t="str">
        <f t="shared" si="242"/>
        <v>no values</v>
      </c>
    </row>
    <row r="1921" spans="1:32" x14ac:dyDescent="0.25">
      <c r="A1921" s="46" t="s">
        <v>2192</v>
      </c>
      <c r="B1921" s="46" t="s">
        <v>144</v>
      </c>
      <c r="C1921">
        <v>1998</v>
      </c>
      <c r="D1921" s="84">
        <v>733503.34</v>
      </c>
      <c r="E1921">
        <v>394963.336923077</v>
      </c>
      <c r="F1921">
        <v>466106.03943996999</v>
      </c>
      <c r="G1921">
        <v>466106.03943996999</v>
      </c>
      <c r="H1921">
        <v>0</v>
      </c>
      <c r="I1921">
        <v>0</v>
      </c>
      <c r="J1921">
        <v>0.99312033454463899</v>
      </c>
      <c r="K1921">
        <v>466106.03943996999</v>
      </c>
      <c r="L1921">
        <v>466106.03943996999</v>
      </c>
      <c r="M1921" s="38">
        <f>IF(OR(Beazley_data[[#This Row],[total_RC]]&lt;0.6,Beazley_data[[#This Row],[total_RC]]&gt;2),1,Beazley_data[[#This Row],[total_RC]])</f>
        <v>0.99312033454463899</v>
      </c>
      <c r="P1921" s="39" t="str">
        <f>Beazley_data[[#This Row],[key]]</f>
        <v>LE1998</v>
      </c>
      <c r="Q1921" s="40">
        <f>Beazley_data[[#This Row],[WEP]]</f>
        <v>733503.34</v>
      </c>
      <c r="R1921" s="40">
        <f t="shared" si="235"/>
        <v>0</v>
      </c>
      <c r="S1921" s="41" t="str">
        <f t="shared" si="236"/>
        <v>no values</v>
      </c>
      <c r="U1921" s="42">
        <f>Beazley_data[[#This Row],[Acq_costs]]</f>
        <v>394963.336923077</v>
      </c>
      <c r="V1921" s="40">
        <f t="shared" si="237"/>
        <v>0</v>
      </c>
      <c r="W1921" s="43" t="str">
        <f t="shared" si="238"/>
        <v>no values</v>
      </c>
      <c r="Y1921" s="44">
        <f>Beazley_data[[#This Row],[total_RC]]</f>
        <v>0.99312033454463899</v>
      </c>
      <c r="Z1921" s="45">
        <f t="shared" si="239"/>
        <v>0</v>
      </c>
      <c r="AA1921" s="43" t="str">
        <f t="shared" si="240"/>
        <v>no values</v>
      </c>
      <c r="AD1921" s="42">
        <f>Beazley_data[[#This Row],[Cat_incurred]]+Beazley_data[[#This Row],[incurred_exc_cat]]</f>
        <v>466106.03943996999</v>
      </c>
      <c r="AE1921" s="40">
        <f t="shared" si="241"/>
        <v>0</v>
      </c>
      <c r="AF1921" s="43" t="str">
        <f t="shared" si="242"/>
        <v>no values</v>
      </c>
    </row>
    <row r="1922" spans="1:32" x14ac:dyDescent="0.25">
      <c r="A1922" s="48" t="s">
        <v>2193</v>
      </c>
      <c r="B1922" s="48" t="s">
        <v>144</v>
      </c>
      <c r="C1922" s="49">
        <v>1999</v>
      </c>
      <c r="D1922" s="85">
        <v>958572.32680000004</v>
      </c>
      <c r="E1922" s="49">
        <v>510263.59112820501</v>
      </c>
      <c r="F1922" s="49">
        <v>1132668.54191842</v>
      </c>
      <c r="G1922" s="49">
        <v>1132668.54191842</v>
      </c>
      <c r="H1922" s="49">
        <v>0</v>
      </c>
      <c r="I1922" s="49">
        <v>0</v>
      </c>
      <c r="J1922" s="49">
        <v>0.99221978176937697</v>
      </c>
      <c r="K1922" s="49">
        <v>1132668.54191842</v>
      </c>
      <c r="L1922" s="49">
        <v>1132668.54191842</v>
      </c>
      <c r="M1922" s="38">
        <f>IF(OR(Beazley_data[[#This Row],[total_RC]]&lt;0.6,Beazley_data[[#This Row],[total_RC]]&gt;2),1,Beazley_data[[#This Row],[total_RC]])</f>
        <v>0.99221978176937697</v>
      </c>
      <c r="P1922" s="39" t="str">
        <f>Beazley_data[[#This Row],[key]]</f>
        <v>LE1999</v>
      </c>
      <c r="Q1922" s="40">
        <f>Beazley_data[[#This Row],[WEP]]</f>
        <v>958572.32680000004</v>
      </c>
      <c r="R1922" s="40">
        <f t="shared" ref="R1922:R1985" si="243">IFERROR(INDEX($AJ$4:$CZ$182,MATCH($B1922,$AI$4:$AI$182,0),MATCH($C1922&amp;"WEP",$AJ$1:$FQ$1,0)),0)</f>
        <v>0</v>
      </c>
      <c r="S1922" s="41" t="str">
        <f t="shared" ref="S1922:S1985" si="244">IFERROR((R1922-Q1922)/R1922,"no values")</f>
        <v>no values</v>
      </c>
      <c r="U1922" s="42">
        <f>Beazley_data[[#This Row],[Acq_costs]]</f>
        <v>510263.59112820501</v>
      </c>
      <c r="V1922" s="40">
        <f t="shared" ref="V1922:V1985" si="245">IFERROR(INDEX($AJ$4:$FQ$182,MATCH($B1922,$AI$4:$AI$182,0),MATCH($C1922&amp;"Acquisition Cost",$AJ$1:$FQ$1,0)),0)</f>
        <v>0</v>
      </c>
      <c r="W1922" s="43" t="str">
        <f t="shared" ref="W1922:W1985" si="246">IFERROR((V1922-U1922)/V1922,"no values")</f>
        <v>no values</v>
      </c>
      <c r="Y1922" s="44">
        <f>Beazley_data[[#This Row],[total_RC]]</f>
        <v>0.99221978176937697</v>
      </c>
      <c r="Z1922" s="45">
        <f t="shared" ref="Z1922:Z1985" si="247">IFERROR(INDEX($AJ$4:$FQ$182,MATCH($B1922,$AI$4:$AI$182,0),MATCH($C1922&amp;"RC",$AJ$1:$FQ$1,0)),0)</f>
        <v>0</v>
      </c>
      <c r="AA1922" s="43" t="str">
        <f t="shared" ref="AA1922:AA1985" si="248">IFERROR((Z1922-Y1922)/Z1922,"no values")</f>
        <v>no values</v>
      </c>
      <c r="AD1922" s="42">
        <f>Beazley_data[[#This Row],[Cat_incurred]]+Beazley_data[[#This Row],[incurred_exc_cat]]</f>
        <v>1132668.54191842</v>
      </c>
      <c r="AE1922" s="40">
        <f t="shared" ref="AE1922:AE1985" si="249">IFERROR(INDEX($AJ$4:$FQ$182,MATCH($B1922,$AI$4:$AI$182,0),MATCH($C1922&amp;"Total Incurred (Cat)",$AJ$1:$FQ$1,0)),0)+IFERROR(INDEX($AJ$4:$FQ$182,MATCH($B1922,$AI$4:$AI$182,0),MATCH($C1922&amp;"Total Incurred (Non Cat)",$AJ$1:$FQ$1,0)),0)</f>
        <v>0</v>
      </c>
      <c r="AF1922" s="43" t="str">
        <f t="shared" ref="AF1922:AF1985" si="250">IFERROR((AE1922-AD1922)/AE1922,"no values")</f>
        <v>no values</v>
      </c>
    </row>
    <row r="1923" spans="1:32" x14ac:dyDescent="0.25">
      <c r="A1923" s="46" t="s">
        <v>2194</v>
      </c>
      <c r="B1923" s="46" t="s">
        <v>144</v>
      </c>
      <c r="C1923">
        <v>2000</v>
      </c>
      <c r="D1923" s="84">
        <v>1100757.4247999999</v>
      </c>
      <c r="E1923">
        <v>1003525.2596</v>
      </c>
      <c r="F1923">
        <v>686049.19120852998</v>
      </c>
      <c r="G1923">
        <v>686049.19120852998</v>
      </c>
      <c r="H1923">
        <v>0</v>
      </c>
      <c r="I1923">
        <v>0</v>
      </c>
      <c r="J1923">
        <v>1.01</v>
      </c>
      <c r="K1923">
        <v>686049.19120852998</v>
      </c>
      <c r="L1923">
        <v>686049.19120852998</v>
      </c>
      <c r="M1923" s="38">
        <f>IF(OR(Beazley_data[[#This Row],[total_RC]]&lt;0.6,Beazley_data[[#This Row],[total_RC]]&gt;2),1,Beazley_data[[#This Row],[total_RC]])</f>
        <v>1.01</v>
      </c>
      <c r="P1923" s="39" t="str">
        <f>Beazley_data[[#This Row],[key]]</f>
        <v>LE2000</v>
      </c>
      <c r="Q1923" s="40">
        <f>Beazley_data[[#This Row],[WEP]]</f>
        <v>1100757.4247999999</v>
      </c>
      <c r="R1923" s="40">
        <f t="shared" si="243"/>
        <v>1144094.331336</v>
      </c>
      <c r="S1923" s="41">
        <f t="shared" si="244"/>
        <v>3.7878787918994426E-2</v>
      </c>
      <c r="U1923" s="42">
        <f>Beazley_data[[#This Row],[Acq_costs]]</f>
        <v>1003525.2596</v>
      </c>
      <c r="V1923" s="40">
        <f t="shared" si="245"/>
        <v>1043034.128268</v>
      </c>
      <c r="W1923" s="43">
        <f t="shared" si="246"/>
        <v>3.787878804465012E-2</v>
      </c>
      <c r="Y1923" s="44">
        <f>Beazley_data[[#This Row],[total_RC]]</f>
        <v>1.01</v>
      </c>
      <c r="Z1923" s="45">
        <f t="shared" si="247"/>
        <v>1.00999999998832</v>
      </c>
      <c r="AA1923" s="43">
        <f t="shared" si="248"/>
        <v>-1.1564346840001553E-11</v>
      </c>
      <c r="AD1923" s="42">
        <f>Beazley_data[[#This Row],[Cat_incurred]]+Beazley_data[[#This Row],[incurred_exc_cat]]</f>
        <v>686049.19120852998</v>
      </c>
      <c r="AE1923" s="40">
        <f t="shared" si="249"/>
        <v>723252.88107600005</v>
      </c>
      <c r="AF1923" s="43">
        <f t="shared" si="250"/>
        <v>5.1439393939394028E-2</v>
      </c>
    </row>
    <row r="1924" spans="1:32" x14ac:dyDescent="0.25">
      <c r="A1924" s="48" t="s">
        <v>2195</v>
      </c>
      <c r="B1924" s="48" t="s">
        <v>144</v>
      </c>
      <c r="C1924" s="49">
        <v>2001</v>
      </c>
      <c r="D1924" s="85">
        <v>1724565.9541</v>
      </c>
      <c r="E1924" s="49">
        <v>1599149.43879032</v>
      </c>
      <c r="F1924" s="49">
        <v>1039345.09385501</v>
      </c>
      <c r="G1924" s="49">
        <v>1039345.09385501</v>
      </c>
      <c r="H1924" s="49">
        <v>0</v>
      </c>
      <c r="I1924" s="49">
        <v>0</v>
      </c>
      <c r="J1924" s="49">
        <v>1.0099358993063301</v>
      </c>
      <c r="K1924" s="49">
        <v>1039345.09385501</v>
      </c>
      <c r="L1924" s="49">
        <v>1039345.09385501</v>
      </c>
      <c r="M1924" s="38">
        <f>IF(OR(Beazley_data[[#This Row],[total_RC]]&lt;0.6,Beazley_data[[#This Row],[total_RC]]&gt;2),1,Beazley_data[[#This Row],[total_RC]])</f>
        <v>1.0099358993063301</v>
      </c>
      <c r="P1924" s="39" t="str">
        <f>Beazley_data[[#This Row],[key]]</f>
        <v>LE2001</v>
      </c>
      <c r="Q1924" s="40">
        <f>Beazley_data[[#This Row],[WEP]]</f>
        <v>1724565.9541</v>
      </c>
      <c r="R1924" s="40">
        <f t="shared" si="243"/>
        <v>1792462.251492</v>
      </c>
      <c r="S1924" s="41">
        <f t="shared" si="244"/>
        <v>3.7878787871535272E-2</v>
      </c>
      <c r="U1924" s="42">
        <f>Beazley_data[[#This Row],[Acq_costs]]</f>
        <v>1599149.43879032</v>
      </c>
      <c r="V1924" s="40">
        <f t="shared" si="245"/>
        <v>1662108.0780480001</v>
      </c>
      <c r="W1924" s="43">
        <f t="shared" si="246"/>
        <v>3.7878787841293421E-2</v>
      </c>
      <c r="Y1924" s="44">
        <f>Beazley_data[[#This Row],[total_RC]]</f>
        <v>1.0099358993063301</v>
      </c>
      <c r="Z1924" s="45">
        <f t="shared" si="247"/>
        <v>1.00993589930401</v>
      </c>
      <c r="AA1924" s="43">
        <f t="shared" si="248"/>
        <v>-2.297318155004256E-12</v>
      </c>
      <c r="AD1924" s="42">
        <f>Beazley_data[[#This Row],[Cat_incurred]]+Beazley_data[[#This Row],[incurred_exc_cat]]</f>
        <v>1039345.09385501</v>
      </c>
      <c r="AE1924" s="40">
        <f t="shared" si="249"/>
        <v>1095707.630292</v>
      </c>
      <c r="AF1924" s="43">
        <f t="shared" si="250"/>
        <v>5.1439393939393958E-2</v>
      </c>
    </row>
    <row r="1925" spans="1:32" x14ac:dyDescent="0.25">
      <c r="A1925" s="46" t="s">
        <v>2196</v>
      </c>
      <c r="B1925" s="46" t="s">
        <v>144</v>
      </c>
      <c r="C1925">
        <v>2002</v>
      </c>
      <c r="D1925" s="84">
        <v>2695321.5767999999</v>
      </c>
      <c r="E1925">
        <v>2695320.9418000001</v>
      </c>
      <c r="F1925">
        <v>1715398.99827011</v>
      </c>
      <c r="G1925">
        <v>1715398.99827011</v>
      </c>
      <c r="H1925">
        <v>-0.20872507000000001</v>
      </c>
      <c r="I1925">
        <v>-0.20872507000000001</v>
      </c>
      <c r="J1925">
        <v>1.2299999053194499</v>
      </c>
      <c r="K1925">
        <v>1715398.7895450401</v>
      </c>
      <c r="L1925">
        <v>1715398.7895450401</v>
      </c>
      <c r="M1925" s="38">
        <f>IF(OR(Beazley_data[[#This Row],[total_RC]]&lt;0.6,Beazley_data[[#This Row],[total_RC]]&gt;2),1,Beazley_data[[#This Row],[total_RC]])</f>
        <v>1.2299999053194499</v>
      </c>
      <c r="P1925" s="39" t="str">
        <f>Beazley_data[[#This Row],[key]]</f>
        <v>LE2002</v>
      </c>
      <c r="Q1925" s="40">
        <f>Beazley_data[[#This Row],[WEP]]</f>
        <v>2695321.5767999999</v>
      </c>
      <c r="R1925" s="40">
        <f t="shared" si="243"/>
        <v>2801436.5995439999</v>
      </c>
      <c r="S1925" s="41">
        <f t="shared" si="244"/>
        <v>3.7878787890924498E-2</v>
      </c>
      <c r="U1925" s="42">
        <f>Beazley_data[[#This Row],[Acq_costs]]</f>
        <v>2695320.9418000001</v>
      </c>
      <c r="V1925" s="40">
        <f t="shared" si="245"/>
        <v>2801435.9395440002</v>
      </c>
      <c r="W1925" s="43">
        <f t="shared" si="246"/>
        <v>3.7878787890924526E-2</v>
      </c>
      <c r="Y1925" s="44">
        <f>Beazley_data[[#This Row],[total_RC]]</f>
        <v>1.2299999053194499</v>
      </c>
      <c r="Z1925" s="45">
        <f t="shared" si="247"/>
        <v>1.2299999052895101</v>
      </c>
      <c r="AA1925" s="43">
        <f t="shared" si="248"/>
        <v>-2.434132577207751E-11</v>
      </c>
      <c r="AD1925" s="42">
        <f>Beazley_data[[#This Row],[Cat_incurred]]+Beazley_data[[#This Row],[incurred_exc_cat]]</f>
        <v>1715398.7895450399</v>
      </c>
      <c r="AE1925" s="40">
        <f t="shared" si="249"/>
        <v>1808422.971168</v>
      </c>
      <c r="AF1925" s="43">
        <f t="shared" si="250"/>
        <v>5.1439393939394014E-2</v>
      </c>
    </row>
    <row r="1926" spans="1:32" x14ac:dyDescent="0.25">
      <c r="A1926" s="48" t="s">
        <v>2197</v>
      </c>
      <c r="B1926" s="48" t="s">
        <v>144</v>
      </c>
      <c r="C1926" s="49">
        <v>2003</v>
      </c>
      <c r="D1926" s="85">
        <v>566230.91890000005</v>
      </c>
      <c r="E1926" s="49">
        <v>214882.32753260201</v>
      </c>
      <c r="F1926" s="49">
        <v>0</v>
      </c>
      <c r="G1926" s="49">
        <v>0</v>
      </c>
      <c r="H1926" s="49">
        <v>0</v>
      </c>
      <c r="I1926" s="49">
        <v>0</v>
      </c>
      <c r="J1926" s="49">
        <v>1.25</v>
      </c>
      <c r="K1926" s="49">
        <v>0</v>
      </c>
      <c r="L1926" s="49">
        <v>0</v>
      </c>
      <c r="M1926" s="38">
        <f>IF(OR(Beazley_data[[#This Row],[total_RC]]&lt;0.6,Beazley_data[[#This Row],[total_RC]]&gt;2),1,Beazley_data[[#This Row],[total_RC]])</f>
        <v>1.25</v>
      </c>
      <c r="P1926" s="39" t="str">
        <f>Beazley_data[[#This Row],[key]]</f>
        <v>LE2003</v>
      </c>
      <c r="Q1926" s="40">
        <f>Beazley_data[[#This Row],[WEP]]</f>
        <v>566230.91890000005</v>
      </c>
      <c r="R1926" s="40">
        <f t="shared" si="243"/>
        <v>588460.62052800006</v>
      </c>
      <c r="S1926" s="41">
        <f t="shared" si="244"/>
        <v>3.7776022477178282E-2</v>
      </c>
      <c r="U1926" s="42">
        <f>Beazley_data[[#This Row],[Acq_costs]]</f>
        <v>214882.32753260201</v>
      </c>
      <c r="V1926" s="40">
        <f t="shared" si="245"/>
        <v>223317.20796</v>
      </c>
      <c r="W1926" s="43">
        <f t="shared" si="246"/>
        <v>3.777084849148224E-2</v>
      </c>
      <c r="Y1926" s="44">
        <f>Beazley_data[[#This Row],[total_RC]]</f>
        <v>1.25</v>
      </c>
      <c r="Z1926" s="45">
        <f t="shared" si="247"/>
        <v>1.25</v>
      </c>
      <c r="AA1926" s="43">
        <f t="shared" si="248"/>
        <v>0</v>
      </c>
      <c r="AD1926" s="42">
        <f>Beazley_data[[#This Row],[Cat_incurred]]+Beazley_data[[#This Row],[incurred_exc_cat]]</f>
        <v>0</v>
      </c>
      <c r="AE1926" s="40">
        <f t="shared" si="249"/>
        <v>0</v>
      </c>
      <c r="AF1926" s="43" t="str">
        <f t="shared" si="250"/>
        <v>no values</v>
      </c>
    </row>
    <row r="1927" spans="1:32" x14ac:dyDescent="0.25">
      <c r="A1927" s="46" t="s">
        <v>2198</v>
      </c>
      <c r="B1927" s="46" t="s">
        <v>144</v>
      </c>
      <c r="C1927">
        <v>2004</v>
      </c>
      <c r="D1927" s="84">
        <v>204782.04930000001</v>
      </c>
      <c r="E1927">
        <v>77758.595174559901</v>
      </c>
      <c r="F1927">
        <v>3724.0584250000002</v>
      </c>
      <c r="G1927">
        <v>3724.0584250000002</v>
      </c>
      <c r="H1927">
        <v>0</v>
      </c>
      <c r="I1927">
        <v>0</v>
      </c>
      <c r="J1927">
        <v>1.0979531971006</v>
      </c>
      <c r="K1927">
        <v>3724.0584250000002</v>
      </c>
      <c r="L1927">
        <v>3724.0584250000002</v>
      </c>
      <c r="M1927" s="38">
        <f>IF(OR(Beazley_data[[#This Row],[total_RC]]&lt;0.6,Beazley_data[[#This Row],[total_RC]]&gt;2),1,Beazley_data[[#This Row],[total_RC]])</f>
        <v>1.0979531971006</v>
      </c>
      <c r="P1927" s="39" t="str">
        <f>Beazley_data[[#This Row],[key]]</f>
        <v>LE2004</v>
      </c>
      <c r="Q1927" s="40">
        <f>Beazley_data[[#This Row],[WEP]]</f>
        <v>204782.04930000001</v>
      </c>
      <c r="R1927" s="40">
        <f t="shared" si="243"/>
        <v>212806.5991392</v>
      </c>
      <c r="S1927" s="41">
        <f t="shared" si="244"/>
        <v>3.7708181379990983E-2</v>
      </c>
      <c r="U1927" s="42">
        <f>Beazley_data[[#This Row],[Acq_costs]]</f>
        <v>77758.595174559901</v>
      </c>
      <c r="V1927" s="40">
        <f t="shared" si="245"/>
        <v>80804.915740800003</v>
      </c>
      <c r="W1927" s="43">
        <f t="shared" si="246"/>
        <v>3.7699693617797486E-2</v>
      </c>
      <c r="Y1927" s="44">
        <f>Beazley_data[[#This Row],[total_RC]]</f>
        <v>1.0979531971006</v>
      </c>
      <c r="Z1927" s="45">
        <f t="shared" si="247"/>
        <v>1.0979701515309299</v>
      </c>
      <c r="AA1927" s="43">
        <f t="shared" si="248"/>
        <v>1.5441613149734781E-5</v>
      </c>
      <c r="AD1927" s="42">
        <f>Beazley_data[[#This Row],[Cat_incurred]]+Beazley_data[[#This Row],[incurred_exc_cat]]</f>
        <v>3724.0584250000002</v>
      </c>
      <c r="AE1927" s="40">
        <f t="shared" si="249"/>
        <v>3926.01</v>
      </c>
      <c r="AF1927" s="43">
        <f t="shared" si="250"/>
        <v>5.1439393939393951E-2</v>
      </c>
    </row>
    <row r="1928" spans="1:32" x14ac:dyDescent="0.25">
      <c r="A1928" s="48" t="s">
        <v>2199</v>
      </c>
      <c r="B1928" s="48" t="s">
        <v>144</v>
      </c>
      <c r="C1928" s="49">
        <v>2005</v>
      </c>
      <c r="D1928" s="85">
        <v>2832.8053</v>
      </c>
      <c r="E1928" s="49">
        <v>1129.16015454545</v>
      </c>
      <c r="F1928" s="49">
        <v>0</v>
      </c>
      <c r="G1928" s="49">
        <v>0</v>
      </c>
      <c r="H1928" s="49">
        <v>0</v>
      </c>
      <c r="I1928" s="49">
        <v>0</v>
      </c>
      <c r="J1928" s="49">
        <v>1</v>
      </c>
      <c r="K1928" s="49">
        <v>0</v>
      </c>
      <c r="L1928" s="49">
        <v>0</v>
      </c>
      <c r="M1928" s="38">
        <f>IF(OR(Beazley_data[[#This Row],[total_RC]]&lt;0.6,Beazley_data[[#This Row],[total_RC]]&gt;2),1,Beazley_data[[#This Row],[total_RC]])</f>
        <v>1</v>
      </c>
      <c r="P1928" s="39" t="str">
        <f>Beazley_data[[#This Row],[key]]</f>
        <v>LE2005</v>
      </c>
      <c r="Q1928" s="40">
        <f>Beazley_data[[#This Row],[WEP]]</f>
        <v>2832.8053</v>
      </c>
      <c r="R1928" s="40">
        <f t="shared" si="243"/>
        <v>2919.381179</v>
      </c>
      <c r="S1928" s="41">
        <f t="shared" si="244"/>
        <v>2.9655558384347584E-2</v>
      </c>
      <c r="U1928" s="42">
        <f>Beazley_data[[#This Row],[Acq_costs]]</f>
        <v>1129.16015454545</v>
      </c>
      <c r="V1928" s="40">
        <f t="shared" si="245"/>
        <v>1163.6694210000001</v>
      </c>
      <c r="W1928" s="43">
        <f t="shared" si="246"/>
        <v>2.9655558384351507E-2</v>
      </c>
      <c r="Y1928" s="44">
        <f>Beazley_data[[#This Row],[total_RC]]</f>
        <v>1</v>
      </c>
      <c r="Z1928" s="45">
        <f t="shared" si="247"/>
        <v>1</v>
      </c>
      <c r="AA1928" s="43">
        <f t="shared" si="248"/>
        <v>0</v>
      </c>
      <c r="AD1928" s="42">
        <f>Beazley_data[[#This Row],[Cat_incurred]]+Beazley_data[[#This Row],[incurred_exc_cat]]</f>
        <v>0</v>
      </c>
      <c r="AE1928" s="40">
        <f t="shared" si="249"/>
        <v>0</v>
      </c>
      <c r="AF1928" s="43" t="str">
        <f t="shared" si="250"/>
        <v>no values</v>
      </c>
    </row>
    <row r="1929" spans="1:32" x14ac:dyDescent="0.25">
      <c r="A1929" s="46" t="s">
        <v>2200</v>
      </c>
      <c r="B1929" s="46" t="s">
        <v>144</v>
      </c>
      <c r="C1929">
        <v>2006</v>
      </c>
      <c r="D1929" s="84">
        <v>47479.605000000003</v>
      </c>
      <c r="E1929">
        <v>16946.535</v>
      </c>
      <c r="F1929">
        <v>0</v>
      </c>
      <c r="G1929">
        <v>0</v>
      </c>
      <c r="H1929">
        <v>0</v>
      </c>
      <c r="I1929">
        <v>0</v>
      </c>
      <c r="J1929">
        <v>0.99</v>
      </c>
      <c r="K1929">
        <v>0</v>
      </c>
      <c r="L1929">
        <v>0</v>
      </c>
      <c r="M1929" s="38">
        <f>IF(OR(Beazley_data[[#This Row],[total_RC]]&lt;0.6,Beazley_data[[#This Row],[total_RC]]&gt;2),1,Beazley_data[[#This Row],[total_RC]])</f>
        <v>0.99</v>
      </c>
      <c r="P1929" s="39" t="str">
        <f>Beazley_data[[#This Row],[key]]</f>
        <v>LE2006</v>
      </c>
      <c r="Q1929" s="40">
        <f>Beazley_data[[#This Row],[WEP]]</f>
        <v>47479.605000000003</v>
      </c>
      <c r="R1929" s="40">
        <f t="shared" si="243"/>
        <v>38475.18</v>
      </c>
      <c r="S1929" s="41">
        <f t="shared" si="244"/>
        <v>-0.23403204351480625</v>
      </c>
      <c r="U1929" s="42">
        <f>Beazley_data[[#This Row],[Acq_costs]]</f>
        <v>16946.535</v>
      </c>
      <c r="V1929" s="40">
        <f t="shared" si="245"/>
        <v>13385.06</v>
      </c>
      <c r="W1929" s="43">
        <f t="shared" si="246"/>
        <v>-0.26607837394826772</v>
      </c>
      <c r="Y1929" s="44">
        <f>Beazley_data[[#This Row],[total_RC]]</f>
        <v>0.99</v>
      </c>
      <c r="Z1929" s="45">
        <f t="shared" si="247"/>
        <v>0</v>
      </c>
      <c r="AA1929" s="43" t="str">
        <f t="shared" si="248"/>
        <v>no values</v>
      </c>
      <c r="AD1929" s="42">
        <f>Beazley_data[[#This Row],[Cat_incurred]]+Beazley_data[[#This Row],[incurred_exc_cat]]</f>
        <v>0</v>
      </c>
      <c r="AE1929" s="40">
        <f t="shared" si="249"/>
        <v>0</v>
      </c>
      <c r="AF1929" s="43" t="str">
        <f t="shared" si="250"/>
        <v>no values</v>
      </c>
    </row>
    <row r="1930" spans="1:32" x14ac:dyDescent="0.25">
      <c r="A1930" s="48" t="s">
        <v>2201</v>
      </c>
      <c r="B1930" s="48" t="s">
        <v>144</v>
      </c>
      <c r="C1930" s="49">
        <v>2007</v>
      </c>
      <c r="D1930" s="85">
        <v>98225</v>
      </c>
      <c r="E1930" s="49">
        <v>15025</v>
      </c>
      <c r="F1930" s="49">
        <v>6818.61</v>
      </c>
      <c r="G1930" s="49">
        <v>6818.61</v>
      </c>
      <c r="H1930" s="49">
        <v>30338.23</v>
      </c>
      <c r="I1930" s="49">
        <v>30338.23</v>
      </c>
      <c r="J1930" s="49">
        <v>1</v>
      </c>
      <c r="K1930" s="49">
        <v>37156.839999999997</v>
      </c>
      <c r="L1930" s="49">
        <v>37156.839999999997</v>
      </c>
      <c r="M1930" s="38">
        <f>IF(OR(Beazley_data[[#This Row],[total_RC]]&lt;0.6,Beazley_data[[#This Row],[total_RC]]&gt;2),1,Beazley_data[[#This Row],[total_RC]])</f>
        <v>1</v>
      </c>
      <c r="P1930" s="39" t="str">
        <f>Beazley_data[[#This Row],[key]]</f>
        <v>LE2007</v>
      </c>
      <c r="Q1930" s="40">
        <f>Beazley_data[[#This Row],[WEP]]</f>
        <v>98225</v>
      </c>
      <c r="R1930" s="40">
        <f t="shared" si="243"/>
        <v>109242.5</v>
      </c>
      <c r="S1930" s="41">
        <f t="shared" si="244"/>
        <v>0.10085360551067579</v>
      </c>
      <c r="U1930" s="42">
        <f>Beazley_data[[#This Row],[Acq_costs]]</f>
        <v>15025</v>
      </c>
      <c r="V1930" s="40">
        <f t="shared" si="245"/>
        <v>19257.5</v>
      </c>
      <c r="W1930" s="43">
        <f t="shared" si="246"/>
        <v>0.21978449954563156</v>
      </c>
      <c r="Y1930" s="44">
        <f>Beazley_data[[#This Row],[total_RC]]</f>
        <v>1</v>
      </c>
      <c r="Z1930" s="45">
        <f t="shared" si="247"/>
        <v>0.99708523330481902</v>
      </c>
      <c r="AA1930" s="43">
        <f t="shared" si="248"/>
        <v>-2.9232873959230605E-3</v>
      </c>
      <c r="AD1930" s="42">
        <f>Beazley_data[[#This Row],[Cat_incurred]]+Beazley_data[[#This Row],[incurred_exc_cat]]</f>
        <v>37156.839999999997</v>
      </c>
      <c r="AE1930" s="40">
        <f t="shared" si="249"/>
        <v>37156.839999999997</v>
      </c>
      <c r="AF1930" s="43">
        <f t="shared" si="250"/>
        <v>0</v>
      </c>
    </row>
    <row r="1931" spans="1:32" x14ac:dyDescent="0.25">
      <c r="A1931" s="46" t="s">
        <v>2202</v>
      </c>
      <c r="B1931" s="46" t="s">
        <v>144</v>
      </c>
      <c r="C1931">
        <v>2008</v>
      </c>
      <c r="D1931" s="84">
        <v>163749.95000000001</v>
      </c>
      <c r="E1931">
        <v>36586.897297297299</v>
      </c>
      <c r="F1931">
        <v>333951</v>
      </c>
      <c r="G1931">
        <v>333951</v>
      </c>
      <c r="H1931">
        <v>0</v>
      </c>
      <c r="I1931">
        <v>0</v>
      </c>
      <c r="J1931">
        <v>0.96048391432913605</v>
      </c>
      <c r="K1931">
        <v>333951</v>
      </c>
      <c r="L1931">
        <v>333951</v>
      </c>
      <c r="M1931" s="38">
        <f>IF(OR(Beazley_data[[#This Row],[total_RC]]&lt;0.6,Beazley_data[[#This Row],[total_RC]]&gt;2),1,Beazley_data[[#This Row],[total_RC]])</f>
        <v>0.96048391432913605</v>
      </c>
      <c r="P1931" s="39" t="str">
        <f>Beazley_data[[#This Row],[key]]</f>
        <v>LE2008</v>
      </c>
      <c r="Q1931" s="40">
        <f>Beazley_data[[#This Row],[WEP]]</f>
        <v>163749.95000000001</v>
      </c>
      <c r="R1931" s="40">
        <f t="shared" si="243"/>
        <v>164764.51250000001</v>
      </c>
      <c r="S1931" s="41">
        <f t="shared" si="244"/>
        <v>6.1576518183792759E-3</v>
      </c>
      <c r="U1931" s="42">
        <f>Beazley_data[[#This Row],[Acq_costs]]</f>
        <v>36586.897297297299</v>
      </c>
      <c r="V1931" s="40">
        <f t="shared" si="245"/>
        <v>36925.084799999997</v>
      </c>
      <c r="W1931" s="43">
        <f t="shared" si="246"/>
        <v>9.1587468122130925E-3</v>
      </c>
      <c r="Y1931" s="44">
        <f>Beazley_data[[#This Row],[total_RC]]</f>
        <v>0.96048391432913605</v>
      </c>
      <c r="Z1931" s="45">
        <f t="shared" si="247"/>
        <v>0.95934977306756197</v>
      </c>
      <c r="AA1931" s="43">
        <f t="shared" si="248"/>
        <v>-1.1821978734071182E-3</v>
      </c>
      <c r="AD1931" s="42">
        <f>Beazley_data[[#This Row],[Cat_incurred]]+Beazley_data[[#This Row],[incurred_exc_cat]]</f>
        <v>333951</v>
      </c>
      <c r="AE1931" s="40">
        <f t="shared" si="249"/>
        <v>333951</v>
      </c>
      <c r="AF1931" s="43">
        <f t="shared" si="250"/>
        <v>0</v>
      </c>
    </row>
    <row r="1932" spans="1:32" x14ac:dyDescent="0.25">
      <c r="A1932" s="48" t="s">
        <v>2203</v>
      </c>
      <c r="B1932" s="48" t="s">
        <v>144</v>
      </c>
      <c r="C1932" s="49">
        <v>2009</v>
      </c>
      <c r="D1932" s="85">
        <v>218317.61499999999</v>
      </c>
      <c r="E1932" s="49">
        <v>47396.205000000002</v>
      </c>
      <c r="F1932" s="49">
        <v>638480.13</v>
      </c>
      <c r="G1932" s="49">
        <v>638480.13</v>
      </c>
      <c r="H1932" s="49">
        <v>0</v>
      </c>
      <c r="I1932" s="49">
        <v>0</v>
      </c>
      <c r="J1932" s="49">
        <v>1.0592951948140401</v>
      </c>
      <c r="K1932" s="49">
        <v>638480.13</v>
      </c>
      <c r="L1932" s="49">
        <v>638480.13</v>
      </c>
      <c r="M1932" s="38">
        <f>IF(OR(Beazley_data[[#This Row],[total_RC]]&lt;0.6,Beazley_data[[#This Row],[total_RC]]&gt;2),1,Beazley_data[[#This Row],[total_RC]])</f>
        <v>1.0592951948140401</v>
      </c>
      <c r="P1932" s="39" t="str">
        <f>Beazley_data[[#This Row],[key]]</f>
        <v>LE2009</v>
      </c>
      <c r="Q1932" s="40">
        <f>Beazley_data[[#This Row],[WEP]]</f>
        <v>218317.61499999999</v>
      </c>
      <c r="R1932" s="40">
        <f t="shared" si="243"/>
        <v>219692.59</v>
      </c>
      <c r="S1932" s="41">
        <f t="shared" si="244"/>
        <v>6.2586316634530362E-3</v>
      </c>
      <c r="U1932" s="42">
        <f>Beazley_data[[#This Row],[Acq_costs]]</f>
        <v>47396.205000000002</v>
      </c>
      <c r="V1932" s="40">
        <f t="shared" si="245"/>
        <v>47854.53</v>
      </c>
      <c r="W1932" s="43">
        <f t="shared" si="246"/>
        <v>9.5774631994086472E-3</v>
      </c>
      <c r="Y1932" s="44">
        <f>Beazley_data[[#This Row],[total_RC]]</f>
        <v>1.0592951948140401</v>
      </c>
      <c r="Z1932" s="45">
        <f t="shared" si="247"/>
        <v>1.0620946890844301</v>
      </c>
      <c r="AA1932" s="43">
        <f t="shared" si="248"/>
        <v>2.6358236220945866E-3</v>
      </c>
      <c r="AD1932" s="42">
        <f>Beazley_data[[#This Row],[Cat_incurred]]+Beazley_data[[#This Row],[incurred_exc_cat]]</f>
        <v>638480.13</v>
      </c>
      <c r="AE1932" s="40">
        <f t="shared" si="249"/>
        <v>638480.13</v>
      </c>
      <c r="AF1932" s="43">
        <f t="shared" si="250"/>
        <v>0</v>
      </c>
    </row>
    <row r="1933" spans="1:32" x14ac:dyDescent="0.25">
      <c r="A1933" s="46" t="s">
        <v>2204</v>
      </c>
      <c r="B1933" s="46" t="s">
        <v>144</v>
      </c>
      <c r="C1933">
        <v>2010</v>
      </c>
      <c r="D1933" s="84">
        <v>10430</v>
      </c>
      <c r="E1933">
        <v>3570</v>
      </c>
      <c r="F1933">
        <v>0</v>
      </c>
      <c r="G1933">
        <v>0</v>
      </c>
      <c r="H1933">
        <v>0</v>
      </c>
      <c r="I1933">
        <v>0</v>
      </c>
      <c r="J1933">
        <v>1.02</v>
      </c>
      <c r="K1933">
        <v>0</v>
      </c>
      <c r="L1933">
        <v>0</v>
      </c>
      <c r="M1933" s="38">
        <f>IF(OR(Beazley_data[[#This Row],[total_RC]]&lt;0.6,Beazley_data[[#This Row],[total_RC]]&gt;2),1,Beazley_data[[#This Row],[total_RC]])</f>
        <v>1.02</v>
      </c>
      <c r="P1933" s="39" t="str">
        <f>Beazley_data[[#This Row],[key]]</f>
        <v>LE2010</v>
      </c>
      <c r="Q1933" s="40">
        <f>Beazley_data[[#This Row],[WEP]]</f>
        <v>10430</v>
      </c>
      <c r="R1933" s="40">
        <f t="shared" si="243"/>
        <v>10430</v>
      </c>
      <c r="S1933" s="41">
        <f t="shared" si="244"/>
        <v>0</v>
      </c>
      <c r="U1933" s="42">
        <f>Beazley_data[[#This Row],[Acq_costs]]</f>
        <v>3570</v>
      </c>
      <c r="V1933" s="40">
        <f t="shared" si="245"/>
        <v>3570</v>
      </c>
      <c r="W1933" s="43">
        <f t="shared" si="246"/>
        <v>0</v>
      </c>
      <c r="Y1933" s="44">
        <f>Beazley_data[[#This Row],[total_RC]]</f>
        <v>1.02</v>
      </c>
      <c r="Z1933" s="45">
        <f t="shared" si="247"/>
        <v>1.01999999960882</v>
      </c>
      <c r="AA1933" s="43">
        <f t="shared" si="248"/>
        <v>-3.8350978181307615E-10</v>
      </c>
      <c r="AD1933" s="42">
        <f>Beazley_data[[#This Row],[Cat_incurred]]+Beazley_data[[#This Row],[incurred_exc_cat]]</f>
        <v>0</v>
      </c>
      <c r="AE1933" s="40">
        <f t="shared" si="249"/>
        <v>0</v>
      </c>
      <c r="AF1933" s="43" t="str">
        <f t="shared" si="250"/>
        <v>no values</v>
      </c>
    </row>
    <row r="1934" spans="1:32" x14ac:dyDescent="0.25">
      <c r="A1934" s="48" t="s">
        <v>2205</v>
      </c>
      <c r="B1934" s="48" t="s">
        <v>144</v>
      </c>
      <c r="C1934" s="49">
        <v>2011</v>
      </c>
      <c r="D1934" s="85">
        <v>0</v>
      </c>
      <c r="E1934" s="49">
        <v>0</v>
      </c>
      <c r="F1934" s="49">
        <v>0</v>
      </c>
      <c r="G1934" s="49">
        <v>0</v>
      </c>
      <c r="H1934" s="49">
        <v>0</v>
      </c>
      <c r="I1934" s="49">
        <v>0</v>
      </c>
      <c r="J1934" s="49"/>
      <c r="K1934" s="49">
        <v>0</v>
      </c>
      <c r="L1934" s="49">
        <v>0</v>
      </c>
      <c r="M1934" s="38">
        <f>IF(OR(Beazley_data[[#This Row],[total_RC]]&lt;0.6,Beazley_data[[#This Row],[total_RC]]&gt;2),1,Beazley_data[[#This Row],[total_RC]])</f>
        <v>1</v>
      </c>
      <c r="P1934" s="39" t="str">
        <f>Beazley_data[[#This Row],[key]]</f>
        <v>LE2011</v>
      </c>
      <c r="Q1934" s="40">
        <f>Beazley_data[[#This Row],[WEP]]</f>
        <v>0</v>
      </c>
      <c r="R1934" s="40">
        <f t="shared" si="243"/>
        <v>0</v>
      </c>
      <c r="S1934" s="41" t="str">
        <f t="shared" si="244"/>
        <v>no values</v>
      </c>
      <c r="U1934" s="42">
        <f>Beazley_data[[#This Row],[Acq_costs]]</f>
        <v>0</v>
      </c>
      <c r="V1934" s="40">
        <f t="shared" si="245"/>
        <v>0</v>
      </c>
      <c r="W1934" s="43" t="str">
        <f t="shared" si="246"/>
        <v>no values</v>
      </c>
      <c r="Y1934" s="44">
        <f>Beazley_data[[#This Row],[total_RC]]</f>
        <v>0</v>
      </c>
      <c r="Z1934" s="45">
        <f t="shared" si="247"/>
        <v>0</v>
      </c>
      <c r="AA1934" s="43" t="str">
        <f t="shared" si="248"/>
        <v>no values</v>
      </c>
      <c r="AD1934" s="42">
        <f>Beazley_data[[#This Row],[Cat_incurred]]+Beazley_data[[#This Row],[incurred_exc_cat]]</f>
        <v>0</v>
      </c>
      <c r="AE1934" s="40">
        <f t="shared" si="249"/>
        <v>0</v>
      </c>
      <c r="AF1934" s="43" t="str">
        <f t="shared" si="250"/>
        <v>no values</v>
      </c>
    </row>
    <row r="1935" spans="1:32" x14ac:dyDescent="0.25">
      <c r="A1935" s="46" t="s">
        <v>2206</v>
      </c>
      <c r="B1935" s="46" t="s">
        <v>144</v>
      </c>
      <c r="C1935">
        <v>2012</v>
      </c>
      <c r="D1935" s="84">
        <v>0</v>
      </c>
      <c r="E1935">
        <v>0</v>
      </c>
      <c r="F1935">
        <v>0</v>
      </c>
      <c r="G1935">
        <v>0</v>
      </c>
      <c r="H1935">
        <v>0</v>
      </c>
      <c r="I1935">
        <v>0</v>
      </c>
      <c r="K1935">
        <v>0</v>
      </c>
      <c r="L1935">
        <v>0</v>
      </c>
      <c r="M1935" s="38">
        <f>IF(OR(Beazley_data[[#This Row],[total_RC]]&lt;0.6,Beazley_data[[#This Row],[total_RC]]&gt;2),1,Beazley_data[[#This Row],[total_RC]])</f>
        <v>1</v>
      </c>
      <c r="P1935" s="39" t="str">
        <f>Beazley_data[[#This Row],[key]]</f>
        <v>LE2012</v>
      </c>
      <c r="Q1935" s="40">
        <f>Beazley_data[[#This Row],[WEP]]</f>
        <v>0</v>
      </c>
      <c r="R1935" s="40">
        <f t="shared" si="243"/>
        <v>0</v>
      </c>
      <c r="S1935" s="41" t="str">
        <f t="shared" si="244"/>
        <v>no values</v>
      </c>
      <c r="U1935" s="42">
        <f>Beazley_data[[#This Row],[Acq_costs]]</f>
        <v>0</v>
      </c>
      <c r="V1935" s="40">
        <f t="shared" si="245"/>
        <v>0</v>
      </c>
      <c r="W1935" s="43" t="str">
        <f t="shared" si="246"/>
        <v>no values</v>
      </c>
      <c r="Y1935" s="44">
        <f>Beazley_data[[#This Row],[total_RC]]</f>
        <v>0</v>
      </c>
      <c r="Z1935" s="45">
        <f t="shared" si="247"/>
        <v>0</v>
      </c>
      <c r="AA1935" s="43" t="str">
        <f t="shared" si="248"/>
        <v>no values</v>
      </c>
      <c r="AD1935" s="42">
        <f>Beazley_data[[#This Row],[Cat_incurred]]+Beazley_data[[#This Row],[incurred_exc_cat]]</f>
        <v>0</v>
      </c>
      <c r="AE1935" s="40">
        <f t="shared" si="249"/>
        <v>0</v>
      </c>
      <c r="AF1935" s="43" t="str">
        <f t="shared" si="250"/>
        <v>no values</v>
      </c>
    </row>
    <row r="1936" spans="1:32" x14ac:dyDescent="0.25">
      <c r="A1936" s="48" t="s">
        <v>2207</v>
      </c>
      <c r="B1936" s="48" t="s">
        <v>144</v>
      </c>
      <c r="C1936" s="49">
        <v>2013</v>
      </c>
      <c r="D1936" s="85">
        <v>0</v>
      </c>
      <c r="E1936" s="49">
        <v>0</v>
      </c>
      <c r="F1936" s="49">
        <v>0</v>
      </c>
      <c r="G1936" s="49">
        <v>0</v>
      </c>
      <c r="H1936" s="49">
        <v>0</v>
      </c>
      <c r="I1936" s="49">
        <v>0</v>
      </c>
      <c r="J1936" s="49"/>
      <c r="K1936" s="49">
        <v>0</v>
      </c>
      <c r="L1936" s="49">
        <v>0</v>
      </c>
      <c r="M1936" s="38">
        <f>IF(OR(Beazley_data[[#This Row],[total_RC]]&lt;0.6,Beazley_data[[#This Row],[total_RC]]&gt;2),1,Beazley_data[[#This Row],[total_RC]])</f>
        <v>1</v>
      </c>
      <c r="P1936" s="39" t="str">
        <f>Beazley_data[[#This Row],[key]]</f>
        <v>LE2013</v>
      </c>
      <c r="Q1936" s="40">
        <f>Beazley_data[[#This Row],[WEP]]</f>
        <v>0</v>
      </c>
      <c r="R1936" s="40">
        <f t="shared" si="243"/>
        <v>0</v>
      </c>
      <c r="S1936" s="41" t="str">
        <f t="shared" si="244"/>
        <v>no values</v>
      </c>
      <c r="U1936" s="42">
        <f>Beazley_data[[#This Row],[Acq_costs]]</f>
        <v>0</v>
      </c>
      <c r="V1936" s="40">
        <f t="shared" si="245"/>
        <v>0</v>
      </c>
      <c r="W1936" s="43" t="str">
        <f t="shared" si="246"/>
        <v>no values</v>
      </c>
      <c r="Y1936" s="44">
        <f>Beazley_data[[#This Row],[total_RC]]</f>
        <v>0</v>
      </c>
      <c r="Z1936" s="45">
        <f t="shared" si="247"/>
        <v>0</v>
      </c>
      <c r="AA1936" s="43" t="str">
        <f t="shared" si="248"/>
        <v>no values</v>
      </c>
      <c r="AD1936" s="42">
        <f>Beazley_data[[#This Row],[Cat_incurred]]+Beazley_data[[#This Row],[incurred_exc_cat]]</f>
        <v>0</v>
      </c>
      <c r="AE1936" s="40">
        <f t="shared" si="249"/>
        <v>0</v>
      </c>
      <c r="AF1936" s="43" t="str">
        <f t="shared" si="250"/>
        <v>no values</v>
      </c>
    </row>
    <row r="1937" spans="1:32" x14ac:dyDescent="0.25">
      <c r="A1937" s="46" t="s">
        <v>2208</v>
      </c>
      <c r="B1937" s="46" t="s">
        <v>144</v>
      </c>
      <c r="C1937">
        <v>2014</v>
      </c>
      <c r="D1937" s="84">
        <v>2694.2305999999999</v>
      </c>
      <c r="E1937">
        <v>801.69464497635499</v>
      </c>
      <c r="F1937">
        <v>0</v>
      </c>
      <c r="G1937">
        <v>0</v>
      </c>
      <c r="H1937">
        <v>0</v>
      </c>
      <c r="I1937">
        <v>0</v>
      </c>
      <c r="J1937">
        <v>1</v>
      </c>
      <c r="K1937">
        <v>0</v>
      </c>
      <c r="L1937">
        <v>0</v>
      </c>
      <c r="M1937" s="38">
        <f>IF(OR(Beazley_data[[#This Row],[total_RC]]&lt;0.6,Beazley_data[[#This Row],[total_RC]]&gt;2),1,Beazley_data[[#This Row],[total_RC]])</f>
        <v>1</v>
      </c>
      <c r="P1937" s="39" t="str">
        <f>Beazley_data[[#This Row],[key]]</f>
        <v>LE2014</v>
      </c>
      <c r="Q1937" s="40">
        <f>Beazley_data[[#This Row],[WEP]]</f>
        <v>2694.2305999999999</v>
      </c>
      <c r="R1937" s="40">
        <f t="shared" si="243"/>
        <v>4620</v>
      </c>
      <c r="S1937" s="41">
        <f t="shared" si="244"/>
        <v>0.41683320346320352</v>
      </c>
      <c r="U1937" s="42">
        <f>Beazley_data[[#This Row],[Acq_costs]]</f>
        <v>801.69464497635499</v>
      </c>
      <c r="V1937" s="40">
        <f t="shared" si="245"/>
        <v>1980</v>
      </c>
      <c r="W1937" s="43">
        <f t="shared" si="246"/>
        <v>0.59510371465840661</v>
      </c>
      <c r="Y1937" s="44">
        <f>Beazley_data[[#This Row],[total_RC]]</f>
        <v>1</v>
      </c>
      <c r="Z1937" s="45">
        <f t="shared" si="247"/>
        <v>0</v>
      </c>
      <c r="AA1937" s="43" t="str">
        <f t="shared" si="248"/>
        <v>no values</v>
      </c>
      <c r="AD1937" s="42">
        <f>Beazley_data[[#This Row],[Cat_incurred]]+Beazley_data[[#This Row],[incurred_exc_cat]]</f>
        <v>0</v>
      </c>
      <c r="AE1937" s="40">
        <f t="shared" si="249"/>
        <v>0</v>
      </c>
      <c r="AF1937" s="43" t="str">
        <f t="shared" si="250"/>
        <v>no values</v>
      </c>
    </row>
    <row r="1938" spans="1:32" x14ac:dyDescent="0.25">
      <c r="A1938" s="48" t="s">
        <v>2209</v>
      </c>
      <c r="B1938" s="48" t="s">
        <v>144</v>
      </c>
      <c r="C1938" s="49">
        <v>2015</v>
      </c>
      <c r="D1938" s="85">
        <v>27743.220399999998</v>
      </c>
      <c r="E1938" s="49">
        <v>8263.5021284982395</v>
      </c>
      <c r="F1938" s="49">
        <v>0</v>
      </c>
      <c r="G1938" s="49">
        <v>0</v>
      </c>
      <c r="H1938" s="49">
        <v>0</v>
      </c>
      <c r="I1938" s="49">
        <v>0</v>
      </c>
      <c r="J1938" s="49">
        <v>1.0525864291959</v>
      </c>
      <c r="K1938" s="49">
        <v>0</v>
      </c>
      <c r="L1938" s="49">
        <v>0</v>
      </c>
      <c r="M1938" s="38">
        <f>IF(OR(Beazley_data[[#This Row],[total_RC]]&lt;0.6,Beazley_data[[#This Row],[total_RC]]&gt;2),1,Beazley_data[[#This Row],[total_RC]])</f>
        <v>1.0525864291959</v>
      </c>
      <c r="P1938" s="39" t="str">
        <f>Beazley_data[[#This Row],[key]]</f>
        <v>LE2015</v>
      </c>
      <c r="Q1938" s="40">
        <f>Beazley_data[[#This Row],[WEP]]</f>
        <v>27743.220399999998</v>
      </c>
      <c r="R1938" s="40">
        <f t="shared" si="243"/>
        <v>14194.805256400001</v>
      </c>
      <c r="S1938" s="41">
        <f t="shared" si="244"/>
        <v>-0.95446291082376311</v>
      </c>
      <c r="U1938" s="42">
        <f>Beazley_data[[#This Row],[Acq_costs]]</f>
        <v>8263.5021284982395</v>
      </c>
      <c r="V1938" s="40">
        <f t="shared" si="245"/>
        <v>6083.5254955999999</v>
      </c>
      <c r="W1938" s="43">
        <f t="shared" si="246"/>
        <v>-0.35834100382663636</v>
      </c>
      <c r="Y1938" s="44">
        <f>Beazley_data[[#This Row],[total_RC]]</f>
        <v>1.0525864291959</v>
      </c>
      <c r="Z1938" s="45">
        <f t="shared" si="247"/>
        <v>1</v>
      </c>
      <c r="AA1938" s="43">
        <f t="shared" si="248"/>
        <v>-5.2586429195899953E-2</v>
      </c>
      <c r="AD1938" s="42">
        <f>Beazley_data[[#This Row],[Cat_incurred]]+Beazley_data[[#This Row],[incurred_exc_cat]]</f>
        <v>0</v>
      </c>
      <c r="AE1938" s="40">
        <f t="shared" si="249"/>
        <v>0</v>
      </c>
      <c r="AF1938" s="43" t="str">
        <f t="shared" si="250"/>
        <v>no values</v>
      </c>
    </row>
    <row r="1939" spans="1:32" x14ac:dyDescent="0.25">
      <c r="A1939" s="46" t="s">
        <v>2210</v>
      </c>
      <c r="B1939" s="46" t="s">
        <v>144</v>
      </c>
      <c r="C1939">
        <v>2016</v>
      </c>
      <c r="D1939" s="84">
        <v>79422.6777</v>
      </c>
      <c r="E1939">
        <v>26014.380112989202</v>
      </c>
      <c r="F1939">
        <v>0</v>
      </c>
      <c r="G1939">
        <v>0</v>
      </c>
      <c r="H1939">
        <v>23624.12196</v>
      </c>
      <c r="I1939">
        <v>23624.12196</v>
      </c>
      <c r="K1939">
        <v>23624.12196</v>
      </c>
      <c r="L1939">
        <v>23624.12196</v>
      </c>
      <c r="M1939" s="38">
        <f>IF(OR(Beazley_data[[#This Row],[total_RC]]&lt;0.6,Beazley_data[[#This Row],[total_RC]]&gt;2),1,Beazley_data[[#This Row],[total_RC]])</f>
        <v>1</v>
      </c>
      <c r="P1939" s="39" t="str">
        <f>Beazley_data[[#This Row],[key]]</f>
        <v>LE2016</v>
      </c>
      <c r="Q1939" s="40">
        <f>Beazley_data[[#This Row],[WEP]]</f>
        <v>79422.6777</v>
      </c>
      <c r="R1939" s="40">
        <f t="shared" si="243"/>
        <v>125949.63614800001</v>
      </c>
      <c r="S1939" s="41">
        <f t="shared" si="244"/>
        <v>0.36940923269780179</v>
      </c>
      <c r="U1939" s="42">
        <f>Beazley_data[[#This Row],[Acq_costs]]</f>
        <v>26014.380112989202</v>
      </c>
      <c r="V1939" s="40">
        <f t="shared" si="245"/>
        <v>53978.415492</v>
      </c>
      <c r="W1939" s="43">
        <f t="shared" si="246"/>
        <v>0.51805958222607096</v>
      </c>
      <c r="Y1939" s="44">
        <f>Beazley_data[[#This Row],[total_RC]]</f>
        <v>0</v>
      </c>
      <c r="Z1939" s="45">
        <f t="shared" si="247"/>
        <v>1</v>
      </c>
      <c r="AA1939" s="43">
        <f t="shared" si="248"/>
        <v>1</v>
      </c>
      <c r="AD1939" s="42">
        <f>Beazley_data[[#This Row],[Cat_incurred]]+Beazley_data[[#This Row],[incurred_exc_cat]]</f>
        <v>23624.12196</v>
      </c>
      <c r="AE1939" s="40">
        <f t="shared" si="249"/>
        <v>26399.472000000002</v>
      </c>
      <c r="AF1939" s="43">
        <f t="shared" si="250"/>
        <v>0.10512899803450618</v>
      </c>
    </row>
    <row r="1940" spans="1:32" x14ac:dyDescent="0.25">
      <c r="A1940" s="48" t="s">
        <v>2211</v>
      </c>
      <c r="B1940" s="48" t="s">
        <v>144</v>
      </c>
      <c r="C1940" s="49">
        <v>2017</v>
      </c>
      <c r="D1940" s="85">
        <v>114707.7049</v>
      </c>
      <c r="E1940" s="49">
        <v>38026.740293682597</v>
      </c>
      <c r="F1940" s="49">
        <v>0</v>
      </c>
      <c r="G1940" s="49">
        <v>0</v>
      </c>
      <c r="H1940" s="49">
        <v>0</v>
      </c>
      <c r="I1940" s="49">
        <v>0</v>
      </c>
      <c r="J1940" s="49">
        <v>0.77816029680955801</v>
      </c>
      <c r="K1940" s="49">
        <v>0</v>
      </c>
      <c r="L1940" s="49">
        <v>0</v>
      </c>
      <c r="M1940" s="38">
        <f>IF(OR(Beazley_data[[#This Row],[total_RC]]&lt;0.6,Beazley_data[[#This Row],[total_RC]]&gt;2),1,Beazley_data[[#This Row],[total_RC]])</f>
        <v>0.77816029680955801</v>
      </c>
      <c r="P1940" s="39" t="str">
        <f>Beazley_data[[#This Row],[key]]</f>
        <v>LE2017</v>
      </c>
      <c r="Q1940" s="40">
        <f>Beazley_data[[#This Row],[WEP]]</f>
        <v>114707.7049</v>
      </c>
      <c r="R1940" s="40">
        <f t="shared" si="243"/>
        <v>101401.401368932</v>
      </c>
      <c r="S1940" s="41">
        <f t="shared" si="244"/>
        <v>-0.13122405954386412</v>
      </c>
      <c r="U1940" s="42">
        <f>Beazley_data[[#This Row],[Acq_costs]]</f>
        <v>38026.740293682597</v>
      </c>
      <c r="V1940" s="40">
        <f t="shared" si="245"/>
        <v>43457.743443828003</v>
      </c>
      <c r="W1940" s="43">
        <f t="shared" si="246"/>
        <v>0.12497204686123052</v>
      </c>
      <c r="Y1940" s="44">
        <f>Beazley_data[[#This Row],[total_RC]]</f>
        <v>0.77816029680955801</v>
      </c>
      <c r="Z1940" s="45">
        <f t="shared" si="247"/>
        <v>1</v>
      </c>
      <c r="AA1940" s="43">
        <f t="shared" si="248"/>
        <v>0.22183970319044199</v>
      </c>
      <c r="AD1940" s="42">
        <f>Beazley_data[[#This Row],[Cat_incurred]]+Beazley_data[[#This Row],[incurred_exc_cat]]</f>
        <v>0</v>
      </c>
      <c r="AE1940" s="40">
        <f t="shared" si="249"/>
        <v>0</v>
      </c>
      <c r="AF1940" s="43" t="str">
        <f t="shared" si="250"/>
        <v>no values</v>
      </c>
    </row>
    <row r="1941" spans="1:32" x14ac:dyDescent="0.25">
      <c r="A1941" s="46" t="s">
        <v>2212</v>
      </c>
      <c r="B1941" s="46" t="s">
        <v>144</v>
      </c>
      <c r="C1941">
        <v>2018</v>
      </c>
      <c r="D1941" s="84">
        <v>154265.42679999999</v>
      </c>
      <c r="E1941">
        <v>49962.3686622038</v>
      </c>
      <c r="F1941">
        <v>0</v>
      </c>
      <c r="G1941">
        <v>0</v>
      </c>
      <c r="H1941">
        <v>0</v>
      </c>
      <c r="I1941">
        <v>0</v>
      </c>
      <c r="J1941">
        <v>0.90456460224501101</v>
      </c>
      <c r="K1941">
        <v>0</v>
      </c>
      <c r="L1941">
        <v>0</v>
      </c>
      <c r="M1941" s="38">
        <f>IF(OR(Beazley_data[[#This Row],[total_RC]]&lt;0.6,Beazley_data[[#This Row],[total_RC]]&gt;2),1,Beazley_data[[#This Row],[total_RC]])</f>
        <v>0.90456460224501101</v>
      </c>
      <c r="P1941" s="39" t="str">
        <f>Beazley_data[[#This Row],[key]]</f>
        <v>LE2018</v>
      </c>
      <c r="Q1941" s="40">
        <f>Beazley_data[[#This Row],[WEP]]</f>
        <v>154265.42679999999</v>
      </c>
      <c r="R1941" s="40">
        <f t="shared" si="243"/>
        <v>186802.78964929999</v>
      </c>
      <c r="S1941" s="41">
        <f t="shared" si="244"/>
        <v>0.17418028344429454</v>
      </c>
      <c r="U1941" s="42">
        <f>Beazley_data[[#This Row],[Acq_costs]]</f>
        <v>49962.3686622038</v>
      </c>
      <c r="V1941" s="40">
        <f t="shared" si="245"/>
        <v>59108.402128019603</v>
      </c>
      <c r="W1941" s="43">
        <f t="shared" si="246"/>
        <v>0.15473322127718692</v>
      </c>
      <c r="Y1941" s="44">
        <f>Beazley_data[[#This Row],[total_RC]]</f>
        <v>0.90456460224501101</v>
      </c>
      <c r="Z1941" s="45">
        <f t="shared" si="247"/>
        <v>0.97486487012207002</v>
      </c>
      <c r="AA1941" s="43">
        <f t="shared" si="248"/>
        <v>7.2112833308124222E-2</v>
      </c>
      <c r="AD1941" s="42">
        <f>Beazley_data[[#This Row],[Cat_incurred]]+Beazley_data[[#This Row],[incurred_exc_cat]]</f>
        <v>0</v>
      </c>
      <c r="AE1941" s="40">
        <f t="shared" si="249"/>
        <v>0</v>
      </c>
      <c r="AF1941" s="43" t="str">
        <f t="shared" si="250"/>
        <v>no values</v>
      </c>
    </row>
    <row r="1942" spans="1:32" x14ac:dyDescent="0.25">
      <c r="A1942" s="48" t="s">
        <v>2213</v>
      </c>
      <c r="B1942" s="48" t="s">
        <v>144</v>
      </c>
      <c r="C1942" s="49">
        <v>2019</v>
      </c>
      <c r="D1942" s="85">
        <v>228732.17050000001</v>
      </c>
      <c r="E1942" s="49">
        <v>75495.792668135196</v>
      </c>
      <c r="F1942" s="49">
        <v>0</v>
      </c>
      <c r="G1942" s="49">
        <v>0</v>
      </c>
      <c r="H1942" s="49">
        <v>0</v>
      </c>
      <c r="I1942" s="49">
        <v>0</v>
      </c>
      <c r="J1942" s="49">
        <v>0.98961961995385805</v>
      </c>
      <c r="K1942" s="49">
        <v>0</v>
      </c>
      <c r="L1942" s="49">
        <v>0</v>
      </c>
      <c r="M1942" s="38">
        <f>IF(OR(Beazley_data[[#This Row],[total_RC]]&lt;0.6,Beazley_data[[#This Row],[total_RC]]&gt;2),1,Beazley_data[[#This Row],[total_RC]])</f>
        <v>0.98961961995385805</v>
      </c>
      <c r="P1942" s="39" t="str">
        <f>Beazley_data[[#This Row],[key]]</f>
        <v>LE2019</v>
      </c>
      <c r="Q1942" s="40">
        <f>Beazley_data[[#This Row],[WEP]]</f>
        <v>228732.17050000001</v>
      </c>
      <c r="R1942" s="40">
        <f t="shared" si="243"/>
        <v>232502.60894140499</v>
      </c>
      <c r="S1942" s="41">
        <f t="shared" si="244"/>
        <v>1.6216757560579487E-2</v>
      </c>
      <c r="U1942" s="42">
        <f>Beazley_data[[#This Row],[Acq_costs]]</f>
        <v>75495.792668135196</v>
      </c>
      <c r="V1942" s="40">
        <f t="shared" si="245"/>
        <v>76615.680030595206</v>
      </c>
      <c r="W1942" s="43">
        <f t="shared" si="246"/>
        <v>1.461694736655474E-2</v>
      </c>
      <c r="Y1942" s="44">
        <f>Beazley_data[[#This Row],[total_RC]]</f>
        <v>0.98961961995385805</v>
      </c>
      <c r="Z1942" s="45">
        <f t="shared" si="247"/>
        <v>1.01043327607624</v>
      </c>
      <c r="AA1942" s="43">
        <f t="shared" si="248"/>
        <v>2.0598743742096932E-2</v>
      </c>
      <c r="AD1942" s="42">
        <f>Beazley_data[[#This Row],[Cat_incurred]]+Beazley_data[[#This Row],[incurred_exc_cat]]</f>
        <v>0</v>
      </c>
      <c r="AE1942" s="40">
        <f t="shared" si="249"/>
        <v>0</v>
      </c>
      <c r="AF1942" s="43" t="str">
        <f t="shared" si="250"/>
        <v>no values</v>
      </c>
    </row>
    <row r="1943" spans="1:32" x14ac:dyDescent="0.25">
      <c r="A1943" s="46" t="s">
        <v>2214</v>
      </c>
      <c r="B1943" s="46" t="s">
        <v>144</v>
      </c>
      <c r="C1943">
        <v>2020</v>
      </c>
      <c r="D1943" s="84">
        <v>178831.2458</v>
      </c>
      <c r="E1943">
        <v>62765.233136912502</v>
      </c>
      <c r="F1943">
        <v>0</v>
      </c>
      <c r="G1943">
        <v>0</v>
      </c>
      <c r="H1943">
        <v>0</v>
      </c>
      <c r="I1943">
        <v>0</v>
      </c>
      <c r="J1943">
        <v>0.99116136524144105</v>
      </c>
      <c r="K1943">
        <v>0</v>
      </c>
      <c r="L1943">
        <v>0</v>
      </c>
      <c r="M1943" s="38">
        <f>IF(OR(Beazley_data[[#This Row],[total_RC]]&lt;0.6,Beazley_data[[#This Row],[total_RC]]&gt;2),1,Beazley_data[[#This Row],[total_RC]])</f>
        <v>0.99116136524144105</v>
      </c>
      <c r="P1943" s="39" t="str">
        <f>Beazley_data[[#This Row],[key]]</f>
        <v>LE2020</v>
      </c>
      <c r="Q1943" s="40">
        <f>Beazley_data[[#This Row],[WEP]]</f>
        <v>178831.2458</v>
      </c>
      <c r="R1943" s="40">
        <f t="shared" si="243"/>
        <v>184735.62695613599</v>
      </c>
      <c r="S1943" s="41">
        <f t="shared" si="244"/>
        <v>3.1961247829786182E-2</v>
      </c>
      <c r="U1943" s="42">
        <f>Beazley_data[[#This Row],[Acq_costs]]</f>
        <v>62765.233136912502</v>
      </c>
      <c r="V1943" s="40">
        <f t="shared" si="245"/>
        <v>64729.782083321203</v>
      </c>
      <c r="W1943" s="43">
        <f t="shared" si="246"/>
        <v>3.0350000929709634E-2</v>
      </c>
      <c r="Y1943" s="44">
        <f>Beazley_data[[#This Row],[total_RC]]</f>
        <v>0.99116136524144105</v>
      </c>
      <c r="Z1943" s="45">
        <f t="shared" si="247"/>
        <v>1.00751152772582</v>
      </c>
      <c r="AA1943" s="43">
        <f t="shared" si="248"/>
        <v>1.6228263433655115E-2</v>
      </c>
      <c r="AD1943" s="42">
        <f>Beazley_data[[#This Row],[Cat_incurred]]+Beazley_data[[#This Row],[incurred_exc_cat]]</f>
        <v>0</v>
      </c>
      <c r="AE1943" s="40">
        <f t="shared" si="249"/>
        <v>0</v>
      </c>
      <c r="AF1943" s="43" t="str">
        <f t="shared" si="250"/>
        <v>no values</v>
      </c>
    </row>
    <row r="1944" spans="1:32" x14ac:dyDescent="0.25">
      <c r="A1944" s="48" t="s">
        <v>2215</v>
      </c>
      <c r="B1944" s="48" t="s">
        <v>144</v>
      </c>
      <c r="C1944" s="49">
        <v>2021</v>
      </c>
      <c r="D1944" s="85">
        <v>208893.30799999999</v>
      </c>
      <c r="E1944" s="49">
        <v>73582.092745616101</v>
      </c>
      <c r="F1944" s="49">
        <v>0</v>
      </c>
      <c r="G1944" s="49">
        <v>0</v>
      </c>
      <c r="H1944" s="49">
        <v>0</v>
      </c>
      <c r="I1944" s="49">
        <v>0</v>
      </c>
      <c r="J1944" s="49">
        <v>0.99420772664512602</v>
      </c>
      <c r="K1944" s="49">
        <v>0</v>
      </c>
      <c r="L1944" s="49">
        <v>0</v>
      </c>
      <c r="M1944" s="38">
        <f>IF(OR(Beazley_data[[#This Row],[total_RC]]&lt;0.6,Beazley_data[[#This Row],[total_RC]]&gt;2),1,Beazley_data[[#This Row],[total_RC]])</f>
        <v>0.99420772664512602</v>
      </c>
      <c r="P1944" s="39" t="str">
        <f>Beazley_data[[#This Row],[key]]</f>
        <v>LE2021</v>
      </c>
      <c r="Q1944" s="40">
        <f>Beazley_data[[#This Row],[WEP]]</f>
        <v>208893.30799999999</v>
      </c>
      <c r="R1944" s="40">
        <f t="shared" si="243"/>
        <v>212055.47659097999</v>
      </c>
      <c r="S1944" s="41">
        <f t="shared" si="244"/>
        <v>1.4911987380921555E-2</v>
      </c>
      <c r="U1944" s="42">
        <f>Beazley_data[[#This Row],[Acq_costs]]</f>
        <v>73582.092745616101</v>
      </c>
      <c r="V1944" s="40">
        <f t="shared" si="245"/>
        <v>74711.7873807492</v>
      </c>
      <c r="W1944" s="43">
        <f t="shared" si="246"/>
        <v>1.5120701494877962E-2</v>
      </c>
      <c r="Y1944" s="44">
        <f>Beazley_data[[#This Row],[total_RC]]</f>
        <v>0.99420772664512602</v>
      </c>
      <c r="Z1944" s="45">
        <f t="shared" si="247"/>
        <v>1.0054207956351999</v>
      </c>
      <c r="AA1944" s="43">
        <f t="shared" si="248"/>
        <v>1.115261295444935E-2</v>
      </c>
      <c r="AD1944" s="42">
        <f>Beazley_data[[#This Row],[Cat_incurred]]+Beazley_data[[#This Row],[incurred_exc_cat]]</f>
        <v>0</v>
      </c>
      <c r="AE1944" s="40">
        <f t="shared" si="249"/>
        <v>0</v>
      </c>
      <c r="AF1944" s="43" t="str">
        <f t="shared" si="250"/>
        <v>no values</v>
      </c>
    </row>
    <row r="1945" spans="1:32" x14ac:dyDescent="0.25">
      <c r="A1945" s="46" t="s">
        <v>2216</v>
      </c>
      <c r="B1945" s="46" t="s">
        <v>144</v>
      </c>
      <c r="C1945">
        <v>2022</v>
      </c>
      <c r="D1945" s="84">
        <v>168061.93549999999</v>
      </c>
      <c r="E1945">
        <v>57173.011102955898</v>
      </c>
      <c r="F1945">
        <v>0</v>
      </c>
      <c r="G1945">
        <v>0</v>
      </c>
      <c r="H1945">
        <v>43823.5</v>
      </c>
      <c r="I1945">
        <v>43823.5</v>
      </c>
      <c r="J1945">
        <v>0.98509598812133603</v>
      </c>
      <c r="K1945">
        <v>43823.5</v>
      </c>
      <c r="L1945">
        <v>43823.5</v>
      </c>
      <c r="M1945" s="38">
        <f>IF(OR(Beazley_data[[#This Row],[total_RC]]&lt;0.6,Beazley_data[[#This Row],[total_RC]]&gt;2),1,Beazley_data[[#This Row],[total_RC]])</f>
        <v>0.98509598812133603</v>
      </c>
      <c r="P1945" s="39" t="str">
        <f>Beazley_data[[#This Row],[key]]</f>
        <v>LE2022</v>
      </c>
      <c r="Q1945" s="40">
        <f>Beazley_data[[#This Row],[WEP]]</f>
        <v>168061.93549999999</v>
      </c>
      <c r="R1945" s="40">
        <f t="shared" si="243"/>
        <v>4.8159863088000003</v>
      </c>
      <c r="S1945" s="41">
        <f t="shared" si="244"/>
        <v>-34895.680497805653</v>
      </c>
      <c r="U1945" s="42">
        <f>Beazley_data[[#This Row],[Acq_costs]]</f>
        <v>57173.011102955898</v>
      </c>
      <c r="V1945" s="40">
        <f t="shared" si="245"/>
        <v>6.1749148800000001E-2</v>
      </c>
      <c r="W1945" s="43">
        <f t="shared" si="246"/>
        <v>-925890.48537308897</v>
      </c>
      <c r="Y1945" s="44">
        <f>Beazley_data[[#This Row],[total_RC]]</f>
        <v>0.98509598812133603</v>
      </c>
      <c r="Z1945" s="45">
        <f t="shared" si="247"/>
        <v>1</v>
      </c>
      <c r="AA1945" s="43">
        <f t="shared" si="248"/>
        <v>1.490401187866397E-2</v>
      </c>
      <c r="AD1945" s="42">
        <f>Beazley_data[[#This Row],[Cat_incurred]]+Beazley_data[[#This Row],[incurred_exc_cat]]</f>
        <v>43823.5</v>
      </c>
      <c r="AE1945" s="40">
        <f t="shared" si="249"/>
        <v>0</v>
      </c>
      <c r="AF1945" s="43" t="str">
        <f t="shared" si="250"/>
        <v>no values</v>
      </c>
    </row>
    <row r="1946" spans="1:32" x14ac:dyDescent="0.25">
      <c r="A1946" s="48" t="s">
        <v>2217</v>
      </c>
      <c r="B1946" s="48" t="s">
        <v>144</v>
      </c>
      <c r="C1946" s="49">
        <v>2023</v>
      </c>
      <c r="D1946" s="85">
        <v>175916.05850000001</v>
      </c>
      <c r="E1946" s="49">
        <v>60539.844595070601</v>
      </c>
      <c r="F1946" s="49">
        <v>0</v>
      </c>
      <c r="G1946" s="49">
        <v>0</v>
      </c>
      <c r="H1946" s="49">
        <v>0</v>
      </c>
      <c r="I1946" s="49">
        <v>0</v>
      </c>
      <c r="J1946" s="49">
        <v>0.99462386646036005</v>
      </c>
      <c r="K1946" s="49">
        <v>0</v>
      </c>
      <c r="L1946" s="49">
        <v>0</v>
      </c>
      <c r="M1946" s="38">
        <f>IF(OR(Beazley_data[[#This Row],[total_RC]]&lt;0.6,Beazley_data[[#This Row],[total_RC]]&gt;2),1,Beazley_data[[#This Row],[total_RC]])</f>
        <v>0.99462386646036005</v>
      </c>
      <c r="P1946" s="39" t="str">
        <f>Beazley_data[[#This Row],[key]]</f>
        <v>LE2023</v>
      </c>
      <c r="Q1946" s="40">
        <f>Beazley_data[[#This Row],[WEP]]</f>
        <v>175916.05850000001</v>
      </c>
      <c r="R1946" s="40">
        <f t="shared" si="243"/>
        <v>0</v>
      </c>
      <c r="S1946" s="41" t="str">
        <f t="shared" si="244"/>
        <v>no values</v>
      </c>
      <c r="U1946" s="42">
        <f>Beazley_data[[#This Row],[Acq_costs]]</f>
        <v>60539.844595070601</v>
      </c>
      <c r="V1946" s="40">
        <f t="shared" si="245"/>
        <v>0</v>
      </c>
      <c r="W1946" s="43" t="str">
        <f t="shared" si="246"/>
        <v>no values</v>
      </c>
      <c r="Y1946" s="44">
        <f>Beazley_data[[#This Row],[total_RC]]</f>
        <v>0.99462386646036005</v>
      </c>
      <c r="Z1946" s="45">
        <f t="shared" si="247"/>
        <v>0</v>
      </c>
      <c r="AA1946" s="43" t="str">
        <f t="shared" si="248"/>
        <v>no values</v>
      </c>
      <c r="AD1946" s="42">
        <f>Beazley_data[[#This Row],[Cat_incurred]]+Beazley_data[[#This Row],[incurred_exc_cat]]</f>
        <v>0</v>
      </c>
      <c r="AE1946" s="40">
        <f t="shared" si="249"/>
        <v>0</v>
      </c>
      <c r="AF1946" s="43" t="str">
        <f t="shared" si="250"/>
        <v>no values</v>
      </c>
    </row>
    <row r="1947" spans="1:32" x14ac:dyDescent="0.25">
      <c r="A1947" s="46" t="s">
        <v>2218</v>
      </c>
      <c r="B1947" s="46" t="s">
        <v>144</v>
      </c>
      <c r="C1947">
        <v>2024</v>
      </c>
      <c r="D1947" s="84">
        <v>94459.116500000004</v>
      </c>
      <c r="E1947">
        <v>30407.4065919737</v>
      </c>
      <c r="F1947">
        <v>0</v>
      </c>
      <c r="G1947">
        <v>0</v>
      </c>
      <c r="H1947">
        <v>0</v>
      </c>
      <c r="I1947">
        <v>0</v>
      </c>
      <c r="K1947">
        <v>0</v>
      </c>
      <c r="L1947">
        <v>0</v>
      </c>
      <c r="M1947" s="38">
        <f>IF(OR(Beazley_data[[#This Row],[total_RC]]&lt;0.6,Beazley_data[[#This Row],[total_RC]]&gt;2),1,Beazley_data[[#This Row],[total_RC]])</f>
        <v>1</v>
      </c>
      <c r="P1947" s="39" t="str">
        <f>Beazley_data[[#This Row],[key]]</f>
        <v>LE2024</v>
      </c>
      <c r="Q1947" s="40">
        <f>Beazley_data[[#This Row],[WEP]]</f>
        <v>94459.116500000004</v>
      </c>
      <c r="R1947" s="40">
        <f t="shared" si="243"/>
        <v>0</v>
      </c>
      <c r="S1947" s="41" t="str">
        <f t="shared" si="244"/>
        <v>no values</v>
      </c>
      <c r="U1947" s="42">
        <f>Beazley_data[[#This Row],[Acq_costs]]</f>
        <v>30407.4065919737</v>
      </c>
      <c r="V1947" s="40">
        <f t="shared" si="245"/>
        <v>0</v>
      </c>
      <c r="W1947" s="43" t="str">
        <f t="shared" si="246"/>
        <v>no values</v>
      </c>
      <c r="Y1947" s="44">
        <f>Beazley_data[[#This Row],[total_RC]]</f>
        <v>0</v>
      </c>
      <c r="Z1947" s="45">
        <f t="shared" si="247"/>
        <v>0</v>
      </c>
      <c r="AA1947" s="43" t="str">
        <f t="shared" si="248"/>
        <v>no values</v>
      </c>
      <c r="AD1947" s="42">
        <f>Beazley_data[[#This Row],[Cat_incurred]]+Beazley_data[[#This Row],[incurred_exc_cat]]</f>
        <v>0</v>
      </c>
      <c r="AE1947" s="40">
        <f t="shared" si="249"/>
        <v>0</v>
      </c>
      <c r="AF1947" s="43" t="str">
        <f t="shared" si="250"/>
        <v>no values</v>
      </c>
    </row>
    <row r="1948" spans="1:32" x14ac:dyDescent="0.25">
      <c r="A1948" s="48" t="s">
        <v>2219</v>
      </c>
      <c r="B1948" s="48" t="s">
        <v>2220</v>
      </c>
      <c r="C1948" s="49">
        <v>2020</v>
      </c>
      <c r="D1948" s="85">
        <v>21462.455600000001</v>
      </c>
      <c r="E1948" s="49">
        <v>5365.6084726490999</v>
      </c>
      <c r="F1948" s="49">
        <v>0</v>
      </c>
      <c r="G1948" s="49">
        <v>0</v>
      </c>
      <c r="H1948" s="49">
        <v>0</v>
      </c>
      <c r="I1948" s="49">
        <v>0</v>
      </c>
      <c r="J1948" s="49">
        <v>1.1584000000000001</v>
      </c>
      <c r="K1948" s="49">
        <v>0</v>
      </c>
      <c r="L1948" s="49">
        <v>0</v>
      </c>
      <c r="M1948" s="38">
        <f>IF(OR(Beazley_data[[#This Row],[total_RC]]&lt;0.6,Beazley_data[[#This Row],[total_RC]]&gt;2),1,Beazley_data[[#This Row],[total_RC]])</f>
        <v>1.1584000000000001</v>
      </c>
      <c r="P1948" s="39" t="str">
        <f>Beazley_data[[#This Row],[key]]</f>
        <v>LR2020</v>
      </c>
      <c r="Q1948" s="40">
        <f>Beazley_data[[#This Row],[WEP]]</f>
        <v>21462.455600000001</v>
      </c>
      <c r="R1948" s="40">
        <f t="shared" si="243"/>
        <v>0</v>
      </c>
      <c r="S1948" s="41" t="str">
        <f t="shared" si="244"/>
        <v>no values</v>
      </c>
      <c r="U1948" s="42">
        <f>Beazley_data[[#This Row],[Acq_costs]]</f>
        <v>5365.6084726490999</v>
      </c>
      <c r="V1948" s="40">
        <f t="shared" si="245"/>
        <v>0</v>
      </c>
      <c r="W1948" s="43" t="str">
        <f t="shared" si="246"/>
        <v>no values</v>
      </c>
      <c r="Y1948" s="44">
        <f>Beazley_data[[#This Row],[total_RC]]</f>
        <v>1.1584000000000001</v>
      </c>
      <c r="Z1948" s="45">
        <f t="shared" si="247"/>
        <v>0</v>
      </c>
      <c r="AA1948" s="43" t="str">
        <f t="shared" si="248"/>
        <v>no values</v>
      </c>
      <c r="AD1948" s="42">
        <f>Beazley_data[[#This Row],[Cat_incurred]]+Beazley_data[[#This Row],[incurred_exc_cat]]</f>
        <v>0</v>
      </c>
      <c r="AE1948" s="40">
        <f t="shared" si="249"/>
        <v>0</v>
      </c>
      <c r="AF1948" s="43" t="str">
        <f t="shared" si="250"/>
        <v>no values</v>
      </c>
    </row>
    <row r="1949" spans="1:32" x14ac:dyDescent="0.25">
      <c r="A1949" s="46" t="s">
        <v>2221</v>
      </c>
      <c r="B1949" s="46" t="s">
        <v>2222</v>
      </c>
      <c r="C1949">
        <v>1993</v>
      </c>
      <c r="D1949" s="84">
        <v>146093.72700000001</v>
      </c>
      <c r="E1949">
        <v>51350.032200321999</v>
      </c>
      <c r="F1949">
        <v>0</v>
      </c>
      <c r="G1949">
        <v>0</v>
      </c>
      <c r="H1949">
        <v>140140.87876687601</v>
      </c>
      <c r="I1949">
        <v>140140.87876687601</v>
      </c>
      <c r="K1949">
        <v>140140.87876687601</v>
      </c>
      <c r="L1949">
        <v>140140.87876687601</v>
      </c>
      <c r="M1949" s="38">
        <f>IF(OR(Beazley_data[[#This Row],[total_RC]]&lt;0.6,Beazley_data[[#This Row],[total_RC]]&gt;2),1,Beazley_data[[#This Row],[total_RC]])</f>
        <v>1</v>
      </c>
      <c r="P1949" s="39" t="str">
        <f>Beazley_data[[#This Row],[key]]</f>
        <v>M1993</v>
      </c>
      <c r="Q1949" s="40">
        <f>Beazley_data[[#This Row],[WEP]]</f>
        <v>146093.72700000001</v>
      </c>
      <c r="R1949" s="40">
        <f t="shared" si="243"/>
        <v>0</v>
      </c>
      <c r="S1949" s="41" t="str">
        <f t="shared" si="244"/>
        <v>no values</v>
      </c>
      <c r="U1949" s="42">
        <f>Beazley_data[[#This Row],[Acq_costs]]</f>
        <v>51350.032200321999</v>
      </c>
      <c r="V1949" s="40">
        <f t="shared" si="245"/>
        <v>0</v>
      </c>
      <c r="W1949" s="43" t="str">
        <f t="shared" si="246"/>
        <v>no values</v>
      </c>
      <c r="Y1949" s="44">
        <f>Beazley_data[[#This Row],[total_RC]]</f>
        <v>0</v>
      </c>
      <c r="Z1949" s="45">
        <f t="shared" si="247"/>
        <v>0</v>
      </c>
      <c r="AA1949" s="43" t="str">
        <f t="shared" si="248"/>
        <v>no values</v>
      </c>
      <c r="AD1949" s="42">
        <f>Beazley_data[[#This Row],[Cat_incurred]]+Beazley_data[[#This Row],[incurred_exc_cat]]</f>
        <v>140140.87876687601</v>
      </c>
      <c r="AE1949" s="40">
        <f t="shared" si="249"/>
        <v>0</v>
      </c>
      <c r="AF1949" s="43" t="str">
        <f t="shared" si="250"/>
        <v>no values</v>
      </c>
    </row>
    <row r="1950" spans="1:32" x14ac:dyDescent="0.25">
      <c r="A1950" s="48" t="s">
        <v>2223</v>
      </c>
      <c r="B1950" s="48" t="s">
        <v>2222</v>
      </c>
      <c r="C1950" s="49">
        <v>1994</v>
      </c>
      <c r="D1950" s="85">
        <v>92935.294800000003</v>
      </c>
      <c r="E1950" s="49">
        <v>26981.2146193548</v>
      </c>
      <c r="F1950" s="49">
        <v>0</v>
      </c>
      <c r="G1950" s="49">
        <v>0</v>
      </c>
      <c r="H1950" s="49">
        <v>58453.793670079998</v>
      </c>
      <c r="I1950" s="49">
        <v>58453.793670079998</v>
      </c>
      <c r="J1950" s="49"/>
      <c r="K1950" s="49">
        <v>58453.793670079998</v>
      </c>
      <c r="L1950" s="49">
        <v>58453.793670079998</v>
      </c>
      <c r="M1950" s="38">
        <f>IF(OR(Beazley_data[[#This Row],[total_RC]]&lt;0.6,Beazley_data[[#This Row],[total_RC]]&gt;2),1,Beazley_data[[#This Row],[total_RC]])</f>
        <v>1</v>
      </c>
      <c r="P1950" s="39" t="str">
        <f>Beazley_data[[#This Row],[key]]</f>
        <v>M1994</v>
      </c>
      <c r="Q1950" s="40">
        <f>Beazley_data[[#This Row],[WEP]]</f>
        <v>92935.294800000003</v>
      </c>
      <c r="R1950" s="40">
        <f t="shared" si="243"/>
        <v>0</v>
      </c>
      <c r="S1950" s="41" t="str">
        <f t="shared" si="244"/>
        <v>no values</v>
      </c>
      <c r="U1950" s="42">
        <f>Beazley_data[[#This Row],[Acq_costs]]</f>
        <v>26981.2146193548</v>
      </c>
      <c r="V1950" s="40">
        <f t="shared" si="245"/>
        <v>0</v>
      </c>
      <c r="W1950" s="43" t="str">
        <f t="shared" si="246"/>
        <v>no values</v>
      </c>
      <c r="Y1950" s="44">
        <f>Beazley_data[[#This Row],[total_RC]]</f>
        <v>0</v>
      </c>
      <c r="Z1950" s="45">
        <f t="shared" si="247"/>
        <v>0</v>
      </c>
      <c r="AA1950" s="43" t="str">
        <f t="shared" si="248"/>
        <v>no values</v>
      </c>
      <c r="AD1950" s="42">
        <f>Beazley_data[[#This Row],[Cat_incurred]]+Beazley_data[[#This Row],[incurred_exc_cat]]</f>
        <v>58453.793670079998</v>
      </c>
      <c r="AE1950" s="40">
        <f t="shared" si="249"/>
        <v>0</v>
      </c>
      <c r="AF1950" s="43" t="str">
        <f t="shared" si="250"/>
        <v>no values</v>
      </c>
    </row>
    <row r="1951" spans="1:32" x14ac:dyDescent="0.25">
      <c r="A1951" s="46" t="s">
        <v>2224</v>
      </c>
      <c r="B1951" s="46" t="s">
        <v>2225</v>
      </c>
      <c r="C1951">
        <v>1993</v>
      </c>
      <c r="D1951" s="84">
        <v>44206.578999999998</v>
      </c>
      <c r="E1951">
        <v>11051.644749999999</v>
      </c>
      <c r="F1951">
        <v>26151.097600000001</v>
      </c>
      <c r="G1951">
        <v>26151.097600000001</v>
      </c>
      <c r="H1951">
        <v>3356.8203500598001</v>
      </c>
      <c r="I1951">
        <v>3356.8203500598001</v>
      </c>
      <c r="K1951">
        <v>29507.9179500598</v>
      </c>
      <c r="L1951">
        <v>29507.9179500598</v>
      </c>
      <c r="M1951" s="38">
        <f>IF(OR(Beazley_data[[#This Row],[total_RC]]&lt;0.6,Beazley_data[[#This Row],[total_RC]]&gt;2),1,Beazley_data[[#This Row],[total_RC]])</f>
        <v>1</v>
      </c>
      <c r="P1951" s="39" t="str">
        <f>Beazley_data[[#This Row],[key]]</f>
        <v>MA1993</v>
      </c>
      <c r="Q1951" s="40">
        <f>Beazley_data[[#This Row],[WEP]]</f>
        <v>44206.578999999998</v>
      </c>
      <c r="R1951" s="40">
        <f t="shared" si="243"/>
        <v>0</v>
      </c>
      <c r="S1951" s="41" t="str">
        <f t="shared" si="244"/>
        <v>no values</v>
      </c>
      <c r="U1951" s="42">
        <f>Beazley_data[[#This Row],[Acq_costs]]</f>
        <v>11051.644749999999</v>
      </c>
      <c r="V1951" s="40">
        <f t="shared" si="245"/>
        <v>0</v>
      </c>
      <c r="W1951" s="43" t="str">
        <f t="shared" si="246"/>
        <v>no values</v>
      </c>
      <c r="Y1951" s="44">
        <f>Beazley_data[[#This Row],[total_RC]]</f>
        <v>0</v>
      </c>
      <c r="Z1951" s="45">
        <f t="shared" si="247"/>
        <v>0</v>
      </c>
      <c r="AA1951" s="43" t="str">
        <f t="shared" si="248"/>
        <v>no values</v>
      </c>
      <c r="AD1951" s="42">
        <f>Beazley_data[[#This Row],[Cat_incurred]]+Beazley_data[[#This Row],[incurred_exc_cat]]</f>
        <v>29507.9179500598</v>
      </c>
      <c r="AE1951" s="40">
        <f t="shared" si="249"/>
        <v>0</v>
      </c>
      <c r="AF1951" s="43" t="str">
        <f t="shared" si="250"/>
        <v>no values</v>
      </c>
    </row>
    <row r="1952" spans="1:32" x14ac:dyDescent="0.25">
      <c r="A1952" s="48" t="s">
        <v>2226</v>
      </c>
      <c r="B1952" s="48" t="s">
        <v>2225</v>
      </c>
      <c r="C1952" s="49">
        <v>1994</v>
      </c>
      <c r="D1952" s="85">
        <v>33047.1682</v>
      </c>
      <c r="E1952" s="49">
        <v>8261.79205</v>
      </c>
      <c r="F1952" s="49">
        <v>20689.291700000002</v>
      </c>
      <c r="G1952" s="49">
        <v>20689.291700000002</v>
      </c>
      <c r="H1952" s="49">
        <v>3955.6675969100002</v>
      </c>
      <c r="I1952" s="49">
        <v>3955.6675969100002</v>
      </c>
      <c r="J1952" s="49"/>
      <c r="K1952" s="49">
        <v>24644.959296910001</v>
      </c>
      <c r="L1952" s="49">
        <v>24644.959296910001</v>
      </c>
      <c r="M1952" s="38">
        <f>IF(OR(Beazley_data[[#This Row],[total_RC]]&lt;0.6,Beazley_data[[#This Row],[total_RC]]&gt;2),1,Beazley_data[[#This Row],[total_RC]])</f>
        <v>1</v>
      </c>
      <c r="P1952" s="39" t="str">
        <f>Beazley_data[[#This Row],[key]]</f>
        <v>MA1994</v>
      </c>
      <c r="Q1952" s="40">
        <f>Beazley_data[[#This Row],[WEP]]</f>
        <v>33047.1682</v>
      </c>
      <c r="R1952" s="40">
        <f t="shared" si="243"/>
        <v>0</v>
      </c>
      <c r="S1952" s="41" t="str">
        <f t="shared" si="244"/>
        <v>no values</v>
      </c>
      <c r="U1952" s="42">
        <f>Beazley_data[[#This Row],[Acq_costs]]</f>
        <v>8261.79205</v>
      </c>
      <c r="V1952" s="40">
        <f t="shared" si="245"/>
        <v>0</v>
      </c>
      <c r="W1952" s="43" t="str">
        <f t="shared" si="246"/>
        <v>no values</v>
      </c>
      <c r="Y1952" s="44">
        <f>Beazley_data[[#This Row],[total_RC]]</f>
        <v>0</v>
      </c>
      <c r="Z1952" s="45">
        <f t="shared" si="247"/>
        <v>0</v>
      </c>
      <c r="AA1952" s="43" t="str">
        <f t="shared" si="248"/>
        <v>no values</v>
      </c>
      <c r="AD1952" s="42">
        <f>Beazley_data[[#This Row],[Cat_incurred]]+Beazley_data[[#This Row],[incurred_exc_cat]]</f>
        <v>24644.959296910001</v>
      </c>
      <c r="AE1952" s="40">
        <f t="shared" si="249"/>
        <v>0</v>
      </c>
      <c r="AF1952" s="43" t="str">
        <f t="shared" si="250"/>
        <v>no values</v>
      </c>
    </row>
    <row r="1953" spans="1:32" x14ac:dyDescent="0.25">
      <c r="A1953" s="46" t="s">
        <v>2227</v>
      </c>
      <c r="B1953" s="46" t="s">
        <v>2225</v>
      </c>
      <c r="C1953">
        <v>1995</v>
      </c>
      <c r="D1953" s="84">
        <v>27763.198700000001</v>
      </c>
      <c r="E1953">
        <v>6940.7996750000002</v>
      </c>
      <c r="F1953">
        <v>7825.4053999999996</v>
      </c>
      <c r="G1953">
        <v>7825.4053999999996</v>
      </c>
      <c r="H1953">
        <v>314.74125347</v>
      </c>
      <c r="I1953">
        <v>314.74125347</v>
      </c>
      <c r="K1953">
        <v>8140.1466534700003</v>
      </c>
      <c r="L1953">
        <v>8140.1466534700003</v>
      </c>
      <c r="M1953" s="38">
        <f>IF(OR(Beazley_data[[#This Row],[total_RC]]&lt;0.6,Beazley_data[[#This Row],[total_RC]]&gt;2),1,Beazley_data[[#This Row],[total_RC]])</f>
        <v>1</v>
      </c>
      <c r="P1953" s="39" t="str">
        <f>Beazley_data[[#This Row],[key]]</f>
        <v>MA1995</v>
      </c>
      <c r="Q1953" s="40">
        <f>Beazley_data[[#This Row],[WEP]]</f>
        <v>27763.198700000001</v>
      </c>
      <c r="R1953" s="40">
        <f t="shared" si="243"/>
        <v>0</v>
      </c>
      <c r="S1953" s="41" t="str">
        <f t="shared" si="244"/>
        <v>no values</v>
      </c>
      <c r="U1953" s="42">
        <f>Beazley_data[[#This Row],[Acq_costs]]</f>
        <v>6940.7996750000002</v>
      </c>
      <c r="V1953" s="40">
        <f t="shared" si="245"/>
        <v>0</v>
      </c>
      <c r="W1953" s="43" t="str">
        <f t="shared" si="246"/>
        <v>no values</v>
      </c>
      <c r="Y1953" s="44">
        <f>Beazley_data[[#This Row],[total_RC]]</f>
        <v>0</v>
      </c>
      <c r="Z1953" s="45">
        <f t="shared" si="247"/>
        <v>0</v>
      </c>
      <c r="AA1953" s="43" t="str">
        <f t="shared" si="248"/>
        <v>no values</v>
      </c>
      <c r="AD1953" s="42">
        <f>Beazley_data[[#This Row],[Cat_incurred]]+Beazley_data[[#This Row],[incurred_exc_cat]]</f>
        <v>8140.1466534699994</v>
      </c>
      <c r="AE1953" s="40">
        <f t="shared" si="249"/>
        <v>0</v>
      </c>
      <c r="AF1953" s="43" t="str">
        <f t="shared" si="250"/>
        <v>no values</v>
      </c>
    </row>
    <row r="1954" spans="1:32" x14ac:dyDescent="0.25">
      <c r="A1954" s="48" t="s">
        <v>2228</v>
      </c>
      <c r="B1954" s="48" t="s">
        <v>2225</v>
      </c>
      <c r="C1954" s="49">
        <v>1996</v>
      </c>
      <c r="D1954" s="85">
        <v>108.61069999999999</v>
      </c>
      <c r="E1954" s="49">
        <v>39.158959863945597</v>
      </c>
      <c r="F1954" s="49">
        <v>0</v>
      </c>
      <c r="G1954" s="49">
        <v>0</v>
      </c>
      <c r="H1954" s="49">
        <v>219.69847440000001</v>
      </c>
      <c r="I1954" s="49">
        <v>219.69847440000001</v>
      </c>
      <c r="J1954" s="49"/>
      <c r="K1954" s="49">
        <v>219.69847440000001</v>
      </c>
      <c r="L1954" s="49">
        <v>219.69847440000001</v>
      </c>
      <c r="M1954" s="38">
        <f>IF(OR(Beazley_data[[#This Row],[total_RC]]&lt;0.6,Beazley_data[[#This Row],[total_RC]]&gt;2),1,Beazley_data[[#This Row],[total_RC]])</f>
        <v>1</v>
      </c>
      <c r="P1954" s="39" t="str">
        <f>Beazley_data[[#This Row],[key]]</f>
        <v>MA1996</v>
      </c>
      <c r="Q1954" s="40">
        <f>Beazley_data[[#This Row],[WEP]]</f>
        <v>108.61069999999999</v>
      </c>
      <c r="R1954" s="40">
        <f t="shared" si="243"/>
        <v>0</v>
      </c>
      <c r="S1954" s="41" t="str">
        <f t="shared" si="244"/>
        <v>no values</v>
      </c>
      <c r="U1954" s="42">
        <f>Beazley_data[[#This Row],[Acq_costs]]</f>
        <v>39.158959863945597</v>
      </c>
      <c r="V1954" s="40">
        <f t="shared" si="245"/>
        <v>0</v>
      </c>
      <c r="W1954" s="43" t="str">
        <f t="shared" si="246"/>
        <v>no values</v>
      </c>
      <c r="Y1954" s="44">
        <f>Beazley_data[[#This Row],[total_RC]]</f>
        <v>0</v>
      </c>
      <c r="Z1954" s="45">
        <f t="shared" si="247"/>
        <v>0</v>
      </c>
      <c r="AA1954" s="43" t="str">
        <f t="shared" si="248"/>
        <v>no values</v>
      </c>
      <c r="AD1954" s="42">
        <f>Beazley_data[[#This Row],[Cat_incurred]]+Beazley_data[[#This Row],[incurred_exc_cat]]</f>
        <v>219.69847440000001</v>
      </c>
      <c r="AE1954" s="40">
        <f t="shared" si="249"/>
        <v>0</v>
      </c>
      <c r="AF1954" s="43" t="str">
        <f t="shared" si="250"/>
        <v>no values</v>
      </c>
    </row>
    <row r="1955" spans="1:32" x14ac:dyDescent="0.25">
      <c r="A1955" s="46" t="s">
        <v>2229</v>
      </c>
      <c r="B1955" s="46" t="s">
        <v>2225</v>
      </c>
      <c r="C1955">
        <v>1997</v>
      </c>
      <c r="D1955" s="84">
        <v>1896.6565000000001</v>
      </c>
      <c r="E1955">
        <v>683.82853401360501</v>
      </c>
      <c r="F1955">
        <v>0</v>
      </c>
      <c r="G1955">
        <v>0</v>
      </c>
      <c r="H1955">
        <v>3988.5119617999999</v>
      </c>
      <c r="I1955">
        <v>3988.5119617999999</v>
      </c>
      <c r="K1955">
        <v>3988.5119617999999</v>
      </c>
      <c r="L1955">
        <v>3988.5119617999999</v>
      </c>
      <c r="M1955" s="38">
        <f>IF(OR(Beazley_data[[#This Row],[total_RC]]&lt;0.6,Beazley_data[[#This Row],[total_RC]]&gt;2),1,Beazley_data[[#This Row],[total_RC]])</f>
        <v>1</v>
      </c>
      <c r="P1955" s="39" t="str">
        <f>Beazley_data[[#This Row],[key]]</f>
        <v>MA1997</v>
      </c>
      <c r="Q1955" s="40">
        <f>Beazley_data[[#This Row],[WEP]]</f>
        <v>1896.6565000000001</v>
      </c>
      <c r="R1955" s="40">
        <f t="shared" si="243"/>
        <v>0</v>
      </c>
      <c r="S1955" s="41" t="str">
        <f t="shared" si="244"/>
        <v>no values</v>
      </c>
      <c r="U1955" s="42">
        <f>Beazley_data[[#This Row],[Acq_costs]]</f>
        <v>683.82853401360501</v>
      </c>
      <c r="V1955" s="40">
        <f t="shared" si="245"/>
        <v>0</v>
      </c>
      <c r="W1955" s="43" t="str">
        <f t="shared" si="246"/>
        <v>no values</v>
      </c>
      <c r="Y1955" s="44">
        <f>Beazley_data[[#This Row],[total_RC]]</f>
        <v>0</v>
      </c>
      <c r="Z1955" s="45">
        <f t="shared" si="247"/>
        <v>0</v>
      </c>
      <c r="AA1955" s="43" t="str">
        <f t="shared" si="248"/>
        <v>no values</v>
      </c>
      <c r="AD1955" s="42">
        <f>Beazley_data[[#This Row],[Cat_incurred]]+Beazley_data[[#This Row],[incurred_exc_cat]]</f>
        <v>3988.5119617999999</v>
      </c>
      <c r="AE1955" s="40">
        <f t="shared" si="249"/>
        <v>0</v>
      </c>
      <c r="AF1955" s="43" t="str">
        <f t="shared" si="250"/>
        <v>no values</v>
      </c>
    </row>
    <row r="1956" spans="1:32" x14ac:dyDescent="0.25">
      <c r="A1956" s="48" t="s">
        <v>2230</v>
      </c>
      <c r="B1956" s="48" t="s">
        <v>2225</v>
      </c>
      <c r="C1956" s="49">
        <v>1998</v>
      </c>
      <c r="D1956" s="85">
        <v>60094.210800000001</v>
      </c>
      <c r="E1956" s="49">
        <v>21666.6202204082</v>
      </c>
      <c r="F1956" s="49">
        <v>0</v>
      </c>
      <c r="G1956" s="49">
        <v>0</v>
      </c>
      <c r="H1956" s="49">
        <v>85875.914942429998</v>
      </c>
      <c r="I1956" s="49">
        <v>85875.914942429998</v>
      </c>
      <c r="J1956" s="49">
        <v>1</v>
      </c>
      <c r="K1956" s="49">
        <v>85875.914942429998</v>
      </c>
      <c r="L1956" s="49">
        <v>85875.914942429998</v>
      </c>
      <c r="M1956" s="38">
        <f>IF(OR(Beazley_data[[#This Row],[total_RC]]&lt;0.6,Beazley_data[[#This Row],[total_RC]]&gt;2),1,Beazley_data[[#This Row],[total_RC]])</f>
        <v>1</v>
      </c>
      <c r="P1956" s="39" t="str">
        <f>Beazley_data[[#This Row],[key]]</f>
        <v>MA1998</v>
      </c>
      <c r="Q1956" s="40">
        <f>Beazley_data[[#This Row],[WEP]]</f>
        <v>60094.210800000001</v>
      </c>
      <c r="R1956" s="40">
        <f t="shared" si="243"/>
        <v>0</v>
      </c>
      <c r="S1956" s="41" t="str">
        <f t="shared" si="244"/>
        <v>no values</v>
      </c>
      <c r="U1956" s="42">
        <f>Beazley_data[[#This Row],[Acq_costs]]</f>
        <v>21666.6202204082</v>
      </c>
      <c r="V1956" s="40">
        <f t="shared" si="245"/>
        <v>0</v>
      </c>
      <c r="W1956" s="43" t="str">
        <f t="shared" si="246"/>
        <v>no values</v>
      </c>
      <c r="Y1956" s="44">
        <f>Beazley_data[[#This Row],[total_RC]]</f>
        <v>1</v>
      </c>
      <c r="Z1956" s="45">
        <f t="shared" si="247"/>
        <v>0</v>
      </c>
      <c r="AA1956" s="43" t="str">
        <f t="shared" si="248"/>
        <v>no values</v>
      </c>
      <c r="AD1956" s="42">
        <f>Beazley_data[[#This Row],[Cat_incurred]]+Beazley_data[[#This Row],[incurred_exc_cat]]</f>
        <v>85875.914942429998</v>
      </c>
      <c r="AE1956" s="40">
        <f t="shared" si="249"/>
        <v>0</v>
      </c>
      <c r="AF1956" s="43" t="str">
        <f t="shared" si="250"/>
        <v>no values</v>
      </c>
    </row>
    <row r="1957" spans="1:32" x14ac:dyDescent="0.25">
      <c r="A1957" s="46" t="s">
        <v>2231</v>
      </c>
      <c r="B1957" s="46" t="s">
        <v>2225</v>
      </c>
      <c r="C1957">
        <v>2003</v>
      </c>
      <c r="D1957" s="84">
        <v>94309.183999999994</v>
      </c>
      <c r="E1957">
        <v>20702.016</v>
      </c>
      <c r="F1957">
        <v>69247.776146799995</v>
      </c>
      <c r="G1957">
        <v>69247.776146799995</v>
      </c>
      <c r="H1957">
        <v>0</v>
      </c>
      <c r="I1957">
        <v>0</v>
      </c>
      <c r="J1957">
        <v>1.1499999999999999</v>
      </c>
      <c r="K1957">
        <v>69247.776146799995</v>
      </c>
      <c r="L1957">
        <v>69247.776146799995</v>
      </c>
      <c r="M1957" s="38">
        <f>IF(OR(Beazley_data[[#This Row],[total_RC]]&lt;0.6,Beazley_data[[#This Row],[total_RC]]&gt;2),1,Beazley_data[[#This Row],[total_RC]])</f>
        <v>1.1499999999999999</v>
      </c>
      <c r="P1957" s="39" t="str">
        <f>Beazley_data[[#This Row],[key]]</f>
        <v>MA2003</v>
      </c>
      <c r="Q1957" s="40">
        <f>Beazley_data[[#This Row],[WEP]]</f>
        <v>94309.183999999994</v>
      </c>
      <c r="R1957" s="40">
        <f t="shared" si="243"/>
        <v>0</v>
      </c>
      <c r="S1957" s="41" t="str">
        <f t="shared" si="244"/>
        <v>no values</v>
      </c>
      <c r="U1957" s="42">
        <f>Beazley_data[[#This Row],[Acq_costs]]</f>
        <v>20702.016</v>
      </c>
      <c r="V1957" s="40">
        <f t="shared" si="245"/>
        <v>0</v>
      </c>
      <c r="W1957" s="43" t="str">
        <f t="shared" si="246"/>
        <v>no values</v>
      </c>
      <c r="Y1957" s="44">
        <f>Beazley_data[[#This Row],[total_RC]]</f>
        <v>1.1499999999999999</v>
      </c>
      <c r="Z1957" s="45">
        <f t="shared" si="247"/>
        <v>0</v>
      </c>
      <c r="AA1957" s="43" t="str">
        <f t="shared" si="248"/>
        <v>no values</v>
      </c>
      <c r="AD1957" s="42">
        <f>Beazley_data[[#This Row],[Cat_incurred]]+Beazley_data[[#This Row],[incurred_exc_cat]]</f>
        <v>69247.776146799995</v>
      </c>
      <c r="AE1957" s="40">
        <f t="shared" si="249"/>
        <v>0</v>
      </c>
      <c r="AF1957" s="43" t="str">
        <f t="shared" si="250"/>
        <v>no values</v>
      </c>
    </row>
    <row r="1958" spans="1:32" x14ac:dyDescent="0.25">
      <c r="A1958" s="48" t="s">
        <v>2232</v>
      </c>
      <c r="B1958" s="48" t="s">
        <v>2233</v>
      </c>
      <c r="C1958" s="49">
        <v>1993</v>
      </c>
      <c r="D1958" s="85">
        <v>287398.39030000003</v>
      </c>
      <c r="E1958" s="49">
        <v>57617.683700065303</v>
      </c>
      <c r="F1958" s="49">
        <v>257286.70233684999</v>
      </c>
      <c r="G1958" s="49">
        <v>257286.70233684999</v>
      </c>
      <c r="H1958" s="49">
        <v>0</v>
      </c>
      <c r="I1958" s="49">
        <v>0</v>
      </c>
      <c r="J1958" s="49"/>
      <c r="K1958" s="49">
        <v>257286.70233684999</v>
      </c>
      <c r="L1958" s="49">
        <v>257286.70233684999</v>
      </c>
      <c r="M1958" s="38">
        <f>IF(OR(Beazley_data[[#This Row],[total_RC]]&lt;0.6,Beazley_data[[#This Row],[total_RC]]&gt;2),1,Beazley_data[[#This Row],[total_RC]])</f>
        <v>1</v>
      </c>
      <c r="P1958" s="39" t="str">
        <f>Beazley_data[[#This Row],[key]]</f>
        <v>MC1993</v>
      </c>
      <c r="Q1958" s="40">
        <f>Beazley_data[[#This Row],[WEP]]</f>
        <v>287398.39030000003</v>
      </c>
      <c r="R1958" s="40">
        <f t="shared" si="243"/>
        <v>0</v>
      </c>
      <c r="S1958" s="41" t="str">
        <f t="shared" si="244"/>
        <v>no values</v>
      </c>
      <c r="U1958" s="42">
        <f>Beazley_data[[#This Row],[Acq_costs]]</f>
        <v>57617.683700065303</v>
      </c>
      <c r="V1958" s="40">
        <f t="shared" si="245"/>
        <v>0</v>
      </c>
      <c r="W1958" s="43" t="str">
        <f t="shared" si="246"/>
        <v>no values</v>
      </c>
      <c r="Y1958" s="44">
        <f>Beazley_data[[#This Row],[total_RC]]</f>
        <v>0</v>
      </c>
      <c r="Z1958" s="45">
        <f t="shared" si="247"/>
        <v>0</v>
      </c>
      <c r="AA1958" s="43" t="str">
        <f t="shared" si="248"/>
        <v>no values</v>
      </c>
      <c r="AD1958" s="42">
        <f>Beazley_data[[#This Row],[Cat_incurred]]+Beazley_data[[#This Row],[incurred_exc_cat]]</f>
        <v>257286.70233684999</v>
      </c>
      <c r="AE1958" s="40">
        <f t="shared" si="249"/>
        <v>0</v>
      </c>
      <c r="AF1958" s="43" t="str">
        <f t="shared" si="250"/>
        <v>no values</v>
      </c>
    </row>
    <row r="1959" spans="1:32" x14ac:dyDescent="0.25">
      <c r="A1959" s="46" t="s">
        <v>2234</v>
      </c>
      <c r="B1959" s="46" t="s">
        <v>2235</v>
      </c>
      <c r="C1959">
        <v>1992</v>
      </c>
      <c r="D1959" s="84">
        <v>3814.2611000000002</v>
      </c>
      <c r="E1959">
        <v>673.10490000000004</v>
      </c>
      <c r="F1959">
        <v>0</v>
      </c>
      <c r="G1959">
        <v>0</v>
      </c>
      <c r="H1959">
        <v>3518.7250434799998</v>
      </c>
      <c r="I1959">
        <v>3518.7250434799998</v>
      </c>
      <c r="K1959">
        <v>3518.7250434799998</v>
      </c>
      <c r="L1959">
        <v>3518.7250434799998</v>
      </c>
      <c r="M1959" s="38">
        <f>IF(OR(Beazley_data[[#This Row],[total_RC]]&lt;0.6,Beazley_data[[#This Row],[total_RC]]&gt;2),1,Beazley_data[[#This Row],[total_RC]])</f>
        <v>1</v>
      </c>
      <c r="P1959" s="39" t="str">
        <f>Beazley_data[[#This Row],[key]]</f>
        <v>MD1992</v>
      </c>
      <c r="Q1959" s="40">
        <f>Beazley_data[[#This Row],[WEP]]</f>
        <v>3814.2611000000002</v>
      </c>
      <c r="R1959" s="40">
        <f t="shared" si="243"/>
        <v>0</v>
      </c>
      <c r="S1959" s="41" t="str">
        <f t="shared" si="244"/>
        <v>no values</v>
      </c>
      <c r="U1959" s="42">
        <f>Beazley_data[[#This Row],[Acq_costs]]</f>
        <v>673.10490000000004</v>
      </c>
      <c r="V1959" s="40">
        <f t="shared" si="245"/>
        <v>0</v>
      </c>
      <c r="W1959" s="43" t="str">
        <f t="shared" si="246"/>
        <v>no values</v>
      </c>
      <c r="Y1959" s="44">
        <f>Beazley_data[[#This Row],[total_RC]]</f>
        <v>0</v>
      </c>
      <c r="Z1959" s="45">
        <f t="shared" si="247"/>
        <v>0</v>
      </c>
      <c r="AA1959" s="43" t="str">
        <f t="shared" si="248"/>
        <v>no values</v>
      </c>
      <c r="AD1959" s="42">
        <f>Beazley_data[[#This Row],[Cat_incurred]]+Beazley_data[[#This Row],[incurred_exc_cat]]</f>
        <v>3518.7250434799998</v>
      </c>
      <c r="AE1959" s="40">
        <f t="shared" si="249"/>
        <v>0</v>
      </c>
      <c r="AF1959" s="43" t="str">
        <f t="shared" si="250"/>
        <v>no values</v>
      </c>
    </row>
    <row r="1960" spans="1:32" x14ac:dyDescent="0.25">
      <c r="A1960" s="48" t="s">
        <v>2236</v>
      </c>
      <c r="B1960" s="48" t="s">
        <v>2235</v>
      </c>
      <c r="C1960" s="49">
        <v>1993</v>
      </c>
      <c r="D1960" s="85">
        <v>350048.85359999997</v>
      </c>
      <c r="E1960" s="49">
        <v>114239.918222357</v>
      </c>
      <c r="F1960" s="49">
        <v>90175.455990319999</v>
      </c>
      <c r="G1960" s="49">
        <v>90175.455990319999</v>
      </c>
      <c r="H1960" s="49">
        <v>79926.332282500007</v>
      </c>
      <c r="I1960" s="49">
        <v>79926.332282500007</v>
      </c>
      <c r="J1960" s="49"/>
      <c r="K1960" s="49">
        <v>170101.78827282001</v>
      </c>
      <c r="L1960" s="49">
        <v>170101.78827282001</v>
      </c>
      <c r="M1960" s="38">
        <f>IF(OR(Beazley_data[[#This Row],[total_RC]]&lt;0.6,Beazley_data[[#This Row],[total_RC]]&gt;2),1,Beazley_data[[#This Row],[total_RC]])</f>
        <v>1</v>
      </c>
      <c r="P1960" s="39" t="str">
        <f>Beazley_data[[#This Row],[key]]</f>
        <v>MD1993</v>
      </c>
      <c r="Q1960" s="40">
        <f>Beazley_data[[#This Row],[WEP]]</f>
        <v>350048.85359999997</v>
      </c>
      <c r="R1960" s="40">
        <f t="shared" si="243"/>
        <v>0</v>
      </c>
      <c r="S1960" s="41" t="str">
        <f t="shared" si="244"/>
        <v>no values</v>
      </c>
      <c r="U1960" s="42">
        <f>Beazley_data[[#This Row],[Acq_costs]]</f>
        <v>114239.918222357</v>
      </c>
      <c r="V1960" s="40">
        <f t="shared" si="245"/>
        <v>0</v>
      </c>
      <c r="W1960" s="43" t="str">
        <f t="shared" si="246"/>
        <v>no values</v>
      </c>
      <c r="Y1960" s="44">
        <f>Beazley_data[[#This Row],[total_RC]]</f>
        <v>0</v>
      </c>
      <c r="Z1960" s="45">
        <f t="shared" si="247"/>
        <v>0</v>
      </c>
      <c r="AA1960" s="43" t="str">
        <f t="shared" si="248"/>
        <v>no values</v>
      </c>
      <c r="AD1960" s="42">
        <f>Beazley_data[[#This Row],[Cat_incurred]]+Beazley_data[[#This Row],[incurred_exc_cat]]</f>
        <v>170101.78827282001</v>
      </c>
      <c r="AE1960" s="40">
        <f t="shared" si="249"/>
        <v>0</v>
      </c>
      <c r="AF1960" s="43" t="str">
        <f t="shared" si="250"/>
        <v>no values</v>
      </c>
    </row>
    <row r="1961" spans="1:32" x14ac:dyDescent="0.25">
      <c r="A1961" s="46" t="s">
        <v>2237</v>
      </c>
      <c r="B1961" s="46" t="s">
        <v>2235</v>
      </c>
      <c r="C1961">
        <v>1994</v>
      </c>
      <c r="D1961" s="84">
        <v>430811.15500000003</v>
      </c>
      <c r="E1961">
        <v>208364.596104578</v>
      </c>
      <c r="F1961">
        <v>8750.8455135000004</v>
      </c>
      <c r="G1961">
        <v>8750.8455135000004</v>
      </c>
      <c r="H1961">
        <v>256697.93686444001</v>
      </c>
      <c r="I1961">
        <v>256697.93686444001</v>
      </c>
      <c r="K1961">
        <v>265448.78237794002</v>
      </c>
      <c r="L1961">
        <v>265448.78237794002</v>
      </c>
      <c r="M1961" s="38">
        <f>IF(OR(Beazley_data[[#This Row],[total_RC]]&lt;0.6,Beazley_data[[#This Row],[total_RC]]&gt;2),1,Beazley_data[[#This Row],[total_RC]])</f>
        <v>1</v>
      </c>
      <c r="P1961" s="39" t="str">
        <f>Beazley_data[[#This Row],[key]]</f>
        <v>MD1994</v>
      </c>
      <c r="Q1961" s="40">
        <f>Beazley_data[[#This Row],[WEP]]</f>
        <v>430811.15500000003</v>
      </c>
      <c r="R1961" s="40">
        <f t="shared" si="243"/>
        <v>0</v>
      </c>
      <c r="S1961" s="41" t="str">
        <f t="shared" si="244"/>
        <v>no values</v>
      </c>
      <c r="U1961" s="42">
        <f>Beazley_data[[#This Row],[Acq_costs]]</f>
        <v>208364.596104578</v>
      </c>
      <c r="V1961" s="40">
        <f t="shared" si="245"/>
        <v>0</v>
      </c>
      <c r="W1961" s="43" t="str">
        <f t="shared" si="246"/>
        <v>no values</v>
      </c>
      <c r="Y1961" s="44">
        <f>Beazley_data[[#This Row],[total_RC]]</f>
        <v>0</v>
      </c>
      <c r="Z1961" s="45">
        <f t="shared" si="247"/>
        <v>0</v>
      </c>
      <c r="AA1961" s="43" t="str">
        <f t="shared" si="248"/>
        <v>no values</v>
      </c>
      <c r="AD1961" s="42">
        <f>Beazley_data[[#This Row],[Cat_incurred]]+Beazley_data[[#This Row],[incurred_exc_cat]]</f>
        <v>265448.78237794002</v>
      </c>
      <c r="AE1961" s="40">
        <f t="shared" si="249"/>
        <v>0</v>
      </c>
      <c r="AF1961" s="43" t="str">
        <f t="shared" si="250"/>
        <v>no values</v>
      </c>
    </row>
    <row r="1962" spans="1:32" x14ac:dyDescent="0.25">
      <c r="A1962" s="48" t="s">
        <v>2238</v>
      </c>
      <c r="B1962" s="48" t="s">
        <v>2235</v>
      </c>
      <c r="C1962" s="49">
        <v>1995</v>
      </c>
      <c r="D1962" s="85">
        <v>370044.63909999997</v>
      </c>
      <c r="E1962" s="49">
        <v>132152.44072722</v>
      </c>
      <c r="F1962" s="49">
        <v>62190.031897829998</v>
      </c>
      <c r="G1962" s="49">
        <v>62190.031897829998</v>
      </c>
      <c r="H1962" s="49">
        <v>263098.70253441</v>
      </c>
      <c r="I1962" s="49">
        <v>263098.70253441</v>
      </c>
      <c r="J1962" s="49">
        <v>1.1000000000000001</v>
      </c>
      <c r="K1962" s="49">
        <v>325288.73443224002</v>
      </c>
      <c r="L1962" s="49">
        <v>325288.73443224002</v>
      </c>
      <c r="M1962" s="38">
        <f>IF(OR(Beazley_data[[#This Row],[total_RC]]&lt;0.6,Beazley_data[[#This Row],[total_RC]]&gt;2),1,Beazley_data[[#This Row],[total_RC]])</f>
        <v>1.1000000000000001</v>
      </c>
      <c r="P1962" s="39" t="str">
        <f>Beazley_data[[#This Row],[key]]</f>
        <v>MD1995</v>
      </c>
      <c r="Q1962" s="40">
        <f>Beazley_data[[#This Row],[WEP]]</f>
        <v>370044.63909999997</v>
      </c>
      <c r="R1962" s="40">
        <f t="shared" si="243"/>
        <v>0</v>
      </c>
      <c r="S1962" s="41" t="str">
        <f t="shared" si="244"/>
        <v>no values</v>
      </c>
      <c r="U1962" s="42">
        <f>Beazley_data[[#This Row],[Acq_costs]]</f>
        <v>132152.44072722</v>
      </c>
      <c r="V1962" s="40">
        <f t="shared" si="245"/>
        <v>0</v>
      </c>
      <c r="W1962" s="43" t="str">
        <f t="shared" si="246"/>
        <v>no values</v>
      </c>
      <c r="Y1962" s="44">
        <f>Beazley_data[[#This Row],[total_RC]]</f>
        <v>1.1000000000000001</v>
      </c>
      <c r="Z1962" s="45">
        <f t="shared" si="247"/>
        <v>0</v>
      </c>
      <c r="AA1962" s="43" t="str">
        <f t="shared" si="248"/>
        <v>no values</v>
      </c>
      <c r="AD1962" s="42">
        <f>Beazley_data[[#This Row],[Cat_incurred]]+Beazley_data[[#This Row],[incurred_exc_cat]]</f>
        <v>325288.73443224002</v>
      </c>
      <c r="AE1962" s="40">
        <f t="shared" si="249"/>
        <v>0</v>
      </c>
      <c r="AF1962" s="43" t="str">
        <f t="shared" si="250"/>
        <v>no values</v>
      </c>
    </row>
    <row r="1963" spans="1:32" x14ac:dyDescent="0.25">
      <c r="A1963" s="46" t="s">
        <v>2239</v>
      </c>
      <c r="B1963" s="46" t="s">
        <v>2235</v>
      </c>
      <c r="C1963">
        <v>1996</v>
      </c>
      <c r="D1963" s="84">
        <v>1365411.5555</v>
      </c>
      <c r="E1963">
        <v>338209.33453127701</v>
      </c>
      <c r="F1963">
        <v>383603.03285485</v>
      </c>
      <c r="G1963">
        <v>383603.03285485</v>
      </c>
      <c r="H1963">
        <v>716103.25193258002</v>
      </c>
      <c r="I1963">
        <v>716103.25193258002</v>
      </c>
      <c r="J1963">
        <v>0.999489639904236</v>
      </c>
      <c r="K1963">
        <v>1099706.28478743</v>
      </c>
      <c r="L1963">
        <v>1099706.28478743</v>
      </c>
      <c r="M1963" s="38">
        <f>IF(OR(Beazley_data[[#This Row],[total_RC]]&lt;0.6,Beazley_data[[#This Row],[total_RC]]&gt;2),1,Beazley_data[[#This Row],[total_RC]])</f>
        <v>0.999489639904236</v>
      </c>
      <c r="P1963" s="39" t="str">
        <f>Beazley_data[[#This Row],[key]]</f>
        <v>MD1996</v>
      </c>
      <c r="Q1963" s="40">
        <f>Beazley_data[[#This Row],[WEP]]</f>
        <v>1365411.5555</v>
      </c>
      <c r="R1963" s="40">
        <f t="shared" si="243"/>
        <v>0</v>
      </c>
      <c r="S1963" s="41" t="str">
        <f t="shared" si="244"/>
        <v>no values</v>
      </c>
      <c r="U1963" s="42">
        <f>Beazley_data[[#This Row],[Acq_costs]]</f>
        <v>338209.33453127701</v>
      </c>
      <c r="V1963" s="40">
        <f t="shared" si="245"/>
        <v>0</v>
      </c>
      <c r="W1963" s="43" t="str">
        <f t="shared" si="246"/>
        <v>no values</v>
      </c>
      <c r="Y1963" s="44">
        <f>Beazley_data[[#This Row],[total_RC]]</f>
        <v>0.999489639904236</v>
      </c>
      <c r="Z1963" s="45">
        <f t="shared" si="247"/>
        <v>0</v>
      </c>
      <c r="AA1963" s="43" t="str">
        <f t="shared" si="248"/>
        <v>no values</v>
      </c>
      <c r="AD1963" s="42">
        <f>Beazley_data[[#This Row],[Cat_incurred]]+Beazley_data[[#This Row],[incurred_exc_cat]]</f>
        <v>1099706.28478743</v>
      </c>
      <c r="AE1963" s="40">
        <f t="shared" si="249"/>
        <v>0</v>
      </c>
      <c r="AF1963" s="43" t="str">
        <f t="shared" si="250"/>
        <v>no values</v>
      </c>
    </row>
    <row r="1964" spans="1:32" x14ac:dyDescent="0.25">
      <c r="A1964" s="48" t="s">
        <v>2240</v>
      </c>
      <c r="B1964" s="48" t="s">
        <v>2235</v>
      </c>
      <c r="C1964" s="49">
        <v>1997</v>
      </c>
      <c r="D1964" s="85">
        <v>653476.26580000005</v>
      </c>
      <c r="E1964" s="49">
        <v>214664.875702088</v>
      </c>
      <c r="F1964" s="49">
        <v>313420.47678668</v>
      </c>
      <c r="G1964" s="49">
        <v>313420.47678668</v>
      </c>
      <c r="H1964" s="49">
        <v>241695.39089002999</v>
      </c>
      <c r="I1964" s="49">
        <v>241695.39089002999</v>
      </c>
      <c r="J1964" s="49">
        <v>0.91721257624785302</v>
      </c>
      <c r="K1964" s="49">
        <v>555115.86767671001</v>
      </c>
      <c r="L1964" s="49">
        <v>555115.86767671001</v>
      </c>
      <c r="M1964" s="38">
        <f>IF(OR(Beazley_data[[#This Row],[total_RC]]&lt;0.6,Beazley_data[[#This Row],[total_RC]]&gt;2),1,Beazley_data[[#This Row],[total_RC]])</f>
        <v>0.91721257624785302</v>
      </c>
      <c r="P1964" s="39" t="str">
        <f>Beazley_data[[#This Row],[key]]</f>
        <v>MD1997</v>
      </c>
      <c r="Q1964" s="40">
        <f>Beazley_data[[#This Row],[WEP]]</f>
        <v>653476.26580000005</v>
      </c>
      <c r="R1964" s="40">
        <f t="shared" si="243"/>
        <v>0</v>
      </c>
      <c r="S1964" s="41" t="str">
        <f t="shared" si="244"/>
        <v>no values</v>
      </c>
      <c r="U1964" s="42">
        <f>Beazley_data[[#This Row],[Acq_costs]]</f>
        <v>214664.875702088</v>
      </c>
      <c r="V1964" s="40">
        <f t="shared" si="245"/>
        <v>0</v>
      </c>
      <c r="W1964" s="43" t="str">
        <f t="shared" si="246"/>
        <v>no values</v>
      </c>
      <c r="Y1964" s="44">
        <f>Beazley_data[[#This Row],[total_RC]]</f>
        <v>0.91721257624785302</v>
      </c>
      <c r="Z1964" s="45">
        <f t="shared" si="247"/>
        <v>0</v>
      </c>
      <c r="AA1964" s="43" t="str">
        <f t="shared" si="248"/>
        <v>no values</v>
      </c>
      <c r="AD1964" s="42">
        <f>Beazley_data[[#This Row],[Cat_incurred]]+Beazley_data[[#This Row],[incurred_exc_cat]]</f>
        <v>555115.86767671001</v>
      </c>
      <c r="AE1964" s="40">
        <f t="shared" si="249"/>
        <v>0</v>
      </c>
      <c r="AF1964" s="43" t="str">
        <f t="shared" si="250"/>
        <v>no values</v>
      </c>
    </row>
    <row r="1965" spans="1:32" x14ac:dyDescent="0.25">
      <c r="A1965" s="46" t="s">
        <v>2241</v>
      </c>
      <c r="B1965" s="46" t="s">
        <v>2235</v>
      </c>
      <c r="C1965">
        <v>1998</v>
      </c>
      <c r="D1965" s="84">
        <v>1894683.7611</v>
      </c>
      <c r="E1965">
        <v>448286.37705871998</v>
      </c>
      <c r="F1965">
        <v>1342494.23336126</v>
      </c>
      <c r="G1965">
        <v>1342494.23336126</v>
      </c>
      <c r="H1965">
        <v>53793.840453869998</v>
      </c>
      <c r="I1965">
        <v>53793.840453869998</v>
      </c>
      <c r="J1965">
        <v>0.971381864771375</v>
      </c>
      <c r="K1965">
        <v>1396288.0738151299</v>
      </c>
      <c r="L1965">
        <v>1396288.0738151299</v>
      </c>
      <c r="M1965" s="38">
        <f>IF(OR(Beazley_data[[#This Row],[total_RC]]&lt;0.6,Beazley_data[[#This Row],[total_RC]]&gt;2),1,Beazley_data[[#This Row],[total_RC]])</f>
        <v>0.971381864771375</v>
      </c>
      <c r="P1965" s="39" t="str">
        <f>Beazley_data[[#This Row],[key]]</f>
        <v>MD1998</v>
      </c>
      <c r="Q1965" s="40">
        <f>Beazley_data[[#This Row],[WEP]]</f>
        <v>1894683.7611</v>
      </c>
      <c r="R1965" s="40">
        <f t="shared" si="243"/>
        <v>0</v>
      </c>
      <c r="S1965" s="41" t="str">
        <f t="shared" si="244"/>
        <v>no values</v>
      </c>
      <c r="U1965" s="42">
        <f>Beazley_data[[#This Row],[Acq_costs]]</f>
        <v>448286.37705871998</v>
      </c>
      <c r="V1965" s="40">
        <f t="shared" si="245"/>
        <v>0</v>
      </c>
      <c r="W1965" s="43" t="str">
        <f t="shared" si="246"/>
        <v>no values</v>
      </c>
      <c r="Y1965" s="44">
        <f>Beazley_data[[#This Row],[total_RC]]</f>
        <v>0.971381864771375</v>
      </c>
      <c r="Z1965" s="45">
        <f t="shared" si="247"/>
        <v>0</v>
      </c>
      <c r="AA1965" s="43" t="str">
        <f t="shared" si="248"/>
        <v>no values</v>
      </c>
      <c r="AD1965" s="42">
        <f>Beazley_data[[#This Row],[Cat_incurred]]+Beazley_data[[#This Row],[incurred_exc_cat]]</f>
        <v>1396288.0738151299</v>
      </c>
      <c r="AE1965" s="40">
        <f t="shared" si="249"/>
        <v>0</v>
      </c>
      <c r="AF1965" s="43" t="str">
        <f t="shared" si="250"/>
        <v>no values</v>
      </c>
    </row>
    <row r="1966" spans="1:32" x14ac:dyDescent="0.25">
      <c r="A1966" s="48" t="s">
        <v>2242</v>
      </c>
      <c r="B1966" s="48" t="s">
        <v>2235</v>
      </c>
      <c r="C1966" s="49">
        <v>1999</v>
      </c>
      <c r="D1966" s="85">
        <v>300588.78000000003</v>
      </c>
      <c r="E1966" s="49">
        <v>97761.420360396602</v>
      </c>
      <c r="F1966" s="49">
        <v>282626.09486835002</v>
      </c>
      <c r="G1966" s="49">
        <v>282626.09486835002</v>
      </c>
      <c r="H1966" s="49">
        <v>47315.024297869997</v>
      </c>
      <c r="I1966" s="49">
        <v>47315.024297869997</v>
      </c>
      <c r="J1966" s="49">
        <v>0.99962898178727599</v>
      </c>
      <c r="K1966" s="49">
        <v>329941.11916622001</v>
      </c>
      <c r="L1966" s="49">
        <v>329941.11916622001</v>
      </c>
      <c r="M1966" s="38">
        <f>IF(OR(Beazley_data[[#This Row],[total_RC]]&lt;0.6,Beazley_data[[#This Row],[total_RC]]&gt;2),1,Beazley_data[[#This Row],[total_RC]])</f>
        <v>0.99962898178727599</v>
      </c>
      <c r="P1966" s="39" t="str">
        <f>Beazley_data[[#This Row],[key]]</f>
        <v>MD1999</v>
      </c>
      <c r="Q1966" s="40">
        <f>Beazley_data[[#This Row],[WEP]]</f>
        <v>300588.78000000003</v>
      </c>
      <c r="R1966" s="40">
        <f t="shared" si="243"/>
        <v>0</v>
      </c>
      <c r="S1966" s="41" t="str">
        <f t="shared" si="244"/>
        <v>no values</v>
      </c>
      <c r="U1966" s="42">
        <f>Beazley_data[[#This Row],[Acq_costs]]</f>
        <v>97761.420360396602</v>
      </c>
      <c r="V1966" s="40">
        <f t="shared" si="245"/>
        <v>0</v>
      </c>
      <c r="W1966" s="43" t="str">
        <f t="shared" si="246"/>
        <v>no values</v>
      </c>
      <c r="Y1966" s="44">
        <f>Beazley_data[[#This Row],[total_RC]]</f>
        <v>0.99962898178727599</v>
      </c>
      <c r="Z1966" s="45">
        <f t="shared" si="247"/>
        <v>0</v>
      </c>
      <c r="AA1966" s="43" t="str">
        <f t="shared" si="248"/>
        <v>no values</v>
      </c>
      <c r="AD1966" s="42">
        <f>Beazley_data[[#This Row],[Cat_incurred]]+Beazley_data[[#This Row],[incurred_exc_cat]]</f>
        <v>329941.11916622001</v>
      </c>
      <c r="AE1966" s="40">
        <f t="shared" si="249"/>
        <v>0</v>
      </c>
      <c r="AF1966" s="43" t="str">
        <f t="shared" si="250"/>
        <v>no values</v>
      </c>
    </row>
    <row r="1967" spans="1:32" x14ac:dyDescent="0.25">
      <c r="A1967" s="46" t="s">
        <v>2243</v>
      </c>
      <c r="B1967" s="46" t="s">
        <v>2235</v>
      </c>
      <c r="C1967">
        <v>2000</v>
      </c>
      <c r="D1967" s="84">
        <v>596023.12589999998</v>
      </c>
      <c r="E1967">
        <v>149270.73248333301</v>
      </c>
      <c r="F1967">
        <v>355998.687209</v>
      </c>
      <c r="G1967">
        <v>355998.687209</v>
      </c>
      <c r="H1967">
        <v>0</v>
      </c>
      <c r="I1967">
        <v>0</v>
      </c>
      <c r="J1967">
        <v>1</v>
      </c>
      <c r="K1967">
        <v>355998.687209</v>
      </c>
      <c r="L1967">
        <v>355998.687209</v>
      </c>
      <c r="M1967" s="38">
        <f>IF(OR(Beazley_data[[#This Row],[total_RC]]&lt;0.6,Beazley_data[[#This Row],[total_RC]]&gt;2),1,Beazley_data[[#This Row],[total_RC]])</f>
        <v>1</v>
      </c>
      <c r="P1967" s="39" t="str">
        <f>Beazley_data[[#This Row],[key]]</f>
        <v>MD2000</v>
      </c>
      <c r="Q1967" s="40">
        <f>Beazley_data[[#This Row],[WEP]]</f>
        <v>596023.12589999998</v>
      </c>
      <c r="R1967" s="40">
        <f t="shared" si="243"/>
        <v>0</v>
      </c>
      <c r="S1967" s="41" t="str">
        <f t="shared" si="244"/>
        <v>no values</v>
      </c>
      <c r="U1967" s="42">
        <f>Beazley_data[[#This Row],[Acq_costs]]</f>
        <v>149270.73248333301</v>
      </c>
      <c r="V1967" s="40">
        <f t="shared" si="245"/>
        <v>0</v>
      </c>
      <c r="W1967" s="43" t="str">
        <f t="shared" si="246"/>
        <v>no values</v>
      </c>
      <c r="Y1967" s="44">
        <f>Beazley_data[[#This Row],[total_RC]]</f>
        <v>1</v>
      </c>
      <c r="Z1967" s="45">
        <f t="shared" si="247"/>
        <v>0</v>
      </c>
      <c r="AA1967" s="43" t="str">
        <f t="shared" si="248"/>
        <v>no values</v>
      </c>
      <c r="AD1967" s="42">
        <f>Beazley_data[[#This Row],[Cat_incurred]]+Beazley_data[[#This Row],[incurred_exc_cat]]</f>
        <v>355998.687209</v>
      </c>
      <c r="AE1967" s="40">
        <f t="shared" si="249"/>
        <v>0</v>
      </c>
      <c r="AF1967" s="43" t="str">
        <f t="shared" si="250"/>
        <v>no values</v>
      </c>
    </row>
    <row r="1968" spans="1:32" x14ac:dyDescent="0.25">
      <c r="A1968" s="48" t="s">
        <v>2244</v>
      </c>
      <c r="B1968" s="48" t="s">
        <v>2235</v>
      </c>
      <c r="C1968" s="49">
        <v>2002</v>
      </c>
      <c r="D1968" s="85">
        <v>1176647.9939999999</v>
      </c>
      <c r="E1968" s="49">
        <v>276429.532735802</v>
      </c>
      <c r="F1968" s="49">
        <v>1288352.68924495</v>
      </c>
      <c r="G1968" s="49">
        <v>1288352.68924495</v>
      </c>
      <c r="H1968" s="49">
        <v>0</v>
      </c>
      <c r="I1968" s="49">
        <v>0</v>
      </c>
      <c r="J1968" s="49">
        <v>1.09959722019246</v>
      </c>
      <c r="K1968" s="49">
        <v>1288352.68924495</v>
      </c>
      <c r="L1968" s="49">
        <v>1288352.68924495</v>
      </c>
      <c r="M1968" s="38">
        <f>IF(OR(Beazley_data[[#This Row],[total_RC]]&lt;0.6,Beazley_data[[#This Row],[total_RC]]&gt;2),1,Beazley_data[[#This Row],[total_RC]])</f>
        <v>1.09959722019246</v>
      </c>
      <c r="P1968" s="39" t="str">
        <f>Beazley_data[[#This Row],[key]]</f>
        <v>MD2002</v>
      </c>
      <c r="Q1968" s="40">
        <f>Beazley_data[[#This Row],[WEP]]</f>
        <v>1176647.9939999999</v>
      </c>
      <c r="R1968" s="40">
        <f t="shared" si="243"/>
        <v>0</v>
      </c>
      <c r="S1968" s="41" t="str">
        <f t="shared" si="244"/>
        <v>no values</v>
      </c>
      <c r="U1968" s="42">
        <f>Beazley_data[[#This Row],[Acq_costs]]</f>
        <v>276429.532735802</v>
      </c>
      <c r="V1968" s="40">
        <f t="shared" si="245"/>
        <v>0</v>
      </c>
      <c r="W1968" s="43" t="str">
        <f t="shared" si="246"/>
        <v>no values</v>
      </c>
      <c r="Y1968" s="44">
        <f>Beazley_data[[#This Row],[total_RC]]</f>
        <v>1.09959722019246</v>
      </c>
      <c r="Z1968" s="45">
        <f t="shared" si="247"/>
        <v>0</v>
      </c>
      <c r="AA1968" s="43" t="str">
        <f t="shared" si="248"/>
        <v>no values</v>
      </c>
      <c r="AD1968" s="42">
        <f>Beazley_data[[#This Row],[Cat_incurred]]+Beazley_data[[#This Row],[incurred_exc_cat]]</f>
        <v>1288352.68924495</v>
      </c>
      <c r="AE1968" s="40">
        <f t="shared" si="249"/>
        <v>0</v>
      </c>
      <c r="AF1968" s="43" t="str">
        <f t="shared" si="250"/>
        <v>no values</v>
      </c>
    </row>
    <row r="1969" spans="1:32" x14ac:dyDescent="0.25">
      <c r="A1969" s="46" t="s">
        <v>2245</v>
      </c>
      <c r="B1969" s="46" t="s">
        <v>2235</v>
      </c>
      <c r="C1969">
        <v>2003</v>
      </c>
      <c r="D1969" s="84">
        <v>90241.120800000004</v>
      </c>
      <c r="E1969">
        <v>26199.0350709677</v>
      </c>
      <c r="F1969">
        <v>39279.80915198</v>
      </c>
      <c r="G1969">
        <v>39279.80915198</v>
      </c>
      <c r="H1969">
        <v>0</v>
      </c>
      <c r="I1969">
        <v>0</v>
      </c>
      <c r="J1969">
        <v>1.1499999999999999</v>
      </c>
      <c r="K1969">
        <v>39279.80915198</v>
      </c>
      <c r="L1969">
        <v>39279.80915198</v>
      </c>
      <c r="M1969" s="38">
        <f>IF(OR(Beazley_data[[#This Row],[total_RC]]&lt;0.6,Beazley_data[[#This Row],[total_RC]]&gt;2),1,Beazley_data[[#This Row],[total_RC]])</f>
        <v>1.1499999999999999</v>
      </c>
      <c r="P1969" s="39" t="str">
        <f>Beazley_data[[#This Row],[key]]</f>
        <v>MD2003</v>
      </c>
      <c r="Q1969" s="40">
        <f>Beazley_data[[#This Row],[WEP]]</f>
        <v>90241.120800000004</v>
      </c>
      <c r="R1969" s="40">
        <f t="shared" si="243"/>
        <v>0</v>
      </c>
      <c r="S1969" s="41" t="str">
        <f t="shared" si="244"/>
        <v>no values</v>
      </c>
      <c r="U1969" s="42">
        <f>Beazley_data[[#This Row],[Acq_costs]]</f>
        <v>26199.0350709677</v>
      </c>
      <c r="V1969" s="40">
        <f t="shared" si="245"/>
        <v>0</v>
      </c>
      <c r="W1969" s="43" t="str">
        <f t="shared" si="246"/>
        <v>no values</v>
      </c>
      <c r="Y1969" s="44">
        <f>Beazley_data[[#This Row],[total_RC]]</f>
        <v>1.1499999999999999</v>
      </c>
      <c r="Z1969" s="45">
        <f t="shared" si="247"/>
        <v>0</v>
      </c>
      <c r="AA1969" s="43" t="str">
        <f t="shared" si="248"/>
        <v>no values</v>
      </c>
      <c r="AD1969" s="42">
        <f>Beazley_data[[#This Row],[Cat_incurred]]+Beazley_data[[#This Row],[incurred_exc_cat]]</f>
        <v>39279.80915198</v>
      </c>
      <c r="AE1969" s="40">
        <f t="shared" si="249"/>
        <v>0</v>
      </c>
      <c r="AF1969" s="43" t="str">
        <f t="shared" si="250"/>
        <v>no values</v>
      </c>
    </row>
    <row r="1970" spans="1:32" x14ac:dyDescent="0.25">
      <c r="A1970" s="48" t="s">
        <v>2246</v>
      </c>
      <c r="B1970" s="48" t="s">
        <v>2247</v>
      </c>
      <c r="C1970" s="49">
        <v>1993</v>
      </c>
      <c r="D1970" s="85">
        <v>14906.2981</v>
      </c>
      <c r="E1970" s="49">
        <v>2798.1153823529398</v>
      </c>
      <c r="F1970" s="49">
        <v>0</v>
      </c>
      <c r="G1970" s="49">
        <v>0</v>
      </c>
      <c r="H1970" s="49">
        <v>7101.3324154317997</v>
      </c>
      <c r="I1970" s="49">
        <v>7101.3324154317997</v>
      </c>
      <c r="J1970" s="49"/>
      <c r="K1970" s="49">
        <v>7101.3324154317997</v>
      </c>
      <c r="L1970" s="49">
        <v>7101.3324154317997</v>
      </c>
      <c r="M1970" s="38">
        <f>IF(OR(Beazley_data[[#This Row],[total_RC]]&lt;0.6,Beazley_data[[#This Row],[total_RC]]&gt;2),1,Beazley_data[[#This Row],[total_RC]])</f>
        <v>1</v>
      </c>
      <c r="P1970" s="39" t="str">
        <f>Beazley_data[[#This Row],[key]]</f>
        <v>ME1993</v>
      </c>
      <c r="Q1970" s="40">
        <f>Beazley_data[[#This Row],[WEP]]</f>
        <v>14906.2981</v>
      </c>
      <c r="R1970" s="40">
        <f t="shared" si="243"/>
        <v>0</v>
      </c>
      <c r="S1970" s="41" t="str">
        <f t="shared" si="244"/>
        <v>no values</v>
      </c>
      <c r="U1970" s="42">
        <f>Beazley_data[[#This Row],[Acq_costs]]</f>
        <v>2798.1153823529398</v>
      </c>
      <c r="V1970" s="40">
        <f t="shared" si="245"/>
        <v>0</v>
      </c>
      <c r="W1970" s="43" t="str">
        <f t="shared" si="246"/>
        <v>no values</v>
      </c>
      <c r="Y1970" s="44">
        <f>Beazley_data[[#This Row],[total_RC]]</f>
        <v>0</v>
      </c>
      <c r="Z1970" s="45">
        <f t="shared" si="247"/>
        <v>0</v>
      </c>
      <c r="AA1970" s="43" t="str">
        <f t="shared" si="248"/>
        <v>no values</v>
      </c>
      <c r="AD1970" s="42">
        <f>Beazley_data[[#This Row],[Cat_incurred]]+Beazley_data[[#This Row],[incurred_exc_cat]]</f>
        <v>7101.3324154317997</v>
      </c>
      <c r="AE1970" s="40">
        <f t="shared" si="249"/>
        <v>0</v>
      </c>
      <c r="AF1970" s="43" t="str">
        <f t="shared" si="250"/>
        <v>no values</v>
      </c>
    </row>
    <row r="1971" spans="1:32" x14ac:dyDescent="0.25">
      <c r="A1971" s="46" t="s">
        <v>2248</v>
      </c>
      <c r="B1971" s="46" t="s">
        <v>2247</v>
      </c>
      <c r="C1971">
        <v>1994</v>
      </c>
      <c r="D1971" s="84">
        <v>17046.670699999999</v>
      </c>
      <c r="E1971">
        <v>3101.5546254902001</v>
      </c>
      <c r="F1971">
        <v>0</v>
      </c>
      <c r="G1971">
        <v>0</v>
      </c>
      <c r="H1971">
        <v>0</v>
      </c>
      <c r="I1971">
        <v>0</v>
      </c>
      <c r="K1971">
        <v>0</v>
      </c>
      <c r="L1971">
        <v>0</v>
      </c>
      <c r="M1971" s="38">
        <f>IF(OR(Beazley_data[[#This Row],[total_RC]]&lt;0.6,Beazley_data[[#This Row],[total_RC]]&gt;2),1,Beazley_data[[#This Row],[total_RC]])</f>
        <v>1</v>
      </c>
      <c r="P1971" s="39" t="str">
        <f>Beazley_data[[#This Row],[key]]</f>
        <v>ME1994</v>
      </c>
      <c r="Q1971" s="40">
        <f>Beazley_data[[#This Row],[WEP]]</f>
        <v>17046.670699999999</v>
      </c>
      <c r="R1971" s="40">
        <f t="shared" si="243"/>
        <v>0</v>
      </c>
      <c r="S1971" s="41" t="str">
        <f t="shared" si="244"/>
        <v>no values</v>
      </c>
      <c r="U1971" s="42">
        <f>Beazley_data[[#This Row],[Acq_costs]]</f>
        <v>3101.5546254902001</v>
      </c>
      <c r="V1971" s="40">
        <f t="shared" si="245"/>
        <v>0</v>
      </c>
      <c r="W1971" s="43" t="str">
        <f t="shared" si="246"/>
        <v>no values</v>
      </c>
      <c r="Y1971" s="44">
        <f>Beazley_data[[#This Row],[total_RC]]</f>
        <v>0</v>
      </c>
      <c r="Z1971" s="45">
        <f t="shared" si="247"/>
        <v>0</v>
      </c>
      <c r="AA1971" s="43" t="str">
        <f t="shared" si="248"/>
        <v>no values</v>
      </c>
      <c r="AD1971" s="42">
        <f>Beazley_data[[#This Row],[Cat_incurred]]+Beazley_data[[#This Row],[incurred_exc_cat]]</f>
        <v>0</v>
      </c>
      <c r="AE1971" s="40">
        <f t="shared" si="249"/>
        <v>0</v>
      </c>
      <c r="AF1971" s="43" t="str">
        <f t="shared" si="250"/>
        <v>no values</v>
      </c>
    </row>
    <row r="1972" spans="1:32" x14ac:dyDescent="0.25">
      <c r="A1972" s="48" t="s">
        <v>2249</v>
      </c>
      <c r="B1972" s="48" t="s">
        <v>2247</v>
      </c>
      <c r="C1972" s="49">
        <v>1996</v>
      </c>
      <c r="D1972" s="85">
        <v>157.51939999999999</v>
      </c>
      <c r="E1972" s="49">
        <v>39.379849999999998</v>
      </c>
      <c r="F1972" s="49">
        <v>0</v>
      </c>
      <c r="G1972" s="49">
        <v>0</v>
      </c>
      <c r="H1972" s="49">
        <v>0</v>
      </c>
      <c r="I1972" s="49">
        <v>0</v>
      </c>
      <c r="J1972" s="49"/>
      <c r="K1972" s="49">
        <v>0</v>
      </c>
      <c r="L1972" s="49">
        <v>0</v>
      </c>
      <c r="M1972" s="38">
        <f>IF(OR(Beazley_data[[#This Row],[total_RC]]&lt;0.6,Beazley_data[[#This Row],[total_RC]]&gt;2),1,Beazley_data[[#This Row],[total_RC]])</f>
        <v>1</v>
      </c>
      <c r="P1972" s="39" t="str">
        <f>Beazley_data[[#This Row],[key]]</f>
        <v>ME1996</v>
      </c>
      <c r="Q1972" s="40">
        <f>Beazley_data[[#This Row],[WEP]]</f>
        <v>157.51939999999999</v>
      </c>
      <c r="R1972" s="40">
        <f t="shared" si="243"/>
        <v>0</v>
      </c>
      <c r="S1972" s="41" t="str">
        <f t="shared" si="244"/>
        <v>no values</v>
      </c>
      <c r="U1972" s="42">
        <f>Beazley_data[[#This Row],[Acq_costs]]</f>
        <v>39.379849999999998</v>
      </c>
      <c r="V1972" s="40">
        <f t="shared" si="245"/>
        <v>0</v>
      </c>
      <c r="W1972" s="43" t="str">
        <f t="shared" si="246"/>
        <v>no values</v>
      </c>
      <c r="Y1972" s="44">
        <f>Beazley_data[[#This Row],[total_RC]]</f>
        <v>0</v>
      </c>
      <c r="Z1972" s="45">
        <f t="shared" si="247"/>
        <v>0</v>
      </c>
      <c r="AA1972" s="43" t="str">
        <f t="shared" si="248"/>
        <v>no values</v>
      </c>
      <c r="AD1972" s="42">
        <f>Beazley_data[[#This Row],[Cat_incurred]]+Beazley_data[[#This Row],[incurred_exc_cat]]</f>
        <v>0</v>
      </c>
      <c r="AE1972" s="40">
        <f t="shared" si="249"/>
        <v>0</v>
      </c>
      <c r="AF1972" s="43" t="str">
        <f t="shared" si="250"/>
        <v>no values</v>
      </c>
    </row>
    <row r="1973" spans="1:32" x14ac:dyDescent="0.25">
      <c r="A1973" s="46" t="s">
        <v>2250</v>
      </c>
      <c r="B1973" s="46" t="s">
        <v>2247</v>
      </c>
      <c r="C1973">
        <v>2002</v>
      </c>
      <c r="D1973" s="84">
        <v>94591.386400000003</v>
      </c>
      <c r="E1973">
        <v>25191.309036950101</v>
      </c>
      <c r="F1973">
        <v>109491.98990615</v>
      </c>
      <c r="G1973">
        <v>109491.98990615</v>
      </c>
      <c r="H1973">
        <v>0</v>
      </c>
      <c r="I1973">
        <v>0</v>
      </c>
      <c r="J1973">
        <v>1.14206964715423</v>
      </c>
      <c r="K1973">
        <v>109491.98990615</v>
      </c>
      <c r="L1973">
        <v>109491.98990615</v>
      </c>
      <c r="M1973" s="38">
        <f>IF(OR(Beazley_data[[#This Row],[total_RC]]&lt;0.6,Beazley_data[[#This Row],[total_RC]]&gt;2),1,Beazley_data[[#This Row],[total_RC]])</f>
        <v>1.14206964715423</v>
      </c>
      <c r="P1973" s="39" t="str">
        <f>Beazley_data[[#This Row],[key]]</f>
        <v>ME2002</v>
      </c>
      <c r="Q1973" s="40">
        <f>Beazley_data[[#This Row],[WEP]]</f>
        <v>94591.386400000003</v>
      </c>
      <c r="R1973" s="40">
        <f t="shared" si="243"/>
        <v>0</v>
      </c>
      <c r="S1973" s="41" t="str">
        <f t="shared" si="244"/>
        <v>no values</v>
      </c>
      <c r="U1973" s="42">
        <f>Beazley_data[[#This Row],[Acq_costs]]</f>
        <v>25191.309036950101</v>
      </c>
      <c r="V1973" s="40">
        <f t="shared" si="245"/>
        <v>0</v>
      </c>
      <c r="W1973" s="43" t="str">
        <f t="shared" si="246"/>
        <v>no values</v>
      </c>
      <c r="Y1973" s="44">
        <f>Beazley_data[[#This Row],[total_RC]]</f>
        <v>1.14206964715423</v>
      </c>
      <c r="Z1973" s="45">
        <f t="shared" si="247"/>
        <v>0</v>
      </c>
      <c r="AA1973" s="43" t="str">
        <f t="shared" si="248"/>
        <v>no values</v>
      </c>
      <c r="AD1973" s="42">
        <f>Beazley_data[[#This Row],[Cat_incurred]]+Beazley_data[[#This Row],[incurred_exc_cat]]</f>
        <v>109491.98990615</v>
      </c>
      <c r="AE1973" s="40">
        <f t="shared" si="249"/>
        <v>0</v>
      </c>
      <c r="AF1973" s="43" t="str">
        <f t="shared" si="250"/>
        <v>no values</v>
      </c>
    </row>
    <row r="1974" spans="1:32" x14ac:dyDescent="0.25">
      <c r="A1974" s="48" t="s">
        <v>2251</v>
      </c>
      <c r="B1974" s="48" t="s">
        <v>151</v>
      </c>
      <c r="C1974" s="49">
        <v>1993</v>
      </c>
      <c r="D1974" s="85">
        <v>30806.047399999999</v>
      </c>
      <c r="E1974" s="49">
        <v>3422.8941555555598</v>
      </c>
      <c r="F1974" s="49">
        <v>0</v>
      </c>
      <c r="G1974" s="49">
        <v>0</v>
      </c>
      <c r="H1974" s="49">
        <v>0</v>
      </c>
      <c r="I1974" s="49">
        <v>0</v>
      </c>
      <c r="J1974" s="49"/>
      <c r="K1974" s="49">
        <v>0</v>
      </c>
      <c r="L1974" s="49">
        <v>0</v>
      </c>
      <c r="M1974" s="38">
        <f>IF(OR(Beazley_data[[#This Row],[total_RC]]&lt;0.6,Beazley_data[[#This Row],[total_RC]]&gt;2),1,Beazley_data[[#This Row],[total_RC]])</f>
        <v>1</v>
      </c>
      <c r="P1974" s="39" t="str">
        <f>Beazley_data[[#This Row],[key]]</f>
        <v>MF1993</v>
      </c>
      <c r="Q1974" s="40">
        <f>Beazley_data[[#This Row],[WEP]]</f>
        <v>30806.047399999999</v>
      </c>
      <c r="R1974" s="40">
        <f t="shared" si="243"/>
        <v>0</v>
      </c>
      <c r="S1974" s="41" t="str">
        <f t="shared" si="244"/>
        <v>no values</v>
      </c>
      <c r="U1974" s="42">
        <f>Beazley_data[[#This Row],[Acq_costs]]</f>
        <v>3422.8941555555598</v>
      </c>
      <c r="V1974" s="40">
        <f t="shared" si="245"/>
        <v>0</v>
      </c>
      <c r="W1974" s="43" t="str">
        <f t="shared" si="246"/>
        <v>no values</v>
      </c>
      <c r="Y1974" s="44">
        <f>Beazley_data[[#This Row],[total_RC]]</f>
        <v>0</v>
      </c>
      <c r="Z1974" s="45">
        <f t="shared" si="247"/>
        <v>0</v>
      </c>
      <c r="AA1974" s="43" t="str">
        <f t="shared" si="248"/>
        <v>no values</v>
      </c>
      <c r="AD1974" s="42">
        <f>Beazley_data[[#This Row],[Cat_incurred]]+Beazley_data[[#This Row],[incurred_exc_cat]]</f>
        <v>0</v>
      </c>
      <c r="AE1974" s="40">
        <f t="shared" si="249"/>
        <v>0</v>
      </c>
      <c r="AF1974" s="43" t="str">
        <f t="shared" si="250"/>
        <v>no values</v>
      </c>
    </row>
    <row r="1975" spans="1:32" x14ac:dyDescent="0.25">
      <c r="A1975" s="46" t="s">
        <v>2252</v>
      </c>
      <c r="B1975" s="46" t="s">
        <v>151</v>
      </c>
      <c r="C1975">
        <v>1994</v>
      </c>
      <c r="D1975" s="84">
        <v>48206.748899999999</v>
      </c>
      <c r="E1975">
        <v>5356.3054333333303</v>
      </c>
      <c r="F1975">
        <v>0</v>
      </c>
      <c r="G1975">
        <v>0</v>
      </c>
      <c r="H1975">
        <v>0</v>
      </c>
      <c r="I1975">
        <v>0</v>
      </c>
      <c r="K1975">
        <v>0</v>
      </c>
      <c r="L1975">
        <v>0</v>
      </c>
      <c r="M1975" s="38">
        <f>IF(OR(Beazley_data[[#This Row],[total_RC]]&lt;0.6,Beazley_data[[#This Row],[total_RC]]&gt;2),1,Beazley_data[[#This Row],[total_RC]])</f>
        <v>1</v>
      </c>
      <c r="P1975" s="39" t="str">
        <f>Beazley_data[[#This Row],[key]]</f>
        <v>MF1994</v>
      </c>
      <c r="Q1975" s="40">
        <f>Beazley_data[[#This Row],[WEP]]</f>
        <v>48206.748899999999</v>
      </c>
      <c r="R1975" s="40">
        <f t="shared" si="243"/>
        <v>0</v>
      </c>
      <c r="S1975" s="41" t="str">
        <f t="shared" si="244"/>
        <v>no values</v>
      </c>
      <c r="U1975" s="42">
        <f>Beazley_data[[#This Row],[Acq_costs]]</f>
        <v>5356.3054333333303</v>
      </c>
      <c r="V1975" s="40">
        <f t="shared" si="245"/>
        <v>0</v>
      </c>
      <c r="W1975" s="43" t="str">
        <f t="shared" si="246"/>
        <v>no values</v>
      </c>
      <c r="Y1975" s="44">
        <f>Beazley_data[[#This Row],[total_RC]]</f>
        <v>0</v>
      </c>
      <c r="Z1975" s="45">
        <f t="shared" si="247"/>
        <v>0</v>
      </c>
      <c r="AA1975" s="43" t="str">
        <f t="shared" si="248"/>
        <v>no values</v>
      </c>
      <c r="AD1975" s="42">
        <f>Beazley_data[[#This Row],[Cat_incurred]]+Beazley_data[[#This Row],[incurred_exc_cat]]</f>
        <v>0</v>
      </c>
      <c r="AE1975" s="40">
        <f t="shared" si="249"/>
        <v>0</v>
      </c>
      <c r="AF1975" s="43" t="str">
        <f t="shared" si="250"/>
        <v>no values</v>
      </c>
    </row>
    <row r="1976" spans="1:32" x14ac:dyDescent="0.25">
      <c r="A1976" s="48" t="s">
        <v>2253</v>
      </c>
      <c r="B1976" s="48" t="s">
        <v>151</v>
      </c>
      <c r="C1976" s="49">
        <v>1995</v>
      </c>
      <c r="D1976" s="85">
        <v>126430.67359999999</v>
      </c>
      <c r="E1976" s="49">
        <v>28788.822335483899</v>
      </c>
      <c r="F1976" s="49">
        <v>0</v>
      </c>
      <c r="G1976" s="49">
        <v>0</v>
      </c>
      <c r="H1976" s="49">
        <v>74388.541147039999</v>
      </c>
      <c r="I1976" s="49">
        <v>74388.541147039999</v>
      </c>
      <c r="J1976" s="49">
        <v>1</v>
      </c>
      <c r="K1976" s="49">
        <v>74388.541147039999</v>
      </c>
      <c r="L1976" s="49">
        <v>74388.541147039999</v>
      </c>
      <c r="M1976" s="38">
        <f>IF(OR(Beazley_data[[#This Row],[total_RC]]&lt;0.6,Beazley_data[[#This Row],[total_RC]]&gt;2),1,Beazley_data[[#This Row],[total_RC]])</f>
        <v>1</v>
      </c>
      <c r="P1976" s="39" t="str">
        <f>Beazley_data[[#This Row],[key]]</f>
        <v>MF1995</v>
      </c>
      <c r="Q1976" s="40">
        <f>Beazley_data[[#This Row],[WEP]]</f>
        <v>126430.67359999999</v>
      </c>
      <c r="R1976" s="40">
        <f t="shared" si="243"/>
        <v>0</v>
      </c>
      <c r="S1976" s="41" t="str">
        <f t="shared" si="244"/>
        <v>no values</v>
      </c>
      <c r="U1976" s="42">
        <f>Beazley_data[[#This Row],[Acq_costs]]</f>
        <v>28788.822335483899</v>
      </c>
      <c r="V1976" s="40">
        <f t="shared" si="245"/>
        <v>0</v>
      </c>
      <c r="W1976" s="43" t="str">
        <f t="shared" si="246"/>
        <v>no values</v>
      </c>
      <c r="Y1976" s="44">
        <f>Beazley_data[[#This Row],[total_RC]]</f>
        <v>1</v>
      </c>
      <c r="Z1976" s="45">
        <f t="shared" si="247"/>
        <v>0</v>
      </c>
      <c r="AA1976" s="43" t="str">
        <f t="shared" si="248"/>
        <v>no values</v>
      </c>
      <c r="AD1976" s="42">
        <f>Beazley_data[[#This Row],[Cat_incurred]]+Beazley_data[[#This Row],[incurred_exc_cat]]</f>
        <v>74388.541147039999</v>
      </c>
      <c r="AE1976" s="40">
        <f t="shared" si="249"/>
        <v>0</v>
      </c>
      <c r="AF1976" s="43" t="str">
        <f t="shared" si="250"/>
        <v>no values</v>
      </c>
    </row>
    <row r="1977" spans="1:32" x14ac:dyDescent="0.25">
      <c r="A1977" s="46" t="s">
        <v>2254</v>
      </c>
      <c r="B1977" s="46" t="s">
        <v>151</v>
      </c>
      <c r="C1977">
        <v>1996</v>
      </c>
      <c r="D1977" s="84">
        <v>112623.3079</v>
      </c>
      <c r="E1977">
        <v>23104.596198765401</v>
      </c>
      <c r="F1977">
        <v>0</v>
      </c>
      <c r="G1977">
        <v>0</v>
      </c>
      <c r="H1977">
        <v>95934.432660649996</v>
      </c>
      <c r="I1977">
        <v>95934.432660649996</v>
      </c>
      <c r="J1977">
        <v>0.86</v>
      </c>
      <c r="K1977">
        <v>95934.432660649996</v>
      </c>
      <c r="L1977">
        <v>95934.432660649996</v>
      </c>
      <c r="M1977" s="38">
        <f>IF(OR(Beazley_data[[#This Row],[total_RC]]&lt;0.6,Beazley_data[[#This Row],[total_RC]]&gt;2),1,Beazley_data[[#This Row],[total_RC]])</f>
        <v>0.86</v>
      </c>
      <c r="P1977" s="39" t="str">
        <f>Beazley_data[[#This Row],[key]]</f>
        <v>MF1996</v>
      </c>
      <c r="Q1977" s="40">
        <f>Beazley_data[[#This Row],[WEP]]</f>
        <v>112623.3079</v>
      </c>
      <c r="R1977" s="40">
        <f t="shared" si="243"/>
        <v>0</v>
      </c>
      <c r="S1977" s="41" t="str">
        <f t="shared" si="244"/>
        <v>no values</v>
      </c>
      <c r="U1977" s="42">
        <f>Beazley_data[[#This Row],[Acq_costs]]</f>
        <v>23104.596198765401</v>
      </c>
      <c r="V1977" s="40">
        <f t="shared" si="245"/>
        <v>0</v>
      </c>
      <c r="W1977" s="43" t="str">
        <f t="shared" si="246"/>
        <v>no values</v>
      </c>
      <c r="Y1977" s="44">
        <f>Beazley_data[[#This Row],[total_RC]]</f>
        <v>0.86</v>
      </c>
      <c r="Z1977" s="45">
        <f t="shared" si="247"/>
        <v>0</v>
      </c>
      <c r="AA1977" s="43" t="str">
        <f t="shared" si="248"/>
        <v>no values</v>
      </c>
      <c r="AD1977" s="42">
        <f>Beazley_data[[#This Row],[Cat_incurred]]+Beazley_data[[#This Row],[incurred_exc_cat]]</f>
        <v>95934.432660649996</v>
      </c>
      <c r="AE1977" s="40">
        <f t="shared" si="249"/>
        <v>0</v>
      </c>
      <c r="AF1977" s="43" t="str">
        <f t="shared" si="250"/>
        <v>no values</v>
      </c>
    </row>
    <row r="1978" spans="1:32" x14ac:dyDescent="0.25">
      <c r="A1978" s="48" t="s">
        <v>2255</v>
      </c>
      <c r="B1978" s="48" t="s">
        <v>151</v>
      </c>
      <c r="C1978" s="49">
        <v>1997</v>
      </c>
      <c r="D1978" s="85">
        <v>23927.638200000001</v>
      </c>
      <c r="E1978" s="49">
        <v>5612.6558740740702</v>
      </c>
      <c r="F1978" s="49">
        <v>0</v>
      </c>
      <c r="G1978" s="49">
        <v>0</v>
      </c>
      <c r="H1978" s="49">
        <v>13612.13853828</v>
      </c>
      <c r="I1978" s="49">
        <v>13612.13853828</v>
      </c>
      <c r="J1978" s="49">
        <v>1</v>
      </c>
      <c r="K1978" s="49">
        <v>13612.13853828</v>
      </c>
      <c r="L1978" s="49">
        <v>13612.13853828</v>
      </c>
      <c r="M1978" s="38">
        <f>IF(OR(Beazley_data[[#This Row],[total_RC]]&lt;0.6,Beazley_data[[#This Row],[total_RC]]&gt;2),1,Beazley_data[[#This Row],[total_RC]])</f>
        <v>1</v>
      </c>
      <c r="P1978" s="39" t="str">
        <f>Beazley_data[[#This Row],[key]]</f>
        <v>MF1997</v>
      </c>
      <c r="Q1978" s="40">
        <f>Beazley_data[[#This Row],[WEP]]</f>
        <v>23927.638200000001</v>
      </c>
      <c r="R1978" s="40">
        <f t="shared" si="243"/>
        <v>0</v>
      </c>
      <c r="S1978" s="41" t="str">
        <f t="shared" si="244"/>
        <v>no values</v>
      </c>
      <c r="U1978" s="42">
        <f>Beazley_data[[#This Row],[Acq_costs]]</f>
        <v>5612.6558740740702</v>
      </c>
      <c r="V1978" s="40">
        <f t="shared" si="245"/>
        <v>0</v>
      </c>
      <c r="W1978" s="43" t="str">
        <f t="shared" si="246"/>
        <v>no values</v>
      </c>
      <c r="Y1978" s="44">
        <f>Beazley_data[[#This Row],[total_RC]]</f>
        <v>1</v>
      </c>
      <c r="Z1978" s="45">
        <f t="shared" si="247"/>
        <v>0</v>
      </c>
      <c r="AA1978" s="43" t="str">
        <f t="shared" si="248"/>
        <v>no values</v>
      </c>
      <c r="AD1978" s="42">
        <f>Beazley_data[[#This Row],[Cat_incurred]]+Beazley_data[[#This Row],[incurred_exc_cat]]</f>
        <v>13612.13853828</v>
      </c>
      <c r="AE1978" s="40">
        <f t="shared" si="249"/>
        <v>0</v>
      </c>
      <c r="AF1978" s="43" t="str">
        <f t="shared" si="250"/>
        <v>no values</v>
      </c>
    </row>
    <row r="1979" spans="1:32" x14ac:dyDescent="0.25">
      <c r="A1979" s="46" t="s">
        <v>2256</v>
      </c>
      <c r="B1979" s="46" t="s">
        <v>151</v>
      </c>
      <c r="C1979">
        <v>2003</v>
      </c>
      <c r="D1979" s="84">
        <v>817374.56660000002</v>
      </c>
      <c r="E1979">
        <v>296642.40269870701</v>
      </c>
      <c r="F1979">
        <v>579884.85588586004</v>
      </c>
      <c r="G1979">
        <v>579884.85588586004</v>
      </c>
      <c r="H1979">
        <v>0</v>
      </c>
      <c r="I1979">
        <v>0</v>
      </c>
      <c r="J1979">
        <v>1.3873621537595999</v>
      </c>
      <c r="K1979">
        <v>579884.85588586004</v>
      </c>
      <c r="L1979">
        <v>579884.85588586004</v>
      </c>
      <c r="M1979" s="38">
        <f>IF(OR(Beazley_data[[#This Row],[total_RC]]&lt;0.6,Beazley_data[[#This Row],[total_RC]]&gt;2),1,Beazley_data[[#This Row],[total_RC]])</f>
        <v>1.3873621537595999</v>
      </c>
      <c r="P1979" s="39" t="str">
        <f>Beazley_data[[#This Row],[key]]</f>
        <v>MF2003</v>
      </c>
      <c r="Q1979" s="40">
        <f>Beazley_data[[#This Row],[WEP]]</f>
        <v>817374.56660000002</v>
      </c>
      <c r="R1979" s="40">
        <f t="shared" si="243"/>
        <v>849554.66772000003</v>
      </c>
      <c r="S1979" s="41">
        <f t="shared" si="244"/>
        <v>3.7878787961183998E-2</v>
      </c>
      <c r="U1979" s="42">
        <f>Beazley_data[[#This Row],[Acq_costs]]</f>
        <v>296642.40269870701</v>
      </c>
      <c r="V1979" s="40">
        <f t="shared" si="245"/>
        <v>308321.23739999998</v>
      </c>
      <c r="W1979" s="43">
        <f t="shared" si="246"/>
        <v>3.7878787720812948E-2</v>
      </c>
      <c r="Y1979" s="44">
        <f>Beazley_data[[#This Row],[total_RC]]</f>
        <v>1.3873621537595999</v>
      </c>
      <c r="Z1979" s="45">
        <f t="shared" si="247"/>
        <v>1.38736215377508</v>
      </c>
      <c r="AA1979" s="43">
        <f t="shared" si="248"/>
        <v>1.115790973166702E-11</v>
      </c>
      <c r="AD1979" s="42">
        <f>Beazley_data[[#This Row],[Cat_incurred]]+Beazley_data[[#This Row],[incurred_exc_cat]]</f>
        <v>579884.85588586004</v>
      </c>
      <c r="AE1979" s="40">
        <f t="shared" si="249"/>
        <v>611331.37111199996</v>
      </c>
      <c r="AF1979" s="43">
        <f t="shared" si="250"/>
        <v>5.1439393939393813E-2</v>
      </c>
    </row>
    <row r="1980" spans="1:32" x14ac:dyDescent="0.25">
      <c r="A1980" s="48" t="s">
        <v>2257</v>
      </c>
      <c r="B1980" s="48" t="s">
        <v>151</v>
      </c>
      <c r="C1980" s="49">
        <v>2004</v>
      </c>
      <c r="D1980" s="85">
        <v>754437.17119999998</v>
      </c>
      <c r="E1980" s="49">
        <v>333051.06113780302</v>
      </c>
      <c r="F1980" s="49">
        <v>589635.92445579998</v>
      </c>
      <c r="G1980" s="49">
        <v>589635.92445579998</v>
      </c>
      <c r="H1980" s="49">
        <v>0</v>
      </c>
      <c r="I1980" s="49">
        <v>0</v>
      </c>
      <c r="J1980" s="49">
        <v>1.0412944562781801</v>
      </c>
      <c r="K1980" s="49">
        <v>589635.92445579998</v>
      </c>
      <c r="L1980" s="49">
        <v>589635.92445579998</v>
      </c>
      <c r="M1980" s="38">
        <f>IF(OR(Beazley_data[[#This Row],[total_RC]]&lt;0.6,Beazley_data[[#This Row],[total_RC]]&gt;2),1,Beazley_data[[#This Row],[total_RC]])</f>
        <v>1.0412944562781801</v>
      </c>
      <c r="P1980" s="39" t="str">
        <f>Beazley_data[[#This Row],[key]]</f>
        <v>MF2004</v>
      </c>
      <c r="Q1980" s="40">
        <f>Beazley_data[[#This Row],[WEP]]</f>
        <v>754437.17119999998</v>
      </c>
      <c r="R1980" s="40">
        <f t="shared" si="243"/>
        <v>784139.42204400001</v>
      </c>
      <c r="S1980" s="41">
        <f t="shared" si="244"/>
        <v>3.7878787890265463E-2</v>
      </c>
      <c r="U1980" s="42">
        <f>Beazley_data[[#This Row],[Acq_costs]]</f>
        <v>333051.06113780302</v>
      </c>
      <c r="V1980" s="40">
        <f t="shared" si="245"/>
        <v>346163.3076</v>
      </c>
      <c r="W1980" s="43">
        <f t="shared" si="246"/>
        <v>3.7878787769582152E-2</v>
      </c>
      <c r="Y1980" s="44">
        <f>Beazley_data[[#This Row],[total_RC]]</f>
        <v>1.0412944562781801</v>
      </c>
      <c r="Z1980" s="45">
        <f t="shared" si="247"/>
        <v>1.0412944560867201</v>
      </c>
      <c r="AA1980" s="43">
        <f t="shared" si="248"/>
        <v>-1.8386726048420217E-10</v>
      </c>
      <c r="AD1980" s="42">
        <f>Beazley_data[[#This Row],[Cat_incurred]]+Beazley_data[[#This Row],[incurred_exc_cat]]</f>
        <v>589635.92445579998</v>
      </c>
      <c r="AE1980" s="40">
        <f t="shared" si="249"/>
        <v>621611.22936</v>
      </c>
      <c r="AF1980" s="43">
        <f t="shared" si="250"/>
        <v>5.1439393939393972E-2</v>
      </c>
    </row>
    <row r="1981" spans="1:32" x14ac:dyDescent="0.25">
      <c r="A1981" s="46" t="s">
        <v>2258</v>
      </c>
      <c r="B1981" s="46" t="s">
        <v>151</v>
      </c>
      <c r="C1981">
        <v>2006</v>
      </c>
      <c r="D1981" s="84">
        <v>29157.409199999998</v>
      </c>
      <c r="E1981">
        <v>8465.0542838709698</v>
      </c>
      <c r="F1981">
        <v>2393887.5825735498</v>
      </c>
      <c r="G1981">
        <v>2393887.5825735498</v>
      </c>
      <c r="H1981">
        <v>0</v>
      </c>
      <c r="I1981">
        <v>0</v>
      </c>
      <c r="J1981">
        <v>1</v>
      </c>
      <c r="K1981">
        <v>2393887.5825735498</v>
      </c>
      <c r="L1981">
        <v>2393887.5825735498</v>
      </c>
      <c r="M1981" s="38">
        <f>IF(OR(Beazley_data[[#This Row],[total_RC]]&lt;0.6,Beazley_data[[#This Row],[total_RC]]&gt;2),1,Beazley_data[[#This Row],[total_RC]])</f>
        <v>1</v>
      </c>
      <c r="P1981" s="39" t="str">
        <f>Beazley_data[[#This Row],[key]]</f>
        <v>MF2006</v>
      </c>
      <c r="Q1981" s="40">
        <f>Beazley_data[[#This Row],[WEP]]</f>
        <v>29157.409199999998</v>
      </c>
      <c r="R1981" s="40">
        <f t="shared" si="243"/>
        <v>36134.911692000001</v>
      </c>
      <c r="S1981" s="41">
        <f t="shared" si="244"/>
        <v>0.19309587778914566</v>
      </c>
      <c r="U1981" s="42">
        <f>Beazley_data[[#This Row],[Acq_costs]]</f>
        <v>8465.0542838709698</v>
      </c>
      <c r="V1981" s="40">
        <f t="shared" si="245"/>
        <v>10490.780916</v>
      </c>
      <c r="W1981" s="43">
        <f t="shared" si="246"/>
        <v>0.19309588564941774</v>
      </c>
      <c r="Y1981" s="44">
        <f>Beazley_data[[#This Row],[total_RC]]</f>
        <v>1</v>
      </c>
      <c r="Z1981" s="45">
        <f t="shared" si="247"/>
        <v>1</v>
      </c>
      <c r="AA1981" s="43">
        <f t="shared" si="248"/>
        <v>0</v>
      </c>
      <c r="AD1981" s="42">
        <f>Beazley_data[[#This Row],[Cat_incurred]]+Beazley_data[[#This Row],[incurred_exc_cat]]</f>
        <v>2393887.5825735498</v>
      </c>
      <c r="AE1981" s="40">
        <f t="shared" si="249"/>
        <v>2496078.3978530001</v>
      </c>
      <c r="AF1981" s="43">
        <f t="shared" si="250"/>
        <v>4.0940547126784806E-2</v>
      </c>
    </row>
    <row r="1982" spans="1:32" x14ac:dyDescent="0.25">
      <c r="A1982" s="48" t="s">
        <v>2259</v>
      </c>
      <c r="B1982" s="48" t="s">
        <v>151</v>
      </c>
      <c r="C1982" s="49">
        <v>2007</v>
      </c>
      <c r="D1982" s="85">
        <v>257701.696</v>
      </c>
      <c r="E1982" s="49">
        <v>110443.584</v>
      </c>
      <c r="F1982" s="49">
        <v>92877.824999999997</v>
      </c>
      <c r="G1982" s="49">
        <v>92877.824999999997</v>
      </c>
      <c r="H1982" s="49">
        <v>0</v>
      </c>
      <c r="I1982" s="49">
        <v>0</v>
      </c>
      <c r="J1982" s="49">
        <v>1.0065822519443099</v>
      </c>
      <c r="K1982" s="49">
        <v>92877.824999999997</v>
      </c>
      <c r="L1982" s="49">
        <v>92877.824999999997</v>
      </c>
      <c r="M1982" s="38">
        <f>IF(OR(Beazley_data[[#This Row],[total_RC]]&lt;0.6,Beazley_data[[#This Row],[total_RC]]&gt;2),1,Beazley_data[[#This Row],[total_RC]])</f>
        <v>1.0065822519443099</v>
      </c>
      <c r="P1982" s="39" t="str">
        <f>Beazley_data[[#This Row],[key]]</f>
        <v>MF2007</v>
      </c>
      <c r="Q1982" s="40">
        <f>Beazley_data[[#This Row],[WEP]]</f>
        <v>257701.696</v>
      </c>
      <c r="R1982" s="40">
        <f t="shared" si="243"/>
        <v>262903.37920000002</v>
      </c>
      <c r="S1982" s="41">
        <f t="shared" si="244"/>
        <v>1.9785531916053926E-2</v>
      </c>
      <c r="U1982" s="42">
        <f>Beazley_data[[#This Row],[Acq_costs]]</f>
        <v>110443.584</v>
      </c>
      <c r="V1982" s="40">
        <f t="shared" si="245"/>
        <v>112672.8768</v>
      </c>
      <c r="W1982" s="43">
        <f t="shared" si="246"/>
        <v>1.978553191605378E-2</v>
      </c>
      <c r="Y1982" s="44">
        <f>Beazley_data[[#This Row],[total_RC]]</f>
        <v>1.0065822519443099</v>
      </c>
      <c r="Z1982" s="45">
        <f t="shared" si="247"/>
        <v>1.00664964981968</v>
      </c>
      <c r="AA1982" s="43">
        <f t="shared" si="248"/>
        <v>6.695266360257135E-5</v>
      </c>
      <c r="AD1982" s="42">
        <f>Beazley_data[[#This Row],[Cat_incurred]]+Beazley_data[[#This Row],[incurred_exc_cat]]</f>
        <v>92877.824999999997</v>
      </c>
      <c r="AE1982" s="40">
        <f t="shared" si="249"/>
        <v>94018.6</v>
      </c>
      <c r="AF1982" s="43">
        <f t="shared" si="250"/>
        <v>1.2133503370609738E-2</v>
      </c>
    </row>
    <row r="1983" spans="1:32" x14ac:dyDescent="0.25">
      <c r="A1983" s="46" t="s">
        <v>2260</v>
      </c>
      <c r="B1983" s="46" t="s">
        <v>151</v>
      </c>
      <c r="C1983">
        <v>2008</v>
      </c>
      <c r="D1983" s="84">
        <v>1242659.3581999999</v>
      </c>
      <c r="E1983">
        <v>503973.88570266601</v>
      </c>
      <c r="F1983">
        <v>868689.65816519002</v>
      </c>
      <c r="G1983">
        <v>868689.65816519002</v>
      </c>
      <c r="H1983">
        <v>0</v>
      </c>
      <c r="I1983">
        <v>0</v>
      </c>
      <c r="J1983">
        <v>0.90924057450866802</v>
      </c>
      <c r="K1983">
        <v>868689.65816519002</v>
      </c>
      <c r="L1983">
        <v>868689.65816519002</v>
      </c>
      <c r="M1983" s="38">
        <f>IF(OR(Beazley_data[[#This Row],[total_RC]]&lt;0.6,Beazley_data[[#This Row],[total_RC]]&gt;2),1,Beazley_data[[#This Row],[total_RC]])</f>
        <v>0.90924057450866802</v>
      </c>
      <c r="P1983" s="39" t="str">
        <f>Beazley_data[[#This Row],[key]]</f>
        <v>MF2008</v>
      </c>
      <c r="Q1983" s="40">
        <f>Beazley_data[[#This Row],[WEP]]</f>
        <v>1242659.3581999999</v>
      </c>
      <c r="R1983" s="40">
        <f t="shared" si="243"/>
        <v>1288000.2778360001</v>
      </c>
      <c r="S1983" s="41">
        <f t="shared" si="244"/>
        <v>3.5202569763555125E-2</v>
      </c>
      <c r="U1983" s="42">
        <f>Beazley_data[[#This Row],[Acq_costs]]</f>
        <v>503973.88570266601</v>
      </c>
      <c r="V1983" s="40">
        <f t="shared" si="245"/>
        <v>522279.94453199999</v>
      </c>
      <c r="W1983" s="43">
        <f t="shared" si="246"/>
        <v>3.5050281024551905E-2</v>
      </c>
      <c r="Y1983" s="44">
        <f>Beazley_data[[#This Row],[total_RC]]</f>
        <v>0.90924057450866802</v>
      </c>
      <c r="Z1983" s="45">
        <f t="shared" si="247"/>
        <v>0.90901021980251995</v>
      </c>
      <c r="AA1983" s="43">
        <f t="shared" si="248"/>
        <v>-2.5341266921962281E-4</v>
      </c>
      <c r="AD1983" s="42">
        <f>Beazley_data[[#This Row],[Cat_incurred]]+Beazley_data[[#This Row],[incurred_exc_cat]]</f>
        <v>868689.65816519002</v>
      </c>
      <c r="AE1983" s="40">
        <f t="shared" si="249"/>
        <v>912376.13954799995</v>
      </c>
      <c r="AF1983" s="43">
        <f t="shared" si="250"/>
        <v>4.7882095431005724E-2</v>
      </c>
    </row>
    <row r="1984" spans="1:32" x14ac:dyDescent="0.25">
      <c r="A1984" s="48" t="s">
        <v>2261</v>
      </c>
      <c r="B1984" s="48" t="s">
        <v>151</v>
      </c>
      <c r="C1984" s="49">
        <v>2009</v>
      </c>
      <c r="D1984" s="85">
        <v>1429252.0009000001</v>
      </c>
      <c r="E1984" s="49">
        <v>585750.81726901396</v>
      </c>
      <c r="F1984" s="49">
        <v>923890.40502275003</v>
      </c>
      <c r="G1984" s="49">
        <v>923890.40502275003</v>
      </c>
      <c r="H1984" s="49">
        <v>0</v>
      </c>
      <c r="I1984" s="49">
        <v>0</v>
      </c>
      <c r="J1984" s="49">
        <v>1.02</v>
      </c>
      <c r="K1984" s="49">
        <v>923890.40502275003</v>
      </c>
      <c r="L1984" s="49">
        <v>923890.40502275003</v>
      </c>
      <c r="M1984" s="38">
        <f>IF(OR(Beazley_data[[#This Row],[total_RC]]&lt;0.6,Beazley_data[[#This Row],[total_RC]]&gt;2),1,Beazley_data[[#This Row],[total_RC]])</f>
        <v>1.02</v>
      </c>
      <c r="P1984" s="39" t="str">
        <f>Beazley_data[[#This Row],[key]]</f>
        <v>MF2009</v>
      </c>
      <c r="Q1984" s="40">
        <f>Beazley_data[[#This Row],[WEP]]</f>
        <v>1429252.0009000001</v>
      </c>
      <c r="R1984" s="40">
        <f t="shared" si="243"/>
        <v>1481663.49704</v>
      </c>
      <c r="S1984" s="41">
        <f t="shared" si="244"/>
        <v>3.5373413899110862E-2</v>
      </c>
      <c r="U1984" s="42">
        <f>Beazley_data[[#This Row],[Acq_costs]]</f>
        <v>585750.81726901396</v>
      </c>
      <c r="V1984" s="40">
        <f t="shared" si="245"/>
        <v>607158.32973600004</v>
      </c>
      <c r="W1984" s="43">
        <f t="shared" si="246"/>
        <v>3.5258533760533818E-2</v>
      </c>
      <c r="Y1984" s="44">
        <f>Beazley_data[[#This Row],[total_RC]]</f>
        <v>1.02</v>
      </c>
      <c r="Z1984" s="45">
        <f t="shared" si="247"/>
        <v>1.0199999999970799</v>
      </c>
      <c r="AA1984" s="43">
        <f t="shared" si="248"/>
        <v>-2.8628515680171046E-12</v>
      </c>
      <c r="AD1984" s="42">
        <f>Beazley_data[[#This Row],[Cat_incurred]]+Beazley_data[[#This Row],[incurred_exc_cat]]</f>
        <v>923890.40502275003</v>
      </c>
      <c r="AE1984" s="40">
        <f t="shared" si="249"/>
        <v>971080.76430000004</v>
      </c>
      <c r="AF1984" s="43">
        <f t="shared" si="250"/>
        <v>4.859571007079623E-2</v>
      </c>
    </row>
    <row r="1985" spans="1:32" x14ac:dyDescent="0.25">
      <c r="A1985" s="46" t="s">
        <v>2262</v>
      </c>
      <c r="B1985" s="46" t="s">
        <v>151</v>
      </c>
      <c r="C1985">
        <v>2010</v>
      </c>
      <c r="D1985" s="84">
        <v>3594.5423000000001</v>
      </c>
      <c r="E1985">
        <v>1198.18076666667</v>
      </c>
      <c r="F1985">
        <v>0</v>
      </c>
      <c r="G1985">
        <v>0</v>
      </c>
      <c r="H1985">
        <v>0</v>
      </c>
      <c r="I1985">
        <v>0</v>
      </c>
      <c r="K1985">
        <v>0</v>
      </c>
      <c r="L1985">
        <v>0</v>
      </c>
      <c r="M1985" s="38">
        <f>IF(OR(Beazley_data[[#This Row],[total_RC]]&lt;0.6,Beazley_data[[#This Row],[total_RC]]&gt;2),1,Beazley_data[[#This Row],[total_RC]])</f>
        <v>1</v>
      </c>
      <c r="P1985" s="39" t="str">
        <f>Beazley_data[[#This Row],[key]]</f>
        <v>MF2010</v>
      </c>
      <c r="Q1985" s="40">
        <f>Beazley_data[[#This Row],[WEP]]</f>
        <v>3594.5423000000001</v>
      </c>
      <c r="R1985" s="40">
        <f t="shared" si="243"/>
        <v>3736.0597560000001</v>
      </c>
      <c r="S1985" s="41">
        <f t="shared" si="244"/>
        <v>3.787879885291643E-2</v>
      </c>
      <c r="U1985" s="42">
        <f>Beazley_data[[#This Row],[Acq_costs]]</f>
        <v>1198.18076666667</v>
      </c>
      <c r="V1985" s="40">
        <f t="shared" si="245"/>
        <v>1245.353208</v>
      </c>
      <c r="W1985" s="43">
        <f t="shared" si="246"/>
        <v>3.78787648598806E-2</v>
      </c>
      <c r="Y1985" s="44">
        <f>Beazley_data[[#This Row],[total_RC]]</f>
        <v>0</v>
      </c>
      <c r="Z1985" s="45">
        <f t="shared" si="247"/>
        <v>0</v>
      </c>
      <c r="AA1985" s="43" t="str">
        <f t="shared" si="248"/>
        <v>no values</v>
      </c>
      <c r="AD1985" s="42">
        <f>Beazley_data[[#This Row],[Cat_incurred]]+Beazley_data[[#This Row],[incurred_exc_cat]]</f>
        <v>0</v>
      </c>
      <c r="AE1985" s="40">
        <f t="shared" si="249"/>
        <v>0</v>
      </c>
      <c r="AF1985" s="43" t="str">
        <f t="shared" si="250"/>
        <v>no values</v>
      </c>
    </row>
    <row r="1986" spans="1:32" x14ac:dyDescent="0.25">
      <c r="A1986" s="48" t="s">
        <v>2263</v>
      </c>
      <c r="B1986" s="48" t="s">
        <v>151</v>
      </c>
      <c r="C1986" s="49">
        <v>2015</v>
      </c>
      <c r="D1986" s="85">
        <v>0</v>
      </c>
      <c r="E1986" s="49">
        <v>0</v>
      </c>
      <c r="F1986" s="49">
        <v>0</v>
      </c>
      <c r="G1986" s="49">
        <v>0</v>
      </c>
      <c r="H1986" s="49">
        <v>0</v>
      </c>
      <c r="I1986" s="49">
        <v>0</v>
      </c>
      <c r="J1986" s="49"/>
      <c r="K1986" s="49">
        <v>0</v>
      </c>
      <c r="L1986" s="49">
        <v>0</v>
      </c>
      <c r="M1986" s="38">
        <f>IF(OR(Beazley_data[[#This Row],[total_RC]]&lt;0.6,Beazley_data[[#This Row],[total_RC]]&gt;2),1,Beazley_data[[#This Row],[total_RC]])</f>
        <v>1</v>
      </c>
      <c r="P1986" s="39" t="str">
        <f>Beazley_data[[#This Row],[key]]</f>
        <v>MF2015</v>
      </c>
      <c r="Q1986" s="40">
        <f>Beazley_data[[#This Row],[WEP]]</f>
        <v>0</v>
      </c>
      <c r="R1986" s="40">
        <f t="shared" ref="R1986:R2049" si="251">IFERROR(INDEX($AJ$4:$CZ$182,MATCH($B1986,$AI$4:$AI$182,0),MATCH($C1986&amp;"WEP",$AJ$1:$FQ$1,0)),0)</f>
        <v>0</v>
      </c>
      <c r="S1986" s="41" t="str">
        <f t="shared" ref="S1986:S2049" si="252">IFERROR((R1986-Q1986)/R1986,"no values")</f>
        <v>no values</v>
      </c>
      <c r="U1986" s="42">
        <f>Beazley_data[[#This Row],[Acq_costs]]</f>
        <v>0</v>
      </c>
      <c r="V1986" s="40">
        <f t="shared" ref="V1986:V2049" si="253">IFERROR(INDEX($AJ$4:$FQ$182,MATCH($B1986,$AI$4:$AI$182,0),MATCH($C1986&amp;"Acquisition Cost",$AJ$1:$FQ$1,0)),0)</f>
        <v>0</v>
      </c>
      <c r="W1986" s="43" t="str">
        <f t="shared" ref="W1986:W2049" si="254">IFERROR((V1986-U1986)/V1986,"no values")</f>
        <v>no values</v>
      </c>
      <c r="Y1986" s="44">
        <f>Beazley_data[[#This Row],[total_RC]]</f>
        <v>0</v>
      </c>
      <c r="Z1986" s="45">
        <f t="shared" ref="Z1986:Z2049" si="255">IFERROR(INDEX($AJ$4:$FQ$182,MATCH($B1986,$AI$4:$AI$182,0),MATCH($C1986&amp;"RC",$AJ$1:$FQ$1,0)),0)</f>
        <v>0</v>
      </c>
      <c r="AA1986" s="43" t="str">
        <f t="shared" ref="AA1986:AA2049" si="256">IFERROR((Z1986-Y1986)/Z1986,"no values")</f>
        <v>no values</v>
      </c>
      <c r="AD1986" s="42">
        <f>Beazley_data[[#This Row],[Cat_incurred]]+Beazley_data[[#This Row],[incurred_exc_cat]]</f>
        <v>0</v>
      </c>
      <c r="AE1986" s="40">
        <f t="shared" ref="AE1986:AE2049" si="257">IFERROR(INDEX($AJ$4:$FQ$182,MATCH($B1986,$AI$4:$AI$182,0),MATCH($C1986&amp;"Total Incurred (Cat)",$AJ$1:$FQ$1,0)),0)+IFERROR(INDEX($AJ$4:$FQ$182,MATCH($B1986,$AI$4:$AI$182,0),MATCH($C1986&amp;"Total Incurred (Non Cat)",$AJ$1:$FQ$1,0)),0)</f>
        <v>0</v>
      </c>
      <c r="AF1986" s="43" t="str">
        <f t="shared" ref="AF1986:AF2049" si="258">IFERROR((AE1986-AD1986)/AE1986,"no values")</f>
        <v>no values</v>
      </c>
    </row>
    <row r="1987" spans="1:32" x14ac:dyDescent="0.25">
      <c r="A1987" s="46" t="s">
        <v>2264</v>
      </c>
      <c r="B1987" s="46" t="s">
        <v>152</v>
      </c>
      <c r="C1987">
        <v>1992</v>
      </c>
      <c r="D1987" s="84">
        <v>36559.620000000003</v>
      </c>
      <c r="E1987">
        <v>12186.54</v>
      </c>
      <c r="F1987">
        <v>0</v>
      </c>
      <c r="G1987">
        <v>0</v>
      </c>
      <c r="H1987">
        <v>1965.605</v>
      </c>
      <c r="I1987">
        <v>1965.605</v>
      </c>
      <c r="K1987">
        <v>1965.605</v>
      </c>
      <c r="L1987">
        <v>1965.605</v>
      </c>
      <c r="M1987" s="38">
        <f>IF(OR(Beazley_data[[#This Row],[total_RC]]&lt;0.6,Beazley_data[[#This Row],[total_RC]]&gt;2),1,Beazley_data[[#This Row],[total_RC]])</f>
        <v>1</v>
      </c>
      <c r="P1987" s="39" t="str">
        <f>Beazley_data[[#This Row],[key]]</f>
        <v>MG1992</v>
      </c>
      <c r="Q1987" s="40">
        <f>Beazley_data[[#This Row],[WEP]]</f>
        <v>36559.620000000003</v>
      </c>
      <c r="R1987" s="40">
        <f t="shared" si="251"/>
        <v>0</v>
      </c>
      <c r="S1987" s="41" t="str">
        <f t="shared" si="252"/>
        <v>no values</v>
      </c>
      <c r="U1987" s="42">
        <f>Beazley_data[[#This Row],[Acq_costs]]</f>
        <v>12186.54</v>
      </c>
      <c r="V1987" s="40">
        <f t="shared" si="253"/>
        <v>0</v>
      </c>
      <c r="W1987" s="43" t="str">
        <f t="shared" si="254"/>
        <v>no values</v>
      </c>
      <c r="Y1987" s="44">
        <f>Beazley_data[[#This Row],[total_RC]]</f>
        <v>0</v>
      </c>
      <c r="Z1987" s="45">
        <f t="shared" si="255"/>
        <v>0</v>
      </c>
      <c r="AA1987" s="43" t="str">
        <f t="shared" si="256"/>
        <v>no values</v>
      </c>
      <c r="AD1987" s="42">
        <f>Beazley_data[[#This Row],[Cat_incurred]]+Beazley_data[[#This Row],[incurred_exc_cat]]</f>
        <v>1965.605</v>
      </c>
      <c r="AE1987" s="40">
        <f t="shared" si="257"/>
        <v>0</v>
      </c>
      <c r="AF1987" s="43" t="str">
        <f t="shared" si="258"/>
        <v>no values</v>
      </c>
    </row>
    <row r="1988" spans="1:32" x14ac:dyDescent="0.25">
      <c r="A1988" s="48" t="s">
        <v>2265</v>
      </c>
      <c r="B1988" s="48" t="s">
        <v>152</v>
      </c>
      <c r="C1988" s="49">
        <v>1993</v>
      </c>
      <c r="D1988" s="85">
        <v>943724.42059999995</v>
      </c>
      <c r="E1988" s="49">
        <v>328667.19020229398</v>
      </c>
      <c r="F1988" s="49">
        <v>392902.19639170298</v>
      </c>
      <c r="G1988" s="49">
        <v>392902.19639170298</v>
      </c>
      <c r="H1988" s="49">
        <v>335697.316129682</v>
      </c>
      <c r="I1988" s="49">
        <v>335697.316129682</v>
      </c>
      <c r="J1988" s="49"/>
      <c r="K1988" s="49">
        <v>728599.51252138603</v>
      </c>
      <c r="L1988" s="49">
        <v>728599.51252138603</v>
      </c>
      <c r="M1988" s="38">
        <f>IF(OR(Beazley_data[[#This Row],[total_RC]]&lt;0.6,Beazley_data[[#This Row],[total_RC]]&gt;2),1,Beazley_data[[#This Row],[total_RC]])</f>
        <v>1</v>
      </c>
      <c r="P1988" s="39" t="str">
        <f>Beazley_data[[#This Row],[key]]</f>
        <v>MG1993</v>
      </c>
      <c r="Q1988" s="40">
        <f>Beazley_data[[#This Row],[WEP]]</f>
        <v>943724.42059999995</v>
      </c>
      <c r="R1988" s="40">
        <f t="shared" si="251"/>
        <v>0</v>
      </c>
      <c r="S1988" s="41" t="str">
        <f t="shared" si="252"/>
        <v>no values</v>
      </c>
      <c r="U1988" s="42">
        <f>Beazley_data[[#This Row],[Acq_costs]]</f>
        <v>328667.19020229398</v>
      </c>
      <c r="V1988" s="40">
        <f t="shared" si="253"/>
        <v>0</v>
      </c>
      <c r="W1988" s="43" t="str">
        <f t="shared" si="254"/>
        <v>no values</v>
      </c>
      <c r="Y1988" s="44">
        <f>Beazley_data[[#This Row],[total_RC]]</f>
        <v>0</v>
      </c>
      <c r="Z1988" s="45">
        <f t="shared" si="255"/>
        <v>0</v>
      </c>
      <c r="AA1988" s="43" t="str">
        <f t="shared" si="256"/>
        <v>no values</v>
      </c>
      <c r="AD1988" s="42">
        <f>Beazley_data[[#This Row],[Cat_incurred]]+Beazley_data[[#This Row],[incurred_exc_cat]]</f>
        <v>728599.51252138498</v>
      </c>
      <c r="AE1988" s="40">
        <f t="shared" si="257"/>
        <v>0</v>
      </c>
      <c r="AF1988" s="43" t="str">
        <f t="shared" si="258"/>
        <v>no values</v>
      </c>
    </row>
    <row r="1989" spans="1:32" x14ac:dyDescent="0.25">
      <c r="A1989" s="46" t="s">
        <v>2266</v>
      </c>
      <c r="B1989" s="46" t="s">
        <v>152</v>
      </c>
      <c r="C1989">
        <v>1994</v>
      </c>
      <c r="D1989" s="84">
        <v>1058346.1433000001</v>
      </c>
      <c r="E1989">
        <v>363511.703079261</v>
      </c>
      <c r="F1989">
        <v>463549.37379244901</v>
      </c>
      <c r="G1989">
        <v>463549.37379244901</v>
      </c>
      <c r="H1989">
        <v>324621.72065472498</v>
      </c>
      <c r="I1989">
        <v>324621.72065472498</v>
      </c>
      <c r="J1989">
        <v>1</v>
      </c>
      <c r="K1989">
        <v>788171.09444717295</v>
      </c>
      <c r="L1989">
        <v>788171.09444717295</v>
      </c>
      <c r="M1989" s="38">
        <f>IF(OR(Beazley_data[[#This Row],[total_RC]]&lt;0.6,Beazley_data[[#This Row],[total_RC]]&gt;2),1,Beazley_data[[#This Row],[total_RC]])</f>
        <v>1</v>
      </c>
      <c r="P1989" s="39" t="str">
        <f>Beazley_data[[#This Row],[key]]</f>
        <v>MG1994</v>
      </c>
      <c r="Q1989" s="40">
        <f>Beazley_data[[#This Row],[WEP]]</f>
        <v>1058346.1433000001</v>
      </c>
      <c r="R1989" s="40">
        <f t="shared" si="251"/>
        <v>0</v>
      </c>
      <c r="S1989" s="41" t="str">
        <f t="shared" si="252"/>
        <v>no values</v>
      </c>
      <c r="U1989" s="42">
        <f>Beazley_data[[#This Row],[Acq_costs]]</f>
        <v>363511.703079261</v>
      </c>
      <c r="V1989" s="40">
        <f t="shared" si="253"/>
        <v>0</v>
      </c>
      <c r="W1989" s="43" t="str">
        <f t="shared" si="254"/>
        <v>no values</v>
      </c>
      <c r="Y1989" s="44">
        <f>Beazley_data[[#This Row],[total_RC]]</f>
        <v>1</v>
      </c>
      <c r="Z1989" s="45">
        <f t="shared" si="255"/>
        <v>0</v>
      </c>
      <c r="AA1989" s="43" t="str">
        <f t="shared" si="256"/>
        <v>no values</v>
      </c>
      <c r="AD1989" s="42">
        <f>Beazley_data[[#This Row],[Cat_incurred]]+Beazley_data[[#This Row],[incurred_exc_cat]]</f>
        <v>788171.09444717399</v>
      </c>
      <c r="AE1989" s="40">
        <f t="shared" si="257"/>
        <v>0</v>
      </c>
      <c r="AF1989" s="43" t="str">
        <f t="shared" si="258"/>
        <v>no values</v>
      </c>
    </row>
    <row r="1990" spans="1:32" x14ac:dyDescent="0.25">
      <c r="A1990" s="48" t="s">
        <v>2267</v>
      </c>
      <c r="B1990" s="48" t="s">
        <v>152</v>
      </c>
      <c r="C1990" s="49">
        <v>1995</v>
      </c>
      <c r="D1990" s="85">
        <v>1035593.9366</v>
      </c>
      <c r="E1990" s="49">
        <v>347152.82167897199</v>
      </c>
      <c r="F1990" s="49">
        <v>261846.4448</v>
      </c>
      <c r="G1990" s="49">
        <v>261846.4448</v>
      </c>
      <c r="H1990" s="49">
        <v>664607.36972349801</v>
      </c>
      <c r="I1990" s="49">
        <v>664607.36972349801</v>
      </c>
      <c r="J1990" s="49">
        <v>0.99904662847128101</v>
      </c>
      <c r="K1990" s="49">
        <v>926453.81452349795</v>
      </c>
      <c r="L1990" s="49">
        <v>926453.81452349795</v>
      </c>
      <c r="M1990" s="38">
        <f>IF(OR(Beazley_data[[#This Row],[total_RC]]&lt;0.6,Beazley_data[[#This Row],[total_RC]]&gt;2),1,Beazley_data[[#This Row],[total_RC]])</f>
        <v>0.99904662847128101</v>
      </c>
      <c r="P1990" s="39" t="str">
        <f>Beazley_data[[#This Row],[key]]</f>
        <v>MG1995</v>
      </c>
      <c r="Q1990" s="40">
        <f>Beazley_data[[#This Row],[WEP]]</f>
        <v>1035593.9366</v>
      </c>
      <c r="R1990" s="40">
        <f t="shared" si="251"/>
        <v>0</v>
      </c>
      <c r="S1990" s="41" t="str">
        <f t="shared" si="252"/>
        <v>no values</v>
      </c>
      <c r="U1990" s="42">
        <f>Beazley_data[[#This Row],[Acq_costs]]</f>
        <v>347152.82167897199</v>
      </c>
      <c r="V1990" s="40">
        <f t="shared" si="253"/>
        <v>0</v>
      </c>
      <c r="W1990" s="43" t="str">
        <f t="shared" si="254"/>
        <v>no values</v>
      </c>
      <c r="Y1990" s="44">
        <f>Beazley_data[[#This Row],[total_RC]]</f>
        <v>0.99904662847128101</v>
      </c>
      <c r="Z1990" s="45">
        <f t="shared" si="255"/>
        <v>0</v>
      </c>
      <c r="AA1990" s="43" t="str">
        <f t="shared" si="256"/>
        <v>no values</v>
      </c>
      <c r="AD1990" s="42">
        <f>Beazley_data[[#This Row],[Cat_incurred]]+Beazley_data[[#This Row],[incurred_exc_cat]]</f>
        <v>926453.81452349806</v>
      </c>
      <c r="AE1990" s="40">
        <f t="shared" si="257"/>
        <v>0</v>
      </c>
      <c r="AF1990" s="43" t="str">
        <f t="shared" si="258"/>
        <v>no values</v>
      </c>
    </row>
    <row r="1991" spans="1:32" x14ac:dyDescent="0.25">
      <c r="A1991" s="46" t="s">
        <v>2268</v>
      </c>
      <c r="B1991" s="46" t="s">
        <v>152</v>
      </c>
      <c r="C1991">
        <v>1996</v>
      </c>
      <c r="D1991" s="84">
        <v>842720.53379999998</v>
      </c>
      <c r="E1991">
        <v>276913.76215789001</v>
      </c>
      <c r="F1991">
        <v>23735.7272576</v>
      </c>
      <c r="G1991">
        <v>23735.7272576</v>
      </c>
      <c r="H1991">
        <v>719652.27087652998</v>
      </c>
      <c r="I1991">
        <v>719652.27087652998</v>
      </c>
      <c r="J1991">
        <v>0.98431076016491204</v>
      </c>
      <c r="K1991">
        <v>743387.99813413003</v>
      </c>
      <c r="L1991">
        <v>743387.99813413003</v>
      </c>
      <c r="M1991" s="38">
        <f>IF(OR(Beazley_data[[#This Row],[total_RC]]&lt;0.6,Beazley_data[[#This Row],[total_RC]]&gt;2),1,Beazley_data[[#This Row],[total_RC]])</f>
        <v>0.98431076016491204</v>
      </c>
      <c r="P1991" s="39" t="str">
        <f>Beazley_data[[#This Row],[key]]</f>
        <v>MG1996</v>
      </c>
      <c r="Q1991" s="40">
        <f>Beazley_data[[#This Row],[WEP]]</f>
        <v>842720.53379999998</v>
      </c>
      <c r="R1991" s="40">
        <f t="shared" si="251"/>
        <v>0</v>
      </c>
      <c r="S1991" s="41" t="str">
        <f t="shared" si="252"/>
        <v>no values</v>
      </c>
      <c r="U1991" s="42">
        <f>Beazley_data[[#This Row],[Acq_costs]]</f>
        <v>276913.76215789001</v>
      </c>
      <c r="V1991" s="40">
        <f t="shared" si="253"/>
        <v>0</v>
      </c>
      <c r="W1991" s="43" t="str">
        <f t="shared" si="254"/>
        <v>no values</v>
      </c>
      <c r="Y1991" s="44">
        <f>Beazley_data[[#This Row],[total_RC]]</f>
        <v>0.98431076016491204</v>
      </c>
      <c r="Z1991" s="45">
        <f t="shared" si="255"/>
        <v>0</v>
      </c>
      <c r="AA1991" s="43" t="str">
        <f t="shared" si="256"/>
        <v>no values</v>
      </c>
      <c r="AD1991" s="42">
        <f>Beazley_data[[#This Row],[Cat_incurred]]+Beazley_data[[#This Row],[incurred_exc_cat]]</f>
        <v>743387.99813413003</v>
      </c>
      <c r="AE1991" s="40">
        <f t="shared" si="257"/>
        <v>0</v>
      </c>
      <c r="AF1991" s="43" t="str">
        <f t="shared" si="258"/>
        <v>no values</v>
      </c>
    </row>
    <row r="1992" spans="1:32" x14ac:dyDescent="0.25">
      <c r="A1992" s="48" t="s">
        <v>2269</v>
      </c>
      <c r="B1992" s="48" t="s">
        <v>152</v>
      </c>
      <c r="C1992" s="49">
        <v>1997</v>
      </c>
      <c r="D1992" s="85">
        <v>1410743.179</v>
      </c>
      <c r="E1992" s="49">
        <v>474671.47954623098</v>
      </c>
      <c r="F1992" s="49">
        <v>444276.01608840999</v>
      </c>
      <c r="G1992" s="49">
        <v>444276.01608840999</v>
      </c>
      <c r="H1992" s="49">
        <v>893572.69365685899</v>
      </c>
      <c r="I1992" s="49">
        <v>893572.69365685899</v>
      </c>
      <c r="J1992" s="49">
        <v>0.96721930568488801</v>
      </c>
      <c r="K1992" s="49">
        <v>1337848.70974527</v>
      </c>
      <c r="L1992" s="49">
        <v>1337848.70974527</v>
      </c>
      <c r="M1992" s="38">
        <f>IF(OR(Beazley_data[[#This Row],[total_RC]]&lt;0.6,Beazley_data[[#This Row],[total_RC]]&gt;2),1,Beazley_data[[#This Row],[total_RC]])</f>
        <v>0.96721930568488801</v>
      </c>
      <c r="P1992" s="39" t="str">
        <f>Beazley_data[[#This Row],[key]]</f>
        <v>MG1997</v>
      </c>
      <c r="Q1992" s="40">
        <f>Beazley_data[[#This Row],[WEP]]</f>
        <v>1410743.179</v>
      </c>
      <c r="R1992" s="40">
        <f t="shared" si="251"/>
        <v>0</v>
      </c>
      <c r="S1992" s="41" t="str">
        <f t="shared" si="252"/>
        <v>no values</v>
      </c>
      <c r="U1992" s="42">
        <f>Beazley_data[[#This Row],[Acq_costs]]</f>
        <v>474671.47954623098</v>
      </c>
      <c r="V1992" s="40">
        <f t="shared" si="253"/>
        <v>0</v>
      </c>
      <c r="W1992" s="43" t="str">
        <f t="shared" si="254"/>
        <v>no values</v>
      </c>
      <c r="Y1992" s="44">
        <f>Beazley_data[[#This Row],[total_RC]]</f>
        <v>0.96721930568488801</v>
      </c>
      <c r="Z1992" s="45">
        <f t="shared" si="255"/>
        <v>0</v>
      </c>
      <c r="AA1992" s="43" t="str">
        <f t="shared" si="256"/>
        <v>no values</v>
      </c>
      <c r="AD1992" s="42">
        <f>Beazley_data[[#This Row],[Cat_incurred]]+Beazley_data[[#This Row],[incurred_exc_cat]]</f>
        <v>1337848.709745269</v>
      </c>
      <c r="AE1992" s="40">
        <f t="shared" si="257"/>
        <v>0</v>
      </c>
      <c r="AF1992" s="43" t="str">
        <f t="shared" si="258"/>
        <v>no values</v>
      </c>
    </row>
    <row r="1993" spans="1:32" x14ac:dyDescent="0.25">
      <c r="A1993" s="46" t="s">
        <v>2270</v>
      </c>
      <c r="B1993" s="46" t="s">
        <v>152</v>
      </c>
      <c r="C1993">
        <v>1998</v>
      </c>
      <c r="D1993" s="84">
        <v>2672831.5748000001</v>
      </c>
      <c r="E1993">
        <v>782429.52539577603</v>
      </c>
      <c r="F1993">
        <v>1226950.3228220199</v>
      </c>
      <c r="G1993">
        <v>1226950.3228220199</v>
      </c>
      <c r="H1993">
        <v>1195673.6908925101</v>
      </c>
      <c r="I1993">
        <v>1195673.74694793</v>
      </c>
      <c r="J1993">
        <v>0.99576663912751995</v>
      </c>
      <c r="K1993">
        <v>2422624.0137145398</v>
      </c>
      <c r="L1993">
        <v>2422624.0697699599</v>
      </c>
      <c r="M1993" s="38">
        <f>IF(OR(Beazley_data[[#This Row],[total_RC]]&lt;0.6,Beazley_data[[#This Row],[total_RC]]&gt;2),1,Beazley_data[[#This Row],[total_RC]])</f>
        <v>0.99576663912751995</v>
      </c>
      <c r="P1993" s="39" t="str">
        <f>Beazley_data[[#This Row],[key]]</f>
        <v>MG1998</v>
      </c>
      <c r="Q1993" s="40">
        <f>Beazley_data[[#This Row],[WEP]]</f>
        <v>2672831.5748000001</v>
      </c>
      <c r="R1993" s="40">
        <f t="shared" si="251"/>
        <v>0</v>
      </c>
      <c r="S1993" s="41" t="str">
        <f t="shared" si="252"/>
        <v>no values</v>
      </c>
      <c r="U1993" s="42">
        <f>Beazley_data[[#This Row],[Acq_costs]]</f>
        <v>782429.52539577603</v>
      </c>
      <c r="V1993" s="40">
        <f t="shared" si="253"/>
        <v>0</v>
      </c>
      <c r="W1993" s="43" t="str">
        <f t="shared" si="254"/>
        <v>no values</v>
      </c>
      <c r="Y1993" s="44">
        <f>Beazley_data[[#This Row],[total_RC]]</f>
        <v>0.99576663912751995</v>
      </c>
      <c r="Z1993" s="45">
        <f t="shared" si="255"/>
        <v>0</v>
      </c>
      <c r="AA1993" s="43" t="str">
        <f t="shared" si="256"/>
        <v>no values</v>
      </c>
      <c r="AD1993" s="42">
        <f>Beazley_data[[#This Row],[Cat_incurred]]+Beazley_data[[#This Row],[incurred_exc_cat]]</f>
        <v>2422624.0697699497</v>
      </c>
      <c r="AE1993" s="40">
        <f t="shared" si="257"/>
        <v>0</v>
      </c>
      <c r="AF1993" s="43" t="str">
        <f t="shared" si="258"/>
        <v>no values</v>
      </c>
    </row>
    <row r="1994" spans="1:32" x14ac:dyDescent="0.25">
      <c r="A1994" s="48" t="s">
        <v>2271</v>
      </c>
      <c r="B1994" s="48" t="s">
        <v>152</v>
      </c>
      <c r="C1994" s="49">
        <v>1999</v>
      </c>
      <c r="D1994" s="85">
        <v>5269642.9327999996</v>
      </c>
      <c r="E1994" s="49">
        <v>1104218.85295535</v>
      </c>
      <c r="F1994" s="49">
        <v>5458321.4957962502</v>
      </c>
      <c r="G1994" s="49">
        <v>5458466.6759688398</v>
      </c>
      <c r="H1994" s="49">
        <v>1806903.1891053</v>
      </c>
      <c r="I1994" s="49">
        <v>1806922.19672266</v>
      </c>
      <c r="J1994" s="49">
        <v>0.98309362165682901</v>
      </c>
      <c r="K1994" s="49">
        <v>7265224.6849015597</v>
      </c>
      <c r="L1994" s="49">
        <v>7265388.8726915</v>
      </c>
      <c r="M1994" s="38">
        <f>IF(OR(Beazley_data[[#This Row],[total_RC]]&lt;0.6,Beazley_data[[#This Row],[total_RC]]&gt;2),1,Beazley_data[[#This Row],[total_RC]])</f>
        <v>0.98309362165682901</v>
      </c>
      <c r="P1994" s="39" t="str">
        <f>Beazley_data[[#This Row],[key]]</f>
        <v>MG1999</v>
      </c>
      <c r="Q1994" s="40">
        <f>Beazley_data[[#This Row],[WEP]]</f>
        <v>5269642.9327999996</v>
      </c>
      <c r="R1994" s="40">
        <f t="shared" si="251"/>
        <v>0</v>
      </c>
      <c r="S1994" s="41" t="str">
        <f t="shared" si="252"/>
        <v>no values</v>
      </c>
      <c r="U1994" s="42">
        <f>Beazley_data[[#This Row],[Acq_costs]]</f>
        <v>1104218.85295535</v>
      </c>
      <c r="V1994" s="40">
        <f t="shared" si="253"/>
        <v>0</v>
      </c>
      <c r="W1994" s="43" t="str">
        <f t="shared" si="254"/>
        <v>no values</v>
      </c>
      <c r="Y1994" s="44">
        <f>Beazley_data[[#This Row],[total_RC]]</f>
        <v>0.98309362165682901</v>
      </c>
      <c r="Z1994" s="45">
        <f t="shared" si="255"/>
        <v>0</v>
      </c>
      <c r="AA1994" s="43" t="str">
        <f t="shared" si="256"/>
        <v>no values</v>
      </c>
      <c r="AD1994" s="42">
        <f>Beazley_data[[#This Row],[Cat_incurred]]+Beazley_data[[#This Row],[incurred_exc_cat]]</f>
        <v>7265388.8726915</v>
      </c>
      <c r="AE1994" s="40">
        <f t="shared" si="257"/>
        <v>0</v>
      </c>
      <c r="AF1994" s="43" t="str">
        <f t="shared" si="258"/>
        <v>no values</v>
      </c>
    </row>
    <row r="1995" spans="1:32" x14ac:dyDescent="0.25">
      <c r="A1995" s="46" t="s">
        <v>2272</v>
      </c>
      <c r="B1995" s="46" t="s">
        <v>152</v>
      </c>
      <c r="C1995">
        <v>2000</v>
      </c>
      <c r="D1995" s="84">
        <v>6906247.7114000004</v>
      </c>
      <c r="E1995">
        <v>2063307.3778444601</v>
      </c>
      <c r="F1995">
        <v>6606255.4404003397</v>
      </c>
      <c r="G1995">
        <v>6606255.4404003397</v>
      </c>
      <c r="H1995">
        <v>1374676.21318981</v>
      </c>
      <c r="I1995">
        <v>1374676.21318981</v>
      </c>
      <c r="J1995">
        <v>1.02320754627266</v>
      </c>
      <c r="K1995">
        <v>7980931.6535901399</v>
      </c>
      <c r="L1995">
        <v>7980931.6535901399</v>
      </c>
      <c r="M1995" s="38">
        <f>IF(OR(Beazley_data[[#This Row],[total_RC]]&lt;0.6,Beazley_data[[#This Row],[total_RC]]&gt;2),1,Beazley_data[[#This Row],[total_RC]])</f>
        <v>1.02320754627266</v>
      </c>
      <c r="P1995" s="39" t="str">
        <f>Beazley_data[[#This Row],[key]]</f>
        <v>MG2000</v>
      </c>
      <c r="Q1995" s="40">
        <f>Beazley_data[[#This Row],[WEP]]</f>
        <v>6906247.7114000004</v>
      </c>
      <c r="R1995" s="40">
        <f t="shared" si="251"/>
        <v>7003495.6190826697</v>
      </c>
      <c r="S1995" s="41">
        <f t="shared" si="252"/>
        <v>1.3885624118575097E-2</v>
      </c>
      <c r="U1995" s="42">
        <f>Beazley_data[[#This Row],[Acq_costs]]</f>
        <v>2063307.3778444601</v>
      </c>
      <c r="V1995" s="40">
        <f t="shared" si="253"/>
        <v>2072018.2740553999</v>
      </c>
      <c r="W1995" s="43">
        <f t="shared" si="254"/>
        <v>4.2040634100638007E-3</v>
      </c>
      <c r="Y1995" s="44">
        <f>Beazley_data[[#This Row],[total_RC]]</f>
        <v>1.02320754627266</v>
      </c>
      <c r="Z1995" s="45">
        <f t="shared" si="255"/>
        <v>1.0223477394362199</v>
      </c>
      <c r="AA1995" s="43">
        <f t="shared" si="256"/>
        <v>-8.410121167912913E-4</v>
      </c>
      <c r="AD1995" s="42">
        <f>Beazley_data[[#This Row],[Cat_incurred]]+Beazley_data[[#This Row],[incurred_exc_cat]]</f>
        <v>7980931.6535901502</v>
      </c>
      <c r="AE1995" s="40">
        <f t="shared" si="257"/>
        <v>8188732.3081302699</v>
      </c>
      <c r="AF1995" s="43">
        <f t="shared" si="258"/>
        <v>2.5376413188376253E-2</v>
      </c>
    </row>
    <row r="1996" spans="1:32" x14ac:dyDescent="0.25">
      <c r="A1996" s="48" t="s">
        <v>2273</v>
      </c>
      <c r="B1996" s="48" t="s">
        <v>152</v>
      </c>
      <c r="C1996" s="49">
        <v>2001</v>
      </c>
      <c r="D1996" s="85">
        <v>10700152.4977</v>
      </c>
      <c r="E1996" s="49">
        <v>3849668.6563506699</v>
      </c>
      <c r="F1996" s="49">
        <v>8368268.0276630297</v>
      </c>
      <c r="G1996" s="49">
        <v>8368268.0276630297</v>
      </c>
      <c r="H1996" s="49">
        <v>1363889.02574639</v>
      </c>
      <c r="I1996" s="49">
        <v>1364364.69184639</v>
      </c>
      <c r="J1996" s="49">
        <v>1.1322288461821</v>
      </c>
      <c r="K1996" s="49">
        <v>9732157.05340942</v>
      </c>
      <c r="L1996" s="49">
        <v>9732632.7195094209</v>
      </c>
      <c r="M1996" s="38">
        <f>IF(OR(Beazley_data[[#This Row],[total_RC]]&lt;0.6,Beazley_data[[#This Row],[total_RC]]&gt;2),1,Beazley_data[[#This Row],[total_RC]])</f>
        <v>1.1322288461821</v>
      </c>
      <c r="P1996" s="39" t="str">
        <f>Beazley_data[[#This Row],[key]]</f>
        <v>MG2001</v>
      </c>
      <c r="Q1996" s="40">
        <f>Beazley_data[[#This Row],[WEP]]</f>
        <v>10700152.4977</v>
      </c>
      <c r="R1996" s="40">
        <f t="shared" si="251"/>
        <v>10925588.553110899</v>
      </c>
      <c r="S1996" s="41">
        <f t="shared" si="252"/>
        <v>2.0633767628629E-2</v>
      </c>
      <c r="U1996" s="42">
        <f>Beazley_data[[#This Row],[Acq_costs]]</f>
        <v>3849668.6563506699</v>
      </c>
      <c r="V1996" s="40">
        <f t="shared" si="253"/>
        <v>3950901.3101953999</v>
      </c>
      <c r="W1996" s="43">
        <f t="shared" si="254"/>
        <v>2.5622673384297551E-2</v>
      </c>
      <c r="Y1996" s="44">
        <f>Beazley_data[[#This Row],[total_RC]]</f>
        <v>1.1322288461821</v>
      </c>
      <c r="Z1996" s="45">
        <f t="shared" si="255"/>
        <v>1.13097162572641</v>
      </c>
      <c r="AA1996" s="43">
        <f t="shared" si="256"/>
        <v>-1.1116286448676295E-3</v>
      </c>
      <c r="AD1996" s="42">
        <f>Beazley_data[[#This Row],[Cat_incurred]]+Beazley_data[[#This Row],[incurred_exc_cat]]</f>
        <v>9732632.7195094191</v>
      </c>
      <c r="AE1996" s="40">
        <f t="shared" si="257"/>
        <v>10371469.6116427</v>
      </c>
      <c r="AF1996" s="43">
        <f t="shared" si="258"/>
        <v>6.1595599857530464E-2</v>
      </c>
    </row>
    <row r="1997" spans="1:32" x14ac:dyDescent="0.25">
      <c r="A1997" s="46" t="s">
        <v>2274</v>
      </c>
      <c r="B1997" s="46" t="s">
        <v>152</v>
      </c>
      <c r="C1997">
        <v>2002</v>
      </c>
      <c r="D1997" s="84">
        <v>6743895.3910999997</v>
      </c>
      <c r="E1997">
        <v>2239180.3377319402</v>
      </c>
      <c r="F1997">
        <v>4564811.7462925697</v>
      </c>
      <c r="G1997">
        <v>4564811.7462925697</v>
      </c>
      <c r="H1997">
        <v>272040.88793673902</v>
      </c>
      <c r="I1997">
        <v>272040.88793673902</v>
      </c>
      <c r="J1997">
        <v>1.17314517876641</v>
      </c>
      <c r="K1997">
        <v>4836852.6342293099</v>
      </c>
      <c r="L1997">
        <v>4836852.6342293099</v>
      </c>
      <c r="M1997" s="38">
        <f>IF(OR(Beazley_data[[#This Row],[total_RC]]&lt;0.6,Beazley_data[[#This Row],[total_RC]]&gt;2),1,Beazley_data[[#This Row],[total_RC]])</f>
        <v>1.17314517876641</v>
      </c>
      <c r="P1997" s="39" t="str">
        <f>Beazley_data[[#This Row],[key]]</f>
        <v>MG2002</v>
      </c>
      <c r="Q1997" s="40">
        <f>Beazley_data[[#This Row],[WEP]]</f>
        <v>6743895.3910999997</v>
      </c>
      <c r="R1997" s="40">
        <f t="shared" si="251"/>
        <v>6915910.7357940096</v>
      </c>
      <c r="S1997" s="41">
        <f t="shared" si="252"/>
        <v>2.487240672493455E-2</v>
      </c>
      <c r="U1997" s="42">
        <f>Beazley_data[[#This Row],[Acq_costs]]</f>
        <v>2239180.3377319402</v>
      </c>
      <c r="V1997" s="40">
        <f t="shared" si="253"/>
        <v>2292938.9988605599</v>
      </c>
      <c r="W1997" s="43">
        <f t="shared" si="254"/>
        <v>2.3445308032762412E-2</v>
      </c>
      <c r="Y1997" s="44">
        <f>Beazley_data[[#This Row],[total_RC]]</f>
        <v>1.17314517876641</v>
      </c>
      <c r="Z1997" s="45">
        <f t="shared" si="255"/>
        <v>1.1730573994456599</v>
      </c>
      <c r="AA1997" s="43">
        <f t="shared" si="256"/>
        <v>-7.482951882114567E-5</v>
      </c>
      <c r="AD1997" s="42">
        <f>Beazley_data[[#This Row],[Cat_incurred]]+Beazley_data[[#This Row],[incurred_exc_cat]]</f>
        <v>4836852.6342293089</v>
      </c>
      <c r="AE1997" s="40">
        <f t="shared" si="257"/>
        <v>5020552.3799549099</v>
      </c>
      <c r="AF1997" s="43">
        <f t="shared" si="258"/>
        <v>3.6589548683734839E-2</v>
      </c>
    </row>
    <row r="1998" spans="1:32" x14ac:dyDescent="0.25">
      <c r="A1998" s="48" t="s">
        <v>2275</v>
      </c>
      <c r="B1998" s="48" t="s">
        <v>152</v>
      </c>
      <c r="C1998" s="49">
        <v>2003</v>
      </c>
      <c r="D1998" s="85">
        <v>4323724.909</v>
      </c>
      <c r="E1998" s="49">
        <v>1243253.6628884301</v>
      </c>
      <c r="F1998" s="49">
        <v>3105863.9359919601</v>
      </c>
      <c r="G1998" s="49">
        <v>3105863.9359919601</v>
      </c>
      <c r="H1998" s="49">
        <v>46855.80615936</v>
      </c>
      <c r="I1998" s="49">
        <v>46855.80615936</v>
      </c>
      <c r="J1998" s="49">
        <v>1.14709512822217</v>
      </c>
      <c r="K1998" s="49">
        <v>3152719.74215132</v>
      </c>
      <c r="L1998" s="49">
        <v>3152719.74215132</v>
      </c>
      <c r="M1998" s="38">
        <f>IF(OR(Beazley_data[[#This Row],[total_RC]]&lt;0.6,Beazley_data[[#This Row],[total_RC]]&gt;2),1,Beazley_data[[#This Row],[total_RC]])</f>
        <v>1.14709512822217</v>
      </c>
      <c r="P1998" s="39" t="str">
        <f>Beazley_data[[#This Row],[key]]</f>
        <v>MG2003</v>
      </c>
      <c r="Q1998" s="40">
        <f>Beazley_data[[#This Row],[WEP]]</f>
        <v>4323724.909</v>
      </c>
      <c r="R1998" s="40">
        <f t="shared" si="251"/>
        <v>4433195.6288639996</v>
      </c>
      <c r="S1998" s="41">
        <f t="shared" si="252"/>
        <v>2.4693410584285754E-2</v>
      </c>
      <c r="U1998" s="42">
        <f>Beazley_data[[#This Row],[Acq_costs]]</f>
        <v>1243253.6628884301</v>
      </c>
      <c r="V1998" s="40">
        <f t="shared" si="253"/>
        <v>1270020.8234039999</v>
      </c>
      <c r="W1998" s="43">
        <f t="shared" si="254"/>
        <v>2.1076158770237014E-2</v>
      </c>
      <c r="Y1998" s="44">
        <f>Beazley_data[[#This Row],[total_RC]]</f>
        <v>1.14709512822217</v>
      </c>
      <c r="Z1998" s="45">
        <f t="shared" si="255"/>
        <v>1.1475783174264</v>
      </c>
      <c r="AA1998" s="43">
        <f t="shared" si="256"/>
        <v>4.2105117959503592E-4</v>
      </c>
      <c r="AD1998" s="42">
        <f>Beazley_data[[#This Row],[Cat_incurred]]+Beazley_data[[#This Row],[incurred_exc_cat]]</f>
        <v>3152719.74215132</v>
      </c>
      <c r="AE1998" s="40">
        <f t="shared" si="257"/>
        <v>3270652.2553314101</v>
      </c>
      <c r="AF1998" s="43">
        <f t="shared" si="258"/>
        <v>3.6057796419002114E-2</v>
      </c>
    </row>
    <row r="1999" spans="1:32" x14ac:dyDescent="0.25">
      <c r="A1999" s="46" t="s">
        <v>2276</v>
      </c>
      <c r="B1999" s="46" t="s">
        <v>152</v>
      </c>
      <c r="C1999">
        <v>2004</v>
      </c>
      <c r="D1999" s="84">
        <v>8306694.9974999996</v>
      </c>
      <c r="E1999">
        <v>2612797.8870182899</v>
      </c>
      <c r="F1999">
        <v>5494979.9016579501</v>
      </c>
      <c r="G1999">
        <v>5494979.9016579501</v>
      </c>
      <c r="H1999">
        <v>794832.58190308802</v>
      </c>
      <c r="I1999">
        <v>794832.58190308802</v>
      </c>
      <c r="J1999">
        <v>1.04349687805886</v>
      </c>
      <c r="K1999">
        <v>6289812.4835610297</v>
      </c>
      <c r="L1999">
        <v>6289812.4835610297</v>
      </c>
      <c r="M1999" s="38">
        <f>IF(OR(Beazley_data[[#This Row],[total_RC]]&lt;0.6,Beazley_data[[#This Row],[total_RC]]&gt;2),1,Beazley_data[[#This Row],[total_RC]])</f>
        <v>1.04349687805886</v>
      </c>
      <c r="P1999" s="39" t="str">
        <f>Beazley_data[[#This Row],[key]]</f>
        <v>MG2004</v>
      </c>
      <c r="Q1999" s="40">
        <f>Beazley_data[[#This Row],[WEP]]</f>
        <v>8306694.9974999996</v>
      </c>
      <c r="R1999" s="40">
        <f t="shared" si="251"/>
        <v>8577770.9792583305</v>
      </c>
      <c r="S1999" s="41">
        <f t="shared" si="252"/>
        <v>3.1602147272736969E-2</v>
      </c>
      <c r="U1999" s="42">
        <f>Beazley_data[[#This Row],[Acq_costs]]</f>
        <v>2612797.8870182899</v>
      </c>
      <c r="V1999" s="40">
        <f t="shared" si="253"/>
        <v>2701346.6476824302</v>
      </c>
      <c r="W1999" s="43">
        <f t="shared" si="254"/>
        <v>3.2779488237879094E-2</v>
      </c>
      <c r="Y1999" s="44">
        <f>Beazley_data[[#This Row],[total_RC]]</f>
        <v>1.04349687805886</v>
      </c>
      <c r="Z1999" s="45">
        <f t="shared" si="255"/>
        <v>1.0432562540506201</v>
      </c>
      <c r="AA1999" s="43">
        <f t="shared" si="256"/>
        <v>-2.3064707957007032E-4</v>
      </c>
      <c r="AD1999" s="42">
        <f>Beazley_data[[#This Row],[Cat_incurred]]+Beazley_data[[#This Row],[incurred_exc_cat]]</f>
        <v>6289812.483561038</v>
      </c>
      <c r="AE1999" s="40">
        <f t="shared" si="257"/>
        <v>6574495.6373303104</v>
      </c>
      <c r="AF1999" s="43">
        <f t="shared" si="258"/>
        <v>4.3301139657440396E-2</v>
      </c>
    </row>
    <row r="2000" spans="1:32" x14ac:dyDescent="0.25">
      <c r="A2000" s="48" t="s">
        <v>2277</v>
      </c>
      <c r="B2000" s="48" t="s">
        <v>152</v>
      </c>
      <c r="C2000" s="49">
        <v>2005</v>
      </c>
      <c r="D2000" s="85">
        <v>6484518.3077999996</v>
      </c>
      <c r="E2000" s="49">
        <v>1957833.4477437499</v>
      </c>
      <c r="F2000" s="49">
        <v>5321254.4929910498</v>
      </c>
      <c r="G2000" s="49">
        <v>5321254.4929910498</v>
      </c>
      <c r="H2000" s="49">
        <v>228366.53028144999</v>
      </c>
      <c r="I2000" s="49">
        <v>228366.53028144999</v>
      </c>
      <c r="J2000" s="49">
        <v>0.99967728760342101</v>
      </c>
      <c r="K2000" s="49">
        <v>5549621.0232725004</v>
      </c>
      <c r="L2000" s="49">
        <v>5549621.0232725004</v>
      </c>
      <c r="M2000" s="38">
        <f>IF(OR(Beazley_data[[#This Row],[total_RC]]&lt;0.6,Beazley_data[[#This Row],[total_RC]]&gt;2),1,Beazley_data[[#This Row],[total_RC]])</f>
        <v>0.99967728760342101</v>
      </c>
      <c r="P2000" s="39" t="str">
        <f>Beazley_data[[#This Row],[key]]</f>
        <v>MG2005</v>
      </c>
      <c r="Q2000" s="40">
        <f>Beazley_data[[#This Row],[WEP]]</f>
        <v>6484518.3077999996</v>
      </c>
      <c r="R2000" s="40">
        <f t="shared" si="251"/>
        <v>6759664.6807119995</v>
      </c>
      <c r="S2000" s="41">
        <f t="shared" si="252"/>
        <v>4.0704145236242488E-2</v>
      </c>
      <c r="U2000" s="42">
        <f>Beazley_data[[#This Row],[Acq_costs]]</f>
        <v>1957833.4477437499</v>
      </c>
      <c r="V2000" s="40">
        <f t="shared" si="253"/>
        <v>2044846.1489279999</v>
      </c>
      <c r="W2000" s="43">
        <f t="shared" si="254"/>
        <v>4.2552199455135491E-2</v>
      </c>
      <c r="Y2000" s="44">
        <f>Beazley_data[[#This Row],[total_RC]]</f>
        <v>0.99967728760342101</v>
      </c>
      <c r="Z2000" s="45">
        <f t="shared" si="255"/>
        <v>0.99969048154715801</v>
      </c>
      <c r="AA2000" s="43">
        <f t="shared" si="256"/>
        <v>1.3198028770445483E-5</v>
      </c>
      <c r="AD2000" s="42">
        <f>Beazley_data[[#This Row],[Cat_incurred]]+Beazley_data[[#This Row],[incurred_exc_cat]]</f>
        <v>5549621.0232724994</v>
      </c>
      <c r="AE2000" s="40">
        <f t="shared" si="257"/>
        <v>5763765.0016417596</v>
      </c>
      <c r="AF2000" s="43">
        <f t="shared" si="258"/>
        <v>3.7153488788710699E-2</v>
      </c>
    </row>
    <row r="2001" spans="1:32" x14ac:dyDescent="0.25">
      <c r="A2001" s="46" t="s">
        <v>2278</v>
      </c>
      <c r="B2001" s="46" t="s">
        <v>152</v>
      </c>
      <c r="C2001">
        <v>2006</v>
      </c>
      <c r="D2001" s="84">
        <v>5303626.3574999999</v>
      </c>
      <c r="E2001">
        <v>1650872.33194897</v>
      </c>
      <c r="F2001">
        <v>4554479.2961260304</v>
      </c>
      <c r="G2001">
        <v>4554479.2961260304</v>
      </c>
      <c r="H2001">
        <v>156599.07380000001</v>
      </c>
      <c r="I2001">
        <v>156599.07380000001</v>
      </c>
      <c r="J2001">
        <v>1.0898943612009699</v>
      </c>
      <c r="K2001">
        <v>4711078.3699260298</v>
      </c>
      <c r="L2001">
        <v>4711078.3699260298</v>
      </c>
      <c r="M2001" s="38">
        <f>IF(OR(Beazley_data[[#This Row],[total_RC]]&lt;0.6,Beazley_data[[#This Row],[total_RC]]&gt;2),1,Beazley_data[[#This Row],[total_RC]])</f>
        <v>1.0898943612009699</v>
      </c>
      <c r="P2001" s="39" t="str">
        <f>Beazley_data[[#This Row],[key]]</f>
        <v>MG2006</v>
      </c>
      <c r="Q2001" s="40">
        <f>Beazley_data[[#This Row],[WEP]]</f>
        <v>5303626.3574999999</v>
      </c>
      <c r="R2001" s="40">
        <f t="shared" si="251"/>
        <v>5561610.8908120003</v>
      </c>
      <c r="S2001" s="41">
        <f t="shared" si="252"/>
        <v>4.6386656380114785E-2</v>
      </c>
      <c r="U2001" s="42">
        <f>Beazley_data[[#This Row],[Acq_costs]]</f>
        <v>1650872.33194897</v>
      </c>
      <c r="V2001" s="40">
        <f t="shared" si="253"/>
        <v>1734344.3312560001</v>
      </c>
      <c r="W2001" s="43">
        <f t="shared" si="254"/>
        <v>4.8128850657112747E-2</v>
      </c>
      <c r="Y2001" s="44">
        <f>Beazley_data[[#This Row],[total_RC]]</f>
        <v>1.0898943612009699</v>
      </c>
      <c r="Z2001" s="45">
        <f t="shared" si="255"/>
        <v>1.0867755025686501</v>
      </c>
      <c r="AA2001" s="43">
        <f t="shared" si="256"/>
        <v>-2.8698278760869028E-3</v>
      </c>
      <c r="AD2001" s="42">
        <f>Beazley_data[[#This Row],[Cat_incurred]]+Beazley_data[[#This Row],[incurred_exc_cat]]</f>
        <v>4711078.3699260307</v>
      </c>
      <c r="AE2001" s="40">
        <f t="shared" si="257"/>
        <v>4853367.5807622699</v>
      </c>
      <c r="AF2001" s="43">
        <f t="shared" si="258"/>
        <v>2.9317625023961447E-2</v>
      </c>
    </row>
    <row r="2002" spans="1:32" x14ac:dyDescent="0.25">
      <c r="A2002" s="48" t="s">
        <v>2279</v>
      </c>
      <c r="B2002" s="48" t="s">
        <v>152</v>
      </c>
      <c r="C2002" s="49">
        <v>2007</v>
      </c>
      <c r="D2002" s="85">
        <v>2908340.1771</v>
      </c>
      <c r="E2002" s="49">
        <v>1096593.2049581001</v>
      </c>
      <c r="F2002" s="49">
        <v>1750233.9814472301</v>
      </c>
      <c r="G2002" s="49">
        <v>1750233.9814472301</v>
      </c>
      <c r="H2002" s="49">
        <v>146818.54021799401</v>
      </c>
      <c r="I2002" s="49">
        <v>146818.54021799401</v>
      </c>
      <c r="J2002" s="49">
        <v>1.0015210405805499</v>
      </c>
      <c r="K2002" s="49">
        <v>1897052.5216652199</v>
      </c>
      <c r="L2002" s="49">
        <v>1897052.5216652199</v>
      </c>
      <c r="M2002" s="38">
        <f>IF(OR(Beazley_data[[#This Row],[total_RC]]&lt;0.6,Beazley_data[[#This Row],[total_RC]]&gt;2),1,Beazley_data[[#This Row],[total_RC]])</f>
        <v>1.0015210405805499</v>
      </c>
      <c r="P2002" s="39" t="str">
        <f>Beazley_data[[#This Row],[key]]</f>
        <v>MG2007</v>
      </c>
      <c r="Q2002" s="40">
        <f>Beazley_data[[#This Row],[WEP]]</f>
        <v>2908340.1771</v>
      </c>
      <c r="R2002" s="40">
        <f t="shared" si="251"/>
        <v>2951998.0917480001</v>
      </c>
      <c r="S2002" s="41">
        <f t="shared" si="252"/>
        <v>1.4789276039859665E-2</v>
      </c>
      <c r="U2002" s="42">
        <f>Beazley_data[[#This Row],[Acq_costs]]</f>
        <v>1096593.2049581001</v>
      </c>
      <c r="V2002" s="40">
        <f t="shared" si="253"/>
        <v>1113587.510708</v>
      </c>
      <c r="W2002" s="43">
        <f t="shared" si="254"/>
        <v>1.526086238080674E-2</v>
      </c>
      <c r="Y2002" s="44">
        <f>Beazley_data[[#This Row],[total_RC]]</f>
        <v>1.0015210405805499</v>
      </c>
      <c r="Z2002" s="45">
        <f t="shared" si="255"/>
        <v>1.00149851177628</v>
      </c>
      <c r="AA2002" s="43">
        <f t="shared" si="256"/>
        <v>-2.2495095104971225E-5</v>
      </c>
      <c r="AD2002" s="42">
        <f>Beazley_data[[#This Row],[Cat_incurred]]+Beazley_data[[#This Row],[incurred_exc_cat]]</f>
        <v>1897052.5216652241</v>
      </c>
      <c r="AE2002" s="40">
        <f t="shared" si="257"/>
        <v>1941522.0176729399</v>
      </c>
      <c r="AF2002" s="43">
        <f t="shared" si="258"/>
        <v>2.2904451045585285E-2</v>
      </c>
    </row>
    <row r="2003" spans="1:32" x14ac:dyDescent="0.25">
      <c r="A2003" s="46" t="s">
        <v>2280</v>
      </c>
      <c r="B2003" s="46" t="s">
        <v>152</v>
      </c>
      <c r="C2003">
        <v>2008</v>
      </c>
      <c r="D2003" s="84">
        <v>1921068.3644000001</v>
      </c>
      <c r="E2003">
        <v>857778.88016802701</v>
      </c>
      <c r="F2003">
        <v>1608728.56591765</v>
      </c>
      <c r="G2003">
        <v>1608728.56591765</v>
      </c>
      <c r="H2003">
        <v>114118.6584</v>
      </c>
      <c r="I2003">
        <v>114118.6584</v>
      </c>
      <c r="J2003">
        <v>0.89506535763977502</v>
      </c>
      <c r="K2003">
        <v>1722847.2243176501</v>
      </c>
      <c r="L2003">
        <v>1722847.2243176501</v>
      </c>
      <c r="M2003" s="38">
        <f>IF(OR(Beazley_data[[#This Row],[total_RC]]&lt;0.6,Beazley_data[[#This Row],[total_RC]]&gt;2),1,Beazley_data[[#This Row],[total_RC]])</f>
        <v>0.89506535763977502</v>
      </c>
      <c r="P2003" s="39" t="str">
        <f>Beazley_data[[#This Row],[key]]</f>
        <v>MG2008</v>
      </c>
      <c r="Q2003" s="40">
        <f>Beazley_data[[#This Row],[WEP]]</f>
        <v>1921068.3644000001</v>
      </c>
      <c r="R2003" s="40">
        <f t="shared" si="251"/>
        <v>1921068.3644000001</v>
      </c>
      <c r="S2003" s="41">
        <f t="shared" si="252"/>
        <v>0</v>
      </c>
      <c r="U2003" s="42">
        <f>Beazley_data[[#This Row],[Acq_costs]]</f>
        <v>857778.88016802701</v>
      </c>
      <c r="V2003" s="40">
        <f t="shared" si="253"/>
        <v>857778.88020000001</v>
      </c>
      <c r="W2003" s="43">
        <f t="shared" si="254"/>
        <v>3.7274177782303879E-11</v>
      </c>
      <c r="Y2003" s="44">
        <f>Beazley_data[[#This Row],[total_RC]]</f>
        <v>0.89506535763977502</v>
      </c>
      <c r="Z2003" s="45">
        <f t="shared" si="255"/>
        <v>0.89506535757528005</v>
      </c>
      <c r="AA2003" s="43">
        <f t="shared" si="256"/>
        <v>-7.2056151406572276E-11</v>
      </c>
      <c r="AD2003" s="42">
        <f>Beazley_data[[#This Row],[Cat_incurred]]+Beazley_data[[#This Row],[incurred_exc_cat]]</f>
        <v>1722847.2243176501</v>
      </c>
      <c r="AE2003" s="40">
        <f t="shared" si="257"/>
        <v>1725908.56632498</v>
      </c>
      <c r="AF2003" s="43">
        <f t="shared" si="258"/>
        <v>1.773756771975767E-3</v>
      </c>
    </row>
    <row r="2004" spans="1:32" x14ac:dyDescent="0.25">
      <c r="A2004" s="48" t="s">
        <v>2281</v>
      </c>
      <c r="B2004" s="48" t="s">
        <v>152</v>
      </c>
      <c r="C2004" s="49">
        <v>2009</v>
      </c>
      <c r="D2004" s="85">
        <v>1937900.4753</v>
      </c>
      <c r="E2004" s="49">
        <v>887746.26885999995</v>
      </c>
      <c r="F2004" s="49">
        <v>1300747.4875364499</v>
      </c>
      <c r="G2004" s="49">
        <v>1300747.4875364499</v>
      </c>
      <c r="H2004" s="49">
        <v>16800.6384</v>
      </c>
      <c r="I2004" s="49">
        <v>16800.6384</v>
      </c>
      <c r="J2004" s="49">
        <v>1.01581400524333</v>
      </c>
      <c r="K2004" s="49">
        <v>1317548.12593645</v>
      </c>
      <c r="L2004" s="49">
        <v>1317548.12593645</v>
      </c>
      <c r="M2004" s="38">
        <f>IF(OR(Beazley_data[[#This Row],[total_RC]]&lt;0.6,Beazley_data[[#This Row],[total_RC]]&gt;2),1,Beazley_data[[#This Row],[total_RC]])</f>
        <v>1.01581400524333</v>
      </c>
      <c r="P2004" s="39" t="str">
        <f>Beazley_data[[#This Row],[key]]</f>
        <v>MG2009</v>
      </c>
      <c r="Q2004" s="40">
        <f>Beazley_data[[#This Row],[WEP]]</f>
        <v>1937900.4753</v>
      </c>
      <c r="R2004" s="40">
        <f t="shared" si="251"/>
        <v>1937900.4753</v>
      </c>
      <c r="S2004" s="41">
        <f t="shared" si="252"/>
        <v>0</v>
      </c>
      <c r="U2004" s="42">
        <f>Beazley_data[[#This Row],[Acq_costs]]</f>
        <v>887746.26885999995</v>
      </c>
      <c r="V2004" s="40">
        <f t="shared" si="253"/>
        <v>887746.26890000002</v>
      </c>
      <c r="W2004" s="43">
        <f t="shared" si="254"/>
        <v>4.5058000411147823E-11</v>
      </c>
      <c r="Y2004" s="44">
        <f>Beazley_data[[#This Row],[total_RC]]</f>
        <v>1.01581400524333</v>
      </c>
      <c r="Z2004" s="45">
        <f t="shared" si="255"/>
        <v>1.0158140051950799</v>
      </c>
      <c r="AA2004" s="43">
        <f t="shared" si="256"/>
        <v>-4.7498922400009922E-11</v>
      </c>
      <c r="AD2004" s="42">
        <f>Beazley_data[[#This Row],[Cat_incurred]]+Beazley_data[[#This Row],[incurred_exc_cat]]</f>
        <v>1317548.12593645</v>
      </c>
      <c r="AE2004" s="40">
        <f t="shared" si="257"/>
        <v>1321701.9903054901</v>
      </c>
      <c r="AF2004" s="43">
        <f t="shared" si="258"/>
        <v>3.1428146431708281E-3</v>
      </c>
    </row>
    <row r="2005" spans="1:32" x14ac:dyDescent="0.25">
      <c r="A2005" s="46" t="s">
        <v>2282</v>
      </c>
      <c r="B2005" s="46" t="s">
        <v>152</v>
      </c>
      <c r="C2005">
        <v>2010</v>
      </c>
      <c r="D2005" s="84">
        <v>1858913.0777</v>
      </c>
      <c r="E2005">
        <v>939905.60692499997</v>
      </c>
      <c r="F2005">
        <v>2372034.9409093</v>
      </c>
      <c r="G2005">
        <v>2372034.9409093</v>
      </c>
      <c r="H2005">
        <v>17967.5474296672</v>
      </c>
      <c r="I2005">
        <v>17967.5474296672</v>
      </c>
      <c r="J2005">
        <v>1</v>
      </c>
      <c r="K2005">
        <v>2390002.4883389599</v>
      </c>
      <c r="L2005">
        <v>2390002.4883389599</v>
      </c>
      <c r="M2005" s="38">
        <f>IF(OR(Beazley_data[[#This Row],[total_RC]]&lt;0.6,Beazley_data[[#This Row],[total_RC]]&gt;2),1,Beazley_data[[#This Row],[total_RC]])</f>
        <v>1</v>
      </c>
      <c r="P2005" s="39" t="str">
        <f>Beazley_data[[#This Row],[key]]</f>
        <v>MG2010</v>
      </c>
      <c r="Q2005" s="40">
        <f>Beazley_data[[#This Row],[WEP]]</f>
        <v>1858913.0777</v>
      </c>
      <c r="R2005" s="40">
        <f t="shared" si="251"/>
        <v>1858913.0777</v>
      </c>
      <c r="S2005" s="41">
        <f t="shared" si="252"/>
        <v>0</v>
      </c>
      <c r="U2005" s="42">
        <f>Beazley_data[[#This Row],[Acq_costs]]</f>
        <v>939905.60692499997</v>
      </c>
      <c r="V2005" s="40">
        <f t="shared" si="253"/>
        <v>939905.60699999996</v>
      </c>
      <c r="W2005" s="43">
        <f t="shared" si="254"/>
        <v>7.9795235236205606E-11</v>
      </c>
      <c r="Y2005" s="44">
        <f>Beazley_data[[#This Row],[total_RC]]</f>
        <v>1</v>
      </c>
      <c r="Z2005" s="45">
        <f t="shared" si="255"/>
        <v>1</v>
      </c>
      <c r="AA2005" s="43">
        <f t="shared" si="256"/>
        <v>0</v>
      </c>
      <c r="AD2005" s="42">
        <f>Beazley_data[[#This Row],[Cat_incurred]]+Beazley_data[[#This Row],[incurred_exc_cat]]</f>
        <v>2390002.4883389673</v>
      </c>
      <c r="AE2005" s="40">
        <f t="shared" si="257"/>
        <v>2401153.9574664398</v>
      </c>
      <c r="AF2005" s="43">
        <f t="shared" si="258"/>
        <v>4.6442124599285926E-3</v>
      </c>
    </row>
    <row r="2006" spans="1:32" x14ac:dyDescent="0.25">
      <c r="A2006" s="48" t="s">
        <v>2283</v>
      </c>
      <c r="B2006" s="48" t="s">
        <v>152</v>
      </c>
      <c r="C2006" s="49">
        <v>2011</v>
      </c>
      <c r="D2006" s="85">
        <v>429588.8677</v>
      </c>
      <c r="E2006" s="49">
        <v>132586.6263</v>
      </c>
      <c r="F2006" s="49">
        <v>273755.46260000003</v>
      </c>
      <c r="G2006" s="49">
        <v>287355.46260000003</v>
      </c>
      <c r="H2006" s="49">
        <v>0</v>
      </c>
      <c r="I2006" s="49">
        <v>0</v>
      </c>
      <c r="J2006" s="49">
        <v>1.01622102676919</v>
      </c>
      <c r="K2006" s="49">
        <v>273755.46260000003</v>
      </c>
      <c r="L2006" s="49">
        <v>287355.46260000003</v>
      </c>
      <c r="M2006" s="38">
        <f>IF(OR(Beazley_data[[#This Row],[total_RC]]&lt;0.6,Beazley_data[[#This Row],[total_RC]]&gt;2),1,Beazley_data[[#This Row],[total_RC]])</f>
        <v>1.01622102676919</v>
      </c>
      <c r="P2006" s="39" t="str">
        <f>Beazley_data[[#This Row],[key]]</f>
        <v>MG2011</v>
      </c>
      <c r="Q2006" s="40">
        <f>Beazley_data[[#This Row],[WEP]]</f>
        <v>429588.8677</v>
      </c>
      <c r="R2006" s="40">
        <f t="shared" si="251"/>
        <v>429588.8677</v>
      </c>
      <c r="S2006" s="41">
        <f t="shared" si="252"/>
        <v>0</v>
      </c>
      <c r="U2006" s="42">
        <f>Beazley_data[[#This Row],[Acq_costs]]</f>
        <v>132586.6263</v>
      </c>
      <c r="V2006" s="40">
        <f t="shared" si="253"/>
        <v>132586.6263</v>
      </c>
      <c r="W2006" s="43">
        <f t="shared" si="254"/>
        <v>0</v>
      </c>
      <c r="Y2006" s="44">
        <f>Beazley_data[[#This Row],[total_RC]]</f>
        <v>1.01622102676919</v>
      </c>
      <c r="Z2006" s="45">
        <f t="shared" si="255"/>
        <v>1.0162210267005101</v>
      </c>
      <c r="AA2006" s="43">
        <f t="shared" si="256"/>
        <v>-6.7583674034514229E-11</v>
      </c>
      <c r="AD2006" s="42">
        <f>Beazley_data[[#This Row],[Cat_incurred]]+Beazley_data[[#This Row],[incurred_exc_cat]]</f>
        <v>287355.46260000003</v>
      </c>
      <c r="AE2006" s="40">
        <f t="shared" si="257"/>
        <v>287355.46260000003</v>
      </c>
      <c r="AF2006" s="43">
        <f t="shared" si="258"/>
        <v>0</v>
      </c>
    </row>
    <row r="2007" spans="1:32" x14ac:dyDescent="0.25">
      <c r="A2007" s="46" t="s">
        <v>2284</v>
      </c>
      <c r="B2007" s="46" t="s">
        <v>152</v>
      </c>
      <c r="C2007">
        <v>2012</v>
      </c>
      <c r="D2007" s="84">
        <v>244200</v>
      </c>
      <c r="E2007">
        <v>85800</v>
      </c>
      <c r="F2007">
        <v>231635.99</v>
      </c>
      <c r="G2007">
        <v>231635.99</v>
      </c>
      <c r="H2007">
        <v>0</v>
      </c>
      <c r="I2007">
        <v>0</v>
      </c>
      <c r="J2007">
        <v>1</v>
      </c>
      <c r="K2007">
        <v>231635.99</v>
      </c>
      <c r="L2007">
        <v>231635.99</v>
      </c>
      <c r="M2007" s="38">
        <f>IF(OR(Beazley_data[[#This Row],[total_RC]]&lt;0.6,Beazley_data[[#This Row],[total_RC]]&gt;2),1,Beazley_data[[#This Row],[total_RC]])</f>
        <v>1</v>
      </c>
      <c r="P2007" s="39" t="str">
        <f>Beazley_data[[#This Row],[key]]</f>
        <v>MG2012</v>
      </c>
      <c r="Q2007" s="40">
        <f>Beazley_data[[#This Row],[WEP]]</f>
        <v>244200</v>
      </c>
      <c r="R2007" s="40">
        <f t="shared" si="251"/>
        <v>244200</v>
      </c>
      <c r="S2007" s="41">
        <f t="shared" si="252"/>
        <v>0</v>
      </c>
      <c r="U2007" s="42">
        <f>Beazley_data[[#This Row],[Acq_costs]]</f>
        <v>85800</v>
      </c>
      <c r="V2007" s="40">
        <f t="shared" si="253"/>
        <v>85800</v>
      </c>
      <c r="W2007" s="43">
        <f t="shared" si="254"/>
        <v>0</v>
      </c>
      <c r="Y2007" s="44">
        <f>Beazley_data[[#This Row],[total_RC]]</f>
        <v>1</v>
      </c>
      <c r="Z2007" s="45">
        <f t="shared" si="255"/>
        <v>1</v>
      </c>
      <c r="AA2007" s="43">
        <f t="shared" si="256"/>
        <v>0</v>
      </c>
      <c r="AD2007" s="42">
        <f>Beazley_data[[#This Row],[Cat_incurred]]+Beazley_data[[#This Row],[incurred_exc_cat]]</f>
        <v>231635.99</v>
      </c>
      <c r="AE2007" s="40">
        <f t="shared" si="257"/>
        <v>232635.99</v>
      </c>
      <c r="AF2007" s="43">
        <f t="shared" si="258"/>
        <v>4.2985610266064161E-3</v>
      </c>
    </row>
    <row r="2008" spans="1:32" x14ac:dyDescent="0.25">
      <c r="A2008" s="48" t="s">
        <v>2285</v>
      </c>
      <c r="B2008" s="48" t="s">
        <v>152</v>
      </c>
      <c r="C2008" s="49">
        <v>2013</v>
      </c>
      <c r="D2008" s="85">
        <v>4005188.5490000001</v>
      </c>
      <c r="E2008" s="49">
        <v>1012072.47208417</v>
      </c>
      <c r="F2008" s="49">
        <v>2925578.2026</v>
      </c>
      <c r="G2008" s="49">
        <v>2925578.2026</v>
      </c>
      <c r="H2008" s="49">
        <v>84634.165699999998</v>
      </c>
      <c r="I2008" s="49">
        <v>84634.165699999998</v>
      </c>
      <c r="J2008" s="49">
        <v>1.03102651371568</v>
      </c>
      <c r="K2008" s="49">
        <v>3010212.3683000002</v>
      </c>
      <c r="L2008" s="49">
        <v>3010212.3683000002</v>
      </c>
      <c r="M2008" s="38">
        <f>IF(OR(Beazley_data[[#This Row],[total_RC]]&lt;0.6,Beazley_data[[#This Row],[total_RC]]&gt;2),1,Beazley_data[[#This Row],[total_RC]])</f>
        <v>1.03102651371568</v>
      </c>
      <c r="P2008" s="39" t="str">
        <f>Beazley_data[[#This Row],[key]]</f>
        <v>MG2013</v>
      </c>
      <c r="Q2008" s="40">
        <f>Beazley_data[[#This Row],[WEP]]</f>
        <v>4005188.5490000001</v>
      </c>
      <c r="R2008" s="40">
        <f t="shared" si="251"/>
        <v>4006949.8849999998</v>
      </c>
      <c r="S2008" s="41">
        <f t="shared" si="252"/>
        <v>4.3957025931200565E-4</v>
      </c>
      <c r="U2008" s="42">
        <f>Beazley_data[[#This Row],[Acq_costs]]</f>
        <v>1012072.47208417</v>
      </c>
      <c r="V2008" s="40">
        <f t="shared" si="253"/>
        <v>1012757.4361</v>
      </c>
      <c r="W2008" s="43">
        <f t="shared" si="254"/>
        <v>6.7633570627512207E-4</v>
      </c>
      <c r="Y2008" s="44">
        <f>Beazley_data[[#This Row],[total_RC]]</f>
        <v>1.03102651371568</v>
      </c>
      <c r="Z2008" s="45">
        <f t="shared" si="255"/>
        <v>1.0310265136811001</v>
      </c>
      <c r="AA2008" s="43">
        <f t="shared" si="256"/>
        <v>-3.3539287345708844E-11</v>
      </c>
      <c r="AD2008" s="42">
        <f>Beazley_data[[#This Row],[Cat_incurred]]+Beazley_data[[#This Row],[incurred_exc_cat]]</f>
        <v>3010212.3682999997</v>
      </c>
      <c r="AE2008" s="40">
        <f t="shared" si="257"/>
        <v>3010232.0592999998</v>
      </c>
      <c r="AF2008" s="43">
        <f t="shared" si="258"/>
        <v>6.5413561520193843E-6</v>
      </c>
    </row>
    <row r="2009" spans="1:32" x14ac:dyDescent="0.25">
      <c r="A2009" s="46" t="s">
        <v>2286</v>
      </c>
      <c r="B2009" s="46" t="s">
        <v>152</v>
      </c>
      <c r="C2009">
        <v>2014</v>
      </c>
      <c r="D2009" s="84">
        <v>4326935.7973999996</v>
      </c>
      <c r="E2009">
        <v>1151879.47793473</v>
      </c>
      <c r="F2009">
        <v>2984259.0002000001</v>
      </c>
      <c r="G2009">
        <v>2984259.0002000001</v>
      </c>
      <c r="H2009">
        <v>251532.50049999999</v>
      </c>
      <c r="I2009">
        <v>251532.50049999999</v>
      </c>
      <c r="J2009">
        <v>1.0738811618211199</v>
      </c>
      <c r="K2009">
        <v>3235791.5007000002</v>
      </c>
      <c r="L2009">
        <v>3235791.5007000002</v>
      </c>
      <c r="M2009" s="38">
        <f>IF(OR(Beazley_data[[#This Row],[total_RC]]&lt;0.6,Beazley_data[[#This Row],[total_RC]]&gt;2),1,Beazley_data[[#This Row],[total_RC]])</f>
        <v>1.0738811618211199</v>
      </c>
      <c r="P2009" s="39" t="str">
        <f>Beazley_data[[#This Row],[key]]</f>
        <v>MG2014</v>
      </c>
      <c r="Q2009" s="40">
        <f>Beazley_data[[#This Row],[WEP]]</f>
        <v>4326935.7973999996</v>
      </c>
      <c r="R2009" s="40">
        <f t="shared" si="251"/>
        <v>4328808.1081161899</v>
      </c>
      <c r="S2009" s="41">
        <f t="shared" si="252"/>
        <v>4.3252338043812418E-4</v>
      </c>
      <c r="U2009" s="42">
        <f>Beazley_data[[#This Row],[Acq_costs]]</f>
        <v>1151879.47793473</v>
      </c>
      <c r="V2009" s="40">
        <f t="shared" si="253"/>
        <v>1152601.43353873</v>
      </c>
      <c r="W2009" s="43">
        <f t="shared" si="254"/>
        <v>6.2637055880059142E-4</v>
      </c>
      <c r="Y2009" s="44">
        <f>Beazley_data[[#This Row],[total_RC]]</f>
        <v>1.0738811618211199</v>
      </c>
      <c r="Z2009" s="45">
        <f t="shared" si="255"/>
        <v>1.07384672987206</v>
      </c>
      <c r="AA2009" s="43">
        <f t="shared" si="256"/>
        <v>-3.2064118744437077E-5</v>
      </c>
      <c r="AD2009" s="42">
        <f>Beazley_data[[#This Row],[Cat_incurred]]+Beazley_data[[#This Row],[incurred_exc_cat]]</f>
        <v>3235791.5007000002</v>
      </c>
      <c r="AE2009" s="40">
        <f t="shared" si="257"/>
        <v>3236543.6852000002</v>
      </c>
      <c r="AF2009" s="43">
        <f t="shared" si="258"/>
        <v>2.3240362966195932E-4</v>
      </c>
    </row>
    <row r="2010" spans="1:32" x14ac:dyDescent="0.25">
      <c r="A2010" s="48" t="s">
        <v>2287</v>
      </c>
      <c r="B2010" s="48" t="s">
        <v>152</v>
      </c>
      <c r="C2010" s="49">
        <v>2015</v>
      </c>
      <c r="D2010" s="85">
        <v>5733973.8880000003</v>
      </c>
      <c r="E2010" s="49">
        <v>1537026.6584884301</v>
      </c>
      <c r="F2010" s="49">
        <v>4024506.6850000001</v>
      </c>
      <c r="G2010" s="49">
        <v>4024506.6850000001</v>
      </c>
      <c r="H2010" s="49">
        <v>181404.09</v>
      </c>
      <c r="I2010" s="49">
        <v>181404.09</v>
      </c>
      <c r="J2010" s="49">
        <v>1.01494966037456</v>
      </c>
      <c r="K2010" s="49">
        <v>4205910.7750000004</v>
      </c>
      <c r="L2010" s="49">
        <v>4205910.7750000004</v>
      </c>
      <c r="M2010" s="38">
        <f>IF(OR(Beazley_data[[#This Row],[total_RC]]&lt;0.6,Beazley_data[[#This Row],[total_RC]]&gt;2),1,Beazley_data[[#This Row],[total_RC]])</f>
        <v>1.01494966037456</v>
      </c>
      <c r="P2010" s="39" t="str">
        <f>Beazley_data[[#This Row],[key]]</f>
        <v>MG2015</v>
      </c>
      <c r="Q2010" s="40">
        <f>Beazley_data[[#This Row],[WEP]]</f>
        <v>5733973.8880000003</v>
      </c>
      <c r="R2010" s="40">
        <f t="shared" si="251"/>
        <v>5705598.4493952002</v>
      </c>
      <c r="S2010" s="41">
        <f t="shared" si="252"/>
        <v>-4.9732624643095691E-3</v>
      </c>
      <c r="U2010" s="42">
        <f>Beazley_data[[#This Row],[Acq_costs]]</f>
        <v>1537026.6584884301</v>
      </c>
      <c r="V2010" s="40">
        <f t="shared" si="253"/>
        <v>1526262.2012648</v>
      </c>
      <c r="W2010" s="43">
        <f t="shared" si="254"/>
        <v>-7.052823043582966E-3</v>
      </c>
      <c r="Y2010" s="44">
        <f>Beazley_data[[#This Row],[total_RC]]</f>
        <v>1.01494966037456</v>
      </c>
      <c r="Z2010" s="45">
        <f t="shared" si="255"/>
        <v>1.01492937630749</v>
      </c>
      <c r="AA2010" s="43">
        <f t="shared" si="256"/>
        <v>-1.9985693136398432E-5</v>
      </c>
      <c r="AD2010" s="42">
        <f>Beazley_data[[#This Row],[Cat_incurred]]+Beazley_data[[#This Row],[incurred_exc_cat]]</f>
        <v>4205910.7750000004</v>
      </c>
      <c r="AE2010" s="40">
        <f t="shared" si="257"/>
        <v>4206140.2769999998</v>
      </c>
      <c r="AF2010" s="43">
        <f t="shared" si="258"/>
        <v>5.456356300201362E-5</v>
      </c>
    </row>
    <row r="2011" spans="1:32" x14ac:dyDescent="0.25">
      <c r="A2011" s="46" t="s">
        <v>2288</v>
      </c>
      <c r="B2011" s="46" t="s">
        <v>152</v>
      </c>
      <c r="C2011">
        <v>2016</v>
      </c>
      <c r="D2011" s="84">
        <v>2151309.5962</v>
      </c>
      <c r="E2011">
        <v>740613.37873333297</v>
      </c>
      <c r="F2011">
        <v>1753054.368</v>
      </c>
      <c r="G2011">
        <v>1753054.368</v>
      </c>
      <c r="H2011">
        <v>11886.1155</v>
      </c>
      <c r="I2011">
        <v>11886.1155</v>
      </c>
      <c r="J2011">
        <v>1</v>
      </c>
      <c r="K2011">
        <v>1764940.4835000001</v>
      </c>
      <c r="L2011">
        <v>1764940.4835000001</v>
      </c>
      <c r="M2011" s="38">
        <f>IF(OR(Beazley_data[[#This Row],[total_RC]]&lt;0.6,Beazley_data[[#This Row],[total_RC]]&gt;2),1,Beazley_data[[#This Row],[total_RC]])</f>
        <v>1</v>
      </c>
      <c r="P2011" s="39" t="str">
        <f>Beazley_data[[#This Row],[key]]</f>
        <v>MG2016</v>
      </c>
      <c r="Q2011" s="40">
        <f>Beazley_data[[#This Row],[WEP]]</f>
        <v>2151309.5962</v>
      </c>
      <c r="R2011" s="40">
        <f t="shared" si="251"/>
        <v>2187559.5962</v>
      </c>
      <c r="S2011" s="41">
        <f t="shared" si="252"/>
        <v>1.6570977112106894E-2</v>
      </c>
      <c r="U2011" s="42">
        <f>Beazley_data[[#This Row],[Acq_costs]]</f>
        <v>740613.37873333297</v>
      </c>
      <c r="V2011" s="40">
        <f t="shared" si="253"/>
        <v>754363.3787</v>
      </c>
      <c r="W2011" s="43">
        <f t="shared" si="254"/>
        <v>1.8227289864418537E-2</v>
      </c>
      <c r="Y2011" s="44">
        <f>Beazley_data[[#This Row],[total_RC]]</f>
        <v>1</v>
      </c>
      <c r="Z2011" s="45">
        <f t="shared" si="255"/>
        <v>1</v>
      </c>
      <c r="AA2011" s="43">
        <f t="shared" si="256"/>
        <v>0</v>
      </c>
      <c r="AD2011" s="42">
        <f>Beazley_data[[#This Row],[Cat_incurred]]+Beazley_data[[#This Row],[incurred_exc_cat]]</f>
        <v>1764940.4835000001</v>
      </c>
      <c r="AE2011" s="40">
        <f t="shared" si="257"/>
        <v>1764940.4835000001</v>
      </c>
      <c r="AF2011" s="43">
        <f t="shared" si="258"/>
        <v>0</v>
      </c>
    </row>
    <row r="2012" spans="1:32" x14ac:dyDescent="0.25">
      <c r="A2012" s="48" t="s">
        <v>2289</v>
      </c>
      <c r="B2012" s="48" t="s">
        <v>152</v>
      </c>
      <c r="C2012" s="49">
        <v>2017</v>
      </c>
      <c r="D2012" s="85">
        <v>4112068.0022</v>
      </c>
      <c r="E2012" s="49">
        <v>1443010.22139593</v>
      </c>
      <c r="F2012" s="49">
        <v>3392798.9504</v>
      </c>
      <c r="G2012" s="49">
        <v>3393157.2823000001</v>
      </c>
      <c r="H2012" s="49">
        <v>-21938.741999999998</v>
      </c>
      <c r="I2012" s="49">
        <v>-21938.741999999998</v>
      </c>
      <c r="J2012" s="49">
        <v>1.0172056194523</v>
      </c>
      <c r="K2012" s="49">
        <v>3370860.2083999999</v>
      </c>
      <c r="L2012" s="49">
        <v>3371218.5403</v>
      </c>
      <c r="M2012" s="38">
        <f>IF(OR(Beazley_data[[#This Row],[total_RC]]&lt;0.6,Beazley_data[[#This Row],[total_RC]]&gt;2),1,Beazley_data[[#This Row],[total_RC]])</f>
        <v>1.0172056194523</v>
      </c>
      <c r="P2012" s="39" t="str">
        <f>Beazley_data[[#This Row],[key]]</f>
        <v>MG2017</v>
      </c>
      <c r="Q2012" s="40">
        <f>Beazley_data[[#This Row],[WEP]]</f>
        <v>4112068.0022</v>
      </c>
      <c r="R2012" s="40">
        <f t="shared" si="251"/>
        <v>4116120.6814691299</v>
      </c>
      <c r="S2012" s="41">
        <f t="shared" si="252"/>
        <v>9.8458708642220607E-4</v>
      </c>
      <c r="U2012" s="42">
        <f>Beazley_data[[#This Row],[Acq_costs]]</f>
        <v>1443010.22139593</v>
      </c>
      <c r="V2012" s="40">
        <f t="shared" si="253"/>
        <v>1445240.76582487</v>
      </c>
      <c r="W2012" s="43">
        <f t="shared" si="254"/>
        <v>1.5433722059914701E-3</v>
      </c>
      <c r="Y2012" s="44">
        <f>Beazley_data[[#This Row],[total_RC]]</f>
        <v>1.0172056194523</v>
      </c>
      <c r="Z2012" s="45">
        <f t="shared" si="255"/>
        <v>1.0172056194388699</v>
      </c>
      <c r="AA2012" s="43">
        <f t="shared" si="256"/>
        <v>-1.3202980427589639E-11</v>
      </c>
      <c r="AD2012" s="42">
        <f>Beazley_data[[#This Row],[Cat_incurred]]+Beazley_data[[#This Row],[incurred_exc_cat]]</f>
        <v>3371218.5403</v>
      </c>
      <c r="AE2012" s="40">
        <f t="shared" si="257"/>
        <v>3380718.7193</v>
      </c>
      <c r="AF2012" s="43">
        <f t="shared" si="258"/>
        <v>2.8101063083908612E-3</v>
      </c>
    </row>
    <row r="2013" spans="1:32" x14ac:dyDescent="0.25">
      <c r="A2013" s="46" t="s">
        <v>2290</v>
      </c>
      <c r="B2013" s="46" t="s">
        <v>152</v>
      </c>
      <c r="C2013">
        <v>2018</v>
      </c>
      <c r="D2013" s="84">
        <v>4281187.8775000004</v>
      </c>
      <c r="E2013">
        <v>1527771.7994685001</v>
      </c>
      <c r="F2013">
        <v>3123659.7543000001</v>
      </c>
      <c r="G2013">
        <v>3123659.7543000001</v>
      </c>
      <c r="H2013">
        <v>11026.364638520001</v>
      </c>
      <c r="I2013">
        <v>11026.364638520001</v>
      </c>
      <c r="J2013">
        <v>1.0295805035111301</v>
      </c>
      <c r="K2013">
        <v>3134686.1189385201</v>
      </c>
      <c r="L2013">
        <v>3134686.1189385201</v>
      </c>
      <c r="M2013" s="38">
        <f>IF(OR(Beazley_data[[#This Row],[total_RC]]&lt;0.6,Beazley_data[[#This Row],[total_RC]]&gt;2),1,Beazley_data[[#This Row],[total_RC]])</f>
        <v>1.0295805035111301</v>
      </c>
      <c r="P2013" s="39" t="str">
        <f>Beazley_data[[#This Row],[key]]</f>
        <v>MG2018</v>
      </c>
      <c r="Q2013" s="40">
        <f>Beazley_data[[#This Row],[WEP]]</f>
        <v>4281187.8775000004</v>
      </c>
      <c r="R2013" s="40">
        <f t="shared" si="251"/>
        <v>4283937.3964050002</v>
      </c>
      <c r="S2013" s="41">
        <f t="shared" si="252"/>
        <v>6.4182051476923416E-4</v>
      </c>
      <c r="U2013" s="42">
        <f>Beazley_data[[#This Row],[Acq_costs]]</f>
        <v>1527771.7994685001</v>
      </c>
      <c r="V2013" s="40">
        <f t="shared" si="253"/>
        <v>1529352.231595</v>
      </c>
      <c r="W2013" s="43">
        <f t="shared" si="254"/>
        <v>1.0333996929220634E-3</v>
      </c>
      <c r="Y2013" s="44">
        <f>Beazley_data[[#This Row],[total_RC]]</f>
        <v>1.0295805035111301</v>
      </c>
      <c r="Z2013" s="45">
        <f t="shared" si="255"/>
        <v>1.0296499655746301</v>
      </c>
      <c r="AA2013" s="43">
        <f t="shared" si="256"/>
        <v>6.7461822777061499E-5</v>
      </c>
      <c r="AD2013" s="42">
        <f>Beazley_data[[#This Row],[Cat_incurred]]+Beazley_data[[#This Row],[incurred_exc_cat]]</f>
        <v>3134686.1189385201</v>
      </c>
      <c r="AE2013" s="40">
        <f t="shared" si="257"/>
        <v>3161729.3826522399</v>
      </c>
      <c r="AF2013" s="43">
        <f t="shared" si="258"/>
        <v>8.553313848459209E-3</v>
      </c>
    </row>
    <row r="2014" spans="1:32" x14ac:dyDescent="0.25">
      <c r="A2014" s="48" t="s">
        <v>2291</v>
      </c>
      <c r="B2014" s="48" t="s">
        <v>152</v>
      </c>
      <c r="C2014" s="49">
        <v>2019</v>
      </c>
      <c r="D2014" s="85">
        <v>2805859.415</v>
      </c>
      <c r="E2014" s="49">
        <v>1009756.585</v>
      </c>
      <c r="F2014" s="49">
        <v>2186289.3453000002</v>
      </c>
      <c r="G2014" s="49">
        <v>2186289.3453000002</v>
      </c>
      <c r="H2014" s="49">
        <v>6141.4350000000004</v>
      </c>
      <c r="I2014" s="49">
        <v>6141.4350000000004</v>
      </c>
      <c r="J2014" s="49">
        <v>1.04166126374394</v>
      </c>
      <c r="K2014" s="49">
        <v>2192430.7803000002</v>
      </c>
      <c r="L2014" s="49">
        <v>2192430.7803000002</v>
      </c>
      <c r="M2014" s="38">
        <f>IF(OR(Beazley_data[[#This Row],[total_RC]]&lt;0.6,Beazley_data[[#This Row],[total_RC]]&gt;2),1,Beazley_data[[#This Row],[total_RC]])</f>
        <v>1.04166126374394</v>
      </c>
      <c r="P2014" s="39" t="str">
        <f>Beazley_data[[#This Row],[key]]</f>
        <v>MG2019</v>
      </c>
      <c r="Q2014" s="40">
        <f>Beazley_data[[#This Row],[WEP]]</f>
        <v>2805859.415</v>
      </c>
      <c r="R2014" s="40">
        <f t="shared" si="251"/>
        <v>2681759.415</v>
      </c>
      <c r="S2014" s="41">
        <f t="shared" si="252"/>
        <v>-4.6275590310549911E-2</v>
      </c>
      <c r="U2014" s="42">
        <f>Beazley_data[[#This Row],[Acq_costs]]</f>
        <v>1009756.585</v>
      </c>
      <c r="V2014" s="40">
        <f t="shared" si="253"/>
        <v>963856.58499999996</v>
      </c>
      <c r="W2014" s="43">
        <f t="shared" si="254"/>
        <v>-4.7621192524196949E-2</v>
      </c>
      <c r="Y2014" s="44">
        <f>Beazley_data[[#This Row],[total_RC]]</f>
        <v>1.04166126374394</v>
      </c>
      <c r="Z2014" s="45">
        <f t="shared" si="255"/>
        <v>1.0439802856559699</v>
      </c>
      <c r="AA2014" s="43">
        <f t="shared" si="256"/>
        <v>2.2213273027208596E-3</v>
      </c>
      <c r="AD2014" s="42">
        <f>Beazley_data[[#This Row],[Cat_incurred]]+Beazley_data[[#This Row],[incurred_exc_cat]]</f>
        <v>2192430.7803000002</v>
      </c>
      <c r="AE2014" s="40">
        <f t="shared" si="257"/>
        <v>2253369.5170999998</v>
      </c>
      <c r="AF2014" s="43">
        <f t="shared" si="258"/>
        <v>2.7043383846971279E-2</v>
      </c>
    </row>
    <row r="2015" spans="1:32" x14ac:dyDescent="0.25">
      <c r="A2015" s="46" t="s">
        <v>2292</v>
      </c>
      <c r="B2015" s="46" t="s">
        <v>152</v>
      </c>
      <c r="C2015">
        <v>2020</v>
      </c>
      <c r="D2015" s="84">
        <v>1735671.6118000001</v>
      </c>
      <c r="E2015">
        <v>594599.57688965497</v>
      </c>
      <c r="F2015">
        <v>1143190.6957</v>
      </c>
      <c r="G2015">
        <v>1161904.6957</v>
      </c>
      <c r="H2015">
        <v>637.32479999999998</v>
      </c>
      <c r="I2015">
        <v>637.32479999999998</v>
      </c>
      <c r="J2015">
        <v>1.0309453384037801</v>
      </c>
      <c r="K2015">
        <v>1143828.0205000001</v>
      </c>
      <c r="L2015">
        <v>1162542.0205000001</v>
      </c>
      <c r="M2015" s="38">
        <f>IF(OR(Beazley_data[[#This Row],[total_RC]]&lt;0.6,Beazley_data[[#This Row],[total_RC]]&gt;2),1,Beazley_data[[#This Row],[total_RC]])</f>
        <v>1.0309453384037801</v>
      </c>
      <c r="P2015" s="39" t="str">
        <f>Beazley_data[[#This Row],[key]]</f>
        <v>MG2020</v>
      </c>
      <c r="Q2015" s="40">
        <f>Beazley_data[[#This Row],[WEP]]</f>
        <v>1735671.6118000001</v>
      </c>
      <c r="R2015" s="40">
        <f t="shared" si="251"/>
        <v>1818171.6118000001</v>
      </c>
      <c r="S2015" s="41">
        <f t="shared" si="252"/>
        <v>4.5375254714446089E-2</v>
      </c>
      <c r="U2015" s="42">
        <f>Beazley_data[[#This Row],[Acq_costs]]</f>
        <v>594599.57688965497</v>
      </c>
      <c r="V2015" s="40">
        <f t="shared" si="253"/>
        <v>622099.57700000005</v>
      </c>
      <c r="W2015" s="43">
        <f t="shared" si="254"/>
        <v>4.4205141953255297E-2</v>
      </c>
      <c r="Y2015" s="44">
        <f>Beazley_data[[#This Row],[total_RC]]</f>
        <v>1.0309453384037801</v>
      </c>
      <c r="Z2015" s="45">
        <f t="shared" si="255"/>
        <v>1.03090240585203</v>
      </c>
      <c r="AA2015" s="43">
        <f t="shared" si="256"/>
        <v>-4.164560244154033E-5</v>
      </c>
      <c r="AD2015" s="42">
        <f>Beazley_data[[#This Row],[Cat_incurred]]+Beazley_data[[#This Row],[incurred_exc_cat]]</f>
        <v>1162542.0205000001</v>
      </c>
      <c r="AE2015" s="40">
        <f t="shared" si="257"/>
        <v>1211876.2860000001</v>
      </c>
      <c r="AF2015" s="43">
        <f t="shared" si="258"/>
        <v>4.0708994861873203E-2</v>
      </c>
    </row>
    <row r="2016" spans="1:32" x14ac:dyDescent="0.25">
      <c r="A2016" s="48" t="s">
        <v>2293</v>
      </c>
      <c r="B2016" s="48" t="s">
        <v>152</v>
      </c>
      <c r="C2016" s="49">
        <v>2021</v>
      </c>
      <c r="D2016" s="85">
        <v>1747962.1639</v>
      </c>
      <c r="E2016" s="49">
        <v>633933.92208487005</v>
      </c>
      <c r="F2016" s="49">
        <v>1095355.7089</v>
      </c>
      <c r="G2016" s="49">
        <v>1098098.1089000001</v>
      </c>
      <c r="H2016" s="49">
        <v>0</v>
      </c>
      <c r="I2016" s="49">
        <v>0</v>
      </c>
      <c r="J2016" s="49">
        <v>1.0060460143271199</v>
      </c>
      <c r="K2016" s="49">
        <v>1095355.7089</v>
      </c>
      <c r="L2016" s="49">
        <v>1098098.1089000001</v>
      </c>
      <c r="M2016" s="38">
        <f>IF(OR(Beazley_data[[#This Row],[total_RC]]&lt;0.6,Beazley_data[[#This Row],[total_RC]]&gt;2),1,Beazley_data[[#This Row],[total_RC]])</f>
        <v>1.0060460143271199</v>
      </c>
      <c r="P2016" s="39" t="str">
        <f>Beazley_data[[#This Row],[key]]</f>
        <v>MG2021</v>
      </c>
      <c r="Q2016" s="40">
        <f>Beazley_data[[#This Row],[WEP]]</f>
        <v>1747962.1639</v>
      </c>
      <c r="R2016" s="40">
        <f t="shared" si="251"/>
        <v>1811101.9269000001</v>
      </c>
      <c r="S2016" s="41">
        <f t="shared" si="252"/>
        <v>3.4862622617863458E-2</v>
      </c>
      <c r="U2016" s="42">
        <f>Beazley_data[[#This Row],[Acq_costs]]</f>
        <v>633933.92208487005</v>
      </c>
      <c r="V2016" s="40">
        <f t="shared" si="253"/>
        <v>653517.96889999998</v>
      </c>
      <c r="W2016" s="43">
        <f t="shared" si="254"/>
        <v>2.9967112990165752E-2</v>
      </c>
      <c r="Y2016" s="44">
        <f>Beazley_data[[#This Row],[total_RC]]</f>
        <v>1.0060460143271199</v>
      </c>
      <c r="Z2016" s="45">
        <f t="shared" si="255"/>
        <v>1.0095844463252299</v>
      </c>
      <c r="AA2016" s="43">
        <f t="shared" si="256"/>
        <v>3.5048400468028935E-3</v>
      </c>
      <c r="AD2016" s="42">
        <f>Beazley_data[[#This Row],[Cat_incurred]]+Beazley_data[[#This Row],[incurred_exc_cat]]</f>
        <v>1098098.1089000001</v>
      </c>
      <c r="AE2016" s="40">
        <f t="shared" si="257"/>
        <v>709737.31209999998</v>
      </c>
      <c r="AF2016" s="43">
        <f t="shared" si="258"/>
        <v>-0.54718948853189386</v>
      </c>
    </row>
    <row r="2017" spans="1:32" x14ac:dyDescent="0.25">
      <c r="A2017" s="46" t="s">
        <v>2294</v>
      </c>
      <c r="B2017" s="46" t="s">
        <v>152</v>
      </c>
      <c r="C2017">
        <v>2022</v>
      </c>
      <c r="D2017" s="84">
        <v>2052445.4952</v>
      </c>
      <c r="E2017">
        <v>754813.13987903704</v>
      </c>
      <c r="F2017">
        <v>1279166.2575000001</v>
      </c>
      <c r="G2017">
        <v>1380335.7375</v>
      </c>
      <c r="H2017">
        <v>0</v>
      </c>
      <c r="I2017">
        <v>0</v>
      </c>
      <c r="J2017">
        <v>1.00560647592393</v>
      </c>
      <c r="K2017">
        <v>1279166.2575000001</v>
      </c>
      <c r="L2017">
        <v>1380335.7375</v>
      </c>
      <c r="M2017" s="38">
        <f>IF(OR(Beazley_data[[#This Row],[total_RC]]&lt;0.6,Beazley_data[[#This Row],[total_RC]]&gt;2),1,Beazley_data[[#This Row],[total_RC]])</f>
        <v>1.00560647592393</v>
      </c>
      <c r="P2017" s="39" t="str">
        <f>Beazley_data[[#This Row],[key]]</f>
        <v>MG2022</v>
      </c>
      <c r="Q2017" s="40">
        <f>Beazley_data[[#This Row],[WEP]]</f>
        <v>2052445.4952</v>
      </c>
      <c r="R2017" s="40">
        <f t="shared" si="251"/>
        <v>1900108.8196</v>
      </c>
      <c r="S2017" s="41">
        <f t="shared" si="252"/>
        <v>-8.017260592057511E-2</v>
      </c>
      <c r="U2017" s="42">
        <f>Beazley_data[[#This Row],[Acq_costs]]</f>
        <v>754813.13987903704</v>
      </c>
      <c r="V2017" s="40">
        <f t="shared" si="253"/>
        <v>694513.69019999995</v>
      </c>
      <c r="W2017" s="43">
        <f t="shared" si="254"/>
        <v>-8.6822550123774503E-2</v>
      </c>
      <c r="Y2017" s="44">
        <f>Beazley_data[[#This Row],[total_RC]]</f>
        <v>1.00560647592393</v>
      </c>
      <c r="Z2017" s="45">
        <f t="shared" si="255"/>
        <v>1.00757532043162</v>
      </c>
      <c r="AA2017" s="43">
        <f t="shared" si="256"/>
        <v>1.9540420133023575E-3</v>
      </c>
      <c r="AD2017" s="42">
        <f>Beazley_data[[#This Row],[Cat_incurred]]+Beazley_data[[#This Row],[incurred_exc_cat]]</f>
        <v>1380335.7375</v>
      </c>
      <c r="AE2017" s="40">
        <f t="shared" si="257"/>
        <v>19322.497599999999</v>
      </c>
      <c r="AF2017" s="43">
        <f t="shared" si="258"/>
        <v>-70.436714138859571</v>
      </c>
    </row>
    <row r="2018" spans="1:32" x14ac:dyDescent="0.25">
      <c r="A2018" s="48" t="s">
        <v>2295</v>
      </c>
      <c r="B2018" s="48" t="s">
        <v>152</v>
      </c>
      <c r="C2018" s="49">
        <v>2023</v>
      </c>
      <c r="D2018" s="85">
        <v>2113910.0060999999</v>
      </c>
      <c r="E2018" s="49">
        <v>837689.98652400204</v>
      </c>
      <c r="F2018" s="49">
        <v>314020.48710000003</v>
      </c>
      <c r="G2018" s="49">
        <v>380261.99709999998</v>
      </c>
      <c r="H2018" s="49">
        <v>0</v>
      </c>
      <c r="I2018" s="49">
        <v>0</v>
      </c>
      <c r="J2018" s="49">
        <v>1.01952597445978</v>
      </c>
      <c r="K2018" s="49">
        <v>314020.48710000003</v>
      </c>
      <c r="L2018" s="49">
        <v>380261.99709999998</v>
      </c>
      <c r="M2018" s="38">
        <f>IF(OR(Beazley_data[[#This Row],[total_RC]]&lt;0.6,Beazley_data[[#This Row],[total_RC]]&gt;2),1,Beazley_data[[#This Row],[total_RC]])</f>
        <v>1.01952597445978</v>
      </c>
      <c r="P2018" s="39" t="str">
        <f>Beazley_data[[#This Row],[key]]</f>
        <v>MG2023</v>
      </c>
      <c r="Q2018" s="40">
        <f>Beazley_data[[#This Row],[WEP]]</f>
        <v>2113910.0060999999</v>
      </c>
      <c r="R2018" s="40">
        <f t="shared" si="251"/>
        <v>0</v>
      </c>
      <c r="S2018" s="41" t="str">
        <f t="shared" si="252"/>
        <v>no values</v>
      </c>
      <c r="U2018" s="42">
        <f>Beazley_data[[#This Row],[Acq_costs]]</f>
        <v>837689.98652400204</v>
      </c>
      <c r="V2018" s="40">
        <f t="shared" si="253"/>
        <v>0</v>
      </c>
      <c r="W2018" s="43" t="str">
        <f t="shared" si="254"/>
        <v>no values</v>
      </c>
      <c r="Y2018" s="44">
        <f>Beazley_data[[#This Row],[total_RC]]</f>
        <v>1.01952597445978</v>
      </c>
      <c r="Z2018" s="45">
        <f t="shared" si="255"/>
        <v>0</v>
      </c>
      <c r="AA2018" s="43" t="str">
        <f t="shared" si="256"/>
        <v>no values</v>
      </c>
      <c r="AD2018" s="42">
        <f>Beazley_data[[#This Row],[Cat_incurred]]+Beazley_data[[#This Row],[incurred_exc_cat]]</f>
        <v>380261.99709999998</v>
      </c>
      <c r="AE2018" s="40">
        <f t="shared" si="257"/>
        <v>0</v>
      </c>
      <c r="AF2018" s="43" t="str">
        <f t="shared" si="258"/>
        <v>no values</v>
      </c>
    </row>
    <row r="2019" spans="1:32" x14ac:dyDescent="0.25">
      <c r="A2019" s="46" t="s">
        <v>2296</v>
      </c>
      <c r="B2019" s="46" t="s">
        <v>152</v>
      </c>
      <c r="C2019">
        <v>2024</v>
      </c>
      <c r="D2019" s="84">
        <v>360847.5</v>
      </c>
      <c r="E2019">
        <v>128252.5</v>
      </c>
      <c r="F2019">
        <v>20397.644899999999</v>
      </c>
      <c r="G2019">
        <v>21192.891500000002</v>
      </c>
      <c r="H2019">
        <v>0</v>
      </c>
      <c r="I2019">
        <v>0</v>
      </c>
      <c r="J2019">
        <v>1.0548452173981699</v>
      </c>
      <c r="K2019">
        <v>20397.644899999999</v>
      </c>
      <c r="L2019">
        <v>21192.891500000002</v>
      </c>
      <c r="M2019" s="38">
        <f>IF(OR(Beazley_data[[#This Row],[total_RC]]&lt;0.6,Beazley_data[[#This Row],[total_RC]]&gt;2),1,Beazley_data[[#This Row],[total_RC]])</f>
        <v>1.0548452173981699</v>
      </c>
      <c r="P2019" s="39" t="str">
        <f>Beazley_data[[#This Row],[key]]</f>
        <v>MG2024</v>
      </c>
      <c r="Q2019" s="40">
        <f>Beazley_data[[#This Row],[WEP]]</f>
        <v>360847.5</v>
      </c>
      <c r="R2019" s="40">
        <f t="shared" si="251"/>
        <v>0</v>
      </c>
      <c r="S2019" s="41" t="str">
        <f t="shared" si="252"/>
        <v>no values</v>
      </c>
      <c r="U2019" s="42">
        <f>Beazley_data[[#This Row],[Acq_costs]]</f>
        <v>128252.5</v>
      </c>
      <c r="V2019" s="40">
        <f t="shared" si="253"/>
        <v>0</v>
      </c>
      <c r="W2019" s="43" t="str">
        <f t="shared" si="254"/>
        <v>no values</v>
      </c>
      <c r="Y2019" s="44">
        <f>Beazley_data[[#This Row],[total_RC]]</f>
        <v>1.0548452173981699</v>
      </c>
      <c r="Z2019" s="45">
        <f t="shared" si="255"/>
        <v>0</v>
      </c>
      <c r="AA2019" s="43" t="str">
        <f t="shared" si="256"/>
        <v>no values</v>
      </c>
      <c r="AD2019" s="42">
        <f>Beazley_data[[#This Row],[Cat_incurred]]+Beazley_data[[#This Row],[incurred_exc_cat]]</f>
        <v>21192.891500000002</v>
      </c>
      <c r="AE2019" s="40">
        <f t="shared" si="257"/>
        <v>0</v>
      </c>
      <c r="AF2019" s="43" t="str">
        <f t="shared" si="258"/>
        <v>no values</v>
      </c>
    </row>
    <row r="2020" spans="1:32" x14ac:dyDescent="0.25">
      <c r="A2020" s="48" t="s">
        <v>2297</v>
      </c>
      <c r="B2020" s="48" t="s">
        <v>153</v>
      </c>
      <c r="C2020" s="49">
        <v>1993</v>
      </c>
      <c r="D2020" s="85">
        <v>138930.0183</v>
      </c>
      <c r="E2020" s="49">
        <v>31498.837171046602</v>
      </c>
      <c r="F2020" s="49">
        <v>36577.549307539601</v>
      </c>
      <c r="G2020" s="49">
        <v>36577.549307539601</v>
      </c>
      <c r="H2020" s="49">
        <v>28248.239102717202</v>
      </c>
      <c r="I2020" s="49">
        <v>28248.239102717202</v>
      </c>
      <c r="J2020" s="49"/>
      <c r="K2020" s="49">
        <v>64825.788410256799</v>
      </c>
      <c r="L2020" s="49">
        <v>64825.788410256799</v>
      </c>
      <c r="M2020" s="38">
        <f>IF(OR(Beazley_data[[#This Row],[total_RC]]&lt;0.6,Beazley_data[[#This Row],[total_RC]]&gt;2),1,Beazley_data[[#This Row],[total_RC]])</f>
        <v>1</v>
      </c>
      <c r="P2020" s="39" t="str">
        <f>Beazley_data[[#This Row],[key]]</f>
        <v>MH1993</v>
      </c>
      <c r="Q2020" s="40">
        <f>Beazley_data[[#This Row],[WEP]]</f>
        <v>138930.0183</v>
      </c>
      <c r="R2020" s="40">
        <f t="shared" si="251"/>
        <v>0</v>
      </c>
      <c r="S2020" s="41" t="str">
        <f t="shared" si="252"/>
        <v>no values</v>
      </c>
      <c r="U2020" s="42">
        <f>Beazley_data[[#This Row],[Acq_costs]]</f>
        <v>31498.837171046602</v>
      </c>
      <c r="V2020" s="40">
        <f t="shared" si="253"/>
        <v>0</v>
      </c>
      <c r="W2020" s="43" t="str">
        <f t="shared" si="254"/>
        <v>no values</v>
      </c>
      <c r="Y2020" s="44">
        <f>Beazley_data[[#This Row],[total_RC]]</f>
        <v>0</v>
      </c>
      <c r="Z2020" s="45">
        <f t="shared" si="255"/>
        <v>0</v>
      </c>
      <c r="AA2020" s="43" t="str">
        <f t="shared" si="256"/>
        <v>no values</v>
      </c>
      <c r="AD2020" s="42">
        <f>Beazley_data[[#This Row],[Cat_incurred]]+Beazley_data[[#This Row],[incurred_exc_cat]]</f>
        <v>64825.788410256806</v>
      </c>
      <c r="AE2020" s="40">
        <f t="shared" si="257"/>
        <v>0</v>
      </c>
      <c r="AF2020" s="43" t="str">
        <f t="shared" si="258"/>
        <v>no values</v>
      </c>
    </row>
    <row r="2021" spans="1:32" x14ac:dyDescent="0.25">
      <c r="A2021" s="46" t="s">
        <v>2298</v>
      </c>
      <c r="B2021" s="46" t="s">
        <v>153</v>
      </c>
      <c r="C2021">
        <v>1994</v>
      </c>
      <c r="D2021" s="84">
        <v>204735.4357</v>
      </c>
      <c r="E2021">
        <v>38413.062566666697</v>
      </c>
      <c r="F2021">
        <v>10746.568861534401</v>
      </c>
      <c r="G2021">
        <v>10746.568861534401</v>
      </c>
      <c r="H2021">
        <v>63501.012037369997</v>
      </c>
      <c r="I2021">
        <v>63501.012037369997</v>
      </c>
      <c r="K2021">
        <v>74247.580898904402</v>
      </c>
      <c r="L2021">
        <v>74247.580898904402</v>
      </c>
      <c r="M2021" s="38">
        <f>IF(OR(Beazley_data[[#This Row],[total_RC]]&lt;0.6,Beazley_data[[#This Row],[total_RC]]&gt;2),1,Beazley_data[[#This Row],[total_RC]])</f>
        <v>1</v>
      </c>
      <c r="P2021" s="39" t="str">
        <f>Beazley_data[[#This Row],[key]]</f>
        <v>MH1994</v>
      </c>
      <c r="Q2021" s="40">
        <f>Beazley_data[[#This Row],[WEP]]</f>
        <v>204735.4357</v>
      </c>
      <c r="R2021" s="40">
        <f t="shared" si="251"/>
        <v>0</v>
      </c>
      <c r="S2021" s="41" t="str">
        <f t="shared" si="252"/>
        <v>no values</v>
      </c>
      <c r="U2021" s="42">
        <f>Beazley_data[[#This Row],[Acq_costs]]</f>
        <v>38413.062566666697</v>
      </c>
      <c r="V2021" s="40">
        <f t="shared" si="253"/>
        <v>0</v>
      </c>
      <c r="W2021" s="43" t="str">
        <f t="shared" si="254"/>
        <v>no values</v>
      </c>
      <c r="Y2021" s="44">
        <f>Beazley_data[[#This Row],[total_RC]]</f>
        <v>0</v>
      </c>
      <c r="Z2021" s="45">
        <f t="shared" si="255"/>
        <v>0</v>
      </c>
      <c r="AA2021" s="43" t="str">
        <f t="shared" si="256"/>
        <v>no values</v>
      </c>
      <c r="AD2021" s="42">
        <f>Beazley_data[[#This Row],[Cat_incurred]]+Beazley_data[[#This Row],[incurred_exc_cat]]</f>
        <v>74247.580898904402</v>
      </c>
      <c r="AE2021" s="40">
        <f t="shared" si="257"/>
        <v>0</v>
      </c>
      <c r="AF2021" s="43" t="str">
        <f t="shared" si="258"/>
        <v>no values</v>
      </c>
    </row>
    <row r="2022" spans="1:32" x14ac:dyDescent="0.25">
      <c r="A2022" s="48" t="s">
        <v>2299</v>
      </c>
      <c r="B2022" s="48" t="s">
        <v>153</v>
      </c>
      <c r="C2022" s="49">
        <v>1995</v>
      </c>
      <c r="D2022" s="85">
        <v>35251.694499999998</v>
      </c>
      <c r="E2022" s="49">
        <v>6220.8872647058797</v>
      </c>
      <c r="F2022" s="49">
        <v>0</v>
      </c>
      <c r="G2022" s="49">
        <v>0</v>
      </c>
      <c r="H2022" s="49">
        <v>0</v>
      </c>
      <c r="I2022" s="49">
        <v>0</v>
      </c>
      <c r="J2022" s="49">
        <v>0.95090393897391701</v>
      </c>
      <c r="K2022" s="49">
        <v>0</v>
      </c>
      <c r="L2022" s="49">
        <v>0</v>
      </c>
      <c r="M2022" s="38">
        <f>IF(OR(Beazley_data[[#This Row],[total_RC]]&lt;0.6,Beazley_data[[#This Row],[total_RC]]&gt;2),1,Beazley_data[[#This Row],[total_RC]])</f>
        <v>0.95090393897391701</v>
      </c>
      <c r="P2022" s="39" t="str">
        <f>Beazley_data[[#This Row],[key]]</f>
        <v>MH1995</v>
      </c>
      <c r="Q2022" s="40">
        <f>Beazley_data[[#This Row],[WEP]]</f>
        <v>35251.694499999998</v>
      </c>
      <c r="R2022" s="40">
        <f t="shared" si="251"/>
        <v>0</v>
      </c>
      <c r="S2022" s="41" t="str">
        <f t="shared" si="252"/>
        <v>no values</v>
      </c>
      <c r="U2022" s="42">
        <f>Beazley_data[[#This Row],[Acq_costs]]</f>
        <v>6220.8872647058797</v>
      </c>
      <c r="V2022" s="40">
        <f t="shared" si="253"/>
        <v>0</v>
      </c>
      <c r="W2022" s="43" t="str">
        <f t="shared" si="254"/>
        <v>no values</v>
      </c>
      <c r="Y2022" s="44">
        <f>Beazley_data[[#This Row],[total_RC]]</f>
        <v>0.95090393897391701</v>
      </c>
      <c r="Z2022" s="45">
        <f t="shared" si="255"/>
        <v>0</v>
      </c>
      <c r="AA2022" s="43" t="str">
        <f t="shared" si="256"/>
        <v>no values</v>
      </c>
      <c r="AD2022" s="42">
        <f>Beazley_data[[#This Row],[Cat_incurred]]+Beazley_data[[#This Row],[incurred_exc_cat]]</f>
        <v>0</v>
      </c>
      <c r="AE2022" s="40">
        <f t="shared" si="257"/>
        <v>0</v>
      </c>
      <c r="AF2022" s="43" t="str">
        <f t="shared" si="258"/>
        <v>no values</v>
      </c>
    </row>
    <row r="2023" spans="1:32" x14ac:dyDescent="0.25">
      <c r="A2023" s="46" t="s">
        <v>2300</v>
      </c>
      <c r="B2023" s="46" t="s">
        <v>153</v>
      </c>
      <c r="C2023">
        <v>1996</v>
      </c>
      <c r="D2023" s="84">
        <v>34652.199200000003</v>
      </c>
      <c r="E2023">
        <v>6115.09397647059</v>
      </c>
      <c r="F2023">
        <v>86.983400000000003</v>
      </c>
      <c r="G2023">
        <v>86.983400000000003</v>
      </c>
      <c r="H2023">
        <v>57888.5435</v>
      </c>
      <c r="I2023">
        <v>57888.5435</v>
      </c>
      <c r="J2023">
        <v>0.92472970295475299</v>
      </c>
      <c r="K2023">
        <v>57975.526899999997</v>
      </c>
      <c r="L2023">
        <v>57975.526899999997</v>
      </c>
      <c r="M2023" s="38">
        <f>IF(OR(Beazley_data[[#This Row],[total_RC]]&lt;0.6,Beazley_data[[#This Row],[total_RC]]&gt;2),1,Beazley_data[[#This Row],[total_RC]])</f>
        <v>0.92472970295475299</v>
      </c>
      <c r="P2023" s="39" t="str">
        <f>Beazley_data[[#This Row],[key]]</f>
        <v>MH1996</v>
      </c>
      <c r="Q2023" s="40">
        <f>Beazley_data[[#This Row],[WEP]]</f>
        <v>34652.199200000003</v>
      </c>
      <c r="R2023" s="40">
        <f t="shared" si="251"/>
        <v>0</v>
      </c>
      <c r="S2023" s="41" t="str">
        <f t="shared" si="252"/>
        <v>no values</v>
      </c>
      <c r="U2023" s="42">
        <f>Beazley_data[[#This Row],[Acq_costs]]</f>
        <v>6115.09397647059</v>
      </c>
      <c r="V2023" s="40">
        <f t="shared" si="253"/>
        <v>0</v>
      </c>
      <c r="W2023" s="43" t="str">
        <f t="shared" si="254"/>
        <v>no values</v>
      </c>
      <c r="Y2023" s="44">
        <f>Beazley_data[[#This Row],[total_RC]]</f>
        <v>0.92472970295475299</v>
      </c>
      <c r="Z2023" s="45">
        <f t="shared" si="255"/>
        <v>0</v>
      </c>
      <c r="AA2023" s="43" t="str">
        <f t="shared" si="256"/>
        <v>no values</v>
      </c>
      <c r="AD2023" s="42">
        <f>Beazley_data[[#This Row],[Cat_incurred]]+Beazley_data[[#This Row],[incurred_exc_cat]]</f>
        <v>57975.526899999997</v>
      </c>
      <c r="AE2023" s="40">
        <f t="shared" si="257"/>
        <v>0</v>
      </c>
      <c r="AF2023" s="43" t="str">
        <f t="shared" si="258"/>
        <v>no values</v>
      </c>
    </row>
    <row r="2024" spans="1:32" x14ac:dyDescent="0.25">
      <c r="A2024" s="48" t="s">
        <v>2301</v>
      </c>
      <c r="B2024" s="48" t="s">
        <v>153</v>
      </c>
      <c r="C2024" s="49">
        <v>1997</v>
      </c>
      <c r="D2024" s="85">
        <v>25195.5769</v>
      </c>
      <c r="E2024" s="49">
        <v>4446.2782764705898</v>
      </c>
      <c r="F2024" s="49">
        <v>87.0077</v>
      </c>
      <c r="G2024" s="49">
        <v>87.0077</v>
      </c>
      <c r="H2024" s="49">
        <v>99258.434899999993</v>
      </c>
      <c r="I2024" s="49">
        <v>99258.434899999993</v>
      </c>
      <c r="J2024" s="49">
        <v>0.94999943329372705</v>
      </c>
      <c r="K2024" s="49">
        <v>99345.442599999995</v>
      </c>
      <c r="L2024" s="49">
        <v>99345.442599999995</v>
      </c>
      <c r="M2024" s="38">
        <f>IF(OR(Beazley_data[[#This Row],[total_RC]]&lt;0.6,Beazley_data[[#This Row],[total_RC]]&gt;2),1,Beazley_data[[#This Row],[total_RC]])</f>
        <v>0.94999943329372705</v>
      </c>
      <c r="P2024" s="39" t="str">
        <f>Beazley_data[[#This Row],[key]]</f>
        <v>MH1997</v>
      </c>
      <c r="Q2024" s="40">
        <f>Beazley_data[[#This Row],[WEP]]</f>
        <v>25195.5769</v>
      </c>
      <c r="R2024" s="40">
        <f t="shared" si="251"/>
        <v>0</v>
      </c>
      <c r="S2024" s="41" t="str">
        <f t="shared" si="252"/>
        <v>no values</v>
      </c>
      <c r="U2024" s="42">
        <f>Beazley_data[[#This Row],[Acq_costs]]</f>
        <v>4446.2782764705898</v>
      </c>
      <c r="V2024" s="40">
        <f t="shared" si="253"/>
        <v>0</v>
      </c>
      <c r="W2024" s="43" t="str">
        <f t="shared" si="254"/>
        <v>no values</v>
      </c>
      <c r="Y2024" s="44">
        <f>Beazley_data[[#This Row],[total_RC]]</f>
        <v>0.94999943329372705</v>
      </c>
      <c r="Z2024" s="45">
        <f t="shared" si="255"/>
        <v>0</v>
      </c>
      <c r="AA2024" s="43" t="str">
        <f t="shared" si="256"/>
        <v>no values</v>
      </c>
      <c r="AD2024" s="42">
        <f>Beazley_data[[#This Row],[Cat_incurred]]+Beazley_data[[#This Row],[incurred_exc_cat]]</f>
        <v>99345.442599999995</v>
      </c>
      <c r="AE2024" s="40">
        <f t="shared" si="257"/>
        <v>0</v>
      </c>
      <c r="AF2024" s="43" t="str">
        <f t="shared" si="258"/>
        <v>no values</v>
      </c>
    </row>
    <row r="2025" spans="1:32" x14ac:dyDescent="0.25">
      <c r="A2025" s="46" t="s">
        <v>2302</v>
      </c>
      <c r="B2025" s="46" t="s">
        <v>153</v>
      </c>
      <c r="C2025">
        <v>1998</v>
      </c>
      <c r="D2025" s="84">
        <v>24680.778200000001</v>
      </c>
      <c r="E2025">
        <v>11223.9988248051</v>
      </c>
      <c r="F2025">
        <v>18238.582764999999</v>
      </c>
      <c r="G2025">
        <v>18238.582764999999</v>
      </c>
      <c r="H2025">
        <v>0</v>
      </c>
      <c r="I2025">
        <v>0</v>
      </c>
      <c r="J2025">
        <v>0.920779775480287</v>
      </c>
      <c r="K2025">
        <v>18238.582764999999</v>
      </c>
      <c r="L2025">
        <v>18238.582764999999</v>
      </c>
      <c r="M2025" s="38">
        <f>IF(OR(Beazley_data[[#This Row],[total_RC]]&lt;0.6,Beazley_data[[#This Row],[total_RC]]&gt;2),1,Beazley_data[[#This Row],[total_RC]])</f>
        <v>0.920779775480287</v>
      </c>
      <c r="P2025" s="39" t="str">
        <f>Beazley_data[[#This Row],[key]]</f>
        <v>MH1998</v>
      </c>
      <c r="Q2025" s="40">
        <f>Beazley_data[[#This Row],[WEP]]</f>
        <v>24680.778200000001</v>
      </c>
      <c r="R2025" s="40">
        <f t="shared" si="251"/>
        <v>0</v>
      </c>
      <c r="S2025" s="41" t="str">
        <f t="shared" si="252"/>
        <v>no values</v>
      </c>
      <c r="U2025" s="42">
        <f>Beazley_data[[#This Row],[Acq_costs]]</f>
        <v>11223.9988248051</v>
      </c>
      <c r="V2025" s="40">
        <f t="shared" si="253"/>
        <v>0</v>
      </c>
      <c r="W2025" s="43" t="str">
        <f t="shared" si="254"/>
        <v>no values</v>
      </c>
      <c r="Y2025" s="44">
        <f>Beazley_data[[#This Row],[total_RC]]</f>
        <v>0.920779775480287</v>
      </c>
      <c r="Z2025" s="45">
        <f t="shared" si="255"/>
        <v>0</v>
      </c>
      <c r="AA2025" s="43" t="str">
        <f t="shared" si="256"/>
        <v>no values</v>
      </c>
      <c r="AD2025" s="42">
        <f>Beazley_data[[#This Row],[Cat_incurred]]+Beazley_data[[#This Row],[incurred_exc_cat]]</f>
        <v>18238.582764999999</v>
      </c>
      <c r="AE2025" s="40">
        <f t="shared" si="257"/>
        <v>0</v>
      </c>
      <c r="AF2025" s="43" t="str">
        <f t="shared" si="258"/>
        <v>no values</v>
      </c>
    </row>
    <row r="2026" spans="1:32" x14ac:dyDescent="0.25">
      <c r="A2026" s="48" t="s">
        <v>2303</v>
      </c>
      <c r="B2026" s="48" t="s">
        <v>153</v>
      </c>
      <c r="C2026" s="49">
        <v>1999</v>
      </c>
      <c r="D2026" s="85">
        <v>28559.828600000001</v>
      </c>
      <c r="E2026" s="49">
        <v>5039.9697529411796</v>
      </c>
      <c r="F2026" s="49">
        <v>191.8946</v>
      </c>
      <c r="G2026" s="49">
        <v>191.8946</v>
      </c>
      <c r="H2026" s="49">
        <v>353841.7414</v>
      </c>
      <c r="I2026" s="49">
        <v>353841.7414</v>
      </c>
      <c r="J2026" s="49">
        <v>0.90731799560899795</v>
      </c>
      <c r="K2026" s="49">
        <v>354033.636</v>
      </c>
      <c r="L2026" s="49">
        <v>354033.636</v>
      </c>
      <c r="M2026" s="38">
        <f>IF(OR(Beazley_data[[#This Row],[total_RC]]&lt;0.6,Beazley_data[[#This Row],[total_RC]]&gt;2),1,Beazley_data[[#This Row],[total_RC]])</f>
        <v>0.90731799560899795</v>
      </c>
      <c r="P2026" s="39" t="str">
        <f>Beazley_data[[#This Row],[key]]</f>
        <v>MH1999</v>
      </c>
      <c r="Q2026" s="40">
        <f>Beazley_data[[#This Row],[WEP]]</f>
        <v>28559.828600000001</v>
      </c>
      <c r="R2026" s="40">
        <f t="shared" si="251"/>
        <v>0</v>
      </c>
      <c r="S2026" s="41" t="str">
        <f t="shared" si="252"/>
        <v>no values</v>
      </c>
      <c r="U2026" s="42">
        <f>Beazley_data[[#This Row],[Acq_costs]]</f>
        <v>5039.9697529411796</v>
      </c>
      <c r="V2026" s="40">
        <f t="shared" si="253"/>
        <v>0</v>
      </c>
      <c r="W2026" s="43" t="str">
        <f t="shared" si="254"/>
        <v>no values</v>
      </c>
      <c r="Y2026" s="44">
        <f>Beazley_data[[#This Row],[total_RC]]</f>
        <v>0.90731799560899795</v>
      </c>
      <c r="Z2026" s="45">
        <f t="shared" si="255"/>
        <v>0</v>
      </c>
      <c r="AA2026" s="43" t="str">
        <f t="shared" si="256"/>
        <v>no values</v>
      </c>
      <c r="AD2026" s="42">
        <f>Beazley_data[[#This Row],[Cat_incurred]]+Beazley_data[[#This Row],[incurred_exc_cat]]</f>
        <v>354033.636</v>
      </c>
      <c r="AE2026" s="40">
        <f t="shared" si="257"/>
        <v>0</v>
      </c>
      <c r="AF2026" s="43" t="str">
        <f t="shared" si="258"/>
        <v>no values</v>
      </c>
    </row>
    <row r="2027" spans="1:32" x14ac:dyDescent="0.25">
      <c r="A2027" s="46" t="s">
        <v>2304</v>
      </c>
      <c r="B2027" s="46" t="s">
        <v>153</v>
      </c>
      <c r="C2027">
        <v>2002</v>
      </c>
      <c r="D2027" s="84">
        <v>80939.266300000003</v>
      </c>
      <c r="E2027">
        <v>14283.399935294099</v>
      </c>
      <c r="F2027">
        <v>793.47559999999999</v>
      </c>
      <c r="G2027">
        <v>793.47559999999999</v>
      </c>
      <c r="H2027">
        <v>279936.91800000001</v>
      </c>
      <c r="I2027">
        <v>279936.91800000001</v>
      </c>
      <c r="J2027">
        <v>1.6749816442199901</v>
      </c>
      <c r="K2027">
        <v>280730.39360000001</v>
      </c>
      <c r="L2027">
        <v>280730.39360000001</v>
      </c>
      <c r="M2027" s="38">
        <f>IF(OR(Beazley_data[[#This Row],[total_RC]]&lt;0.6,Beazley_data[[#This Row],[total_RC]]&gt;2),1,Beazley_data[[#This Row],[total_RC]])</f>
        <v>1.6749816442199901</v>
      </c>
      <c r="P2027" s="39" t="str">
        <f>Beazley_data[[#This Row],[key]]</f>
        <v>MH2002</v>
      </c>
      <c r="Q2027" s="40">
        <f>Beazley_data[[#This Row],[WEP]]</f>
        <v>80939.266300000003</v>
      </c>
      <c r="R2027" s="40">
        <f t="shared" si="251"/>
        <v>80939.266300000003</v>
      </c>
      <c r="S2027" s="41">
        <f t="shared" si="252"/>
        <v>0</v>
      </c>
      <c r="U2027" s="42">
        <f>Beazley_data[[#This Row],[Acq_costs]]</f>
        <v>14283.399935294099</v>
      </c>
      <c r="V2027" s="40">
        <f t="shared" si="253"/>
        <v>14283.4</v>
      </c>
      <c r="W2027" s="43">
        <f t="shared" si="254"/>
        <v>4.5301469197262405E-9</v>
      </c>
      <c r="Y2027" s="44">
        <f>Beazley_data[[#This Row],[total_RC]]</f>
        <v>1.6749816442199901</v>
      </c>
      <c r="Z2027" s="45">
        <f t="shared" si="255"/>
        <v>1.67498164353304</v>
      </c>
      <c r="AA2027" s="43">
        <f t="shared" si="256"/>
        <v>-4.1012392885012249E-10</v>
      </c>
      <c r="AD2027" s="42">
        <f>Beazley_data[[#This Row],[Cat_incurred]]+Beazley_data[[#This Row],[incurred_exc_cat]]</f>
        <v>280730.39360000001</v>
      </c>
      <c r="AE2027" s="40">
        <f t="shared" si="257"/>
        <v>280730.39360000001</v>
      </c>
      <c r="AF2027" s="43">
        <f t="shared" si="258"/>
        <v>0</v>
      </c>
    </row>
    <row r="2028" spans="1:32" x14ac:dyDescent="0.25">
      <c r="A2028" s="48" t="s">
        <v>2305</v>
      </c>
      <c r="B2028" s="48" t="s">
        <v>153</v>
      </c>
      <c r="C2028" s="49">
        <v>2003</v>
      </c>
      <c r="D2028" s="85">
        <v>17820.037</v>
      </c>
      <c r="E2028" s="49">
        <v>3144.7124117647099</v>
      </c>
      <c r="F2028" s="49">
        <v>0</v>
      </c>
      <c r="G2028" s="49">
        <v>0</v>
      </c>
      <c r="H2028" s="49">
        <v>51864.090600000003</v>
      </c>
      <c r="I2028" s="49">
        <v>51864.090600000003</v>
      </c>
      <c r="J2028" s="49">
        <v>1.4900000000010001</v>
      </c>
      <c r="K2028" s="49">
        <v>51864.090600000003</v>
      </c>
      <c r="L2028" s="49">
        <v>51864.090600000003</v>
      </c>
      <c r="M2028" s="38">
        <f>IF(OR(Beazley_data[[#This Row],[total_RC]]&lt;0.6,Beazley_data[[#This Row],[total_RC]]&gt;2),1,Beazley_data[[#This Row],[total_RC]])</f>
        <v>1.4900000000010001</v>
      </c>
      <c r="P2028" s="39" t="str">
        <f>Beazley_data[[#This Row],[key]]</f>
        <v>MH2003</v>
      </c>
      <c r="Q2028" s="40">
        <f>Beazley_data[[#This Row],[WEP]]</f>
        <v>17820.037</v>
      </c>
      <c r="R2028" s="40">
        <f t="shared" si="251"/>
        <v>17820.037</v>
      </c>
      <c r="S2028" s="41">
        <f t="shared" si="252"/>
        <v>0</v>
      </c>
      <c r="U2028" s="42">
        <f>Beazley_data[[#This Row],[Acq_costs]]</f>
        <v>3144.7124117647099</v>
      </c>
      <c r="V2028" s="40">
        <f t="shared" si="253"/>
        <v>2202.2399999999998</v>
      </c>
      <c r="W2028" s="43">
        <f t="shared" si="254"/>
        <v>-0.42796080888763727</v>
      </c>
      <c r="Y2028" s="44">
        <f>Beazley_data[[#This Row],[total_RC]]</f>
        <v>1.4900000000010001</v>
      </c>
      <c r="Z2028" s="45">
        <f t="shared" si="255"/>
        <v>1.4899999992836199</v>
      </c>
      <c r="AA2028" s="43">
        <f t="shared" si="256"/>
        <v>-4.8146319169427337E-10</v>
      </c>
      <c r="AD2028" s="42">
        <f>Beazley_data[[#This Row],[Cat_incurred]]+Beazley_data[[#This Row],[incurred_exc_cat]]</f>
        <v>51864.090600000003</v>
      </c>
      <c r="AE2028" s="40">
        <f t="shared" si="257"/>
        <v>51864.090600000003</v>
      </c>
      <c r="AF2028" s="43">
        <f t="shared" si="258"/>
        <v>0</v>
      </c>
    </row>
    <row r="2029" spans="1:32" x14ac:dyDescent="0.25">
      <c r="A2029" s="46" t="s">
        <v>2306</v>
      </c>
      <c r="B2029" s="46" t="s">
        <v>153</v>
      </c>
      <c r="C2029">
        <v>2006</v>
      </c>
      <c r="D2029" s="84">
        <v>85492</v>
      </c>
      <c r="E2029">
        <v>10988</v>
      </c>
      <c r="F2029">
        <v>0</v>
      </c>
      <c r="G2029">
        <v>0</v>
      </c>
      <c r="H2029">
        <v>0</v>
      </c>
      <c r="I2029">
        <v>0</v>
      </c>
      <c r="K2029">
        <v>0</v>
      </c>
      <c r="L2029">
        <v>0</v>
      </c>
      <c r="M2029" s="38">
        <f>IF(OR(Beazley_data[[#This Row],[total_RC]]&lt;0.6,Beazley_data[[#This Row],[total_RC]]&gt;2),1,Beazley_data[[#This Row],[total_RC]])</f>
        <v>1</v>
      </c>
      <c r="P2029" s="39" t="str">
        <f>Beazley_data[[#This Row],[key]]</f>
        <v>MH2006</v>
      </c>
      <c r="Q2029" s="40">
        <f>Beazley_data[[#This Row],[WEP]]</f>
        <v>85492</v>
      </c>
      <c r="R2029" s="40">
        <f t="shared" si="251"/>
        <v>85492</v>
      </c>
      <c r="S2029" s="41">
        <f t="shared" si="252"/>
        <v>0</v>
      </c>
      <c r="U2029" s="42">
        <f>Beazley_data[[#This Row],[Acq_costs]]</f>
        <v>10988</v>
      </c>
      <c r="V2029" s="40">
        <f t="shared" si="253"/>
        <v>10988</v>
      </c>
      <c r="W2029" s="43">
        <f t="shared" si="254"/>
        <v>0</v>
      </c>
      <c r="Y2029" s="44">
        <f>Beazley_data[[#This Row],[total_RC]]</f>
        <v>0</v>
      </c>
      <c r="Z2029" s="45">
        <f t="shared" si="255"/>
        <v>0</v>
      </c>
      <c r="AA2029" s="43" t="str">
        <f t="shared" si="256"/>
        <v>no values</v>
      </c>
      <c r="AD2029" s="42">
        <f>Beazley_data[[#This Row],[Cat_incurred]]+Beazley_data[[#This Row],[incurred_exc_cat]]</f>
        <v>0</v>
      </c>
      <c r="AE2029" s="40">
        <f t="shared" si="257"/>
        <v>0</v>
      </c>
      <c r="AF2029" s="43" t="str">
        <f t="shared" si="258"/>
        <v>no values</v>
      </c>
    </row>
    <row r="2030" spans="1:32" x14ac:dyDescent="0.25">
      <c r="A2030" s="48" t="s">
        <v>2307</v>
      </c>
      <c r="B2030" s="48" t="s">
        <v>153</v>
      </c>
      <c r="C2030" s="49">
        <v>2007</v>
      </c>
      <c r="D2030" s="85">
        <v>127500</v>
      </c>
      <c r="E2030" s="49">
        <v>22500</v>
      </c>
      <c r="F2030" s="49">
        <v>0</v>
      </c>
      <c r="G2030" s="49">
        <v>0</v>
      </c>
      <c r="H2030" s="49">
        <v>0</v>
      </c>
      <c r="I2030" s="49">
        <v>0</v>
      </c>
      <c r="J2030" s="49"/>
      <c r="K2030" s="49">
        <v>0</v>
      </c>
      <c r="L2030" s="49">
        <v>0</v>
      </c>
      <c r="M2030" s="38">
        <f>IF(OR(Beazley_data[[#This Row],[total_RC]]&lt;0.6,Beazley_data[[#This Row],[total_RC]]&gt;2),1,Beazley_data[[#This Row],[total_RC]])</f>
        <v>1</v>
      </c>
      <c r="P2030" s="39" t="str">
        <f>Beazley_data[[#This Row],[key]]</f>
        <v>MH2007</v>
      </c>
      <c r="Q2030" s="40">
        <f>Beazley_data[[#This Row],[WEP]]</f>
        <v>127500</v>
      </c>
      <c r="R2030" s="40">
        <f t="shared" si="251"/>
        <v>127500</v>
      </c>
      <c r="S2030" s="41">
        <f t="shared" si="252"/>
        <v>0</v>
      </c>
      <c r="U2030" s="42">
        <f>Beazley_data[[#This Row],[Acq_costs]]</f>
        <v>22500</v>
      </c>
      <c r="V2030" s="40">
        <f t="shared" si="253"/>
        <v>22500</v>
      </c>
      <c r="W2030" s="43">
        <f t="shared" si="254"/>
        <v>0</v>
      </c>
      <c r="Y2030" s="44">
        <f>Beazley_data[[#This Row],[total_RC]]</f>
        <v>0</v>
      </c>
      <c r="Z2030" s="45">
        <f t="shared" si="255"/>
        <v>0</v>
      </c>
      <c r="AA2030" s="43" t="str">
        <f t="shared" si="256"/>
        <v>no values</v>
      </c>
      <c r="AD2030" s="42">
        <f>Beazley_data[[#This Row],[Cat_incurred]]+Beazley_data[[#This Row],[incurred_exc_cat]]</f>
        <v>0</v>
      </c>
      <c r="AE2030" s="40">
        <f t="shared" si="257"/>
        <v>0</v>
      </c>
      <c r="AF2030" s="43" t="str">
        <f t="shared" si="258"/>
        <v>no values</v>
      </c>
    </row>
    <row r="2031" spans="1:32" x14ac:dyDescent="0.25">
      <c r="A2031" s="46" t="s">
        <v>2308</v>
      </c>
      <c r="B2031" s="46" t="s">
        <v>153</v>
      </c>
      <c r="C2031">
        <v>2008</v>
      </c>
      <c r="D2031" s="84">
        <v>106250</v>
      </c>
      <c r="E2031">
        <v>18750</v>
      </c>
      <c r="F2031">
        <v>0</v>
      </c>
      <c r="G2031">
        <v>0</v>
      </c>
      <c r="H2031">
        <v>17221.287499999999</v>
      </c>
      <c r="I2031">
        <v>17221.287499999999</v>
      </c>
      <c r="J2031">
        <v>1</v>
      </c>
      <c r="K2031">
        <v>17221.287499999999</v>
      </c>
      <c r="L2031">
        <v>17221.287499999999</v>
      </c>
      <c r="M2031" s="38">
        <f>IF(OR(Beazley_data[[#This Row],[total_RC]]&lt;0.6,Beazley_data[[#This Row],[total_RC]]&gt;2),1,Beazley_data[[#This Row],[total_RC]])</f>
        <v>1</v>
      </c>
      <c r="P2031" s="39" t="str">
        <f>Beazley_data[[#This Row],[key]]</f>
        <v>MH2008</v>
      </c>
      <c r="Q2031" s="40">
        <f>Beazley_data[[#This Row],[WEP]]</f>
        <v>106250</v>
      </c>
      <c r="R2031" s="40">
        <f t="shared" si="251"/>
        <v>106250</v>
      </c>
      <c r="S2031" s="41">
        <f t="shared" si="252"/>
        <v>0</v>
      </c>
      <c r="U2031" s="42">
        <f>Beazley_data[[#This Row],[Acq_costs]]</f>
        <v>18750</v>
      </c>
      <c r="V2031" s="40">
        <f t="shared" si="253"/>
        <v>18750</v>
      </c>
      <c r="W2031" s="43">
        <f t="shared" si="254"/>
        <v>0</v>
      </c>
      <c r="Y2031" s="44">
        <f>Beazley_data[[#This Row],[total_RC]]</f>
        <v>1</v>
      </c>
      <c r="Z2031" s="45">
        <f t="shared" si="255"/>
        <v>1</v>
      </c>
      <c r="AA2031" s="43">
        <f t="shared" si="256"/>
        <v>0</v>
      </c>
      <c r="AD2031" s="42">
        <f>Beazley_data[[#This Row],[Cat_incurred]]+Beazley_data[[#This Row],[incurred_exc_cat]]</f>
        <v>17221.287499999999</v>
      </c>
      <c r="AE2031" s="40">
        <f t="shared" si="257"/>
        <v>17221.287499999999</v>
      </c>
      <c r="AF2031" s="43">
        <f t="shared" si="258"/>
        <v>0</v>
      </c>
    </row>
    <row r="2032" spans="1:32" x14ac:dyDescent="0.25">
      <c r="A2032" s="48" t="s">
        <v>2309</v>
      </c>
      <c r="B2032" s="48" t="s">
        <v>153</v>
      </c>
      <c r="C2032" s="49">
        <v>2009</v>
      </c>
      <c r="D2032" s="85">
        <v>194687.5</v>
      </c>
      <c r="E2032" s="49">
        <v>33437.5</v>
      </c>
      <c r="F2032" s="49">
        <v>0</v>
      </c>
      <c r="G2032" s="49">
        <v>0</v>
      </c>
      <c r="H2032" s="49">
        <v>14648.6625</v>
      </c>
      <c r="I2032" s="49">
        <v>14648.6625</v>
      </c>
      <c r="J2032" s="49">
        <v>1</v>
      </c>
      <c r="K2032" s="49">
        <v>14648.6625</v>
      </c>
      <c r="L2032" s="49">
        <v>14648.6625</v>
      </c>
      <c r="M2032" s="38">
        <f>IF(OR(Beazley_data[[#This Row],[total_RC]]&lt;0.6,Beazley_data[[#This Row],[total_RC]]&gt;2),1,Beazley_data[[#This Row],[total_RC]])</f>
        <v>1</v>
      </c>
      <c r="P2032" s="39" t="str">
        <f>Beazley_data[[#This Row],[key]]</f>
        <v>MH2009</v>
      </c>
      <c r="Q2032" s="40">
        <f>Beazley_data[[#This Row],[WEP]]</f>
        <v>194687.5</v>
      </c>
      <c r="R2032" s="40">
        <f t="shared" si="251"/>
        <v>194687.5</v>
      </c>
      <c r="S2032" s="41">
        <f t="shared" si="252"/>
        <v>0</v>
      </c>
      <c r="U2032" s="42">
        <f>Beazley_data[[#This Row],[Acq_costs]]</f>
        <v>33437.5</v>
      </c>
      <c r="V2032" s="40">
        <f t="shared" si="253"/>
        <v>33437.5</v>
      </c>
      <c r="W2032" s="43">
        <f t="shared" si="254"/>
        <v>0</v>
      </c>
      <c r="Y2032" s="44">
        <f>Beazley_data[[#This Row],[total_RC]]</f>
        <v>1</v>
      </c>
      <c r="Z2032" s="45">
        <f t="shared" si="255"/>
        <v>1</v>
      </c>
      <c r="AA2032" s="43">
        <f t="shared" si="256"/>
        <v>0</v>
      </c>
      <c r="AD2032" s="42">
        <f>Beazley_data[[#This Row],[Cat_incurred]]+Beazley_data[[#This Row],[incurred_exc_cat]]</f>
        <v>14648.6625</v>
      </c>
      <c r="AE2032" s="40">
        <f t="shared" si="257"/>
        <v>14648.6625</v>
      </c>
      <c r="AF2032" s="43">
        <f t="shared" si="258"/>
        <v>0</v>
      </c>
    </row>
    <row r="2033" spans="1:32" x14ac:dyDescent="0.25">
      <c r="A2033" s="46" t="s">
        <v>2310</v>
      </c>
      <c r="B2033" s="46" t="s">
        <v>153</v>
      </c>
      <c r="C2033">
        <v>2010</v>
      </c>
      <c r="D2033" s="84">
        <v>199590.6251</v>
      </c>
      <c r="E2033">
        <v>35221.8750176471</v>
      </c>
      <c r="F2033">
        <v>0</v>
      </c>
      <c r="G2033">
        <v>0</v>
      </c>
      <c r="H2033">
        <v>246492.38500000001</v>
      </c>
      <c r="I2033">
        <v>246492.38500000001</v>
      </c>
      <c r="J2033">
        <v>1</v>
      </c>
      <c r="K2033">
        <v>246492.38500000001</v>
      </c>
      <c r="L2033">
        <v>246492.38500000001</v>
      </c>
      <c r="M2033" s="38">
        <f>IF(OR(Beazley_data[[#This Row],[total_RC]]&lt;0.6,Beazley_data[[#This Row],[total_RC]]&gt;2),1,Beazley_data[[#This Row],[total_RC]])</f>
        <v>1</v>
      </c>
      <c r="P2033" s="39" t="str">
        <f>Beazley_data[[#This Row],[key]]</f>
        <v>MH2010</v>
      </c>
      <c r="Q2033" s="40">
        <f>Beazley_data[[#This Row],[WEP]]</f>
        <v>199590.6251</v>
      </c>
      <c r="R2033" s="40">
        <f t="shared" si="251"/>
        <v>199590.6251</v>
      </c>
      <c r="S2033" s="41">
        <f t="shared" si="252"/>
        <v>0</v>
      </c>
      <c r="U2033" s="42">
        <f>Beazley_data[[#This Row],[Acq_costs]]</f>
        <v>35221.8750176471</v>
      </c>
      <c r="V2033" s="40">
        <f t="shared" si="253"/>
        <v>35221.875099999997</v>
      </c>
      <c r="W2033" s="43">
        <f t="shared" si="254"/>
        <v>2.3381179144634651E-9</v>
      </c>
      <c r="Y2033" s="44">
        <f>Beazley_data[[#This Row],[total_RC]]</f>
        <v>1</v>
      </c>
      <c r="Z2033" s="45">
        <f t="shared" si="255"/>
        <v>1</v>
      </c>
      <c r="AA2033" s="43">
        <f t="shared" si="256"/>
        <v>0</v>
      </c>
      <c r="AD2033" s="42">
        <f>Beazley_data[[#This Row],[Cat_incurred]]+Beazley_data[[#This Row],[incurred_exc_cat]]</f>
        <v>246492.38500000001</v>
      </c>
      <c r="AE2033" s="40">
        <f t="shared" si="257"/>
        <v>246492.38500000001</v>
      </c>
      <c r="AF2033" s="43">
        <f t="shared" si="258"/>
        <v>0</v>
      </c>
    </row>
    <row r="2034" spans="1:32" x14ac:dyDescent="0.25">
      <c r="A2034" s="48" t="s">
        <v>2311</v>
      </c>
      <c r="B2034" s="48" t="s">
        <v>153</v>
      </c>
      <c r="C2034" s="49">
        <v>2011</v>
      </c>
      <c r="D2034" s="85">
        <v>246500</v>
      </c>
      <c r="E2034" s="49">
        <v>43500</v>
      </c>
      <c r="F2034" s="49">
        <v>0</v>
      </c>
      <c r="G2034" s="49">
        <v>0</v>
      </c>
      <c r="H2034" s="49">
        <v>510495.64260000002</v>
      </c>
      <c r="I2034" s="49">
        <v>510495.64260000002</v>
      </c>
      <c r="J2034" s="49">
        <v>1</v>
      </c>
      <c r="K2034" s="49">
        <v>510495.64260000002</v>
      </c>
      <c r="L2034" s="49">
        <v>510495.64260000002</v>
      </c>
      <c r="M2034" s="38">
        <f>IF(OR(Beazley_data[[#This Row],[total_RC]]&lt;0.6,Beazley_data[[#This Row],[total_RC]]&gt;2),1,Beazley_data[[#This Row],[total_RC]])</f>
        <v>1</v>
      </c>
      <c r="P2034" s="39" t="str">
        <f>Beazley_data[[#This Row],[key]]</f>
        <v>MH2011</v>
      </c>
      <c r="Q2034" s="40">
        <f>Beazley_data[[#This Row],[WEP]]</f>
        <v>246500</v>
      </c>
      <c r="R2034" s="40">
        <f t="shared" si="251"/>
        <v>246500</v>
      </c>
      <c r="S2034" s="41">
        <f t="shared" si="252"/>
        <v>0</v>
      </c>
      <c r="U2034" s="42">
        <f>Beazley_data[[#This Row],[Acq_costs]]</f>
        <v>43500</v>
      </c>
      <c r="V2034" s="40">
        <f t="shared" si="253"/>
        <v>43500</v>
      </c>
      <c r="W2034" s="43">
        <f t="shared" si="254"/>
        <v>0</v>
      </c>
      <c r="Y2034" s="44">
        <f>Beazley_data[[#This Row],[total_RC]]</f>
        <v>1</v>
      </c>
      <c r="Z2034" s="45">
        <f t="shared" si="255"/>
        <v>1</v>
      </c>
      <c r="AA2034" s="43">
        <f t="shared" si="256"/>
        <v>0</v>
      </c>
      <c r="AD2034" s="42">
        <f>Beazley_data[[#This Row],[Cat_incurred]]+Beazley_data[[#This Row],[incurred_exc_cat]]</f>
        <v>510495.64260000002</v>
      </c>
      <c r="AE2034" s="40">
        <f t="shared" si="257"/>
        <v>510495.64260000002</v>
      </c>
      <c r="AF2034" s="43">
        <f t="shared" si="258"/>
        <v>0</v>
      </c>
    </row>
    <row r="2035" spans="1:32" x14ac:dyDescent="0.25">
      <c r="A2035" s="46" t="s">
        <v>2312</v>
      </c>
      <c r="B2035" s="46" t="s">
        <v>153</v>
      </c>
      <c r="C2035">
        <v>2016</v>
      </c>
      <c r="D2035" s="84">
        <v>12709180.734999999</v>
      </c>
      <c r="E2035">
        <v>4350122.2649999997</v>
      </c>
      <c r="F2035">
        <v>12237974.1</v>
      </c>
      <c r="G2035">
        <v>12237974.1</v>
      </c>
      <c r="H2035">
        <v>10299465.369999999</v>
      </c>
      <c r="I2035">
        <v>10299465.369999999</v>
      </c>
      <c r="K2035">
        <v>22537439.469999999</v>
      </c>
      <c r="L2035">
        <v>22537439.469999999</v>
      </c>
      <c r="M2035" s="38">
        <f>IF(OR(Beazley_data[[#This Row],[total_RC]]&lt;0.6,Beazley_data[[#This Row],[total_RC]]&gt;2),1,Beazley_data[[#This Row],[total_RC]])</f>
        <v>1</v>
      </c>
      <c r="P2035" s="39" t="str">
        <f>Beazley_data[[#This Row],[key]]</f>
        <v>MH2016</v>
      </c>
      <c r="Q2035" s="40">
        <f>Beazley_data[[#This Row],[WEP]]</f>
        <v>12709180.734999999</v>
      </c>
      <c r="R2035" s="40">
        <f t="shared" si="251"/>
        <v>12709180.734999999</v>
      </c>
      <c r="S2035" s="41">
        <f t="shared" si="252"/>
        <v>0</v>
      </c>
      <c r="U2035" s="42">
        <f>Beazley_data[[#This Row],[Acq_costs]]</f>
        <v>4350122.2649999997</v>
      </c>
      <c r="V2035" s="40">
        <f t="shared" si="253"/>
        <v>4350122.2649999997</v>
      </c>
      <c r="W2035" s="43">
        <f t="shared" si="254"/>
        <v>0</v>
      </c>
      <c r="Y2035" s="44">
        <f>Beazley_data[[#This Row],[total_RC]]</f>
        <v>0</v>
      </c>
      <c r="Z2035" s="45">
        <f t="shared" si="255"/>
        <v>0</v>
      </c>
      <c r="AA2035" s="43" t="str">
        <f t="shared" si="256"/>
        <v>no values</v>
      </c>
      <c r="AD2035" s="42">
        <f>Beazley_data[[#This Row],[Cat_incurred]]+Beazley_data[[#This Row],[incurred_exc_cat]]</f>
        <v>22537439.469999999</v>
      </c>
      <c r="AE2035" s="40">
        <f t="shared" si="257"/>
        <v>20593350.43</v>
      </c>
      <c r="AF2035" s="43">
        <f t="shared" si="258"/>
        <v>-9.4403727388035277E-2</v>
      </c>
    </row>
    <row r="2036" spans="1:32" x14ac:dyDescent="0.25">
      <c r="A2036" s="48" t="s">
        <v>2313</v>
      </c>
      <c r="B2036" s="48" t="s">
        <v>153</v>
      </c>
      <c r="C2036" s="49">
        <v>2017</v>
      </c>
      <c r="D2036" s="85">
        <v>30127829.420000002</v>
      </c>
      <c r="E2036" s="49">
        <v>10585453.58</v>
      </c>
      <c r="F2036" s="49">
        <v>29537757.289999999</v>
      </c>
      <c r="G2036" s="49">
        <v>29632142.289999999</v>
      </c>
      <c r="H2036" s="49">
        <v>11338867.640000001</v>
      </c>
      <c r="I2036" s="49">
        <v>11340850.640000001</v>
      </c>
      <c r="J2036" s="49">
        <v>1.065529022217</v>
      </c>
      <c r="K2036" s="49">
        <v>40876624.93</v>
      </c>
      <c r="L2036" s="49">
        <v>40972992.93</v>
      </c>
      <c r="M2036" s="38">
        <f>IF(OR(Beazley_data[[#This Row],[total_RC]]&lt;0.6,Beazley_data[[#This Row],[total_RC]]&gt;2),1,Beazley_data[[#This Row],[total_RC]])</f>
        <v>1.065529022217</v>
      </c>
      <c r="P2036" s="39" t="str">
        <f>Beazley_data[[#This Row],[key]]</f>
        <v>MH2017</v>
      </c>
      <c r="Q2036" s="40">
        <f>Beazley_data[[#This Row],[WEP]]</f>
        <v>30127829.420000002</v>
      </c>
      <c r="R2036" s="40">
        <f t="shared" si="251"/>
        <v>30127829.420000002</v>
      </c>
      <c r="S2036" s="41">
        <f t="shared" si="252"/>
        <v>0</v>
      </c>
      <c r="U2036" s="42">
        <f>Beazley_data[[#This Row],[Acq_costs]]</f>
        <v>10585453.58</v>
      </c>
      <c r="V2036" s="40">
        <f t="shared" si="253"/>
        <v>10585453.58</v>
      </c>
      <c r="W2036" s="43">
        <f t="shared" si="254"/>
        <v>0</v>
      </c>
      <c r="Y2036" s="44">
        <f>Beazley_data[[#This Row],[total_RC]]</f>
        <v>1.065529022217</v>
      </c>
      <c r="Z2036" s="45">
        <f t="shared" si="255"/>
        <v>1.06552902221801</v>
      </c>
      <c r="AA2036" s="43">
        <f t="shared" si="256"/>
        <v>9.4796189192611422E-13</v>
      </c>
      <c r="AD2036" s="42">
        <f>Beazley_data[[#This Row],[Cat_incurred]]+Beazley_data[[#This Row],[incurred_exc_cat]]</f>
        <v>40972992.93</v>
      </c>
      <c r="AE2036" s="40">
        <f t="shared" si="257"/>
        <v>34829261.719999999</v>
      </c>
      <c r="AF2036" s="43">
        <f t="shared" si="258"/>
        <v>-0.17639567727248401</v>
      </c>
    </row>
    <row r="2037" spans="1:32" x14ac:dyDescent="0.25">
      <c r="A2037" s="46" t="s">
        <v>2314</v>
      </c>
      <c r="B2037" s="46" t="s">
        <v>153</v>
      </c>
      <c r="C2037">
        <v>2018</v>
      </c>
      <c r="D2037" s="84">
        <v>31638074.699999999</v>
      </c>
      <c r="E2037">
        <v>11116080.300000001</v>
      </c>
      <c r="F2037">
        <v>24813366.98</v>
      </c>
      <c r="G2037">
        <v>25163797.98</v>
      </c>
      <c r="H2037">
        <v>17100357.850000001</v>
      </c>
      <c r="I2037">
        <v>17801347.850000001</v>
      </c>
      <c r="J2037">
        <v>1.1006490325930001</v>
      </c>
      <c r="K2037">
        <v>41913724.829999998</v>
      </c>
      <c r="L2037">
        <v>42965145.829999998</v>
      </c>
      <c r="M2037" s="38">
        <f>IF(OR(Beazley_data[[#This Row],[total_RC]]&lt;0.6,Beazley_data[[#This Row],[total_RC]]&gt;2),1,Beazley_data[[#This Row],[total_RC]])</f>
        <v>1.1006490325930001</v>
      </c>
      <c r="P2037" s="39" t="str">
        <f>Beazley_data[[#This Row],[key]]</f>
        <v>MH2018</v>
      </c>
      <c r="Q2037" s="40">
        <f>Beazley_data[[#This Row],[WEP]]</f>
        <v>31638074.699999999</v>
      </c>
      <c r="R2037" s="40">
        <f t="shared" si="251"/>
        <v>31638074.699999999</v>
      </c>
      <c r="S2037" s="41">
        <f t="shared" si="252"/>
        <v>0</v>
      </c>
      <c r="U2037" s="42">
        <f>Beazley_data[[#This Row],[Acq_costs]]</f>
        <v>11116080.300000001</v>
      </c>
      <c r="V2037" s="40">
        <f t="shared" si="253"/>
        <v>11116080.300000001</v>
      </c>
      <c r="W2037" s="43">
        <f t="shared" si="254"/>
        <v>0</v>
      </c>
      <c r="Y2037" s="44">
        <f>Beazley_data[[#This Row],[total_RC]]</f>
        <v>1.1006490325930001</v>
      </c>
      <c r="Z2037" s="45">
        <f t="shared" si="255"/>
        <v>1.1006490325935501</v>
      </c>
      <c r="AA2037" s="43">
        <f t="shared" si="256"/>
        <v>4.9970923528936523E-13</v>
      </c>
      <c r="AD2037" s="42">
        <f>Beazley_data[[#This Row],[Cat_incurred]]+Beazley_data[[#This Row],[incurred_exc_cat]]</f>
        <v>42965145.829999998</v>
      </c>
      <c r="AE2037" s="40">
        <f t="shared" si="257"/>
        <v>34181647.289999999</v>
      </c>
      <c r="AF2037" s="43">
        <f t="shared" si="258"/>
        <v>-0.25696533772875402</v>
      </c>
    </row>
    <row r="2038" spans="1:32" x14ac:dyDescent="0.25">
      <c r="A2038" s="48" t="s">
        <v>2315</v>
      </c>
      <c r="B2038" s="48" t="s">
        <v>153</v>
      </c>
      <c r="C2038" s="49">
        <v>2019</v>
      </c>
      <c r="D2038" s="85">
        <v>17974201.5847</v>
      </c>
      <c r="E2038" s="49">
        <v>6056818.3648726298</v>
      </c>
      <c r="F2038" s="49">
        <v>11133575.210999999</v>
      </c>
      <c r="G2038" s="49">
        <v>11607411.585999999</v>
      </c>
      <c r="H2038" s="49">
        <v>6630265.5881000003</v>
      </c>
      <c r="I2038" s="49">
        <v>7320972.2380999997</v>
      </c>
      <c r="J2038" s="49">
        <v>1.0762418907432101</v>
      </c>
      <c r="K2038" s="49">
        <v>17763840.7991</v>
      </c>
      <c r="L2038" s="49">
        <v>18928383.824099999</v>
      </c>
      <c r="M2038" s="38">
        <f>IF(OR(Beazley_data[[#This Row],[total_RC]]&lt;0.6,Beazley_data[[#This Row],[total_RC]]&gt;2),1,Beazley_data[[#This Row],[total_RC]])</f>
        <v>1.0762418907432101</v>
      </c>
      <c r="P2038" s="39" t="str">
        <f>Beazley_data[[#This Row],[key]]</f>
        <v>MH2019</v>
      </c>
      <c r="Q2038" s="40">
        <f>Beazley_data[[#This Row],[WEP]]</f>
        <v>17974201.5847</v>
      </c>
      <c r="R2038" s="40">
        <f t="shared" si="251"/>
        <v>18033573.054200001</v>
      </c>
      <c r="S2038" s="41">
        <f t="shared" si="252"/>
        <v>3.2922743219860116E-3</v>
      </c>
      <c r="U2038" s="42">
        <f>Beazley_data[[#This Row],[Acq_costs]]</f>
        <v>6056818.3648726298</v>
      </c>
      <c r="V2038" s="40">
        <f t="shared" si="253"/>
        <v>6062447.4093000004</v>
      </c>
      <c r="W2038" s="43">
        <f t="shared" si="254"/>
        <v>9.2851022818532113E-4</v>
      </c>
      <c r="Y2038" s="44">
        <f>Beazley_data[[#This Row],[total_RC]]</f>
        <v>1.0762418907432101</v>
      </c>
      <c r="Z2038" s="45">
        <f t="shared" si="255"/>
        <v>1.0760288597050101</v>
      </c>
      <c r="AA2038" s="43">
        <f t="shared" si="256"/>
        <v>-1.9797892619574412E-4</v>
      </c>
      <c r="AD2038" s="42">
        <f>Beazley_data[[#This Row],[Cat_incurred]]+Beazley_data[[#This Row],[incurred_exc_cat]]</f>
        <v>18928383.824099999</v>
      </c>
      <c r="AE2038" s="40">
        <f t="shared" si="257"/>
        <v>11296838.236199999</v>
      </c>
      <c r="AF2038" s="43">
        <f t="shared" si="258"/>
        <v>-0.67554703611185629</v>
      </c>
    </row>
    <row r="2039" spans="1:32" x14ac:dyDescent="0.25">
      <c r="A2039" s="46" t="s">
        <v>2316</v>
      </c>
      <c r="B2039" s="46" t="s">
        <v>153</v>
      </c>
      <c r="C2039">
        <v>2020</v>
      </c>
      <c r="D2039" s="84">
        <v>2001007.6828000001</v>
      </c>
      <c r="E2039">
        <v>234011.26089866599</v>
      </c>
      <c r="F2039">
        <v>0</v>
      </c>
      <c r="G2039">
        <v>305031.3</v>
      </c>
      <c r="H2039">
        <v>945928.30299999996</v>
      </c>
      <c r="I2039">
        <v>1095865.3570000001</v>
      </c>
      <c r="J2039">
        <v>1.0593263244864299</v>
      </c>
      <c r="K2039">
        <v>945928.30299999996</v>
      </c>
      <c r="L2039">
        <v>1400896.6569999999</v>
      </c>
      <c r="M2039" s="38">
        <f>IF(OR(Beazley_data[[#This Row],[total_RC]]&lt;0.6,Beazley_data[[#This Row],[total_RC]]&gt;2),1,Beazley_data[[#This Row],[total_RC]])</f>
        <v>1.0593263244864299</v>
      </c>
      <c r="P2039" s="39" t="str">
        <f>Beazley_data[[#This Row],[key]]</f>
        <v>MH2020</v>
      </c>
      <c r="Q2039" s="40">
        <f>Beazley_data[[#This Row],[WEP]]</f>
        <v>2001007.6828000001</v>
      </c>
      <c r="R2039" s="40">
        <f t="shared" si="251"/>
        <v>2035530.6819</v>
      </c>
      <c r="S2039" s="41">
        <f t="shared" si="252"/>
        <v>1.696019588748008E-2</v>
      </c>
      <c r="U2039" s="42">
        <f>Beazley_data[[#This Row],[Acq_costs]]</f>
        <v>234011.26089866599</v>
      </c>
      <c r="V2039" s="40">
        <f t="shared" si="253"/>
        <v>237847.1496</v>
      </c>
      <c r="W2039" s="43">
        <f t="shared" si="254"/>
        <v>1.6127536982406678E-2</v>
      </c>
      <c r="Y2039" s="44">
        <f>Beazley_data[[#This Row],[total_RC]]</f>
        <v>1.0593263244864299</v>
      </c>
      <c r="Z2039" s="45">
        <f t="shared" si="255"/>
        <v>1.0593263244781701</v>
      </c>
      <c r="AA2039" s="43">
        <f t="shared" si="256"/>
        <v>-7.7972547908455696E-12</v>
      </c>
      <c r="AD2039" s="42">
        <f>Beazley_data[[#This Row],[Cat_incurred]]+Beazley_data[[#This Row],[incurred_exc_cat]]</f>
        <v>1400896.6570000001</v>
      </c>
      <c r="AE2039" s="40">
        <f t="shared" si="257"/>
        <v>517273.76169999997</v>
      </c>
      <c r="AF2039" s="43">
        <f t="shared" si="258"/>
        <v>-1.708230652171508</v>
      </c>
    </row>
    <row r="2040" spans="1:32" x14ac:dyDescent="0.25">
      <c r="A2040" s="48" t="s">
        <v>2317</v>
      </c>
      <c r="B2040" s="48" t="s">
        <v>153</v>
      </c>
      <c r="C2040" s="49">
        <v>2021</v>
      </c>
      <c r="D2040" s="85">
        <v>1950847.3245999999</v>
      </c>
      <c r="E2040" s="49">
        <v>240722.36551800999</v>
      </c>
      <c r="F2040" s="49">
        <v>273750</v>
      </c>
      <c r="G2040" s="49">
        <v>1451929.05</v>
      </c>
      <c r="H2040" s="49">
        <v>492963.9031</v>
      </c>
      <c r="I2040" s="49">
        <v>540091.57810000004</v>
      </c>
      <c r="J2040" s="49">
        <v>1.0815804305241199</v>
      </c>
      <c r="K2040" s="49">
        <v>766713.9031</v>
      </c>
      <c r="L2040" s="49">
        <v>1992020.6281000001</v>
      </c>
      <c r="M2040" s="38">
        <f>IF(OR(Beazley_data[[#This Row],[total_RC]]&lt;0.6,Beazley_data[[#This Row],[total_RC]]&gt;2),1,Beazley_data[[#This Row],[total_RC]])</f>
        <v>1.0815804305241199</v>
      </c>
      <c r="P2040" s="39" t="str">
        <f>Beazley_data[[#This Row],[key]]</f>
        <v>MH2021</v>
      </c>
      <c r="Q2040" s="40">
        <f>Beazley_data[[#This Row],[WEP]]</f>
        <v>1950847.3245999999</v>
      </c>
      <c r="R2040" s="40">
        <f t="shared" si="251"/>
        <v>2584194.5981000001</v>
      </c>
      <c r="S2040" s="41">
        <f t="shared" si="252"/>
        <v>0.24508497694626463</v>
      </c>
      <c r="U2040" s="42">
        <f>Beazley_data[[#This Row],[Acq_costs]]</f>
        <v>240722.36551800999</v>
      </c>
      <c r="V2040" s="40">
        <f t="shared" si="253"/>
        <v>316961.55800000002</v>
      </c>
      <c r="W2040" s="43">
        <f t="shared" si="254"/>
        <v>0.240531353275308</v>
      </c>
      <c r="Y2040" s="44">
        <f>Beazley_data[[#This Row],[total_RC]]</f>
        <v>1.0815804305241199</v>
      </c>
      <c r="Z2040" s="45">
        <f t="shared" si="255"/>
        <v>1.0856339969438999</v>
      </c>
      <c r="AA2040" s="43">
        <f t="shared" si="256"/>
        <v>3.7338241351974905E-3</v>
      </c>
      <c r="AD2040" s="42">
        <f>Beazley_data[[#This Row],[Cat_incurred]]+Beazley_data[[#This Row],[incurred_exc_cat]]</f>
        <v>1992020.6281000001</v>
      </c>
      <c r="AE2040" s="40">
        <f t="shared" si="257"/>
        <v>0</v>
      </c>
      <c r="AF2040" s="43" t="str">
        <f t="shared" si="258"/>
        <v>no values</v>
      </c>
    </row>
    <row r="2041" spans="1:32" x14ac:dyDescent="0.25">
      <c r="A2041" s="46" t="s">
        <v>2318</v>
      </c>
      <c r="B2041" s="46" t="s">
        <v>153</v>
      </c>
      <c r="C2041">
        <v>2022</v>
      </c>
      <c r="D2041" s="84">
        <v>2189419.1582999998</v>
      </c>
      <c r="E2041">
        <v>278740.78084949002</v>
      </c>
      <c r="F2041">
        <v>0</v>
      </c>
      <c r="G2041">
        <v>160125</v>
      </c>
      <c r="H2041">
        <v>23246.5455</v>
      </c>
      <c r="I2041">
        <v>275607.04550000001</v>
      </c>
      <c r="J2041">
        <v>1.07853252928791</v>
      </c>
      <c r="K2041">
        <v>23246.5455</v>
      </c>
      <c r="L2041">
        <v>435732.04550000001</v>
      </c>
      <c r="M2041" s="38">
        <f>IF(OR(Beazley_data[[#This Row],[total_RC]]&lt;0.6,Beazley_data[[#This Row],[total_RC]]&gt;2),1,Beazley_data[[#This Row],[total_RC]])</f>
        <v>1.07853252928791</v>
      </c>
      <c r="P2041" s="39" t="str">
        <f>Beazley_data[[#This Row],[key]]</f>
        <v>MH2022</v>
      </c>
      <c r="Q2041" s="40">
        <f>Beazley_data[[#This Row],[WEP]]</f>
        <v>2189419.1582999998</v>
      </c>
      <c r="R2041" s="40">
        <f t="shared" si="251"/>
        <v>0</v>
      </c>
      <c r="S2041" s="41" t="str">
        <f t="shared" si="252"/>
        <v>no values</v>
      </c>
      <c r="U2041" s="42">
        <f>Beazley_data[[#This Row],[Acq_costs]]</f>
        <v>278740.78084949002</v>
      </c>
      <c r="V2041" s="40">
        <f t="shared" si="253"/>
        <v>0</v>
      </c>
      <c r="W2041" s="43" t="str">
        <f t="shared" si="254"/>
        <v>no values</v>
      </c>
      <c r="Y2041" s="44">
        <f>Beazley_data[[#This Row],[total_RC]]</f>
        <v>1.07853252928791</v>
      </c>
      <c r="Z2041" s="45">
        <f t="shared" si="255"/>
        <v>0</v>
      </c>
      <c r="AA2041" s="43" t="str">
        <f t="shared" si="256"/>
        <v>no values</v>
      </c>
      <c r="AD2041" s="42">
        <f>Beazley_data[[#This Row],[Cat_incurred]]+Beazley_data[[#This Row],[incurred_exc_cat]]</f>
        <v>435732.04550000001</v>
      </c>
      <c r="AE2041" s="40">
        <f t="shared" si="257"/>
        <v>0</v>
      </c>
      <c r="AF2041" s="43" t="str">
        <f t="shared" si="258"/>
        <v>no values</v>
      </c>
    </row>
    <row r="2042" spans="1:32" x14ac:dyDescent="0.25">
      <c r="A2042" s="48" t="s">
        <v>2319</v>
      </c>
      <c r="B2042" s="48" t="s">
        <v>153</v>
      </c>
      <c r="C2042" s="49">
        <v>2023</v>
      </c>
      <c r="D2042" s="85">
        <v>2186414.2955999998</v>
      </c>
      <c r="E2042" s="49">
        <v>299687.47963780601</v>
      </c>
      <c r="F2042" s="49">
        <v>0</v>
      </c>
      <c r="G2042" s="49">
        <v>0</v>
      </c>
      <c r="H2042" s="49">
        <v>0</v>
      </c>
      <c r="I2042" s="49">
        <v>0</v>
      </c>
      <c r="J2042" s="49">
        <v>1.13171381453877</v>
      </c>
      <c r="K2042" s="49">
        <v>0</v>
      </c>
      <c r="L2042" s="49">
        <v>0</v>
      </c>
      <c r="M2042" s="38">
        <f>IF(OR(Beazley_data[[#This Row],[total_RC]]&lt;0.6,Beazley_data[[#This Row],[total_RC]]&gt;2),1,Beazley_data[[#This Row],[total_RC]])</f>
        <v>1.13171381453877</v>
      </c>
      <c r="P2042" s="39" t="str">
        <f>Beazley_data[[#This Row],[key]]</f>
        <v>MH2023</v>
      </c>
      <c r="Q2042" s="40">
        <f>Beazley_data[[#This Row],[WEP]]</f>
        <v>2186414.2955999998</v>
      </c>
      <c r="R2042" s="40">
        <f t="shared" si="251"/>
        <v>0</v>
      </c>
      <c r="S2042" s="41" t="str">
        <f t="shared" si="252"/>
        <v>no values</v>
      </c>
      <c r="U2042" s="42">
        <f>Beazley_data[[#This Row],[Acq_costs]]</f>
        <v>299687.47963780601</v>
      </c>
      <c r="V2042" s="40">
        <f t="shared" si="253"/>
        <v>0</v>
      </c>
      <c r="W2042" s="43" t="str">
        <f t="shared" si="254"/>
        <v>no values</v>
      </c>
      <c r="Y2042" s="44">
        <f>Beazley_data[[#This Row],[total_RC]]</f>
        <v>1.13171381453877</v>
      </c>
      <c r="Z2042" s="45">
        <f t="shared" si="255"/>
        <v>0</v>
      </c>
      <c r="AA2042" s="43" t="str">
        <f t="shared" si="256"/>
        <v>no values</v>
      </c>
      <c r="AD2042" s="42">
        <f>Beazley_data[[#This Row],[Cat_incurred]]+Beazley_data[[#This Row],[incurred_exc_cat]]</f>
        <v>0</v>
      </c>
      <c r="AE2042" s="40">
        <f t="shared" si="257"/>
        <v>0</v>
      </c>
      <c r="AF2042" s="43" t="str">
        <f t="shared" si="258"/>
        <v>no values</v>
      </c>
    </row>
    <row r="2043" spans="1:32" x14ac:dyDescent="0.25">
      <c r="A2043" s="46" t="s">
        <v>2320</v>
      </c>
      <c r="B2043" s="46" t="s">
        <v>153</v>
      </c>
      <c r="C2043">
        <v>2024</v>
      </c>
      <c r="D2043" s="84">
        <v>126787.5</v>
      </c>
      <c r="E2043">
        <v>14087.5</v>
      </c>
      <c r="F2043">
        <v>0</v>
      </c>
      <c r="G2043">
        <v>0</v>
      </c>
      <c r="H2043">
        <v>0</v>
      </c>
      <c r="I2043">
        <v>0</v>
      </c>
      <c r="K2043">
        <v>0</v>
      </c>
      <c r="L2043">
        <v>0</v>
      </c>
      <c r="M2043" s="38">
        <f>IF(OR(Beazley_data[[#This Row],[total_RC]]&lt;0.6,Beazley_data[[#This Row],[total_RC]]&gt;2),1,Beazley_data[[#This Row],[total_RC]])</f>
        <v>1</v>
      </c>
      <c r="P2043" s="39" t="str">
        <f>Beazley_data[[#This Row],[key]]</f>
        <v>MH2024</v>
      </c>
      <c r="Q2043" s="40">
        <f>Beazley_data[[#This Row],[WEP]]</f>
        <v>126787.5</v>
      </c>
      <c r="R2043" s="40">
        <f t="shared" si="251"/>
        <v>0</v>
      </c>
      <c r="S2043" s="41" t="str">
        <f t="shared" si="252"/>
        <v>no values</v>
      </c>
      <c r="U2043" s="42">
        <f>Beazley_data[[#This Row],[Acq_costs]]</f>
        <v>14087.5</v>
      </c>
      <c r="V2043" s="40">
        <f t="shared" si="253"/>
        <v>0</v>
      </c>
      <c r="W2043" s="43" t="str">
        <f t="shared" si="254"/>
        <v>no values</v>
      </c>
      <c r="Y2043" s="44">
        <f>Beazley_data[[#This Row],[total_RC]]</f>
        <v>0</v>
      </c>
      <c r="Z2043" s="45">
        <f t="shared" si="255"/>
        <v>0</v>
      </c>
      <c r="AA2043" s="43" t="str">
        <f t="shared" si="256"/>
        <v>no values</v>
      </c>
      <c r="AD2043" s="42">
        <f>Beazley_data[[#This Row],[Cat_incurred]]+Beazley_data[[#This Row],[incurred_exc_cat]]</f>
        <v>0</v>
      </c>
      <c r="AE2043" s="40">
        <f t="shared" si="257"/>
        <v>0</v>
      </c>
      <c r="AF2043" s="43" t="str">
        <f t="shared" si="258"/>
        <v>no values</v>
      </c>
    </row>
    <row r="2044" spans="1:32" x14ac:dyDescent="0.25">
      <c r="A2044" s="48" t="s">
        <v>2321</v>
      </c>
      <c r="B2044" s="48" t="s">
        <v>154</v>
      </c>
      <c r="C2044" s="49">
        <v>1993</v>
      </c>
      <c r="D2044" s="85">
        <v>402670.34279999998</v>
      </c>
      <c r="E2044" s="49">
        <v>168062.79051189701</v>
      </c>
      <c r="F2044" s="49">
        <v>306493.54279670998</v>
      </c>
      <c r="G2044" s="49">
        <v>306493.54279670998</v>
      </c>
      <c r="H2044" s="49">
        <v>123269.31291626699</v>
      </c>
      <c r="I2044" s="49">
        <v>123269.31291626699</v>
      </c>
      <c r="J2044" s="49"/>
      <c r="K2044" s="49">
        <v>429762.85571297701</v>
      </c>
      <c r="L2044" s="49">
        <v>429762.85571297701</v>
      </c>
      <c r="M2044" s="38">
        <f>IF(OR(Beazley_data[[#This Row],[total_RC]]&lt;0.6,Beazley_data[[#This Row],[total_RC]]&gt;2),1,Beazley_data[[#This Row],[total_RC]])</f>
        <v>1</v>
      </c>
      <c r="P2044" s="39" t="str">
        <f>Beazley_data[[#This Row],[key]]</f>
        <v>MI1993</v>
      </c>
      <c r="Q2044" s="40">
        <f>Beazley_data[[#This Row],[WEP]]</f>
        <v>402670.34279999998</v>
      </c>
      <c r="R2044" s="40">
        <f t="shared" si="251"/>
        <v>0</v>
      </c>
      <c r="S2044" s="41" t="str">
        <f t="shared" si="252"/>
        <v>no values</v>
      </c>
      <c r="U2044" s="42">
        <f>Beazley_data[[#This Row],[Acq_costs]]</f>
        <v>168062.79051189701</v>
      </c>
      <c r="V2044" s="40">
        <f t="shared" si="253"/>
        <v>0</v>
      </c>
      <c r="W2044" s="43" t="str">
        <f t="shared" si="254"/>
        <v>no values</v>
      </c>
      <c r="Y2044" s="44">
        <f>Beazley_data[[#This Row],[total_RC]]</f>
        <v>0</v>
      </c>
      <c r="Z2044" s="45">
        <f t="shared" si="255"/>
        <v>0</v>
      </c>
      <c r="AA2044" s="43" t="str">
        <f t="shared" si="256"/>
        <v>no values</v>
      </c>
      <c r="AD2044" s="42">
        <f>Beazley_data[[#This Row],[Cat_incurred]]+Beazley_data[[#This Row],[incurred_exc_cat]]</f>
        <v>429762.85571297701</v>
      </c>
      <c r="AE2044" s="40">
        <f t="shared" si="257"/>
        <v>0</v>
      </c>
      <c r="AF2044" s="43" t="str">
        <f t="shared" si="258"/>
        <v>no values</v>
      </c>
    </row>
    <row r="2045" spans="1:32" x14ac:dyDescent="0.25">
      <c r="A2045" s="46" t="s">
        <v>2322</v>
      </c>
      <c r="B2045" s="46" t="s">
        <v>154</v>
      </c>
      <c r="C2045">
        <v>1994</v>
      </c>
      <c r="D2045" s="84">
        <v>11112.3055</v>
      </c>
      <c r="E2045">
        <v>5160.1697857142899</v>
      </c>
      <c r="F2045">
        <v>8014.2645302552</v>
      </c>
      <c r="G2045">
        <v>8014.2645302552</v>
      </c>
      <c r="H2045">
        <v>0</v>
      </c>
      <c r="I2045">
        <v>0</v>
      </c>
      <c r="K2045">
        <v>8014.2645302552</v>
      </c>
      <c r="L2045">
        <v>8014.2645302552</v>
      </c>
      <c r="M2045" s="38">
        <f>IF(OR(Beazley_data[[#This Row],[total_RC]]&lt;0.6,Beazley_data[[#This Row],[total_RC]]&gt;2),1,Beazley_data[[#This Row],[total_RC]])</f>
        <v>1</v>
      </c>
      <c r="P2045" s="39" t="str">
        <f>Beazley_data[[#This Row],[key]]</f>
        <v>MI1994</v>
      </c>
      <c r="Q2045" s="40">
        <f>Beazley_data[[#This Row],[WEP]]</f>
        <v>11112.3055</v>
      </c>
      <c r="R2045" s="40">
        <f t="shared" si="251"/>
        <v>0</v>
      </c>
      <c r="S2045" s="41" t="str">
        <f t="shared" si="252"/>
        <v>no values</v>
      </c>
      <c r="U2045" s="42">
        <f>Beazley_data[[#This Row],[Acq_costs]]</f>
        <v>5160.1697857142899</v>
      </c>
      <c r="V2045" s="40">
        <f t="shared" si="253"/>
        <v>0</v>
      </c>
      <c r="W2045" s="43" t="str">
        <f t="shared" si="254"/>
        <v>no values</v>
      </c>
      <c r="Y2045" s="44">
        <f>Beazley_data[[#This Row],[total_RC]]</f>
        <v>0</v>
      </c>
      <c r="Z2045" s="45">
        <f t="shared" si="255"/>
        <v>0</v>
      </c>
      <c r="AA2045" s="43" t="str">
        <f t="shared" si="256"/>
        <v>no values</v>
      </c>
      <c r="AD2045" s="42">
        <f>Beazley_data[[#This Row],[Cat_incurred]]+Beazley_data[[#This Row],[incurred_exc_cat]]</f>
        <v>8014.2645302552</v>
      </c>
      <c r="AE2045" s="40">
        <f t="shared" si="257"/>
        <v>0</v>
      </c>
      <c r="AF2045" s="43" t="str">
        <f t="shared" si="258"/>
        <v>no values</v>
      </c>
    </row>
    <row r="2046" spans="1:32" x14ac:dyDescent="0.25">
      <c r="A2046" s="48" t="s">
        <v>2323</v>
      </c>
      <c r="B2046" s="48" t="s">
        <v>154</v>
      </c>
      <c r="C2046" s="49">
        <v>1995</v>
      </c>
      <c r="D2046" s="85">
        <v>23167.698400000001</v>
      </c>
      <c r="E2046" s="49">
        <v>11317.7109732194</v>
      </c>
      <c r="F2046" s="49">
        <v>18769.463048434001</v>
      </c>
      <c r="G2046" s="49">
        <v>18769.463048434001</v>
      </c>
      <c r="H2046" s="49">
        <v>258.38094736720001</v>
      </c>
      <c r="I2046" s="49">
        <v>258.38094736720001</v>
      </c>
      <c r="J2046" s="49"/>
      <c r="K2046" s="49">
        <v>19027.843995801199</v>
      </c>
      <c r="L2046" s="49">
        <v>19027.843995801199</v>
      </c>
      <c r="M2046" s="38">
        <f>IF(OR(Beazley_data[[#This Row],[total_RC]]&lt;0.6,Beazley_data[[#This Row],[total_RC]]&gt;2),1,Beazley_data[[#This Row],[total_RC]])</f>
        <v>1</v>
      </c>
      <c r="P2046" s="39" t="str">
        <f>Beazley_data[[#This Row],[key]]</f>
        <v>MI1995</v>
      </c>
      <c r="Q2046" s="40">
        <f>Beazley_data[[#This Row],[WEP]]</f>
        <v>23167.698400000001</v>
      </c>
      <c r="R2046" s="40">
        <f t="shared" si="251"/>
        <v>0</v>
      </c>
      <c r="S2046" s="41" t="str">
        <f t="shared" si="252"/>
        <v>no values</v>
      </c>
      <c r="U2046" s="42">
        <f>Beazley_data[[#This Row],[Acq_costs]]</f>
        <v>11317.7109732194</v>
      </c>
      <c r="V2046" s="40">
        <f t="shared" si="253"/>
        <v>0</v>
      </c>
      <c r="W2046" s="43" t="str">
        <f t="shared" si="254"/>
        <v>no values</v>
      </c>
      <c r="Y2046" s="44">
        <f>Beazley_data[[#This Row],[total_RC]]</f>
        <v>0</v>
      </c>
      <c r="Z2046" s="45">
        <f t="shared" si="255"/>
        <v>0</v>
      </c>
      <c r="AA2046" s="43" t="str">
        <f t="shared" si="256"/>
        <v>no values</v>
      </c>
      <c r="AD2046" s="42">
        <f>Beazley_data[[#This Row],[Cat_incurred]]+Beazley_data[[#This Row],[incurred_exc_cat]]</f>
        <v>19027.843995801202</v>
      </c>
      <c r="AE2046" s="40">
        <f t="shared" si="257"/>
        <v>0</v>
      </c>
      <c r="AF2046" s="43" t="str">
        <f t="shared" si="258"/>
        <v>no values</v>
      </c>
    </row>
    <row r="2047" spans="1:32" x14ac:dyDescent="0.25">
      <c r="A2047" s="46" t="s">
        <v>2324</v>
      </c>
      <c r="B2047" s="46" t="s">
        <v>154</v>
      </c>
      <c r="C2047">
        <v>1996</v>
      </c>
      <c r="D2047" s="84">
        <v>23044.350200000001</v>
      </c>
      <c r="E2047">
        <v>11039.3111744404</v>
      </c>
      <c r="F2047">
        <v>20124.518533935199</v>
      </c>
      <c r="G2047">
        <v>20124.518533935199</v>
      </c>
      <c r="H2047">
        <v>0</v>
      </c>
      <c r="I2047">
        <v>0</v>
      </c>
      <c r="J2047">
        <v>1.02500372012601</v>
      </c>
      <c r="K2047">
        <v>20124.518533935199</v>
      </c>
      <c r="L2047">
        <v>20124.518533935199</v>
      </c>
      <c r="M2047" s="38">
        <f>IF(OR(Beazley_data[[#This Row],[total_RC]]&lt;0.6,Beazley_data[[#This Row],[total_RC]]&gt;2),1,Beazley_data[[#This Row],[total_RC]])</f>
        <v>1.02500372012601</v>
      </c>
      <c r="P2047" s="39" t="str">
        <f>Beazley_data[[#This Row],[key]]</f>
        <v>MI1996</v>
      </c>
      <c r="Q2047" s="40">
        <f>Beazley_data[[#This Row],[WEP]]</f>
        <v>23044.350200000001</v>
      </c>
      <c r="R2047" s="40">
        <f t="shared" si="251"/>
        <v>0</v>
      </c>
      <c r="S2047" s="41" t="str">
        <f t="shared" si="252"/>
        <v>no values</v>
      </c>
      <c r="U2047" s="42">
        <f>Beazley_data[[#This Row],[Acq_costs]]</f>
        <v>11039.3111744404</v>
      </c>
      <c r="V2047" s="40">
        <f t="shared" si="253"/>
        <v>0</v>
      </c>
      <c r="W2047" s="43" t="str">
        <f t="shared" si="254"/>
        <v>no values</v>
      </c>
      <c r="Y2047" s="44">
        <f>Beazley_data[[#This Row],[total_RC]]</f>
        <v>1.02500372012601</v>
      </c>
      <c r="Z2047" s="45">
        <f t="shared" si="255"/>
        <v>0</v>
      </c>
      <c r="AA2047" s="43" t="str">
        <f t="shared" si="256"/>
        <v>no values</v>
      </c>
      <c r="AD2047" s="42">
        <f>Beazley_data[[#This Row],[Cat_incurred]]+Beazley_data[[#This Row],[incurred_exc_cat]]</f>
        <v>20124.518533935199</v>
      </c>
      <c r="AE2047" s="40">
        <f t="shared" si="257"/>
        <v>0</v>
      </c>
      <c r="AF2047" s="43" t="str">
        <f t="shared" si="258"/>
        <v>no values</v>
      </c>
    </row>
    <row r="2048" spans="1:32" x14ac:dyDescent="0.25">
      <c r="A2048" s="48" t="s">
        <v>2325</v>
      </c>
      <c r="B2048" s="48" t="s">
        <v>154</v>
      </c>
      <c r="C2048" s="49">
        <v>1997</v>
      </c>
      <c r="D2048" s="85">
        <v>44422.262600000002</v>
      </c>
      <c r="E2048" s="49">
        <v>14433.924227381</v>
      </c>
      <c r="F2048" s="49">
        <v>50679.449602098801</v>
      </c>
      <c r="G2048" s="49">
        <v>50679.449602098801</v>
      </c>
      <c r="H2048" s="49">
        <v>22647.2637499948</v>
      </c>
      <c r="I2048" s="49">
        <v>22647.2637499948</v>
      </c>
      <c r="J2048" s="49">
        <v>0.96180741353037602</v>
      </c>
      <c r="K2048" s="49">
        <v>73326.713352093604</v>
      </c>
      <c r="L2048" s="49">
        <v>73326.713352093604</v>
      </c>
      <c r="M2048" s="38">
        <f>IF(OR(Beazley_data[[#This Row],[total_RC]]&lt;0.6,Beazley_data[[#This Row],[total_RC]]&gt;2),1,Beazley_data[[#This Row],[total_RC]])</f>
        <v>0.96180741353037602</v>
      </c>
      <c r="P2048" s="39" t="str">
        <f>Beazley_data[[#This Row],[key]]</f>
        <v>MI1997</v>
      </c>
      <c r="Q2048" s="40">
        <f>Beazley_data[[#This Row],[WEP]]</f>
        <v>44422.262600000002</v>
      </c>
      <c r="R2048" s="40">
        <f t="shared" si="251"/>
        <v>0</v>
      </c>
      <c r="S2048" s="41" t="str">
        <f t="shared" si="252"/>
        <v>no values</v>
      </c>
      <c r="U2048" s="42">
        <f>Beazley_data[[#This Row],[Acq_costs]]</f>
        <v>14433.924227381</v>
      </c>
      <c r="V2048" s="40">
        <f t="shared" si="253"/>
        <v>0</v>
      </c>
      <c r="W2048" s="43" t="str">
        <f t="shared" si="254"/>
        <v>no values</v>
      </c>
      <c r="Y2048" s="44">
        <f>Beazley_data[[#This Row],[total_RC]]</f>
        <v>0.96180741353037602</v>
      </c>
      <c r="Z2048" s="45">
        <f t="shared" si="255"/>
        <v>0</v>
      </c>
      <c r="AA2048" s="43" t="str">
        <f t="shared" si="256"/>
        <v>no values</v>
      </c>
      <c r="AD2048" s="42">
        <f>Beazley_data[[#This Row],[Cat_incurred]]+Beazley_data[[#This Row],[incurred_exc_cat]]</f>
        <v>73326.713352093604</v>
      </c>
      <c r="AE2048" s="40">
        <f t="shared" si="257"/>
        <v>0</v>
      </c>
      <c r="AF2048" s="43" t="str">
        <f t="shared" si="258"/>
        <v>no values</v>
      </c>
    </row>
    <row r="2049" spans="1:32" x14ac:dyDescent="0.25">
      <c r="A2049" s="46" t="s">
        <v>2326</v>
      </c>
      <c r="B2049" s="46" t="s">
        <v>154</v>
      </c>
      <c r="C2049">
        <v>1998</v>
      </c>
      <c r="D2049" s="84">
        <v>257850.2905</v>
      </c>
      <c r="E2049">
        <v>100532.731964297</v>
      </c>
      <c r="F2049">
        <v>291574.36512585898</v>
      </c>
      <c r="G2049">
        <v>291574.36512585898</v>
      </c>
      <c r="H2049">
        <v>72952.434017720603</v>
      </c>
      <c r="I2049">
        <v>72952.434017720603</v>
      </c>
      <c r="J2049">
        <v>1.04219665072506</v>
      </c>
      <c r="K2049">
        <v>364526.79914358002</v>
      </c>
      <c r="L2049">
        <v>364526.79914358002</v>
      </c>
      <c r="M2049" s="38">
        <f>IF(OR(Beazley_data[[#This Row],[total_RC]]&lt;0.6,Beazley_data[[#This Row],[total_RC]]&gt;2),1,Beazley_data[[#This Row],[total_RC]])</f>
        <v>1.04219665072506</v>
      </c>
      <c r="P2049" s="39" t="str">
        <f>Beazley_data[[#This Row],[key]]</f>
        <v>MI1998</v>
      </c>
      <c r="Q2049" s="40">
        <f>Beazley_data[[#This Row],[WEP]]</f>
        <v>257850.2905</v>
      </c>
      <c r="R2049" s="40">
        <f t="shared" si="251"/>
        <v>0</v>
      </c>
      <c r="S2049" s="41" t="str">
        <f t="shared" si="252"/>
        <v>no values</v>
      </c>
      <c r="U2049" s="42">
        <f>Beazley_data[[#This Row],[Acq_costs]]</f>
        <v>100532.731964297</v>
      </c>
      <c r="V2049" s="40">
        <f t="shared" si="253"/>
        <v>0</v>
      </c>
      <c r="W2049" s="43" t="str">
        <f t="shared" si="254"/>
        <v>no values</v>
      </c>
      <c r="Y2049" s="44">
        <f>Beazley_data[[#This Row],[total_RC]]</f>
        <v>1.04219665072506</v>
      </c>
      <c r="Z2049" s="45">
        <f t="shared" si="255"/>
        <v>0</v>
      </c>
      <c r="AA2049" s="43" t="str">
        <f t="shared" si="256"/>
        <v>no values</v>
      </c>
      <c r="AD2049" s="42">
        <f>Beazley_data[[#This Row],[Cat_incurred]]+Beazley_data[[#This Row],[incurred_exc_cat]]</f>
        <v>364526.79914357956</v>
      </c>
      <c r="AE2049" s="40">
        <f t="shared" si="257"/>
        <v>0</v>
      </c>
      <c r="AF2049" s="43" t="str">
        <f t="shared" si="258"/>
        <v>no values</v>
      </c>
    </row>
    <row r="2050" spans="1:32" x14ac:dyDescent="0.25">
      <c r="A2050" s="48" t="s">
        <v>2327</v>
      </c>
      <c r="B2050" s="48" t="s">
        <v>154</v>
      </c>
      <c r="C2050" s="49">
        <v>1999</v>
      </c>
      <c r="D2050" s="85">
        <v>106807.4752</v>
      </c>
      <c r="E2050" s="49">
        <v>20861.448325681198</v>
      </c>
      <c r="F2050" s="49">
        <v>93802.767794675805</v>
      </c>
      <c r="G2050" s="49">
        <v>93802.767794675805</v>
      </c>
      <c r="H2050" s="49">
        <v>0</v>
      </c>
      <c r="I2050" s="49">
        <v>0</v>
      </c>
      <c r="J2050" s="49">
        <v>1</v>
      </c>
      <c r="K2050" s="49">
        <v>93802.767794675805</v>
      </c>
      <c r="L2050" s="49">
        <v>93802.767794675805</v>
      </c>
      <c r="M2050" s="38">
        <f>IF(OR(Beazley_data[[#This Row],[total_RC]]&lt;0.6,Beazley_data[[#This Row],[total_RC]]&gt;2),1,Beazley_data[[#This Row],[total_RC]])</f>
        <v>1</v>
      </c>
      <c r="P2050" s="39" t="str">
        <f>Beazley_data[[#This Row],[key]]</f>
        <v>MI1999</v>
      </c>
      <c r="Q2050" s="40">
        <f>Beazley_data[[#This Row],[WEP]]</f>
        <v>106807.4752</v>
      </c>
      <c r="R2050" s="40">
        <f t="shared" ref="R2050:R2113" si="259">IFERROR(INDEX($AJ$4:$CZ$182,MATCH($B2050,$AI$4:$AI$182,0),MATCH($C2050&amp;"WEP",$AJ$1:$FQ$1,0)),0)</f>
        <v>0</v>
      </c>
      <c r="S2050" s="41" t="str">
        <f t="shared" ref="S2050:S2113" si="260">IFERROR((R2050-Q2050)/R2050,"no values")</f>
        <v>no values</v>
      </c>
      <c r="U2050" s="42">
        <f>Beazley_data[[#This Row],[Acq_costs]]</f>
        <v>20861.448325681198</v>
      </c>
      <c r="V2050" s="40">
        <f t="shared" ref="V2050:V2113" si="261">IFERROR(INDEX($AJ$4:$FQ$182,MATCH($B2050,$AI$4:$AI$182,0),MATCH($C2050&amp;"Acquisition Cost",$AJ$1:$FQ$1,0)),0)</f>
        <v>0</v>
      </c>
      <c r="W2050" s="43" t="str">
        <f t="shared" ref="W2050:W2113" si="262">IFERROR((V2050-U2050)/V2050,"no values")</f>
        <v>no values</v>
      </c>
      <c r="Y2050" s="44">
        <f>Beazley_data[[#This Row],[total_RC]]</f>
        <v>1</v>
      </c>
      <c r="Z2050" s="45">
        <f t="shared" ref="Z2050:Z2113" si="263">IFERROR(INDEX($AJ$4:$FQ$182,MATCH($B2050,$AI$4:$AI$182,0),MATCH($C2050&amp;"RC",$AJ$1:$FQ$1,0)),0)</f>
        <v>0</v>
      </c>
      <c r="AA2050" s="43" t="str">
        <f t="shared" ref="AA2050:AA2113" si="264">IFERROR((Z2050-Y2050)/Z2050,"no values")</f>
        <v>no values</v>
      </c>
      <c r="AD2050" s="42">
        <f>Beazley_data[[#This Row],[Cat_incurred]]+Beazley_data[[#This Row],[incurred_exc_cat]]</f>
        <v>93802.767794675805</v>
      </c>
      <c r="AE2050" s="40">
        <f t="shared" ref="AE2050:AE2113" si="265">IFERROR(INDEX($AJ$4:$FQ$182,MATCH($B2050,$AI$4:$AI$182,0),MATCH($C2050&amp;"Total Incurred (Cat)",$AJ$1:$FQ$1,0)),0)+IFERROR(INDEX($AJ$4:$FQ$182,MATCH($B2050,$AI$4:$AI$182,0),MATCH($C2050&amp;"Total Incurred (Non Cat)",$AJ$1:$FQ$1,0)),0)</f>
        <v>0</v>
      </c>
      <c r="AF2050" s="43" t="str">
        <f t="shared" ref="AF2050:AF2113" si="266">IFERROR((AE2050-AD2050)/AE2050,"no values")</f>
        <v>no values</v>
      </c>
    </row>
    <row r="2051" spans="1:32" x14ac:dyDescent="0.25">
      <c r="A2051" s="46" t="s">
        <v>2328</v>
      </c>
      <c r="B2051" s="46" t="s">
        <v>154</v>
      </c>
      <c r="C2051">
        <v>2000</v>
      </c>
      <c r="D2051" s="84">
        <v>124169.6442</v>
      </c>
      <c r="E2051">
        <v>24449.5266571746</v>
      </c>
      <c r="F2051">
        <v>134301.74405386799</v>
      </c>
      <c r="G2051">
        <v>134301.74405386799</v>
      </c>
      <c r="H2051">
        <v>12244.9420797886</v>
      </c>
      <c r="I2051">
        <v>12244.9420797886</v>
      </c>
      <c r="J2051">
        <v>0.99</v>
      </c>
      <c r="K2051">
        <v>146546.68613365601</v>
      </c>
      <c r="L2051">
        <v>146546.68613365601</v>
      </c>
      <c r="M2051" s="38">
        <f>IF(OR(Beazley_data[[#This Row],[total_RC]]&lt;0.6,Beazley_data[[#This Row],[total_RC]]&gt;2),1,Beazley_data[[#This Row],[total_RC]])</f>
        <v>0.99</v>
      </c>
      <c r="P2051" s="39" t="str">
        <f>Beazley_data[[#This Row],[key]]</f>
        <v>MI2000</v>
      </c>
      <c r="Q2051" s="40">
        <f>Beazley_data[[#This Row],[WEP]]</f>
        <v>124169.6442</v>
      </c>
      <c r="R2051" s="40">
        <f t="shared" si="259"/>
        <v>132206.03271922001</v>
      </c>
      <c r="S2051" s="41">
        <f t="shared" si="260"/>
        <v>6.0786851809461237E-2</v>
      </c>
      <c r="U2051" s="42">
        <f>Beazley_data[[#This Row],[Acq_costs]]</f>
        <v>24449.5266571746</v>
      </c>
      <c r="V2051" s="40">
        <f t="shared" si="261"/>
        <v>26031.925517429401</v>
      </c>
      <c r="W2051" s="43">
        <f t="shared" si="262"/>
        <v>6.0786854172401615E-2</v>
      </c>
      <c r="Y2051" s="44">
        <f>Beazley_data[[#This Row],[total_RC]]</f>
        <v>0.99</v>
      </c>
      <c r="Z2051" s="45">
        <f t="shared" si="263"/>
        <v>0.98999999963293694</v>
      </c>
      <c r="AA2051" s="43">
        <f t="shared" si="264"/>
        <v>-3.7077075430372739E-10</v>
      </c>
      <c r="AD2051" s="42">
        <f>Beazley_data[[#This Row],[Cat_incurred]]+Beazley_data[[#This Row],[incurred_exc_cat]]</f>
        <v>146546.68613365659</v>
      </c>
      <c r="AE2051" s="40">
        <f t="shared" si="265"/>
        <v>161182.250253329</v>
      </c>
      <c r="AF2051" s="43">
        <f t="shared" si="266"/>
        <v>9.0801338836440065E-2</v>
      </c>
    </row>
    <row r="2052" spans="1:32" x14ac:dyDescent="0.25">
      <c r="A2052" s="48" t="s">
        <v>2329</v>
      </c>
      <c r="B2052" s="48" t="s">
        <v>154</v>
      </c>
      <c r="C2052" s="49">
        <v>2003</v>
      </c>
      <c r="D2052" s="85">
        <v>364521.5306</v>
      </c>
      <c r="E2052" s="49">
        <v>140015.61940574701</v>
      </c>
      <c r="F2052" s="49">
        <v>148392.71194661799</v>
      </c>
      <c r="G2052" s="49">
        <v>148392.71194661799</v>
      </c>
      <c r="H2052" s="49">
        <v>82229.895957524001</v>
      </c>
      <c r="I2052" s="49">
        <v>82229.895957524001</v>
      </c>
      <c r="J2052" s="49">
        <v>1.22395298320275</v>
      </c>
      <c r="K2052" s="49">
        <v>230622.607904142</v>
      </c>
      <c r="L2052" s="49">
        <v>230622.607904142</v>
      </c>
      <c r="M2052" s="38">
        <f>IF(OR(Beazley_data[[#This Row],[total_RC]]&lt;0.6,Beazley_data[[#This Row],[total_RC]]&gt;2),1,Beazley_data[[#This Row],[total_RC]])</f>
        <v>1.22395298320275</v>
      </c>
      <c r="P2052" s="39" t="str">
        <f>Beazley_data[[#This Row],[key]]</f>
        <v>MI2003</v>
      </c>
      <c r="Q2052" s="40">
        <f>Beazley_data[[#This Row],[WEP]]</f>
        <v>364521.5306</v>
      </c>
      <c r="R2052" s="40">
        <f t="shared" si="259"/>
        <v>388113.74336575798</v>
      </c>
      <c r="S2052" s="41">
        <f t="shared" si="260"/>
        <v>6.0786852228329129E-2</v>
      </c>
      <c r="U2052" s="42">
        <f>Beazley_data[[#This Row],[Acq_costs]]</f>
        <v>140015.61940574701</v>
      </c>
      <c r="V2052" s="40">
        <f t="shared" si="261"/>
        <v>149077.576040605</v>
      </c>
      <c r="W2052" s="43">
        <f t="shared" si="262"/>
        <v>6.0786852560506706E-2</v>
      </c>
      <c r="Y2052" s="44">
        <f>Beazley_data[[#This Row],[total_RC]]</f>
        <v>1.22395298320275</v>
      </c>
      <c r="Z2052" s="45">
        <f t="shared" si="263"/>
        <v>1.2239529834138101</v>
      </c>
      <c r="AA2052" s="43">
        <f t="shared" si="264"/>
        <v>1.7244131202712388E-10</v>
      </c>
      <c r="AD2052" s="42">
        <f>Beazley_data[[#This Row],[Cat_incurred]]+Beazley_data[[#This Row],[incurred_exc_cat]]</f>
        <v>230622.607904142</v>
      </c>
      <c r="AE2052" s="40">
        <f t="shared" si="265"/>
        <v>253654.80368063899</v>
      </c>
      <c r="AF2052" s="43">
        <f t="shared" si="266"/>
        <v>9.0801338836442425E-2</v>
      </c>
    </row>
    <row r="2053" spans="1:32" x14ac:dyDescent="0.25">
      <c r="A2053" s="46" t="s">
        <v>2330</v>
      </c>
      <c r="B2053" s="46" t="s">
        <v>2331</v>
      </c>
      <c r="C2053">
        <v>1996</v>
      </c>
      <c r="D2053" s="84">
        <v>550955.18180000002</v>
      </c>
      <c r="E2053">
        <v>54490.072925274697</v>
      </c>
      <c r="F2053">
        <v>747864.74854424002</v>
      </c>
      <c r="G2053">
        <v>747864.74854424002</v>
      </c>
      <c r="H2053">
        <v>0</v>
      </c>
      <c r="I2053">
        <v>0</v>
      </c>
      <c r="K2053">
        <v>747864.74854424002</v>
      </c>
      <c r="L2053">
        <v>747864.74854424002</v>
      </c>
      <c r="M2053" s="38">
        <f>IF(OR(Beazley_data[[#This Row],[total_RC]]&lt;0.6,Beazley_data[[#This Row],[total_RC]]&gt;2),1,Beazley_data[[#This Row],[total_RC]])</f>
        <v>1</v>
      </c>
      <c r="P2053" s="39" t="str">
        <f>Beazley_data[[#This Row],[key]]</f>
        <v>MK1996</v>
      </c>
      <c r="Q2053" s="40">
        <f>Beazley_data[[#This Row],[WEP]]</f>
        <v>550955.18180000002</v>
      </c>
      <c r="R2053" s="40">
        <f t="shared" si="259"/>
        <v>0</v>
      </c>
      <c r="S2053" s="41" t="str">
        <f t="shared" si="260"/>
        <v>no values</v>
      </c>
      <c r="U2053" s="42">
        <f>Beazley_data[[#This Row],[Acq_costs]]</f>
        <v>54490.072925274697</v>
      </c>
      <c r="V2053" s="40">
        <f t="shared" si="261"/>
        <v>0</v>
      </c>
      <c r="W2053" s="43" t="str">
        <f t="shared" si="262"/>
        <v>no values</v>
      </c>
      <c r="Y2053" s="44">
        <f>Beazley_data[[#This Row],[total_RC]]</f>
        <v>0</v>
      </c>
      <c r="Z2053" s="45">
        <f t="shared" si="263"/>
        <v>0</v>
      </c>
      <c r="AA2053" s="43" t="str">
        <f t="shared" si="264"/>
        <v>no values</v>
      </c>
      <c r="AD2053" s="42">
        <f>Beazley_data[[#This Row],[Cat_incurred]]+Beazley_data[[#This Row],[incurred_exc_cat]]</f>
        <v>747864.74854424002</v>
      </c>
      <c r="AE2053" s="40">
        <f t="shared" si="265"/>
        <v>0</v>
      </c>
      <c r="AF2053" s="43" t="str">
        <f t="shared" si="266"/>
        <v>no values</v>
      </c>
    </row>
    <row r="2054" spans="1:32" x14ac:dyDescent="0.25">
      <c r="A2054" s="48" t="s">
        <v>2332</v>
      </c>
      <c r="B2054" s="48" t="s">
        <v>2333</v>
      </c>
      <c r="C2054" s="49">
        <v>1995</v>
      </c>
      <c r="D2054" s="85">
        <v>3585.5538999999999</v>
      </c>
      <c r="E2054" s="49">
        <v>1101.4446620915</v>
      </c>
      <c r="F2054" s="49">
        <v>0</v>
      </c>
      <c r="G2054" s="49">
        <v>0</v>
      </c>
      <c r="H2054" s="49">
        <v>0</v>
      </c>
      <c r="I2054" s="49">
        <v>0</v>
      </c>
      <c r="J2054" s="49"/>
      <c r="K2054" s="49">
        <v>0</v>
      </c>
      <c r="L2054" s="49">
        <v>0</v>
      </c>
      <c r="M2054" s="38">
        <f>IF(OR(Beazley_data[[#This Row],[total_RC]]&lt;0.6,Beazley_data[[#This Row],[total_RC]]&gt;2),1,Beazley_data[[#This Row],[total_RC]])</f>
        <v>1</v>
      </c>
      <c r="P2054" s="39" t="str">
        <f>Beazley_data[[#This Row],[key]]</f>
        <v>ML1995</v>
      </c>
      <c r="Q2054" s="40">
        <f>Beazley_data[[#This Row],[WEP]]</f>
        <v>3585.5538999999999</v>
      </c>
      <c r="R2054" s="40">
        <f t="shared" si="259"/>
        <v>0</v>
      </c>
      <c r="S2054" s="41" t="str">
        <f t="shared" si="260"/>
        <v>no values</v>
      </c>
      <c r="U2054" s="42">
        <f>Beazley_data[[#This Row],[Acq_costs]]</f>
        <v>1101.4446620915</v>
      </c>
      <c r="V2054" s="40">
        <f t="shared" si="261"/>
        <v>0</v>
      </c>
      <c r="W2054" s="43" t="str">
        <f t="shared" si="262"/>
        <v>no values</v>
      </c>
      <c r="Y2054" s="44">
        <f>Beazley_data[[#This Row],[total_RC]]</f>
        <v>0</v>
      </c>
      <c r="Z2054" s="45">
        <f t="shared" si="263"/>
        <v>0</v>
      </c>
      <c r="AA2054" s="43" t="str">
        <f t="shared" si="264"/>
        <v>no values</v>
      </c>
      <c r="AD2054" s="42">
        <f>Beazley_data[[#This Row],[Cat_incurred]]+Beazley_data[[#This Row],[incurred_exc_cat]]</f>
        <v>0</v>
      </c>
      <c r="AE2054" s="40">
        <f t="shared" si="265"/>
        <v>0</v>
      </c>
      <c r="AF2054" s="43" t="str">
        <f t="shared" si="266"/>
        <v>no values</v>
      </c>
    </row>
    <row r="2055" spans="1:32" x14ac:dyDescent="0.25">
      <c r="A2055" s="46" t="s">
        <v>2334</v>
      </c>
      <c r="B2055" s="46" t="s">
        <v>2333</v>
      </c>
      <c r="C2055">
        <v>1996</v>
      </c>
      <c r="D2055" s="84">
        <v>300.99</v>
      </c>
      <c r="E2055">
        <v>75.247500000000002</v>
      </c>
      <c r="F2055">
        <v>0</v>
      </c>
      <c r="G2055">
        <v>0</v>
      </c>
      <c r="H2055">
        <v>0</v>
      </c>
      <c r="I2055">
        <v>0</v>
      </c>
      <c r="K2055">
        <v>0</v>
      </c>
      <c r="L2055">
        <v>0</v>
      </c>
      <c r="M2055" s="38">
        <f>IF(OR(Beazley_data[[#This Row],[total_RC]]&lt;0.6,Beazley_data[[#This Row],[total_RC]]&gt;2),1,Beazley_data[[#This Row],[total_RC]])</f>
        <v>1</v>
      </c>
      <c r="P2055" s="39" t="str">
        <f>Beazley_data[[#This Row],[key]]</f>
        <v>ML1996</v>
      </c>
      <c r="Q2055" s="40">
        <f>Beazley_data[[#This Row],[WEP]]</f>
        <v>300.99</v>
      </c>
      <c r="R2055" s="40">
        <f t="shared" si="259"/>
        <v>0</v>
      </c>
      <c r="S2055" s="41" t="str">
        <f t="shared" si="260"/>
        <v>no values</v>
      </c>
      <c r="U2055" s="42">
        <f>Beazley_data[[#This Row],[Acq_costs]]</f>
        <v>75.247500000000002</v>
      </c>
      <c r="V2055" s="40">
        <f t="shared" si="261"/>
        <v>0</v>
      </c>
      <c r="W2055" s="43" t="str">
        <f t="shared" si="262"/>
        <v>no values</v>
      </c>
      <c r="Y2055" s="44">
        <f>Beazley_data[[#This Row],[total_RC]]</f>
        <v>0</v>
      </c>
      <c r="Z2055" s="45">
        <f t="shared" si="263"/>
        <v>0</v>
      </c>
      <c r="AA2055" s="43" t="str">
        <f t="shared" si="264"/>
        <v>no values</v>
      </c>
      <c r="AD2055" s="42">
        <f>Beazley_data[[#This Row],[Cat_incurred]]+Beazley_data[[#This Row],[incurred_exc_cat]]</f>
        <v>0</v>
      </c>
      <c r="AE2055" s="40">
        <f t="shared" si="265"/>
        <v>0</v>
      </c>
      <c r="AF2055" s="43" t="str">
        <f t="shared" si="266"/>
        <v>no values</v>
      </c>
    </row>
    <row r="2056" spans="1:32" x14ac:dyDescent="0.25">
      <c r="A2056" s="48" t="s">
        <v>2335</v>
      </c>
      <c r="B2056" s="48" t="s">
        <v>2333</v>
      </c>
      <c r="C2056" s="49">
        <v>1997</v>
      </c>
      <c r="D2056" s="85">
        <v>1529.9807000000001</v>
      </c>
      <c r="E2056" s="49">
        <v>537.56078648648599</v>
      </c>
      <c r="F2056" s="49">
        <v>0</v>
      </c>
      <c r="G2056" s="49">
        <v>0</v>
      </c>
      <c r="H2056" s="49">
        <v>0</v>
      </c>
      <c r="I2056" s="49">
        <v>0</v>
      </c>
      <c r="J2056" s="49"/>
      <c r="K2056" s="49">
        <v>0</v>
      </c>
      <c r="L2056" s="49">
        <v>0</v>
      </c>
      <c r="M2056" s="38">
        <f>IF(OR(Beazley_data[[#This Row],[total_RC]]&lt;0.6,Beazley_data[[#This Row],[total_RC]]&gt;2),1,Beazley_data[[#This Row],[total_RC]])</f>
        <v>1</v>
      </c>
      <c r="P2056" s="39" t="str">
        <f>Beazley_data[[#This Row],[key]]</f>
        <v>ML1997</v>
      </c>
      <c r="Q2056" s="40">
        <f>Beazley_data[[#This Row],[WEP]]</f>
        <v>1529.9807000000001</v>
      </c>
      <c r="R2056" s="40">
        <f t="shared" si="259"/>
        <v>0</v>
      </c>
      <c r="S2056" s="41" t="str">
        <f t="shared" si="260"/>
        <v>no values</v>
      </c>
      <c r="U2056" s="42">
        <f>Beazley_data[[#This Row],[Acq_costs]]</f>
        <v>537.56078648648599</v>
      </c>
      <c r="V2056" s="40">
        <f t="shared" si="261"/>
        <v>0</v>
      </c>
      <c r="W2056" s="43" t="str">
        <f t="shared" si="262"/>
        <v>no values</v>
      </c>
      <c r="Y2056" s="44">
        <f>Beazley_data[[#This Row],[total_RC]]</f>
        <v>0</v>
      </c>
      <c r="Z2056" s="45">
        <f t="shared" si="263"/>
        <v>0</v>
      </c>
      <c r="AA2056" s="43" t="str">
        <f t="shared" si="264"/>
        <v>no values</v>
      </c>
      <c r="AD2056" s="42">
        <f>Beazley_data[[#This Row],[Cat_incurred]]+Beazley_data[[#This Row],[incurred_exc_cat]]</f>
        <v>0</v>
      </c>
      <c r="AE2056" s="40">
        <f t="shared" si="265"/>
        <v>0</v>
      </c>
      <c r="AF2056" s="43" t="str">
        <f t="shared" si="266"/>
        <v>no values</v>
      </c>
    </row>
    <row r="2057" spans="1:32" x14ac:dyDescent="0.25">
      <c r="A2057" s="46" t="s">
        <v>2336</v>
      </c>
      <c r="B2057" s="46" t="s">
        <v>2333</v>
      </c>
      <c r="C2057">
        <v>1998</v>
      </c>
      <c r="D2057" s="84">
        <v>1033.845</v>
      </c>
      <c r="E2057">
        <v>1457.3477710843399</v>
      </c>
      <c r="F2057">
        <v>0</v>
      </c>
      <c r="G2057">
        <v>0</v>
      </c>
      <c r="H2057">
        <v>0</v>
      </c>
      <c r="I2057">
        <v>0</v>
      </c>
      <c r="J2057">
        <v>1</v>
      </c>
      <c r="K2057">
        <v>0</v>
      </c>
      <c r="L2057">
        <v>0</v>
      </c>
      <c r="M2057" s="38">
        <f>IF(OR(Beazley_data[[#This Row],[total_RC]]&lt;0.6,Beazley_data[[#This Row],[total_RC]]&gt;2),1,Beazley_data[[#This Row],[total_RC]])</f>
        <v>1</v>
      </c>
      <c r="P2057" s="39" t="str">
        <f>Beazley_data[[#This Row],[key]]</f>
        <v>ML1998</v>
      </c>
      <c r="Q2057" s="40">
        <f>Beazley_data[[#This Row],[WEP]]</f>
        <v>1033.845</v>
      </c>
      <c r="R2057" s="40">
        <f t="shared" si="259"/>
        <v>0</v>
      </c>
      <c r="S2057" s="41" t="str">
        <f t="shared" si="260"/>
        <v>no values</v>
      </c>
      <c r="U2057" s="42">
        <f>Beazley_data[[#This Row],[Acq_costs]]</f>
        <v>1457.3477710843399</v>
      </c>
      <c r="V2057" s="40">
        <f t="shared" si="261"/>
        <v>0</v>
      </c>
      <c r="W2057" s="43" t="str">
        <f t="shared" si="262"/>
        <v>no values</v>
      </c>
      <c r="Y2057" s="44">
        <f>Beazley_data[[#This Row],[total_RC]]</f>
        <v>1</v>
      </c>
      <c r="Z2057" s="45">
        <f t="shared" si="263"/>
        <v>0</v>
      </c>
      <c r="AA2057" s="43" t="str">
        <f t="shared" si="264"/>
        <v>no values</v>
      </c>
      <c r="AD2057" s="42">
        <f>Beazley_data[[#This Row],[Cat_incurred]]+Beazley_data[[#This Row],[incurred_exc_cat]]</f>
        <v>0</v>
      </c>
      <c r="AE2057" s="40">
        <f t="shared" si="265"/>
        <v>0</v>
      </c>
      <c r="AF2057" s="43" t="str">
        <f t="shared" si="266"/>
        <v>no values</v>
      </c>
    </row>
    <row r="2058" spans="1:32" x14ac:dyDescent="0.25">
      <c r="A2058" s="48" t="s">
        <v>2337</v>
      </c>
      <c r="B2058" s="48" t="s">
        <v>2338</v>
      </c>
      <c r="C2058" s="49">
        <v>2002</v>
      </c>
      <c r="D2058" s="85">
        <v>39629.067300000002</v>
      </c>
      <c r="E2058" s="49">
        <v>19080.662033333301</v>
      </c>
      <c r="F2058" s="49">
        <v>7195.9063470000001</v>
      </c>
      <c r="G2058" s="49">
        <v>7195.9063470000001</v>
      </c>
      <c r="H2058" s="49">
        <v>21689.233048499998</v>
      </c>
      <c r="I2058" s="49">
        <v>21689.233048499998</v>
      </c>
      <c r="J2058" s="49">
        <v>1.01</v>
      </c>
      <c r="K2058" s="49">
        <v>28885.139395499998</v>
      </c>
      <c r="L2058" s="49">
        <v>28885.139395499998</v>
      </c>
      <c r="M2058" s="38">
        <f>IF(OR(Beazley_data[[#This Row],[total_RC]]&lt;0.6,Beazley_data[[#This Row],[total_RC]]&gt;2),1,Beazley_data[[#This Row],[total_RC]])</f>
        <v>1.01</v>
      </c>
      <c r="P2058" s="39" t="str">
        <f>Beazley_data[[#This Row],[key]]</f>
        <v>MM2002</v>
      </c>
      <c r="Q2058" s="40">
        <f>Beazley_data[[#This Row],[WEP]]</f>
        <v>39629.067300000002</v>
      </c>
      <c r="R2058" s="40">
        <f t="shared" si="259"/>
        <v>0</v>
      </c>
      <c r="S2058" s="41" t="str">
        <f t="shared" si="260"/>
        <v>no values</v>
      </c>
      <c r="U2058" s="42">
        <f>Beazley_data[[#This Row],[Acq_costs]]</f>
        <v>19080.662033333301</v>
      </c>
      <c r="V2058" s="40">
        <f t="shared" si="261"/>
        <v>0</v>
      </c>
      <c r="W2058" s="43" t="str">
        <f t="shared" si="262"/>
        <v>no values</v>
      </c>
      <c r="Y2058" s="44">
        <f>Beazley_data[[#This Row],[total_RC]]</f>
        <v>1.01</v>
      </c>
      <c r="Z2058" s="45">
        <f t="shared" si="263"/>
        <v>0</v>
      </c>
      <c r="AA2058" s="43" t="str">
        <f t="shared" si="264"/>
        <v>no values</v>
      </c>
      <c r="AD2058" s="42">
        <f>Beazley_data[[#This Row],[Cat_incurred]]+Beazley_data[[#This Row],[incurred_exc_cat]]</f>
        <v>28885.139395499998</v>
      </c>
      <c r="AE2058" s="40">
        <f t="shared" si="265"/>
        <v>0</v>
      </c>
      <c r="AF2058" s="43" t="str">
        <f t="shared" si="266"/>
        <v>no values</v>
      </c>
    </row>
    <row r="2059" spans="1:32" x14ac:dyDescent="0.25">
      <c r="A2059" s="46" t="s">
        <v>2339</v>
      </c>
      <c r="B2059" s="46" t="s">
        <v>2338</v>
      </c>
      <c r="C2059">
        <v>2004</v>
      </c>
      <c r="D2059" s="84">
        <v>37298.630299999997</v>
      </c>
      <c r="E2059">
        <v>17958.5997740741</v>
      </c>
      <c r="F2059">
        <v>4212.3962064999996</v>
      </c>
      <c r="G2059">
        <v>4212.3962064999996</v>
      </c>
      <c r="H2059">
        <v>0</v>
      </c>
      <c r="I2059">
        <v>0</v>
      </c>
      <c r="J2059">
        <v>1</v>
      </c>
      <c r="K2059">
        <v>4212.3962064999996</v>
      </c>
      <c r="L2059">
        <v>4212.3962064999996</v>
      </c>
      <c r="M2059" s="38">
        <f>IF(OR(Beazley_data[[#This Row],[total_RC]]&lt;0.6,Beazley_data[[#This Row],[total_RC]]&gt;2),1,Beazley_data[[#This Row],[total_RC]])</f>
        <v>1</v>
      </c>
      <c r="P2059" s="39" t="str">
        <f>Beazley_data[[#This Row],[key]]</f>
        <v>MM2004</v>
      </c>
      <c r="Q2059" s="40">
        <f>Beazley_data[[#This Row],[WEP]]</f>
        <v>37298.630299999997</v>
      </c>
      <c r="R2059" s="40">
        <f t="shared" si="259"/>
        <v>0</v>
      </c>
      <c r="S2059" s="41" t="str">
        <f t="shared" si="260"/>
        <v>no values</v>
      </c>
      <c r="U2059" s="42">
        <f>Beazley_data[[#This Row],[Acq_costs]]</f>
        <v>17958.5997740741</v>
      </c>
      <c r="V2059" s="40">
        <f t="shared" si="261"/>
        <v>0</v>
      </c>
      <c r="W2059" s="43" t="str">
        <f t="shared" si="262"/>
        <v>no values</v>
      </c>
      <c r="Y2059" s="44">
        <f>Beazley_data[[#This Row],[total_RC]]</f>
        <v>1</v>
      </c>
      <c r="Z2059" s="45">
        <f t="shared" si="263"/>
        <v>0</v>
      </c>
      <c r="AA2059" s="43" t="str">
        <f t="shared" si="264"/>
        <v>no values</v>
      </c>
      <c r="AD2059" s="42">
        <f>Beazley_data[[#This Row],[Cat_incurred]]+Beazley_data[[#This Row],[incurred_exc_cat]]</f>
        <v>4212.3962064999996</v>
      </c>
      <c r="AE2059" s="40">
        <f t="shared" si="265"/>
        <v>0</v>
      </c>
      <c r="AF2059" s="43" t="str">
        <f t="shared" si="266"/>
        <v>no values</v>
      </c>
    </row>
    <row r="2060" spans="1:32" x14ac:dyDescent="0.25">
      <c r="A2060" s="48" t="s">
        <v>2340</v>
      </c>
      <c r="B2060" s="48" t="s">
        <v>155</v>
      </c>
      <c r="C2060" s="49">
        <v>2005</v>
      </c>
      <c r="D2060" s="85">
        <v>3521887.1970000002</v>
      </c>
      <c r="E2060" s="49">
        <v>1357897.4614415599</v>
      </c>
      <c r="F2060" s="49">
        <v>3977458.7269557901</v>
      </c>
      <c r="G2060" s="49">
        <v>3977458.7269557901</v>
      </c>
      <c r="H2060" s="49">
        <v>40171.533122377499</v>
      </c>
      <c r="I2060" s="49">
        <v>40171.533122377499</v>
      </c>
      <c r="J2060" s="49">
        <v>1</v>
      </c>
      <c r="K2060" s="49">
        <v>4017630.2600781699</v>
      </c>
      <c r="L2060" s="49">
        <v>4017630.2600781699</v>
      </c>
      <c r="M2060" s="38">
        <f>IF(OR(Beazley_data[[#This Row],[total_RC]]&lt;0.6,Beazley_data[[#This Row],[total_RC]]&gt;2),1,Beazley_data[[#This Row],[total_RC]])</f>
        <v>1</v>
      </c>
      <c r="P2060" s="39" t="str">
        <f>Beazley_data[[#This Row],[key]]</f>
        <v>MP2005</v>
      </c>
      <c r="Q2060" s="40">
        <f>Beazley_data[[#This Row],[WEP]]</f>
        <v>3521887.1970000002</v>
      </c>
      <c r="R2060" s="40">
        <f t="shared" si="259"/>
        <v>3629522.6783340001</v>
      </c>
      <c r="S2060" s="41">
        <f t="shared" si="260"/>
        <v>2.9655547264249644E-2</v>
      </c>
      <c r="U2060" s="42">
        <f>Beazley_data[[#This Row],[Acq_costs]]</f>
        <v>1357897.4614415599</v>
      </c>
      <c r="V2060" s="40">
        <f t="shared" si="261"/>
        <v>1399397.3558660001</v>
      </c>
      <c r="W2060" s="43">
        <f t="shared" si="262"/>
        <v>2.9655547261455556E-2</v>
      </c>
      <c r="Y2060" s="44">
        <f>Beazley_data[[#This Row],[total_RC]]</f>
        <v>1</v>
      </c>
      <c r="Z2060" s="45">
        <f t="shared" si="263"/>
        <v>1</v>
      </c>
      <c r="AA2060" s="43">
        <f t="shared" si="264"/>
        <v>0</v>
      </c>
      <c r="AD2060" s="42">
        <f>Beazley_data[[#This Row],[Cat_incurred]]+Beazley_data[[#This Row],[incurred_exc_cat]]</f>
        <v>4017630.2600781675</v>
      </c>
      <c r="AE2060" s="40">
        <f t="shared" si="265"/>
        <v>4188484.1885931399</v>
      </c>
      <c r="AF2060" s="43">
        <f t="shared" si="266"/>
        <v>4.0791350957053524E-2</v>
      </c>
    </row>
    <row r="2061" spans="1:32" x14ac:dyDescent="0.25">
      <c r="A2061" s="46" t="s">
        <v>2341</v>
      </c>
      <c r="B2061" s="46" t="s">
        <v>155</v>
      </c>
      <c r="C2061">
        <v>2006</v>
      </c>
      <c r="D2061" s="84">
        <v>4797786.0147000002</v>
      </c>
      <c r="E2061">
        <v>1716833.37931876</v>
      </c>
      <c r="F2061">
        <v>5240830.6464471901</v>
      </c>
      <c r="G2061">
        <v>5240830.6464471901</v>
      </c>
      <c r="H2061">
        <v>93676.481906146495</v>
      </c>
      <c r="I2061">
        <v>93676.481906146495</v>
      </c>
      <c r="J2061">
        <v>1</v>
      </c>
      <c r="K2061">
        <v>5334507.1283533396</v>
      </c>
      <c r="L2061">
        <v>5334507.1283533396</v>
      </c>
      <c r="M2061" s="38">
        <f>IF(OR(Beazley_data[[#This Row],[total_RC]]&lt;0.6,Beazley_data[[#This Row],[total_RC]]&gt;2),1,Beazley_data[[#This Row],[total_RC]])</f>
        <v>1</v>
      </c>
      <c r="P2061" s="39" t="str">
        <f>Beazley_data[[#This Row],[key]]</f>
        <v>MP2006</v>
      </c>
      <c r="Q2061" s="40">
        <f>Beazley_data[[#This Row],[WEP]]</f>
        <v>4797786.0147000002</v>
      </c>
      <c r="R2061" s="40">
        <f t="shared" si="259"/>
        <v>4944415.3580062399</v>
      </c>
      <c r="S2061" s="41">
        <f t="shared" si="260"/>
        <v>2.9655547256726776E-2</v>
      </c>
      <c r="U2061" s="42">
        <f>Beazley_data[[#This Row],[Acq_costs]]</f>
        <v>1716833.37931876</v>
      </c>
      <c r="V2061" s="40">
        <f t="shared" si="261"/>
        <v>1769303.0288915399</v>
      </c>
      <c r="W2061" s="43">
        <f t="shared" si="262"/>
        <v>2.9655547249954058E-2</v>
      </c>
      <c r="Y2061" s="44">
        <f>Beazley_data[[#This Row],[total_RC]]</f>
        <v>1</v>
      </c>
      <c r="Z2061" s="45">
        <f t="shared" si="263"/>
        <v>1</v>
      </c>
      <c r="AA2061" s="43">
        <f t="shared" si="264"/>
        <v>0</v>
      </c>
      <c r="AD2061" s="42">
        <f>Beazley_data[[#This Row],[Cat_incurred]]+Beazley_data[[#This Row],[incurred_exc_cat]]</f>
        <v>5334507.1283533368</v>
      </c>
      <c r="AE2061" s="40">
        <f t="shared" si="265"/>
        <v>5561362.6229036301</v>
      </c>
      <c r="AF2061" s="43">
        <f t="shared" si="266"/>
        <v>4.0791350957052018E-2</v>
      </c>
    </row>
    <row r="2062" spans="1:32" x14ac:dyDescent="0.25">
      <c r="A2062" s="48" t="s">
        <v>2342</v>
      </c>
      <c r="B2062" s="48" t="s">
        <v>155</v>
      </c>
      <c r="C2062" s="49">
        <v>2007</v>
      </c>
      <c r="D2062" s="85">
        <v>1706054.7009000001</v>
      </c>
      <c r="E2062" s="49">
        <v>640796.58640769206</v>
      </c>
      <c r="F2062" s="49">
        <v>556878.00588424795</v>
      </c>
      <c r="G2062" s="49">
        <v>570333.58890424797</v>
      </c>
      <c r="H2062" s="49">
        <v>0</v>
      </c>
      <c r="I2062" s="49">
        <v>0</v>
      </c>
      <c r="J2062" s="49">
        <v>1.0140486980983501</v>
      </c>
      <c r="K2062" s="49">
        <v>556878.00588424795</v>
      </c>
      <c r="L2062" s="49">
        <v>570333.58890424797</v>
      </c>
      <c r="M2062" s="38">
        <f>IF(OR(Beazley_data[[#This Row],[total_RC]]&lt;0.6,Beazley_data[[#This Row],[total_RC]]&gt;2),1,Beazley_data[[#This Row],[total_RC]])</f>
        <v>1.0140486980983501</v>
      </c>
      <c r="P2062" s="39" t="str">
        <f>Beazley_data[[#This Row],[key]]</f>
        <v>MP2007</v>
      </c>
      <c r="Q2062" s="40">
        <f>Beazley_data[[#This Row],[WEP]]</f>
        <v>1706054.7009000001</v>
      </c>
      <c r="R2062" s="40">
        <f t="shared" si="259"/>
        <v>1759171.5080421199</v>
      </c>
      <c r="S2062" s="41">
        <f t="shared" si="260"/>
        <v>3.019421750482789E-2</v>
      </c>
      <c r="U2062" s="42">
        <f>Beazley_data[[#This Row],[Acq_costs]]</f>
        <v>640796.58640769206</v>
      </c>
      <c r="V2062" s="40">
        <f t="shared" si="261"/>
        <v>661417.51331652899</v>
      </c>
      <c r="W2062" s="43">
        <f t="shared" si="262"/>
        <v>3.1176868609719667E-2</v>
      </c>
      <c r="Y2062" s="44">
        <f>Beazley_data[[#This Row],[total_RC]]</f>
        <v>1.0140486980983501</v>
      </c>
      <c r="Z2062" s="45">
        <f t="shared" si="263"/>
        <v>1.01404078973075</v>
      </c>
      <c r="AA2062" s="43">
        <f t="shared" si="264"/>
        <v>-7.7988653713010616E-6</v>
      </c>
      <c r="AD2062" s="42">
        <f>Beazley_data[[#This Row],[Cat_incurred]]+Beazley_data[[#This Row],[incurred_exc_cat]]</f>
        <v>570333.58890424797</v>
      </c>
      <c r="AE2062" s="40">
        <f t="shared" si="265"/>
        <v>596006.00235778303</v>
      </c>
      <c r="AF2062" s="43">
        <f t="shared" si="266"/>
        <v>4.3074085415206749E-2</v>
      </c>
    </row>
    <row r="2063" spans="1:32" x14ac:dyDescent="0.25">
      <c r="A2063" s="46" t="s">
        <v>2343</v>
      </c>
      <c r="B2063" s="46" t="s">
        <v>155</v>
      </c>
      <c r="C2063">
        <v>2008</v>
      </c>
      <c r="D2063" s="84">
        <v>800735</v>
      </c>
      <c r="E2063">
        <v>850265</v>
      </c>
      <c r="F2063">
        <v>350091.554871</v>
      </c>
      <c r="G2063">
        <v>350091.554871</v>
      </c>
      <c r="H2063">
        <v>0</v>
      </c>
      <c r="I2063">
        <v>0</v>
      </c>
      <c r="J2063">
        <v>1</v>
      </c>
      <c r="K2063">
        <v>350091.554871</v>
      </c>
      <c r="L2063">
        <v>350091.554871</v>
      </c>
      <c r="M2063" s="38">
        <f>IF(OR(Beazley_data[[#This Row],[total_RC]]&lt;0.6,Beazley_data[[#This Row],[total_RC]]&gt;2),1,Beazley_data[[#This Row],[total_RC]])</f>
        <v>1</v>
      </c>
      <c r="P2063" s="39" t="str">
        <f>Beazley_data[[#This Row],[key]]</f>
        <v>MP2008</v>
      </c>
      <c r="Q2063" s="40">
        <f>Beazley_data[[#This Row],[WEP]]</f>
        <v>800735</v>
      </c>
      <c r="R2063" s="40">
        <f t="shared" si="259"/>
        <v>832260</v>
      </c>
      <c r="S2063" s="41">
        <f t="shared" si="260"/>
        <v>3.787878787878788E-2</v>
      </c>
      <c r="U2063" s="42">
        <f>Beazley_data[[#This Row],[Acq_costs]]</f>
        <v>850265</v>
      </c>
      <c r="V2063" s="40">
        <f t="shared" si="261"/>
        <v>883740</v>
      </c>
      <c r="W2063" s="43">
        <f t="shared" si="262"/>
        <v>3.787878787878788E-2</v>
      </c>
      <c r="Y2063" s="44">
        <f>Beazley_data[[#This Row],[total_RC]]</f>
        <v>1</v>
      </c>
      <c r="Z2063" s="45">
        <f t="shared" si="263"/>
        <v>1</v>
      </c>
      <c r="AA2063" s="43">
        <f t="shared" si="264"/>
        <v>0</v>
      </c>
      <c r="AD2063" s="42">
        <f>Beazley_data[[#This Row],[Cat_incurred]]+Beazley_data[[#This Row],[incurred_exc_cat]]</f>
        <v>350091.554871</v>
      </c>
      <c r="AE2063" s="40">
        <f t="shared" si="265"/>
        <v>369076.63319999998</v>
      </c>
      <c r="AF2063" s="43">
        <f t="shared" si="266"/>
        <v>5.1439393939393889E-2</v>
      </c>
    </row>
    <row r="2064" spans="1:32" x14ac:dyDescent="0.25">
      <c r="A2064" s="48" t="s">
        <v>2344</v>
      </c>
      <c r="B2064" s="48" t="s">
        <v>155</v>
      </c>
      <c r="C2064" s="49">
        <v>2009</v>
      </c>
      <c r="D2064" s="85">
        <v>1006744.71</v>
      </c>
      <c r="E2064" s="49">
        <v>833235.59</v>
      </c>
      <c r="F2064" s="49">
        <v>874974.28455423005</v>
      </c>
      <c r="G2064" s="49">
        <v>874974.28455423005</v>
      </c>
      <c r="H2064" s="49">
        <v>128761.56</v>
      </c>
      <c r="I2064" s="49">
        <v>128761.56</v>
      </c>
      <c r="J2064" s="49">
        <v>1</v>
      </c>
      <c r="K2064" s="49">
        <v>1003735.84455423</v>
      </c>
      <c r="L2064" s="49">
        <v>1003735.84455423</v>
      </c>
      <c r="M2064" s="38">
        <f>IF(OR(Beazley_data[[#This Row],[total_RC]]&lt;0.6,Beazley_data[[#This Row],[total_RC]]&gt;2),1,Beazley_data[[#This Row],[total_RC]])</f>
        <v>1</v>
      </c>
      <c r="P2064" s="39" t="str">
        <f>Beazley_data[[#This Row],[key]]</f>
        <v>MP2009</v>
      </c>
      <c r="Q2064" s="40">
        <f>Beazley_data[[#This Row],[WEP]]</f>
        <v>1006744.71</v>
      </c>
      <c r="R2064" s="40">
        <f t="shared" si="259"/>
        <v>1043100.892</v>
      </c>
      <c r="S2064" s="41">
        <f t="shared" si="260"/>
        <v>3.4853945844387245E-2</v>
      </c>
      <c r="U2064" s="42">
        <f>Beazley_data[[#This Row],[Acq_costs]]</f>
        <v>833235.59</v>
      </c>
      <c r="V2064" s="40">
        <f t="shared" si="261"/>
        <v>864634.66799999995</v>
      </c>
      <c r="W2064" s="43">
        <f t="shared" si="262"/>
        <v>3.631484968400548E-2</v>
      </c>
      <c r="Y2064" s="44">
        <f>Beazley_data[[#This Row],[total_RC]]</f>
        <v>1</v>
      </c>
      <c r="Z2064" s="45">
        <f t="shared" si="263"/>
        <v>1</v>
      </c>
      <c r="AA2064" s="43">
        <f t="shared" si="264"/>
        <v>0</v>
      </c>
      <c r="AD2064" s="42">
        <f>Beazley_data[[#This Row],[Cat_incurred]]+Beazley_data[[#This Row],[incurred_exc_cat]]</f>
        <v>1003735.8445542301</v>
      </c>
      <c r="AE2064" s="40">
        <f t="shared" si="265"/>
        <v>1050024.83607324</v>
      </c>
      <c r="AF2064" s="43">
        <f t="shared" si="266"/>
        <v>4.4083711097840386E-2</v>
      </c>
    </row>
    <row r="2065" spans="1:32" x14ac:dyDescent="0.25">
      <c r="A2065" s="46" t="s">
        <v>2345</v>
      </c>
      <c r="B2065" s="46" t="s">
        <v>155</v>
      </c>
      <c r="C2065">
        <v>2010</v>
      </c>
      <c r="D2065" s="84">
        <v>1074275.1248999999</v>
      </c>
      <c r="E2065">
        <v>925804.433805882</v>
      </c>
      <c r="F2065">
        <v>568074.94085745001</v>
      </c>
      <c r="G2065">
        <v>568074.94085745001</v>
      </c>
      <c r="H2065">
        <v>0</v>
      </c>
      <c r="I2065">
        <v>0</v>
      </c>
      <c r="J2065">
        <v>1</v>
      </c>
      <c r="K2065">
        <v>568074.94085745001</v>
      </c>
      <c r="L2065">
        <v>568074.94085745001</v>
      </c>
      <c r="M2065" s="38">
        <f>IF(OR(Beazley_data[[#This Row],[total_RC]]&lt;0.6,Beazley_data[[#This Row],[total_RC]]&gt;2),1,Beazley_data[[#This Row],[total_RC]])</f>
        <v>1</v>
      </c>
      <c r="P2065" s="39" t="str">
        <f>Beazley_data[[#This Row],[key]]</f>
        <v>MP2010</v>
      </c>
      <c r="Q2065" s="40">
        <f>Beazley_data[[#This Row],[WEP]]</f>
        <v>1074275.1248999999</v>
      </c>
      <c r="R2065" s="40">
        <f t="shared" si="259"/>
        <v>1114431.2950082</v>
      </c>
      <c r="S2065" s="41">
        <f t="shared" si="260"/>
        <v>3.6032880885586205E-2</v>
      </c>
      <c r="U2065" s="42">
        <f>Beazley_data[[#This Row],[Acq_costs]]</f>
        <v>925804.433805882</v>
      </c>
      <c r="V2065" s="40">
        <f t="shared" si="261"/>
        <v>961876.11088379996</v>
      </c>
      <c r="W2065" s="43">
        <f t="shared" si="262"/>
        <v>3.7501375353603754E-2</v>
      </c>
      <c r="Y2065" s="44">
        <f>Beazley_data[[#This Row],[total_RC]]</f>
        <v>1</v>
      </c>
      <c r="Z2065" s="45">
        <f t="shared" si="263"/>
        <v>1</v>
      </c>
      <c r="AA2065" s="43">
        <f t="shared" si="264"/>
        <v>0</v>
      </c>
      <c r="AD2065" s="42">
        <f>Beazley_data[[#This Row],[Cat_incurred]]+Beazley_data[[#This Row],[incurred_exc_cat]]</f>
        <v>568074.94085745001</v>
      </c>
      <c r="AE2065" s="40">
        <f t="shared" si="265"/>
        <v>598806.6574426</v>
      </c>
      <c r="AF2065" s="43">
        <f t="shared" si="266"/>
        <v>5.1321601393678307E-2</v>
      </c>
    </row>
    <row r="2066" spans="1:32" x14ac:dyDescent="0.25">
      <c r="A2066" s="48" t="s">
        <v>2346</v>
      </c>
      <c r="B2066" s="48" t="s">
        <v>155</v>
      </c>
      <c r="C2066" s="49">
        <v>2011</v>
      </c>
      <c r="D2066" s="85">
        <v>456264.96250000002</v>
      </c>
      <c r="E2066" s="49">
        <v>484487.53749999998</v>
      </c>
      <c r="F2066" s="49">
        <v>261747.78619499999</v>
      </c>
      <c r="G2066" s="49">
        <v>261747.78619499999</v>
      </c>
      <c r="H2066" s="49">
        <v>0</v>
      </c>
      <c r="I2066" s="49">
        <v>0</v>
      </c>
      <c r="J2066" s="49">
        <v>1</v>
      </c>
      <c r="K2066" s="49">
        <v>261747.78619499999</v>
      </c>
      <c r="L2066" s="49">
        <v>261747.78619499999</v>
      </c>
      <c r="M2066" s="38">
        <f>IF(OR(Beazley_data[[#This Row],[total_RC]]&lt;0.6,Beazley_data[[#This Row],[total_RC]]&gt;2),1,Beazley_data[[#This Row],[total_RC]])</f>
        <v>1</v>
      </c>
      <c r="P2066" s="39" t="str">
        <f>Beazley_data[[#This Row],[key]]</f>
        <v>MP2011</v>
      </c>
      <c r="Q2066" s="40">
        <f>Beazley_data[[#This Row],[WEP]]</f>
        <v>456264.96250000002</v>
      </c>
      <c r="R2066" s="40">
        <f t="shared" si="259"/>
        <v>474228.15</v>
      </c>
      <c r="S2066" s="41">
        <f t="shared" si="260"/>
        <v>3.787878787878788E-2</v>
      </c>
      <c r="U2066" s="42">
        <f>Beazley_data[[#This Row],[Acq_costs]]</f>
        <v>484487.53749999998</v>
      </c>
      <c r="V2066" s="40">
        <f t="shared" si="261"/>
        <v>503561.85</v>
      </c>
      <c r="W2066" s="43">
        <f t="shared" si="262"/>
        <v>3.787878787878788E-2</v>
      </c>
      <c r="Y2066" s="44">
        <f>Beazley_data[[#This Row],[total_RC]]</f>
        <v>1</v>
      </c>
      <c r="Z2066" s="45">
        <f t="shared" si="263"/>
        <v>1</v>
      </c>
      <c r="AA2066" s="43">
        <f t="shared" si="264"/>
        <v>0</v>
      </c>
      <c r="AD2066" s="42">
        <f>Beazley_data[[#This Row],[Cat_incurred]]+Beazley_data[[#This Row],[incurred_exc_cat]]</f>
        <v>261747.78619499999</v>
      </c>
      <c r="AE2066" s="40">
        <f t="shared" si="265"/>
        <v>274643.89399999997</v>
      </c>
      <c r="AF2066" s="43">
        <f t="shared" si="266"/>
        <v>4.6955741914291312E-2</v>
      </c>
    </row>
    <row r="2067" spans="1:32" x14ac:dyDescent="0.25">
      <c r="A2067" s="46" t="s">
        <v>2347</v>
      </c>
      <c r="B2067" s="46" t="s">
        <v>155</v>
      </c>
      <c r="C2067">
        <v>2012</v>
      </c>
      <c r="D2067" s="84">
        <v>361804.10239999997</v>
      </c>
      <c r="E2067">
        <v>384183.73759999999</v>
      </c>
      <c r="F2067">
        <v>420264.53665099997</v>
      </c>
      <c r="G2067">
        <v>420264.53665099997</v>
      </c>
      <c r="H2067">
        <v>0</v>
      </c>
      <c r="I2067">
        <v>0</v>
      </c>
      <c r="J2067">
        <v>1</v>
      </c>
      <c r="K2067">
        <v>420264.53665099997</v>
      </c>
      <c r="L2067">
        <v>420264.53665099997</v>
      </c>
      <c r="M2067" s="38">
        <f>IF(OR(Beazley_data[[#This Row],[total_RC]]&lt;0.6,Beazley_data[[#This Row],[total_RC]]&gt;2),1,Beazley_data[[#This Row],[total_RC]])</f>
        <v>1</v>
      </c>
      <c r="P2067" s="39" t="str">
        <f>Beazley_data[[#This Row],[key]]</f>
        <v>MP2012</v>
      </c>
      <c r="Q2067" s="40">
        <f>Beazley_data[[#This Row],[WEP]]</f>
        <v>361804.10239999997</v>
      </c>
      <c r="R2067" s="40">
        <f t="shared" si="259"/>
        <v>376048.35840000003</v>
      </c>
      <c r="S2067" s="41">
        <f t="shared" si="260"/>
        <v>3.7878787878788012E-2</v>
      </c>
      <c r="U2067" s="42">
        <f>Beazley_data[[#This Row],[Acq_costs]]</f>
        <v>384183.73759999999</v>
      </c>
      <c r="V2067" s="40">
        <f t="shared" si="261"/>
        <v>399309.08159999998</v>
      </c>
      <c r="W2067" s="43">
        <f t="shared" si="262"/>
        <v>3.7878787878787838E-2</v>
      </c>
      <c r="Y2067" s="44">
        <f>Beazley_data[[#This Row],[total_RC]]</f>
        <v>1</v>
      </c>
      <c r="Z2067" s="45">
        <f t="shared" si="263"/>
        <v>1</v>
      </c>
      <c r="AA2067" s="43">
        <f t="shared" si="264"/>
        <v>0</v>
      </c>
      <c r="AD2067" s="42">
        <f>Beazley_data[[#This Row],[Cat_incurred]]+Beazley_data[[#This Row],[incurred_exc_cat]]</f>
        <v>420264.53665099997</v>
      </c>
      <c r="AE2067" s="40">
        <f t="shared" si="265"/>
        <v>438834.18920000002</v>
      </c>
      <c r="AF2067" s="43">
        <f t="shared" si="266"/>
        <v>4.2315874665218654E-2</v>
      </c>
    </row>
    <row r="2068" spans="1:32" x14ac:dyDescent="0.25">
      <c r="A2068" s="48" t="s">
        <v>2348</v>
      </c>
      <c r="B2068" s="48" t="s">
        <v>155</v>
      </c>
      <c r="C2068" s="49">
        <v>2013</v>
      </c>
      <c r="D2068" s="85">
        <v>384907.6863</v>
      </c>
      <c r="E2068" s="49">
        <v>359996.15127142897</v>
      </c>
      <c r="F2068" s="49">
        <v>241016.817094008</v>
      </c>
      <c r="G2068" s="49">
        <v>241016.817094008</v>
      </c>
      <c r="H2068" s="49">
        <v>0</v>
      </c>
      <c r="I2068" s="49">
        <v>0</v>
      </c>
      <c r="J2068" s="49">
        <v>1</v>
      </c>
      <c r="K2068" s="49">
        <v>241016.817094008</v>
      </c>
      <c r="L2068" s="49">
        <v>241016.817094008</v>
      </c>
      <c r="M2068" s="38">
        <f>IF(OR(Beazley_data[[#This Row],[total_RC]]&lt;0.6,Beazley_data[[#This Row],[total_RC]]&gt;2),1,Beazley_data[[#This Row],[total_RC]])</f>
        <v>1</v>
      </c>
      <c r="P2068" s="39" t="str">
        <f>Beazley_data[[#This Row],[key]]</f>
        <v>MP2013</v>
      </c>
      <c r="Q2068" s="40">
        <f>Beazley_data[[#This Row],[WEP]]</f>
        <v>384907.6863</v>
      </c>
      <c r="R2068" s="40">
        <f t="shared" si="259"/>
        <v>399383.89350000001</v>
      </c>
      <c r="S2068" s="41">
        <f t="shared" si="260"/>
        <v>3.6246347025008417E-2</v>
      </c>
      <c r="U2068" s="42">
        <f>Beazley_data[[#This Row],[Acq_costs]]</f>
        <v>359996.15127142897</v>
      </c>
      <c r="V2068" s="40">
        <f t="shared" si="261"/>
        <v>373878.81150000001</v>
      </c>
      <c r="W2068" s="43">
        <f t="shared" si="262"/>
        <v>3.7131444204804957E-2</v>
      </c>
      <c r="Y2068" s="44">
        <f>Beazley_data[[#This Row],[total_RC]]</f>
        <v>1</v>
      </c>
      <c r="Z2068" s="45">
        <f t="shared" si="263"/>
        <v>1</v>
      </c>
      <c r="AA2068" s="43">
        <f t="shared" si="264"/>
        <v>0</v>
      </c>
      <c r="AD2068" s="42">
        <f>Beazley_data[[#This Row],[Cat_incurred]]+Beazley_data[[#This Row],[incurred_exc_cat]]</f>
        <v>241016.817094008</v>
      </c>
      <c r="AE2068" s="40">
        <f t="shared" si="265"/>
        <v>253132.08024853899</v>
      </c>
      <c r="AF2068" s="43">
        <f t="shared" si="266"/>
        <v>4.7861429269002782E-2</v>
      </c>
    </row>
    <row r="2069" spans="1:32" x14ac:dyDescent="0.25">
      <c r="A2069" s="46" t="s">
        <v>2349</v>
      </c>
      <c r="B2069" s="46" t="s">
        <v>155</v>
      </c>
      <c r="C2069">
        <v>2014</v>
      </c>
      <c r="D2069" s="84">
        <v>58886.747499999998</v>
      </c>
      <c r="E2069">
        <v>25237.177500000002</v>
      </c>
      <c r="F2069">
        <v>37627.787772041702</v>
      </c>
      <c r="G2069">
        <v>37627.787772041702</v>
      </c>
      <c r="H2069">
        <v>0</v>
      </c>
      <c r="I2069">
        <v>0</v>
      </c>
      <c r="J2069">
        <v>1</v>
      </c>
      <c r="K2069">
        <v>37627.787772041702</v>
      </c>
      <c r="L2069">
        <v>37627.787772041702</v>
      </c>
      <c r="M2069" s="38">
        <f>IF(OR(Beazley_data[[#This Row],[total_RC]]&lt;0.6,Beazley_data[[#This Row],[total_RC]]&gt;2),1,Beazley_data[[#This Row],[total_RC]])</f>
        <v>1</v>
      </c>
      <c r="P2069" s="39" t="str">
        <f>Beazley_data[[#This Row],[key]]</f>
        <v>MP2014</v>
      </c>
      <c r="Q2069" s="40">
        <f>Beazley_data[[#This Row],[WEP]]</f>
        <v>58886.747499999998</v>
      </c>
      <c r="R2069" s="40">
        <f t="shared" si="259"/>
        <v>60686.436999999998</v>
      </c>
      <c r="S2069" s="41">
        <f t="shared" si="260"/>
        <v>2.9655547251851357E-2</v>
      </c>
      <c r="U2069" s="42">
        <f>Beazley_data[[#This Row],[Acq_costs]]</f>
        <v>25237.177500000002</v>
      </c>
      <c r="V2069" s="40">
        <f t="shared" si="261"/>
        <v>26008.473000000002</v>
      </c>
      <c r="W2069" s="43">
        <f t="shared" si="262"/>
        <v>2.9655547251851353E-2</v>
      </c>
      <c r="Y2069" s="44">
        <f>Beazley_data[[#This Row],[total_RC]]</f>
        <v>1</v>
      </c>
      <c r="Z2069" s="45">
        <f t="shared" si="263"/>
        <v>1</v>
      </c>
      <c r="AA2069" s="43">
        <f t="shared" si="264"/>
        <v>0</v>
      </c>
      <c r="AD2069" s="42">
        <f>Beazley_data[[#This Row],[Cat_incurred]]+Beazley_data[[#This Row],[incurred_exc_cat]]</f>
        <v>37627.787772041702</v>
      </c>
      <c r="AE2069" s="40">
        <f t="shared" si="265"/>
        <v>39748.118258819602</v>
      </c>
      <c r="AF2069" s="43">
        <f t="shared" si="266"/>
        <v>5.3344172747282856E-2</v>
      </c>
    </row>
    <row r="2070" spans="1:32" x14ac:dyDescent="0.25">
      <c r="A2070" s="48" t="s">
        <v>2350</v>
      </c>
      <c r="B2070" s="48" t="s">
        <v>155</v>
      </c>
      <c r="C2070" s="49">
        <v>2015</v>
      </c>
      <c r="D2070" s="85">
        <v>38296.902900000001</v>
      </c>
      <c r="E2070" s="49">
        <v>16412.958385714301</v>
      </c>
      <c r="F2070" s="49">
        <v>28157.5724684337</v>
      </c>
      <c r="G2070" s="49">
        <v>28157.5724684337</v>
      </c>
      <c r="H2070" s="49">
        <v>0</v>
      </c>
      <c r="I2070" s="49">
        <v>0</v>
      </c>
      <c r="J2070" s="49">
        <v>1</v>
      </c>
      <c r="K2070" s="49">
        <v>28157.5724684337</v>
      </c>
      <c r="L2070" s="49">
        <v>28157.5724684337</v>
      </c>
      <c r="M2070" s="38">
        <f>IF(OR(Beazley_data[[#This Row],[total_RC]]&lt;0.6,Beazley_data[[#This Row],[total_RC]]&gt;2),1,Beazley_data[[#This Row],[total_RC]])</f>
        <v>1</v>
      </c>
      <c r="P2070" s="39" t="str">
        <f>Beazley_data[[#This Row],[key]]</f>
        <v>MP2015</v>
      </c>
      <c r="Q2070" s="40">
        <f>Beazley_data[[#This Row],[WEP]]</f>
        <v>38296.902900000001</v>
      </c>
      <c r="R2070" s="40">
        <f t="shared" si="259"/>
        <v>39467.328099566002</v>
      </c>
      <c r="S2070" s="41">
        <f t="shared" si="260"/>
        <v>2.9655546902321771E-2</v>
      </c>
      <c r="U2070" s="42">
        <f>Beazley_data[[#This Row],[Acq_costs]]</f>
        <v>16412.958385714301</v>
      </c>
      <c r="V2070" s="40">
        <f t="shared" si="261"/>
        <v>16914.5692494508</v>
      </c>
      <c r="W2070" s="43">
        <f t="shared" si="262"/>
        <v>2.9655550569387772E-2</v>
      </c>
      <c r="Y2070" s="44">
        <f>Beazley_data[[#This Row],[total_RC]]</f>
        <v>1</v>
      </c>
      <c r="Z2070" s="45">
        <f t="shared" si="263"/>
        <v>1</v>
      </c>
      <c r="AA2070" s="43">
        <f t="shared" si="264"/>
        <v>0</v>
      </c>
      <c r="AD2070" s="42">
        <f>Beazley_data[[#This Row],[Cat_incurred]]+Beazley_data[[#This Row],[incurred_exc_cat]]</f>
        <v>28157.5724684337</v>
      </c>
      <c r="AE2070" s="40">
        <f t="shared" si="265"/>
        <v>29355.002685315601</v>
      </c>
      <c r="AF2070" s="43">
        <f t="shared" si="266"/>
        <v>4.0791350957051616E-2</v>
      </c>
    </row>
    <row r="2071" spans="1:32" x14ac:dyDescent="0.25">
      <c r="A2071" s="46" t="s">
        <v>2351</v>
      </c>
      <c r="B2071" s="46" t="s">
        <v>155</v>
      </c>
      <c r="C2071">
        <v>2016</v>
      </c>
      <c r="D2071" s="84">
        <v>170052.9866</v>
      </c>
      <c r="E2071">
        <v>66677.165685714295</v>
      </c>
      <c r="F2071">
        <v>22455.781181454298</v>
      </c>
      <c r="G2071">
        <v>22455.781181454298</v>
      </c>
      <c r="H2071">
        <v>71032.331790323995</v>
      </c>
      <c r="I2071">
        <v>71032.331790323995</v>
      </c>
      <c r="J2071">
        <v>1</v>
      </c>
      <c r="K2071">
        <v>93488.112971778304</v>
      </c>
      <c r="L2071">
        <v>93488.112971778304</v>
      </c>
      <c r="M2071" s="38">
        <f>IF(OR(Beazley_data[[#This Row],[total_RC]]&lt;0.6,Beazley_data[[#This Row],[total_RC]]&gt;2),1,Beazley_data[[#This Row],[total_RC]])</f>
        <v>1</v>
      </c>
      <c r="P2071" s="39" t="str">
        <f>Beazley_data[[#This Row],[key]]</f>
        <v>MP2016</v>
      </c>
      <c r="Q2071" s="40">
        <f>Beazley_data[[#This Row],[WEP]]</f>
        <v>170052.9866</v>
      </c>
      <c r="R2071" s="40">
        <f t="shared" si="259"/>
        <v>175250.12497199999</v>
      </c>
      <c r="S2071" s="41">
        <f t="shared" si="260"/>
        <v>2.9655547308912573E-2</v>
      </c>
      <c r="U2071" s="42">
        <f>Beazley_data[[#This Row],[Acq_costs]]</f>
        <v>66677.165685714295</v>
      </c>
      <c r="V2071" s="40">
        <f t="shared" si="261"/>
        <v>68714.944988000003</v>
      </c>
      <c r="W2071" s="43">
        <f t="shared" si="262"/>
        <v>2.9655547314220716E-2</v>
      </c>
      <c r="Y2071" s="44">
        <f>Beazley_data[[#This Row],[total_RC]]</f>
        <v>1</v>
      </c>
      <c r="Z2071" s="45">
        <f t="shared" si="263"/>
        <v>1</v>
      </c>
      <c r="AA2071" s="43">
        <f t="shared" si="264"/>
        <v>0</v>
      </c>
      <c r="AD2071" s="42">
        <f>Beazley_data[[#This Row],[Cat_incurred]]+Beazley_data[[#This Row],[incurred_exc_cat]]</f>
        <v>93488.11297177829</v>
      </c>
      <c r="AE2071" s="40">
        <f t="shared" si="265"/>
        <v>99524.017300444393</v>
      </c>
      <c r="AF2071" s="43">
        <f t="shared" si="266"/>
        <v>6.0647715922125985E-2</v>
      </c>
    </row>
    <row r="2072" spans="1:32" x14ac:dyDescent="0.25">
      <c r="A2072" s="48" t="s">
        <v>2352</v>
      </c>
      <c r="B2072" s="48" t="s">
        <v>155</v>
      </c>
      <c r="C2072" s="49">
        <v>2017</v>
      </c>
      <c r="D2072" s="85">
        <v>59836.533799999997</v>
      </c>
      <c r="E2072" s="49">
        <v>25644.228771428599</v>
      </c>
      <c r="F2072" s="49">
        <v>92751.003365088007</v>
      </c>
      <c r="G2072" s="49">
        <v>92751.003365088007</v>
      </c>
      <c r="H2072" s="49">
        <v>0</v>
      </c>
      <c r="I2072" s="49">
        <v>0</v>
      </c>
      <c r="J2072" s="49">
        <v>1</v>
      </c>
      <c r="K2072" s="49">
        <v>92751.003365088007</v>
      </c>
      <c r="L2072" s="49">
        <v>92751.003365088007</v>
      </c>
      <c r="M2072" s="38">
        <f>IF(OR(Beazley_data[[#This Row],[total_RC]]&lt;0.6,Beazley_data[[#This Row],[total_RC]]&gt;2),1,Beazley_data[[#This Row],[total_RC]])</f>
        <v>1</v>
      </c>
      <c r="P2072" s="39" t="str">
        <f>Beazley_data[[#This Row],[key]]</f>
        <v>MP2017</v>
      </c>
      <c r="Q2072" s="40">
        <f>Beazley_data[[#This Row],[WEP]]</f>
        <v>59836.533799999997</v>
      </c>
      <c r="R2072" s="40">
        <f t="shared" si="259"/>
        <v>61665.250500000002</v>
      </c>
      <c r="S2072" s="41">
        <f t="shared" si="260"/>
        <v>2.9655546441021988E-2</v>
      </c>
      <c r="U2072" s="42">
        <f>Beazley_data[[#This Row],[Acq_costs]]</f>
        <v>25644.228771428599</v>
      </c>
      <c r="V2072" s="40">
        <f t="shared" si="261"/>
        <v>26427.964499999998</v>
      </c>
      <c r="W2072" s="43">
        <f t="shared" si="262"/>
        <v>2.9655546441020794E-2</v>
      </c>
      <c r="Y2072" s="44">
        <f>Beazley_data[[#This Row],[total_RC]]</f>
        <v>1</v>
      </c>
      <c r="Z2072" s="45">
        <f t="shared" si="263"/>
        <v>1</v>
      </c>
      <c r="AA2072" s="43">
        <f t="shared" si="264"/>
        <v>0</v>
      </c>
      <c r="AD2072" s="42">
        <f>Beazley_data[[#This Row],[Cat_incurred]]+Beazley_data[[#This Row],[incurred_exc_cat]]</f>
        <v>92751.003365088007</v>
      </c>
      <c r="AE2072" s="40">
        <f t="shared" si="265"/>
        <v>118773.454089744</v>
      </c>
      <c r="AF2072" s="43">
        <f t="shared" si="266"/>
        <v>0.21909315447704078</v>
      </c>
    </row>
    <row r="2073" spans="1:32" x14ac:dyDescent="0.25">
      <c r="A2073" s="46" t="s">
        <v>2353</v>
      </c>
      <c r="B2073" s="46" t="s">
        <v>155</v>
      </c>
      <c r="C2073">
        <v>2024</v>
      </c>
      <c r="D2073" s="84">
        <v>288212.63760000002</v>
      </c>
      <c r="E2073">
        <v>110697.587451903</v>
      </c>
      <c r="F2073">
        <v>0</v>
      </c>
      <c r="G2073">
        <v>0</v>
      </c>
      <c r="H2073">
        <v>0</v>
      </c>
      <c r="I2073">
        <v>0</v>
      </c>
      <c r="K2073">
        <v>0</v>
      </c>
      <c r="L2073">
        <v>0</v>
      </c>
      <c r="M2073" s="38">
        <f>IF(OR(Beazley_data[[#This Row],[total_RC]]&lt;0.6,Beazley_data[[#This Row],[total_RC]]&gt;2),1,Beazley_data[[#This Row],[total_RC]])</f>
        <v>1</v>
      </c>
      <c r="P2073" s="39" t="str">
        <f>Beazley_data[[#This Row],[key]]</f>
        <v>MP2024</v>
      </c>
      <c r="Q2073" s="40">
        <f>Beazley_data[[#This Row],[WEP]]</f>
        <v>288212.63760000002</v>
      </c>
      <c r="R2073" s="40">
        <f t="shared" si="259"/>
        <v>0</v>
      </c>
      <c r="S2073" s="41" t="str">
        <f t="shared" si="260"/>
        <v>no values</v>
      </c>
      <c r="U2073" s="42">
        <f>Beazley_data[[#This Row],[Acq_costs]]</f>
        <v>110697.587451903</v>
      </c>
      <c r="V2073" s="40">
        <f t="shared" si="261"/>
        <v>0</v>
      </c>
      <c r="W2073" s="43" t="str">
        <f t="shared" si="262"/>
        <v>no values</v>
      </c>
      <c r="Y2073" s="44">
        <f>Beazley_data[[#This Row],[total_RC]]</f>
        <v>0</v>
      </c>
      <c r="Z2073" s="45">
        <f t="shared" si="263"/>
        <v>0</v>
      </c>
      <c r="AA2073" s="43" t="str">
        <f t="shared" si="264"/>
        <v>no values</v>
      </c>
      <c r="AD2073" s="42">
        <f>Beazley_data[[#This Row],[Cat_incurred]]+Beazley_data[[#This Row],[incurred_exc_cat]]</f>
        <v>0</v>
      </c>
      <c r="AE2073" s="40">
        <f t="shared" si="265"/>
        <v>0</v>
      </c>
      <c r="AF2073" s="43" t="str">
        <f t="shared" si="266"/>
        <v>no values</v>
      </c>
    </row>
    <row r="2074" spans="1:32" x14ac:dyDescent="0.25">
      <c r="A2074" s="48" t="s">
        <v>2354</v>
      </c>
      <c r="B2074" s="48" t="s">
        <v>79</v>
      </c>
      <c r="C2074" s="49">
        <v>1993</v>
      </c>
      <c r="D2074" s="85">
        <v>28923.632000000001</v>
      </c>
      <c r="E2074" s="49">
        <v>9847.8244686907001</v>
      </c>
      <c r="F2074" s="49">
        <v>0</v>
      </c>
      <c r="G2074" s="49">
        <v>0</v>
      </c>
      <c r="H2074" s="49">
        <v>4272.3048091500004</v>
      </c>
      <c r="I2074" s="49">
        <v>4272.3048091500004</v>
      </c>
      <c r="J2074" s="49"/>
      <c r="K2074" s="49">
        <v>4272.3048091500004</v>
      </c>
      <c r="L2074" s="49">
        <v>4272.3048091500004</v>
      </c>
      <c r="M2074" s="38">
        <f>IF(OR(Beazley_data[[#This Row],[total_RC]]&lt;0.6,Beazley_data[[#This Row],[total_RC]]&gt;2),1,Beazley_data[[#This Row],[total_RC]])</f>
        <v>1</v>
      </c>
      <c r="P2074" s="39" t="str">
        <f>Beazley_data[[#This Row],[key]]</f>
        <v>N1993</v>
      </c>
      <c r="Q2074" s="40">
        <f>Beazley_data[[#This Row],[WEP]]</f>
        <v>28923.632000000001</v>
      </c>
      <c r="R2074" s="40">
        <f t="shared" si="259"/>
        <v>0</v>
      </c>
      <c r="S2074" s="41" t="str">
        <f t="shared" si="260"/>
        <v>no values</v>
      </c>
      <c r="U2074" s="42">
        <f>Beazley_data[[#This Row],[Acq_costs]]</f>
        <v>9847.8244686907001</v>
      </c>
      <c r="V2074" s="40">
        <f t="shared" si="261"/>
        <v>0</v>
      </c>
      <c r="W2074" s="43" t="str">
        <f t="shared" si="262"/>
        <v>no values</v>
      </c>
      <c r="Y2074" s="44">
        <f>Beazley_data[[#This Row],[total_RC]]</f>
        <v>0</v>
      </c>
      <c r="Z2074" s="45">
        <f t="shared" si="263"/>
        <v>0</v>
      </c>
      <c r="AA2074" s="43" t="str">
        <f t="shared" si="264"/>
        <v>no values</v>
      </c>
      <c r="AD2074" s="42">
        <f>Beazley_data[[#This Row],[Cat_incurred]]+Beazley_data[[#This Row],[incurred_exc_cat]]</f>
        <v>4272.3048091500004</v>
      </c>
      <c r="AE2074" s="40">
        <f t="shared" si="265"/>
        <v>0</v>
      </c>
      <c r="AF2074" s="43" t="str">
        <f t="shared" si="266"/>
        <v>no values</v>
      </c>
    </row>
    <row r="2075" spans="1:32" x14ac:dyDescent="0.25">
      <c r="A2075" s="46" t="s">
        <v>2355</v>
      </c>
      <c r="B2075" s="46" t="s">
        <v>79</v>
      </c>
      <c r="C2075">
        <v>1994</v>
      </c>
      <c r="D2075" s="84">
        <v>34451.466999999997</v>
      </c>
      <c r="E2075">
        <v>11124.119373813999</v>
      </c>
      <c r="F2075">
        <v>0</v>
      </c>
      <c r="G2075">
        <v>0</v>
      </c>
      <c r="H2075">
        <v>8207.2429178300008</v>
      </c>
      <c r="I2075">
        <v>8207.2429178300008</v>
      </c>
      <c r="K2075">
        <v>8207.2429178300008</v>
      </c>
      <c r="L2075">
        <v>8207.2429178300008</v>
      </c>
      <c r="M2075" s="38">
        <f>IF(OR(Beazley_data[[#This Row],[total_RC]]&lt;0.6,Beazley_data[[#This Row],[total_RC]]&gt;2),1,Beazley_data[[#This Row],[total_RC]])</f>
        <v>1</v>
      </c>
      <c r="P2075" s="39" t="str">
        <f>Beazley_data[[#This Row],[key]]</f>
        <v>N1994</v>
      </c>
      <c r="Q2075" s="40">
        <f>Beazley_data[[#This Row],[WEP]]</f>
        <v>34451.466999999997</v>
      </c>
      <c r="R2075" s="40">
        <f t="shared" si="259"/>
        <v>0</v>
      </c>
      <c r="S2075" s="41" t="str">
        <f t="shared" si="260"/>
        <v>no values</v>
      </c>
      <c r="U2075" s="42">
        <f>Beazley_data[[#This Row],[Acq_costs]]</f>
        <v>11124.119373813999</v>
      </c>
      <c r="V2075" s="40">
        <f t="shared" si="261"/>
        <v>0</v>
      </c>
      <c r="W2075" s="43" t="str">
        <f t="shared" si="262"/>
        <v>no values</v>
      </c>
      <c r="Y2075" s="44">
        <f>Beazley_data[[#This Row],[total_RC]]</f>
        <v>0</v>
      </c>
      <c r="Z2075" s="45">
        <f t="shared" si="263"/>
        <v>0</v>
      </c>
      <c r="AA2075" s="43" t="str">
        <f t="shared" si="264"/>
        <v>no values</v>
      </c>
      <c r="AD2075" s="42">
        <f>Beazley_data[[#This Row],[Cat_incurred]]+Beazley_data[[#This Row],[incurred_exc_cat]]</f>
        <v>8207.2429178300008</v>
      </c>
      <c r="AE2075" s="40">
        <f t="shared" si="265"/>
        <v>0</v>
      </c>
      <c r="AF2075" s="43" t="str">
        <f t="shared" si="266"/>
        <v>no values</v>
      </c>
    </row>
    <row r="2076" spans="1:32" x14ac:dyDescent="0.25">
      <c r="A2076" s="48" t="s">
        <v>2356</v>
      </c>
      <c r="B2076" s="48" t="s">
        <v>79</v>
      </c>
      <c r="C2076" s="49">
        <v>1995</v>
      </c>
      <c r="D2076" s="85">
        <v>3378.7460999999998</v>
      </c>
      <c r="E2076" s="49">
        <v>2070.84438387097</v>
      </c>
      <c r="F2076" s="49">
        <v>0</v>
      </c>
      <c r="G2076" s="49">
        <v>0</v>
      </c>
      <c r="H2076" s="49">
        <v>1477.28279761</v>
      </c>
      <c r="I2076" s="49">
        <v>1477.28279761</v>
      </c>
      <c r="J2076" s="49">
        <v>1</v>
      </c>
      <c r="K2076" s="49">
        <v>1477.28279761</v>
      </c>
      <c r="L2076" s="49">
        <v>1477.28279761</v>
      </c>
      <c r="M2076" s="38">
        <f>IF(OR(Beazley_data[[#This Row],[total_RC]]&lt;0.6,Beazley_data[[#This Row],[total_RC]]&gt;2),1,Beazley_data[[#This Row],[total_RC]])</f>
        <v>1</v>
      </c>
      <c r="P2076" s="39" t="str">
        <f>Beazley_data[[#This Row],[key]]</f>
        <v>N1995</v>
      </c>
      <c r="Q2076" s="40">
        <f>Beazley_data[[#This Row],[WEP]]</f>
        <v>3378.7460999999998</v>
      </c>
      <c r="R2076" s="40">
        <f t="shared" si="259"/>
        <v>0</v>
      </c>
      <c r="S2076" s="41" t="str">
        <f t="shared" si="260"/>
        <v>no values</v>
      </c>
      <c r="U2076" s="42">
        <f>Beazley_data[[#This Row],[Acq_costs]]</f>
        <v>2070.84438387097</v>
      </c>
      <c r="V2076" s="40">
        <f t="shared" si="261"/>
        <v>0</v>
      </c>
      <c r="W2076" s="43" t="str">
        <f t="shared" si="262"/>
        <v>no values</v>
      </c>
      <c r="Y2076" s="44">
        <f>Beazley_data[[#This Row],[total_RC]]</f>
        <v>1</v>
      </c>
      <c r="Z2076" s="45">
        <f t="shared" si="263"/>
        <v>0</v>
      </c>
      <c r="AA2076" s="43" t="str">
        <f t="shared" si="264"/>
        <v>no values</v>
      </c>
      <c r="AD2076" s="42">
        <f>Beazley_data[[#This Row],[Cat_incurred]]+Beazley_data[[#This Row],[incurred_exc_cat]]</f>
        <v>1477.28279761</v>
      </c>
      <c r="AE2076" s="40">
        <f t="shared" si="265"/>
        <v>0</v>
      </c>
      <c r="AF2076" s="43" t="str">
        <f t="shared" si="266"/>
        <v>no values</v>
      </c>
    </row>
    <row r="2077" spans="1:32" x14ac:dyDescent="0.25">
      <c r="A2077" s="46" t="s">
        <v>2357</v>
      </c>
      <c r="B2077" s="46" t="s">
        <v>79</v>
      </c>
      <c r="C2077">
        <v>1996</v>
      </c>
      <c r="D2077" s="84">
        <v>1491.1958999999999</v>
      </c>
      <c r="E2077">
        <v>586.00534596774196</v>
      </c>
      <c r="F2077">
        <v>0</v>
      </c>
      <c r="G2077">
        <v>0</v>
      </c>
      <c r="H2077">
        <v>152.62360261000001</v>
      </c>
      <c r="I2077">
        <v>152.62360261000001</v>
      </c>
      <c r="J2077">
        <v>1</v>
      </c>
      <c r="K2077">
        <v>152.62360261000001</v>
      </c>
      <c r="L2077">
        <v>152.62360261000001</v>
      </c>
      <c r="M2077" s="38">
        <f>IF(OR(Beazley_data[[#This Row],[total_RC]]&lt;0.6,Beazley_data[[#This Row],[total_RC]]&gt;2),1,Beazley_data[[#This Row],[total_RC]])</f>
        <v>1</v>
      </c>
      <c r="P2077" s="39" t="str">
        <f>Beazley_data[[#This Row],[key]]</f>
        <v>N1996</v>
      </c>
      <c r="Q2077" s="40">
        <f>Beazley_data[[#This Row],[WEP]]</f>
        <v>1491.1958999999999</v>
      </c>
      <c r="R2077" s="40">
        <f t="shared" si="259"/>
        <v>0</v>
      </c>
      <c r="S2077" s="41" t="str">
        <f t="shared" si="260"/>
        <v>no values</v>
      </c>
      <c r="U2077" s="42">
        <f>Beazley_data[[#This Row],[Acq_costs]]</f>
        <v>586.00534596774196</v>
      </c>
      <c r="V2077" s="40">
        <f t="shared" si="261"/>
        <v>0</v>
      </c>
      <c r="W2077" s="43" t="str">
        <f t="shared" si="262"/>
        <v>no values</v>
      </c>
      <c r="Y2077" s="44">
        <f>Beazley_data[[#This Row],[total_RC]]</f>
        <v>1</v>
      </c>
      <c r="Z2077" s="45">
        <f t="shared" si="263"/>
        <v>0</v>
      </c>
      <c r="AA2077" s="43" t="str">
        <f t="shared" si="264"/>
        <v>no values</v>
      </c>
      <c r="AD2077" s="42">
        <f>Beazley_data[[#This Row],[Cat_incurred]]+Beazley_data[[#This Row],[incurred_exc_cat]]</f>
        <v>152.62360261000001</v>
      </c>
      <c r="AE2077" s="40">
        <f t="shared" si="265"/>
        <v>0</v>
      </c>
      <c r="AF2077" s="43" t="str">
        <f t="shared" si="266"/>
        <v>no values</v>
      </c>
    </row>
    <row r="2078" spans="1:32" x14ac:dyDescent="0.25">
      <c r="A2078" s="48" t="s">
        <v>2358</v>
      </c>
      <c r="B2078" s="48" t="s">
        <v>79</v>
      </c>
      <c r="C2078" s="49">
        <v>1997</v>
      </c>
      <c r="D2078" s="85">
        <v>3277.527</v>
      </c>
      <c r="E2078" s="49">
        <v>1901.7551249999999</v>
      </c>
      <c r="F2078" s="49">
        <v>0</v>
      </c>
      <c r="G2078" s="49">
        <v>0</v>
      </c>
      <c r="H2078" s="49">
        <v>1527.38132197</v>
      </c>
      <c r="I2078" s="49">
        <v>1527.38132197</v>
      </c>
      <c r="J2078" s="49">
        <v>0.99790920978657605</v>
      </c>
      <c r="K2078" s="49">
        <v>1527.38132197</v>
      </c>
      <c r="L2078" s="49">
        <v>1527.38132197</v>
      </c>
      <c r="M2078" s="38">
        <f>IF(OR(Beazley_data[[#This Row],[total_RC]]&lt;0.6,Beazley_data[[#This Row],[total_RC]]&gt;2),1,Beazley_data[[#This Row],[total_RC]])</f>
        <v>0.99790920978657605</v>
      </c>
      <c r="P2078" s="39" t="str">
        <f>Beazley_data[[#This Row],[key]]</f>
        <v>N1997</v>
      </c>
      <c r="Q2078" s="40">
        <f>Beazley_data[[#This Row],[WEP]]</f>
        <v>3277.527</v>
      </c>
      <c r="R2078" s="40">
        <f t="shared" si="259"/>
        <v>0</v>
      </c>
      <c r="S2078" s="41" t="str">
        <f t="shared" si="260"/>
        <v>no values</v>
      </c>
      <c r="U2078" s="42">
        <f>Beazley_data[[#This Row],[Acq_costs]]</f>
        <v>1901.7551249999999</v>
      </c>
      <c r="V2078" s="40">
        <f t="shared" si="261"/>
        <v>0</v>
      </c>
      <c r="W2078" s="43" t="str">
        <f t="shared" si="262"/>
        <v>no values</v>
      </c>
      <c r="Y2078" s="44">
        <f>Beazley_data[[#This Row],[total_RC]]</f>
        <v>0.99790920978657605</v>
      </c>
      <c r="Z2078" s="45">
        <f t="shared" si="263"/>
        <v>0</v>
      </c>
      <c r="AA2078" s="43" t="str">
        <f t="shared" si="264"/>
        <v>no values</v>
      </c>
      <c r="AD2078" s="42">
        <f>Beazley_data[[#This Row],[Cat_incurred]]+Beazley_data[[#This Row],[incurred_exc_cat]]</f>
        <v>1527.38132197</v>
      </c>
      <c r="AE2078" s="40">
        <f t="shared" si="265"/>
        <v>0</v>
      </c>
      <c r="AF2078" s="43" t="str">
        <f t="shared" si="266"/>
        <v>no values</v>
      </c>
    </row>
    <row r="2079" spans="1:32" x14ac:dyDescent="0.25">
      <c r="A2079" s="46" t="s">
        <v>2359</v>
      </c>
      <c r="B2079" s="46" t="s">
        <v>79</v>
      </c>
      <c r="C2079">
        <v>1998</v>
      </c>
      <c r="D2079" s="84">
        <v>12197.7911</v>
      </c>
      <c r="E2079">
        <v>1350.4930165573701</v>
      </c>
      <c r="F2079">
        <v>0</v>
      </c>
      <c r="G2079">
        <v>0</v>
      </c>
      <c r="H2079">
        <v>0</v>
      </c>
      <c r="I2079">
        <v>0</v>
      </c>
      <c r="K2079">
        <v>0</v>
      </c>
      <c r="L2079">
        <v>0</v>
      </c>
      <c r="M2079" s="38">
        <f>IF(OR(Beazley_data[[#This Row],[total_RC]]&lt;0.6,Beazley_data[[#This Row],[total_RC]]&gt;2),1,Beazley_data[[#This Row],[total_RC]])</f>
        <v>1</v>
      </c>
      <c r="P2079" s="39" t="str">
        <f>Beazley_data[[#This Row],[key]]</f>
        <v>N1998</v>
      </c>
      <c r="Q2079" s="40">
        <f>Beazley_data[[#This Row],[WEP]]</f>
        <v>12197.7911</v>
      </c>
      <c r="R2079" s="40">
        <f t="shared" si="259"/>
        <v>0</v>
      </c>
      <c r="S2079" s="41" t="str">
        <f t="shared" si="260"/>
        <v>no values</v>
      </c>
      <c r="U2079" s="42">
        <f>Beazley_data[[#This Row],[Acq_costs]]</f>
        <v>1350.4930165573701</v>
      </c>
      <c r="V2079" s="40">
        <f t="shared" si="261"/>
        <v>0</v>
      </c>
      <c r="W2079" s="43" t="str">
        <f t="shared" si="262"/>
        <v>no values</v>
      </c>
      <c r="Y2079" s="44">
        <f>Beazley_data[[#This Row],[total_RC]]</f>
        <v>0</v>
      </c>
      <c r="Z2079" s="45">
        <f t="shared" si="263"/>
        <v>0</v>
      </c>
      <c r="AA2079" s="43" t="str">
        <f t="shared" si="264"/>
        <v>no values</v>
      </c>
      <c r="AD2079" s="42">
        <f>Beazley_data[[#This Row],[Cat_incurred]]+Beazley_data[[#This Row],[incurred_exc_cat]]</f>
        <v>0</v>
      </c>
      <c r="AE2079" s="40">
        <f t="shared" si="265"/>
        <v>0</v>
      </c>
      <c r="AF2079" s="43" t="str">
        <f t="shared" si="266"/>
        <v>no values</v>
      </c>
    </row>
    <row r="2080" spans="1:32" x14ac:dyDescent="0.25">
      <c r="A2080" s="48" t="s">
        <v>2360</v>
      </c>
      <c r="B2080" s="48" t="s">
        <v>79</v>
      </c>
      <c r="C2080" s="49">
        <v>2001</v>
      </c>
      <c r="D2080" s="85">
        <v>880153.02170000004</v>
      </c>
      <c r="E2080" s="49">
        <v>4112.1996476814602</v>
      </c>
      <c r="F2080" s="49">
        <v>0</v>
      </c>
      <c r="G2080" s="49">
        <v>0</v>
      </c>
      <c r="H2080" s="49">
        <v>3458221.2687428901</v>
      </c>
      <c r="I2080" s="49">
        <v>3458221.2687428901</v>
      </c>
      <c r="J2080" s="49">
        <v>0.99</v>
      </c>
      <c r="K2080" s="49">
        <v>3458221.2687428901</v>
      </c>
      <c r="L2080" s="49">
        <v>3458221.2687428901</v>
      </c>
      <c r="M2080" s="38">
        <f>IF(OR(Beazley_data[[#This Row],[total_RC]]&lt;0.6,Beazley_data[[#This Row],[total_RC]]&gt;2),1,Beazley_data[[#This Row],[total_RC]])</f>
        <v>0.99</v>
      </c>
      <c r="P2080" s="39" t="str">
        <f>Beazley_data[[#This Row],[key]]</f>
        <v>N2001</v>
      </c>
      <c r="Q2080" s="40">
        <f>Beazley_data[[#This Row],[WEP]]</f>
        <v>880153.02170000004</v>
      </c>
      <c r="R2080" s="40">
        <f t="shared" si="259"/>
        <v>914804.71552800003</v>
      </c>
      <c r="S2080" s="41">
        <f t="shared" si="260"/>
        <v>3.7878787942189372E-2</v>
      </c>
      <c r="U2080" s="42">
        <f>Beazley_data[[#This Row],[Acq_costs]]</f>
        <v>4112.1996476814602</v>
      </c>
      <c r="V2080" s="40">
        <f t="shared" si="261"/>
        <v>4274.0973000000004</v>
      </c>
      <c r="W2080" s="43">
        <f t="shared" si="262"/>
        <v>3.7878794270439317E-2</v>
      </c>
      <c r="Y2080" s="44">
        <f>Beazley_data[[#This Row],[total_RC]]</f>
        <v>0.99</v>
      </c>
      <c r="Z2080" s="45">
        <f t="shared" si="263"/>
        <v>0.99000000320799497</v>
      </c>
      <c r="AA2080" s="43">
        <f t="shared" si="264"/>
        <v>3.24039895997407E-9</v>
      </c>
      <c r="AD2080" s="42">
        <f>Beazley_data[[#This Row],[Cat_incurred]]+Beazley_data[[#This Row],[incurred_exc_cat]]</f>
        <v>3458221.2687428901</v>
      </c>
      <c r="AE2080" s="40">
        <f t="shared" si="265"/>
        <v>3645756.7883879999</v>
      </c>
      <c r="AF2080" s="43">
        <f t="shared" si="266"/>
        <v>5.1439393939393882E-2</v>
      </c>
    </row>
    <row r="2081" spans="1:32" x14ac:dyDescent="0.25">
      <c r="A2081" s="46" t="s">
        <v>2361</v>
      </c>
      <c r="B2081" s="46" t="s">
        <v>79</v>
      </c>
      <c r="C2081">
        <v>2002</v>
      </c>
      <c r="D2081" s="84">
        <v>255799.3995</v>
      </c>
      <c r="E2081">
        <v>25.582497688118799</v>
      </c>
      <c r="F2081">
        <v>822304.33981163998</v>
      </c>
      <c r="G2081">
        <v>822304.33981163998</v>
      </c>
      <c r="H2081">
        <v>0</v>
      </c>
      <c r="I2081">
        <v>0</v>
      </c>
      <c r="J2081">
        <v>1.01</v>
      </c>
      <c r="K2081">
        <v>822304.33981163998</v>
      </c>
      <c r="L2081">
        <v>822304.33981163998</v>
      </c>
      <c r="M2081" s="38">
        <f>IF(OR(Beazley_data[[#This Row],[total_RC]]&lt;0.6,Beazley_data[[#This Row],[total_RC]]&gt;2),1,Beazley_data[[#This Row],[total_RC]])</f>
        <v>1.01</v>
      </c>
      <c r="P2081" s="39" t="str">
        <f>Beazley_data[[#This Row],[key]]</f>
        <v>N2002</v>
      </c>
      <c r="Q2081" s="40">
        <f>Beazley_data[[#This Row],[WEP]]</f>
        <v>255799.3995</v>
      </c>
      <c r="R2081" s="40">
        <f t="shared" si="259"/>
        <v>265870.24200000003</v>
      </c>
      <c r="S2081" s="41">
        <f t="shared" si="260"/>
        <v>3.7878787878787977E-2</v>
      </c>
      <c r="U2081" s="42">
        <f>Beazley_data[[#This Row],[Acq_costs]]</f>
        <v>25.582497688118799</v>
      </c>
      <c r="V2081" s="40">
        <f t="shared" si="261"/>
        <v>26.589683999999998</v>
      </c>
      <c r="W2081" s="43">
        <f t="shared" si="262"/>
        <v>3.7878837216764182E-2</v>
      </c>
      <c r="Y2081" s="44">
        <f>Beazley_data[[#This Row],[total_RC]]</f>
        <v>1.01</v>
      </c>
      <c r="Z2081" s="45">
        <f t="shared" si="263"/>
        <v>1.00999999980945</v>
      </c>
      <c r="AA2081" s="43">
        <f t="shared" si="264"/>
        <v>-1.8866338637922734E-10</v>
      </c>
      <c r="AD2081" s="42">
        <f>Beazley_data[[#This Row],[Cat_incurred]]+Beazley_data[[#This Row],[incurred_exc_cat]]</f>
        <v>822304.33981163998</v>
      </c>
      <c r="AE2081" s="40">
        <f t="shared" si="265"/>
        <v>866896.995888</v>
      </c>
      <c r="AF2081" s="43">
        <f t="shared" si="266"/>
        <v>5.1439393939393972E-2</v>
      </c>
    </row>
    <row r="2082" spans="1:32" x14ac:dyDescent="0.25">
      <c r="A2082" s="48" t="s">
        <v>2362</v>
      </c>
      <c r="B2082" s="48" t="s">
        <v>79</v>
      </c>
      <c r="C2082" s="49">
        <v>2003</v>
      </c>
      <c r="D2082" s="85">
        <v>3091.9</v>
      </c>
      <c r="E2082" s="49">
        <v>1325.1</v>
      </c>
      <c r="F2082" s="49">
        <v>0</v>
      </c>
      <c r="G2082" s="49">
        <v>0</v>
      </c>
      <c r="H2082" s="49">
        <v>0</v>
      </c>
      <c r="I2082" s="49">
        <v>0</v>
      </c>
      <c r="J2082" s="49"/>
      <c r="K2082" s="49">
        <v>0</v>
      </c>
      <c r="L2082" s="49">
        <v>0</v>
      </c>
      <c r="M2082" s="38">
        <f>IF(OR(Beazley_data[[#This Row],[total_RC]]&lt;0.6,Beazley_data[[#This Row],[total_RC]]&gt;2),1,Beazley_data[[#This Row],[total_RC]])</f>
        <v>1</v>
      </c>
      <c r="P2082" s="39" t="str">
        <f>Beazley_data[[#This Row],[key]]</f>
        <v>N2003</v>
      </c>
      <c r="Q2082" s="40">
        <f>Beazley_data[[#This Row],[WEP]]</f>
        <v>3091.9</v>
      </c>
      <c r="R2082" s="40">
        <f t="shared" si="259"/>
        <v>3091.9</v>
      </c>
      <c r="S2082" s="41">
        <f t="shared" si="260"/>
        <v>0</v>
      </c>
      <c r="U2082" s="42">
        <f>Beazley_data[[#This Row],[Acq_costs]]</f>
        <v>1325.1</v>
      </c>
      <c r="V2082" s="40">
        <f t="shared" si="261"/>
        <v>1325.1</v>
      </c>
      <c r="W2082" s="43">
        <f t="shared" si="262"/>
        <v>0</v>
      </c>
      <c r="Y2082" s="44">
        <f>Beazley_data[[#This Row],[total_RC]]</f>
        <v>0</v>
      </c>
      <c r="Z2082" s="45">
        <f t="shared" si="263"/>
        <v>0</v>
      </c>
      <c r="AA2082" s="43" t="str">
        <f t="shared" si="264"/>
        <v>no values</v>
      </c>
      <c r="AD2082" s="42">
        <f>Beazley_data[[#This Row],[Cat_incurred]]+Beazley_data[[#This Row],[incurred_exc_cat]]</f>
        <v>0</v>
      </c>
      <c r="AE2082" s="40">
        <f t="shared" si="265"/>
        <v>0</v>
      </c>
      <c r="AF2082" s="43" t="str">
        <f t="shared" si="266"/>
        <v>no values</v>
      </c>
    </row>
    <row r="2083" spans="1:32" x14ac:dyDescent="0.25">
      <c r="A2083" s="46" t="s">
        <v>2363</v>
      </c>
      <c r="B2083" s="46" t="s">
        <v>79</v>
      </c>
      <c r="C2083">
        <v>2005</v>
      </c>
      <c r="D2083" s="84">
        <v>34282.289700000001</v>
      </c>
      <c r="E2083">
        <v>8840.0872811320805</v>
      </c>
      <c r="F2083">
        <v>0</v>
      </c>
      <c r="G2083">
        <v>0</v>
      </c>
      <c r="H2083">
        <v>0</v>
      </c>
      <c r="I2083">
        <v>0</v>
      </c>
      <c r="J2083">
        <v>1</v>
      </c>
      <c r="K2083">
        <v>0</v>
      </c>
      <c r="L2083">
        <v>0</v>
      </c>
      <c r="M2083" s="38">
        <f>IF(OR(Beazley_data[[#This Row],[total_RC]]&lt;0.6,Beazley_data[[#This Row],[total_RC]]&gt;2),1,Beazley_data[[#This Row],[total_RC]])</f>
        <v>1</v>
      </c>
      <c r="P2083" s="39" t="str">
        <f>Beazley_data[[#This Row],[key]]</f>
        <v>N2005</v>
      </c>
      <c r="Q2083" s="40">
        <f>Beazley_data[[#This Row],[WEP]]</f>
        <v>34282.289700000001</v>
      </c>
      <c r="R2083" s="40">
        <f t="shared" si="259"/>
        <v>34282.289700000001</v>
      </c>
      <c r="S2083" s="41">
        <f t="shared" si="260"/>
        <v>0</v>
      </c>
      <c r="U2083" s="42">
        <f>Beazley_data[[#This Row],[Acq_costs]]</f>
        <v>8840.0872811320805</v>
      </c>
      <c r="V2083" s="40">
        <f t="shared" si="261"/>
        <v>8840.0872999999992</v>
      </c>
      <c r="W2083" s="43">
        <f t="shared" si="262"/>
        <v>2.1343588651722338E-9</v>
      </c>
      <c r="Y2083" s="44">
        <f>Beazley_data[[#This Row],[total_RC]]</f>
        <v>1</v>
      </c>
      <c r="Z2083" s="45">
        <f t="shared" si="263"/>
        <v>1</v>
      </c>
      <c r="AA2083" s="43">
        <f t="shared" si="264"/>
        <v>0</v>
      </c>
      <c r="AD2083" s="42">
        <f>Beazley_data[[#This Row],[Cat_incurred]]+Beazley_data[[#This Row],[incurred_exc_cat]]</f>
        <v>0</v>
      </c>
      <c r="AE2083" s="40">
        <f t="shared" si="265"/>
        <v>0</v>
      </c>
      <c r="AF2083" s="43" t="str">
        <f t="shared" si="266"/>
        <v>no values</v>
      </c>
    </row>
    <row r="2084" spans="1:32" x14ac:dyDescent="0.25">
      <c r="A2084" s="48" t="s">
        <v>2364</v>
      </c>
      <c r="B2084" s="48" t="s">
        <v>79</v>
      </c>
      <c r="C2084" s="49">
        <v>2016</v>
      </c>
      <c r="D2084" s="85">
        <v>115800.0442</v>
      </c>
      <c r="E2084" s="49">
        <v>45752.582343116701</v>
      </c>
      <c r="F2084" s="49">
        <v>0</v>
      </c>
      <c r="G2084" s="49">
        <v>0</v>
      </c>
      <c r="H2084" s="49">
        <v>0</v>
      </c>
      <c r="I2084" s="49">
        <v>0</v>
      </c>
      <c r="J2084" s="49"/>
      <c r="K2084" s="49">
        <v>0</v>
      </c>
      <c r="L2084" s="49">
        <v>0</v>
      </c>
      <c r="M2084" s="38">
        <f>IF(OR(Beazley_data[[#This Row],[total_RC]]&lt;0.6,Beazley_data[[#This Row],[total_RC]]&gt;2),1,Beazley_data[[#This Row],[total_RC]])</f>
        <v>1</v>
      </c>
      <c r="P2084" s="39" t="str">
        <f>Beazley_data[[#This Row],[key]]</f>
        <v>N2016</v>
      </c>
      <c r="Q2084" s="40">
        <f>Beazley_data[[#This Row],[WEP]]</f>
        <v>115800.0442</v>
      </c>
      <c r="R2084" s="40">
        <f t="shared" si="259"/>
        <v>120359.101104</v>
      </c>
      <c r="S2084" s="41">
        <f t="shared" si="260"/>
        <v>3.7878788244360542E-2</v>
      </c>
      <c r="U2084" s="42">
        <f>Beazley_data[[#This Row],[Acq_costs]]</f>
        <v>45752.582343116701</v>
      </c>
      <c r="V2084" s="40">
        <f t="shared" si="261"/>
        <v>47553.865259999999</v>
      </c>
      <c r="W2084" s="43">
        <f t="shared" si="262"/>
        <v>3.787879086242122E-2</v>
      </c>
      <c r="Y2084" s="44">
        <f>Beazley_data[[#This Row],[total_RC]]</f>
        <v>0</v>
      </c>
      <c r="Z2084" s="45">
        <f t="shared" si="263"/>
        <v>0</v>
      </c>
      <c r="AA2084" s="43" t="str">
        <f t="shared" si="264"/>
        <v>no values</v>
      </c>
      <c r="AD2084" s="42">
        <f>Beazley_data[[#This Row],[Cat_incurred]]+Beazley_data[[#This Row],[incurred_exc_cat]]</f>
        <v>0</v>
      </c>
      <c r="AE2084" s="40">
        <f t="shared" si="265"/>
        <v>0</v>
      </c>
      <c r="AF2084" s="43" t="str">
        <f t="shared" si="266"/>
        <v>no values</v>
      </c>
    </row>
    <row r="2085" spans="1:32" x14ac:dyDescent="0.25">
      <c r="A2085" s="46" t="s">
        <v>2365</v>
      </c>
      <c r="B2085" s="46" t="s">
        <v>79</v>
      </c>
      <c r="C2085">
        <v>2017</v>
      </c>
      <c r="D2085" s="84">
        <v>56250</v>
      </c>
      <c r="E2085">
        <v>18750</v>
      </c>
      <c r="F2085">
        <v>270.93578250000002</v>
      </c>
      <c r="G2085">
        <v>270.93578250000002</v>
      </c>
      <c r="H2085">
        <v>6728.9032608750003</v>
      </c>
      <c r="I2085">
        <v>6728.9032608750003</v>
      </c>
      <c r="K2085">
        <v>6999.8390433750001</v>
      </c>
      <c r="L2085">
        <v>6999.8390433750001</v>
      </c>
      <c r="M2085" s="38">
        <f>IF(OR(Beazley_data[[#This Row],[total_RC]]&lt;0.6,Beazley_data[[#This Row],[total_RC]]&gt;2),1,Beazley_data[[#This Row],[total_RC]])</f>
        <v>1</v>
      </c>
      <c r="P2085" s="39" t="str">
        <f>Beazley_data[[#This Row],[key]]</f>
        <v>N2017</v>
      </c>
      <c r="Q2085" s="40">
        <f>Beazley_data[[#This Row],[WEP]]</f>
        <v>56250</v>
      </c>
      <c r="R2085" s="40">
        <f t="shared" si="259"/>
        <v>56250</v>
      </c>
      <c r="S2085" s="41">
        <f t="shared" si="260"/>
        <v>0</v>
      </c>
      <c r="U2085" s="42">
        <f>Beazley_data[[#This Row],[Acq_costs]]</f>
        <v>18750</v>
      </c>
      <c r="V2085" s="40">
        <f t="shared" si="261"/>
        <v>18750</v>
      </c>
      <c r="W2085" s="43">
        <f t="shared" si="262"/>
        <v>0</v>
      </c>
      <c r="Y2085" s="44">
        <f>Beazley_data[[#This Row],[total_RC]]</f>
        <v>0</v>
      </c>
      <c r="Z2085" s="45">
        <f t="shared" si="263"/>
        <v>0</v>
      </c>
      <c r="AA2085" s="43" t="str">
        <f t="shared" si="264"/>
        <v>no values</v>
      </c>
      <c r="AD2085" s="42">
        <f>Beazley_data[[#This Row],[Cat_incurred]]+Beazley_data[[#This Row],[incurred_exc_cat]]</f>
        <v>6999.8390433750001</v>
      </c>
      <c r="AE2085" s="40">
        <f t="shared" si="265"/>
        <v>7342.8855598399996</v>
      </c>
      <c r="AF2085" s="43">
        <f t="shared" si="266"/>
        <v>4.6718216383652103E-2</v>
      </c>
    </row>
    <row r="2086" spans="1:32" x14ac:dyDescent="0.25">
      <c r="A2086" s="48" t="s">
        <v>2366</v>
      </c>
      <c r="B2086" s="48" t="s">
        <v>79</v>
      </c>
      <c r="C2086" s="49">
        <v>2018</v>
      </c>
      <c r="D2086" s="85">
        <v>108446.549</v>
      </c>
      <c r="E2086" s="49">
        <v>22774.6165555556</v>
      </c>
      <c r="F2086" s="49">
        <v>0</v>
      </c>
      <c r="G2086" s="49">
        <v>0</v>
      </c>
      <c r="H2086" s="49">
        <v>6060.8530306299999</v>
      </c>
      <c r="I2086" s="49">
        <v>6060.8530306299999</v>
      </c>
      <c r="J2086" s="49">
        <v>1</v>
      </c>
      <c r="K2086" s="49">
        <v>6060.8530306299999</v>
      </c>
      <c r="L2086" s="49">
        <v>6060.8530306299999</v>
      </c>
      <c r="M2086" s="38">
        <f>IF(OR(Beazley_data[[#This Row],[total_RC]]&lt;0.6,Beazley_data[[#This Row],[total_RC]]&gt;2),1,Beazley_data[[#This Row],[total_RC]])</f>
        <v>1</v>
      </c>
      <c r="P2086" s="39" t="str">
        <f>Beazley_data[[#This Row],[key]]</f>
        <v>N2018</v>
      </c>
      <c r="Q2086" s="40">
        <f>Beazley_data[[#This Row],[WEP]]</f>
        <v>108446.549</v>
      </c>
      <c r="R2086" s="40">
        <f t="shared" si="259"/>
        <v>107893.0851</v>
      </c>
      <c r="S2086" s="41">
        <f t="shared" si="260"/>
        <v>-5.1297439450084135E-3</v>
      </c>
      <c r="U2086" s="42">
        <f>Beazley_data[[#This Row],[Acq_costs]]</f>
        <v>22774.6165555556</v>
      </c>
      <c r="V2086" s="40">
        <f t="shared" si="261"/>
        <v>22713.120599999998</v>
      </c>
      <c r="W2086" s="43">
        <f t="shared" si="262"/>
        <v>-2.7075079923452503E-3</v>
      </c>
      <c r="Y2086" s="44">
        <f>Beazley_data[[#This Row],[total_RC]]</f>
        <v>1</v>
      </c>
      <c r="Z2086" s="45">
        <f t="shared" si="263"/>
        <v>1</v>
      </c>
      <c r="AA2086" s="43">
        <f t="shared" si="264"/>
        <v>0</v>
      </c>
      <c r="AD2086" s="42">
        <f>Beazley_data[[#This Row],[Cat_incurred]]+Beazley_data[[#This Row],[incurred_exc_cat]]</f>
        <v>6060.8530306299999</v>
      </c>
      <c r="AE2086" s="40">
        <f t="shared" si="265"/>
        <v>6389.5263960000002</v>
      </c>
      <c r="AF2086" s="43">
        <f t="shared" si="266"/>
        <v>5.1439393939393979E-2</v>
      </c>
    </row>
    <row r="2087" spans="1:32" x14ac:dyDescent="0.25">
      <c r="A2087" s="46" t="s">
        <v>2367</v>
      </c>
      <c r="B2087" s="46" t="s">
        <v>79</v>
      </c>
      <c r="C2087">
        <v>2019</v>
      </c>
      <c r="D2087" s="84">
        <v>180348.00020000001</v>
      </c>
      <c r="E2087">
        <v>60116.000066666697</v>
      </c>
      <c r="F2087">
        <v>0</v>
      </c>
      <c r="G2087">
        <v>0</v>
      </c>
      <c r="H2087">
        <v>769.55568519999997</v>
      </c>
      <c r="I2087">
        <v>769.55568519999997</v>
      </c>
      <c r="J2087">
        <v>1</v>
      </c>
      <c r="K2087">
        <v>769.55568519999997</v>
      </c>
      <c r="L2087">
        <v>769.55568519999997</v>
      </c>
      <c r="M2087" s="38">
        <f>IF(OR(Beazley_data[[#This Row],[total_RC]]&lt;0.6,Beazley_data[[#This Row],[total_RC]]&gt;2),1,Beazley_data[[#This Row],[total_RC]])</f>
        <v>1</v>
      </c>
      <c r="P2087" s="39" t="str">
        <f>Beazley_data[[#This Row],[key]]</f>
        <v>N2019</v>
      </c>
      <c r="Q2087" s="40">
        <f>Beazley_data[[#This Row],[WEP]]</f>
        <v>180348.00020000001</v>
      </c>
      <c r="R2087" s="40">
        <f t="shared" si="259"/>
        <v>180348.00020000001</v>
      </c>
      <c r="S2087" s="41">
        <f t="shared" si="260"/>
        <v>0</v>
      </c>
      <c r="U2087" s="42">
        <f>Beazley_data[[#This Row],[Acq_costs]]</f>
        <v>60116.000066666697</v>
      </c>
      <c r="V2087" s="40">
        <f t="shared" si="261"/>
        <v>60116</v>
      </c>
      <c r="W2087" s="43">
        <f t="shared" si="262"/>
        <v>-1.1089676044925589E-9</v>
      </c>
      <c r="Y2087" s="44">
        <f>Beazley_data[[#This Row],[total_RC]]</f>
        <v>1</v>
      </c>
      <c r="Z2087" s="45">
        <f t="shared" si="263"/>
        <v>1</v>
      </c>
      <c r="AA2087" s="43">
        <f t="shared" si="264"/>
        <v>0</v>
      </c>
      <c r="AD2087" s="42">
        <f>Beazley_data[[#This Row],[Cat_incurred]]+Beazley_data[[#This Row],[incurred_exc_cat]]</f>
        <v>769.55568519999997</v>
      </c>
      <c r="AE2087" s="40">
        <f t="shared" si="265"/>
        <v>811.28783999999996</v>
      </c>
      <c r="AF2087" s="43">
        <f t="shared" si="266"/>
        <v>5.1439393939393931E-2</v>
      </c>
    </row>
    <row r="2088" spans="1:32" x14ac:dyDescent="0.25">
      <c r="A2088" s="48" t="s">
        <v>2368</v>
      </c>
      <c r="B2088" s="48" t="s">
        <v>79</v>
      </c>
      <c r="C2088" s="49">
        <v>2020</v>
      </c>
      <c r="D2088" s="85">
        <v>208670.28080000001</v>
      </c>
      <c r="E2088" s="49">
        <v>23185.5867555556</v>
      </c>
      <c r="F2088" s="49">
        <v>94.206599999999995</v>
      </c>
      <c r="G2088" s="49">
        <v>94.206599999999995</v>
      </c>
      <c r="H2088" s="49">
        <v>204981.42791674199</v>
      </c>
      <c r="I2088" s="49">
        <v>204981.42791674199</v>
      </c>
      <c r="J2088" s="49">
        <v>1</v>
      </c>
      <c r="K2088" s="49">
        <v>205075.63451674199</v>
      </c>
      <c r="L2088" s="49">
        <v>205075.63451674199</v>
      </c>
      <c r="M2088" s="38">
        <f>IF(OR(Beazley_data[[#This Row],[total_RC]]&lt;0.6,Beazley_data[[#This Row],[total_RC]]&gt;2),1,Beazley_data[[#This Row],[total_RC]])</f>
        <v>1</v>
      </c>
      <c r="P2088" s="39" t="str">
        <f>Beazley_data[[#This Row],[key]]</f>
        <v>N2020</v>
      </c>
      <c r="Q2088" s="40">
        <f>Beazley_data[[#This Row],[WEP]]</f>
        <v>208670.28080000001</v>
      </c>
      <c r="R2088" s="40">
        <f t="shared" si="259"/>
        <v>99462.979399999997</v>
      </c>
      <c r="S2088" s="41">
        <f t="shared" si="260"/>
        <v>-1.0979693355133902</v>
      </c>
      <c r="U2088" s="42">
        <f>Beazley_data[[#This Row],[Acq_costs]]</f>
        <v>23185.5867555556</v>
      </c>
      <c r="V2088" s="40">
        <f t="shared" si="261"/>
        <v>11051.4422</v>
      </c>
      <c r="W2088" s="43">
        <f t="shared" si="262"/>
        <v>-1.0979693270762074</v>
      </c>
      <c r="Y2088" s="44">
        <f>Beazley_data[[#This Row],[total_RC]]</f>
        <v>1</v>
      </c>
      <c r="Z2088" s="45">
        <f t="shared" si="263"/>
        <v>1</v>
      </c>
      <c r="AA2088" s="43">
        <f t="shared" si="264"/>
        <v>0</v>
      </c>
      <c r="AD2088" s="42">
        <f>Beazley_data[[#This Row],[Cat_incurred]]+Beazley_data[[#This Row],[incurred_exc_cat]]</f>
        <v>205075.63451674199</v>
      </c>
      <c r="AE2088" s="40">
        <f t="shared" si="265"/>
        <v>244648.95735314701</v>
      </c>
      <c r="AF2088" s="43">
        <f t="shared" si="266"/>
        <v>0.16175553439731824</v>
      </c>
    </row>
    <row r="2089" spans="1:32" x14ac:dyDescent="0.25">
      <c r="A2089" s="46" t="s">
        <v>2369</v>
      </c>
      <c r="B2089" s="46" t="s">
        <v>79</v>
      </c>
      <c r="C2089">
        <v>2021</v>
      </c>
      <c r="D2089" s="84">
        <v>258891.57180000001</v>
      </c>
      <c r="E2089">
        <v>28765.730200000002</v>
      </c>
      <c r="F2089">
        <v>0</v>
      </c>
      <c r="G2089">
        <v>0</v>
      </c>
      <c r="H2089">
        <v>74941.648058179999</v>
      </c>
      <c r="I2089">
        <v>74941.648058179999</v>
      </c>
      <c r="J2089">
        <v>1</v>
      </c>
      <c r="K2089">
        <v>74941.648058179999</v>
      </c>
      <c r="L2089">
        <v>74941.648058179999</v>
      </c>
      <c r="M2089" s="38">
        <f>IF(OR(Beazley_data[[#This Row],[total_RC]]&lt;0.6,Beazley_data[[#This Row],[total_RC]]&gt;2),1,Beazley_data[[#This Row],[total_RC]])</f>
        <v>1</v>
      </c>
      <c r="P2089" s="39" t="str">
        <f>Beazley_data[[#This Row],[key]]</f>
        <v>N2021</v>
      </c>
      <c r="Q2089" s="40">
        <f>Beazley_data[[#This Row],[WEP]]</f>
        <v>258891.57180000001</v>
      </c>
      <c r="R2089" s="40">
        <f t="shared" si="259"/>
        <v>94680</v>
      </c>
      <c r="S2089" s="41">
        <f t="shared" si="260"/>
        <v>-1.7343850000000001</v>
      </c>
      <c r="U2089" s="42">
        <f>Beazley_data[[#This Row],[Acq_costs]]</f>
        <v>28765.730200000002</v>
      </c>
      <c r="V2089" s="40">
        <f t="shared" si="261"/>
        <v>10520</v>
      </c>
      <c r="W2089" s="43">
        <f t="shared" si="262"/>
        <v>-1.7343850000000001</v>
      </c>
      <c r="Y2089" s="44">
        <f>Beazley_data[[#This Row],[total_RC]]</f>
        <v>1</v>
      </c>
      <c r="Z2089" s="45">
        <f t="shared" si="263"/>
        <v>1</v>
      </c>
      <c r="AA2089" s="43">
        <f t="shared" si="264"/>
        <v>0</v>
      </c>
      <c r="AD2089" s="42">
        <f>Beazley_data[[#This Row],[Cat_incurred]]+Beazley_data[[#This Row],[incurred_exc_cat]]</f>
        <v>74941.648058179999</v>
      </c>
      <c r="AE2089" s="40">
        <f t="shared" si="265"/>
        <v>66161.060591999994</v>
      </c>
      <c r="AF2089" s="43">
        <f t="shared" si="266"/>
        <v>-0.13271533720306969</v>
      </c>
    </row>
    <row r="2090" spans="1:32" x14ac:dyDescent="0.25">
      <c r="A2090" s="48" t="s">
        <v>2370</v>
      </c>
      <c r="B2090" s="48" t="s">
        <v>79</v>
      </c>
      <c r="C2090" s="49">
        <v>2022</v>
      </c>
      <c r="D2090" s="85">
        <v>318762.391</v>
      </c>
      <c r="E2090" s="49">
        <v>106254.130333333</v>
      </c>
      <c r="F2090" s="49">
        <v>0</v>
      </c>
      <c r="G2090" s="49">
        <v>0</v>
      </c>
      <c r="H2090" s="49">
        <v>70129.966115229996</v>
      </c>
      <c r="I2090" s="49">
        <v>73005.236217450001</v>
      </c>
      <c r="J2090" s="49">
        <v>1.45</v>
      </c>
      <c r="K2090" s="49">
        <v>70129.966115229996</v>
      </c>
      <c r="L2090" s="49">
        <v>73005.236217450001</v>
      </c>
      <c r="M2090" s="38">
        <f>IF(OR(Beazley_data[[#This Row],[total_RC]]&lt;0.6,Beazley_data[[#This Row],[total_RC]]&gt;2),1,Beazley_data[[#This Row],[total_RC]])</f>
        <v>1.45</v>
      </c>
      <c r="P2090" s="39" t="str">
        <f>Beazley_data[[#This Row],[key]]</f>
        <v>N2022</v>
      </c>
      <c r="Q2090" s="40">
        <f>Beazley_data[[#This Row],[WEP]]</f>
        <v>318762.391</v>
      </c>
      <c r="R2090" s="40">
        <f t="shared" si="259"/>
        <v>78900</v>
      </c>
      <c r="S2090" s="41">
        <f t="shared" si="260"/>
        <v>-3.0400810012674273</v>
      </c>
      <c r="U2090" s="42">
        <f>Beazley_data[[#This Row],[Acq_costs]]</f>
        <v>106254.130333333</v>
      </c>
      <c r="V2090" s="40">
        <f t="shared" si="261"/>
        <v>26300</v>
      </c>
      <c r="W2090" s="43">
        <f t="shared" si="262"/>
        <v>-3.0400810012674144</v>
      </c>
      <c r="Y2090" s="44">
        <f>Beazley_data[[#This Row],[total_RC]]</f>
        <v>1.45</v>
      </c>
      <c r="Z2090" s="45">
        <f t="shared" si="263"/>
        <v>1.0350000007870701</v>
      </c>
      <c r="AA2090" s="43">
        <f t="shared" si="264"/>
        <v>-0.40096618250950855</v>
      </c>
      <c r="AD2090" s="42">
        <f>Beazley_data[[#This Row],[Cat_incurred]]+Beazley_data[[#This Row],[incurred_exc_cat]]</f>
        <v>73005.236217450001</v>
      </c>
      <c r="AE2090" s="40">
        <f t="shared" si="265"/>
        <v>0</v>
      </c>
      <c r="AF2090" s="43" t="str">
        <f t="shared" si="266"/>
        <v>no values</v>
      </c>
    </row>
    <row r="2091" spans="1:32" x14ac:dyDescent="0.25">
      <c r="A2091" s="46" t="s">
        <v>2371</v>
      </c>
      <c r="B2091" s="46" t="s">
        <v>79</v>
      </c>
      <c r="C2091">
        <v>2023</v>
      </c>
      <c r="D2091" s="84">
        <v>378720.8</v>
      </c>
      <c r="E2091">
        <v>94680.2</v>
      </c>
      <c r="F2091">
        <v>0</v>
      </c>
      <c r="G2091">
        <v>0</v>
      </c>
      <c r="H2091">
        <v>313.91987587</v>
      </c>
      <c r="I2091">
        <v>313.91987587</v>
      </c>
      <c r="J2091">
        <v>1.45000063265849</v>
      </c>
      <c r="K2091">
        <v>313.91987587</v>
      </c>
      <c r="L2091">
        <v>313.91987587</v>
      </c>
      <c r="M2091" s="38">
        <f>IF(OR(Beazley_data[[#This Row],[total_RC]]&lt;0.6,Beazley_data[[#This Row],[total_RC]]&gt;2),1,Beazley_data[[#This Row],[total_RC]])</f>
        <v>1.45000063265849</v>
      </c>
      <c r="P2091" s="39" t="str">
        <f>Beazley_data[[#This Row],[key]]</f>
        <v>N2023</v>
      </c>
      <c r="Q2091" s="40">
        <f>Beazley_data[[#This Row],[WEP]]</f>
        <v>378720.8</v>
      </c>
      <c r="R2091" s="40">
        <f t="shared" si="259"/>
        <v>0</v>
      </c>
      <c r="S2091" s="41" t="str">
        <f t="shared" si="260"/>
        <v>no values</v>
      </c>
      <c r="U2091" s="42">
        <f>Beazley_data[[#This Row],[Acq_costs]]</f>
        <v>94680.2</v>
      </c>
      <c r="V2091" s="40">
        <f t="shared" si="261"/>
        <v>0</v>
      </c>
      <c r="W2091" s="43" t="str">
        <f t="shared" si="262"/>
        <v>no values</v>
      </c>
      <c r="Y2091" s="44">
        <f>Beazley_data[[#This Row],[total_RC]]</f>
        <v>1.45000063265849</v>
      </c>
      <c r="Z2091" s="45">
        <f t="shared" si="263"/>
        <v>0</v>
      </c>
      <c r="AA2091" s="43" t="str">
        <f t="shared" si="264"/>
        <v>no values</v>
      </c>
      <c r="AD2091" s="42">
        <f>Beazley_data[[#This Row],[Cat_incurred]]+Beazley_data[[#This Row],[incurred_exc_cat]]</f>
        <v>313.91987587</v>
      </c>
      <c r="AE2091" s="40">
        <f t="shared" si="265"/>
        <v>0</v>
      </c>
      <c r="AF2091" s="43" t="str">
        <f t="shared" si="266"/>
        <v>no values</v>
      </c>
    </row>
    <row r="2092" spans="1:32" x14ac:dyDescent="0.25">
      <c r="A2092" s="48" t="s">
        <v>2372</v>
      </c>
      <c r="B2092" s="48" t="s">
        <v>79</v>
      </c>
      <c r="C2092" s="49">
        <v>2024</v>
      </c>
      <c r="D2092" s="85">
        <v>119200</v>
      </c>
      <c r="E2092" s="49">
        <v>29800</v>
      </c>
      <c r="F2092" s="49">
        <v>0</v>
      </c>
      <c r="G2092" s="49">
        <v>0</v>
      </c>
      <c r="H2092" s="49">
        <v>0</v>
      </c>
      <c r="I2092" s="49">
        <v>0</v>
      </c>
      <c r="J2092" s="49">
        <v>1.05</v>
      </c>
      <c r="K2092" s="49">
        <v>0</v>
      </c>
      <c r="L2092" s="49">
        <v>0</v>
      </c>
      <c r="M2092" s="38">
        <f>IF(OR(Beazley_data[[#This Row],[total_RC]]&lt;0.6,Beazley_data[[#This Row],[total_RC]]&gt;2),1,Beazley_data[[#This Row],[total_RC]])</f>
        <v>1.05</v>
      </c>
      <c r="P2092" s="39" t="str">
        <f>Beazley_data[[#This Row],[key]]</f>
        <v>N2024</v>
      </c>
      <c r="Q2092" s="40">
        <f>Beazley_data[[#This Row],[WEP]]</f>
        <v>119200</v>
      </c>
      <c r="R2092" s="40">
        <f t="shared" si="259"/>
        <v>0</v>
      </c>
      <c r="S2092" s="41" t="str">
        <f t="shared" si="260"/>
        <v>no values</v>
      </c>
      <c r="U2092" s="42">
        <f>Beazley_data[[#This Row],[Acq_costs]]</f>
        <v>29800</v>
      </c>
      <c r="V2092" s="40">
        <f t="shared" si="261"/>
        <v>0</v>
      </c>
      <c r="W2092" s="43" t="str">
        <f t="shared" si="262"/>
        <v>no values</v>
      </c>
      <c r="Y2092" s="44">
        <f>Beazley_data[[#This Row],[total_RC]]</f>
        <v>1.05</v>
      </c>
      <c r="Z2092" s="45">
        <f t="shared" si="263"/>
        <v>0</v>
      </c>
      <c r="AA2092" s="43" t="str">
        <f t="shared" si="264"/>
        <v>no values</v>
      </c>
      <c r="AD2092" s="42">
        <f>Beazley_data[[#This Row],[Cat_incurred]]+Beazley_data[[#This Row],[incurred_exc_cat]]</f>
        <v>0</v>
      </c>
      <c r="AE2092" s="40">
        <f t="shared" si="265"/>
        <v>0</v>
      </c>
      <c r="AF2092" s="43" t="str">
        <f t="shared" si="266"/>
        <v>no values</v>
      </c>
    </row>
    <row r="2093" spans="1:32" x14ac:dyDescent="0.25">
      <c r="A2093" s="46" t="s">
        <v>2373</v>
      </c>
      <c r="C2093">
        <v>1993</v>
      </c>
      <c r="D2093" s="84">
        <v>53733.268100000001</v>
      </c>
      <c r="E2093">
        <v>6854.2614709895597</v>
      </c>
      <c r="F2093">
        <v>0</v>
      </c>
      <c r="G2093">
        <v>0</v>
      </c>
      <c r="H2093">
        <v>105858.20951888</v>
      </c>
      <c r="I2093">
        <v>105858.20951888</v>
      </c>
      <c r="K2093">
        <v>105858.20951888</v>
      </c>
      <c r="L2093">
        <v>105858.20951888</v>
      </c>
      <c r="M2093" s="38">
        <f>IF(OR(Beazley_data[[#This Row],[total_RC]]&lt;0.6,Beazley_data[[#This Row],[total_RC]]&gt;2),1,Beazley_data[[#This Row],[total_RC]])</f>
        <v>1</v>
      </c>
      <c r="P2093" s="39" t="str">
        <f>Beazley_data[[#This Row],[key]]</f>
        <v>NA1993</v>
      </c>
      <c r="Q2093" s="40">
        <f>Beazley_data[[#This Row],[WEP]]</f>
        <v>53733.268100000001</v>
      </c>
      <c r="R2093" s="40">
        <f t="shared" si="259"/>
        <v>0</v>
      </c>
      <c r="S2093" s="41" t="str">
        <f t="shared" si="260"/>
        <v>no values</v>
      </c>
      <c r="U2093" s="42">
        <f>Beazley_data[[#This Row],[Acq_costs]]</f>
        <v>6854.2614709895597</v>
      </c>
      <c r="V2093" s="40">
        <f t="shared" si="261"/>
        <v>0</v>
      </c>
      <c r="W2093" s="43" t="str">
        <f t="shared" si="262"/>
        <v>no values</v>
      </c>
      <c r="Y2093" s="44">
        <f>Beazley_data[[#This Row],[total_RC]]</f>
        <v>0</v>
      </c>
      <c r="Z2093" s="45">
        <f t="shared" si="263"/>
        <v>0</v>
      </c>
      <c r="AA2093" s="43" t="str">
        <f t="shared" si="264"/>
        <v>no values</v>
      </c>
      <c r="AD2093" s="42">
        <f>Beazley_data[[#This Row],[Cat_incurred]]+Beazley_data[[#This Row],[incurred_exc_cat]]</f>
        <v>105858.20951888</v>
      </c>
      <c r="AE2093" s="40">
        <f t="shared" si="265"/>
        <v>0</v>
      </c>
      <c r="AF2093" s="43" t="str">
        <f t="shared" si="266"/>
        <v>no values</v>
      </c>
    </row>
    <row r="2094" spans="1:32" x14ac:dyDescent="0.25">
      <c r="A2094" s="48" t="s">
        <v>2374</v>
      </c>
      <c r="B2094" s="48"/>
      <c r="C2094" s="49">
        <v>1994</v>
      </c>
      <c r="D2094" s="85">
        <v>79386.155799999993</v>
      </c>
      <c r="E2094" s="49">
        <v>9522.4392109710498</v>
      </c>
      <c r="F2094" s="49">
        <v>0</v>
      </c>
      <c r="G2094" s="49">
        <v>0</v>
      </c>
      <c r="H2094" s="49">
        <v>25232.404092379998</v>
      </c>
      <c r="I2094" s="49">
        <v>25232.404092379998</v>
      </c>
      <c r="J2094" s="49">
        <v>0.99673264254616001</v>
      </c>
      <c r="K2094" s="49">
        <v>25232.404092379998</v>
      </c>
      <c r="L2094" s="49">
        <v>25232.404092379998</v>
      </c>
      <c r="M2094" s="38">
        <f>IF(OR(Beazley_data[[#This Row],[total_RC]]&lt;0.6,Beazley_data[[#This Row],[total_RC]]&gt;2),1,Beazley_data[[#This Row],[total_RC]])</f>
        <v>0.99673264254616001</v>
      </c>
      <c r="P2094" s="39" t="str">
        <f>Beazley_data[[#This Row],[key]]</f>
        <v>NA1994</v>
      </c>
      <c r="Q2094" s="40">
        <f>Beazley_data[[#This Row],[WEP]]</f>
        <v>79386.155799999993</v>
      </c>
      <c r="R2094" s="40">
        <f t="shared" si="259"/>
        <v>0</v>
      </c>
      <c r="S2094" s="41" t="str">
        <f t="shared" si="260"/>
        <v>no values</v>
      </c>
      <c r="U2094" s="42">
        <f>Beazley_data[[#This Row],[Acq_costs]]</f>
        <v>9522.4392109710498</v>
      </c>
      <c r="V2094" s="40">
        <f t="shared" si="261"/>
        <v>0</v>
      </c>
      <c r="W2094" s="43" t="str">
        <f t="shared" si="262"/>
        <v>no values</v>
      </c>
      <c r="Y2094" s="44">
        <f>Beazley_data[[#This Row],[total_RC]]</f>
        <v>0.99673264254616001</v>
      </c>
      <c r="Z2094" s="45">
        <f t="shared" si="263"/>
        <v>0</v>
      </c>
      <c r="AA2094" s="43" t="str">
        <f t="shared" si="264"/>
        <v>no values</v>
      </c>
      <c r="AD2094" s="42">
        <f>Beazley_data[[#This Row],[Cat_incurred]]+Beazley_data[[#This Row],[incurred_exc_cat]]</f>
        <v>25232.404092379998</v>
      </c>
      <c r="AE2094" s="40">
        <f t="shared" si="265"/>
        <v>0</v>
      </c>
      <c r="AF2094" s="43" t="str">
        <f t="shared" si="266"/>
        <v>no values</v>
      </c>
    </row>
    <row r="2095" spans="1:32" x14ac:dyDescent="0.25">
      <c r="A2095" s="46" t="s">
        <v>2375</v>
      </c>
      <c r="C2095">
        <v>1995</v>
      </c>
      <c r="D2095" s="84">
        <v>119878.47259999999</v>
      </c>
      <c r="E2095">
        <v>19272.768665943</v>
      </c>
      <c r="F2095">
        <v>0</v>
      </c>
      <c r="G2095">
        <v>0</v>
      </c>
      <c r="H2095">
        <v>86116.155109590007</v>
      </c>
      <c r="I2095">
        <v>86116.155109590007</v>
      </c>
      <c r="J2095">
        <v>0.95616626442712405</v>
      </c>
      <c r="K2095">
        <v>86116.155109590007</v>
      </c>
      <c r="L2095">
        <v>86116.155109590007</v>
      </c>
      <c r="M2095" s="38">
        <f>IF(OR(Beazley_data[[#This Row],[total_RC]]&lt;0.6,Beazley_data[[#This Row],[total_RC]]&gt;2),1,Beazley_data[[#This Row],[total_RC]])</f>
        <v>0.95616626442712405</v>
      </c>
      <c r="P2095" s="39" t="str">
        <f>Beazley_data[[#This Row],[key]]</f>
        <v>NA1995</v>
      </c>
      <c r="Q2095" s="40">
        <f>Beazley_data[[#This Row],[WEP]]</f>
        <v>119878.47259999999</v>
      </c>
      <c r="R2095" s="40">
        <f t="shared" si="259"/>
        <v>0</v>
      </c>
      <c r="S2095" s="41" t="str">
        <f t="shared" si="260"/>
        <v>no values</v>
      </c>
      <c r="U2095" s="42">
        <f>Beazley_data[[#This Row],[Acq_costs]]</f>
        <v>19272.768665943</v>
      </c>
      <c r="V2095" s="40">
        <f t="shared" si="261"/>
        <v>0</v>
      </c>
      <c r="W2095" s="43" t="str">
        <f t="shared" si="262"/>
        <v>no values</v>
      </c>
      <c r="Y2095" s="44">
        <f>Beazley_data[[#This Row],[total_RC]]</f>
        <v>0.95616626442712405</v>
      </c>
      <c r="Z2095" s="45">
        <f t="shared" si="263"/>
        <v>0</v>
      </c>
      <c r="AA2095" s="43" t="str">
        <f t="shared" si="264"/>
        <v>no values</v>
      </c>
      <c r="AD2095" s="42">
        <f>Beazley_data[[#This Row],[Cat_incurred]]+Beazley_data[[#This Row],[incurred_exc_cat]]</f>
        <v>86116.155109590007</v>
      </c>
      <c r="AE2095" s="40">
        <f t="shared" si="265"/>
        <v>0</v>
      </c>
      <c r="AF2095" s="43" t="str">
        <f t="shared" si="266"/>
        <v>no values</v>
      </c>
    </row>
    <row r="2096" spans="1:32" x14ac:dyDescent="0.25">
      <c r="A2096" s="48" t="s">
        <v>2376</v>
      </c>
      <c r="B2096" s="48"/>
      <c r="C2096" s="49">
        <v>1996</v>
      </c>
      <c r="D2096" s="85">
        <v>14546.494699999999</v>
      </c>
      <c r="E2096" s="49">
        <v>3480.0449315789501</v>
      </c>
      <c r="F2096" s="49">
        <v>0</v>
      </c>
      <c r="G2096" s="49">
        <v>0</v>
      </c>
      <c r="H2096" s="49">
        <v>84.5411</v>
      </c>
      <c r="I2096" s="49">
        <v>84.5411</v>
      </c>
      <c r="J2096" s="49">
        <v>1.0018013426480501</v>
      </c>
      <c r="K2096" s="49">
        <v>84.5411</v>
      </c>
      <c r="L2096" s="49">
        <v>84.5411</v>
      </c>
      <c r="M2096" s="38">
        <f>IF(OR(Beazley_data[[#This Row],[total_RC]]&lt;0.6,Beazley_data[[#This Row],[total_RC]]&gt;2),1,Beazley_data[[#This Row],[total_RC]])</f>
        <v>1.0018013426480501</v>
      </c>
      <c r="P2096" s="39" t="str">
        <f>Beazley_data[[#This Row],[key]]</f>
        <v>NA1996</v>
      </c>
      <c r="Q2096" s="40">
        <f>Beazley_data[[#This Row],[WEP]]</f>
        <v>14546.494699999999</v>
      </c>
      <c r="R2096" s="40">
        <f t="shared" si="259"/>
        <v>0</v>
      </c>
      <c r="S2096" s="41" t="str">
        <f t="shared" si="260"/>
        <v>no values</v>
      </c>
      <c r="U2096" s="42">
        <f>Beazley_data[[#This Row],[Acq_costs]]</f>
        <v>3480.0449315789501</v>
      </c>
      <c r="V2096" s="40">
        <f t="shared" si="261"/>
        <v>0</v>
      </c>
      <c r="W2096" s="43" t="str">
        <f t="shared" si="262"/>
        <v>no values</v>
      </c>
      <c r="Y2096" s="44">
        <f>Beazley_data[[#This Row],[total_RC]]</f>
        <v>1.0018013426480501</v>
      </c>
      <c r="Z2096" s="45">
        <f t="shared" si="263"/>
        <v>0</v>
      </c>
      <c r="AA2096" s="43" t="str">
        <f t="shared" si="264"/>
        <v>no values</v>
      </c>
      <c r="AD2096" s="42">
        <f>Beazley_data[[#This Row],[Cat_incurred]]+Beazley_data[[#This Row],[incurred_exc_cat]]</f>
        <v>84.5411</v>
      </c>
      <c r="AE2096" s="40">
        <f t="shared" si="265"/>
        <v>0</v>
      </c>
      <c r="AF2096" s="43" t="str">
        <f t="shared" si="266"/>
        <v>no values</v>
      </c>
    </row>
    <row r="2097" spans="1:32" x14ac:dyDescent="0.25">
      <c r="A2097" s="46" t="s">
        <v>2377</v>
      </c>
      <c r="C2097">
        <v>1997</v>
      </c>
      <c r="D2097" s="84">
        <v>4660.3386</v>
      </c>
      <c r="E2097">
        <v>1300.4726357142899</v>
      </c>
      <c r="F2097">
        <v>0</v>
      </c>
      <c r="G2097">
        <v>0</v>
      </c>
      <c r="H2097">
        <v>29.750900000000001</v>
      </c>
      <c r="I2097">
        <v>29.750900000000001</v>
      </c>
      <c r="J2097">
        <v>0.99244450921947003</v>
      </c>
      <c r="K2097">
        <v>29.750900000000001</v>
      </c>
      <c r="L2097">
        <v>29.750900000000001</v>
      </c>
      <c r="M2097" s="38">
        <f>IF(OR(Beazley_data[[#This Row],[total_RC]]&lt;0.6,Beazley_data[[#This Row],[total_RC]]&gt;2),1,Beazley_data[[#This Row],[total_RC]])</f>
        <v>0.99244450921947003</v>
      </c>
      <c r="P2097" s="39" t="str">
        <f>Beazley_data[[#This Row],[key]]</f>
        <v>NA1997</v>
      </c>
      <c r="Q2097" s="40">
        <f>Beazley_data[[#This Row],[WEP]]</f>
        <v>4660.3386</v>
      </c>
      <c r="R2097" s="40">
        <f t="shared" si="259"/>
        <v>0</v>
      </c>
      <c r="S2097" s="41" t="str">
        <f t="shared" si="260"/>
        <v>no values</v>
      </c>
      <c r="U2097" s="42">
        <f>Beazley_data[[#This Row],[Acq_costs]]</f>
        <v>1300.4726357142899</v>
      </c>
      <c r="V2097" s="40">
        <f t="shared" si="261"/>
        <v>0</v>
      </c>
      <c r="W2097" s="43" t="str">
        <f t="shared" si="262"/>
        <v>no values</v>
      </c>
      <c r="Y2097" s="44">
        <f>Beazley_data[[#This Row],[total_RC]]</f>
        <v>0.99244450921947003</v>
      </c>
      <c r="Z2097" s="45">
        <f t="shared" si="263"/>
        <v>0</v>
      </c>
      <c r="AA2097" s="43" t="str">
        <f t="shared" si="264"/>
        <v>no values</v>
      </c>
      <c r="AD2097" s="42">
        <f>Beazley_data[[#This Row],[Cat_incurred]]+Beazley_data[[#This Row],[incurred_exc_cat]]</f>
        <v>29.750900000000001</v>
      </c>
      <c r="AE2097" s="40">
        <f t="shared" si="265"/>
        <v>0</v>
      </c>
      <c r="AF2097" s="43" t="str">
        <f t="shared" si="266"/>
        <v>no values</v>
      </c>
    </row>
    <row r="2098" spans="1:32" x14ac:dyDescent="0.25">
      <c r="A2098" s="48" t="s">
        <v>2378</v>
      </c>
      <c r="B2098" s="48"/>
      <c r="C2098" s="49">
        <v>1998</v>
      </c>
      <c r="D2098" s="85">
        <v>9318.1298000000006</v>
      </c>
      <c r="E2098" s="49">
        <v>4971.2855355338697</v>
      </c>
      <c r="F2098" s="49">
        <v>14575.5876386988</v>
      </c>
      <c r="G2098" s="49">
        <v>14575.5876386988</v>
      </c>
      <c r="H2098" s="49">
        <v>75765.545156366003</v>
      </c>
      <c r="I2098" s="49">
        <v>75765.545156366003</v>
      </c>
      <c r="J2098" s="49">
        <v>0.99106850334256102</v>
      </c>
      <c r="K2098" s="49">
        <v>90341.132795064797</v>
      </c>
      <c r="L2098" s="49">
        <v>90341.132795064797</v>
      </c>
      <c r="M2098" s="38">
        <f>IF(OR(Beazley_data[[#This Row],[total_RC]]&lt;0.6,Beazley_data[[#This Row],[total_RC]]&gt;2),1,Beazley_data[[#This Row],[total_RC]])</f>
        <v>0.99106850334256102</v>
      </c>
      <c r="P2098" s="39" t="str">
        <f>Beazley_data[[#This Row],[key]]</f>
        <v>NA1998</v>
      </c>
      <c r="Q2098" s="40">
        <f>Beazley_data[[#This Row],[WEP]]</f>
        <v>9318.1298000000006</v>
      </c>
      <c r="R2098" s="40">
        <f t="shared" si="259"/>
        <v>0</v>
      </c>
      <c r="S2098" s="41" t="str">
        <f t="shared" si="260"/>
        <v>no values</v>
      </c>
      <c r="U2098" s="42">
        <f>Beazley_data[[#This Row],[Acq_costs]]</f>
        <v>4971.2855355338697</v>
      </c>
      <c r="V2098" s="40">
        <f t="shared" si="261"/>
        <v>0</v>
      </c>
      <c r="W2098" s="43" t="str">
        <f t="shared" si="262"/>
        <v>no values</v>
      </c>
      <c r="Y2098" s="44">
        <f>Beazley_data[[#This Row],[total_RC]]</f>
        <v>0.99106850334256102</v>
      </c>
      <c r="Z2098" s="45">
        <f t="shared" si="263"/>
        <v>0</v>
      </c>
      <c r="AA2098" s="43" t="str">
        <f t="shared" si="264"/>
        <v>no values</v>
      </c>
      <c r="AD2098" s="42">
        <f>Beazley_data[[#This Row],[Cat_incurred]]+Beazley_data[[#This Row],[incurred_exc_cat]]</f>
        <v>90341.132795064797</v>
      </c>
      <c r="AE2098" s="40">
        <f t="shared" si="265"/>
        <v>0</v>
      </c>
      <c r="AF2098" s="43" t="str">
        <f t="shared" si="266"/>
        <v>no values</v>
      </c>
    </row>
    <row r="2099" spans="1:32" x14ac:dyDescent="0.25">
      <c r="A2099" s="46" t="s">
        <v>2379</v>
      </c>
      <c r="C2099">
        <v>1999</v>
      </c>
      <c r="D2099" s="84">
        <v>1038.0704000000001</v>
      </c>
      <c r="E2099">
        <v>511.28840597014897</v>
      </c>
      <c r="F2099">
        <v>0</v>
      </c>
      <c r="G2099">
        <v>0</v>
      </c>
      <c r="H2099">
        <v>90.333100000000002</v>
      </c>
      <c r="I2099">
        <v>90.333100000000002</v>
      </c>
      <c r="J2099">
        <v>1</v>
      </c>
      <c r="K2099">
        <v>90.333100000000002</v>
      </c>
      <c r="L2099">
        <v>90.333100000000002</v>
      </c>
      <c r="M2099" s="38">
        <f>IF(OR(Beazley_data[[#This Row],[total_RC]]&lt;0.6,Beazley_data[[#This Row],[total_RC]]&gt;2),1,Beazley_data[[#This Row],[total_RC]])</f>
        <v>1</v>
      </c>
      <c r="P2099" s="39" t="str">
        <f>Beazley_data[[#This Row],[key]]</f>
        <v>NA1999</v>
      </c>
      <c r="Q2099" s="40">
        <f>Beazley_data[[#This Row],[WEP]]</f>
        <v>1038.0704000000001</v>
      </c>
      <c r="R2099" s="40">
        <f t="shared" si="259"/>
        <v>0</v>
      </c>
      <c r="S2099" s="41" t="str">
        <f t="shared" si="260"/>
        <v>no values</v>
      </c>
      <c r="U2099" s="42">
        <f>Beazley_data[[#This Row],[Acq_costs]]</f>
        <v>511.28840597014897</v>
      </c>
      <c r="V2099" s="40">
        <f t="shared" si="261"/>
        <v>0</v>
      </c>
      <c r="W2099" s="43" t="str">
        <f t="shared" si="262"/>
        <v>no values</v>
      </c>
      <c r="Y2099" s="44">
        <f>Beazley_data[[#This Row],[total_RC]]</f>
        <v>1</v>
      </c>
      <c r="Z2099" s="45">
        <f t="shared" si="263"/>
        <v>0</v>
      </c>
      <c r="AA2099" s="43" t="str">
        <f t="shared" si="264"/>
        <v>no values</v>
      </c>
      <c r="AD2099" s="42">
        <f>Beazley_data[[#This Row],[Cat_incurred]]+Beazley_data[[#This Row],[incurred_exc_cat]]</f>
        <v>90.333100000000002</v>
      </c>
      <c r="AE2099" s="40">
        <f t="shared" si="265"/>
        <v>0</v>
      </c>
      <c r="AF2099" s="43" t="str">
        <f t="shared" si="266"/>
        <v>no values</v>
      </c>
    </row>
    <row r="2100" spans="1:32" x14ac:dyDescent="0.25">
      <c r="A2100" s="48" t="s">
        <v>2380</v>
      </c>
      <c r="B2100" s="48"/>
      <c r="C2100" s="49">
        <v>2000</v>
      </c>
      <c r="D2100" s="85">
        <v>1544.3007</v>
      </c>
      <c r="E2100" s="49">
        <v>661.84315714285697</v>
      </c>
      <c r="F2100" s="49">
        <v>114.402</v>
      </c>
      <c r="G2100" s="49">
        <v>114.402</v>
      </c>
      <c r="H2100" s="49">
        <v>0</v>
      </c>
      <c r="I2100" s="49">
        <v>0</v>
      </c>
      <c r="J2100" s="49">
        <v>1</v>
      </c>
      <c r="K2100" s="49">
        <v>114.402</v>
      </c>
      <c r="L2100" s="49">
        <v>114.402</v>
      </c>
      <c r="M2100" s="38">
        <f>IF(OR(Beazley_data[[#This Row],[total_RC]]&lt;0.6,Beazley_data[[#This Row],[total_RC]]&gt;2),1,Beazley_data[[#This Row],[total_RC]])</f>
        <v>1</v>
      </c>
      <c r="P2100" s="39" t="str">
        <f>Beazley_data[[#This Row],[key]]</f>
        <v>NA2000</v>
      </c>
      <c r="Q2100" s="40">
        <f>Beazley_data[[#This Row],[WEP]]</f>
        <v>1544.3007</v>
      </c>
      <c r="R2100" s="40">
        <f t="shared" si="259"/>
        <v>0</v>
      </c>
      <c r="S2100" s="41" t="str">
        <f t="shared" si="260"/>
        <v>no values</v>
      </c>
      <c r="U2100" s="42">
        <f>Beazley_data[[#This Row],[Acq_costs]]</f>
        <v>661.84315714285697</v>
      </c>
      <c r="V2100" s="40">
        <f t="shared" si="261"/>
        <v>0</v>
      </c>
      <c r="W2100" s="43" t="str">
        <f t="shared" si="262"/>
        <v>no values</v>
      </c>
      <c r="Y2100" s="44">
        <f>Beazley_data[[#This Row],[total_RC]]</f>
        <v>1</v>
      </c>
      <c r="Z2100" s="45">
        <f t="shared" si="263"/>
        <v>0</v>
      </c>
      <c r="AA2100" s="43" t="str">
        <f t="shared" si="264"/>
        <v>no values</v>
      </c>
      <c r="AD2100" s="42">
        <f>Beazley_data[[#This Row],[Cat_incurred]]+Beazley_data[[#This Row],[incurred_exc_cat]]</f>
        <v>114.402</v>
      </c>
      <c r="AE2100" s="40">
        <f t="shared" si="265"/>
        <v>0</v>
      </c>
      <c r="AF2100" s="43" t="str">
        <f t="shared" si="266"/>
        <v>no values</v>
      </c>
    </row>
    <row r="2101" spans="1:32" x14ac:dyDescent="0.25">
      <c r="A2101" s="46" t="s">
        <v>2381</v>
      </c>
      <c r="C2101">
        <v>2001</v>
      </c>
      <c r="D2101" s="84">
        <v>5836.1346000000003</v>
      </c>
      <c r="E2101">
        <v>2269.6079</v>
      </c>
      <c r="F2101">
        <v>528.6268</v>
      </c>
      <c r="G2101">
        <v>528.6268</v>
      </c>
      <c r="H2101">
        <v>0</v>
      </c>
      <c r="I2101">
        <v>0</v>
      </c>
      <c r="J2101">
        <v>1.01</v>
      </c>
      <c r="K2101">
        <v>528.6268</v>
      </c>
      <c r="L2101">
        <v>528.6268</v>
      </c>
      <c r="M2101" s="38">
        <f>IF(OR(Beazley_data[[#This Row],[total_RC]]&lt;0.6,Beazley_data[[#This Row],[total_RC]]&gt;2),1,Beazley_data[[#This Row],[total_RC]])</f>
        <v>1.01</v>
      </c>
      <c r="P2101" s="39" t="str">
        <f>Beazley_data[[#This Row],[key]]</f>
        <v>NA2001</v>
      </c>
      <c r="Q2101" s="40">
        <f>Beazley_data[[#This Row],[WEP]]</f>
        <v>5836.1346000000003</v>
      </c>
      <c r="R2101" s="40">
        <f t="shared" si="259"/>
        <v>0</v>
      </c>
      <c r="S2101" s="41" t="str">
        <f t="shared" si="260"/>
        <v>no values</v>
      </c>
      <c r="U2101" s="42">
        <f>Beazley_data[[#This Row],[Acq_costs]]</f>
        <v>2269.6079</v>
      </c>
      <c r="V2101" s="40">
        <f t="shared" si="261"/>
        <v>0</v>
      </c>
      <c r="W2101" s="43" t="str">
        <f t="shared" si="262"/>
        <v>no values</v>
      </c>
      <c r="Y2101" s="44">
        <f>Beazley_data[[#This Row],[total_RC]]</f>
        <v>1.01</v>
      </c>
      <c r="Z2101" s="45">
        <f t="shared" si="263"/>
        <v>0</v>
      </c>
      <c r="AA2101" s="43" t="str">
        <f t="shared" si="264"/>
        <v>no values</v>
      </c>
      <c r="AD2101" s="42">
        <f>Beazley_data[[#This Row],[Cat_incurred]]+Beazley_data[[#This Row],[incurred_exc_cat]]</f>
        <v>528.6268</v>
      </c>
      <c r="AE2101" s="40">
        <f t="shared" si="265"/>
        <v>0</v>
      </c>
      <c r="AF2101" s="43" t="str">
        <f t="shared" si="266"/>
        <v>no values</v>
      </c>
    </row>
    <row r="2102" spans="1:32" x14ac:dyDescent="0.25">
      <c r="A2102" s="48" t="s">
        <v>2382</v>
      </c>
      <c r="B2102" s="48"/>
      <c r="C2102" s="49">
        <v>2003</v>
      </c>
      <c r="D2102" s="85">
        <v>125613.65240000001</v>
      </c>
      <c r="E2102" s="49">
        <v>47668.578711111099</v>
      </c>
      <c r="F2102" s="49">
        <v>93758.384467630007</v>
      </c>
      <c r="G2102" s="49">
        <v>93758.384467630007</v>
      </c>
      <c r="H2102" s="49">
        <v>0</v>
      </c>
      <c r="I2102" s="49">
        <v>0</v>
      </c>
      <c r="J2102" s="49">
        <v>1.0982089614983399</v>
      </c>
      <c r="K2102" s="49">
        <v>93758.384467630007</v>
      </c>
      <c r="L2102" s="49">
        <v>93758.384467630007</v>
      </c>
      <c r="M2102" s="38">
        <f>IF(OR(Beazley_data[[#This Row],[total_RC]]&lt;0.6,Beazley_data[[#This Row],[total_RC]]&gt;2),1,Beazley_data[[#This Row],[total_RC]])</f>
        <v>1.0982089614983399</v>
      </c>
      <c r="P2102" s="39" t="str">
        <f>Beazley_data[[#This Row],[key]]</f>
        <v>NA2003</v>
      </c>
      <c r="Q2102" s="40">
        <f>Beazley_data[[#This Row],[WEP]]</f>
        <v>125613.65240000001</v>
      </c>
      <c r="R2102" s="40">
        <f t="shared" si="259"/>
        <v>0</v>
      </c>
      <c r="S2102" s="41" t="str">
        <f t="shared" si="260"/>
        <v>no values</v>
      </c>
      <c r="U2102" s="42">
        <f>Beazley_data[[#This Row],[Acq_costs]]</f>
        <v>47668.578711111099</v>
      </c>
      <c r="V2102" s="40">
        <f t="shared" si="261"/>
        <v>0</v>
      </c>
      <c r="W2102" s="43" t="str">
        <f t="shared" si="262"/>
        <v>no values</v>
      </c>
      <c r="Y2102" s="44">
        <f>Beazley_data[[#This Row],[total_RC]]</f>
        <v>1.0982089614983399</v>
      </c>
      <c r="Z2102" s="45">
        <f t="shared" si="263"/>
        <v>0</v>
      </c>
      <c r="AA2102" s="43" t="str">
        <f t="shared" si="264"/>
        <v>no values</v>
      </c>
      <c r="AD2102" s="42">
        <f>Beazley_data[[#This Row],[Cat_incurred]]+Beazley_data[[#This Row],[incurred_exc_cat]]</f>
        <v>93758.384467630007</v>
      </c>
      <c r="AE2102" s="40">
        <f t="shared" si="265"/>
        <v>0</v>
      </c>
      <c r="AF2102" s="43" t="str">
        <f t="shared" si="266"/>
        <v>no values</v>
      </c>
    </row>
    <row r="2103" spans="1:32" x14ac:dyDescent="0.25">
      <c r="A2103" s="46" t="s">
        <v>2383</v>
      </c>
      <c r="C2103">
        <v>2004</v>
      </c>
      <c r="D2103" s="84">
        <v>6298212.8435000004</v>
      </c>
      <c r="E2103">
        <v>1906133.93179592</v>
      </c>
      <c r="F2103">
        <v>489196.53264221502</v>
      </c>
      <c r="G2103">
        <v>489196.53264221502</v>
      </c>
      <c r="H2103">
        <v>458277.24851303198</v>
      </c>
      <c r="I2103">
        <v>458277.24851303198</v>
      </c>
      <c r="J2103">
        <v>1.0821212473872599</v>
      </c>
      <c r="K2103">
        <v>947473.78115524701</v>
      </c>
      <c r="L2103">
        <v>947473.78115524701</v>
      </c>
      <c r="M2103" s="38">
        <f>IF(OR(Beazley_data[[#This Row],[total_RC]]&lt;0.6,Beazley_data[[#This Row],[total_RC]]&gt;2),1,Beazley_data[[#This Row],[total_RC]])</f>
        <v>1.0821212473872599</v>
      </c>
      <c r="P2103" s="39" t="str">
        <f>Beazley_data[[#This Row],[key]]</f>
        <v>NA2004</v>
      </c>
      <c r="Q2103" s="40">
        <f>Beazley_data[[#This Row],[WEP]]</f>
        <v>6298212.8435000004</v>
      </c>
      <c r="R2103" s="40">
        <f t="shared" si="259"/>
        <v>0</v>
      </c>
      <c r="S2103" s="41" t="str">
        <f t="shared" si="260"/>
        <v>no values</v>
      </c>
      <c r="U2103" s="42">
        <f>Beazley_data[[#This Row],[Acq_costs]]</f>
        <v>1906133.93179592</v>
      </c>
      <c r="V2103" s="40">
        <f t="shared" si="261"/>
        <v>0</v>
      </c>
      <c r="W2103" s="43" t="str">
        <f t="shared" si="262"/>
        <v>no values</v>
      </c>
      <c r="Y2103" s="44">
        <f>Beazley_data[[#This Row],[total_RC]]</f>
        <v>1.0821212473872599</v>
      </c>
      <c r="Z2103" s="45">
        <f t="shared" si="263"/>
        <v>0</v>
      </c>
      <c r="AA2103" s="43" t="str">
        <f t="shared" si="264"/>
        <v>no values</v>
      </c>
      <c r="AD2103" s="42">
        <f>Beazley_data[[#This Row],[Cat_incurred]]+Beazley_data[[#This Row],[incurred_exc_cat]]</f>
        <v>947473.78115524701</v>
      </c>
      <c r="AE2103" s="40">
        <f t="shared" si="265"/>
        <v>0</v>
      </c>
      <c r="AF2103" s="43" t="str">
        <f t="shared" si="266"/>
        <v>no values</v>
      </c>
    </row>
    <row r="2104" spans="1:32" x14ac:dyDescent="0.25">
      <c r="A2104" s="48" t="s">
        <v>2384</v>
      </c>
      <c r="B2104" s="48"/>
      <c r="C2104" s="49">
        <v>2005</v>
      </c>
      <c r="D2104" s="85">
        <v>12710252.374600001</v>
      </c>
      <c r="E2104" s="49">
        <v>4275386.1454744097</v>
      </c>
      <c r="F2104" s="49">
        <v>1166853.49704092</v>
      </c>
      <c r="G2104" s="49">
        <v>1166853.49704092</v>
      </c>
      <c r="H2104" s="49">
        <v>2773993.6887305998</v>
      </c>
      <c r="I2104" s="49">
        <v>2773993.6887305998</v>
      </c>
      <c r="J2104" s="49">
        <v>0.98708529441301496</v>
      </c>
      <c r="K2104" s="49">
        <v>3940847.18577153</v>
      </c>
      <c r="L2104" s="49">
        <v>3940847.18577153</v>
      </c>
      <c r="M2104" s="38">
        <f>IF(OR(Beazley_data[[#This Row],[total_RC]]&lt;0.6,Beazley_data[[#This Row],[total_RC]]&gt;2),1,Beazley_data[[#This Row],[total_RC]])</f>
        <v>0.98708529441301496</v>
      </c>
      <c r="P2104" s="39" t="str">
        <f>Beazley_data[[#This Row],[key]]</f>
        <v>NA2005</v>
      </c>
      <c r="Q2104" s="40">
        <f>Beazley_data[[#This Row],[WEP]]</f>
        <v>12710252.374600001</v>
      </c>
      <c r="R2104" s="40">
        <f t="shared" si="259"/>
        <v>0</v>
      </c>
      <c r="S2104" s="41" t="str">
        <f t="shared" si="260"/>
        <v>no values</v>
      </c>
      <c r="U2104" s="42">
        <f>Beazley_data[[#This Row],[Acq_costs]]</f>
        <v>4275386.1454744097</v>
      </c>
      <c r="V2104" s="40">
        <f t="shared" si="261"/>
        <v>0</v>
      </c>
      <c r="W2104" s="43" t="str">
        <f t="shared" si="262"/>
        <v>no values</v>
      </c>
      <c r="Y2104" s="44">
        <f>Beazley_data[[#This Row],[total_RC]]</f>
        <v>0.98708529441301496</v>
      </c>
      <c r="Z2104" s="45">
        <f t="shared" si="263"/>
        <v>0</v>
      </c>
      <c r="AA2104" s="43" t="str">
        <f t="shared" si="264"/>
        <v>no values</v>
      </c>
      <c r="AD2104" s="42">
        <f>Beazley_data[[#This Row],[Cat_incurred]]+Beazley_data[[#This Row],[incurred_exc_cat]]</f>
        <v>3940847.1857715198</v>
      </c>
      <c r="AE2104" s="40">
        <f t="shared" si="265"/>
        <v>0</v>
      </c>
      <c r="AF2104" s="43" t="str">
        <f t="shared" si="266"/>
        <v>no values</v>
      </c>
    </row>
    <row r="2105" spans="1:32" x14ac:dyDescent="0.25">
      <c r="A2105" s="46" t="s">
        <v>2385</v>
      </c>
      <c r="C2105">
        <v>2006</v>
      </c>
      <c r="D2105" s="84">
        <v>45579127.890500002</v>
      </c>
      <c r="E2105">
        <v>9208706.77023682</v>
      </c>
      <c r="F2105">
        <v>16559084.1005277</v>
      </c>
      <c r="G2105">
        <v>16603983.9969899</v>
      </c>
      <c r="H2105">
        <v>20454767.7856429</v>
      </c>
      <c r="I2105">
        <v>20454767.7856429</v>
      </c>
      <c r="J2105">
        <v>1</v>
      </c>
      <c r="K2105">
        <v>37013851.8861707</v>
      </c>
      <c r="L2105">
        <v>37058751.782632902</v>
      </c>
      <c r="M2105" s="38">
        <f>IF(OR(Beazley_data[[#This Row],[total_RC]]&lt;0.6,Beazley_data[[#This Row],[total_RC]]&gt;2),1,Beazley_data[[#This Row],[total_RC]])</f>
        <v>1</v>
      </c>
      <c r="P2105" s="39" t="str">
        <f>Beazley_data[[#This Row],[key]]</f>
        <v>NA2006</v>
      </c>
      <c r="Q2105" s="40">
        <f>Beazley_data[[#This Row],[WEP]]</f>
        <v>45579127.890500002</v>
      </c>
      <c r="R2105" s="40">
        <f t="shared" si="259"/>
        <v>0</v>
      </c>
      <c r="S2105" s="41" t="str">
        <f t="shared" si="260"/>
        <v>no values</v>
      </c>
      <c r="U2105" s="42">
        <f>Beazley_data[[#This Row],[Acq_costs]]</f>
        <v>9208706.77023682</v>
      </c>
      <c r="V2105" s="40">
        <f t="shared" si="261"/>
        <v>0</v>
      </c>
      <c r="W2105" s="43" t="str">
        <f t="shared" si="262"/>
        <v>no values</v>
      </c>
      <c r="Y2105" s="44">
        <f>Beazley_data[[#This Row],[total_RC]]</f>
        <v>1</v>
      </c>
      <c r="Z2105" s="45">
        <f t="shared" si="263"/>
        <v>0</v>
      </c>
      <c r="AA2105" s="43" t="str">
        <f t="shared" si="264"/>
        <v>no values</v>
      </c>
      <c r="AD2105" s="42">
        <f>Beazley_data[[#This Row],[Cat_incurred]]+Beazley_data[[#This Row],[incurred_exc_cat]]</f>
        <v>37058751.782632798</v>
      </c>
      <c r="AE2105" s="40">
        <f t="shared" si="265"/>
        <v>0</v>
      </c>
      <c r="AF2105" s="43" t="str">
        <f t="shared" si="266"/>
        <v>no values</v>
      </c>
    </row>
    <row r="2106" spans="1:32" x14ac:dyDescent="0.25">
      <c r="A2106" s="48" t="s">
        <v>2386</v>
      </c>
      <c r="B2106" s="48"/>
      <c r="C2106" s="49">
        <v>2007</v>
      </c>
      <c r="D2106" s="85">
        <v>95235025.166800007</v>
      </c>
      <c r="E2106" s="49">
        <v>17706058.1484649</v>
      </c>
      <c r="F2106" s="49">
        <v>17605196.161553498</v>
      </c>
      <c r="G2106" s="49">
        <v>17605196.161553498</v>
      </c>
      <c r="H2106" s="49">
        <v>45942033.842698202</v>
      </c>
      <c r="I2106" s="49">
        <v>45942033.842698202</v>
      </c>
      <c r="J2106" s="49">
        <v>0.99682467014840703</v>
      </c>
      <c r="K2106" s="49">
        <v>63547230.004251704</v>
      </c>
      <c r="L2106" s="49">
        <v>63547230.004251704</v>
      </c>
      <c r="M2106" s="38">
        <f>IF(OR(Beazley_data[[#This Row],[total_RC]]&lt;0.6,Beazley_data[[#This Row],[total_RC]]&gt;2),1,Beazley_data[[#This Row],[total_RC]])</f>
        <v>0.99682467014840703</v>
      </c>
      <c r="P2106" s="39" t="str">
        <f>Beazley_data[[#This Row],[key]]</f>
        <v>NA2007</v>
      </c>
      <c r="Q2106" s="40">
        <f>Beazley_data[[#This Row],[WEP]]</f>
        <v>95235025.166800007</v>
      </c>
      <c r="R2106" s="40">
        <f t="shared" si="259"/>
        <v>0</v>
      </c>
      <c r="S2106" s="41" t="str">
        <f t="shared" si="260"/>
        <v>no values</v>
      </c>
      <c r="U2106" s="42">
        <f>Beazley_data[[#This Row],[Acq_costs]]</f>
        <v>17706058.1484649</v>
      </c>
      <c r="V2106" s="40">
        <f t="shared" si="261"/>
        <v>0</v>
      </c>
      <c r="W2106" s="43" t="str">
        <f t="shared" si="262"/>
        <v>no values</v>
      </c>
      <c r="Y2106" s="44">
        <f>Beazley_data[[#This Row],[total_RC]]</f>
        <v>0.99682467014840703</v>
      </c>
      <c r="Z2106" s="45">
        <f t="shared" si="263"/>
        <v>0</v>
      </c>
      <c r="AA2106" s="43" t="str">
        <f t="shared" si="264"/>
        <v>no values</v>
      </c>
      <c r="AD2106" s="42">
        <f>Beazley_data[[#This Row],[Cat_incurred]]+Beazley_data[[#This Row],[incurred_exc_cat]]</f>
        <v>63547230.004251704</v>
      </c>
      <c r="AE2106" s="40">
        <f t="shared" si="265"/>
        <v>0</v>
      </c>
      <c r="AF2106" s="43" t="str">
        <f t="shared" si="266"/>
        <v>no values</v>
      </c>
    </row>
    <row r="2107" spans="1:32" x14ac:dyDescent="0.25">
      <c r="A2107" s="46" t="s">
        <v>2387</v>
      </c>
      <c r="C2107">
        <v>2008</v>
      </c>
      <c r="D2107" s="84">
        <v>135224979.31330001</v>
      </c>
      <c r="E2107">
        <v>24388752.729818199</v>
      </c>
      <c r="F2107">
        <v>35711965.188465104</v>
      </c>
      <c r="G2107">
        <v>35749100.6238406</v>
      </c>
      <c r="H2107">
        <v>81179245.240768805</v>
      </c>
      <c r="I2107">
        <v>81629737.758804798</v>
      </c>
      <c r="J2107">
        <v>0.99948649631794895</v>
      </c>
      <c r="K2107">
        <v>116891210.429234</v>
      </c>
      <c r="L2107">
        <v>117378838.382645</v>
      </c>
      <c r="M2107" s="38">
        <f>IF(OR(Beazley_data[[#This Row],[total_RC]]&lt;0.6,Beazley_data[[#This Row],[total_RC]]&gt;2),1,Beazley_data[[#This Row],[total_RC]])</f>
        <v>0.99948649631794895</v>
      </c>
      <c r="P2107" s="39" t="str">
        <f>Beazley_data[[#This Row],[key]]</f>
        <v>NA2008</v>
      </c>
      <c r="Q2107" s="40">
        <f>Beazley_data[[#This Row],[WEP]]</f>
        <v>135224979.31330001</v>
      </c>
      <c r="R2107" s="40">
        <f t="shared" si="259"/>
        <v>0</v>
      </c>
      <c r="S2107" s="41" t="str">
        <f t="shared" si="260"/>
        <v>no values</v>
      </c>
      <c r="U2107" s="42">
        <f>Beazley_data[[#This Row],[Acq_costs]]</f>
        <v>24388752.729818199</v>
      </c>
      <c r="V2107" s="40">
        <f t="shared" si="261"/>
        <v>0</v>
      </c>
      <c r="W2107" s="43" t="str">
        <f t="shared" si="262"/>
        <v>no values</v>
      </c>
      <c r="Y2107" s="44">
        <f>Beazley_data[[#This Row],[total_RC]]</f>
        <v>0.99948649631794895</v>
      </c>
      <c r="Z2107" s="45">
        <f t="shared" si="263"/>
        <v>0</v>
      </c>
      <c r="AA2107" s="43" t="str">
        <f t="shared" si="264"/>
        <v>no values</v>
      </c>
      <c r="AD2107" s="42">
        <f>Beazley_data[[#This Row],[Cat_incurred]]+Beazley_data[[#This Row],[incurred_exc_cat]]</f>
        <v>117378838.3826454</v>
      </c>
      <c r="AE2107" s="40">
        <f t="shared" si="265"/>
        <v>0</v>
      </c>
      <c r="AF2107" s="43" t="str">
        <f t="shared" si="266"/>
        <v>no values</v>
      </c>
    </row>
    <row r="2108" spans="1:32" x14ac:dyDescent="0.25">
      <c r="A2108" s="48" t="s">
        <v>2388</v>
      </c>
      <c r="B2108" s="48"/>
      <c r="C2108" s="49">
        <v>2009</v>
      </c>
      <c r="D2108" s="85">
        <v>228156657.4242</v>
      </c>
      <c r="E2108" s="49">
        <v>41456500.406214103</v>
      </c>
      <c r="F2108" s="49">
        <v>22927216.521736201</v>
      </c>
      <c r="G2108" s="49">
        <v>22927216.521736201</v>
      </c>
      <c r="H2108" s="49">
        <v>58983148.579999998</v>
      </c>
      <c r="I2108" s="49">
        <v>58983831.579999998</v>
      </c>
      <c r="J2108" s="49">
        <v>0.95343797966082799</v>
      </c>
      <c r="K2108" s="49">
        <v>81910365.101736203</v>
      </c>
      <c r="L2108" s="49">
        <v>81911048.101736203</v>
      </c>
      <c r="M2108" s="38">
        <f>IF(OR(Beazley_data[[#This Row],[total_RC]]&lt;0.6,Beazley_data[[#This Row],[total_RC]]&gt;2),1,Beazley_data[[#This Row],[total_RC]])</f>
        <v>0.95343797966082799</v>
      </c>
      <c r="P2108" s="39" t="str">
        <f>Beazley_data[[#This Row],[key]]</f>
        <v>NA2009</v>
      </c>
      <c r="Q2108" s="40">
        <f>Beazley_data[[#This Row],[WEP]]</f>
        <v>228156657.4242</v>
      </c>
      <c r="R2108" s="40">
        <f t="shared" si="259"/>
        <v>0</v>
      </c>
      <c r="S2108" s="41" t="str">
        <f t="shared" si="260"/>
        <v>no values</v>
      </c>
      <c r="U2108" s="42">
        <f>Beazley_data[[#This Row],[Acq_costs]]</f>
        <v>41456500.406214103</v>
      </c>
      <c r="V2108" s="40">
        <f t="shared" si="261"/>
        <v>0</v>
      </c>
      <c r="W2108" s="43" t="str">
        <f t="shared" si="262"/>
        <v>no values</v>
      </c>
      <c r="Y2108" s="44">
        <f>Beazley_data[[#This Row],[total_RC]]</f>
        <v>0.95343797966082799</v>
      </c>
      <c r="Z2108" s="45">
        <f t="shared" si="263"/>
        <v>0</v>
      </c>
      <c r="AA2108" s="43" t="str">
        <f t="shared" si="264"/>
        <v>no values</v>
      </c>
      <c r="AD2108" s="42">
        <f>Beazley_data[[#This Row],[Cat_incurred]]+Beazley_data[[#This Row],[incurred_exc_cat]]</f>
        <v>81911048.101736203</v>
      </c>
      <c r="AE2108" s="40">
        <f t="shared" si="265"/>
        <v>0</v>
      </c>
      <c r="AF2108" s="43" t="str">
        <f t="shared" si="266"/>
        <v>no values</v>
      </c>
    </row>
    <row r="2109" spans="1:32" x14ac:dyDescent="0.25">
      <c r="A2109" s="46" t="s">
        <v>2389</v>
      </c>
      <c r="C2109">
        <v>2010</v>
      </c>
      <c r="D2109" s="84">
        <v>239225095.59099999</v>
      </c>
      <c r="E2109">
        <v>43502509.812913001</v>
      </c>
      <c r="F2109">
        <v>32136514.028232701</v>
      </c>
      <c r="G2109">
        <v>35937034.392336696</v>
      </c>
      <c r="H2109">
        <v>46162812.160863698</v>
      </c>
      <c r="I2109">
        <v>46162812.160863698</v>
      </c>
      <c r="J2109">
        <v>0.99927708680828697</v>
      </c>
      <c r="K2109">
        <v>78299326.189096406</v>
      </c>
      <c r="L2109">
        <v>82099846.553200394</v>
      </c>
      <c r="M2109" s="38">
        <f>IF(OR(Beazley_data[[#This Row],[total_RC]]&lt;0.6,Beazley_data[[#This Row],[total_RC]]&gt;2),1,Beazley_data[[#This Row],[total_RC]])</f>
        <v>0.99927708680828697</v>
      </c>
      <c r="P2109" s="39" t="str">
        <f>Beazley_data[[#This Row],[key]]</f>
        <v>NA2010</v>
      </c>
      <c r="Q2109" s="40">
        <f>Beazley_data[[#This Row],[WEP]]</f>
        <v>239225095.59099999</v>
      </c>
      <c r="R2109" s="40">
        <f t="shared" si="259"/>
        <v>0</v>
      </c>
      <c r="S2109" s="41" t="str">
        <f t="shared" si="260"/>
        <v>no values</v>
      </c>
      <c r="U2109" s="42">
        <f>Beazley_data[[#This Row],[Acq_costs]]</f>
        <v>43502509.812913001</v>
      </c>
      <c r="V2109" s="40">
        <f t="shared" si="261"/>
        <v>0</v>
      </c>
      <c r="W2109" s="43" t="str">
        <f t="shared" si="262"/>
        <v>no values</v>
      </c>
      <c r="Y2109" s="44">
        <f>Beazley_data[[#This Row],[total_RC]]</f>
        <v>0.99927708680828697</v>
      </c>
      <c r="Z2109" s="45">
        <f t="shared" si="263"/>
        <v>0</v>
      </c>
      <c r="AA2109" s="43" t="str">
        <f t="shared" si="264"/>
        <v>no values</v>
      </c>
      <c r="AD2109" s="42">
        <f>Beazley_data[[#This Row],[Cat_incurred]]+Beazley_data[[#This Row],[incurred_exc_cat]]</f>
        <v>82099846.553200394</v>
      </c>
      <c r="AE2109" s="40">
        <f t="shared" si="265"/>
        <v>0</v>
      </c>
      <c r="AF2109" s="43" t="str">
        <f t="shared" si="266"/>
        <v>no values</v>
      </c>
    </row>
    <row r="2110" spans="1:32" x14ac:dyDescent="0.25">
      <c r="A2110" s="48" t="s">
        <v>2390</v>
      </c>
      <c r="B2110" s="48"/>
      <c r="C2110" s="49">
        <v>2011</v>
      </c>
      <c r="D2110" s="85">
        <v>231747723.88190001</v>
      </c>
      <c r="E2110" s="49">
        <v>40652234.6809026</v>
      </c>
      <c r="F2110" s="49">
        <v>58454633.403925903</v>
      </c>
      <c r="G2110" s="49">
        <v>58454633.403925903</v>
      </c>
      <c r="H2110" s="49">
        <v>64939698.550812803</v>
      </c>
      <c r="I2110" s="49">
        <v>64939698.550812803</v>
      </c>
      <c r="J2110" s="49">
        <v>0.97407522034348304</v>
      </c>
      <c r="K2110" s="49">
        <v>123394331.954739</v>
      </c>
      <c r="L2110" s="49">
        <v>123394331.954739</v>
      </c>
      <c r="M2110" s="38">
        <f>IF(OR(Beazley_data[[#This Row],[total_RC]]&lt;0.6,Beazley_data[[#This Row],[total_RC]]&gt;2),1,Beazley_data[[#This Row],[total_RC]])</f>
        <v>0.97407522034348304</v>
      </c>
      <c r="P2110" s="39" t="str">
        <f>Beazley_data[[#This Row],[key]]</f>
        <v>NA2011</v>
      </c>
      <c r="Q2110" s="40">
        <f>Beazley_data[[#This Row],[WEP]]</f>
        <v>231747723.88190001</v>
      </c>
      <c r="R2110" s="40">
        <f t="shared" si="259"/>
        <v>0</v>
      </c>
      <c r="S2110" s="41" t="str">
        <f t="shared" si="260"/>
        <v>no values</v>
      </c>
      <c r="U2110" s="42">
        <f>Beazley_data[[#This Row],[Acq_costs]]</f>
        <v>40652234.6809026</v>
      </c>
      <c r="V2110" s="40">
        <f t="shared" si="261"/>
        <v>0</v>
      </c>
      <c r="W2110" s="43" t="str">
        <f t="shared" si="262"/>
        <v>no values</v>
      </c>
      <c r="Y2110" s="44">
        <f>Beazley_data[[#This Row],[total_RC]]</f>
        <v>0.97407522034348304</v>
      </c>
      <c r="Z2110" s="45">
        <f t="shared" si="263"/>
        <v>0</v>
      </c>
      <c r="AA2110" s="43" t="str">
        <f t="shared" si="264"/>
        <v>no values</v>
      </c>
      <c r="AD2110" s="42">
        <f>Beazley_data[[#This Row],[Cat_incurred]]+Beazley_data[[#This Row],[incurred_exc_cat]]</f>
        <v>123394331.95473871</v>
      </c>
      <c r="AE2110" s="40">
        <f t="shared" si="265"/>
        <v>0</v>
      </c>
      <c r="AF2110" s="43" t="str">
        <f t="shared" si="266"/>
        <v>no values</v>
      </c>
    </row>
    <row r="2111" spans="1:32" x14ac:dyDescent="0.25">
      <c r="A2111" s="46" t="s">
        <v>2391</v>
      </c>
      <c r="C2111">
        <v>2012</v>
      </c>
      <c r="D2111" s="84">
        <v>257010064.97549999</v>
      </c>
      <c r="E2111">
        <v>43968725.835378297</v>
      </c>
      <c r="F2111">
        <v>83393796.283454403</v>
      </c>
      <c r="G2111">
        <v>83656823.017251402</v>
      </c>
      <c r="H2111">
        <v>75942732.316101193</v>
      </c>
      <c r="I2111">
        <v>76172782.288050205</v>
      </c>
      <c r="J2111">
        <v>1.0269937937464799</v>
      </c>
      <c r="K2111">
        <v>159336528.599556</v>
      </c>
      <c r="L2111">
        <v>159829605.30530199</v>
      </c>
      <c r="M2111" s="38">
        <f>IF(OR(Beazley_data[[#This Row],[total_RC]]&lt;0.6,Beazley_data[[#This Row],[total_RC]]&gt;2),1,Beazley_data[[#This Row],[total_RC]])</f>
        <v>1.0269937937464799</v>
      </c>
      <c r="P2111" s="39" t="str">
        <f>Beazley_data[[#This Row],[key]]</f>
        <v>NA2012</v>
      </c>
      <c r="Q2111" s="40">
        <f>Beazley_data[[#This Row],[WEP]]</f>
        <v>257010064.97549999</v>
      </c>
      <c r="R2111" s="40">
        <f t="shared" si="259"/>
        <v>0</v>
      </c>
      <c r="S2111" s="41" t="str">
        <f t="shared" si="260"/>
        <v>no values</v>
      </c>
      <c r="U2111" s="42">
        <f>Beazley_data[[#This Row],[Acq_costs]]</f>
        <v>43968725.835378297</v>
      </c>
      <c r="V2111" s="40">
        <f t="shared" si="261"/>
        <v>0</v>
      </c>
      <c r="W2111" s="43" t="str">
        <f t="shared" si="262"/>
        <v>no values</v>
      </c>
      <c r="Y2111" s="44">
        <f>Beazley_data[[#This Row],[total_RC]]</f>
        <v>1.0269937937464799</v>
      </c>
      <c r="Z2111" s="45">
        <f t="shared" si="263"/>
        <v>0</v>
      </c>
      <c r="AA2111" s="43" t="str">
        <f t="shared" si="264"/>
        <v>no values</v>
      </c>
      <c r="AD2111" s="42">
        <f>Beazley_data[[#This Row],[Cat_incurred]]+Beazley_data[[#This Row],[incurred_exc_cat]]</f>
        <v>159829605.30530161</v>
      </c>
      <c r="AE2111" s="40">
        <f t="shared" si="265"/>
        <v>0</v>
      </c>
      <c r="AF2111" s="43" t="str">
        <f t="shared" si="266"/>
        <v>no values</v>
      </c>
    </row>
    <row r="2112" spans="1:32" x14ac:dyDescent="0.25">
      <c r="A2112" s="48" t="s">
        <v>2392</v>
      </c>
      <c r="B2112" s="48"/>
      <c r="C2112" s="49">
        <v>2013</v>
      </c>
      <c r="D2112" s="85">
        <v>258430721.0174</v>
      </c>
      <c r="E2112" s="49">
        <v>43009145.333339699</v>
      </c>
      <c r="F2112" s="49">
        <v>41874437.480393998</v>
      </c>
      <c r="G2112" s="49">
        <v>44690488.016859099</v>
      </c>
      <c r="H2112" s="49">
        <v>85258536.361823902</v>
      </c>
      <c r="I2112" s="49">
        <v>85757272.422666699</v>
      </c>
      <c r="J2112" s="49">
        <v>0.966922702598352</v>
      </c>
      <c r="K2112" s="49">
        <v>127132973.842218</v>
      </c>
      <c r="L2112" s="49">
        <v>130447760.43952601</v>
      </c>
      <c r="M2112" s="38">
        <f>IF(OR(Beazley_data[[#This Row],[total_RC]]&lt;0.6,Beazley_data[[#This Row],[total_RC]]&gt;2),1,Beazley_data[[#This Row],[total_RC]])</f>
        <v>0.966922702598352</v>
      </c>
      <c r="P2112" s="39" t="str">
        <f>Beazley_data[[#This Row],[key]]</f>
        <v>NA2013</v>
      </c>
      <c r="Q2112" s="40">
        <f>Beazley_data[[#This Row],[WEP]]</f>
        <v>258430721.0174</v>
      </c>
      <c r="R2112" s="40">
        <f t="shared" si="259"/>
        <v>0</v>
      </c>
      <c r="S2112" s="41" t="str">
        <f t="shared" si="260"/>
        <v>no values</v>
      </c>
      <c r="U2112" s="42">
        <f>Beazley_data[[#This Row],[Acq_costs]]</f>
        <v>43009145.333339699</v>
      </c>
      <c r="V2112" s="40">
        <f t="shared" si="261"/>
        <v>0</v>
      </c>
      <c r="W2112" s="43" t="str">
        <f t="shared" si="262"/>
        <v>no values</v>
      </c>
      <c r="Y2112" s="44">
        <f>Beazley_data[[#This Row],[total_RC]]</f>
        <v>0.966922702598352</v>
      </c>
      <c r="Z2112" s="45">
        <f t="shared" si="263"/>
        <v>0</v>
      </c>
      <c r="AA2112" s="43" t="str">
        <f t="shared" si="264"/>
        <v>no values</v>
      </c>
      <c r="AD2112" s="42">
        <f>Beazley_data[[#This Row],[Cat_incurred]]+Beazley_data[[#This Row],[incurred_exc_cat]]</f>
        <v>130447760.4395258</v>
      </c>
      <c r="AE2112" s="40">
        <f t="shared" si="265"/>
        <v>0</v>
      </c>
      <c r="AF2112" s="43" t="str">
        <f t="shared" si="266"/>
        <v>no values</v>
      </c>
    </row>
    <row r="2113" spans="1:32" x14ac:dyDescent="0.25">
      <c r="A2113" s="46" t="s">
        <v>2393</v>
      </c>
      <c r="C2113">
        <v>2014</v>
      </c>
      <c r="D2113" s="84">
        <v>206893834.8795</v>
      </c>
      <c r="E2113">
        <v>32937247.262906302</v>
      </c>
      <c r="F2113">
        <v>68264766.713345498</v>
      </c>
      <c r="G2113">
        <v>70129200.765928</v>
      </c>
      <c r="H2113">
        <v>73610890.505417898</v>
      </c>
      <c r="I2113">
        <v>74872906.392443895</v>
      </c>
      <c r="J2113">
        <v>1.0063228827663999</v>
      </c>
      <c r="K2113">
        <v>141875657.21876299</v>
      </c>
      <c r="L2113">
        <v>145002107.15837201</v>
      </c>
      <c r="M2113" s="38">
        <f>IF(OR(Beazley_data[[#This Row],[total_RC]]&lt;0.6,Beazley_data[[#This Row],[total_RC]]&gt;2),1,Beazley_data[[#This Row],[total_RC]])</f>
        <v>1.0063228827663999</v>
      </c>
      <c r="P2113" s="39" t="str">
        <f>Beazley_data[[#This Row],[key]]</f>
        <v>NA2014</v>
      </c>
      <c r="Q2113" s="40">
        <f>Beazley_data[[#This Row],[WEP]]</f>
        <v>206893834.8795</v>
      </c>
      <c r="R2113" s="40">
        <f t="shared" si="259"/>
        <v>0</v>
      </c>
      <c r="S2113" s="41" t="str">
        <f t="shared" si="260"/>
        <v>no values</v>
      </c>
      <c r="U2113" s="42">
        <f>Beazley_data[[#This Row],[Acq_costs]]</f>
        <v>32937247.262906302</v>
      </c>
      <c r="V2113" s="40">
        <f t="shared" si="261"/>
        <v>0</v>
      </c>
      <c r="W2113" s="43" t="str">
        <f t="shared" si="262"/>
        <v>no values</v>
      </c>
      <c r="Y2113" s="44">
        <f>Beazley_data[[#This Row],[total_RC]]</f>
        <v>1.0063228827663999</v>
      </c>
      <c r="Z2113" s="45">
        <f t="shared" si="263"/>
        <v>0</v>
      </c>
      <c r="AA2113" s="43" t="str">
        <f t="shared" si="264"/>
        <v>no values</v>
      </c>
      <c r="AD2113" s="42">
        <f>Beazley_data[[#This Row],[Cat_incurred]]+Beazley_data[[#This Row],[incurred_exc_cat]]</f>
        <v>145002107.1583719</v>
      </c>
      <c r="AE2113" s="40">
        <f t="shared" si="265"/>
        <v>0</v>
      </c>
      <c r="AF2113" s="43" t="str">
        <f t="shared" si="266"/>
        <v>no values</v>
      </c>
    </row>
    <row r="2114" spans="1:32" x14ac:dyDescent="0.25">
      <c r="A2114" s="48" t="s">
        <v>2394</v>
      </c>
      <c r="B2114" s="48"/>
      <c r="C2114" s="49">
        <v>2015</v>
      </c>
      <c r="D2114" s="85">
        <v>236907518.78200001</v>
      </c>
      <c r="E2114" s="49">
        <v>40148904.069690198</v>
      </c>
      <c r="F2114" s="49">
        <v>17152476.216441501</v>
      </c>
      <c r="G2114" s="49">
        <v>17200427.918933</v>
      </c>
      <c r="H2114" s="49">
        <v>124792883.472689</v>
      </c>
      <c r="I2114" s="49">
        <v>126078523.924922</v>
      </c>
      <c r="J2114" s="49">
        <v>0.99724552125138699</v>
      </c>
      <c r="K2114" s="49">
        <v>141945359.68913001</v>
      </c>
      <c r="L2114" s="49">
        <v>143278951.84385499</v>
      </c>
      <c r="M2114" s="38">
        <f>IF(OR(Beazley_data[[#This Row],[total_RC]]&lt;0.6,Beazley_data[[#This Row],[total_RC]]&gt;2),1,Beazley_data[[#This Row],[total_RC]])</f>
        <v>0.99724552125138699</v>
      </c>
      <c r="P2114" s="39" t="str">
        <f>Beazley_data[[#This Row],[key]]</f>
        <v>NA2015</v>
      </c>
      <c r="Q2114" s="40">
        <f>Beazley_data[[#This Row],[WEP]]</f>
        <v>236907518.78200001</v>
      </c>
      <c r="R2114" s="40">
        <f t="shared" ref="R2114:R2177" si="267">IFERROR(INDEX($AJ$4:$CZ$182,MATCH($B2114,$AI$4:$AI$182,0),MATCH($C2114&amp;"WEP",$AJ$1:$FQ$1,0)),0)</f>
        <v>0</v>
      </c>
      <c r="S2114" s="41" t="str">
        <f t="shared" ref="S2114:S2177" si="268">IFERROR((R2114-Q2114)/R2114,"no values")</f>
        <v>no values</v>
      </c>
      <c r="U2114" s="42">
        <f>Beazley_data[[#This Row],[Acq_costs]]</f>
        <v>40148904.069690198</v>
      </c>
      <c r="V2114" s="40">
        <f t="shared" ref="V2114:V2177" si="269">IFERROR(INDEX($AJ$4:$FQ$182,MATCH($B2114,$AI$4:$AI$182,0),MATCH($C2114&amp;"Acquisition Cost",$AJ$1:$FQ$1,0)),0)</f>
        <v>0</v>
      </c>
      <c r="W2114" s="43" t="str">
        <f t="shared" ref="W2114:W2177" si="270">IFERROR((V2114-U2114)/V2114,"no values")</f>
        <v>no values</v>
      </c>
      <c r="Y2114" s="44">
        <f>Beazley_data[[#This Row],[total_RC]]</f>
        <v>0.99724552125138699</v>
      </c>
      <c r="Z2114" s="45">
        <f t="shared" ref="Z2114:Z2177" si="271">IFERROR(INDEX($AJ$4:$FQ$182,MATCH($B2114,$AI$4:$AI$182,0),MATCH($C2114&amp;"RC",$AJ$1:$FQ$1,0)),0)</f>
        <v>0</v>
      </c>
      <c r="AA2114" s="43" t="str">
        <f t="shared" ref="AA2114:AA2177" si="272">IFERROR((Z2114-Y2114)/Z2114,"no values")</f>
        <v>no values</v>
      </c>
      <c r="AD2114" s="42">
        <f>Beazley_data[[#This Row],[Cat_incurred]]+Beazley_data[[#This Row],[incurred_exc_cat]]</f>
        <v>143278951.84385499</v>
      </c>
      <c r="AE2114" s="40">
        <f t="shared" ref="AE2114:AE2177" si="273">IFERROR(INDEX($AJ$4:$FQ$182,MATCH($B2114,$AI$4:$AI$182,0),MATCH($C2114&amp;"Total Incurred (Cat)",$AJ$1:$FQ$1,0)),0)+IFERROR(INDEX($AJ$4:$FQ$182,MATCH($B2114,$AI$4:$AI$182,0),MATCH($C2114&amp;"Total Incurred (Non Cat)",$AJ$1:$FQ$1,0)),0)</f>
        <v>0</v>
      </c>
      <c r="AF2114" s="43" t="str">
        <f t="shared" ref="AF2114:AF2177" si="274">IFERROR((AE2114-AD2114)/AE2114,"no values")</f>
        <v>no values</v>
      </c>
    </row>
    <row r="2115" spans="1:32" x14ac:dyDescent="0.25">
      <c r="A2115" s="46" t="s">
        <v>2395</v>
      </c>
      <c r="C2115">
        <v>2016</v>
      </c>
      <c r="D2115" s="84">
        <v>257463042.05739999</v>
      </c>
      <c r="E2115">
        <v>46118224.516381502</v>
      </c>
      <c r="F2115">
        <v>70828534.140106201</v>
      </c>
      <c r="G2115">
        <v>79534239.184223905</v>
      </c>
      <c r="H2115">
        <v>120746644.10631999</v>
      </c>
      <c r="I2115">
        <v>126149371.70294701</v>
      </c>
      <c r="J2115">
        <v>0.98627286845883599</v>
      </c>
      <c r="K2115">
        <v>191575178.24642599</v>
      </c>
      <c r="L2115">
        <v>205683610.887171</v>
      </c>
      <c r="M2115" s="38">
        <f>IF(OR(Beazley_data[[#This Row],[total_RC]]&lt;0.6,Beazley_data[[#This Row],[total_RC]]&gt;2),1,Beazley_data[[#This Row],[total_RC]])</f>
        <v>0.98627286845883599</v>
      </c>
      <c r="P2115" s="39" t="str">
        <f>Beazley_data[[#This Row],[key]]</f>
        <v>NA2016</v>
      </c>
      <c r="Q2115" s="40">
        <f>Beazley_data[[#This Row],[WEP]]</f>
        <v>257463042.05739999</v>
      </c>
      <c r="R2115" s="40">
        <f t="shared" si="267"/>
        <v>0</v>
      </c>
      <c r="S2115" s="41" t="str">
        <f t="shared" si="268"/>
        <v>no values</v>
      </c>
      <c r="U2115" s="42">
        <f>Beazley_data[[#This Row],[Acq_costs]]</f>
        <v>46118224.516381502</v>
      </c>
      <c r="V2115" s="40">
        <f t="shared" si="269"/>
        <v>0</v>
      </c>
      <c r="W2115" s="43" t="str">
        <f t="shared" si="270"/>
        <v>no values</v>
      </c>
      <c r="Y2115" s="44">
        <f>Beazley_data[[#This Row],[total_RC]]</f>
        <v>0.98627286845883599</v>
      </c>
      <c r="Z2115" s="45">
        <f t="shared" si="271"/>
        <v>0</v>
      </c>
      <c r="AA2115" s="43" t="str">
        <f t="shared" si="272"/>
        <v>no values</v>
      </c>
      <c r="AD2115" s="42">
        <f>Beazley_data[[#This Row],[Cat_incurred]]+Beazley_data[[#This Row],[incurred_exc_cat]]</f>
        <v>205683610.88717091</v>
      </c>
      <c r="AE2115" s="40">
        <f t="shared" si="273"/>
        <v>0</v>
      </c>
      <c r="AF2115" s="43" t="str">
        <f t="shared" si="274"/>
        <v>no values</v>
      </c>
    </row>
    <row r="2116" spans="1:32" x14ac:dyDescent="0.25">
      <c r="A2116" s="48" t="s">
        <v>2396</v>
      </c>
      <c r="B2116" s="48"/>
      <c r="C2116" s="49">
        <v>2017</v>
      </c>
      <c r="D2116" s="85">
        <v>276348536.26990002</v>
      </c>
      <c r="E2116" s="49">
        <v>49734373.814740002</v>
      </c>
      <c r="F2116" s="49">
        <v>32222245.357592199</v>
      </c>
      <c r="G2116" s="49">
        <v>36293091.935046203</v>
      </c>
      <c r="H2116" s="49">
        <v>123767244.78135</v>
      </c>
      <c r="I2116" s="49">
        <v>130644112.44011299</v>
      </c>
      <c r="J2116" s="49">
        <v>0.98876415559757602</v>
      </c>
      <c r="K2116" s="49">
        <v>155989490.138942</v>
      </c>
      <c r="L2116" s="49">
        <v>166937204.375159</v>
      </c>
      <c r="M2116" s="38">
        <f>IF(OR(Beazley_data[[#This Row],[total_RC]]&lt;0.6,Beazley_data[[#This Row],[total_RC]]&gt;2),1,Beazley_data[[#This Row],[total_RC]])</f>
        <v>0.98876415559757602</v>
      </c>
      <c r="P2116" s="39" t="str">
        <f>Beazley_data[[#This Row],[key]]</f>
        <v>NA2017</v>
      </c>
      <c r="Q2116" s="40">
        <f>Beazley_data[[#This Row],[WEP]]</f>
        <v>276348536.26990002</v>
      </c>
      <c r="R2116" s="40">
        <f t="shared" si="267"/>
        <v>0</v>
      </c>
      <c r="S2116" s="41" t="str">
        <f t="shared" si="268"/>
        <v>no values</v>
      </c>
      <c r="U2116" s="42">
        <f>Beazley_data[[#This Row],[Acq_costs]]</f>
        <v>49734373.814740002</v>
      </c>
      <c r="V2116" s="40">
        <f t="shared" si="269"/>
        <v>0</v>
      </c>
      <c r="W2116" s="43" t="str">
        <f t="shared" si="270"/>
        <v>no values</v>
      </c>
      <c r="Y2116" s="44">
        <f>Beazley_data[[#This Row],[total_RC]]</f>
        <v>0.98876415559757602</v>
      </c>
      <c r="Z2116" s="45">
        <f t="shared" si="271"/>
        <v>0</v>
      </c>
      <c r="AA2116" s="43" t="str">
        <f t="shared" si="272"/>
        <v>no values</v>
      </c>
      <c r="AD2116" s="42">
        <f>Beazley_data[[#This Row],[Cat_incurred]]+Beazley_data[[#This Row],[incurred_exc_cat]]</f>
        <v>166937204.3751592</v>
      </c>
      <c r="AE2116" s="40">
        <f t="shared" si="273"/>
        <v>0</v>
      </c>
      <c r="AF2116" s="43" t="str">
        <f t="shared" si="274"/>
        <v>no values</v>
      </c>
    </row>
    <row r="2117" spans="1:32" x14ac:dyDescent="0.25">
      <c r="A2117" s="46" t="s">
        <v>2397</v>
      </c>
      <c r="C2117">
        <v>2018</v>
      </c>
      <c r="D2117" s="84">
        <v>325800220.42680001</v>
      </c>
      <c r="E2117">
        <v>58847839.851754703</v>
      </c>
      <c r="F2117">
        <v>66400162.198908001</v>
      </c>
      <c r="G2117">
        <v>71053249.435056403</v>
      </c>
      <c r="H2117">
        <v>140688885.43681201</v>
      </c>
      <c r="I2117">
        <v>166734940.439329</v>
      </c>
      <c r="J2117">
        <v>0.989927972419822</v>
      </c>
      <c r="K2117">
        <v>207089047.63572001</v>
      </c>
      <c r="L2117">
        <v>237788189.874385</v>
      </c>
      <c r="M2117" s="38">
        <f>IF(OR(Beazley_data[[#This Row],[total_RC]]&lt;0.6,Beazley_data[[#This Row],[total_RC]]&gt;2),1,Beazley_data[[#This Row],[total_RC]])</f>
        <v>0.989927972419822</v>
      </c>
      <c r="P2117" s="39" t="str">
        <f>Beazley_data[[#This Row],[key]]</f>
        <v>NA2018</v>
      </c>
      <c r="Q2117" s="40">
        <f>Beazley_data[[#This Row],[WEP]]</f>
        <v>325800220.42680001</v>
      </c>
      <c r="R2117" s="40">
        <f t="shared" si="267"/>
        <v>0</v>
      </c>
      <c r="S2117" s="41" t="str">
        <f t="shared" si="268"/>
        <v>no values</v>
      </c>
      <c r="U2117" s="42">
        <f>Beazley_data[[#This Row],[Acq_costs]]</f>
        <v>58847839.851754703</v>
      </c>
      <c r="V2117" s="40">
        <f t="shared" si="269"/>
        <v>0</v>
      </c>
      <c r="W2117" s="43" t="str">
        <f t="shared" si="270"/>
        <v>no values</v>
      </c>
      <c r="Y2117" s="44">
        <f>Beazley_data[[#This Row],[total_RC]]</f>
        <v>0.989927972419822</v>
      </c>
      <c r="Z2117" s="45">
        <f t="shared" si="271"/>
        <v>0</v>
      </c>
      <c r="AA2117" s="43" t="str">
        <f t="shared" si="272"/>
        <v>no values</v>
      </c>
      <c r="AD2117" s="42">
        <f>Beazley_data[[#This Row],[Cat_incurred]]+Beazley_data[[#This Row],[incurred_exc_cat]]</f>
        <v>237788189.87438542</v>
      </c>
      <c r="AE2117" s="40">
        <f t="shared" si="273"/>
        <v>0</v>
      </c>
      <c r="AF2117" s="43" t="str">
        <f t="shared" si="274"/>
        <v>no values</v>
      </c>
    </row>
    <row r="2118" spans="1:32" x14ac:dyDescent="0.25">
      <c r="A2118" s="48" t="s">
        <v>2398</v>
      </c>
      <c r="B2118" s="48"/>
      <c r="C2118" s="49">
        <v>2019</v>
      </c>
      <c r="D2118" s="85">
        <v>408303061.991</v>
      </c>
      <c r="E2118" s="49">
        <v>77443122.826910794</v>
      </c>
      <c r="F2118" s="49">
        <v>118164822.26873</v>
      </c>
      <c r="G2118" s="49">
        <v>119569055.212952</v>
      </c>
      <c r="H2118" s="49">
        <v>184100850.74540401</v>
      </c>
      <c r="I2118" s="49">
        <v>200496603.107678</v>
      </c>
      <c r="J2118" s="49">
        <v>1.06150656672451</v>
      </c>
      <c r="K2118" s="49">
        <v>302265673.01413399</v>
      </c>
      <c r="L2118" s="49">
        <v>320065658.32063001</v>
      </c>
      <c r="M2118" s="38">
        <f>IF(OR(Beazley_data[[#This Row],[total_RC]]&lt;0.6,Beazley_data[[#This Row],[total_RC]]&gt;2),1,Beazley_data[[#This Row],[total_RC]])</f>
        <v>1.06150656672451</v>
      </c>
      <c r="P2118" s="39" t="str">
        <f>Beazley_data[[#This Row],[key]]</f>
        <v>NA2019</v>
      </c>
      <c r="Q2118" s="40">
        <f>Beazley_data[[#This Row],[WEP]]</f>
        <v>408303061.991</v>
      </c>
      <c r="R2118" s="40">
        <f t="shared" si="267"/>
        <v>0</v>
      </c>
      <c r="S2118" s="41" t="str">
        <f t="shared" si="268"/>
        <v>no values</v>
      </c>
      <c r="U2118" s="42">
        <f>Beazley_data[[#This Row],[Acq_costs]]</f>
        <v>77443122.826910794</v>
      </c>
      <c r="V2118" s="40">
        <f t="shared" si="269"/>
        <v>0</v>
      </c>
      <c r="W2118" s="43" t="str">
        <f t="shared" si="270"/>
        <v>no values</v>
      </c>
      <c r="Y2118" s="44">
        <f>Beazley_data[[#This Row],[total_RC]]</f>
        <v>1.06150656672451</v>
      </c>
      <c r="Z2118" s="45">
        <f t="shared" si="271"/>
        <v>0</v>
      </c>
      <c r="AA2118" s="43" t="str">
        <f t="shared" si="272"/>
        <v>no values</v>
      </c>
      <c r="AD2118" s="42">
        <f>Beazley_data[[#This Row],[Cat_incurred]]+Beazley_data[[#This Row],[incurred_exc_cat]]</f>
        <v>320065658.32063001</v>
      </c>
      <c r="AE2118" s="40">
        <f t="shared" si="273"/>
        <v>0</v>
      </c>
      <c r="AF2118" s="43" t="str">
        <f t="shared" si="274"/>
        <v>no values</v>
      </c>
    </row>
    <row r="2119" spans="1:32" x14ac:dyDescent="0.25">
      <c r="A2119" s="46" t="s">
        <v>2399</v>
      </c>
      <c r="C2119">
        <v>2020</v>
      </c>
      <c r="D2119" s="84">
        <v>490818304.56699997</v>
      </c>
      <c r="E2119">
        <v>87990313.484202802</v>
      </c>
      <c r="F2119">
        <v>129614516.06</v>
      </c>
      <c r="G2119">
        <v>140881036.99000001</v>
      </c>
      <c r="H2119">
        <v>127658977.512274</v>
      </c>
      <c r="I2119">
        <v>155928033.15323201</v>
      </c>
      <c r="J2119">
        <v>1.1708146944893301</v>
      </c>
      <c r="K2119">
        <v>257273493.572274</v>
      </c>
      <c r="L2119">
        <v>296809070.14323199</v>
      </c>
      <c r="M2119" s="38">
        <f>IF(OR(Beazley_data[[#This Row],[total_RC]]&lt;0.6,Beazley_data[[#This Row],[total_RC]]&gt;2),1,Beazley_data[[#This Row],[total_RC]])</f>
        <v>1.1708146944893301</v>
      </c>
      <c r="P2119" s="39" t="str">
        <f>Beazley_data[[#This Row],[key]]</f>
        <v>NA2020</v>
      </c>
      <c r="Q2119" s="40">
        <f>Beazley_data[[#This Row],[WEP]]</f>
        <v>490818304.56699997</v>
      </c>
      <c r="R2119" s="40">
        <f t="shared" si="267"/>
        <v>0</v>
      </c>
      <c r="S2119" s="41" t="str">
        <f t="shared" si="268"/>
        <v>no values</v>
      </c>
      <c r="U2119" s="42">
        <f>Beazley_data[[#This Row],[Acq_costs]]</f>
        <v>87990313.484202802</v>
      </c>
      <c r="V2119" s="40">
        <f t="shared" si="269"/>
        <v>0</v>
      </c>
      <c r="W2119" s="43" t="str">
        <f t="shared" si="270"/>
        <v>no values</v>
      </c>
      <c r="Y2119" s="44">
        <f>Beazley_data[[#This Row],[total_RC]]</f>
        <v>1.1708146944893301</v>
      </c>
      <c r="Z2119" s="45">
        <f t="shared" si="271"/>
        <v>0</v>
      </c>
      <c r="AA2119" s="43" t="str">
        <f t="shared" si="272"/>
        <v>no values</v>
      </c>
      <c r="AD2119" s="42">
        <f>Beazley_data[[#This Row],[Cat_incurred]]+Beazley_data[[#This Row],[incurred_exc_cat]]</f>
        <v>296809070.14323199</v>
      </c>
      <c r="AE2119" s="40">
        <f t="shared" si="273"/>
        <v>0</v>
      </c>
      <c r="AF2119" s="43" t="str">
        <f t="shared" si="274"/>
        <v>no values</v>
      </c>
    </row>
    <row r="2120" spans="1:32" x14ac:dyDescent="0.25">
      <c r="A2120" s="48" t="s">
        <v>2400</v>
      </c>
      <c r="B2120" s="48"/>
      <c r="C2120" s="49">
        <v>2021</v>
      </c>
      <c r="D2120" s="85">
        <v>560447801.85049999</v>
      </c>
      <c r="E2120" s="49">
        <v>93863509.467704207</v>
      </c>
      <c r="F2120" s="49">
        <v>70687804.370000005</v>
      </c>
      <c r="G2120" s="49">
        <v>76519771.730000004</v>
      </c>
      <c r="H2120" s="49">
        <v>60742504.401985802</v>
      </c>
      <c r="I2120" s="49">
        <v>89565924.684582397</v>
      </c>
      <c r="J2120" s="49">
        <v>1.23267143508341</v>
      </c>
      <c r="K2120" s="49">
        <v>131430308.77198599</v>
      </c>
      <c r="L2120" s="49">
        <v>166085696.41458201</v>
      </c>
      <c r="M2120" s="38">
        <f>IF(OR(Beazley_data[[#This Row],[total_RC]]&lt;0.6,Beazley_data[[#This Row],[total_RC]]&gt;2),1,Beazley_data[[#This Row],[total_RC]])</f>
        <v>1.23267143508341</v>
      </c>
      <c r="P2120" s="39" t="str">
        <f>Beazley_data[[#This Row],[key]]</f>
        <v>NA2021</v>
      </c>
      <c r="Q2120" s="40">
        <f>Beazley_data[[#This Row],[WEP]]</f>
        <v>560447801.85049999</v>
      </c>
      <c r="R2120" s="40">
        <f t="shared" si="267"/>
        <v>0</v>
      </c>
      <c r="S2120" s="41" t="str">
        <f t="shared" si="268"/>
        <v>no values</v>
      </c>
      <c r="U2120" s="42">
        <f>Beazley_data[[#This Row],[Acq_costs]]</f>
        <v>93863509.467704207</v>
      </c>
      <c r="V2120" s="40">
        <f t="shared" si="269"/>
        <v>0</v>
      </c>
      <c r="W2120" s="43" t="str">
        <f t="shared" si="270"/>
        <v>no values</v>
      </c>
      <c r="Y2120" s="44">
        <f>Beazley_data[[#This Row],[total_RC]]</f>
        <v>1.23267143508341</v>
      </c>
      <c r="Z2120" s="45">
        <f t="shared" si="271"/>
        <v>0</v>
      </c>
      <c r="AA2120" s="43" t="str">
        <f t="shared" si="272"/>
        <v>no values</v>
      </c>
      <c r="AD2120" s="42">
        <f>Beazley_data[[#This Row],[Cat_incurred]]+Beazley_data[[#This Row],[incurred_exc_cat]]</f>
        <v>166085696.4145824</v>
      </c>
      <c r="AE2120" s="40">
        <f t="shared" si="273"/>
        <v>0</v>
      </c>
      <c r="AF2120" s="43" t="str">
        <f t="shared" si="274"/>
        <v>no values</v>
      </c>
    </row>
    <row r="2121" spans="1:32" x14ac:dyDescent="0.25">
      <c r="A2121" s="46" t="s">
        <v>2401</v>
      </c>
      <c r="C2121">
        <v>2022</v>
      </c>
      <c r="D2121" s="84">
        <v>543679350.62380004</v>
      </c>
      <c r="E2121">
        <v>88341726.673999503</v>
      </c>
      <c r="F2121">
        <v>29143864.753345899</v>
      </c>
      <c r="G2121">
        <v>44261091.869999997</v>
      </c>
      <c r="H2121">
        <v>36414741.791572101</v>
      </c>
      <c r="I2121">
        <v>55787122.893662699</v>
      </c>
      <c r="J2121">
        <v>1.10483082994366</v>
      </c>
      <c r="K2121">
        <v>65558606.544918001</v>
      </c>
      <c r="L2121">
        <v>100048214.76366299</v>
      </c>
      <c r="M2121" s="38">
        <f>IF(OR(Beazley_data[[#This Row],[total_RC]]&lt;0.6,Beazley_data[[#This Row],[total_RC]]&gt;2),1,Beazley_data[[#This Row],[total_RC]])</f>
        <v>1.10483082994366</v>
      </c>
      <c r="P2121" s="39" t="str">
        <f>Beazley_data[[#This Row],[key]]</f>
        <v>NA2022</v>
      </c>
      <c r="Q2121" s="40">
        <f>Beazley_data[[#This Row],[WEP]]</f>
        <v>543679350.62380004</v>
      </c>
      <c r="R2121" s="40">
        <f t="shared" si="267"/>
        <v>0</v>
      </c>
      <c r="S2121" s="41" t="str">
        <f t="shared" si="268"/>
        <v>no values</v>
      </c>
      <c r="U2121" s="42">
        <f>Beazley_data[[#This Row],[Acq_costs]]</f>
        <v>88341726.673999503</v>
      </c>
      <c r="V2121" s="40">
        <f t="shared" si="269"/>
        <v>0</v>
      </c>
      <c r="W2121" s="43" t="str">
        <f t="shared" si="270"/>
        <v>no values</v>
      </c>
      <c r="Y2121" s="44">
        <f>Beazley_data[[#This Row],[total_RC]]</f>
        <v>1.10483082994366</v>
      </c>
      <c r="Z2121" s="45">
        <f t="shared" si="271"/>
        <v>0</v>
      </c>
      <c r="AA2121" s="43" t="str">
        <f t="shared" si="272"/>
        <v>no values</v>
      </c>
      <c r="AD2121" s="42">
        <f>Beazley_data[[#This Row],[Cat_incurred]]+Beazley_data[[#This Row],[incurred_exc_cat]]</f>
        <v>100048214.7636627</v>
      </c>
      <c r="AE2121" s="40">
        <f t="shared" si="273"/>
        <v>0</v>
      </c>
      <c r="AF2121" s="43" t="str">
        <f t="shared" si="274"/>
        <v>no values</v>
      </c>
    </row>
    <row r="2122" spans="1:32" x14ac:dyDescent="0.25">
      <c r="A2122" s="48" t="s">
        <v>2402</v>
      </c>
      <c r="B2122" s="48"/>
      <c r="C2122" s="49">
        <v>2023</v>
      </c>
      <c r="D2122" s="85">
        <v>572758457.37699997</v>
      </c>
      <c r="E2122" s="49">
        <v>104691884.248316</v>
      </c>
      <c r="F2122" s="49">
        <v>5867745.21</v>
      </c>
      <c r="G2122" s="49">
        <v>10463055.550000001</v>
      </c>
      <c r="H2122" s="49">
        <v>9979976.51705724</v>
      </c>
      <c r="I2122" s="49">
        <v>17965282.108298201</v>
      </c>
      <c r="J2122" s="49">
        <v>0.98325445362790298</v>
      </c>
      <c r="K2122" s="49">
        <v>15847721.7270572</v>
      </c>
      <c r="L2122" s="49">
        <v>28428337.658298202</v>
      </c>
      <c r="M2122" s="38">
        <f>IF(OR(Beazley_data[[#This Row],[total_RC]]&lt;0.6,Beazley_data[[#This Row],[total_RC]]&gt;2),1,Beazley_data[[#This Row],[total_RC]])</f>
        <v>0.98325445362790298</v>
      </c>
      <c r="P2122" s="39" t="str">
        <f>Beazley_data[[#This Row],[key]]</f>
        <v>NA2023</v>
      </c>
      <c r="Q2122" s="40">
        <f>Beazley_data[[#This Row],[WEP]]</f>
        <v>572758457.37699997</v>
      </c>
      <c r="R2122" s="40">
        <f t="shared" si="267"/>
        <v>0</v>
      </c>
      <c r="S2122" s="41" t="str">
        <f t="shared" si="268"/>
        <v>no values</v>
      </c>
      <c r="U2122" s="42">
        <f>Beazley_data[[#This Row],[Acq_costs]]</f>
        <v>104691884.248316</v>
      </c>
      <c r="V2122" s="40">
        <f t="shared" si="269"/>
        <v>0</v>
      </c>
      <c r="W2122" s="43" t="str">
        <f t="shared" si="270"/>
        <v>no values</v>
      </c>
      <c r="Y2122" s="44">
        <f>Beazley_data[[#This Row],[total_RC]]</f>
        <v>0.98325445362790298</v>
      </c>
      <c r="Z2122" s="45">
        <f t="shared" si="271"/>
        <v>0</v>
      </c>
      <c r="AA2122" s="43" t="str">
        <f t="shared" si="272"/>
        <v>no values</v>
      </c>
      <c r="AD2122" s="42">
        <f>Beazley_data[[#This Row],[Cat_incurred]]+Beazley_data[[#This Row],[incurred_exc_cat]]</f>
        <v>28428337.658298202</v>
      </c>
      <c r="AE2122" s="40">
        <f t="shared" si="273"/>
        <v>0</v>
      </c>
      <c r="AF2122" s="43" t="str">
        <f t="shared" si="274"/>
        <v>no values</v>
      </c>
    </row>
    <row r="2123" spans="1:32" x14ac:dyDescent="0.25">
      <c r="A2123" s="46" t="s">
        <v>2403</v>
      </c>
      <c r="C2123">
        <v>2024</v>
      </c>
      <c r="D2123" s="84">
        <v>322093704.2234</v>
      </c>
      <c r="E2123">
        <v>57292458.632000901</v>
      </c>
      <c r="F2123">
        <v>0</v>
      </c>
      <c r="G2123">
        <v>0</v>
      </c>
      <c r="H2123">
        <v>2500</v>
      </c>
      <c r="I2123">
        <v>330514.66580000002</v>
      </c>
      <c r="J2123">
        <v>5.7324386769147502E-3</v>
      </c>
      <c r="K2123">
        <v>2500</v>
      </c>
      <c r="L2123">
        <v>330514.66580000002</v>
      </c>
      <c r="M2123" s="38">
        <f>IF(OR(Beazley_data[[#This Row],[total_RC]]&lt;0.6,Beazley_data[[#This Row],[total_RC]]&gt;2),1,Beazley_data[[#This Row],[total_RC]])</f>
        <v>1</v>
      </c>
      <c r="P2123" s="39" t="str">
        <f>Beazley_data[[#This Row],[key]]</f>
        <v>NA2024</v>
      </c>
      <c r="Q2123" s="40">
        <f>Beazley_data[[#This Row],[WEP]]</f>
        <v>322093704.2234</v>
      </c>
      <c r="R2123" s="40">
        <f t="shared" si="267"/>
        <v>0</v>
      </c>
      <c r="S2123" s="41" t="str">
        <f t="shared" si="268"/>
        <v>no values</v>
      </c>
      <c r="U2123" s="42">
        <f>Beazley_data[[#This Row],[Acq_costs]]</f>
        <v>57292458.632000901</v>
      </c>
      <c r="V2123" s="40">
        <f t="shared" si="269"/>
        <v>0</v>
      </c>
      <c r="W2123" s="43" t="str">
        <f t="shared" si="270"/>
        <v>no values</v>
      </c>
      <c r="Y2123" s="44">
        <f>Beazley_data[[#This Row],[total_RC]]</f>
        <v>5.7324386769147502E-3</v>
      </c>
      <c r="Z2123" s="45">
        <f t="shared" si="271"/>
        <v>0</v>
      </c>
      <c r="AA2123" s="43" t="str">
        <f t="shared" si="272"/>
        <v>no values</v>
      </c>
      <c r="AD2123" s="42">
        <f>Beazley_data[[#This Row],[Cat_incurred]]+Beazley_data[[#This Row],[incurred_exc_cat]]</f>
        <v>330514.66580000002</v>
      </c>
      <c r="AE2123" s="40">
        <f t="shared" si="273"/>
        <v>0</v>
      </c>
      <c r="AF2123" s="43" t="str">
        <f t="shared" si="274"/>
        <v>no values</v>
      </c>
    </row>
    <row r="2124" spans="1:32" x14ac:dyDescent="0.25">
      <c r="A2124" s="48" t="s">
        <v>2404</v>
      </c>
      <c r="B2124" s="48"/>
      <c r="C2124" s="49">
        <v>2032</v>
      </c>
      <c r="D2124" s="85">
        <v>0</v>
      </c>
      <c r="E2124" s="49">
        <v>0</v>
      </c>
      <c r="F2124" s="49">
        <v>0</v>
      </c>
      <c r="G2124" s="49">
        <v>0</v>
      </c>
      <c r="H2124" s="49">
        <v>0</v>
      </c>
      <c r="I2124" s="49">
        <v>0</v>
      </c>
      <c r="J2124" s="49"/>
      <c r="K2124" s="49">
        <v>0</v>
      </c>
      <c r="L2124" s="49">
        <v>0</v>
      </c>
      <c r="M2124" s="38">
        <f>IF(OR(Beazley_data[[#This Row],[total_RC]]&lt;0.6,Beazley_data[[#This Row],[total_RC]]&gt;2),1,Beazley_data[[#This Row],[total_RC]])</f>
        <v>1</v>
      </c>
      <c r="P2124" s="39" t="str">
        <f>Beazley_data[[#This Row],[key]]</f>
        <v>NA2032</v>
      </c>
      <c r="Q2124" s="40">
        <f>Beazley_data[[#This Row],[WEP]]</f>
        <v>0</v>
      </c>
      <c r="R2124" s="40">
        <f t="shared" si="267"/>
        <v>0</v>
      </c>
      <c r="S2124" s="41" t="str">
        <f t="shared" si="268"/>
        <v>no values</v>
      </c>
      <c r="U2124" s="42">
        <f>Beazley_data[[#This Row],[Acq_costs]]</f>
        <v>0</v>
      </c>
      <c r="V2124" s="40">
        <f t="shared" si="269"/>
        <v>0</v>
      </c>
      <c r="W2124" s="43" t="str">
        <f t="shared" si="270"/>
        <v>no values</v>
      </c>
      <c r="Y2124" s="44">
        <f>Beazley_data[[#This Row],[total_RC]]</f>
        <v>0</v>
      </c>
      <c r="Z2124" s="45">
        <f t="shared" si="271"/>
        <v>0</v>
      </c>
      <c r="AA2124" s="43" t="str">
        <f t="shared" si="272"/>
        <v>no values</v>
      </c>
      <c r="AD2124" s="42">
        <f>Beazley_data[[#This Row],[Cat_incurred]]+Beazley_data[[#This Row],[incurred_exc_cat]]</f>
        <v>0</v>
      </c>
      <c r="AE2124" s="40">
        <f t="shared" si="273"/>
        <v>0</v>
      </c>
      <c r="AF2124" s="43" t="str">
        <f t="shared" si="274"/>
        <v>no values</v>
      </c>
    </row>
    <row r="2125" spans="1:32" x14ac:dyDescent="0.25">
      <c r="A2125" s="46" t="s">
        <v>2405</v>
      </c>
      <c r="C2125">
        <v>2049</v>
      </c>
      <c r="D2125" s="84">
        <v>0</v>
      </c>
      <c r="E2125">
        <v>0</v>
      </c>
      <c r="F2125">
        <v>0</v>
      </c>
      <c r="G2125">
        <v>0</v>
      </c>
      <c r="H2125">
        <v>0</v>
      </c>
      <c r="I2125">
        <v>0</v>
      </c>
      <c r="K2125">
        <v>0</v>
      </c>
      <c r="L2125">
        <v>0</v>
      </c>
      <c r="M2125" s="38">
        <f>IF(OR(Beazley_data[[#This Row],[total_RC]]&lt;0.6,Beazley_data[[#This Row],[total_RC]]&gt;2),1,Beazley_data[[#This Row],[total_RC]])</f>
        <v>1</v>
      </c>
      <c r="P2125" s="39" t="str">
        <f>Beazley_data[[#This Row],[key]]</f>
        <v>NA2049</v>
      </c>
      <c r="Q2125" s="40">
        <f>Beazley_data[[#This Row],[WEP]]</f>
        <v>0</v>
      </c>
      <c r="R2125" s="40">
        <f t="shared" si="267"/>
        <v>0</v>
      </c>
      <c r="S2125" s="41" t="str">
        <f t="shared" si="268"/>
        <v>no values</v>
      </c>
      <c r="U2125" s="42">
        <f>Beazley_data[[#This Row],[Acq_costs]]</f>
        <v>0</v>
      </c>
      <c r="V2125" s="40">
        <f t="shared" si="269"/>
        <v>0</v>
      </c>
      <c r="W2125" s="43" t="str">
        <f t="shared" si="270"/>
        <v>no values</v>
      </c>
      <c r="Y2125" s="44">
        <f>Beazley_data[[#This Row],[total_RC]]</f>
        <v>0</v>
      </c>
      <c r="Z2125" s="45">
        <f t="shared" si="271"/>
        <v>0</v>
      </c>
      <c r="AA2125" s="43" t="str">
        <f t="shared" si="272"/>
        <v>no values</v>
      </c>
      <c r="AD2125" s="42">
        <f>Beazley_data[[#This Row],[Cat_incurred]]+Beazley_data[[#This Row],[incurred_exc_cat]]</f>
        <v>0</v>
      </c>
      <c r="AE2125" s="40">
        <f t="shared" si="273"/>
        <v>0</v>
      </c>
      <c r="AF2125" s="43" t="str">
        <f t="shared" si="274"/>
        <v>no values</v>
      </c>
    </row>
    <row r="2126" spans="1:32" x14ac:dyDescent="0.25">
      <c r="A2126" s="48" t="s">
        <v>2406</v>
      </c>
      <c r="B2126" s="48"/>
      <c r="C2126" s="49"/>
      <c r="D2126" s="85">
        <v>0</v>
      </c>
      <c r="E2126" s="49">
        <v>0</v>
      </c>
      <c r="F2126" s="49">
        <v>0</v>
      </c>
      <c r="G2126" s="49">
        <v>0</v>
      </c>
      <c r="H2126" s="49">
        <v>0</v>
      </c>
      <c r="I2126" s="49">
        <v>0</v>
      </c>
      <c r="J2126" s="49"/>
      <c r="K2126" s="49">
        <v>0</v>
      </c>
      <c r="L2126" s="49">
        <v>0</v>
      </c>
      <c r="M2126" s="38">
        <f>IF(OR(Beazley_data[[#This Row],[total_RC]]&lt;0.6,Beazley_data[[#This Row],[total_RC]]&gt;2),1,Beazley_data[[#This Row],[total_RC]])</f>
        <v>1</v>
      </c>
      <c r="P2126" s="39" t="str">
        <f>Beazley_data[[#This Row],[key]]</f>
        <v>NANA</v>
      </c>
      <c r="Q2126" s="40">
        <f>Beazley_data[[#This Row],[WEP]]</f>
        <v>0</v>
      </c>
      <c r="R2126" s="40">
        <f t="shared" si="267"/>
        <v>0</v>
      </c>
      <c r="S2126" s="41" t="str">
        <f t="shared" si="268"/>
        <v>no values</v>
      </c>
      <c r="U2126" s="42">
        <f>Beazley_data[[#This Row],[Acq_costs]]</f>
        <v>0</v>
      </c>
      <c r="V2126" s="40">
        <f t="shared" si="269"/>
        <v>0</v>
      </c>
      <c r="W2126" s="43" t="str">
        <f t="shared" si="270"/>
        <v>no values</v>
      </c>
      <c r="Y2126" s="44">
        <f>Beazley_data[[#This Row],[total_RC]]</f>
        <v>0</v>
      </c>
      <c r="Z2126" s="45">
        <f t="shared" si="271"/>
        <v>0</v>
      </c>
      <c r="AA2126" s="43" t="str">
        <f t="shared" si="272"/>
        <v>no values</v>
      </c>
      <c r="AD2126" s="42">
        <f>Beazley_data[[#This Row],[Cat_incurred]]+Beazley_data[[#This Row],[incurred_exc_cat]]</f>
        <v>0</v>
      </c>
      <c r="AE2126" s="40">
        <f t="shared" si="273"/>
        <v>0</v>
      </c>
      <c r="AF2126" s="43" t="str">
        <f t="shared" si="274"/>
        <v>no values</v>
      </c>
    </row>
    <row r="2127" spans="1:32" x14ac:dyDescent="0.25">
      <c r="A2127" s="46" t="s">
        <v>2407</v>
      </c>
      <c r="B2127" s="46" t="s">
        <v>78</v>
      </c>
      <c r="C2127">
        <v>2008</v>
      </c>
      <c r="D2127" s="84">
        <v>95347.551300000006</v>
      </c>
      <c r="E2127">
        <v>13450.485917764699</v>
      </c>
      <c r="F2127">
        <v>80.284999999999997</v>
      </c>
      <c r="G2127">
        <v>80.284999999999997</v>
      </c>
      <c r="H2127">
        <v>0</v>
      </c>
      <c r="I2127">
        <v>0</v>
      </c>
      <c r="K2127">
        <v>80.284999999999997</v>
      </c>
      <c r="L2127">
        <v>80.284999999999997</v>
      </c>
      <c r="M2127" s="38">
        <f>IF(OR(Beazley_data[[#This Row],[total_RC]]&lt;0.6,Beazley_data[[#This Row],[total_RC]]&gt;2),1,Beazley_data[[#This Row],[total_RC]])</f>
        <v>1</v>
      </c>
      <c r="P2127" s="39" t="str">
        <f>Beazley_data[[#This Row],[key]]</f>
        <v>NB2008</v>
      </c>
      <c r="Q2127" s="40">
        <f>Beazley_data[[#This Row],[WEP]]</f>
        <v>95347.551300000006</v>
      </c>
      <c r="R2127" s="40">
        <f t="shared" si="267"/>
        <v>98187.246052000002</v>
      </c>
      <c r="S2127" s="41">
        <f t="shared" si="268"/>
        <v>2.8921218041863525E-2</v>
      </c>
      <c r="U2127" s="42">
        <f>Beazley_data[[#This Row],[Acq_costs]]</f>
        <v>13450.485917764699</v>
      </c>
      <c r="V2127" s="40">
        <f t="shared" si="269"/>
        <v>13701.11104</v>
      </c>
      <c r="W2127" s="43">
        <f t="shared" si="270"/>
        <v>1.8292321075539603E-2</v>
      </c>
      <c r="Y2127" s="44">
        <f>Beazley_data[[#This Row],[total_RC]]</f>
        <v>0</v>
      </c>
      <c r="Z2127" s="45">
        <f t="shared" si="271"/>
        <v>0</v>
      </c>
      <c r="AA2127" s="43" t="str">
        <f t="shared" si="272"/>
        <v>no values</v>
      </c>
      <c r="AD2127" s="42">
        <f>Beazley_data[[#This Row],[Cat_incurred]]+Beazley_data[[#This Row],[incurred_exc_cat]]</f>
        <v>80.284999999999997</v>
      </c>
      <c r="AE2127" s="40">
        <f t="shared" si="273"/>
        <v>80.284999999999997</v>
      </c>
      <c r="AF2127" s="43">
        <f t="shared" si="274"/>
        <v>0</v>
      </c>
    </row>
    <row r="2128" spans="1:32" x14ac:dyDescent="0.25">
      <c r="A2128" s="48" t="s">
        <v>2408</v>
      </c>
      <c r="B2128" s="48" t="s">
        <v>78</v>
      </c>
      <c r="C2128" s="49">
        <v>2009</v>
      </c>
      <c r="D2128" s="85">
        <v>85346.225900000005</v>
      </c>
      <c r="E2128" s="49">
        <v>8423.1995375178503</v>
      </c>
      <c r="F2128" s="49">
        <v>0</v>
      </c>
      <c r="G2128" s="49">
        <v>0</v>
      </c>
      <c r="H2128" s="49">
        <v>0</v>
      </c>
      <c r="I2128" s="49">
        <v>0</v>
      </c>
      <c r="J2128" s="49">
        <v>1.00724479935163</v>
      </c>
      <c r="K2128" s="49">
        <v>0</v>
      </c>
      <c r="L2128" s="49">
        <v>0</v>
      </c>
      <c r="M2128" s="38">
        <f>IF(OR(Beazley_data[[#This Row],[total_RC]]&lt;0.6,Beazley_data[[#This Row],[total_RC]]&gt;2),1,Beazley_data[[#This Row],[total_RC]])</f>
        <v>1.00724479935163</v>
      </c>
      <c r="P2128" s="39" t="str">
        <f>Beazley_data[[#This Row],[key]]</f>
        <v>NB2009</v>
      </c>
      <c r="Q2128" s="40">
        <f>Beazley_data[[#This Row],[WEP]]</f>
        <v>85346.225900000005</v>
      </c>
      <c r="R2128" s="40">
        <f t="shared" si="267"/>
        <v>88706.313563999996</v>
      </c>
      <c r="S2128" s="41">
        <f t="shared" si="268"/>
        <v>3.7878788205709273E-2</v>
      </c>
      <c r="U2128" s="42">
        <f>Beazley_data[[#This Row],[Acq_costs]]</f>
        <v>8423.1995375178503</v>
      </c>
      <c r="V2128" s="40">
        <f t="shared" si="269"/>
        <v>8754.8215920000002</v>
      </c>
      <c r="W2128" s="43">
        <f t="shared" si="270"/>
        <v>3.7878790675206928E-2</v>
      </c>
      <c r="Y2128" s="44">
        <f>Beazley_data[[#This Row],[total_RC]]</f>
        <v>1.00724479935163</v>
      </c>
      <c r="Z2128" s="45">
        <f t="shared" si="271"/>
        <v>1.0072447967818801</v>
      </c>
      <c r="AA2128" s="43">
        <f t="shared" si="272"/>
        <v>-2.5512665606050135E-9</v>
      </c>
      <c r="AD2128" s="42">
        <f>Beazley_data[[#This Row],[Cat_incurred]]+Beazley_data[[#This Row],[incurred_exc_cat]]</f>
        <v>0</v>
      </c>
      <c r="AE2128" s="40">
        <f t="shared" si="273"/>
        <v>0</v>
      </c>
      <c r="AF2128" s="43" t="str">
        <f t="shared" si="274"/>
        <v>no values</v>
      </c>
    </row>
    <row r="2129" spans="1:32" x14ac:dyDescent="0.25">
      <c r="A2129" s="46" t="s">
        <v>2409</v>
      </c>
      <c r="B2129" s="46" t="s">
        <v>78</v>
      </c>
      <c r="C2129">
        <v>2010</v>
      </c>
      <c r="D2129" s="84">
        <v>136597.41260000001</v>
      </c>
      <c r="E2129">
        <v>18607.890916400698</v>
      </c>
      <c r="F2129">
        <v>0</v>
      </c>
      <c r="G2129">
        <v>0</v>
      </c>
      <c r="H2129">
        <v>0</v>
      </c>
      <c r="I2129">
        <v>0</v>
      </c>
      <c r="J2129">
        <v>1.0384727546707999</v>
      </c>
      <c r="K2129">
        <v>0</v>
      </c>
      <c r="L2129">
        <v>0</v>
      </c>
      <c r="M2129" s="38">
        <f>IF(OR(Beazley_data[[#This Row],[total_RC]]&lt;0.6,Beazley_data[[#This Row],[total_RC]]&gt;2),1,Beazley_data[[#This Row],[total_RC]])</f>
        <v>1.0384727546707999</v>
      </c>
      <c r="P2129" s="39" t="str">
        <f>Beazley_data[[#This Row],[key]]</f>
        <v>NB2010</v>
      </c>
      <c r="Q2129" s="40">
        <f>Beazley_data[[#This Row],[WEP]]</f>
        <v>136597.41260000001</v>
      </c>
      <c r="R2129" s="40">
        <f t="shared" si="267"/>
        <v>140030.480396</v>
      </c>
      <c r="S2129" s="41">
        <f t="shared" si="268"/>
        <v>2.4516575150577393E-2</v>
      </c>
      <c r="U2129" s="42">
        <f>Beazley_data[[#This Row],[Acq_costs]]</f>
        <v>18607.890916400698</v>
      </c>
      <c r="V2129" s="40">
        <f t="shared" si="269"/>
        <v>19238.127968000001</v>
      </c>
      <c r="W2129" s="43">
        <f t="shared" si="270"/>
        <v>3.275979100708841E-2</v>
      </c>
      <c r="Y2129" s="44">
        <f>Beazley_data[[#This Row],[total_RC]]</f>
        <v>1.0384727546707999</v>
      </c>
      <c r="Z2129" s="45">
        <f t="shared" si="271"/>
        <v>1.03847275338058</v>
      </c>
      <c r="AA2129" s="43">
        <f t="shared" si="272"/>
        <v>-1.2424205899421551E-9</v>
      </c>
      <c r="AD2129" s="42">
        <f>Beazley_data[[#This Row],[Cat_incurred]]+Beazley_data[[#This Row],[incurred_exc_cat]]</f>
        <v>0</v>
      </c>
      <c r="AE2129" s="40">
        <f t="shared" si="273"/>
        <v>0</v>
      </c>
      <c r="AF2129" s="43" t="str">
        <f t="shared" si="274"/>
        <v>no values</v>
      </c>
    </row>
    <row r="2130" spans="1:32" x14ac:dyDescent="0.25">
      <c r="A2130" s="48" t="s">
        <v>2410</v>
      </c>
      <c r="B2130" s="48" t="s">
        <v>78</v>
      </c>
      <c r="C2130" s="49">
        <v>2011</v>
      </c>
      <c r="D2130" s="85">
        <v>192063.18919999999</v>
      </c>
      <c r="E2130" s="49">
        <v>38475.9320120142</v>
      </c>
      <c r="F2130" s="49">
        <v>0</v>
      </c>
      <c r="G2130" s="49">
        <v>0</v>
      </c>
      <c r="H2130" s="49">
        <v>146179.30622495001</v>
      </c>
      <c r="I2130" s="49">
        <v>146179.30622495001</v>
      </c>
      <c r="J2130" s="49">
        <v>1.0000001524701301</v>
      </c>
      <c r="K2130" s="49">
        <v>146179.30622495001</v>
      </c>
      <c r="L2130" s="49">
        <v>146179.30622495001</v>
      </c>
      <c r="M2130" s="38">
        <f>IF(OR(Beazley_data[[#This Row],[total_RC]]&lt;0.6,Beazley_data[[#This Row],[total_RC]]&gt;2),1,Beazley_data[[#This Row],[total_RC]])</f>
        <v>1.0000001524701301</v>
      </c>
      <c r="P2130" s="39" t="str">
        <f>Beazley_data[[#This Row],[key]]</f>
        <v>NB2011</v>
      </c>
      <c r="Q2130" s="40">
        <f>Beazley_data[[#This Row],[WEP]]</f>
        <v>192063.18919999999</v>
      </c>
      <c r="R2130" s="40">
        <f t="shared" si="267"/>
        <v>195881.51249600001</v>
      </c>
      <c r="S2130" s="41">
        <f t="shared" si="268"/>
        <v>1.9493025387365175E-2</v>
      </c>
      <c r="U2130" s="42">
        <f>Beazley_data[[#This Row],[Acq_costs]]</f>
        <v>38475.9320120142</v>
      </c>
      <c r="V2130" s="40">
        <f t="shared" si="269"/>
        <v>39275.854015999998</v>
      </c>
      <c r="W2130" s="43">
        <f t="shared" si="270"/>
        <v>2.0366762837542098E-2</v>
      </c>
      <c r="Y2130" s="44">
        <f>Beazley_data[[#This Row],[total_RC]]</f>
        <v>1.0000001524701301</v>
      </c>
      <c r="Z2130" s="45">
        <f t="shared" si="271"/>
        <v>1.00000015400902</v>
      </c>
      <c r="AA2130" s="43">
        <f t="shared" si="272"/>
        <v>1.5388896673926566E-9</v>
      </c>
      <c r="AD2130" s="42">
        <f>Beazley_data[[#This Row],[Cat_incurred]]+Beazley_data[[#This Row],[incurred_exc_cat]]</f>
        <v>146179.30622495001</v>
      </c>
      <c r="AE2130" s="40">
        <f t="shared" si="273"/>
        <v>154106.44854000001</v>
      </c>
      <c r="AF2130" s="43">
        <f t="shared" si="274"/>
        <v>5.1439393939393965E-2</v>
      </c>
    </row>
    <row r="2131" spans="1:32" x14ac:dyDescent="0.25">
      <c r="A2131" s="46" t="s">
        <v>2411</v>
      </c>
      <c r="B2131" s="46" t="s">
        <v>78</v>
      </c>
      <c r="C2131">
        <v>2012</v>
      </c>
      <c r="D2131" s="84">
        <v>233654.37469999999</v>
      </c>
      <c r="E2131">
        <v>31572.245397451501</v>
      </c>
      <c r="F2131">
        <v>0</v>
      </c>
      <c r="G2131">
        <v>0</v>
      </c>
      <c r="H2131">
        <v>79993.871817089996</v>
      </c>
      <c r="I2131">
        <v>79993.871817089996</v>
      </c>
      <c r="J2131">
        <v>1</v>
      </c>
      <c r="K2131">
        <v>79993.871817089996</v>
      </c>
      <c r="L2131">
        <v>79993.871817089996</v>
      </c>
      <c r="M2131" s="38">
        <f>IF(OR(Beazley_data[[#This Row],[total_RC]]&lt;0.6,Beazley_data[[#This Row],[total_RC]]&gt;2),1,Beazley_data[[#This Row],[total_RC]])</f>
        <v>1</v>
      </c>
      <c r="P2131" s="39" t="str">
        <f>Beazley_data[[#This Row],[key]]</f>
        <v>NB2012</v>
      </c>
      <c r="Q2131" s="40">
        <f>Beazley_data[[#This Row],[WEP]]</f>
        <v>233654.37469999999</v>
      </c>
      <c r="R2131" s="40">
        <f t="shared" si="267"/>
        <v>236776.405688</v>
      </c>
      <c r="S2131" s="41">
        <f t="shared" si="268"/>
        <v>1.3185566268430943E-2</v>
      </c>
      <c r="U2131" s="42">
        <f>Beazley_data[[#This Row],[Acq_costs]]</f>
        <v>31572.245397451501</v>
      </c>
      <c r="V2131" s="40">
        <f t="shared" si="269"/>
        <v>31753.216624000001</v>
      </c>
      <c r="W2131" s="43">
        <f t="shared" si="270"/>
        <v>5.6993037490166033E-3</v>
      </c>
      <c r="Y2131" s="44">
        <f>Beazley_data[[#This Row],[total_RC]]</f>
        <v>1</v>
      </c>
      <c r="Z2131" s="45">
        <f t="shared" si="271"/>
        <v>1</v>
      </c>
      <c r="AA2131" s="43">
        <f t="shared" si="272"/>
        <v>0</v>
      </c>
      <c r="AD2131" s="42">
        <f>Beazley_data[[#This Row],[Cat_incurred]]+Beazley_data[[#This Row],[incurred_exc_cat]]</f>
        <v>79993.871817089996</v>
      </c>
      <c r="AE2131" s="40">
        <f t="shared" si="273"/>
        <v>84321.251728000003</v>
      </c>
      <c r="AF2131" s="43">
        <f t="shared" si="274"/>
        <v>5.1320157400759299E-2</v>
      </c>
    </row>
    <row r="2132" spans="1:32" x14ac:dyDescent="0.25">
      <c r="A2132" s="48" t="s">
        <v>2412</v>
      </c>
      <c r="B2132" s="48" t="s">
        <v>78</v>
      </c>
      <c r="C2132" s="49">
        <v>2013</v>
      </c>
      <c r="D2132" s="85">
        <v>277899.27360000001</v>
      </c>
      <c r="E2132" s="49">
        <v>39374.841349950198</v>
      </c>
      <c r="F2132" s="49">
        <v>0</v>
      </c>
      <c r="G2132" s="49">
        <v>0</v>
      </c>
      <c r="H2132" s="49">
        <v>55675.000627480003</v>
      </c>
      <c r="I2132" s="49">
        <v>55675.000627480003</v>
      </c>
      <c r="J2132" s="49">
        <v>1.0028470477617799</v>
      </c>
      <c r="K2132" s="49">
        <v>55675.000627480003</v>
      </c>
      <c r="L2132" s="49">
        <v>55675.000627480003</v>
      </c>
      <c r="M2132" s="38">
        <f>IF(OR(Beazley_data[[#This Row],[total_RC]]&lt;0.6,Beazley_data[[#This Row],[total_RC]]&gt;2),1,Beazley_data[[#This Row],[total_RC]])</f>
        <v>1.0028470477617799</v>
      </c>
      <c r="P2132" s="39" t="str">
        <f>Beazley_data[[#This Row],[key]]</f>
        <v>NB2013</v>
      </c>
      <c r="Q2132" s="40">
        <f>Beazley_data[[#This Row],[WEP]]</f>
        <v>277899.27360000001</v>
      </c>
      <c r="R2132" s="40">
        <f t="shared" si="267"/>
        <v>283207.53823200002</v>
      </c>
      <c r="S2132" s="41">
        <f t="shared" si="268"/>
        <v>1.8743373376070037E-2</v>
      </c>
      <c r="U2132" s="42">
        <f>Beazley_data[[#This Row],[Acq_costs]]</f>
        <v>39374.841349950198</v>
      </c>
      <c r="V2132" s="40">
        <f t="shared" si="269"/>
        <v>40221.058819999998</v>
      </c>
      <c r="W2132" s="43">
        <f t="shared" si="270"/>
        <v>2.1039164429679725E-2</v>
      </c>
      <c r="Y2132" s="44">
        <f>Beazley_data[[#This Row],[total_RC]]</f>
        <v>1.0028470477617799</v>
      </c>
      <c r="Z2132" s="45">
        <f t="shared" si="271"/>
        <v>1.0028621318508399</v>
      </c>
      <c r="AA2132" s="43">
        <f t="shared" si="272"/>
        <v>1.5041039621465324E-5</v>
      </c>
      <c r="AD2132" s="42">
        <f>Beazley_data[[#This Row],[Cat_incurred]]+Beazley_data[[#This Row],[incurred_exc_cat]]</f>
        <v>55675.000627480003</v>
      </c>
      <c r="AE2132" s="40">
        <f t="shared" si="273"/>
        <v>58694.194415999998</v>
      </c>
      <c r="AF2132" s="43">
        <f t="shared" si="274"/>
        <v>5.1439393939393854E-2</v>
      </c>
    </row>
    <row r="2133" spans="1:32" x14ac:dyDescent="0.25">
      <c r="A2133" s="46" t="s">
        <v>2413</v>
      </c>
      <c r="B2133" s="46" t="s">
        <v>78</v>
      </c>
      <c r="C2133">
        <v>2014</v>
      </c>
      <c r="D2133" s="84">
        <v>595942.50309999997</v>
      </c>
      <c r="E2133">
        <v>72900.0096721593</v>
      </c>
      <c r="F2133">
        <v>0</v>
      </c>
      <c r="G2133">
        <v>0</v>
      </c>
      <c r="H2133">
        <v>0</v>
      </c>
      <c r="I2133">
        <v>0</v>
      </c>
      <c r="J2133">
        <v>1.0453303425845899</v>
      </c>
      <c r="K2133">
        <v>0</v>
      </c>
      <c r="L2133">
        <v>0</v>
      </c>
      <c r="M2133" s="38">
        <f>IF(OR(Beazley_data[[#This Row],[total_RC]]&lt;0.6,Beazley_data[[#This Row],[total_RC]]&gt;2),1,Beazley_data[[#This Row],[total_RC]])</f>
        <v>1.0453303425845899</v>
      </c>
      <c r="P2133" s="39" t="str">
        <f>Beazley_data[[#This Row],[key]]</f>
        <v>NB2014</v>
      </c>
      <c r="Q2133" s="40">
        <f>Beazley_data[[#This Row],[WEP]]</f>
        <v>595942.50309999997</v>
      </c>
      <c r="R2133" s="40">
        <f t="shared" si="267"/>
        <v>596654.25416799996</v>
      </c>
      <c r="S2133" s="41">
        <f t="shared" si="268"/>
        <v>1.1929037009758342E-3</v>
      </c>
      <c r="U2133" s="42">
        <f>Beazley_data[[#This Row],[Acq_costs]]</f>
        <v>72900.0096721593</v>
      </c>
      <c r="V2133" s="40">
        <f t="shared" si="269"/>
        <v>73132.787559999997</v>
      </c>
      <c r="W2133" s="43">
        <f t="shared" si="270"/>
        <v>3.1829483820744586E-3</v>
      </c>
      <c r="Y2133" s="44">
        <f>Beazley_data[[#This Row],[total_RC]]</f>
        <v>1.0453303425845899</v>
      </c>
      <c r="Z2133" s="45">
        <f t="shared" si="271"/>
        <v>1.04412853822565</v>
      </c>
      <c r="AA2133" s="43">
        <f t="shared" si="272"/>
        <v>-1.1510118868910569E-3</v>
      </c>
      <c r="AD2133" s="42">
        <f>Beazley_data[[#This Row],[Cat_incurred]]+Beazley_data[[#This Row],[incurred_exc_cat]]</f>
        <v>0</v>
      </c>
      <c r="AE2133" s="40">
        <f t="shared" si="273"/>
        <v>0</v>
      </c>
      <c r="AF2133" s="43" t="str">
        <f t="shared" si="274"/>
        <v>no values</v>
      </c>
    </row>
    <row r="2134" spans="1:32" x14ac:dyDescent="0.25">
      <c r="A2134" s="48" t="s">
        <v>2414</v>
      </c>
      <c r="B2134" s="48" t="s">
        <v>78</v>
      </c>
      <c r="C2134" s="49">
        <v>2015</v>
      </c>
      <c r="D2134" s="85">
        <v>899340.79810000001</v>
      </c>
      <c r="E2134" s="49">
        <v>138255.825325176</v>
      </c>
      <c r="F2134" s="49">
        <v>0</v>
      </c>
      <c r="G2134" s="49">
        <v>0</v>
      </c>
      <c r="H2134" s="49">
        <v>26746.913768909999</v>
      </c>
      <c r="I2134" s="49">
        <v>26746.913768909999</v>
      </c>
      <c r="J2134" s="49">
        <v>1.10844556462278</v>
      </c>
      <c r="K2134" s="49">
        <v>26746.913768909999</v>
      </c>
      <c r="L2134" s="49">
        <v>26746.913768909999</v>
      </c>
      <c r="M2134" s="38">
        <f>IF(OR(Beazley_data[[#This Row],[total_RC]]&lt;0.6,Beazley_data[[#This Row],[total_RC]]&gt;2),1,Beazley_data[[#This Row],[total_RC]])</f>
        <v>1.10844556462278</v>
      </c>
      <c r="P2134" s="39" t="str">
        <f>Beazley_data[[#This Row],[key]]</f>
        <v>NB2015</v>
      </c>
      <c r="Q2134" s="40">
        <f>Beazley_data[[#This Row],[WEP]]</f>
        <v>899340.79810000001</v>
      </c>
      <c r="R2134" s="40">
        <f t="shared" si="267"/>
        <v>903747.75419999997</v>
      </c>
      <c r="S2134" s="41">
        <f t="shared" si="268"/>
        <v>4.8763120898718051E-3</v>
      </c>
      <c r="U2134" s="42">
        <f>Beazley_data[[#This Row],[Acq_costs]]</f>
        <v>138255.825325176</v>
      </c>
      <c r="V2134" s="40">
        <f t="shared" si="269"/>
        <v>138605.079272</v>
      </c>
      <c r="W2134" s="43">
        <f t="shared" si="270"/>
        <v>2.5197774039623744E-3</v>
      </c>
      <c r="Y2134" s="44">
        <f>Beazley_data[[#This Row],[total_RC]]</f>
        <v>1.10844556462278</v>
      </c>
      <c r="Z2134" s="45">
        <f t="shared" si="271"/>
        <v>1.1077863535069199</v>
      </c>
      <c r="AA2134" s="43">
        <f t="shared" si="272"/>
        <v>-5.9507062329593348E-4</v>
      </c>
      <c r="AD2134" s="42">
        <f>Beazley_data[[#This Row],[Cat_incurred]]+Beazley_data[[#This Row],[incurred_exc_cat]]</f>
        <v>26746.913768909999</v>
      </c>
      <c r="AE2134" s="40">
        <f t="shared" si="273"/>
        <v>28192.776172000002</v>
      </c>
      <c r="AF2134" s="43">
        <f t="shared" si="274"/>
        <v>5.1284853760729623E-2</v>
      </c>
    </row>
    <row r="2135" spans="1:32" x14ac:dyDescent="0.25">
      <c r="A2135" s="46" t="s">
        <v>2415</v>
      </c>
      <c r="B2135" s="46" t="s">
        <v>78</v>
      </c>
      <c r="C2135">
        <v>2016</v>
      </c>
      <c r="D2135" s="84">
        <v>1193035.0093</v>
      </c>
      <c r="E2135">
        <v>202024.10463516499</v>
      </c>
      <c r="F2135">
        <v>0</v>
      </c>
      <c r="G2135">
        <v>0</v>
      </c>
      <c r="H2135">
        <v>141917.62085152999</v>
      </c>
      <c r="I2135">
        <v>141917.62085152999</v>
      </c>
      <c r="J2135">
        <v>1.0548428252772</v>
      </c>
      <c r="K2135">
        <v>141917.62085152999</v>
      </c>
      <c r="L2135">
        <v>141917.62085152999</v>
      </c>
      <c r="M2135" s="38">
        <f>IF(OR(Beazley_data[[#This Row],[total_RC]]&lt;0.6,Beazley_data[[#This Row],[total_RC]]&gt;2),1,Beazley_data[[#This Row],[total_RC]])</f>
        <v>1.0548428252772</v>
      </c>
      <c r="P2135" s="39" t="str">
        <f>Beazley_data[[#This Row],[key]]</f>
        <v>NB2016</v>
      </c>
      <c r="Q2135" s="40">
        <f>Beazley_data[[#This Row],[WEP]]</f>
        <v>1193035.0093</v>
      </c>
      <c r="R2135" s="40">
        <f t="shared" si="267"/>
        <v>1207371.5515930699</v>
      </c>
      <c r="S2135" s="41">
        <f t="shared" si="268"/>
        <v>1.1874175993424304E-2</v>
      </c>
      <c r="U2135" s="42">
        <f>Beazley_data[[#This Row],[Acq_costs]]</f>
        <v>202024.10463516499</v>
      </c>
      <c r="V2135" s="40">
        <f t="shared" si="269"/>
        <v>204753.11183797699</v>
      </c>
      <c r="W2135" s="43">
        <f t="shared" si="270"/>
        <v>1.332828194069887E-2</v>
      </c>
      <c r="Y2135" s="44">
        <f>Beazley_data[[#This Row],[total_RC]]</f>
        <v>1.0548428252772</v>
      </c>
      <c r="Z2135" s="45">
        <f t="shared" si="271"/>
        <v>1.0544761697718501</v>
      </c>
      <c r="AA2135" s="43">
        <f t="shared" si="272"/>
        <v>-3.4771341056403138E-4</v>
      </c>
      <c r="AD2135" s="42">
        <f>Beazley_data[[#This Row],[Cat_incurred]]+Beazley_data[[#This Row],[incurred_exc_cat]]</f>
        <v>141917.62085152999</v>
      </c>
      <c r="AE2135" s="40">
        <f t="shared" si="273"/>
        <v>149613.65667600001</v>
      </c>
      <c r="AF2135" s="43">
        <f t="shared" si="274"/>
        <v>5.1439393939394056E-2</v>
      </c>
    </row>
    <row r="2136" spans="1:32" x14ac:dyDescent="0.25">
      <c r="A2136" s="48" t="s">
        <v>2416</v>
      </c>
      <c r="B2136" s="48" t="s">
        <v>78</v>
      </c>
      <c r="C2136" s="49">
        <v>2017</v>
      </c>
      <c r="D2136" s="85">
        <v>1062342.6703000001</v>
      </c>
      <c r="E2136" s="49">
        <v>166874.07039339599</v>
      </c>
      <c r="F2136" s="49">
        <v>0</v>
      </c>
      <c r="G2136" s="49">
        <v>0</v>
      </c>
      <c r="H2136" s="49">
        <v>640182.61030764005</v>
      </c>
      <c r="I2136" s="49">
        <v>640182.61030764005</v>
      </c>
      <c r="J2136" s="49">
        <v>1.0724521661623501</v>
      </c>
      <c r="K2136" s="49">
        <v>640182.61030764005</v>
      </c>
      <c r="L2136" s="49">
        <v>640182.61030764005</v>
      </c>
      <c r="M2136" s="38">
        <f>IF(OR(Beazley_data[[#This Row],[total_RC]]&lt;0.6,Beazley_data[[#This Row],[total_RC]]&gt;2),1,Beazley_data[[#This Row],[total_RC]])</f>
        <v>1.0724521661623501</v>
      </c>
      <c r="P2136" s="39" t="str">
        <f>Beazley_data[[#This Row],[key]]</f>
        <v>NB2017</v>
      </c>
      <c r="Q2136" s="40">
        <f>Beazley_data[[#This Row],[WEP]]</f>
        <v>1062342.6703000001</v>
      </c>
      <c r="R2136" s="40">
        <f t="shared" si="267"/>
        <v>1075536.0020887</v>
      </c>
      <c r="S2136" s="41">
        <f t="shared" si="268"/>
        <v>1.2266750497499182E-2</v>
      </c>
      <c r="U2136" s="42">
        <f>Beazley_data[[#This Row],[Acq_costs]]</f>
        <v>166874.07039339599</v>
      </c>
      <c r="V2136" s="40">
        <f t="shared" si="269"/>
        <v>167992.00841100601</v>
      </c>
      <c r="W2136" s="43">
        <f t="shared" si="270"/>
        <v>6.6547095197224994E-3</v>
      </c>
      <c r="Y2136" s="44">
        <f>Beazley_data[[#This Row],[total_RC]]</f>
        <v>1.0724521661623501</v>
      </c>
      <c r="Z2136" s="45">
        <f t="shared" si="271"/>
        <v>1.0715714167588499</v>
      </c>
      <c r="AA2136" s="43">
        <f t="shared" si="272"/>
        <v>-8.2192319590243697E-4</v>
      </c>
      <c r="AD2136" s="42">
        <f>Beazley_data[[#This Row],[Cat_incurred]]+Beazley_data[[#This Row],[incurred_exc_cat]]</f>
        <v>640182.61030764005</v>
      </c>
      <c r="AE2136" s="40">
        <f t="shared" si="273"/>
        <v>674896.47908800002</v>
      </c>
      <c r="AF2136" s="43">
        <f t="shared" si="274"/>
        <v>5.1435842171334872E-2</v>
      </c>
    </row>
    <row r="2137" spans="1:32" x14ac:dyDescent="0.25">
      <c r="A2137" s="46" t="s">
        <v>2417</v>
      </c>
      <c r="B2137" s="46" t="s">
        <v>78</v>
      </c>
      <c r="C2137">
        <v>2018</v>
      </c>
      <c r="D2137" s="84">
        <v>1581152.1952</v>
      </c>
      <c r="E2137">
        <v>269089.16643727903</v>
      </c>
      <c r="F2137">
        <v>0</v>
      </c>
      <c r="G2137">
        <v>0</v>
      </c>
      <c r="H2137">
        <v>2283837.4222658598</v>
      </c>
      <c r="I2137">
        <v>2283837.4222658598</v>
      </c>
      <c r="J2137">
        <v>1.05140091839101</v>
      </c>
      <c r="K2137">
        <v>2283837.4222658598</v>
      </c>
      <c r="L2137">
        <v>2283837.4222658598</v>
      </c>
      <c r="M2137" s="38">
        <f>IF(OR(Beazley_data[[#This Row],[total_RC]]&lt;0.6,Beazley_data[[#This Row],[total_RC]]&gt;2),1,Beazley_data[[#This Row],[total_RC]])</f>
        <v>1.05140091839101</v>
      </c>
      <c r="P2137" s="39" t="str">
        <f>Beazley_data[[#This Row],[key]]</f>
        <v>NB2018</v>
      </c>
      <c r="Q2137" s="40">
        <f>Beazley_data[[#This Row],[WEP]]</f>
        <v>1581152.1952</v>
      </c>
      <c r="R2137" s="40">
        <f t="shared" si="267"/>
        <v>1614621.2402802</v>
      </c>
      <c r="S2137" s="41">
        <f t="shared" si="268"/>
        <v>2.0728728351419357E-2</v>
      </c>
      <c r="U2137" s="42">
        <f>Beazley_data[[#This Row],[Acq_costs]]</f>
        <v>269089.16643727903</v>
      </c>
      <c r="V2137" s="40">
        <f t="shared" si="269"/>
        <v>273780.69622316002</v>
      </c>
      <c r="W2137" s="43">
        <f t="shared" si="270"/>
        <v>1.7136086841041943E-2</v>
      </c>
      <c r="Y2137" s="44">
        <f>Beazley_data[[#This Row],[total_RC]]</f>
        <v>1.05140091839101</v>
      </c>
      <c r="Z2137" s="45">
        <f t="shared" si="271"/>
        <v>1.0505619375620501</v>
      </c>
      <c r="AA2137" s="43">
        <f t="shared" si="272"/>
        <v>-7.986019662076251E-4</v>
      </c>
      <c r="AD2137" s="42">
        <f>Beazley_data[[#This Row],[Cat_incurred]]+Beazley_data[[#This Row],[incurred_exc_cat]]</f>
        <v>2283837.4222658598</v>
      </c>
      <c r="AE2137" s="40">
        <f t="shared" si="273"/>
        <v>2361932.038712</v>
      </c>
      <c r="AF2137" s="43">
        <f t="shared" si="274"/>
        <v>3.3063871087809324E-2</v>
      </c>
    </row>
    <row r="2138" spans="1:32" x14ac:dyDescent="0.25">
      <c r="A2138" s="48" t="s">
        <v>2418</v>
      </c>
      <c r="B2138" s="48" t="s">
        <v>78</v>
      </c>
      <c r="C2138" s="49">
        <v>2019</v>
      </c>
      <c r="D2138" s="85">
        <v>1701853.6557</v>
      </c>
      <c r="E2138" s="49">
        <v>193327.67234962201</v>
      </c>
      <c r="F2138" s="49">
        <v>0</v>
      </c>
      <c r="G2138" s="49">
        <v>0</v>
      </c>
      <c r="H2138" s="49">
        <v>544319.36958053999</v>
      </c>
      <c r="I2138" s="49">
        <v>544319.36958053999</v>
      </c>
      <c r="J2138" s="49">
        <v>1.0641804501193699</v>
      </c>
      <c r="K2138" s="49">
        <v>544319.36958053999</v>
      </c>
      <c r="L2138" s="49">
        <v>544319.36958053999</v>
      </c>
      <c r="M2138" s="38">
        <f>IF(OR(Beazley_data[[#This Row],[total_RC]]&lt;0.6,Beazley_data[[#This Row],[total_RC]]&gt;2),1,Beazley_data[[#This Row],[total_RC]])</f>
        <v>1.0641804501193699</v>
      </c>
      <c r="P2138" s="39" t="str">
        <f>Beazley_data[[#This Row],[key]]</f>
        <v>NB2019</v>
      </c>
      <c r="Q2138" s="40">
        <f>Beazley_data[[#This Row],[WEP]]</f>
        <v>1701853.6557</v>
      </c>
      <c r="R2138" s="40">
        <f t="shared" si="267"/>
        <v>1802134.13517405</v>
      </c>
      <c r="S2138" s="41">
        <f t="shared" si="268"/>
        <v>5.5645402590615102E-2</v>
      </c>
      <c r="U2138" s="42">
        <f>Beazley_data[[#This Row],[Acq_costs]]</f>
        <v>193327.67234962201</v>
      </c>
      <c r="V2138" s="40">
        <f t="shared" si="269"/>
        <v>227049.75506645301</v>
      </c>
      <c r="W2138" s="43">
        <f t="shared" si="270"/>
        <v>0.14852287643719858</v>
      </c>
      <c r="Y2138" s="44">
        <f>Beazley_data[[#This Row],[total_RC]]</f>
        <v>1.0641804501193699</v>
      </c>
      <c r="Z2138" s="45">
        <f t="shared" si="271"/>
        <v>1.0808079759756599</v>
      </c>
      <c r="AA2138" s="43">
        <f t="shared" si="272"/>
        <v>1.5384347845212859E-2</v>
      </c>
      <c r="AD2138" s="42">
        <f>Beazley_data[[#This Row],[Cat_incurred]]+Beazley_data[[#This Row],[incurred_exc_cat]]</f>
        <v>544319.36958053999</v>
      </c>
      <c r="AE2138" s="40">
        <f t="shared" si="273"/>
        <v>573837.20776799996</v>
      </c>
      <c r="AF2138" s="43">
        <f t="shared" si="274"/>
        <v>5.1439393939393896E-2</v>
      </c>
    </row>
    <row r="2139" spans="1:32" x14ac:dyDescent="0.25">
      <c r="A2139" s="46" t="s">
        <v>2419</v>
      </c>
      <c r="B2139" s="46" t="s">
        <v>78</v>
      </c>
      <c r="C2139">
        <v>2020</v>
      </c>
      <c r="D2139" s="84">
        <v>993710.69689999998</v>
      </c>
      <c r="E2139">
        <v>136867.855627499</v>
      </c>
      <c r="F2139">
        <v>0</v>
      </c>
      <c r="G2139">
        <v>0</v>
      </c>
      <c r="H2139">
        <v>0</v>
      </c>
      <c r="I2139">
        <v>0</v>
      </c>
      <c r="J2139">
        <v>1.1205671974301099</v>
      </c>
      <c r="K2139">
        <v>0</v>
      </c>
      <c r="L2139">
        <v>0</v>
      </c>
      <c r="M2139" s="38">
        <f>IF(OR(Beazley_data[[#This Row],[total_RC]]&lt;0.6,Beazley_data[[#This Row],[total_RC]]&gt;2),1,Beazley_data[[#This Row],[total_RC]])</f>
        <v>1.1205671974301099</v>
      </c>
      <c r="P2139" s="39" t="str">
        <f>Beazley_data[[#This Row],[key]]</f>
        <v>NB2020</v>
      </c>
      <c r="Q2139" s="40">
        <f>Beazley_data[[#This Row],[WEP]]</f>
        <v>993710.69689999998</v>
      </c>
      <c r="R2139" s="40">
        <f t="shared" si="267"/>
        <v>969619.49054279202</v>
      </c>
      <c r="S2139" s="41">
        <f t="shared" si="268"/>
        <v>-2.4846041763993142E-2</v>
      </c>
      <c r="U2139" s="42">
        <f>Beazley_data[[#This Row],[Acq_costs]]</f>
        <v>136867.855627499</v>
      </c>
      <c r="V2139" s="40">
        <f t="shared" si="269"/>
        <v>124846.77648791501</v>
      </c>
      <c r="W2139" s="43">
        <f t="shared" si="270"/>
        <v>-9.6286660158563367E-2</v>
      </c>
      <c r="Y2139" s="44">
        <f>Beazley_data[[#This Row],[total_RC]]</f>
        <v>1.1205671974301099</v>
      </c>
      <c r="Z2139" s="45">
        <f t="shared" si="271"/>
        <v>1.11217691527509</v>
      </c>
      <c r="AA2139" s="43">
        <f t="shared" si="272"/>
        <v>-7.5440175387425914E-3</v>
      </c>
      <c r="AD2139" s="42">
        <f>Beazley_data[[#This Row],[Cat_incurred]]+Beazley_data[[#This Row],[incurred_exc_cat]]</f>
        <v>0</v>
      </c>
      <c r="AE2139" s="40">
        <f t="shared" si="273"/>
        <v>0</v>
      </c>
      <c r="AF2139" s="43" t="str">
        <f t="shared" si="274"/>
        <v>no values</v>
      </c>
    </row>
    <row r="2140" spans="1:32" x14ac:dyDescent="0.25">
      <c r="A2140" s="48" t="s">
        <v>2420</v>
      </c>
      <c r="B2140" s="48" t="s">
        <v>78</v>
      </c>
      <c r="C2140" s="49">
        <v>2021</v>
      </c>
      <c r="D2140" s="85">
        <v>1343734.7142</v>
      </c>
      <c r="E2140" s="49">
        <v>156549.75204638499</v>
      </c>
      <c r="F2140" s="49">
        <v>0</v>
      </c>
      <c r="G2140" s="49">
        <v>0</v>
      </c>
      <c r="H2140" s="49">
        <v>817.54363581999996</v>
      </c>
      <c r="I2140" s="49">
        <v>817.54363581999996</v>
      </c>
      <c r="J2140" s="49">
        <v>1.0677334896998001</v>
      </c>
      <c r="K2140" s="49">
        <v>817.54363581999996</v>
      </c>
      <c r="L2140" s="49">
        <v>817.54363581999996</v>
      </c>
      <c r="M2140" s="38">
        <f>IF(OR(Beazley_data[[#This Row],[total_RC]]&lt;0.6,Beazley_data[[#This Row],[total_RC]]&gt;2),1,Beazley_data[[#This Row],[total_RC]])</f>
        <v>1.0677334896998001</v>
      </c>
      <c r="P2140" s="39" t="str">
        <f>Beazley_data[[#This Row],[key]]</f>
        <v>NB2021</v>
      </c>
      <c r="Q2140" s="40">
        <f>Beazley_data[[#This Row],[WEP]]</f>
        <v>1343734.7142</v>
      </c>
      <c r="R2140" s="40">
        <f t="shared" si="267"/>
        <v>1356418.6497251501</v>
      </c>
      <c r="S2140" s="41">
        <f t="shared" si="268"/>
        <v>9.3510477224123777E-3</v>
      </c>
      <c r="U2140" s="42">
        <f>Beazley_data[[#This Row],[Acq_costs]]</f>
        <v>156549.75204638499</v>
      </c>
      <c r="V2140" s="40">
        <f t="shared" si="269"/>
        <v>158931.54298799401</v>
      </c>
      <c r="W2140" s="43">
        <f t="shared" si="270"/>
        <v>1.4986269539892006E-2</v>
      </c>
      <c r="Y2140" s="44">
        <f>Beazley_data[[#This Row],[total_RC]]</f>
        <v>1.0677334896998001</v>
      </c>
      <c r="Z2140" s="45">
        <f t="shared" si="271"/>
        <v>1.0682816645386199</v>
      </c>
      <c r="AA2140" s="43">
        <f t="shared" si="272"/>
        <v>5.1313699094200074E-4</v>
      </c>
      <c r="AD2140" s="42">
        <f>Beazley_data[[#This Row],[Cat_incurred]]+Beazley_data[[#This Row],[incurred_exc_cat]]</f>
        <v>817.54363581999996</v>
      </c>
      <c r="AE2140" s="40">
        <f t="shared" si="273"/>
        <v>743.12449200000003</v>
      </c>
      <c r="AF2140" s="43">
        <f t="shared" si="274"/>
        <v>-0.10014357570117596</v>
      </c>
    </row>
    <row r="2141" spans="1:32" x14ac:dyDescent="0.25">
      <c r="A2141" s="46" t="s">
        <v>2421</v>
      </c>
      <c r="B2141" s="46" t="s">
        <v>78</v>
      </c>
      <c r="C2141">
        <v>2022</v>
      </c>
      <c r="D2141" s="84">
        <v>2046988.1218000001</v>
      </c>
      <c r="E2141">
        <v>246125.849170061</v>
      </c>
      <c r="F2141">
        <v>0</v>
      </c>
      <c r="G2141">
        <v>0</v>
      </c>
      <c r="H2141">
        <v>193168.61894958999</v>
      </c>
      <c r="I2141">
        <v>193168.61894958999</v>
      </c>
      <c r="J2141">
        <v>1.0792458778681899</v>
      </c>
      <c r="K2141">
        <v>193168.61894958999</v>
      </c>
      <c r="L2141">
        <v>193168.61894958999</v>
      </c>
      <c r="M2141" s="38">
        <f>IF(OR(Beazley_data[[#This Row],[total_RC]]&lt;0.6,Beazley_data[[#This Row],[total_RC]]&gt;2),1,Beazley_data[[#This Row],[total_RC]])</f>
        <v>1.0792458778681899</v>
      </c>
      <c r="P2141" s="39" t="str">
        <f>Beazley_data[[#This Row],[key]]</f>
        <v>NB2022</v>
      </c>
      <c r="Q2141" s="40">
        <f>Beazley_data[[#This Row],[WEP]]</f>
        <v>2046988.1218000001</v>
      </c>
      <c r="R2141" s="40">
        <f t="shared" si="267"/>
        <v>407202.14661599998</v>
      </c>
      <c r="S2141" s="41">
        <f t="shared" si="268"/>
        <v>-4.0269580816585231</v>
      </c>
      <c r="U2141" s="42">
        <f>Beazley_data[[#This Row],[Acq_costs]]</f>
        <v>246125.849170061</v>
      </c>
      <c r="V2141" s="40">
        <f t="shared" si="269"/>
        <v>47273.974271999999</v>
      </c>
      <c r="W2141" s="43">
        <f t="shared" si="270"/>
        <v>-4.2063710098484233</v>
      </c>
      <c r="Y2141" s="44">
        <f>Beazley_data[[#This Row],[total_RC]]</f>
        <v>1.0792458778681899</v>
      </c>
      <c r="Z2141" s="45">
        <f t="shared" si="271"/>
        <v>1.23030413135699</v>
      </c>
      <c r="AA2141" s="43">
        <f t="shared" si="272"/>
        <v>0.12278122916013229</v>
      </c>
      <c r="AD2141" s="42">
        <f>Beazley_data[[#This Row],[Cat_incurred]]+Beazley_data[[#This Row],[incurred_exc_cat]]</f>
        <v>193168.61894958999</v>
      </c>
      <c r="AE2141" s="40">
        <f t="shared" si="273"/>
        <v>0</v>
      </c>
      <c r="AF2141" s="43" t="str">
        <f t="shared" si="274"/>
        <v>no values</v>
      </c>
    </row>
    <row r="2142" spans="1:32" x14ac:dyDescent="0.25">
      <c r="A2142" s="48" t="s">
        <v>2422</v>
      </c>
      <c r="B2142" s="48" t="s">
        <v>78</v>
      </c>
      <c r="C2142" s="49">
        <v>2023</v>
      </c>
      <c r="D2142" s="85">
        <v>2074701.2252</v>
      </c>
      <c r="E2142" s="49">
        <v>267327.46800374403</v>
      </c>
      <c r="F2142" s="49">
        <v>0</v>
      </c>
      <c r="G2142" s="49">
        <v>0</v>
      </c>
      <c r="H2142" s="49">
        <v>424265.03889456001</v>
      </c>
      <c r="I2142" s="49">
        <v>424265.03889456001</v>
      </c>
      <c r="J2142" s="49">
        <v>1.0338056310699</v>
      </c>
      <c r="K2142" s="49">
        <v>424265.03889456001</v>
      </c>
      <c r="L2142" s="49">
        <v>424265.03889456001</v>
      </c>
      <c r="M2142" s="38">
        <f>IF(OR(Beazley_data[[#This Row],[total_RC]]&lt;0.6,Beazley_data[[#This Row],[total_RC]]&gt;2),1,Beazley_data[[#This Row],[total_RC]])</f>
        <v>1.0338056310699</v>
      </c>
      <c r="P2142" s="39" t="str">
        <f>Beazley_data[[#This Row],[key]]</f>
        <v>NB2023</v>
      </c>
      <c r="Q2142" s="40">
        <f>Beazley_data[[#This Row],[WEP]]</f>
        <v>2074701.2252</v>
      </c>
      <c r="R2142" s="40">
        <f t="shared" si="267"/>
        <v>0</v>
      </c>
      <c r="S2142" s="41" t="str">
        <f t="shared" si="268"/>
        <v>no values</v>
      </c>
      <c r="U2142" s="42">
        <f>Beazley_data[[#This Row],[Acq_costs]]</f>
        <v>267327.46800374403</v>
      </c>
      <c r="V2142" s="40">
        <f t="shared" si="269"/>
        <v>0</v>
      </c>
      <c r="W2142" s="43" t="str">
        <f t="shared" si="270"/>
        <v>no values</v>
      </c>
      <c r="Y2142" s="44">
        <f>Beazley_data[[#This Row],[total_RC]]</f>
        <v>1.0338056310699</v>
      </c>
      <c r="Z2142" s="45">
        <f t="shared" si="271"/>
        <v>0</v>
      </c>
      <c r="AA2142" s="43" t="str">
        <f t="shared" si="272"/>
        <v>no values</v>
      </c>
      <c r="AD2142" s="42">
        <f>Beazley_data[[#This Row],[Cat_incurred]]+Beazley_data[[#This Row],[incurred_exc_cat]]</f>
        <v>424265.03889456001</v>
      </c>
      <c r="AE2142" s="40">
        <f t="shared" si="273"/>
        <v>0</v>
      </c>
      <c r="AF2142" s="43" t="str">
        <f t="shared" si="274"/>
        <v>no values</v>
      </c>
    </row>
    <row r="2143" spans="1:32" x14ac:dyDescent="0.25">
      <c r="A2143" s="46" t="s">
        <v>2423</v>
      </c>
      <c r="B2143" s="46" t="s">
        <v>78</v>
      </c>
      <c r="C2143">
        <v>2024</v>
      </c>
      <c r="D2143" s="84">
        <v>625864.90549999999</v>
      </c>
      <c r="E2143">
        <v>91222.387257330702</v>
      </c>
      <c r="F2143">
        <v>0</v>
      </c>
      <c r="G2143">
        <v>0</v>
      </c>
      <c r="H2143">
        <v>34024.216690150002</v>
      </c>
      <c r="I2143">
        <v>34024.216690150002</v>
      </c>
      <c r="J2143">
        <v>0.91568592084294398</v>
      </c>
      <c r="K2143">
        <v>34024.216690150002</v>
      </c>
      <c r="L2143">
        <v>34024.216690150002</v>
      </c>
      <c r="M2143" s="38">
        <f>IF(OR(Beazley_data[[#This Row],[total_RC]]&lt;0.6,Beazley_data[[#This Row],[total_RC]]&gt;2),1,Beazley_data[[#This Row],[total_RC]])</f>
        <v>0.91568592084294398</v>
      </c>
      <c r="P2143" s="39" t="str">
        <f>Beazley_data[[#This Row],[key]]</f>
        <v>NB2024</v>
      </c>
      <c r="Q2143" s="40">
        <f>Beazley_data[[#This Row],[WEP]]</f>
        <v>625864.90549999999</v>
      </c>
      <c r="R2143" s="40">
        <f t="shared" si="267"/>
        <v>0</v>
      </c>
      <c r="S2143" s="41" t="str">
        <f t="shared" si="268"/>
        <v>no values</v>
      </c>
      <c r="U2143" s="42">
        <f>Beazley_data[[#This Row],[Acq_costs]]</f>
        <v>91222.387257330702</v>
      </c>
      <c r="V2143" s="40">
        <f t="shared" si="269"/>
        <v>0</v>
      </c>
      <c r="W2143" s="43" t="str">
        <f t="shared" si="270"/>
        <v>no values</v>
      </c>
      <c r="Y2143" s="44">
        <f>Beazley_data[[#This Row],[total_RC]]</f>
        <v>0.91568592084294398</v>
      </c>
      <c r="Z2143" s="45">
        <f t="shared" si="271"/>
        <v>0</v>
      </c>
      <c r="AA2143" s="43" t="str">
        <f t="shared" si="272"/>
        <v>no values</v>
      </c>
      <c r="AD2143" s="42">
        <f>Beazley_data[[#This Row],[Cat_incurred]]+Beazley_data[[#This Row],[incurred_exc_cat]]</f>
        <v>34024.216690150002</v>
      </c>
      <c r="AE2143" s="40">
        <f t="shared" si="273"/>
        <v>0</v>
      </c>
      <c r="AF2143" s="43" t="str">
        <f t="shared" si="274"/>
        <v>no values</v>
      </c>
    </row>
    <row r="2144" spans="1:32" x14ac:dyDescent="0.25">
      <c r="A2144" s="48" t="s">
        <v>2424</v>
      </c>
      <c r="B2144" s="48" t="s">
        <v>82</v>
      </c>
      <c r="C2144" s="49">
        <v>1993</v>
      </c>
      <c r="D2144" s="85">
        <v>96462.448099999994</v>
      </c>
      <c r="E2144" s="49">
        <v>18418.465313342302</v>
      </c>
      <c r="F2144" s="49">
        <v>0</v>
      </c>
      <c r="G2144" s="49">
        <v>0</v>
      </c>
      <c r="H2144" s="49">
        <v>0</v>
      </c>
      <c r="I2144" s="49">
        <v>0</v>
      </c>
      <c r="J2144" s="49"/>
      <c r="K2144" s="49">
        <v>0</v>
      </c>
      <c r="L2144" s="49">
        <v>0</v>
      </c>
      <c r="M2144" s="38">
        <f>IF(OR(Beazley_data[[#This Row],[total_RC]]&lt;0.6,Beazley_data[[#This Row],[total_RC]]&gt;2),1,Beazley_data[[#This Row],[total_RC]])</f>
        <v>1</v>
      </c>
      <c r="P2144" s="39" t="str">
        <f>Beazley_data[[#This Row],[key]]</f>
        <v>NC1993</v>
      </c>
      <c r="Q2144" s="40">
        <f>Beazley_data[[#This Row],[WEP]]</f>
        <v>96462.448099999994</v>
      </c>
      <c r="R2144" s="40">
        <f t="shared" si="267"/>
        <v>0</v>
      </c>
      <c r="S2144" s="41" t="str">
        <f t="shared" si="268"/>
        <v>no values</v>
      </c>
      <c r="U2144" s="42">
        <f>Beazley_data[[#This Row],[Acq_costs]]</f>
        <v>18418.465313342302</v>
      </c>
      <c r="V2144" s="40">
        <f t="shared" si="269"/>
        <v>0</v>
      </c>
      <c r="W2144" s="43" t="str">
        <f t="shared" si="270"/>
        <v>no values</v>
      </c>
      <c r="Y2144" s="44">
        <f>Beazley_data[[#This Row],[total_RC]]</f>
        <v>0</v>
      </c>
      <c r="Z2144" s="45">
        <f t="shared" si="271"/>
        <v>0</v>
      </c>
      <c r="AA2144" s="43" t="str">
        <f t="shared" si="272"/>
        <v>no values</v>
      </c>
      <c r="AD2144" s="42">
        <f>Beazley_data[[#This Row],[Cat_incurred]]+Beazley_data[[#This Row],[incurred_exc_cat]]</f>
        <v>0</v>
      </c>
      <c r="AE2144" s="40">
        <f t="shared" si="273"/>
        <v>0</v>
      </c>
      <c r="AF2144" s="43" t="str">
        <f t="shared" si="274"/>
        <v>no values</v>
      </c>
    </row>
    <row r="2145" spans="1:32" x14ac:dyDescent="0.25">
      <c r="A2145" s="46" t="s">
        <v>2425</v>
      </c>
      <c r="B2145" s="46" t="s">
        <v>82</v>
      </c>
      <c r="C2145">
        <v>1994</v>
      </c>
      <c r="D2145" s="84">
        <v>83600.278699999995</v>
      </c>
      <c r="E2145">
        <v>15153.9140280587</v>
      </c>
      <c r="F2145">
        <v>0</v>
      </c>
      <c r="G2145">
        <v>0</v>
      </c>
      <c r="H2145">
        <v>0</v>
      </c>
      <c r="I2145">
        <v>0</v>
      </c>
      <c r="J2145">
        <v>0.97</v>
      </c>
      <c r="K2145">
        <v>0</v>
      </c>
      <c r="L2145">
        <v>0</v>
      </c>
      <c r="M2145" s="38">
        <f>IF(OR(Beazley_data[[#This Row],[total_RC]]&lt;0.6,Beazley_data[[#This Row],[total_RC]]&gt;2),1,Beazley_data[[#This Row],[total_RC]])</f>
        <v>0.97</v>
      </c>
      <c r="P2145" s="39" t="str">
        <f>Beazley_data[[#This Row],[key]]</f>
        <v>NC1994</v>
      </c>
      <c r="Q2145" s="40">
        <f>Beazley_data[[#This Row],[WEP]]</f>
        <v>83600.278699999995</v>
      </c>
      <c r="R2145" s="40">
        <f t="shared" si="267"/>
        <v>0</v>
      </c>
      <c r="S2145" s="41" t="str">
        <f t="shared" si="268"/>
        <v>no values</v>
      </c>
      <c r="U2145" s="42">
        <f>Beazley_data[[#This Row],[Acq_costs]]</f>
        <v>15153.9140280587</v>
      </c>
      <c r="V2145" s="40">
        <f t="shared" si="269"/>
        <v>0</v>
      </c>
      <c r="W2145" s="43" t="str">
        <f t="shared" si="270"/>
        <v>no values</v>
      </c>
      <c r="Y2145" s="44">
        <f>Beazley_data[[#This Row],[total_RC]]</f>
        <v>0.97</v>
      </c>
      <c r="Z2145" s="45">
        <f t="shared" si="271"/>
        <v>0</v>
      </c>
      <c r="AA2145" s="43" t="str">
        <f t="shared" si="272"/>
        <v>no values</v>
      </c>
      <c r="AD2145" s="42">
        <f>Beazley_data[[#This Row],[Cat_incurred]]+Beazley_data[[#This Row],[incurred_exc_cat]]</f>
        <v>0</v>
      </c>
      <c r="AE2145" s="40">
        <f t="shared" si="273"/>
        <v>0</v>
      </c>
      <c r="AF2145" s="43" t="str">
        <f t="shared" si="274"/>
        <v>no values</v>
      </c>
    </row>
    <row r="2146" spans="1:32" x14ac:dyDescent="0.25">
      <c r="A2146" s="48" t="s">
        <v>2426</v>
      </c>
      <c r="B2146" s="48" t="s">
        <v>82</v>
      </c>
      <c r="C2146" s="49">
        <v>1995</v>
      </c>
      <c r="D2146" s="85">
        <v>92003.214900000006</v>
      </c>
      <c r="E2146" s="49">
        <v>15599.231422689099</v>
      </c>
      <c r="F2146" s="49">
        <v>0</v>
      </c>
      <c r="G2146" s="49">
        <v>0</v>
      </c>
      <c r="H2146" s="49">
        <v>0</v>
      </c>
      <c r="I2146" s="49">
        <v>0</v>
      </c>
      <c r="J2146" s="49">
        <v>0.98864863476165998</v>
      </c>
      <c r="K2146" s="49">
        <v>0</v>
      </c>
      <c r="L2146" s="49">
        <v>0</v>
      </c>
      <c r="M2146" s="38">
        <f>IF(OR(Beazley_data[[#This Row],[total_RC]]&lt;0.6,Beazley_data[[#This Row],[total_RC]]&gt;2),1,Beazley_data[[#This Row],[total_RC]])</f>
        <v>0.98864863476165998</v>
      </c>
      <c r="P2146" s="39" t="str">
        <f>Beazley_data[[#This Row],[key]]</f>
        <v>NC1995</v>
      </c>
      <c r="Q2146" s="40">
        <f>Beazley_data[[#This Row],[WEP]]</f>
        <v>92003.214900000006</v>
      </c>
      <c r="R2146" s="40">
        <f t="shared" si="267"/>
        <v>0</v>
      </c>
      <c r="S2146" s="41" t="str">
        <f t="shared" si="268"/>
        <v>no values</v>
      </c>
      <c r="U2146" s="42">
        <f>Beazley_data[[#This Row],[Acq_costs]]</f>
        <v>15599.231422689099</v>
      </c>
      <c r="V2146" s="40">
        <f t="shared" si="269"/>
        <v>0</v>
      </c>
      <c r="W2146" s="43" t="str">
        <f t="shared" si="270"/>
        <v>no values</v>
      </c>
      <c r="Y2146" s="44">
        <f>Beazley_data[[#This Row],[total_RC]]</f>
        <v>0.98864863476165998</v>
      </c>
      <c r="Z2146" s="45">
        <f t="shared" si="271"/>
        <v>0</v>
      </c>
      <c r="AA2146" s="43" t="str">
        <f t="shared" si="272"/>
        <v>no values</v>
      </c>
      <c r="AD2146" s="42">
        <f>Beazley_data[[#This Row],[Cat_incurred]]+Beazley_data[[#This Row],[incurred_exc_cat]]</f>
        <v>0</v>
      </c>
      <c r="AE2146" s="40">
        <f t="shared" si="273"/>
        <v>0</v>
      </c>
      <c r="AF2146" s="43" t="str">
        <f t="shared" si="274"/>
        <v>no values</v>
      </c>
    </row>
    <row r="2147" spans="1:32" x14ac:dyDescent="0.25">
      <c r="A2147" s="46" t="s">
        <v>2427</v>
      </c>
      <c r="B2147" s="46" t="s">
        <v>82</v>
      </c>
      <c r="C2147">
        <v>1996</v>
      </c>
      <c r="D2147" s="84">
        <v>132159.1489</v>
      </c>
      <c r="E2147">
        <v>24565.615417647099</v>
      </c>
      <c r="F2147">
        <v>0</v>
      </c>
      <c r="G2147">
        <v>0</v>
      </c>
      <c r="H2147">
        <v>0</v>
      </c>
      <c r="I2147">
        <v>0</v>
      </c>
      <c r="J2147">
        <v>0.91145938306676799</v>
      </c>
      <c r="K2147">
        <v>0</v>
      </c>
      <c r="L2147">
        <v>0</v>
      </c>
      <c r="M2147" s="38">
        <f>IF(OR(Beazley_data[[#This Row],[total_RC]]&lt;0.6,Beazley_data[[#This Row],[total_RC]]&gt;2),1,Beazley_data[[#This Row],[total_RC]])</f>
        <v>0.91145938306676799</v>
      </c>
      <c r="P2147" s="39" t="str">
        <f>Beazley_data[[#This Row],[key]]</f>
        <v>NC1996</v>
      </c>
      <c r="Q2147" s="40">
        <f>Beazley_data[[#This Row],[WEP]]</f>
        <v>132159.1489</v>
      </c>
      <c r="R2147" s="40">
        <f t="shared" si="267"/>
        <v>0</v>
      </c>
      <c r="S2147" s="41" t="str">
        <f t="shared" si="268"/>
        <v>no values</v>
      </c>
      <c r="U2147" s="42">
        <f>Beazley_data[[#This Row],[Acq_costs]]</f>
        <v>24565.615417647099</v>
      </c>
      <c r="V2147" s="40">
        <f t="shared" si="269"/>
        <v>0</v>
      </c>
      <c r="W2147" s="43" t="str">
        <f t="shared" si="270"/>
        <v>no values</v>
      </c>
      <c r="Y2147" s="44">
        <f>Beazley_data[[#This Row],[total_RC]]</f>
        <v>0.91145938306676799</v>
      </c>
      <c r="Z2147" s="45">
        <f t="shared" si="271"/>
        <v>0</v>
      </c>
      <c r="AA2147" s="43" t="str">
        <f t="shared" si="272"/>
        <v>no values</v>
      </c>
      <c r="AD2147" s="42">
        <f>Beazley_data[[#This Row],[Cat_incurred]]+Beazley_data[[#This Row],[incurred_exc_cat]]</f>
        <v>0</v>
      </c>
      <c r="AE2147" s="40">
        <f t="shared" si="273"/>
        <v>0</v>
      </c>
      <c r="AF2147" s="43" t="str">
        <f t="shared" si="274"/>
        <v>no values</v>
      </c>
    </row>
    <row r="2148" spans="1:32" x14ac:dyDescent="0.25">
      <c r="A2148" s="48" t="s">
        <v>2428</v>
      </c>
      <c r="B2148" s="48" t="s">
        <v>82</v>
      </c>
      <c r="C2148" s="49">
        <v>1997</v>
      </c>
      <c r="D2148" s="85">
        <v>84901.0959</v>
      </c>
      <c r="E2148" s="49">
        <v>16324.566749051201</v>
      </c>
      <c r="F2148" s="49">
        <v>0</v>
      </c>
      <c r="G2148" s="49">
        <v>0</v>
      </c>
      <c r="H2148" s="49">
        <v>0</v>
      </c>
      <c r="I2148" s="49">
        <v>0</v>
      </c>
      <c r="J2148" s="49">
        <v>0.90852675948903805</v>
      </c>
      <c r="K2148" s="49">
        <v>0</v>
      </c>
      <c r="L2148" s="49">
        <v>0</v>
      </c>
      <c r="M2148" s="38">
        <f>IF(OR(Beazley_data[[#This Row],[total_RC]]&lt;0.6,Beazley_data[[#This Row],[total_RC]]&gt;2),1,Beazley_data[[#This Row],[total_RC]])</f>
        <v>0.90852675948903805</v>
      </c>
      <c r="P2148" s="39" t="str">
        <f>Beazley_data[[#This Row],[key]]</f>
        <v>NC1997</v>
      </c>
      <c r="Q2148" s="40">
        <f>Beazley_data[[#This Row],[WEP]]</f>
        <v>84901.0959</v>
      </c>
      <c r="R2148" s="40">
        <f t="shared" si="267"/>
        <v>0</v>
      </c>
      <c r="S2148" s="41" t="str">
        <f t="shared" si="268"/>
        <v>no values</v>
      </c>
      <c r="U2148" s="42">
        <f>Beazley_data[[#This Row],[Acq_costs]]</f>
        <v>16324.566749051201</v>
      </c>
      <c r="V2148" s="40">
        <f t="shared" si="269"/>
        <v>0</v>
      </c>
      <c r="W2148" s="43" t="str">
        <f t="shared" si="270"/>
        <v>no values</v>
      </c>
      <c r="Y2148" s="44">
        <f>Beazley_data[[#This Row],[total_RC]]</f>
        <v>0.90852675948903805</v>
      </c>
      <c r="Z2148" s="45">
        <f t="shared" si="271"/>
        <v>0</v>
      </c>
      <c r="AA2148" s="43" t="str">
        <f t="shared" si="272"/>
        <v>no values</v>
      </c>
      <c r="AD2148" s="42">
        <f>Beazley_data[[#This Row],[Cat_incurred]]+Beazley_data[[#This Row],[incurred_exc_cat]]</f>
        <v>0</v>
      </c>
      <c r="AE2148" s="40">
        <f t="shared" si="273"/>
        <v>0</v>
      </c>
      <c r="AF2148" s="43" t="str">
        <f t="shared" si="274"/>
        <v>no values</v>
      </c>
    </row>
    <row r="2149" spans="1:32" x14ac:dyDescent="0.25">
      <c r="A2149" s="46" t="s">
        <v>2429</v>
      </c>
      <c r="B2149" s="46" t="s">
        <v>82</v>
      </c>
      <c r="C2149">
        <v>1998</v>
      </c>
      <c r="D2149" s="84">
        <v>46391.486299999997</v>
      </c>
      <c r="E2149">
        <v>13655.186275</v>
      </c>
      <c r="F2149">
        <v>0</v>
      </c>
      <c r="G2149">
        <v>0</v>
      </c>
      <c r="H2149">
        <v>0</v>
      </c>
      <c r="I2149">
        <v>0</v>
      </c>
      <c r="J2149">
        <v>0.90859382420478296</v>
      </c>
      <c r="K2149">
        <v>0</v>
      </c>
      <c r="L2149">
        <v>0</v>
      </c>
      <c r="M2149" s="38">
        <f>IF(OR(Beazley_data[[#This Row],[total_RC]]&lt;0.6,Beazley_data[[#This Row],[total_RC]]&gt;2),1,Beazley_data[[#This Row],[total_RC]])</f>
        <v>0.90859382420478296</v>
      </c>
      <c r="P2149" s="39" t="str">
        <f>Beazley_data[[#This Row],[key]]</f>
        <v>NC1998</v>
      </c>
      <c r="Q2149" s="40">
        <f>Beazley_data[[#This Row],[WEP]]</f>
        <v>46391.486299999997</v>
      </c>
      <c r="R2149" s="40">
        <f t="shared" si="267"/>
        <v>0</v>
      </c>
      <c r="S2149" s="41" t="str">
        <f t="shared" si="268"/>
        <v>no values</v>
      </c>
      <c r="U2149" s="42">
        <f>Beazley_data[[#This Row],[Acq_costs]]</f>
        <v>13655.186275</v>
      </c>
      <c r="V2149" s="40">
        <f t="shared" si="269"/>
        <v>0</v>
      </c>
      <c r="W2149" s="43" t="str">
        <f t="shared" si="270"/>
        <v>no values</v>
      </c>
      <c r="Y2149" s="44">
        <f>Beazley_data[[#This Row],[total_RC]]</f>
        <v>0.90859382420478296</v>
      </c>
      <c r="Z2149" s="45">
        <f t="shared" si="271"/>
        <v>0</v>
      </c>
      <c r="AA2149" s="43" t="str">
        <f t="shared" si="272"/>
        <v>no values</v>
      </c>
      <c r="AD2149" s="42">
        <f>Beazley_data[[#This Row],[Cat_incurred]]+Beazley_data[[#This Row],[incurred_exc_cat]]</f>
        <v>0</v>
      </c>
      <c r="AE2149" s="40">
        <f t="shared" si="273"/>
        <v>0</v>
      </c>
      <c r="AF2149" s="43" t="str">
        <f t="shared" si="274"/>
        <v>no values</v>
      </c>
    </row>
    <row r="2150" spans="1:32" x14ac:dyDescent="0.25">
      <c r="A2150" s="48" t="s">
        <v>2430</v>
      </c>
      <c r="B2150" s="48" t="s">
        <v>82</v>
      </c>
      <c r="C2150" s="49">
        <v>1999</v>
      </c>
      <c r="D2150" s="85">
        <v>180669.36559999999</v>
      </c>
      <c r="E2150" s="49">
        <v>60749.070334999997</v>
      </c>
      <c r="F2150" s="49">
        <v>0</v>
      </c>
      <c r="G2150" s="49">
        <v>0</v>
      </c>
      <c r="H2150" s="49">
        <v>10614.565060999999</v>
      </c>
      <c r="I2150" s="49">
        <v>10614.565060999999</v>
      </c>
      <c r="J2150" s="49">
        <v>0.85143265223787601</v>
      </c>
      <c r="K2150" s="49">
        <v>10614.565060999999</v>
      </c>
      <c r="L2150" s="49">
        <v>10614.565060999999</v>
      </c>
      <c r="M2150" s="38">
        <f>IF(OR(Beazley_data[[#This Row],[total_RC]]&lt;0.6,Beazley_data[[#This Row],[total_RC]]&gt;2),1,Beazley_data[[#This Row],[total_RC]])</f>
        <v>0.85143265223787601</v>
      </c>
      <c r="P2150" s="39" t="str">
        <f>Beazley_data[[#This Row],[key]]</f>
        <v>NC1999</v>
      </c>
      <c r="Q2150" s="40">
        <f>Beazley_data[[#This Row],[WEP]]</f>
        <v>180669.36559999999</v>
      </c>
      <c r="R2150" s="40">
        <f t="shared" si="267"/>
        <v>0</v>
      </c>
      <c r="S2150" s="41" t="str">
        <f t="shared" si="268"/>
        <v>no values</v>
      </c>
      <c r="U2150" s="42">
        <f>Beazley_data[[#This Row],[Acq_costs]]</f>
        <v>60749.070334999997</v>
      </c>
      <c r="V2150" s="40">
        <f t="shared" si="269"/>
        <v>0</v>
      </c>
      <c r="W2150" s="43" t="str">
        <f t="shared" si="270"/>
        <v>no values</v>
      </c>
      <c r="Y2150" s="44">
        <f>Beazley_data[[#This Row],[total_RC]]</f>
        <v>0.85143265223787601</v>
      </c>
      <c r="Z2150" s="45">
        <f t="shared" si="271"/>
        <v>0</v>
      </c>
      <c r="AA2150" s="43" t="str">
        <f t="shared" si="272"/>
        <v>no values</v>
      </c>
      <c r="AD2150" s="42">
        <f>Beazley_data[[#This Row],[Cat_incurred]]+Beazley_data[[#This Row],[incurred_exc_cat]]</f>
        <v>10614.565060999999</v>
      </c>
      <c r="AE2150" s="40">
        <f t="shared" si="273"/>
        <v>0</v>
      </c>
      <c r="AF2150" s="43" t="str">
        <f t="shared" si="274"/>
        <v>no values</v>
      </c>
    </row>
    <row r="2151" spans="1:32" x14ac:dyDescent="0.25">
      <c r="A2151" s="46" t="s">
        <v>2431</v>
      </c>
      <c r="B2151" s="46" t="s">
        <v>82</v>
      </c>
      <c r="C2151">
        <v>2000</v>
      </c>
      <c r="D2151" s="84">
        <v>102277.2545</v>
      </c>
      <c r="E2151">
        <v>39162.684639310297</v>
      </c>
      <c r="F2151">
        <v>0</v>
      </c>
      <c r="G2151">
        <v>0</v>
      </c>
      <c r="H2151">
        <v>0</v>
      </c>
      <c r="I2151">
        <v>0</v>
      </c>
      <c r="J2151">
        <v>1.01</v>
      </c>
      <c r="K2151">
        <v>0</v>
      </c>
      <c r="L2151">
        <v>0</v>
      </c>
      <c r="M2151" s="38">
        <f>IF(OR(Beazley_data[[#This Row],[total_RC]]&lt;0.6,Beazley_data[[#This Row],[total_RC]]&gt;2),1,Beazley_data[[#This Row],[total_RC]])</f>
        <v>1.01</v>
      </c>
      <c r="P2151" s="39" t="str">
        <f>Beazley_data[[#This Row],[key]]</f>
        <v>NC2000</v>
      </c>
      <c r="Q2151" s="40">
        <f>Beazley_data[[#This Row],[WEP]]</f>
        <v>102277.2545</v>
      </c>
      <c r="R2151" s="40">
        <f t="shared" si="267"/>
        <v>108703.918116</v>
      </c>
      <c r="S2151" s="41">
        <f t="shared" si="268"/>
        <v>5.9120809326688589E-2</v>
      </c>
      <c r="U2151" s="42">
        <f>Beazley_data[[#This Row],[Acq_costs]]</f>
        <v>39162.684639310297</v>
      </c>
      <c r="V2151" s="40">
        <f t="shared" si="269"/>
        <v>41304.522671999999</v>
      </c>
      <c r="W2151" s="43">
        <f t="shared" si="270"/>
        <v>5.1854806547410773E-2</v>
      </c>
      <c r="Y2151" s="44">
        <f>Beazley_data[[#This Row],[total_RC]]</f>
        <v>1.01</v>
      </c>
      <c r="Z2151" s="45">
        <f t="shared" si="271"/>
        <v>1.0099999999362499</v>
      </c>
      <c r="AA2151" s="43">
        <f t="shared" si="272"/>
        <v>-6.3118927030717771E-11</v>
      </c>
      <c r="AD2151" s="42">
        <f>Beazley_data[[#This Row],[Cat_incurred]]+Beazley_data[[#This Row],[incurred_exc_cat]]</f>
        <v>0</v>
      </c>
      <c r="AE2151" s="40">
        <f t="shared" si="273"/>
        <v>0</v>
      </c>
      <c r="AF2151" s="43" t="str">
        <f t="shared" si="274"/>
        <v>no values</v>
      </c>
    </row>
    <row r="2152" spans="1:32" x14ac:dyDescent="0.25">
      <c r="A2152" s="48" t="s">
        <v>2432</v>
      </c>
      <c r="B2152" s="48" t="s">
        <v>82</v>
      </c>
      <c r="C2152" s="49">
        <v>2001</v>
      </c>
      <c r="D2152" s="85">
        <v>40500.030500000001</v>
      </c>
      <c r="E2152" s="49">
        <v>13500.0101666667</v>
      </c>
      <c r="F2152" s="49">
        <v>0</v>
      </c>
      <c r="G2152" s="49">
        <v>0</v>
      </c>
      <c r="H2152" s="49">
        <v>0</v>
      </c>
      <c r="I2152" s="49">
        <v>0</v>
      </c>
      <c r="J2152" s="49">
        <v>1.15064691520094</v>
      </c>
      <c r="K2152" s="49">
        <v>0</v>
      </c>
      <c r="L2152" s="49">
        <v>0</v>
      </c>
      <c r="M2152" s="38">
        <f>IF(OR(Beazley_data[[#This Row],[total_RC]]&lt;0.6,Beazley_data[[#This Row],[total_RC]]&gt;2),1,Beazley_data[[#This Row],[total_RC]])</f>
        <v>1.15064691520094</v>
      </c>
      <c r="P2152" s="39" t="str">
        <f>Beazley_data[[#This Row],[key]]</f>
        <v>NC2001</v>
      </c>
      <c r="Q2152" s="40">
        <f>Beazley_data[[#This Row],[WEP]]</f>
        <v>40500.030500000001</v>
      </c>
      <c r="R2152" s="40">
        <f t="shared" si="267"/>
        <v>38979.504959999998</v>
      </c>
      <c r="S2152" s="41">
        <f t="shared" si="268"/>
        <v>-3.900833377849041E-2</v>
      </c>
      <c r="U2152" s="42">
        <f>Beazley_data[[#This Row],[Acq_costs]]</f>
        <v>13500.0101666667</v>
      </c>
      <c r="V2152" s="40">
        <f t="shared" si="269"/>
        <v>12993.168276</v>
      </c>
      <c r="W2152" s="43">
        <f t="shared" si="270"/>
        <v>-3.9008337296985482E-2</v>
      </c>
      <c r="Y2152" s="44">
        <f>Beazley_data[[#This Row],[total_RC]]</f>
        <v>1.15064691520094</v>
      </c>
      <c r="Z2152" s="45">
        <f t="shared" si="271"/>
        <v>1.14000000061768</v>
      </c>
      <c r="AA2152" s="43">
        <f t="shared" si="272"/>
        <v>-9.3393987521852521E-3</v>
      </c>
      <c r="AD2152" s="42">
        <f>Beazley_data[[#This Row],[Cat_incurred]]+Beazley_data[[#This Row],[incurred_exc_cat]]</f>
        <v>0</v>
      </c>
      <c r="AE2152" s="40">
        <f t="shared" si="273"/>
        <v>0</v>
      </c>
      <c r="AF2152" s="43" t="str">
        <f t="shared" si="274"/>
        <v>no values</v>
      </c>
    </row>
    <row r="2153" spans="1:32" x14ac:dyDescent="0.25">
      <c r="A2153" s="46" t="s">
        <v>2433</v>
      </c>
      <c r="B2153" s="46" t="s">
        <v>82</v>
      </c>
      <c r="C2153">
        <v>2002</v>
      </c>
      <c r="D2153" s="84">
        <v>77628.157699999996</v>
      </c>
      <c r="E2153">
        <v>22203.043885185201</v>
      </c>
      <c r="F2153">
        <v>0</v>
      </c>
      <c r="G2153">
        <v>0</v>
      </c>
      <c r="H2153">
        <v>0</v>
      </c>
      <c r="I2153">
        <v>0</v>
      </c>
      <c r="J2153">
        <v>1.2482215886881201</v>
      </c>
      <c r="K2153">
        <v>0</v>
      </c>
      <c r="L2153">
        <v>0</v>
      </c>
      <c r="M2153" s="38">
        <f>IF(OR(Beazley_data[[#This Row],[total_RC]]&lt;0.6,Beazley_data[[#This Row],[total_RC]]&gt;2),1,Beazley_data[[#This Row],[total_RC]])</f>
        <v>1.2482215886881201</v>
      </c>
      <c r="P2153" s="39" t="str">
        <f>Beazley_data[[#This Row],[key]]</f>
        <v>NC2002</v>
      </c>
      <c r="Q2153" s="40">
        <f>Beazley_data[[#This Row],[WEP]]</f>
        <v>77628.157699999996</v>
      </c>
      <c r="R2153" s="40">
        <f t="shared" si="267"/>
        <v>81754.837499999994</v>
      </c>
      <c r="S2153" s="41">
        <f t="shared" si="268"/>
        <v>5.0476276709619759E-2</v>
      </c>
      <c r="U2153" s="42">
        <f>Beazley_data[[#This Row],[Acq_costs]]</f>
        <v>22203.043885185201</v>
      </c>
      <c r="V2153" s="40">
        <f t="shared" si="269"/>
        <v>23587.540499999999</v>
      </c>
      <c r="W2153" s="43">
        <f t="shared" si="270"/>
        <v>5.8696099104304574E-2</v>
      </c>
      <c r="Y2153" s="44">
        <f>Beazley_data[[#This Row],[total_RC]]</f>
        <v>1.2482215886881201</v>
      </c>
      <c r="Z2153" s="45">
        <f t="shared" si="271"/>
        <v>1.2472353841924699</v>
      </c>
      <c r="AA2153" s="43">
        <f t="shared" si="272"/>
        <v>-7.9071240934095745E-4</v>
      </c>
      <c r="AD2153" s="42">
        <f>Beazley_data[[#This Row],[Cat_incurred]]+Beazley_data[[#This Row],[incurred_exc_cat]]</f>
        <v>0</v>
      </c>
      <c r="AE2153" s="40">
        <f t="shared" si="273"/>
        <v>0</v>
      </c>
      <c r="AF2153" s="43" t="str">
        <f t="shared" si="274"/>
        <v>no values</v>
      </c>
    </row>
    <row r="2154" spans="1:32" x14ac:dyDescent="0.25">
      <c r="A2154" s="48" t="s">
        <v>2434</v>
      </c>
      <c r="B2154" s="48" t="s">
        <v>82</v>
      </c>
      <c r="C2154" s="49">
        <v>2003</v>
      </c>
      <c r="D2154" s="85">
        <v>61258.055200000003</v>
      </c>
      <c r="E2154" s="49">
        <v>7608.7497588149399</v>
      </c>
      <c r="F2154" s="49">
        <v>0</v>
      </c>
      <c r="G2154" s="49">
        <v>0</v>
      </c>
      <c r="H2154" s="49">
        <v>23923.37386</v>
      </c>
      <c r="I2154" s="49">
        <v>23923.37386</v>
      </c>
      <c r="J2154" s="49">
        <v>1.6297559562286199</v>
      </c>
      <c r="K2154" s="49">
        <v>23923.37386</v>
      </c>
      <c r="L2154" s="49">
        <v>23923.37386</v>
      </c>
      <c r="M2154" s="38">
        <f>IF(OR(Beazley_data[[#This Row],[total_RC]]&lt;0.6,Beazley_data[[#This Row],[total_RC]]&gt;2),1,Beazley_data[[#This Row],[total_RC]])</f>
        <v>1.6297559562286199</v>
      </c>
      <c r="P2154" s="39" t="str">
        <f>Beazley_data[[#This Row],[key]]</f>
        <v>NC2003</v>
      </c>
      <c r="Q2154" s="40">
        <f>Beazley_data[[#This Row],[WEP]]</f>
        <v>61258.055200000003</v>
      </c>
      <c r="R2154" s="40">
        <f t="shared" si="267"/>
        <v>63601.616472000002</v>
      </c>
      <c r="S2154" s="41">
        <f t="shared" si="268"/>
        <v>3.6847511148269778E-2</v>
      </c>
      <c r="U2154" s="42">
        <f>Beazley_data[[#This Row],[Acq_costs]]</f>
        <v>7608.7497588149399</v>
      </c>
      <c r="V2154" s="40">
        <f t="shared" si="269"/>
        <v>7891.2635280000004</v>
      </c>
      <c r="W2154" s="43">
        <f t="shared" si="270"/>
        <v>3.5800828116135934E-2</v>
      </c>
      <c r="Y2154" s="44">
        <f>Beazley_data[[#This Row],[total_RC]]</f>
        <v>1.6297559562286199</v>
      </c>
      <c r="Z2154" s="45">
        <f t="shared" si="271"/>
        <v>1.62975596487384</v>
      </c>
      <c r="AA2154" s="43">
        <f t="shared" si="272"/>
        <v>5.3046101880838355E-9</v>
      </c>
      <c r="AD2154" s="42">
        <f>Beazley_data[[#This Row],[Cat_incurred]]+Beazley_data[[#This Row],[incurred_exc_cat]]</f>
        <v>23923.37386</v>
      </c>
      <c r="AE2154" s="40">
        <f t="shared" si="273"/>
        <v>25220.712</v>
      </c>
      <c r="AF2154" s="43">
        <f t="shared" si="274"/>
        <v>5.1439393939393931E-2</v>
      </c>
    </row>
    <row r="2155" spans="1:32" x14ac:dyDescent="0.25">
      <c r="A2155" s="46" t="s">
        <v>2435</v>
      </c>
      <c r="B2155" s="46" t="s">
        <v>82</v>
      </c>
      <c r="C2155">
        <v>2004</v>
      </c>
      <c r="D2155" s="84">
        <v>348581.18430000002</v>
      </c>
      <c r="E2155">
        <v>87145.296075000006</v>
      </c>
      <c r="F2155">
        <v>0</v>
      </c>
      <c r="G2155">
        <v>0</v>
      </c>
      <c r="H2155">
        <v>0</v>
      </c>
      <c r="I2155">
        <v>0</v>
      </c>
      <c r="J2155">
        <v>1.03520746828988</v>
      </c>
      <c r="K2155">
        <v>0</v>
      </c>
      <c r="L2155">
        <v>0</v>
      </c>
      <c r="M2155" s="38">
        <f>IF(OR(Beazley_data[[#This Row],[total_RC]]&lt;0.6,Beazley_data[[#This Row],[total_RC]]&gt;2),1,Beazley_data[[#This Row],[total_RC]])</f>
        <v>1.03520746828988</v>
      </c>
      <c r="P2155" s="39" t="str">
        <f>Beazley_data[[#This Row],[key]]</f>
        <v>NC2004</v>
      </c>
      <c r="Q2155" s="40">
        <f>Beazley_data[[#This Row],[WEP]]</f>
        <v>348581.18430000002</v>
      </c>
      <c r="R2155" s="40">
        <f t="shared" si="267"/>
        <v>360455.77967600001</v>
      </c>
      <c r="S2155" s="41">
        <f t="shared" si="268"/>
        <v>3.2943279163601166E-2</v>
      </c>
      <c r="U2155" s="42">
        <f>Beazley_data[[#This Row],[Acq_costs]]</f>
        <v>87145.296075000006</v>
      </c>
      <c r="V2155" s="40">
        <f t="shared" si="269"/>
        <v>90113.944820000004</v>
      </c>
      <c r="W2155" s="43">
        <f t="shared" si="270"/>
        <v>3.294327810118388E-2</v>
      </c>
      <c r="Y2155" s="44">
        <f>Beazley_data[[#This Row],[total_RC]]</f>
        <v>1.03520746828988</v>
      </c>
      <c r="Z2155" s="45">
        <f t="shared" si="271"/>
        <v>1.03650159669724</v>
      </c>
      <c r="AA2155" s="43">
        <f t="shared" si="272"/>
        <v>1.2485541860076815E-3</v>
      </c>
      <c r="AD2155" s="42">
        <f>Beazley_data[[#This Row],[Cat_incurred]]+Beazley_data[[#This Row],[incurred_exc_cat]]</f>
        <v>0</v>
      </c>
      <c r="AE2155" s="40">
        <f t="shared" si="273"/>
        <v>0</v>
      </c>
      <c r="AF2155" s="43" t="str">
        <f t="shared" si="274"/>
        <v>no values</v>
      </c>
    </row>
    <row r="2156" spans="1:32" x14ac:dyDescent="0.25">
      <c r="A2156" s="48" t="s">
        <v>2436</v>
      </c>
      <c r="B2156" s="48" t="s">
        <v>82</v>
      </c>
      <c r="C2156" s="49">
        <v>2005</v>
      </c>
      <c r="D2156" s="85">
        <v>145363.81969999999</v>
      </c>
      <c r="E2156" s="49">
        <v>36097.698095089101</v>
      </c>
      <c r="F2156" s="49">
        <v>0</v>
      </c>
      <c r="G2156" s="49">
        <v>0</v>
      </c>
      <c r="H2156" s="49">
        <v>0</v>
      </c>
      <c r="I2156" s="49">
        <v>0</v>
      </c>
      <c r="J2156" s="49">
        <v>0.96405873481095905</v>
      </c>
      <c r="K2156" s="49">
        <v>0</v>
      </c>
      <c r="L2156" s="49">
        <v>0</v>
      </c>
      <c r="M2156" s="38">
        <f>IF(OR(Beazley_data[[#This Row],[total_RC]]&lt;0.6,Beazley_data[[#This Row],[total_RC]]&gt;2),1,Beazley_data[[#This Row],[total_RC]])</f>
        <v>0.96405873481095905</v>
      </c>
      <c r="P2156" s="39" t="str">
        <f>Beazley_data[[#This Row],[key]]</f>
        <v>NC2005</v>
      </c>
      <c r="Q2156" s="40">
        <f>Beazley_data[[#This Row],[WEP]]</f>
        <v>145363.81969999999</v>
      </c>
      <c r="R2156" s="40">
        <f t="shared" si="267"/>
        <v>18163.2</v>
      </c>
      <c r="S2156" s="41">
        <f t="shared" si="268"/>
        <v>-7.0032053657945728</v>
      </c>
      <c r="U2156" s="42">
        <f>Beazley_data[[#This Row],[Acq_costs]]</f>
        <v>36097.698095089101</v>
      </c>
      <c r="V2156" s="40">
        <f t="shared" si="269"/>
        <v>4540.8</v>
      </c>
      <c r="W2156" s="43">
        <f t="shared" si="270"/>
        <v>-6.9496340061418911</v>
      </c>
      <c r="Y2156" s="44">
        <f>Beazley_data[[#This Row],[total_RC]]</f>
        <v>0.96405873481095905</v>
      </c>
      <c r="Z2156" s="45">
        <f t="shared" si="271"/>
        <v>0.91000000125654101</v>
      </c>
      <c r="AA2156" s="43">
        <f t="shared" si="272"/>
        <v>-5.9405201626124136E-2</v>
      </c>
      <c r="AD2156" s="42">
        <f>Beazley_data[[#This Row],[Cat_incurred]]+Beazley_data[[#This Row],[incurred_exc_cat]]</f>
        <v>0</v>
      </c>
      <c r="AE2156" s="40">
        <f t="shared" si="273"/>
        <v>0</v>
      </c>
      <c r="AF2156" s="43" t="str">
        <f t="shared" si="274"/>
        <v>no values</v>
      </c>
    </row>
    <row r="2157" spans="1:32" x14ac:dyDescent="0.25">
      <c r="A2157" s="46" t="s">
        <v>2437</v>
      </c>
      <c r="B2157" s="46" t="s">
        <v>82</v>
      </c>
      <c r="C2157">
        <v>2006</v>
      </c>
      <c r="D2157" s="84">
        <v>50146.853000000003</v>
      </c>
      <c r="E2157">
        <v>12536.713250000001</v>
      </c>
      <c r="F2157">
        <v>0</v>
      </c>
      <c r="G2157">
        <v>0</v>
      </c>
      <c r="H2157">
        <v>27804.66411645</v>
      </c>
      <c r="I2157">
        <v>27804.66411645</v>
      </c>
      <c r="J2157">
        <v>1.0730046137918701</v>
      </c>
      <c r="K2157">
        <v>27804.66411645</v>
      </c>
      <c r="L2157">
        <v>27804.66411645</v>
      </c>
      <c r="M2157" s="38">
        <f>IF(OR(Beazley_data[[#This Row],[total_RC]]&lt;0.6,Beazley_data[[#This Row],[total_RC]]&gt;2),1,Beazley_data[[#This Row],[total_RC]])</f>
        <v>1.0730046137918701</v>
      </c>
      <c r="P2157" s="39" t="str">
        <f>Beazley_data[[#This Row],[key]]</f>
        <v>NC2006</v>
      </c>
      <c r="Q2157" s="40">
        <f>Beazley_data[[#This Row],[WEP]]</f>
        <v>50146.853000000003</v>
      </c>
      <c r="R2157" s="40">
        <f t="shared" si="267"/>
        <v>162844.07400306399</v>
      </c>
      <c r="S2157" s="41">
        <f t="shared" si="268"/>
        <v>0.69205601550439921</v>
      </c>
      <c r="U2157" s="42">
        <f>Beazley_data[[#This Row],[Acq_costs]]</f>
        <v>12536.713250000001</v>
      </c>
      <c r="V2157" s="40">
        <f t="shared" si="269"/>
        <v>40458.184620765998</v>
      </c>
      <c r="W2157" s="43">
        <f t="shared" si="270"/>
        <v>0.69013159222262099</v>
      </c>
      <c r="Y2157" s="44">
        <f>Beazley_data[[#This Row],[total_RC]]</f>
        <v>1.0730046137918701</v>
      </c>
      <c r="Z2157" s="45">
        <f t="shared" si="271"/>
        <v>0.97769075874175604</v>
      </c>
      <c r="AA2157" s="43">
        <f t="shared" si="272"/>
        <v>-9.7488755210061173E-2</v>
      </c>
      <c r="AD2157" s="42">
        <f>Beazley_data[[#This Row],[Cat_incurred]]+Beazley_data[[#This Row],[incurred_exc_cat]]</f>
        <v>27804.66411645</v>
      </c>
      <c r="AE2157" s="40">
        <f t="shared" si="273"/>
        <v>29312.480339999998</v>
      </c>
      <c r="AF2157" s="43">
        <f t="shared" si="274"/>
        <v>5.1439393939393896E-2</v>
      </c>
    </row>
    <row r="2158" spans="1:32" x14ac:dyDescent="0.25">
      <c r="A2158" s="48" t="s">
        <v>2438</v>
      </c>
      <c r="B2158" s="48" t="s">
        <v>82</v>
      </c>
      <c r="C2158" s="49">
        <v>2007</v>
      </c>
      <c r="D2158" s="85">
        <v>353205.47720000002</v>
      </c>
      <c r="E2158" s="49">
        <v>88261.563914516097</v>
      </c>
      <c r="F2158" s="49">
        <v>0</v>
      </c>
      <c r="G2158" s="49">
        <v>0</v>
      </c>
      <c r="H2158" s="49">
        <v>17975.053817709999</v>
      </c>
      <c r="I2158" s="49">
        <v>17975.053817709999</v>
      </c>
      <c r="J2158" s="49">
        <v>0.69502152872879597</v>
      </c>
      <c r="K2158" s="49">
        <v>17975.053817709999</v>
      </c>
      <c r="L2158" s="49">
        <v>17975.053817709999</v>
      </c>
      <c r="M2158" s="38">
        <f>IF(OR(Beazley_data[[#This Row],[total_RC]]&lt;0.6,Beazley_data[[#This Row],[total_RC]]&gt;2),1,Beazley_data[[#This Row],[total_RC]])</f>
        <v>0.69502152872879597</v>
      </c>
      <c r="P2158" s="39" t="str">
        <f>Beazley_data[[#This Row],[key]]</f>
        <v>NC2007</v>
      </c>
      <c r="Q2158" s="40">
        <f>Beazley_data[[#This Row],[WEP]]</f>
        <v>353205.47720000002</v>
      </c>
      <c r="R2158" s="40">
        <f t="shared" si="267"/>
        <v>383400.442375432</v>
      </c>
      <c r="S2158" s="41">
        <f t="shared" si="268"/>
        <v>7.875568684363847E-2</v>
      </c>
      <c r="U2158" s="42">
        <f>Beazley_data[[#This Row],[Acq_costs]]</f>
        <v>88261.563914516097</v>
      </c>
      <c r="V2158" s="40">
        <f t="shared" si="269"/>
        <v>95827.151358108007</v>
      </c>
      <c r="W2158" s="43">
        <f t="shared" si="270"/>
        <v>7.8950353176201152E-2</v>
      </c>
      <c r="Y2158" s="44">
        <f>Beazley_data[[#This Row],[total_RC]]</f>
        <v>0.69502152872879597</v>
      </c>
      <c r="Z2158" s="45">
        <f t="shared" si="271"/>
        <v>0.71460850745562199</v>
      </c>
      <c r="AA2158" s="43">
        <f t="shared" si="272"/>
        <v>2.7409383630997975E-2</v>
      </c>
      <c r="AD2158" s="42">
        <f>Beazley_data[[#This Row],[Cat_incurred]]+Beazley_data[[#This Row],[incurred_exc_cat]]</f>
        <v>17975.053817709999</v>
      </c>
      <c r="AE2158" s="40">
        <f t="shared" si="273"/>
        <v>18949.821132000001</v>
      </c>
      <c r="AF2158" s="43">
        <f t="shared" si="274"/>
        <v>5.1439393939394049E-2</v>
      </c>
    </row>
    <row r="2159" spans="1:32" x14ac:dyDescent="0.25">
      <c r="A2159" s="46" t="s">
        <v>2439</v>
      </c>
      <c r="B2159" s="46" t="s">
        <v>82</v>
      </c>
      <c r="C2159">
        <v>2008</v>
      </c>
      <c r="D2159" s="84">
        <v>381465.6974</v>
      </c>
      <c r="E2159">
        <v>65151.944155555597</v>
      </c>
      <c r="F2159">
        <v>0</v>
      </c>
      <c r="G2159">
        <v>0</v>
      </c>
      <c r="H2159">
        <v>1239.579</v>
      </c>
      <c r="I2159">
        <v>1239.579</v>
      </c>
      <c r="J2159">
        <v>0.94827895235872495</v>
      </c>
      <c r="K2159">
        <v>1239.579</v>
      </c>
      <c r="L2159">
        <v>1239.579</v>
      </c>
      <c r="M2159" s="38">
        <f>IF(OR(Beazley_data[[#This Row],[total_RC]]&lt;0.6,Beazley_data[[#This Row],[total_RC]]&gt;2),1,Beazley_data[[#This Row],[total_RC]])</f>
        <v>0.94827895235872495</v>
      </c>
      <c r="P2159" s="39" t="str">
        <f>Beazley_data[[#This Row],[key]]</f>
        <v>NC2008</v>
      </c>
      <c r="Q2159" s="40">
        <f>Beazley_data[[#This Row],[WEP]]</f>
        <v>381465.6974</v>
      </c>
      <c r="R2159" s="40">
        <f t="shared" si="267"/>
        <v>399523.40830845002</v>
      </c>
      <c r="S2159" s="41">
        <f t="shared" si="268"/>
        <v>4.5198129904089744E-2</v>
      </c>
      <c r="U2159" s="42">
        <f>Beazley_data[[#This Row],[Acq_costs]]</f>
        <v>65151.944155555597</v>
      </c>
      <c r="V2159" s="40">
        <f t="shared" si="269"/>
        <v>68054.689812049997</v>
      </c>
      <c r="W2159" s="43">
        <f t="shared" si="270"/>
        <v>4.2653131834279996E-2</v>
      </c>
      <c r="Y2159" s="44">
        <f>Beazley_data[[#This Row],[total_RC]]</f>
        <v>0.94827895235872495</v>
      </c>
      <c r="Z2159" s="45">
        <f t="shared" si="271"/>
        <v>0.94822580790696898</v>
      </c>
      <c r="AA2159" s="43">
        <f t="shared" si="272"/>
        <v>-5.6046198397908371E-5</v>
      </c>
      <c r="AD2159" s="42">
        <f>Beazley_data[[#This Row],[Cat_incurred]]+Beazley_data[[#This Row],[incurred_exc_cat]]</f>
        <v>1239.579</v>
      </c>
      <c r="AE2159" s="40">
        <f t="shared" si="273"/>
        <v>1306.8</v>
      </c>
      <c r="AF2159" s="43">
        <f t="shared" si="274"/>
        <v>5.1439393939393944E-2</v>
      </c>
    </row>
    <row r="2160" spans="1:32" x14ac:dyDescent="0.25">
      <c r="A2160" s="48" t="s">
        <v>2440</v>
      </c>
      <c r="B2160" s="48" t="s">
        <v>82</v>
      </c>
      <c r="C2160" s="49">
        <v>2009</v>
      </c>
      <c r="D2160" s="85">
        <v>779274.49010000005</v>
      </c>
      <c r="E2160" s="49">
        <v>163036.690990773</v>
      </c>
      <c r="F2160" s="49">
        <v>0</v>
      </c>
      <c r="G2160" s="49">
        <v>0</v>
      </c>
      <c r="H2160" s="49">
        <v>0</v>
      </c>
      <c r="I2160" s="49">
        <v>0</v>
      </c>
      <c r="J2160" s="49">
        <v>1.0161156494391299</v>
      </c>
      <c r="K2160" s="49">
        <v>0</v>
      </c>
      <c r="L2160" s="49">
        <v>0</v>
      </c>
      <c r="M2160" s="38">
        <f>IF(OR(Beazley_data[[#This Row],[total_RC]]&lt;0.6,Beazley_data[[#This Row],[total_RC]]&gt;2),1,Beazley_data[[#This Row],[total_RC]])</f>
        <v>1.0161156494391299</v>
      </c>
      <c r="P2160" s="39" t="str">
        <f>Beazley_data[[#This Row],[key]]</f>
        <v>NC2009</v>
      </c>
      <c r="Q2160" s="40">
        <f>Beazley_data[[#This Row],[WEP]]</f>
        <v>779274.49010000005</v>
      </c>
      <c r="R2160" s="40">
        <f t="shared" si="267"/>
        <v>818021.44364441303</v>
      </c>
      <c r="S2160" s="41">
        <f t="shared" si="268"/>
        <v>4.736667216422745E-2</v>
      </c>
      <c r="U2160" s="42">
        <f>Beazley_data[[#This Row],[Acq_costs]]</f>
        <v>163036.690990773</v>
      </c>
      <c r="V2160" s="40">
        <f t="shared" si="269"/>
        <v>169608.75315656301</v>
      </c>
      <c r="W2160" s="43">
        <f t="shared" si="270"/>
        <v>3.8748366717391312E-2</v>
      </c>
      <c r="Y2160" s="44">
        <f>Beazley_data[[#This Row],[total_RC]]</f>
        <v>1.0161156494391299</v>
      </c>
      <c r="Z2160" s="45">
        <f t="shared" si="271"/>
        <v>1.0154533444856999</v>
      </c>
      <c r="AA2160" s="43">
        <f t="shared" si="272"/>
        <v>-6.5222588219003195E-4</v>
      </c>
      <c r="AD2160" s="42">
        <f>Beazley_data[[#This Row],[Cat_incurred]]+Beazley_data[[#This Row],[incurred_exc_cat]]</f>
        <v>0</v>
      </c>
      <c r="AE2160" s="40">
        <f t="shared" si="273"/>
        <v>0</v>
      </c>
      <c r="AF2160" s="43" t="str">
        <f t="shared" si="274"/>
        <v>no values</v>
      </c>
    </row>
    <row r="2161" spans="1:32" x14ac:dyDescent="0.25">
      <c r="A2161" s="46" t="s">
        <v>2441</v>
      </c>
      <c r="B2161" s="46" t="s">
        <v>82</v>
      </c>
      <c r="C2161">
        <v>2010</v>
      </c>
      <c r="D2161" s="84">
        <v>689115.7953</v>
      </c>
      <c r="E2161">
        <v>193397.088830811</v>
      </c>
      <c r="F2161">
        <v>0</v>
      </c>
      <c r="G2161">
        <v>0</v>
      </c>
      <c r="H2161">
        <v>19773.820677709999</v>
      </c>
      <c r="I2161">
        <v>19773.820677709999</v>
      </c>
      <c r="J2161">
        <v>0.98241331943977295</v>
      </c>
      <c r="K2161">
        <v>19773.820677709999</v>
      </c>
      <c r="L2161">
        <v>19773.820677709999</v>
      </c>
      <c r="M2161" s="38">
        <f>IF(OR(Beazley_data[[#This Row],[total_RC]]&lt;0.6,Beazley_data[[#This Row],[total_RC]]&gt;2),1,Beazley_data[[#This Row],[total_RC]])</f>
        <v>0.98241331943977295</v>
      </c>
      <c r="P2161" s="39" t="str">
        <f>Beazley_data[[#This Row],[key]]</f>
        <v>NC2010</v>
      </c>
      <c r="Q2161" s="40">
        <f>Beazley_data[[#This Row],[WEP]]</f>
        <v>689115.7953</v>
      </c>
      <c r="R2161" s="40">
        <f t="shared" si="267"/>
        <v>721332.41245579999</v>
      </c>
      <c r="S2161" s="41">
        <f t="shared" si="268"/>
        <v>4.4662650117325876E-2</v>
      </c>
      <c r="U2161" s="42">
        <f>Beazley_data[[#This Row],[Acq_costs]]</f>
        <v>193397.088830811</v>
      </c>
      <c r="V2161" s="40">
        <f t="shared" si="269"/>
        <v>201442.9025922</v>
      </c>
      <c r="W2161" s="43">
        <f t="shared" si="270"/>
        <v>3.9940914561169251E-2</v>
      </c>
      <c r="Y2161" s="44">
        <f>Beazley_data[[#This Row],[total_RC]]</f>
        <v>0.98241331943977295</v>
      </c>
      <c r="Z2161" s="45">
        <f t="shared" si="271"/>
        <v>0.98213070621559495</v>
      </c>
      <c r="AA2161" s="43">
        <f t="shared" si="272"/>
        <v>-2.877552065009543E-4</v>
      </c>
      <c r="AD2161" s="42">
        <f>Beazley_data[[#This Row],[Cat_incurred]]+Beazley_data[[#This Row],[incurred_exc_cat]]</f>
        <v>19773.820677709999</v>
      </c>
      <c r="AE2161" s="40">
        <f t="shared" si="273"/>
        <v>20846.133131999999</v>
      </c>
      <c r="AF2161" s="43">
        <f t="shared" si="274"/>
        <v>5.1439393939393965E-2</v>
      </c>
    </row>
    <row r="2162" spans="1:32" x14ac:dyDescent="0.25">
      <c r="A2162" s="48" t="s">
        <v>2442</v>
      </c>
      <c r="B2162" s="48" t="s">
        <v>82</v>
      </c>
      <c r="C2162" s="49">
        <v>2011</v>
      </c>
      <c r="D2162" s="85">
        <v>744498.99679999996</v>
      </c>
      <c r="E2162" s="49">
        <v>173377.38361647201</v>
      </c>
      <c r="F2162" s="49">
        <v>14037.48089218</v>
      </c>
      <c r="G2162" s="49">
        <v>14037.48089218</v>
      </c>
      <c r="H2162" s="49">
        <v>0</v>
      </c>
      <c r="I2162" s="49">
        <v>0</v>
      </c>
      <c r="J2162" s="49">
        <v>1.0068319947836299</v>
      </c>
      <c r="K2162" s="49">
        <v>14037.48089218</v>
      </c>
      <c r="L2162" s="49">
        <v>14037.48089218</v>
      </c>
      <c r="M2162" s="38">
        <f>IF(OR(Beazley_data[[#This Row],[total_RC]]&lt;0.6,Beazley_data[[#This Row],[total_RC]]&gt;2),1,Beazley_data[[#This Row],[total_RC]])</f>
        <v>1.0068319947836299</v>
      </c>
      <c r="P2162" s="39" t="str">
        <f>Beazley_data[[#This Row],[key]]</f>
        <v>NC2011</v>
      </c>
      <c r="Q2162" s="40">
        <f>Beazley_data[[#This Row],[WEP]]</f>
        <v>744498.99679999996</v>
      </c>
      <c r="R2162" s="40">
        <f t="shared" si="267"/>
        <v>773749.54419280495</v>
      </c>
      <c r="S2162" s="41">
        <f t="shared" si="268"/>
        <v>3.7803637640032341E-2</v>
      </c>
      <c r="U2162" s="42">
        <f>Beazley_data[[#This Row],[Acq_costs]]</f>
        <v>173377.38361647201</v>
      </c>
      <c r="V2162" s="40">
        <f t="shared" si="269"/>
        <v>180146.01938292399</v>
      </c>
      <c r="W2162" s="43">
        <f t="shared" si="270"/>
        <v>3.7573052069856464E-2</v>
      </c>
      <c r="Y2162" s="44">
        <f>Beazley_data[[#This Row],[total_RC]]</f>
        <v>1.0068319947836299</v>
      </c>
      <c r="Z2162" s="45">
        <f t="shared" si="271"/>
        <v>1.0066907249366599</v>
      </c>
      <c r="AA2162" s="43">
        <f t="shared" si="272"/>
        <v>-1.4033093130855819E-4</v>
      </c>
      <c r="AD2162" s="42">
        <f>Beazley_data[[#This Row],[Cat_incurred]]+Beazley_data[[#This Row],[incurred_exc_cat]]</f>
        <v>14037.48089218</v>
      </c>
      <c r="AE2162" s="40">
        <f t="shared" si="273"/>
        <v>14790.818674640001</v>
      </c>
      <c r="AF2162" s="43">
        <f t="shared" si="274"/>
        <v>5.0932798179160757E-2</v>
      </c>
    </row>
    <row r="2163" spans="1:32" x14ac:dyDescent="0.25">
      <c r="A2163" s="46" t="s">
        <v>2443</v>
      </c>
      <c r="B2163" s="46" t="s">
        <v>82</v>
      </c>
      <c r="C2163">
        <v>2012</v>
      </c>
      <c r="D2163" s="84">
        <v>1108087.1832000001</v>
      </c>
      <c r="E2163">
        <v>440984.951021154</v>
      </c>
      <c r="F2163">
        <v>5138.9990384000002</v>
      </c>
      <c r="G2163">
        <v>5138.9990384000002</v>
      </c>
      <c r="H2163">
        <v>74227.017992348003</v>
      </c>
      <c r="I2163">
        <v>74227.017992348003</v>
      </c>
      <c r="J2163">
        <v>1.0014764899701301</v>
      </c>
      <c r="K2163">
        <v>79366.017030748</v>
      </c>
      <c r="L2163">
        <v>79366.017030748</v>
      </c>
      <c r="M2163" s="38">
        <f>IF(OR(Beazley_data[[#This Row],[total_RC]]&lt;0.6,Beazley_data[[#This Row],[total_RC]]&gt;2),1,Beazley_data[[#This Row],[total_RC]])</f>
        <v>1.0014764899701301</v>
      </c>
      <c r="P2163" s="39" t="str">
        <f>Beazley_data[[#This Row],[key]]</f>
        <v>NC2012</v>
      </c>
      <c r="Q2163" s="40">
        <f>Beazley_data[[#This Row],[WEP]]</f>
        <v>1108087.1832000001</v>
      </c>
      <c r="R2163" s="40">
        <f t="shared" si="267"/>
        <v>1163718.04598146</v>
      </c>
      <c r="S2163" s="41">
        <f t="shared" si="268"/>
        <v>4.78044170351778E-2</v>
      </c>
      <c r="U2163" s="42">
        <f>Beazley_data[[#This Row],[Acq_costs]]</f>
        <v>440984.951021154</v>
      </c>
      <c r="V2163" s="40">
        <f t="shared" si="269"/>
        <v>464875.79236234003</v>
      </c>
      <c r="W2163" s="43">
        <f t="shared" si="270"/>
        <v>5.1391880871621484E-2</v>
      </c>
      <c r="Y2163" s="44">
        <f>Beazley_data[[#This Row],[total_RC]]</f>
        <v>1.0014764899701301</v>
      </c>
      <c r="Z2163" s="45">
        <f t="shared" si="271"/>
        <v>1.00136943852783</v>
      </c>
      <c r="AA2163" s="43">
        <f t="shared" si="272"/>
        <v>-1.0690504241615061E-4</v>
      </c>
      <c r="AD2163" s="42">
        <f>Beazley_data[[#This Row],[Cat_incurred]]+Beazley_data[[#This Row],[incurred_exc_cat]]</f>
        <v>79366.017030748</v>
      </c>
      <c r="AE2163" s="40">
        <f t="shared" si="273"/>
        <v>81138.575843875995</v>
      </c>
      <c r="AF2163" s="43">
        <f t="shared" si="274"/>
        <v>2.184606760338868E-2</v>
      </c>
    </row>
    <row r="2164" spans="1:32" x14ac:dyDescent="0.25">
      <c r="A2164" s="48" t="s">
        <v>2444</v>
      </c>
      <c r="B2164" s="48" t="s">
        <v>82</v>
      </c>
      <c r="C2164" s="49">
        <v>2013</v>
      </c>
      <c r="D2164" s="85">
        <v>1544034.6498</v>
      </c>
      <c r="E2164" s="49">
        <v>466546.64737242198</v>
      </c>
      <c r="F2164" s="49">
        <v>193719.94489660001</v>
      </c>
      <c r="G2164" s="49">
        <v>206385.8128666</v>
      </c>
      <c r="H2164" s="49">
        <v>1377012.4653701801</v>
      </c>
      <c r="I2164" s="49">
        <v>1396364.9229701799</v>
      </c>
      <c r="J2164" s="49">
        <v>1.00154515605825</v>
      </c>
      <c r="K2164" s="49">
        <v>1570732.4102667801</v>
      </c>
      <c r="L2164" s="49">
        <v>1602750.7358367799</v>
      </c>
      <c r="M2164" s="38">
        <f>IF(OR(Beazley_data[[#This Row],[total_RC]]&lt;0.6,Beazley_data[[#This Row],[total_RC]]&gt;2),1,Beazley_data[[#This Row],[total_RC]])</f>
        <v>1.00154515605825</v>
      </c>
      <c r="P2164" s="39" t="str">
        <f>Beazley_data[[#This Row],[key]]</f>
        <v>NC2013</v>
      </c>
      <c r="Q2164" s="40">
        <f>Beazley_data[[#This Row],[WEP]]</f>
        <v>1544034.6498</v>
      </c>
      <c r="R2164" s="40">
        <f t="shared" si="267"/>
        <v>1630176.5995080001</v>
      </c>
      <c r="S2164" s="41">
        <f t="shared" si="268"/>
        <v>5.2842096821901607E-2</v>
      </c>
      <c r="U2164" s="42">
        <f>Beazley_data[[#This Row],[Acq_costs]]</f>
        <v>466546.64737242198</v>
      </c>
      <c r="V2164" s="40">
        <f t="shared" si="269"/>
        <v>494417.75359199999</v>
      </c>
      <c r="W2164" s="43">
        <f t="shared" si="270"/>
        <v>5.6371572454854871E-2</v>
      </c>
      <c r="Y2164" s="44">
        <f>Beazley_data[[#This Row],[total_RC]]</f>
        <v>1.00154515605825</v>
      </c>
      <c r="Z2164" s="45">
        <f t="shared" si="271"/>
        <v>1.0015979611571499</v>
      </c>
      <c r="AA2164" s="43">
        <f t="shared" si="272"/>
        <v>5.2720853024627737E-5</v>
      </c>
      <c r="AD2164" s="42">
        <f>Beazley_data[[#This Row],[Cat_incurred]]+Beazley_data[[#This Row],[incurred_exc_cat]]</f>
        <v>1602750.7358367799</v>
      </c>
      <c r="AE2164" s="40">
        <f t="shared" si="273"/>
        <v>1672524.25228999</v>
      </c>
      <c r="AF2164" s="43">
        <f t="shared" si="274"/>
        <v>4.1717491604487886E-2</v>
      </c>
    </row>
    <row r="2165" spans="1:32" x14ac:dyDescent="0.25">
      <c r="A2165" s="46" t="s">
        <v>2445</v>
      </c>
      <c r="B2165" s="46" t="s">
        <v>82</v>
      </c>
      <c r="C2165">
        <v>2014</v>
      </c>
      <c r="D2165" s="84">
        <v>1635489.784</v>
      </c>
      <c r="E2165">
        <v>471247.89500907599</v>
      </c>
      <c r="F2165">
        <v>21264.976470500002</v>
      </c>
      <c r="G2165">
        <v>71930.201290500001</v>
      </c>
      <c r="H2165">
        <v>53042.569617449997</v>
      </c>
      <c r="I2165">
        <v>62604.116842050003</v>
      </c>
      <c r="J2165">
        <v>0.97540572657954705</v>
      </c>
      <c r="K2165">
        <v>74307.546087950002</v>
      </c>
      <c r="L2165">
        <v>134534.31813254999</v>
      </c>
      <c r="M2165" s="38">
        <f>IF(OR(Beazley_data[[#This Row],[total_RC]]&lt;0.6,Beazley_data[[#This Row],[total_RC]]&gt;2),1,Beazley_data[[#This Row],[total_RC]])</f>
        <v>0.97540572657954705</v>
      </c>
      <c r="P2165" s="39" t="str">
        <f>Beazley_data[[#This Row],[key]]</f>
        <v>NC2014</v>
      </c>
      <c r="Q2165" s="40">
        <f>Beazley_data[[#This Row],[WEP]]</f>
        <v>1635489.784</v>
      </c>
      <c r="R2165" s="40">
        <f t="shared" si="267"/>
        <v>1693896.4581009201</v>
      </c>
      <c r="S2165" s="41">
        <f t="shared" si="268"/>
        <v>3.4480663692042682E-2</v>
      </c>
      <c r="U2165" s="42">
        <f>Beazley_data[[#This Row],[Acq_costs]]</f>
        <v>471247.89500907599</v>
      </c>
      <c r="V2165" s="40">
        <f t="shared" si="269"/>
        <v>493094.24658307998</v>
      </c>
      <c r="W2165" s="43">
        <f t="shared" si="270"/>
        <v>4.4304616663831141E-2</v>
      </c>
      <c r="Y2165" s="44">
        <f>Beazley_data[[#This Row],[total_RC]]</f>
        <v>0.97540572657954705</v>
      </c>
      <c r="Z2165" s="45">
        <f t="shared" si="271"/>
        <v>0.98190818858603202</v>
      </c>
      <c r="AA2165" s="43">
        <f t="shared" si="272"/>
        <v>6.6222708824219554E-3</v>
      </c>
      <c r="AD2165" s="42">
        <f>Beazley_data[[#This Row],[Cat_incurred]]+Beazley_data[[#This Row],[incurred_exc_cat]]</f>
        <v>134534.31813254999</v>
      </c>
      <c r="AE2165" s="40">
        <f t="shared" si="273"/>
        <v>105471.99168915</v>
      </c>
      <c r="AF2165" s="43">
        <f t="shared" si="274"/>
        <v>-0.27554544081288695</v>
      </c>
    </row>
    <row r="2166" spans="1:32" x14ac:dyDescent="0.25">
      <c r="A2166" s="48" t="s">
        <v>2446</v>
      </c>
      <c r="B2166" s="48" t="s">
        <v>82</v>
      </c>
      <c r="C2166" s="49">
        <v>2015</v>
      </c>
      <c r="D2166" s="85">
        <v>2054988.075</v>
      </c>
      <c r="E2166" s="49">
        <v>710716.58527724701</v>
      </c>
      <c r="F2166" s="49">
        <v>0</v>
      </c>
      <c r="G2166" s="49">
        <v>0</v>
      </c>
      <c r="H2166" s="49">
        <v>2230166.3989057899</v>
      </c>
      <c r="I2166" s="49">
        <v>2230166.3989057899</v>
      </c>
      <c r="J2166" s="49">
        <v>1.00076609836743</v>
      </c>
      <c r="K2166" s="49">
        <v>2230166.3989057899</v>
      </c>
      <c r="L2166" s="49">
        <v>2230166.3989057899</v>
      </c>
      <c r="M2166" s="38">
        <f>IF(OR(Beazley_data[[#This Row],[total_RC]]&lt;0.6,Beazley_data[[#This Row],[total_RC]]&gt;2),1,Beazley_data[[#This Row],[total_RC]])</f>
        <v>1.00076609836743</v>
      </c>
      <c r="P2166" s="39" t="str">
        <f>Beazley_data[[#This Row],[key]]</f>
        <v>NC2015</v>
      </c>
      <c r="Q2166" s="40">
        <f>Beazley_data[[#This Row],[WEP]]</f>
        <v>2054988.075</v>
      </c>
      <c r="R2166" s="40">
        <f t="shared" si="267"/>
        <v>1950043.0900526999</v>
      </c>
      <c r="S2166" s="41">
        <f t="shared" si="268"/>
        <v>-5.3816751784938208E-2</v>
      </c>
      <c r="U2166" s="42">
        <f>Beazley_data[[#This Row],[Acq_costs]]</f>
        <v>710716.58527724701</v>
      </c>
      <c r="V2166" s="40">
        <f t="shared" si="269"/>
        <v>679462.83237730002</v>
      </c>
      <c r="W2166" s="43">
        <f t="shared" si="270"/>
        <v>-4.5997737345833282E-2</v>
      </c>
      <c r="Y2166" s="44">
        <f>Beazley_data[[#This Row],[total_RC]]</f>
        <v>1.00076609836743</v>
      </c>
      <c r="Z2166" s="45">
        <f t="shared" si="271"/>
        <v>0.99865911220672199</v>
      </c>
      <c r="AA2166" s="43">
        <f t="shared" si="272"/>
        <v>-2.1098151861371991E-3</v>
      </c>
      <c r="AD2166" s="42">
        <f>Beazley_data[[#This Row],[Cat_incurred]]+Beazley_data[[#This Row],[incurred_exc_cat]]</f>
        <v>2230166.3989057899</v>
      </c>
      <c r="AE2166" s="40">
        <f t="shared" si="273"/>
        <v>2448199.8546122801</v>
      </c>
      <c r="AF2166" s="43">
        <f t="shared" si="274"/>
        <v>8.9058683381475823E-2</v>
      </c>
    </row>
    <row r="2167" spans="1:32" x14ac:dyDescent="0.25">
      <c r="A2167" s="46" t="s">
        <v>2447</v>
      </c>
      <c r="B2167" s="46" t="s">
        <v>82</v>
      </c>
      <c r="C2167">
        <v>2016</v>
      </c>
      <c r="D2167" s="84">
        <v>1387235.0016000001</v>
      </c>
      <c r="E2167">
        <v>536887.71464869101</v>
      </c>
      <c r="F2167">
        <v>0</v>
      </c>
      <c r="G2167">
        <v>0</v>
      </c>
      <c r="H2167">
        <v>1554134.7106183199</v>
      </c>
      <c r="I2167">
        <v>1570634.8219292399</v>
      </c>
      <c r="J2167">
        <v>0.97031587852122503</v>
      </c>
      <c r="K2167">
        <v>1554134.7106183199</v>
      </c>
      <c r="L2167">
        <v>1570634.8219292399</v>
      </c>
      <c r="M2167" s="38">
        <f>IF(OR(Beazley_data[[#This Row],[total_RC]]&lt;0.6,Beazley_data[[#This Row],[total_RC]]&gt;2),1,Beazley_data[[#This Row],[total_RC]])</f>
        <v>0.97031587852122503</v>
      </c>
      <c r="P2167" s="39" t="str">
        <f>Beazley_data[[#This Row],[key]]</f>
        <v>NC2016</v>
      </c>
      <c r="Q2167" s="40">
        <f>Beazley_data[[#This Row],[WEP]]</f>
        <v>1387235.0016000001</v>
      </c>
      <c r="R2167" s="40">
        <f t="shared" si="267"/>
        <v>1516235.0887515801</v>
      </c>
      <c r="S2167" s="41">
        <f t="shared" si="268"/>
        <v>8.5079212391657943E-2</v>
      </c>
      <c r="U2167" s="42">
        <f>Beazley_data[[#This Row],[Acq_costs]]</f>
        <v>536887.71464869101</v>
      </c>
      <c r="V2167" s="40">
        <f t="shared" si="269"/>
        <v>605392.87246782798</v>
      </c>
      <c r="W2167" s="43">
        <f t="shared" si="270"/>
        <v>0.11315818361039179</v>
      </c>
      <c r="Y2167" s="44">
        <f>Beazley_data[[#This Row],[total_RC]]</f>
        <v>0.97031587852122503</v>
      </c>
      <c r="Z2167" s="45">
        <f t="shared" si="271"/>
        <v>0.972383021055648</v>
      </c>
      <c r="AA2167" s="43">
        <f t="shared" si="272"/>
        <v>2.1258521484453941E-3</v>
      </c>
      <c r="AD2167" s="42">
        <f>Beazley_data[[#This Row],[Cat_incurred]]+Beazley_data[[#This Row],[incurred_exc_cat]]</f>
        <v>1570634.8219292399</v>
      </c>
      <c r="AE2167" s="40">
        <f t="shared" si="273"/>
        <v>1713901.9460783701</v>
      </c>
      <c r="AF2167" s="43">
        <f t="shared" si="274"/>
        <v>8.3591202213722876E-2</v>
      </c>
    </row>
    <row r="2168" spans="1:32" x14ac:dyDescent="0.25">
      <c r="A2168" s="48" t="s">
        <v>2448</v>
      </c>
      <c r="B2168" s="48" t="s">
        <v>82</v>
      </c>
      <c r="C2168" s="49">
        <v>2017</v>
      </c>
      <c r="D2168" s="85">
        <v>2773559.2958</v>
      </c>
      <c r="E2168" s="49">
        <v>914236.96179613704</v>
      </c>
      <c r="F2168" s="49">
        <v>0</v>
      </c>
      <c r="G2168" s="49">
        <v>0</v>
      </c>
      <c r="H2168" s="49">
        <v>45202.534115326001</v>
      </c>
      <c r="I2168" s="49">
        <v>45202.534115326001</v>
      </c>
      <c r="J2168" s="49">
        <v>0.99011795199160502</v>
      </c>
      <c r="K2168" s="49">
        <v>45202.534115326001</v>
      </c>
      <c r="L2168" s="49">
        <v>45202.534115326001</v>
      </c>
      <c r="M2168" s="38">
        <f>IF(OR(Beazley_data[[#This Row],[total_RC]]&lt;0.6,Beazley_data[[#This Row],[total_RC]]&gt;2),1,Beazley_data[[#This Row],[total_RC]])</f>
        <v>0.99011795199160502</v>
      </c>
      <c r="P2168" s="39" t="str">
        <f>Beazley_data[[#This Row],[key]]</f>
        <v>NC2017</v>
      </c>
      <c r="Q2168" s="40">
        <f>Beazley_data[[#This Row],[WEP]]</f>
        <v>2773559.2958</v>
      </c>
      <c r="R2168" s="40">
        <f t="shared" si="267"/>
        <v>2937544.1756187999</v>
      </c>
      <c r="S2168" s="41">
        <f t="shared" si="268"/>
        <v>5.5823800431616027E-2</v>
      </c>
      <c r="U2168" s="42">
        <f>Beazley_data[[#This Row],[Acq_costs]]</f>
        <v>914236.96179613704</v>
      </c>
      <c r="V2168" s="40">
        <f t="shared" si="269"/>
        <v>970123.23426119995</v>
      </c>
      <c r="W2168" s="43">
        <f t="shared" si="270"/>
        <v>5.7607395113697342E-2</v>
      </c>
      <c r="Y2168" s="44">
        <f>Beazley_data[[#This Row],[total_RC]]</f>
        <v>0.99011795199160502</v>
      </c>
      <c r="Z2168" s="45">
        <f t="shared" si="271"/>
        <v>0.99822072464420997</v>
      </c>
      <c r="AA2168" s="43">
        <f t="shared" si="272"/>
        <v>8.1172154139486277E-3</v>
      </c>
      <c r="AD2168" s="42">
        <f>Beazley_data[[#This Row],[Cat_incurred]]+Beazley_data[[#This Row],[incurred_exc_cat]]</f>
        <v>45202.534115326001</v>
      </c>
      <c r="AE2168" s="40">
        <f t="shared" si="273"/>
        <v>49716.894718561998</v>
      </c>
      <c r="AF2168" s="43">
        <f t="shared" si="274"/>
        <v>9.0801338836444714E-2</v>
      </c>
    </row>
    <row r="2169" spans="1:32" x14ac:dyDescent="0.25">
      <c r="A2169" s="46" t="s">
        <v>2449</v>
      </c>
      <c r="B2169" s="46" t="s">
        <v>82</v>
      </c>
      <c r="C2169">
        <v>2018</v>
      </c>
      <c r="D2169" s="84">
        <v>3378211.6343999999</v>
      </c>
      <c r="E2169">
        <v>926212.65228655702</v>
      </c>
      <c r="F2169">
        <v>0</v>
      </c>
      <c r="G2169">
        <v>0</v>
      </c>
      <c r="H2169">
        <v>247776.7202373</v>
      </c>
      <c r="I2169">
        <v>247776.7202373</v>
      </c>
      <c r="J2169">
        <v>0.99700254061671501</v>
      </c>
      <c r="K2169">
        <v>247776.7202373</v>
      </c>
      <c r="L2169">
        <v>247776.7202373</v>
      </c>
      <c r="M2169" s="38">
        <f>IF(OR(Beazley_data[[#This Row],[total_RC]]&lt;0.6,Beazley_data[[#This Row],[total_RC]]&gt;2),1,Beazley_data[[#This Row],[total_RC]])</f>
        <v>0.99700254061671501</v>
      </c>
      <c r="P2169" s="39" t="str">
        <f>Beazley_data[[#This Row],[key]]</f>
        <v>NC2018</v>
      </c>
      <c r="Q2169" s="40">
        <f>Beazley_data[[#This Row],[WEP]]</f>
        <v>3378211.6343999999</v>
      </c>
      <c r="R2169" s="40">
        <f t="shared" si="267"/>
        <v>3614693.59275749</v>
      </c>
      <c r="S2169" s="41">
        <f t="shared" si="268"/>
        <v>6.5422407816616207E-2</v>
      </c>
      <c r="U2169" s="42">
        <f>Beazley_data[[#This Row],[Acq_costs]]</f>
        <v>926212.65228655702</v>
      </c>
      <c r="V2169" s="40">
        <f t="shared" si="269"/>
        <v>969180.63412850897</v>
      </c>
      <c r="W2169" s="43">
        <f t="shared" si="270"/>
        <v>4.4334338026253417E-2</v>
      </c>
      <c r="Y2169" s="44">
        <f>Beazley_data[[#This Row],[total_RC]]</f>
        <v>0.99700254061671501</v>
      </c>
      <c r="Z2169" s="45">
        <f t="shared" si="271"/>
        <v>0.99740423668812905</v>
      </c>
      <c r="AA2169" s="43">
        <f t="shared" si="272"/>
        <v>4.0274149300576075E-4</v>
      </c>
      <c r="AD2169" s="42">
        <f>Beazley_data[[#This Row],[Cat_incurred]]+Beazley_data[[#This Row],[incurred_exc_cat]]</f>
        <v>247776.7202373</v>
      </c>
      <c r="AE2169" s="40">
        <f t="shared" si="273"/>
        <v>332394.01816968003</v>
      </c>
      <c r="AF2169" s="43">
        <f t="shared" si="274"/>
        <v>0.25456925608446029</v>
      </c>
    </row>
    <row r="2170" spans="1:32" x14ac:dyDescent="0.25">
      <c r="A2170" s="48" t="s">
        <v>2450</v>
      </c>
      <c r="B2170" s="48" t="s">
        <v>82</v>
      </c>
      <c r="C2170" s="49">
        <v>2019</v>
      </c>
      <c r="D2170" s="85">
        <v>4044807.7525999998</v>
      </c>
      <c r="E2170" s="49">
        <v>1038763.80198118</v>
      </c>
      <c r="F2170" s="49">
        <v>5524.6202594799997</v>
      </c>
      <c r="G2170" s="49">
        <v>5524.6202594799997</v>
      </c>
      <c r="H2170" s="49">
        <v>187809.36751407999</v>
      </c>
      <c r="I2170" s="49">
        <v>314840.87326711998</v>
      </c>
      <c r="J2170" s="49">
        <v>1.06133972909164</v>
      </c>
      <c r="K2170" s="49">
        <v>193333.98777355999</v>
      </c>
      <c r="L2170" s="49">
        <v>320365.49352660001</v>
      </c>
      <c r="M2170" s="38">
        <f>IF(OR(Beazley_data[[#This Row],[total_RC]]&lt;0.6,Beazley_data[[#This Row],[total_RC]]&gt;2),1,Beazley_data[[#This Row],[total_RC]])</f>
        <v>1.06133972909164</v>
      </c>
      <c r="P2170" s="39" t="str">
        <f>Beazley_data[[#This Row],[key]]</f>
        <v>NC2019</v>
      </c>
      <c r="Q2170" s="40">
        <f>Beazley_data[[#This Row],[WEP]]</f>
        <v>4044807.7525999998</v>
      </c>
      <c r="R2170" s="40">
        <f t="shared" si="267"/>
        <v>4246715.9189072996</v>
      </c>
      <c r="S2170" s="41">
        <f t="shared" si="268"/>
        <v>4.7544542692003706E-2</v>
      </c>
      <c r="U2170" s="42">
        <f>Beazley_data[[#This Row],[Acq_costs]]</f>
        <v>1038763.80198118</v>
      </c>
      <c r="V2170" s="40">
        <f t="shared" si="269"/>
        <v>1080096.1474623</v>
      </c>
      <c r="W2170" s="43">
        <f t="shared" si="270"/>
        <v>3.8267283499002318E-2</v>
      </c>
      <c r="Y2170" s="44">
        <f>Beazley_data[[#This Row],[total_RC]]</f>
        <v>1.06133972909164</v>
      </c>
      <c r="Z2170" s="45">
        <f t="shared" si="271"/>
        <v>1.00830721162815</v>
      </c>
      <c r="AA2170" s="43">
        <f t="shared" si="272"/>
        <v>-5.2595594727381262E-2</v>
      </c>
      <c r="AD2170" s="42">
        <f>Beazley_data[[#This Row],[Cat_incurred]]+Beazley_data[[#This Row],[incurred_exc_cat]]</f>
        <v>320365.49352660001</v>
      </c>
      <c r="AE2170" s="40">
        <f t="shared" si="273"/>
        <v>221206.66654444</v>
      </c>
      <c r="AF2170" s="43">
        <f t="shared" si="274"/>
        <v>-0.44826328487816702</v>
      </c>
    </row>
    <row r="2171" spans="1:32" x14ac:dyDescent="0.25">
      <c r="A2171" s="46" t="s">
        <v>2451</v>
      </c>
      <c r="B2171" s="46" t="s">
        <v>82</v>
      </c>
      <c r="C2171">
        <v>2020</v>
      </c>
      <c r="D2171" s="84">
        <v>2434142.4415000002</v>
      </c>
      <c r="E2171">
        <v>546166.312681437</v>
      </c>
      <c r="F2171">
        <v>0</v>
      </c>
      <c r="G2171">
        <v>0</v>
      </c>
      <c r="H2171">
        <v>0</v>
      </c>
      <c r="I2171">
        <v>0</v>
      </c>
      <c r="J2171">
        <v>1.27428950514842</v>
      </c>
      <c r="K2171">
        <v>0</v>
      </c>
      <c r="L2171">
        <v>0</v>
      </c>
      <c r="M2171" s="38">
        <f>IF(OR(Beazley_data[[#This Row],[total_RC]]&lt;0.6,Beazley_data[[#This Row],[total_RC]]&gt;2),1,Beazley_data[[#This Row],[total_RC]])</f>
        <v>1.27428950514842</v>
      </c>
      <c r="P2171" s="39" t="str">
        <f>Beazley_data[[#This Row],[key]]</f>
        <v>NC2020</v>
      </c>
      <c r="Q2171" s="40">
        <f>Beazley_data[[#This Row],[WEP]]</f>
        <v>2434142.4415000002</v>
      </c>
      <c r="R2171" s="40">
        <f t="shared" si="267"/>
        <v>1999963.72321815</v>
      </c>
      <c r="S2171" s="41">
        <f t="shared" si="268"/>
        <v>-0.21709329686401083</v>
      </c>
      <c r="U2171" s="42">
        <f>Beazley_data[[#This Row],[Acq_costs]]</f>
        <v>546166.312681437</v>
      </c>
      <c r="V2171" s="40">
        <f t="shared" si="269"/>
        <v>472255.59190557402</v>
      </c>
      <c r="W2171" s="43">
        <f t="shared" si="270"/>
        <v>-0.15650576095378704</v>
      </c>
      <c r="Y2171" s="44">
        <f>Beazley_data[[#This Row],[total_RC]]</f>
        <v>1.27428950514842</v>
      </c>
      <c r="Z2171" s="45">
        <f t="shared" si="271"/>
        <v>1.05671502526268</v>
      </c>
      <c r="AA2171" s="43">
        <f t="shared" si="272"/>
        <v>-0.20589702491611203</v>
      </c>
      <c r="AD2171" s="42">
        <f>Beazley_data[[#This Row],[Cat_incurred]]+Beazley_data[[#This Row],[incurred_exc_cat]]</f>
        <v>0</v>
      </c>
      <c r="AE2171" s="40">
        <f t="shared" si="273"/>
        <v>0</v>
      </c>
      <c r="AF2171" s="43" t="str">
        <f t="shared" si="274"/>
        <v>no values</v>
      </c>
    </row>
    <row r="2172" spans="1:32" x14ac:dyDescent="0.25">
      <c r="A2172" s="48" t="s">
        <v>2452</v>
      </c>
      <c r="B2172" s="48" t="s">
        <v>82</v>
      </c>
      <c r="C2172" s="49">
        <v>2021</v>
      </c>
      <c r="D2172" s="85">
        <v>3234571.4026000001</v>
      </c>
      <c r="E2172" s="49">
        <v>762332.87970867101</v>
      </c>
      <c r="F2172" s="49">
        <v>0</v>
      </c>
      <c r="G2172" s="49">
        <v>0</v>
      </c>
      <c r="H2172" s="49">
        <v>55638.393469000002</v>
      </c>
      <c r="I2172" s="49">
        <v>79689.327732000005</v>
      </c>
      <c r="J2172" s="49">
        <v>1.1196842303322201</v>
      </c>
      <c r="K2172" s="49">
        <v>55638.393469000002</v>
      </c>
      <c r="L2172" s="49">
        <v>79689.327732000005</v>
      </c>
      <c r="M2172" s="38">
        <f>IF(OR(Beazley_data[[#This Row],[total_RC]]&lt;0.6,Beazley_data[[#This Row],[total_RC]]&gt;2),1,Beazley_data[[#This Row],[total_RC]])</f>
        <v>1.1196842303322201</v>
      </c>
      <c r="P2172" s="39" t="str">
        <f>Beazley_data[[#This Row],[key]]</f>
        <v>NC2021</v>
      </c>
      <c r="Q2172" s="40">
        <f>Beazley_data[[#This Row],[WEP]]</f>
        <v>3234571.4026000001</v>
      </c>
      <c r="R2172" s="40">
        <f t="shared" si="267"/>
        <v>3128198.7680528001</v>
      </c>
      <c r="S2172" s="41">
        <f t="shared" si="268"/>
        <v>-3.4004435918058205E-2</v>
      </c>
      <c r="U2172" s="42">
        <f>Beazley_data[[#This Row],[Acq_costs]]</f>
        <v>762332.87970867101</v>
      </c>
      <c r="V2172" s="40">
        <f t="shared" si="269"/>
        <v>725665.91803920001</v>
      </c>
      <c r="W2172" s="43">
        <f t="shared" si="270"/>
        <v>-5.052870853925135E-2</v>
      </c>
      <c r="Y2172" s="44">
        <f>Beazley_data[[#This Row],[total_RC]]</f>
        <v>1.1196842303322201</v>
      </c>
      <c r="Z2172" s="45">
        <f t="shared" si="271"/>
        <v>1.1233669266328099</v>
      </c>
      <c r="AA2172" s="43">
        <f t="shared" si="272"/>
        <v>3.2782666226683055E-3</v>
      </c>
      <c r="AD2172" s="42">
        <f>Beazley_data[[#This Row],[Cat_incurred]]+Beazley_data[[#This Row],[incurred_exc_cat]]</f>
        <v>79689.327732000005</v>
      </c>
      <c r="AE2172" s="40">
        <f t="shared" si="273"/>
        <v>58896.63</v>
      </c>
      <c r="AF2172" s="43">
        <f t="shared" si="274"/>
        <v>-0.35303713866141423</v>
      </c>
    </row>
    <row r="2173" spans="1:32" x14ac:dyDescent="0.25">
      <c r="A2173" s="46" t="s">
        <v>2453</v>
      </c>
      <c r="B2173" s="46" t="s">
        <v>82</v>
      </c>
      <c r="C2173">
        <v>2022</v>
      </c>
      <c r="D2173" s="84">
        <v>4273707.3258999996</v>
      </c>
      <c r="E2173">
        <v>942386.72617043299</v>
      </c>
      <c r="F2173">
        <v>0</v>
      </c>
      <c r="G2173">
        <v>0</v>
      </c>
      <c r="H2173">
        <v>7517.5418019999997</v>
      </c>
      <c r="I2173">
        <v>7616.3618020000004</v>
      </c>
      <c r="J2173">
        <v>1.0362865146350999</v>
      </c>
      <c r="K2173">
        <v>7517.5418019999997</v>
      </c>
      <c r="L2173">
        <v>7616.3618020000004</v>
      </c>
      <c r="M2173" s="38">
        <f>IF(OR(Beazley_data[[#This Row],[total_RC]]&lt;0.6,Beazley_data[[#This Row],[total_RC]]&gt;2),1,Beazley_data[[#This Row],[total_RC]])</f>
        <v>1.0362865146350999</v>
      </c>
      <c r="P2173" s="39" t="str">
        <f>Beazley_data[[#This Row],[key]]</f>
        <v>NC2022</v>
      </c>
      <c r="Q2173" s="40">
        <f>Beazley_data[[#This Row],[WEP]]</f>
        <v>4273707.3258999996</v>
      </c>
      <c r="R2173" s="40">
        <f t="shared" si="267"/>
        <v>813542.47822650196</v>
      </c>
      <c r="S2173" s="41">
        <f t="shared" si="268"/>
        <v>-4.2532073496844962</v>
      </c>
      <c r="U2173" s="42">
        <f>Beazley_data[[#This Row],[Acq_costs]]</f>
        <v>942386.72617043299</v>
      </c>
      <c r="V2173" s="40">
        <f t="shared" si="269"/>
        <v>191613.09988869799</v>
      </c>
      <c r="W2173" s="43">
        <f t="shared" si="270"/>
        <v>-3.9181748362603379</v>
      </c>
      <c r="Y2173" s="44">
        <f>Beazley_data[[#This Row],[total_RC]]</f>
        <v>1.0362865146350999</v>
      </c>
      <c r="Z2173" s="45">
        <f t="shared" si="271"/>
        <v>1.10553363567316</v>
      </c>
      <c r="AA2173" s="43">
        <f t="shared" si="272"/>
        <v>6.2636828770836511E-2</v>
      </c>
      <c r="AD2173" s="42">
        <f>Beazley_data[[#This Row],[Cat_incurred]]+Beazley_data[[#This Row],[incurred_exc_cat]]</f>
        <v>7616.3618020000004</v>
      </c>
      <c r="AE2173" s="40">
        <f t="shared" si="273"/>
        <v>0</v>
      </c>
      <c r="AF2173" s="43" t="str">
        <f t="shared" si="274"/>
        <v>no values</v>
      </c>
    </row>
    <row r="2174" spans="1:32" x14ac:dyDescent="0.25">
      <c r="A2174" s="48" t="s">
        <v>2454</v>
      </c>
      <c r="B2174" s="48" t="s">
        <v>82</v>
      </c>
      <c r="C2174" s="49">
        <v>2023</v>
      </c>
      <c r="D2174" s="85">
        <v>4325603.2575000003</v>
      </c>
      <c r="E2174" s="49">
        <v>924208.91623017995</v>
      </c>
      <c r="F2174" s="49">
        <v>0</v>
      </c>
      <c r="G2174" s="49">
        <v>0</v>
      </c>
      <c r="H2174" s="49">
        <v>0</v>
      </c>
      <c r="I2174" s="49">
        <v>0</v>
      </c>
      <c r="J2174" s="49">
        <v>0.96620065887804596</v>
      </c>
      <c r="K2174" s="49">
        <v>0</v>
      </c>
      <c r="L2174" s="49">
        <v>0</v>
      </c>
      <c r="M2174" s="38">
        <f>IF(OR(Beazley_data[[#This Row],[total_RC]]&lt;0.6,Beazley_data[[#This Row],[total_RC]]&gt;2),1,Beazley_data[[#This Row],[total_RC]])</f>
        <v>0.96620065887804596</v>
      </c>
      <c r="P2174" s="39" t="str">
        <f>Beazley_data[[#This Row],[key]]</f>
        <v>NC2023</v>
      </c>
      <c r="Q2174" s="40">
        <f>Beazley_data[[#This Row],[WEP]]</f>
        <v>4325603.2575000003</v>
      </c>
      <c r="R2174" s="40">
        <f t="shared" si="267"/>
        <v>0</v>
      </c>
      <c r="S2174" s="41" t="str">
        <f t="shared" si="268"/>
        <v>no values</v>
      </c>
      <c r="U2174" s="42">
        <f>Beazley_data[[#This Row],[Acq_costs]]</f>
        <v>924208.91623017995</v>
      </c>
      <c r="V2174" s="40">
        <f t="shared" si="269"/>
        <v>0</v>
      </c>
      <c r="W2174" s="43" t="str">
        <f t="shared" si="270"/>
        <v>no values</v>
      </c>
      <c r="Y2174" s="44">
        <f>Beazley_data[[#This Row],[total_RC]]</f>
        <v>0.96620065887804596</v>
      </c>
      <c r="Z2174" s="45">
        <f t="shared" si="271"/>
        <v>0</v>
      </c>
      <c r="AA2174" s="43" t="str">
        <f t="shared" si="272"/>
        <v>no values</v>
      </c>
      <c r="AD2174" s="42">
        <f>Beazley_data[[#This Row],[Cat_incurred]]+Beazley_data[[#This Row],[incurred_exc_cat]]</f>
        <v>0</v>
      </c>
      <c r="AE2174" s="40">
        <f t="shared" si="273"/>
        <v>0</v>
      </c>
      <c r="AF2174" s="43" t="str">
        <f t="shared" si="274"/>
        <v>no values</v>
      </c>
    </row>
    <row r="2175" spans="1:32" x14ac:dyDescent="0.25">
      <c r="A2175" s="46" t="s">
        <v>2455</v>
      </c>
      <c r="B2175" s="46" t="s">
        <v>82</v>
      </c>
      <c r="C2175">
        <v>2024</v>
      </c>
      <c r="D2175" s="84">
        <v>1014467.7148</v>
      </c>
      <c r="E2175">
        <v>206396.11414130399</v>
      </c>
      <c r="F2175">
        <v>0</v>
      </c>
      <c r="G2175">
        <v>0</v>
      </c>
      <c r="H2175">
        <v>0</v>
      </c>
      <c r="I2175">
        <v>0</v>
      </c>
      <c r="J2175">
        <v>1.1151012440353401</v>
      </c>
      <c r="K2175">
        <v>0</v>
      </c>
      <c r="L2175">
        <v>0</v>
      </c>
      <c r="M2175" s="38">
        <f>IF(OR(Beazley_data[[#This Row],[total_RC]]&lt;0.6,Beazley_data[[#This Row],[total_RC]]&gt;2),1,Beazley_data[[#This Row],[total_RC]])</f>
        <v>1.1151012440353401</v>
      </c>
      <c r="P2175" s="39" t="str">
        <f>Beazley_data[[#This Row],[key]]</f>
        <v>NC2024</v>
      </c>
      <c r="Q2175" s="40">
        <f>Beazley_data[[#This Row],[WEP]]</f>
        <v>1014467.7148</v>
      </c>
      <c r="R2175" s="40">
        <f t="shared" si="267"/>
        <v>0</v>
      </c>
      <c r="S2175" s="41" t="str">
        <f t="shared" si="268"/>
        <v>no values</v>
      </c>
      <c r="U2175" s="42">
        <f>Beazley_data[[#This Row],[Acq_costs]]</f>
        <v>206396.11414130399</v>
      </c>
      <c r="V2175" s="40">
        <f t="shared" si="269"/>
        <v>0</v>
      </c>
      <c r="W2175" s="43" t="str">
        <f t="shared" si="270"/>
        <v>no values</v>
      </c>
      <c r="Y2175" s="44">
        <f>Beazley_data[[#This Row],[total_RC]]</f>
        <v>1.1151012440353401</v>
      </c>
      <c r="Z2175" s="45">
        <f t="shared" si="271"/>
        <v>0</v>
      </c>
      <c r="AA2175" s="43" t="str">
        <f t="shared" si="272"/>
        <v>no values</v>
      </c>
      <c r="AD2175" s="42">
        <f>Beazley_data[[#This Row],[Cat_incurred]]+Beazley_data[[#This Row],[incurred_exc_cat]]</f>
        <v>0</v>
      </c>
      <c r="AE2175" s="40">
        <f t="shared" si="273"/>
        <v>0</v>
      </c>
      <c r="AF2175" s="43" t="str">
        <f t="shared" si="274"/>
        <v>no values</v>
      </c>
    </row>
    <row r="2176" spans="1:32" x14ac:dyDescent="0.25">
      <c r="A2176" s="48" t="s">
        <v>2456</v>
      </c>
      <c r="B2176" s="48" t="s">
        <v>156</v>
      </c>
      <c r="C2176" s="49">
        <v>2003</v>
      </c>
      <c r="D2176" s="85">
        <v>74862.225000000006</v>
      </c>
      <c r="E2176" s="49">
        <v>1854.4122723908199</v>
      </c>
      <c r="F2176" s="49">
        <v>429.26220097999999</v>
      </c>
      <c r="G2176" s="49">
        <v>429.26220097999999</v>
      </c>
      <c r="H2176" s="49">
        <v>0</v>
      </c>
      <c r="I2176" s="49">
        <v>0</v>
      </c>
      <c r="J2176" s="49">
        <v>1.01</v>
      </c>
      <c r="K2176" s="49">
        <v>429.26220097999999</v>
      </c>
      <c r="L2176" s="49">
        <v>429.26220097999999</v>
      </c>
      <c r="M2176" s="38">
        <f>IF(OR(Beazley_data[[#This Row],[total_RC]]&lt;0.6,Beazley_data[[#This Row],[total_RC]]&gt;2),1,Beazley_data[[#This Row],[total_RC]])</f>
        <v>1.01</v>
      </c>
      <c r="P2176" s="39" t="str">
        <f>Beazley_data[[#This Row],[key]]</f>
        <v>NL2003</v>
      </c>
      <c r="Q2176" s="40">
        <f>Beazley_data[[#This Row],[WEP]]</f>
        <v>74862.225000000006</v>
      </c>
      <c r="R2176" s="40">
        <f t="shared" si="267"/>
        <v>78331.578175924995</v>
      </c>
      <c r="S2176" s="41">
        <f t="shared" si="268"/>
        <v>4.4290607398885337E-2</v>
      </c>
      <c r="U2176" s="42">
        <f>Beazley_data[[#This Row],[Acq_costs]]</f>
        <v>1854.4122723908199</v>
      </c>
      <c r="V2176" s="40">
        <f t="shared" si="269"/>
        <v>1946.3541530750001</v>
      </c>
      <c r="W2176" s="43">
        <f t="shared" si="270"/>
        <v>4.7238001644728092E-2</v>
      </c>
      <c r="Y2176" s="44">
        <f>Beazley_data[[#This Row],[total_RC]]</f>
        <v>1.01</v>
      </c>
      <c r="Z2176" s="45">
        <f t="shared" si="271"/>
        <v>1.0100000007401599</v>
      </c>
      <c r="AA2176" s="43">
        <f t="shared" si="272"/>
        <v>7.328316166346613E-10</v>
      </c>
      <c r="AD2176" s="42">
        <f>Beazley_data[[#This Row],[Cat_incurred]]+Beazley_data[[#This Row],[incurred_exc_cat]]</f>
        <v>429.26220097999999</v>
      </c>
      <c r="AE2176" s="40">
        <f t="shared" si="273"/>
        <v>452.540616</v>
      </c>
      <c r="AF2176" s="43">
        <f t="shared" si="274"/>
        <v>5.1439393939393965E-2</v>
      </c>
    </row>
    <row r="2177" spans="1:32" x14ac:dyDescent="0.25">
      <c r="A2177" s="46" t="s">
        <v>2457</v>
      </c>
      <c r="B2177" s="46" t="s">
        <v>156</v>
      </c>
      <c r="C2177">
        <v>2004</v>
      </c>
      <c r="D2177" s="84">
        <v>294173.96720000001</v>
      </c>
      <c r="E2177">
        <v>6003.5503510204098</v>
      </c>
      <c r="F2177">
        <v>29679.740962209999</v>
      </c>
      <c r="G2177">
        <v>29679.740962209999</v>
      </c>
      <c r="H2177">
        <v>0</v>
      </c>
      <c r="I2177">
        <v>0</v>
      </c>
      <c r="J2177">
        <v>1.01</v>
      </c>
      <c r="K2177">
        <v>29679.740962209999</v>
      </c>
      <c r="L2177">
        <v>29679.740962209999</v>
      </c>
      <c r="M2177" s="38">
        <f>IF(OR(Beazley_data[[#This Row],[total_RC]]&lt;0.6,Beazley_data[[#This Row],[total_RC]]&gt;2),1,Beazley_data[[#This Row],[total_RC]])</f>
        <v>1.01</v>
      </c>
      <c r="P2177" s="39" t="str">
        <f>Beazley_data[[#This Row],[key]]</f>
        <v>NL2004</v>
      </c>
      <c r="Q2177" s="40">
        <f>Beazley_data[[#This Row],[WEP]]</f>
        <v>294173.96720000001</v>
      </c>
      <c r="R2177" s="40">
        <f t="shared" si="267"/>
        <v>305755.61940000003</v>
      </c>
      <c r="S2177" s="41">
        <f t="shared" si="268"/>
        <v>3.787878771525862E-2</v>
      </c>
      <c r="U2177" s="42">
        <f>Beazley_data[[#This Row],[Acq_costs]]</f>
        <v>6003.5503510204098</v>
      </c>
      <c r="V2177" s="40">
        <f t="shared" si="269"/>
        <v>6239.9106000000002</v>
      </c>
      <c r="W2177" s="43">
        <f t="shared" si="270"/>
        <v>3.7878787715258343E-2</v>
      </c>
      <c r="Y2177" s="44">
        <f>Beazley_data[[#This Row],[total_RC]]</f>
        <v>1.01</v>
      </c>
      <c r="Z2177" s="45">
        <f t="shared" si="271"/>
        <v>1.0100000000653999</v>
      </c>
      <c r="AA2177" s="43">
        <f t="shared" si="272"/>
        <v>6.4752383868672569E-11</v>
      </c>
      <c r="AD2177" s="42">
        <f>Beazley_data[[#This Row],[Cat_incurred]]+Beazley_data[[#This Row],[incurred_exc_cat]]</f>
        <v>29679.740962209999</v>
      </c>
      <c r="AE2177" s="40">
        <f t="shared" si="273"/>
        <v>31289.240532</v>
      </c>
      <c r="AF2177" s="43">
        <f t="shared" si="274"/>
        <v>5.1439393939393979E-2</v>
      </c>
    </row>
    <row r="2178" spans="1:32" x14ac:dyDescent="0.25">
      <c r="A2178" s="48" t="s">
        <v>2458</v>
      </c>
      <c r="B2178" s="48" t="s">
        <v>107</v>
      </c>
      <c r="C2178" s="49">
        <v>1997</v>
      </c>
      <c r="D2178" s="85">
        <v>312</v>
      </c>
      <c r="E2178" s="49">
        <v>78</v>
      </c>
      <c r="F2178" s="49">
        <v>0</v>
      </c>
      <c r="G2178" s="49">
        <v>0</v>
      </c>
      <c r="H2178" s="49">
        <v>0</v>
      </c>
      <c r="I2178" s="49">
        <v>0</v>
      </c>
      <c r="J2178" s="49"/>
      <c r="K2178" s="49">
        <v>0</v>
      </c>
      <c r="L2178" s="49">
        <v>0</v>
      </c>
      <c r="M2178" s="38">
        <f>IF(OR(Beazley_data[[#This Row],[total_RC]]&lt;0.6,Beazley_data[[#This Row],[total_RC]]&gt;2),1,Beazley_data[[#This Row],[total_RC]])</f>
        <v>1</v>
      </c>
      <c r="P2178" s="39" t="str">
        <f>Beazley_data[[#This Row],[key]]</f>
        <v>NP1997</v>
      </c>
      <c r="Q2178" s="40">
        <f>Beazley_data[[#This Row],[WEP]]</f>
        <v>312</v>
      </c>
      <c r="R2178" s="40">
        <f t="shared" ref="R2178:R2241" si="275">IFERROR(INDEX($AJ$4:$CZ$182,MATCH($B2178,$AI$4:$AI$182,0),MATCH($C2178&amp;"WEP",$AJ$1:$FQ$1,0)),0)</f>
        <v>0</v>
      </c>
      <c r="S2178" s="41" t="str">
        <f t="shared" ref="S2178:S2241" si="276">IFERROR((R2178-Q2178)/R2178,"no values")</f>
        <v>no values</v>
      </c>
      <c r="U2178" s="42">
        <f>Beazley_data[[#This Row],[Acq_costs]]</f>
        <v>78</v>
      </c>
      <c r="V2178" s="40">
        <f t="shared" ref="V2178:V2241" si="277">IFERROR(INDEX($AJ$4:$FQ$182,MATCH($B2178,$AI$4:$AI$182,0),MATCH($C2178&amp;"Acquisition Cost",$AJ$1:$FQ$1,0)),0)</f>
        <v>0</v>
      </c>
      <c r="W2178" s="43" t="str">
        <f t="shared" ref="W2178:W2241" si="278">IFERROR((V2178-U2178)/V2178,"no values")</f>
        <v>no values</v>
      </c>
      <c r="Y2178" s="44">
        <f>Beazley_data[[#This Row],[total_RC]]</f>
        <v>0</v>
      </c>
      <c r="Z2178" s="45">
        <f t="shared" ref="Z2178:Z2241" si="279">IFERROR(INDEX($AJ$4:$FQ$182,MATCH($B2178,$AI$4:$AI$182,0),MATCH($C2178&amp;"RC",$AJ$1:$FQ$1,0)),0)</f>
        <v>0</v>
      </c>
      <c r="AA2178" s="43" t="str">
        <f t="shared" ref="AA2178:AA2241" si="280">IFERROR((Z2178-Y2178)/Z2178,"no values")</f>
        <v>no values</v>
      </c>
      <c r="AD2178" s="42">
        <f>Beazley_data[[#This Row],[Cat_incurred]]+Beazley_data[[#This Row],[incurred_exc_cat]]</f>
        <v>0</v>
      </c>
      <c r="AE2178" s="40">
        <f t="shared" ref="AE2178:AE2241" si="281">IFERROR(INDEX($AJ$4:$FQ$182,MATCH($B2178,$AI$4:$AI$182,0),MATCH($C2178&amp;"Total Incurred (Cat)",$AJ$1:$FQ$1,0)),0)+IFERROR(INDEX($AJ$4:$FQ$182,MATCH($B2178,$AI$4:$AI$182,0),MATCH($C2178&amp;"Total Incurred (Non Cat)",$AJ$1:$FQ$1,0)),0)</f>
        <v>0</v>
      </c>
      <c r="AF2178" s="43" t="str">
        <f t="shared" ref="AF2178:AF2241" si="282">IFERROR((AE2178-AD2178)/AE2178,"no values")</f>
        <v>no values</v>
      </c>
    </row>
    <row r="2179" spans="1:32" x14ac:dyDescent="0.25">
      <c r="A2179" s="46" t="s">
        <v>2459</v>
      </c>
      <c r="B2179" s="46" t="s">
        <v>107</v>
      </c>
      <c r="C2179">
        <v>1998</v>
      </c>
      <c r="D2179" s="84">
        <v>5466.7587000000003</v>
      </c>
      <c r="E2179">
        <v>287.72414210526301</v>
      </c>
      <c r="F2179">
        <v>0</v>
      </c>
      <c r="G2179">
        <v>0</v>
      </c>
      <c r="H2179">
        <v>187.39753969360001</v>
      </c>
      <c r="I2179">
        <v>187.39753969360001</v>
      </c>
      <c r="J2179">
        <v>1</v>
      </c>
      <c r="K2179">
        <v>187.39753969360001</v>
      </c>
      <c r="L2179">
        <v>187.39753969360001</v>
      </c>
      <c r="M2179" s="38">
        <f>IF(OR(Beazley_data[[#This Row],[total_RC]]&lt;0.6,Beazley_data[[#This Row],[total_RC]]&gt;2),1,Beazley_data[[#This Row],[total_RC]])</f>
        <v>1</v>
      </c>
      <c r="P2179" s="39" t="str">
        <f>Beazley_data[[#This Row],[key]]</f>
        <v>NP1998</v>
      </c>
      <c r="Q2179" s="40">
        <f>Beazley_data[[#This Row],[WEP]]</f>
        <v>5466.7587000000003</v>
      </c>
      <c r="R2179" s="40">
        <f t="shared" si="275"/>
        <v>0</v>
      </c>
      <c r="S2179" s="41" t="str">
        <f t="shared" si="276"/>
        <v>no values</v>
      </c>
      <c r="U2179" s="42">
        <f>Beazley_data[[#This Row],[Acq_costs]]</f>
        <v>287.72414210526301</v>
      </c>
      <c r="V2179" s="40">
        <f t="shared" si="277"/>
        <v>0</v>
      </c>
      <c r="W2179" s="43" t="str">
        <f t="shared" si="278"/>
        <v>no values</v>
      </c>
      <c r="Y2179" s="44">
        <f>Beazley_data[[#This Row],[total_RC]]</f>
        <v>1</v>
      </c>
      <c r="Z2179" s="45">
        <f t="shared" si="279"/>
        <v>0</v>
      </c>
      <c r="AA2179" s="43" t="str">
        <f t="shared" si="280"/>
        <v>no values</v>
      </c>
      <c r="AD2179" s="42">
        <f>Beazley_data[[#This Row],[Cat_incurred]]+Beazley_data[[#This Row],[incurred_exc_cat]]</f>
        <v>187.39753969360001</v>
      </c>
      <c r="AE2179" s="40">
        <f t="shared" si="281"/>
        <v>0</v>
      </c>
      <c r="AF2179" s="43" t="str">
        <f t="shared" si="282"/>
        <v>no values</v>
      </c>
    </row>
    <row r="2180" spans="1:32" x14ac:dyDescent="0.25">
      <c r="A2180" s="48" t="s">
        <v>2460</v>
      </c>
      <c r="B2180" s="48" t="s">
        <v>107</v>
      </c>
      <c r="C2180" s="49">
        <v>1999</v>
      </c>
      <c r="D2180" s="85">
        <v>7410.9816000000001</v>
      </c>
      <c r="E2180" s="49">
        <v>547.94640000000004</v>
      </c>
      <c r="F2180" s="49">
        <v>0</v>
      </c>
      <c r="G2180" s="49">
        <v>0</v>
      </c>
      <c r="H2180" s="49">
        <v>260.27025958460001</v>
      </c>
      <c r="I2180" s="49">
        <v>260.27025958460001</v>
      </c>
      <c r="J2180" s="49">
        <v>1</v>
      </c>
      <c r="K2180" s="49">
        <v>260.27025958460001</v>
      </c>
      <c r="L2180" s="49">
        <v>260.27025958460001</v>
      </c>
      <c r="M2180" s="38">
        <f>IF(OR(Beazley_data[[#This Row],[total_RC]]&lt;0.6,Beazley_data[[#This Row],[total_RC]]&gt;2),1,Beazley_data[[#This Row],[total_RC]])</f>
        <v>1</v>
      </c>
      <c r="P2180" s="39" t="str">
        <f>Beazley_data[[#This Row],[key]]</f>
        <v>NP1999</v>
      </c>
      <c r="Q2180" s="40">
        <f>Beazley_data[[#This Row],[WEP]]</f>
        <v>7410.9816000000001</v>
      </c>
      <c r="R2180" s="40">
        <f t="shared" si="275"/>
        <v>0</v>
      </c>
      <c r="S2180" s="41" t="str">
        <f t="shared" si="276"/>
        <v>no values</v>
      </c>
      <c r="U2180" s="42">
        <f>Beazley_data[[#This Row],[Acq_costs]]</f>
        <v>547.94640000000004</v>
      </c>
      <c r="V2180" s="40">
        <f t="shared" si="277"/>
        <v>0</v>
      </c>
      <c r="W2180" s="43" t="str">
        <f t="shared" si="278"/>
        <v>no values</v>
      </c>
      <c r="Y2180" s="44">
        <f>Beazley_data[[#This Row],[total_RC]]</f>
        <v>1</v>
      </c>
      <c r="Z2180" s="45">
        <f t="shared" si="279"/>
        <v>0</v>
      </c>
      <c r="AA2180" s="43" t="str">
        <f t="shared" si="280"/>
        <v>no values</v>
      </c>
      <c r="AD2180" s="42">
        <f>Beazley_data[[#This Row],[Cat_incurred]]+Beazley_data[[#This Row],[incurred_exc_cat]]</f>
        <v>260.27025958460001</v>
      </c>
      <c r="AE2180" s="40">
        <f t="shared" si="281"/>
        <v>0</v>
      </c>
      <c r="AF2180" s="43" t="str">
        <f t="shared" si="282"/>
        <v>no values</v>
      </c>
    </row>
    <row r="2181" spans="1:32" x14ac:dyDescent="0.25">
      <c r="A2181" s="46" t="s">
        <v>2461</v>
      </c>
      <c r="B2181" s="46" t="s">
        <v>107</v>
      </c>
      <c r="C2181">
        <v>2000</v>
      </c>
      <c r="D2181" s="84">
        <v>10088.945</v>
      </c>
      <c r="E2181">
        <v>530.99710526315801</v>
      </c>
      <c r="F2181">
        <v>183.27225598999999</v>
      </c>
      <c r="G2181">
        <v>183.27225598999999</v>
      </c>
      <c r="H2181">
        <v>216.41706078600001</v>
      </c>
      <c r="I2181">
        <v>216.41706078600001</v>
      </c>
      <c r="J2181">
        <v>1</v>
      </c>
      <c r="K2181">
        <v>399.689316776</v>
      </c>
      <c r="L2181">
        <v>399.689316776</v>
      </c>
      <c r="M2181" s="38">
        <f>IF(OR(Beazley_data[[#This Row],[total_RC]]&lt;0.6,Beazley_data[[#This Row],[total_RC]]&gt;2),1,Beazley_data[[#This Row],[total_RC]])</f>
        <v>1</v>
      </c>
      <c r="P2181" s="39" t="str">
        <f>Beazley_data[[#This Row],[key]]</f>
        <v>NP2000</v>
      </c>
      <c r="Q2181" s="40">
        <f>Beazley_data[[#This Row],[WEP]]</f>
        <v>10088.945</v>
      </c>
      <c r="R2181" s="40">
        <f t="shared" si="275"/>
        <v>10741.9120099506</v>
      </c>
      <c r="S2181" s="41">
        <f t="shared" si="276"/>
        <v>6.0786851479116062E-2</v>
      </c>
      <c r="U2181" s="42">
        <f>Beazley_data[[#This Row],[Acq_costs]]</f>
        <v>530.99710526315801</v>
      </c>
      <c r="V2181" s="40">
        <f t="shared" si="277"/>
        <v>565.36377305259998</v>
      </c>
      <c r="W2181" s="43">
        <f t="shared" si="278"/>
        <v>6.0786823329489474E-2</v>
      </c>
      <c r="Y2181" s="44">
        <f>Beazley_data[[#This Row],[total_RC]]</f>
        <v>1</v>
      </c>
      <c r="Z2181" s="45">
        <f t="shared" si="279"/>
        <v>1</v>
      </c>
      <c r="AA2181" s="43">
        <f t="shared" si="280"/>
        <v>0</v>
      </c>
      <c r="AD2181" s="42">
        <f>Beazley_data[[#This Row],[Cat_incurred]]+Beazley_data[[#This Row],[incurred_exc_cat]]</f>
        <v>399.689316776</v>
      </c>
      <c r="AE2181" s="40">
        <f t="shared" si="281"/>
        <v>430.35834413200001</v>
      </c>
      <c r="AF2181" s="43">
        <f t="shared" si="282"/>
        <v>7.1263931033699615E-2</v>
      </c>
    </row>
    <row r="2182" spans="1:32" x14ac:dyDescent="0.25">
      <c r="A2182" s="48" t="s">
        <v>2462</v>
      </c>
      <c r="B2182" s="48" t="s">
        <v>107</v>
      </c>
      <c r="C2182" s="49">
        <v>2001</v>
      </c>
      <c r="D2182" s="85">
        <v>12472.454400000001</v>
      </c>
      <c r="E2182" s="49">
        <v>656.44496842105298</v>
      </c>
      <c r="F2182" s="49">
        <v>67.312645579999995</v>
      </c>
      <c r="G2182" s="49">
        <v>67.312645579999995</v>
      </c>
      <c r="H2182" s="49">
        <v>-540.48651926479999</v>
      </c>
      <c r="I2182" s="49">
        <v>-540.48651926479999</v>
      </c>
      <c r="J2182" s="49">
        <v>1</v>
      </c>
      <c r="K2182" s="49">
        <v>-473.17387368480001</v>
      </c>
      <c r="L2182" s="49">
        <v>-473.17387368480001</v>
      </c>
      <c r="M2182" s="38">
        <f>IF(OR(Beazley_data[[#This Row],[total_RC]]&lt;0.6,Beazley_data[[#This Row],[total_RC]]&gt;2),1,Beazley_data[[#This Row],[total_RC]])</f>
        <v>1</v>
      </c>
      <c r="P2182" s="39" t="str">
        <f>Beazley_data[[#This Row],[key]]</f>
        <v>NP2001</v>
      </c>
      <c r="Q2182" s="40">
        <f>Beazley_data[[#This Row],[WEP]]</f>
        <v>12472.454400000001</v>
      </c>
      <c r="R2182" s="40">
        <f t="shared" si="275"/>
        <v>13279.6846171218</v>
      </c>
      <c r="S2182" s="41">
        <f t="shared" si="276"/>
        <v>6.0786851525149885E-2</v>
      </c>
      <c r="U2182" s="42">
        <f>Beazley_data[[#This Row],[Acq_costs]]</f>
        <v>656.44496842105298</v>
      </c>
      <c r="V2182" s="40">
        <f t="shared" si="277"/>
        <v>698.93078203079995</v>
      </c>
      <c r="W2182" s="43">
        <f t="shared" si="278"/>
        <v>6.0786868602783525E-2</v>
      </c>
      <c r="Y2182" s="44">
        <f>Beazley_data[[#This Row],[total_RC]]</f>
        <v>1</v>
      </c>
      <c r="Z2182" s="45">
        <f t="shared" si="279"/>
        <v>1</v>
      </c>
      <c r="AA2182" s="43">
        <f t="shared" si="280"/>
        <v>0</v>
      </c>
      <c r="AD2182" s="42">
        <f>Beazley_data[[#This Row],[Cat_incurred]]+Beazley_data[[#This Row],[incurred_exc_cat]]</f>
        <v>-473.17387368480001</v>
      </c>
      <c r="AE2182" s="40">
        <f t="shared" si="281"/>
        <v>-531.1964389776</v>
      </c>
      <c r="AF2182" s="43">
        <f t="shared" si="282"/>
        <v>0.10922995907968941</v>
      </c>
    </row>
    <row r="2183" spans="1:32" x14ac:dyDescent="0.25">
      <c r="A2183" s="46" t="s">
        <v>2463</v>
      </c>
      <c r="B2183" s="46" t="s">
        <v>107</v>
      </c>
      <c r="C2183">
        <v>2002</v>
      </c>
      <c r="D2183" s="84">
        <v>86333.556299999997</v>
      </c>
      <c r="E2183">
        <v>2404.5111175634402</v>
      </c>
      <c r="F2183">
        <v>645.71185150999997</v>
      </c>
      <c r="G2183">
        <v>645.71185150999997</v>
      </c>
      <c r="H2183">
        <v>158.82613613219999</v>
      </c>
      <c r="I2183">
        <v>158.82613613219999</v>
      </c>
      <c r="J2183">
        <v>1.0362354187999001</v>
      </c>
      <c r="K2183">
        <v>804.53798764220005</v>
      </c>
      <c r="L2183">
        <v>804.53798764220005</v>
      </c>
      <c r="M2183" s="38">
        <f>IF(OR(Beazley_data[[#This Row],[total_RC]]&lt;0.6,Beazley_data[[#This Row],[total_RC]]&gt;2),1,Beazley_data[[#This Row],[total_RC]])</f>
        <v>1.0362354187999001</v>
      </c>
      <c r="P2183" s="39" t="str">
        <f>Beazley_data[[#This Row],[key]]</f>
        <v>NP2002</v>
      </c>
      <c r="Q2183" s="40">
        <f>Beazley_data[[#This Row],[WEP]]</f>
        <v>86333.556299999997</v>
      </c>
      <c r="R2183" s="40">
        <f t="shared" si="275"/>
        <v>90187.685035748407</v>
      </c>
      <c r="S2183" s="41">
        <f t="shared" si="276"/>
        <v>4.2734534479077928E-2</v>
      </c>
      <c r="U2183" s="42">
        <f>Beazley_data[[#This Row],[Acq_costs]]</f>
        <v>2404.5111175634402</v>
      </c>
      <c r="V2183" s="40">
        <f t="shared" si="277"/>
        <v>2515.6856611980002</v>
      </c>
      <c r="W2183" s="43">
        <f t="shared" si="278"/>
        <v>4.4192541758821063E-2</v>
      </c>
      <c r="Y2183" s="44">
        <f>Beazley_data[[#This Row],[total_RC]]</f>
        <v>1.0362354187999001</v>
      </c>
      <c r="Z2183" s="45">
        <f t="shared" si="279"/>
        <v>1.036753037467</v>
      </c>
      <c r="AA2183" s="43">
        <f t="shared" si="280"/>
        <v>4.9926901431079592E-4</v>
      </c>
      <c r="AD2183" s="42">
        <f>Beazley_data[[#This Row],[Cat_incurred]]+Beazley_data[[#This Row],[incurred_exc_cat]]</f>
        <v>804.53798764219994</v>
      </c>
      <c r="AE2183" s="40">
        <f t="shared" si="281"/>
        <v>855.0270183714</v>
      </c>
      <c r="AF2183" s="43">
        <f t="shared" si="282"/>
        <v>5.9049631934869493E-2</v>
      </c>
    </row>
    <row r="2184" spans="1:32" x14ac:dyDescent="0.25">
      <c r="A2184" s="48" t="s">
        <v>2464</v>
      </c>
      <c r="B2184" s="48" t="s">
        <v>107</v>
      </c>
      <c r="C2184" s="49">
        <v>2003</v>
      </c>
      <c r="D2184" s="85">
        <v>653685.67440000002</v>
      </c>
      <c r="E2184" s="49">
        <v>55219.858234881802</v>
      </c>
      <c r="F2184" s="49">
        <v>17755.640571690001</v>
      </c>
      <c r="G2184" s="49">
        <v>17755.640571690001</v>
      </c>
      <c r="H2184" s="49">
        <v>43740.957936910003</v>
      </c>
      <c r="I2184" s="49">
        <v>43740.957936910003</v>
      </c>
      <c r="J2184" s="49">
        <v>1.06980111222862</v>
      </c>
      <c r="K2184" s="49">
        <v>61496.5985086</v>
      </c>
      <c r="L2184" s="49">
        <v>61496.5985086</v>
      </c>
      <c r="M2184" s="38">
        <f>IF(OR(Beazley_data[[#This Row],[total_RC]]&lt;0.6,Beazley_data[[#This Row],[total_RC]]&gt;2),1,Beazley_data[[#This Row],[total_RC]])</f>
        <v>1.06980111222862</v>
      </c>
      <c r="P2184" s="39" t="str">
        <f>Beazley_data[[#This Row],[key]]</f>
        <v>NP2003</v>
      </c>
      <c r="Q2184" s="40">
        <f>Beazley_data[[#This Row],[WEP]]</f>
        <v>653685.67440000002</v>
      </c>
      <c r="R2184" s="40">
        <f t="shared" si="275"/>
        <v>670479.83432356</v>
      </c>
      <c r="S2184" s="41">
        <f t="shared" si="276"/>
        <v>2.5047971711935881E-2</v>
      </c>
      <c r="U2184" s="42">
        <f>Beazley_data[[#This Row],[Acq_costs]]</f>
        <v>55219.858234881802</v>
      </c>
      <c r="V2184" s="40">
        <f t="shared" si="277"/>
        <v>55641.643639558402</v>
      </c>
      <c r="W2184" s="43">
        <f t="shared" si="278"/>
        <v>7.5803908203878516E-3</v>
      </c>
      <c r="Y2184" s="44">
        <f>Beazley_data[[#This Row],[total_RC]]</f>
        <v>1.06980111222862</v>
      </c>
      <c r="Z2184" s="45">
        <f t="shared" si="279"/>
        <v>1.0682927935106901</v>
      </c>
      <c r="AA2184" s="43">
        <f t="shared" si="280"/>
        <v>-1.4118963706318379E-3</v>
      </c>
      <c r="AD2184" s="42">
        <f>Beazley_data[[#This Row],[Cat_incurred]]+Beazley_data[[#This Row],[incurred_exc_cat]]</f>
        <v>61496.5985086</v>
      </c>
      <c r="AE2184" s="40">
        <f t="shared" si="281"/>
        <v>64831.491119999999</v>
      </c>
      <c r="AF2184" s="43">
        <f t="shared" si="282"/>
        <v>5.1439393939393924E-2</v>
      </c>
    </row>
    <row r="2185" spans="1:32" x14ac:dyDescent="0.25">
      <c r="A2185" s="46" t="s">
        <v>2465</v>
      </c>
      <c r="B2185" s="46" t="s">
        <v>107</v>
      </c>
      <c r="C2185">
        <v>2004</v>
      </c>
      <c r="D2185" s="84">
        <v>473678.01240000001</v>
      </c>
      <c r="E2185">
        <v>58344.363222187298</v>
      </c>
      <c r="F2185">
        <v>5942.8284568999998</v>
      </c>
      <c r="G2185">
        <v>5942.8284568999998</v>
      </c>
      <c r="H2185">
        <v>659.62293293000005</v>
      </c>
      <c r="I2185">
        <v>659.62293293000005</v>
      </c>
      <c r="J2185">
        <v>1.0791621892741901</v>
      </c>
      <c r="K2185">
        <v>6602.4513898300002</v>
      </c>
      <c r="L2185">
        <v>6602.4513898300002</v>
      </c>
      <c r="M2185" s="38">
        <f>IF(OR(Beazley_data[[#This Row],[total_RC]]&lt;0.6,Beazley_data[[#This Row],[total_RC]]&gt;2),1,Beazley_data[[#This Row],[total_RC]])</f>
        <v>1.0791621892741901</v>
      </c>
      <c r="P2185" s="39" t="str">
        <f>Beazley_data[[#This Row],[key]]</f>
        <v>NP2004</v>
      </c>
      <c r="Q2185" s="40">
        <f>Beazley_data[[#This Row],[WEP]]</f>
        <v>473678.01240000001</v>
      </c>
      <c r="R2185" s="40">
        <f t="shared" si="275"/>
        <v>481432.810243527</v>
      </c>
      <c r="S2185" s="41">
        <f t="shared" si="276"/>
        <v>1.6107746872516478E-2</v>
      </c>
      <c r="U2185" s="42">
        <f>Beazley_data[[#This Row],[Acq_costs]]</f>
        <v>58344.363222187298</v>
      </c>
      <c r="V2185" s="40">
        <f t="shared" si="277"/>
        <v>58516.056528420602</v>
      </c>
      <c r="W2185" s="43">
        <f t="shared" si="278"/>
        <v>2.9341229812695096E-3</v>
      </c>
      <c r="Y2185" s="44">
        <f>Beazley_data[[#This Row],[total_RC]]</f>
        <v>1.0791621892741901</v>
      </c>
      <c r="Z2185" s="45">
        <f t="shared" si="279"/>
        <v>1.0779731665906001</v>
      </c>
      <c r="AA2185" s="43">
        <f t="shared" si="280"/>
        <v>-1.1030169585302646E-3</v>
      </c>
      <c r="AD2185" s="42">
        <f>Beazley_data[[#This Row],[Cat_incurred]]+Beazley_data[[#This Row],[incurred_exc_cat]]</f>
        <v>6602.4513898300002</v>
      </c>
      <c r="AE2185" s="40">
        <f t="shared" si="281"/>
        <v>6960.4950360000003</v>
      </c>
      <c r="AF2185" s="43">
        <f t="shared" si="282"/>
        <v>5.1439393939393951E-2</v>
      </c>
    </row>
    <row r="2186" spans="1:32" x14ac:dyDescent="0.25">
      <c r="A2186" s="48" t="s">
        <v>2466</v>
      </c>
      <c r="B2186" s="48" t="s">
        <v>107</v>
      </c>
      <c r="C2186" s="49">
        <v>2005</v>
      </c>
      <c r="D2186" s="85">
        <v>821312.47380000004</v>
      </c>
      <c r="E2186" s="49">
        <v>53227.319579487201</v>
      </c>
      <c r="F2186" s="49">
        <v>27626.867794599999</v>
      </c>
      <c r="G2186" s="49">
        <v>27626.867794599999</v>
      </c>
      <c r="H2186" s="49">
        <v>107991.35594438</v>
      </c>
      <c r="I2186" s="49">
        <v>107991.35594438</v>
      </c>
      <c r="J2186" s="49">
        <v>0.97891647006304705</v>
      </c>
      <c r="K2186" s="49">
        <v>135618.22373898001</v>
      </c>
      <c r="L2186" s="49">
        <v>135618.22373898001</v>
      </c>
      <c r="M2186" s="38">
        <f>IF(OR(Beazley_data[[#This Row],[total_RC]]&lt;0.6,Beazley_data[[#This Row],[total_RC]]&gt;2),1,Beazley_data[[#This Row],[total_RC]])</f>
        <v>0.97891647006304705</v>
      </c>
      <c r="P2186" s="39" t="str">
        <f>Beazley_data[[#This Row],[key]]</f>
        <v>NP2005</v>
      </c>
      <c r="Q2186" s="40">
        <f>Beazley_data[[#This Row],[WEP]]</f>
        <v>821312.47380000004</v>
      </c>
      <c r="R2186" s="40">
        <f t="shared" si="275"/>
        <v>842780.48586180899</v>
      </c>
      <c r="S2186" s="41">
        <f t="shared" si="276"/>
        <v>2.5472839513905256E-2</v>
      </c>
      <c r="U2186" s="42">
        <f>Beazley_data[[#This Row],[Acq_costs]]</f>
        <v>53227.319579487201</v>
      </c>
      <c r="V2186" s="40">
        <f t="shared" si="277"/>
        <v>53291.207493163201</v>
      </c>
      <c r="W2186" s="43">
        <f t="shared" si="278"/>
        <v>1.1988453007786861E-3</v>
      </c>
      <c r="Y2186" s="44">
        <f>Beazley_data[[#This Row],[total_RC]]</f>
        <v>0.97891647006304705</v>
      </c>
      <c r="Z2186" s="45">
        <f t="shared" si="279"/>
        <v>0.97947056836586499</v>
      </c>
      <c r="AA2186" s="43">
        <f t="shared" si="280"/>
        <v>5.6571204966616821E-4</v>
      </c>
      <c r="AD2186" s="42">
        <f>Beazley_data[[#This Row],[Cat_incurred]]+Beazley_data[[#This Row],[incurred_exc_cat]]</f>
        <v>135618.22373898001</v>
      </c>
      <c r="AE2186" s="40">
        <f t="shared" si="281"/>
        <v>142972.65021600001</v>
      </c>
      <c r="AF2186" s="43">
        <f t="shared" si="282"/>
        <v>5.1439393939393903E-2</v>
      </c>
    </row>
    <row r="2187" spans="1:32" x14ac:dyDescent="0.25">
      <c r="A2187" s="46" t="s">
        <v>2467</v>
      </c>
      <c r="B2187" s="46" t="s">
        <v>107</v>
      </c>
      <c r="C2187">
        <v>2006</v>
      </c>
      <c r="D2187" s="84">
        <v>828082.20360000001</v>
      </c>
      <c r="E2187">
        <v>55793.440104850502</v>
      </c>
      <c r="F2187">
        <v>10954.980124129999</v>
      </c>
      <c r="G2187">
        <v>10954.980124129999</v>
      </c>
      <c r="H2187">
        <v>329.87450969999998</v>
      </c>
      <c r="I2187">
        <v>329.87450969999998</v>
      </c>
      <c r="J2187">
        <v>1</v>
      </c>
      <c r="K2187">
        <v>11284.85463383</v>
      </c>
      <c r="L2187">
        <v>11284.85463383</v>
      </c>
      <c r="M2187" s="38">
        <f>IF(OR(Beazley_data[[#This Row],[total_RC]]&lt;0.6,Beazley_data[[#This Row],[total_RC]]&gt;2),1,Beazley_data[[#This Row],[total_RC]])</f>
        <v>1</v>
      </c>
      <c r="P2187" s="39" t="str">
        <f>Beazley_data[[#This Row],[key]]</f>
        <v>NP2006</v>
      </c>
      <c r="Q2187" s="40">
        <f>Beazley_data[[#This Row],[WEP]]</f>
        <v>828082.20360000001</v>
      </c>
      <c r="R2187" s="40">
        <f t="shared" si="275"/>
        <v>849078.66686446802</v>
      </c>
      <c r="S2187" s="41">
        <f t="shared" si="276"/>
        <v>2.4728525263748635E-2</v>
      </c>
      <c r="U2187" s="42">
        <f>Beazley_data[[#This Row],[Acq_costs]]</f>
        <v>55793.440104850502</v>
      </c>
      <c r="V2187" s="40">
        <f t="shared" si="277"/>
        <v>56040.555121670397</v>
      </c>
      <c r="W2187" s="43">
        <f t="shared" si="278"/>
        <v>4.4095747496322966E-3</v>
      </c>
      <c r="Y2187" s="44">
        <f>Beazley_data[[#This Row],[total_RC]]</f>
        <v>1</v>
      </c>
      <c r="Z2187" s="45">
        <f t="shared" si="279"/>
        <v>1</v>
      </c>
      <c r="AA2187" s="43">
        <f t="shared" si="280"/>
        <v>0</v>
      </c>
      <c r="AD2187" s="42">
        <f>Beazley_data[[#This Row],[Cat_incurred]]+Beazley_data[[#This Row],[incurred_exc_cat]]</f>
        <v>11284.854633829998</v>
      </c>
      <c r="AE2187" s="40">
        <f t="shared" si="281"/>
        <v>11896.819836000001</v>
      </c>
      <c r="AF2187" s="43">
        <f t="shared" si="282"/>
        <v>5.1439393939394118E-2</v>
      </c>
    </row>
    <row r="2188" spans="1:32" x14ac:dyDescent="0.25">
      <c r="A2188" s="48" t="s">
        <v>2468</v>
      </c>
      <c r="B2188" s="48" t="s">
        <v>107</v>
      </c>
      <c r="C2188" s="49">
        <v>2007</v>
      </c>
      <c r="D2188" s="85">
        <v>1043055.9219</v>
      </c>
      <c r="E2188" s="49">
        <v>54147.733643589701</v>
      </c>
      <c r="F2188" s="49">
        <v>13898.731582070001</v>
      </c>
      <c r="G2188" s="49">
        <v>13898.731582070001</v>
      </c>
      <c r="H2188" s="49">
        <v>2114.2559928000001</v>
      </c>
      <c r="I2188" s="49">
        <v>2114.2559928000001</v>
      </c>
      <c r="J2188" s="49">
        <v>0.98164525206765596</v>
      </c>
      <c r="K2188" s="49">
        <v>16012.98757487</v>
      </c>
      <c r="L2188" s="49">
        <v>16012.98757487</v>
      </c>
      <c r="M2188" s="38">
        <f>IF(OR(Beazley_data[[#This Row],[total_RC]]&lt;0.6,Beazley_data[[#This Row],[total_RC]]&gt;2),1,Beazley_data[[#This Row],[total_RC]])</f>
        <v>0.98164525206765596</v>
      </c>
      <c r="P2188" s="39" t="str">
        <f>Beazley_data[[#This Row],[key]]</f>
        <v>NP2007</v>
      </c>
      <c r="Q2188" s="40">
        <f>Beazley_data[[#This Row],[WEP]]</f>
        <v>1043055.9219</v>
      </c>
      <c r="R2188" s="40">
        <f t="shared" si="275"/>
        <v>1072784.6100840699</v>
      </c>
      <c r="S2188" s="41">
        <f t="shared" si="276"/>
        <v>2.7711702707722677E-2</v>
      </c>
      <c r="U2188" s="42">
        <f>Beazley_data[[#This Row],[Acq_costs]]</f>
        <v>54147.733643589701</v>
      </c>
      <c r="V2188" s="40">
        <f t="shared" si="277"/>
        <v>54302.264796054398</v>
      </c>
      <c r="W2188" s="43">
        <f t="shared" si="278"/>
        <v>2.8457588840000835E-3</v>
      </c>
      <c r="Y2188" s="44">
        <f>Beazley_data[[#This Row],[total_RC]]</f>
        <v>0.98164525206765596</v>
      </c>
      <c r="Z2188" s="45">
        <f t="shared" si="279"/>
        <v>0.98160915922341896</v>
      </c>
      <c r="AA2188" s="43">
        <f t="shared" si="280"/>
        <v>-3.6769058130585665E-5</v>
      </c>
      <c r="AD2188" s="42">
        <f>Beazley_data[[#This Row],[Cat_incurred]]+Beazley_data[[#This Row],[incurred_exc_cat]]</f>
        <v>16012.98757487</v>
      </c>
      <c r="AE2188" s="40">
        <f t="shared" si="281"/>
        <v>16881.354203999999</v>
      </c>
      <c r="AF2188" s="43">
        <f t="shared" si="282"/>
        <v>5.1439393939393917E-2</v>
      </c>
    </row>
    <row r="2189" spans="1:32" x14ac:dyDescent="0.25">
      <c r="A2189" s="46" t="s">
        <v>2469</v>
      </c>
      <c r="B2189" s="46" t="s">
        <v>107</v>
      </c>
      <c r="C2189">
        <v>2008</v>
      </c>
      <c r="D2189" s="84">
        <v>906269.41749999998</v>
      </c>
      <c r="E2189">
        <v>53840.331251281998</v>
      </c>
      <c r="F2189">
        <v>3125.1063731999998</v>
      </c>
      <c r="G2189">
        <v>3125.1063731999998</v>
      </c>
      <c r="H2189">
        <v>34091.581172669998</v>
      </c>
      <c r="I2189">
        <v>34091.581172669998</v>
      </c>
      <c r="J2189">
        <v>0.98948201425503601</v>
      </c>
      <c r="K2189">
        <v>37216.687545870001</v>
      </c>
      <c r="L2189">
        <v>37216.687545870001</v>
      </c>
      <c r="M2189" s="38">
        <f>IF(OR(Beazley_data[[#This Row],[total_RC]]&lt;0.6,Beazley_data[[#This Row],[total_RC]]&gt;2),1,Beazley_data[[#This Row],[total_RC]])</f>
        <v>0.98948201425503601</v>
      </c>
      <c r="P2189" s="39" t="str">
        <f>Beazley_data[[#This Row],[key]]</f>
        <v>NP2008</v>
      </c>
      <c r="Q2189" s="40">
        <f>Beazley_data[[#This Row],[WEP]]</f>
        <v>906269.41749999998</v>
      </c>
      <c r="R2189" s="40">
        <f t="shared" si="275"/>
        <v>929943.93833038805</v>
      </c>
      <c r="S2189" s="41">
        <f t="shared" si="276"/>
        <v>2.5458008654686282E-2</v>
      </c>
      <c r="U2189" s="42">
        <f>Beazley_data[[#This Row],[Acq_costs]]</f>
        <v>53840.331251281998</v>
      </c>
      <c r="V2189" s="40">
        <f t="shared" si="277"/>
        <v>53985.467499999999</v>
      </c>
      <c r="W2189" s="43">
        <f t="shared" si="278"/>
        <v>2.6884318213600965E-3</v>
      </c>
      <c r="Y2189" s="44">
        <f>Beazley_data[[#This Row],[total_RC]]</f>
        <v>0.98948201425503601</v>
      </c>
      <c r="Z2189" s="45">
        <f t="shared" si="279"/>
        <v>0.98952946124073504</v>
      </c>
      <c r="AA2189" s="43">
        <f t="shared" si="280"/>
        <v>4.794903795945286E-5</v>
      </c>
      <c r="AD2189" s="42">
        <f>Beazley_data[[#This Row],[Cat_incurred]]+Beazley_data[[#This Row],[incurred_exc_cat]]</f>
        <v>37216.687545869994</v>
      </c>
      <c r="AE2189" s="40">
        <f t="shared" si="281"/>
        <v>39234.907403999998</v>
      </c>
      <c r="AF2189" s="43">
        <f t="shared" si="282"/>
        <v>5.1439393939394035E-2</v>
      </c>
    </row>
    <row r="2190" spans="1:32" x14ac:dyDescent="0.25">
      <c r="A2190" s="48" t="s">
        <v>2470</v>
      </c>
      <c r="B2190" s="48" t="s">
        <v>107</v>
      </c>
      <c r="C2190" s="49">
        <v>2009</v>
      </c>
      <c r="D2190" s="85">
        <v>1594234.5299</v>
      </c>
      <c r="E2190" s="49">
        <v>145906.12735776801</v>
      </c>
      <c r="F2190" s="49">
        <v>4034.07071111</v>
      </c>
      <c r="G2190" s="49">
        <v>4034.07071111</v>
      </c>
      <c r="H2190" s="49">
        <v>123.85334965</v>
      </c>
      <c r="I2190" s="49">
        <v>123.85334965</v>
      </c>
      <c r="J2190" s="49">
        <v>0.97026779109596695</v>
      </c>
      <c r="K2190" s="49">
        <v>4157.9240607600004</v>
      </c>
      <c r="L2190" s="49">
        <v>4157.9240607600004</v>
      </c>
      <c r="M2190" s="38">
        <f>IF(OR(Beazley_data[[#This Row],[total_RC]]&lt;0.6,Beazley_data[[#This Row],[total_RC]]&gt;2),1,Beazley_data[[#This Row],[total_RC]])</f>
        <v>0.97026779109596695</v>
      </c>
      <c r="P2190" s="39" t="str">
        <f>Beazley_data[[#This Row],[key]]</f>
        <v>NP2009</v>
      </c>
      <c r="Q2190" s="40">
        <f>Beazley_data[[#This Row],[WEP]]</f>
        <v>1594234.5299</v>
      </c>
      <c r="R2190" s="40">
        <f t="shared" si="275"/>
        <v>1624454.4050070201</v>
      </c>
      <c r="S2190" s="41">
        <f t="shared" si="276"/>
        <v>1.8603092222147993E-2</v>
      </c>
      <c r="U2190" s="42">
        <f>Beazley_data[[#This Row],[Acq_costs]]</f>
        <v>145906.12735776801</v>
      </c>
      <c r="V2190" s="40">
        <f t="shared" si="277"/>
        <v>146113.46491694899</v>
      </c>
      <c r="W2190" s="43">
        <f t="shared" si="278"/>
        <v>1.4190174690527347E-3</v>
      </c>
      <c r="Y2190" s="44">
        <f>Beazley_data[[#This Row],[total_RC]]</f>
        <v>0.97026779109596695</v>
      </c>
      <c r="Z2190" s="45">
        <f t="shared" si="279"/>
        <v>0.97105368433900696</v>
      </c>
      <c r="AA2190" s="43">
        <f t="shared" si="280"/>
        <v>8.0932007747333708E-4</v>
      </c>
      <c r="AD2190" s="42">
        <f>Beazley_data[[#This Row],[Cat_incurred]]+Beazley_data[[#This Row],[incurred_exc_cat]]</f>
        <v>4157.9240607600004</v>
      </c>
      <c r="AE2190" s="40">
        <f t="shared" si="281"/>
        <v>4345.5110919999997</v>
      </c>
      <c r="AF2190" s="43">
        <f t="shared" si="282"/>
        <v>4.3168001937756717E-2</v>
      </c>
    </row>
    <row r="2191" spans="1:32" x14ac:dyDescent="0.25">
      <c r="A2191" s="46" t="s">
        <v>2471</v>
      </c>
      <c r="B2191" s="46" t="s">
        <v>107</v>
      </c>
      <c r="C2191">
        <v>2010</v>
      </c>
      <c r="D2191" s="84">
        <v>1216837.4623</v>
      </c>
      <c r="E2191">
        <v>86350.762927300195</v>
      </c>
      <c r="F2191">
        <v>11218.428725469999</v>
      </c>
      <c r="G2191">
        <v>11218.428725469999</v>
      </c>
      <c r="H2191">
        <v>1313.1079464500001</v>
      </c>
      <c r="I2191">
        <v>1313.1079464500001</v>
      </c>
      <c r="J2191">
        <v>0.988154103071336</v>
      </c>
      <c r="K2191">
        <v>12531.536671919999</v>
      </c>
      <c r="L2191">
        <v>12531.536671919999</v>
      </c>
      <c r="M2191" s="38">
        <f>IF(OR(Beazley_data[[#This Row],[total_RC]]&lt;0.6,Beazley_data[[#This Row],[total_RC]]&gt;2),1,Beazley_data[[#This Row],[total_RC]])</f>
        <v>0.988154103071336</v>
      </c>
      <c r="P2191" s="39" t="str">
        <f>Beazley_data[[#This Row],[key]]</f>
        <v>NP2010</v>
      </c>
      <c r="Q2191" s="40">
        <f>Beazley_data[[#This Row],[WEP]]</f>
        <v>1216837.4623</v>
      </c>
      <c r="R2191" s="40">
        <f t="shared" si="275"/>
        <v>1245332.7133625201</v>
      </c>
      <c r="S2191" s="41">
        <f t="shared" si="276"/>
        <v>2.2881636976820531E-2</v>
      </c>
      <c r="U2191" s="42">
        <f>Beazley_data[[#This Row],[Acq_costs]]</f>
        <v>86350.762927300195</v>
      </c>
      <c r="V2191" s="40">
        <f t="shared" si="277"/>
        <v>86617.490836252793</v>
      </c>
      <c r="W2191" s="43">
        <f t="shared" si="278"/>
        <v>3.0793769985422185E-3</v>
      </c>
      <c r="Y2191" s="44">
        <f>Beazley_data[[#This Row],[total_RC]]</f>
        <v>0.988154103071336</v>
      </c>
      <c r="Z2191" s="45">
        <f t="shared" si="279"/>
        <v>0.98805137215459904</v>
      </c>
      <c r="AA2191" s="43">
        <f t="shared" si="280"/>
        <v>-1.0397325446038172E-4</v>
      </c>
      <c r="AD2191" s="42">
        <f>Beazley_data[[#This Row],[Cat_incurred]]+Beazley_data[[#This Row],[incurred_exc_cat]]</f>
        <v>12531.536671919999</v>
      </c>
      <c r="AE2191" s="40">
        <f t="shared" si="281"/>
        <v>13211.108064</v>
      </c>
      <c r="AF2191" s="43">
        <f t="shared" si="282"/>
        <v>5.1439393939394E-2</v>
      </c>
    </row>
    <row r="2192" spans="1:32" x14ac:dyDescent="0.25">
      <c r="A2192" s="48" t="s">
        <v>2472</v>
      </c>
      <c r="B2192" s="48" t="s">
        <v>107</v>
      </c>
      <c r="C2192" s="49">
        <v>2011</v>
      </c>
      <c r="D2192" s="85">
        <v>1425951.3972</v>
      </c>
      <c r="E2192" s="49">
        <v>108348.96362006001</v>
      </c>
      <c r="F2192" s="49">
        <v>7994.4427464662003</v>
      </c>
      <c r="G2192" s="49">
        <v>7994.4427464662003</v>
      </c>
      <c r="H2192" s="49">
        <v>543675.71970219503</v>
      </c>
      <c r="I2192" s="49">
        <v>543675.71970219503</v>
      </c>
      <c r="J2192" s="49">
        <v>0.98678415817446896</v>
      </c>
      <c r="K2192" s="49">
        <v>551670.16244866105</v>
      </c>
      <c r="L2192" s="49">
        <v>551670.16244866105</v>
      </c>
      <c r="M2192" s="38">
        <f>IF(OR(Beazley_data[[#This Row],[total_RC]]&lt;0.6,Beazley_data[[#This Row],[total_RC]]&gt;2),1,Beazley_data[[#This Row],[total_RC]])</f>
        <v>0.98678415817446896</v>
      </c>
      <c r="P2192" s="39" t="str">
        <f>Beazley_data[[#This Row],[key]]</f>
        <v>NP2011</v>
      </c>
      <c r="Q2192" s="40">
        <f>Beazley_data[[#This Row],[WEP]]</f>
        <v>1425951.3972</v>
      </c>
      <c r="R2192" s="40">
        <f t="shared" si="275"/>
        <v>1458309.26107932</v>
      </c>
      <c r="S2192" s="41">
        <f t="shared" si="276"/>
        <v>2.2188615777816129E-2</v>
      </c>
      <c r="U2192" s="42">
        <f>Beazley_data[[#This Row],[Acq_costs]]</f>
        <v>108348.96362006001</v>
      </c>
      <c r="V2192" s="40">
        <f t="shared" si="277"/>
        <v>108543.068432128</v>
      </c>
      <c r="W2192" s="43">
        <f t="shared" si="278"/>
        <v>1.7882745980169648E-3</v>
      </c>
      <c r="Y2192" s="44">
        <f>Beazley_data[[#This Row],[total_RC]]</f>
        <v>0.98678415817446896</v>
      </c>
      <c r="Z2192" s="45">
        <f t="shared" si="279"/>
        <v>0.98646161947732802</v>
      </c>
      <c r="AA2192" s="43">
        <f t="shared" si="280"/>
        <v>-3.2696527748523555E-4</v>
      </c>
      <c r="AD2192" s="42">
        <f>Beazley_data[[#This Row],[Cat_incurred]]+Beazley_data[[#This Row],[incurred_exc_cat]]</f>
        <v>551670.16244866117</v>
      </c>
      <c r="AE2192" s="40">
        <f t="shared" si="281"/>
        <v>582397.69285279396</v>
      </c>
      <c r="AF2192" s="43">
        <f t="shared" si="282"/>
        <v>5.2760391706942147E-2</v>
      </c>
    </row>
    <row r="2193" spans="1:32" x14ac:dyDescent="0.25">
      <c r="A2193" s="46" t="s">
        <v>2473</v>
      </c>
      <c r="B2193" s="46" t="s">
        <v>107</v>
      </c>
      <c r="C2193">
        <v>2012</v>
      </c>
      <c r="D2193" s="84">
        <v>2328137.7571999999</v>
      </c>
      <c r="E2193">
        <v>257376.785905128</v>
      </c>
      <c r="F2193">
        <v>3111.28666987</v>
      </c>
      <c r="G2193">
        <v>3111.28666987</v>
      </c>
      <c r="H2193">
        <v>30933.91994905</v>
      </c>
      <c r="I2193">
        <v>30933.91994905</v>
      </c>
      <c r="J2193">
        <v>1.0549035555319699</v>
      </c>
      <c r="K2193">
        <v>34045.206618919998</v>
      </c>
      <c r="L2193">
        <v>34045.206618919998</v>
      </c>
      <c r="M2193" s="38">
        <f>IF(OR(Beazley_data[[#This Row],[total_RC]]&lt;0.6,Beazley_data[[#This Row],[total_RC]]&gt;2),1,Beazley_data[[#This Row],[total_RC]])</f>
        <v>1.0549035555319699</v>
      </c>
      <c r="P2193" s="39" t="str">
        <f>Beazley_data[[#This Row],[key]]</f>
        <v>NP2012</v>
      </c>
      <c r="Q2193" s="40">
        <f>Beazley_data[[#This Row],[WEP]]</f>
        <v>2328137.7571999999</v>
      </c>
      <c r="R2193" s="40">
        <f t="shared" si="275"/>
        <v>2362682.8615299901</v>
      </c>
      <c r="S2193" s="41">
        <f t="shared" si="276"/>
        <v>1.462113468229927E-2</v>
      </c>
      <c r="U2193" s="42">
        <f>Beazley_data[[#This Row],[Acq_costs]]</f>
        <v>257376.785905128</v>
      </c>
      <c r="V2193" s="40">
        <f t="shared" si="277"/>
        <v>257599.881011864</v>
      </c>
      <c r="W2193" s="43">
        <f t="shared" si="278"/>
        <v>8.6605283302023468E-4</v>
      </c>
      <c r="Y2193" s="44">
        <f>Beazley_data[[#This Row],[total_RC]]</f>
        <v>1.0549035555319699</v>
      </c>
      <c r="Z2193" s="45">
        <f t="shared" si="279"/>
        <v>1.0538240267230501</v>
      </c>
      <c r="AA2193" s="43">
        <f t="shared" si="280"/>
        <v>-1.0243919113105604E-3</v>
      </c>
      <c r="AD2193" s="42">
        <f>Beazley_data[[#This Row],[Cat_incurred]]+Beazley_data[[#This Row],[incurred_exc_cat]]</f>
        <v>34045.206618919998</v>
      </c>
      <c r="AE2193" s="40">
        <f t="shared" si="281"/>
        <v>35891.440563999997</v>
      </c>
      <c r="AF2193" s="43">
        <f t="shared" si="282"/>
        <v>5.1439393796074526E-2</v>
      </c>
    </row>
    <row r="2194" spans="1:32" x14ac:dyDescent="0.25">
      <c r="A2194" s="48" t="s">
        <v>2474</v>
      </c>
      <c r="B2194" s="48" t="s">
        <v>107</v>
      </c>
      <c r="C2194" s="49">
        <v>2013</v>
      </c>
      <c r="D2194" s="85">
        <v>1655379.7479000001</v>
      </c>
      <c r="E2194" s="49">
        <v>120188.754512821</v>
      </c>
      <c r="F2194" s="49">
        <v>2014.6389915899999</v>
      </c>
      <c r="G2194" s="49">
        <v>2014.6389915899999</v>
      </c>
      <c r="H2194" s="49">
        <v>85445.382986840006</v>
      </c>
      <c r="I2194" s="49">
        <v>85445.382986840006</v>
      </c>
      <c r="J2194" s="49">
        <v>0.99770825021667997</v>
      </c>
      <c r="K2194" s="49">
        <v>87460.021978429999</v>
      </c>
      <c r="L2194" s="49">
        <v>87460.021978429999</v>
      </c>
      <c r="M2194" s="38">
        <f>IF(OR(Beazley_data[[#This Row],[total_RC]]&lt;0.6,Beazley_data[[#This Row],[total_RC]]&gt;2),1,Beazley_data[[#This Row],[total_RC]])</f>
        <v>0.99770825021667997</v>
      </c>
      <c r="P2194" s="39" t="str">
        <f>Beazley_data[[#This Row],[key]]</f>
        <v>NP2013</v>
      </c>
      <c r="Q2194" s="40">
        <f>Beazley_data[[#This Row],[WEP]]</f>
        <v>1655379.7479000001</v>
      </c>
      <c r="R2194" s="40">
        <f t="shared" si="275"/>
        <v>1696975.5845643701</v>
      </c>
      <c r="S2194" s="41">
        <f t="shared" si="276"/>
        <v>2.4511747277170211E-2</v>
      </c>
      <c r="U2194" s="42">
        <f>Beazley_data[[#This Row],[Acq_costs]]</f>
        <v>120188.754512821</v>
      </c>
      <c r="V2194" s="40">
        <f t="shared" si="277"/>
        <v>120423.874807628</v>
      </c>
      <c r="W2194" s="43">
        <f t="shared" si="278"/>
        <v>1.9524392084426215E-3</v>
      </c>
      <c r="Y2194" s="44">
        <f>Beazley_data[[#This Row],[total_RC]]</f>
        <v>0.99770825021667997</v>
      </c>
      <c r="Z2194" s="45">
        <f t="shared" si="279"/>
        <v>0.99795826483460204</v>
      </c>
      <c r="AA2194" s="43">
        <f t="shared" si="280"/>
        <v>2.505261259232158E-4</v>
      </c>
      <c r="AD2194" s="42">
        <f>Beazley_data[[#This Row],[Cat_incurred]]+Beazley_data[[#This Row],[incurred_exc_cat]]</f>
        <v>87460.021978430013</v>
      </c>
      <c r="AE2194" s="40">
        <f t="shared" si="281"/>
        <v>92202.882356000002</v>
      </c>
      <c r="AF2194" s="43">
        <f t="shared" si="282"/>
        <v>5.1439393827815101E-2</v>
      </c>
    </row>
    <row r="2195" spans="1:32" x14ac:dyDescent="0.25">
      <c r="A2195" s="46" t="s">
        <v>2475</v>
      </c>
      <c r="B2195" s="46" t="s">
        <v>107</v>
      </c>
      <c r="C2195">
        <v>2014</v>
      </c>
      <c r="D2195" s="84">
        <v>1569244.1813999999</v>
      </c>
      <c r="E2195">
        <v>125222.76181538501</v>
      </c>
      <c r="F2195">
        <v>3796.4749058100001</v>
      </c>
      <c r="G2195">
        <v>3796.4749058100001</v>
      </c>
      <c r="H2195">
        <v>417.54968194999998</v>
      </c>
      <c r="I2195">
        <v>417.54968194999998</v>
      </c>
      <c r="J2195">
        <v>0.97147305678609996</v>
      </c>
      <c r="K2195">
        <v>4214.02458776</v>
      </c>
      <c r="L2195">
        <v>4214.02458776</v>
      </c>
      <c r="M2195" s="38">
        <f>IF(OR(Beazley_data[[#This Row],[total_RC]]&lt;0.6,Beazley_data[[#This Row],[total_RC]]&gt;2),1,Beazley_data[[#This Row],[total_RC]])</f>
        <v>0.97147305678609996</v>
      </c>
      <c r="P2195" s="39" t="str">
        <f>Beazley_data[[#This Row],[key]]</f>
        <v>NP2014</v>
      </c>
      <c r="Q2195" s="40">
        <f>Beazley_data[[#This Row],[WEP]]</f>
        <v>1569244.1813999999</v>
      </c>
      <c r="R2195" s="40">
        <f t="shared" si="275"/>
        <v>1602363.71939399</v>
      </c>
      <c r="S2195" s="41">
        <f t="shared" si="276"/>
        <v>2.0669176163396814E-2</v>
      </c>
      <c r="U2195" s="42">
        <f>Beazley_data[[#This Row],[Acq_costs]]</f>
        <v>125222.76181538501</v>
      </c>
      <c r="V2195" s="40">
        <f t="shared" si="277"/>
        <v>125406.730912164</v>
      </c>
      <c r="W2195" s="43">
        <f t="shared" si="278"/>
        <v>1.4669794471227182E-3</v>
      </c>
      <c r="Y2195" s="44">
        <f>Beazley_data[[#This Row],[total_RC]]</f>
        <v>0.97147305678609996</v>
      </c>
      <c r="Z2195" s="45">
        <f t="shared" si="279"/>
        <v>0.97113999193470901</v>
      </c>
      <c r="AA2195" s="43">
        <f t="shared" si="280"/>
        <v>-3.4296275939313202E-4</v>
      </c>
      <c r="AD2195" s="42">
        <f>Beazley_data[[#This Row],[Cat_incurred]]+Beazley_data[[#This Row],[incurred_exc_cat]]</f>
        <v>4214.02458776</v>
      </c>
      <c r="AE2195" s="40">
        <f t="shared" si="281"/>
        <v>4442.5464920000004</v>
      </c>
      <c r="AF2195" s="43">
        <f t="shared" si="282"/>
        <v>5.143939509727484E-2</v>
      </c>
    </row>
    <row r="2196" spans="1:32" x14ac:dyDescent="0.25">
      <c r="A2196" s="48" t="s">
        <v>2476</v>
      </c>
      <c r="B2196" s="48" t="s">
        <v>107</v>
      </c>
      <c r="C2196" s="49">
        <v>2015</v>
      </c>
      <c r="D2196" s="85">
        <v>1524824.5527999999</v>
      </c>
      <c r="E2196" s="49">
        <v>121840.887297436</v>
      </c>
      <c r="F2196" s="49">
        <v>3563.0641582600001</v>
      </c>
      <c r="G2196" s="49">
        <v>3563.0641582600001</v>
      </c>
      <c r="H2196" s="49">
        <v>119821.19987462999</v>
      </c>
      <c r="I2196" s="49">
        <v>119821.19987462999</v>
      </c>
      <c r="J2196" s="49">
        <v>0.95211501356489503</v>
      </c>
      <c r="K2196" s="49">
        <v>123384.26403289</v>
      </c>
      <c r="L2196" s="49">
        <v>123384.26403289</v>
      </c>
      <c r="M2196" s="38">
        <f>IF(OR(Beazley_data[[#This Row],[total_RC]]&lt;0.6,Beazley_data[[#This Row],[total_RC]]&gt;2),1,Beazley_data[[#This Row],[total_RC]])</f>
        <v>0.95211501356489503</v>
      </c>
      <c r="P2196" s="39" t="str">
        <f>Beazley_data[[#This Row],[key]]</f>
        <v>NP2015</v>
      </c>
      <c r="Q2196" s="40">
        <f>Beazley_data[[#This Row],[WEP]]</f>
        <v>1524824.5527999999</v>
      </c>
      <c r="R2196" s="40">
        <f t="shared" si="275"/>
        <v>1559495.97376583</v>
      </c>
      <c r="S2196" s="41">
        <f t="shared" si="276"/>
        <v>2.2232453016282214E-2</v>
      </c>
      <c r="U2196" s="42">
        <f>Beazley_data[[#This Row],[Acq_costs]]</f>
        <v>121840.887297436</v>
      </c>
      <c r="V2196" s="40">
        <f t="shared" si="277"/>
        <v>122010.66731065301</v>
      </c>
      <c r="W2196" s="43">
        <f t="shared" si="278"/>
        <v>1.3915177824962591E-3</v>
      </c>
      <c r="Y2196" s="44">
        <f>Beazley_data[[#This Row],[total_RC]]</f>
        <v>0.95211501356489503</v>
      </c>
      <c r="Z2196" s="45">
        <f t="shared" si="279"/>
        <v>0.95226584945648096</v>
      </c>
      <c r="AA2196" s="43">
        <f t="shared" si="280"/>
        <v>1.5839682970047043E-4</v>
      </c>
      <c r="AD2196" s="42">
        <f>Beazley_data[[#This Row],[Cat_incurred]]+Beazley_data[[#This Row],[incurred_exc_cat]]</f>
        <v>123384.26403289</v>
      </c>
      <c r="AE2196" s="40">
        <f t="shared" si="281"/>
        <v>130075.25638799999</v>
      </c>
      <c r="AF2196" s="43">
        <f t="shared" si="282"/>
        <v>5.1439393939393889E-2</v>
      </c>
    </row>
    <row r="2197" spans="1:32" x14ac:dyDescent="0.25">
      <c r="A2197" s="46" t="s">
        <v>2477</v>
      </c>
      <c r="B2197" s="46" t="s">
        <v>107</v>
      </c>
      <c r="C2197">
        <v>2016</v>
      </c>
      <c r="D2197" s="84">
        <v>1480313.9846000001</v>
      </c>
      <c r="E2197">
        <v>112507.858210256</v>
      </c>
      <c r="F2197">
        <v>-2715.0896004800002</v>
      </c>
      <c r="G2197">
        <v>-2715.0896004800002</v>
      </c>
      <c r="H2197">
        <v>140366.21110451</v>
      </c>
      <c r="I2197">
        <v>140366.21110451</v>
      </c>
      <c r="J2197">
        <v>0.93376648211400304</v>
      </c>
      <c r="K2197">
        <v>137651.12150402999</v>
      </c>
      <c r="L2197">
        <v>137651.12150402999</v>
      </c>
      <c r="M2197" s="38">
        <f>IF(OR(Beazley_data[[#This Row],[total_RC]]&lt;0.6,Beazley_data[[#This Row],[total_RC]]&gt;2),1,Beazley_data[[#This Row],[total_RC]])</f>
        <v>0.93376648211400304</v>
      </c>
      <c r="P2197" s="39" t="str">
        <f>Beazley_data[[#This Row],[key]]</f>
        <v>NP2016</v>
      </c>
      <c r="Q2197" s="40">
        <f>Beazley_data[[#This Row],[WEP]]</f>
        <v>1480313.9846000001</v>
      </c>
      <c r="R2197" s="40">
        <f t="shared" si="275"/>
        <v>1516630.8003241101</v>
      </c>
      <c r="S2197" s="41">
        <f t="shared" si="276"/>
        <v>2.3945719496365859E-2</v>
      </c>
      <c r="U2197" s="42">
        <f>Beazley_data[[#This Row],[Acq_costs]]</f>
        <v>112507.858210256</v>
      </c>
      <c r="V2197" s="40">
        <f t="shared" si="277"/>
        <v>112655.817399316</v>
      </c>
      <c r="W2197" s="43">
        <f t="shared" si="278"/>
        <v>1.3133737118567741E-3</v>
      </c>
      <c r="Y2197" s="44">
        <f>Beazley_data[[#This Row],[total_RC]]</f>
        <v>0.93376648211400304</v>
      </c>
      <c r="Z2197" s="45">
        <f t="shared" si="279"/>
        <v>0.93404704114162296</v>
      </c>
      <c r="AA2197" s="43">
        <f t="shared" si="280"/>
        <v>3.0036926970724242E-4</v>
      </c>
      <c r="AD2197" s="42">
        <f>Beazley_data[[#This Row],[Cat_incurred]]+Beazley_data[[#This Row],[incurred_exc_cat]]</f>
        <v>137651.12150403002</v>
      </c>
      <c r="AE2197" s="40">
        <f t="shared" si="281"/>
        <v>145115.78977599999</v>
      </c>
      <c r="AF2197" s="43">
        <f t="shared" si="282"/>
        <v>5.1439393903946633E-2</v>
      </c>
    </row>
    <row r="2198" spans="1:32" x14ac:dyDescent="0.25">
      <c r="A2198" s="48" t="s">
        <v>2478</v>
      </c>
      <c r="B2198" s="48" t="s">
        <v>107</v>
      </c>
      <c r="C2198" s="49">
        <v>2017</v>
      </c>
      <c r="D2198" s="85">
        <v>1628802.1809</v>
      </c>
      <c r="E2198" s="49">
        <v>131713.933617345</v>
      </c>
      <c r="F2198" s="49">
        <v>53959.580179609999</v>
      </c>
      <c r="G2198" s="49">
        <v>53959.580179609999</v>
      </c>
      <c r="H2198" s="49">
        <v>24727.187627250001</v>
      </c>
      <c r="I2198" s="49">
        <v>24727.187627250001</v>
      </c>
      <c r="J2198" s="49">
        <v>0.98144338119938201</v>
      </c>
      <c r="K2198" s="49">
        <v>78686.767806860007</v>
      </c>
      <c r="L2198" s="49">
        <v>78686.767806860007</v>
      </c>
      <c r="M2198" s="38">
        <f>IF(OR(Beazley_data[[#This Row],[total_RC]]&lt;0.6,Beazley_data[[#This Row],[total_RC]]&gt;2),1,Beazley_data[[#This Row],[total_RC]])</f>
        <v>0.98144338119938201</v>
      </c>
      <c r="P2198" s="39" t="str">
        <f>Beazley_data[[#This Row],[key]]</f>
        <v>NP2017</v>
      </c>
      <c r="Q2198" s="40">
        <f>Beazley_data[[#This Row],[WEP]]</f>
        <v>1628802.1809</v>
      </c>
      <c r="R2198" s="40">
        <f t="shared" si="275"/>
        <v>1665637.93967379</v>
      </c>
      <c r="S2198" s="41">
        <f t="shared" si="276"/>
        <v>2.2115105507865739E-2</v>
      </c>
      <c r="U2198" s="42">
        <f>Beazley_data[[#This Row],[Acq_costs]]</f>
        <v>131713.933617345</v>
      </c>
      <c r="V2198" s="40">
        <f t="shared" si="277"/>
        <v>131870.68983387999</v>
      </c>
      <c r="W2198" s="43">
        <f t="shared" si="278"/>
        <v>1.1887115835403929E-3</v>
      </c>
      <c r="Y2198" s="44">
        <f>Beazley_data[[#This Row],[total_RC]]</f>
        <v>0.98144338119938201</v>
      </c>
      <c r="Z2198" s="45">
        <f t="shared" si="279"/>
        <v>0.981068872738311</v>
      </c>
      <c r="AA2198" s="43">
        <f t="shared" si="280"/>
        <v>-3.8173513754003916E-4</v>
      </c>
      <c r="AD2198" s="42">
        <f>Beazley_data[[#This Row],[Cat_incurred]]+Beazley_data[[#This Row],[incurred_exc_cat]]</f>
        <v>78686.767806860007</v>
      </c>
      <c r="AE2198" s="40">
        <f t="shared" si="281"/>
        <v>82953.864312000005</v>
      </c>
      <c r="AF2198" s="43">
        <f t="shared" si="282"/>
        <v>5.143939393939391E-2</v>
      </c>
    </row>
    <row r="2199" spans="1:32" x14ac:dyDescent="0.25">
      <c r="A2199" s="46" t="s">
        <v>2479</v>
      </c>
      <c r="B2199" s="46" t="s">
        <v>107</v>
      </c>
      <c r="C2199">
        <v>2018</v>
      </c>
      <c r="D2199" s="84">
        <v>1597117.6259000001</v>
      </c>
      <c r="E2199">
        <v>125068.63658190001</v>
      </c>
      <c r="F2199">
        <v>1415.7383010999999</v>
      </c>
      <c r="G2199">
        <v>1415.7383010999999</v>
      </c>
      <c r="H2199">
        <v>9561.8585519337994</v>
      </c>
      <c r="I2199">
        <v>9561.8585519337994</v>
      </c>
      <c r="J2199">
        <v>0.98867465180926695</v>
      </c>
      <c r="K2199">
        <v>10977.5968530338</v>
      </c>
      <c r="L2199">
        <v>10977.5968530338</v>
      </c>
      <c r="M2199" s="38">
        <f>IF(OR(Beazley_data[[#This Row],[total_RC]]&lt;0.6,Beazley_data[[#This Row],[total_RC]]&gt;2),1,Beazley_data[[#This Row],[total_RC]])</f>
        <v>0.98867465180926695</v>
      </c>
      <c r="P2199" s="39" t="str">
        <f>Beazley_data[[#This Row],[key]]</f>
        <v>NP2018</v>
      </c>
      <c r="Q2199" s="40">
        <f>Beazley_data[[#This Row],[WEP]]</f>
        <v>1597117.6259000001</v>
      </c>
      <c r="R2199" s="40">
        <f t="shared" si="275"/>
        <v>1634466.4965250499</v>
      </c>
      <c r="S2199" s="41">
        <f t="shared" si="276"/>
        <v>2.2850802206380617E-2</v>
      </c>
      <c r="U2199" s="42">
        <f>Beazley_data[[#This Row],[Acq_costs]]</f>
        <v>125068.63658190001</v>
      </c>
      <c r="V2199" s="40">
        <f t="shared" si="277"/>
        <v>125188.98318795</v>
      </c>
      <c r="W2199" s="43">
        <f t="shared" si="278"/>
        <v>9.6131946266639345E-4</v>
      </c>
      <c r="Y2199" s="44">
        <f>Beazley_data[[#This Row],[total_RC]]</f>
        <v>0.98867465180926695</v>
      </c>
      <c r="Z2199" s="45">
        <f t="shared" si="279"/>
        <v>0.98864040638792905</v>
      </c>
      <c r="AA2199" s="43">
        <f t="shared" si="280"/>
        <v>-3.46389052244137E-5</v>
      </c>
      <c r="AD2199" s="42">
        <f>Beazley_data[[#This Row],[Cat_incurred]]+Beazley_data[[#This Row],[incurred_exc_cat]]</f>
        <v>10977.5968530338</v>
      </c>
      <c r="AE2199" s="40">
        <f t="shared" si="281"/>
        <v>11572.905734820601</v>
      </c>
      <c r="AF2199" s="43">
        <f t="shared" si="282"/>
        <v>5.1439879959933793E-2</v>
      </c>
    </row>
    <row r="2200" spans="1:32" x14ac:dyDescent="0.25">
      <c r="A2200" s="48" t="s">
        <v>2480</v>
      </c>
      <c r="B2200" s="48" t="s">
        <v>107</v>
      </c>
      <c r="C2200" s="49">
        <v>2019</v>
      </c>
      <c r="D2200" s="85">
        <v>1830231.3239</v>
      </c>
      <c r="E2200" s="49">
        <v>124419.874064234</v>
      </c>
      <c r="F2200" s="49">
        <v>1924.9354425500001</v>
      </c>
      <c r="G2200" s="49">
        <v>1924.9354425500001</v>
      </c>
      <c r="H2200" s="49">
        <v>43.649583309999997</v>
      </c>
      <c r="I2200" s="49">
        <v>43.649583309999997</v>
      </c>
      <c r="J2200" s="49">
        <v>1.0024760727253801</v>
      </c>
      <c r="K2200" s="49">
        <v>1968.5850258600001</v>
      </c>
      <c r="L2200" s="49">
        <v>1968.5850258600001</v>
      </c>
      <c r="M2200" s="38">
        <f>IF(OR(Beazley_data[[#This Row],[total_RC]]&lt;0.6,Beazley_data[[#This Row],[total_RC]]&gt;2),1,Beazley_data[[#This Row],[total_RC]])</f>
        <v>1.0024760727253801</v>
      </c>
      <c r="P2200" s="39" t="str">
        <f>Beazley_data[[#This Row],[key]]</f>
        <v>NP2019</v>
      </c>
      <c r="Q2200" s="40">
        <f>Beazley_data[[#This Row],[WEP]]</f>
        <v>1830231.3239</v>
      </c>
      <c r="R2200" s="40">
        <f t="shared" si="275"/>
        <v>1876985.7085609999</v>
      </c>
      <c r="S2200" s="41">
        <f t="shared" si="276"/>
        <v>2.4909291769112329E-2</v>
      </c>
      <c r="U2200" s="42">
        <f>Beazley_data[[#This Row],[Acq_costs]]</f>
        <v>124419.874064234</v>
      </c>
      <c r="V2200" s="40">
        <f t="shared" si="277"/>
        <v>124732.455475</v>
      </c>
      <c r="W2200" s="43">
        <f t="shared" si="278"/>
        <v>2.5060150509796349E-3</v>
      </c>
      <c r="Y2200" s="44">
        <f>Beazley_data[[#This Row],[total_RC]]</f>
        <v>1.0024760727253801</v>
      </c>
      <c r="Z2200" s="45">
        <f t="shared" si="279"/>
        <v>1.00204952853137</v>
      </c>
      <c r="AA2200" s="43">
        <f t="shared" si="280"/>
        <v>-4.2567176757746575E-4</v>
      </c>
      <c r="AD2200" s="42">
        <f>Beazley_data[[#This Row],[Cat_incurred]]+Beazley_data[[#This Row],[incurred_exc_cat]]</f>
        <v>1968.5850258600001</v>
      </c>
      <c r="AE2200" s="40">
        <f t="shared" si="281"/>
        <v>133357.67720000001</v>
      </c>
      <c r="AF2200" s="43">
        <f t="shared" si="282"/>
        <v>0.98523830748110841</v>
      </c>
    </row>
    <row r="2201" spans="1:32" x14ac:dyDescent="0.25">
      <c r="A2201" s="46" t="s">
        <v>2481</v>
      </c>
      <c r="B2201" s="46" t="s">
        <v>107</v>
      </c>
      <c r="C2201">
        <v>2020</v>
      </c>
      <c r="D2201" s="84">
        <v>1681565.469</v>
      </c>
      <c r="E2201">
        <v>117648.529101826</v>
      </c>
      <c r="F2201">
        <v>197.11467191</v>
      </c>
      <c r="G2201">
        <v>197.11467191</v>
      </c>
      <c r="H2201">
        <v>762.77443681</v>
      </c>
      <c r="I2201">
        <v>762.77443681</v>
      </c>
      <c r="J2201">
        <v>1.0195438408756701</v>
      </c>
      <c r="K2201">
        <v>959.88910871999997</v>
      </c>
      <c r="L2201">
        <v>959.88910871999997</v>
      </c>
      <c r="M2201" s="38">
        <f>IF(OR(Beazley_data[[#This Row],[total_RC]]&lt;0.6,Beazley_data[[#This Row],[total_RC]]&gt;2),1,Beazley_data[[#This Row],[total_RC]])</f>
        <v>1.0195438408756701</v>
      </c>
      <c r="P2201" s="39" t="str">
        <f>Beazley_data[[#This Row],[key]]</f>
        <v>NP2020</v>
      </c>
      <c r="Q2201" s="40">
        <f>Beazley_data[[#This Row],[WEP]]</f>
        <v>1681565.469</v>
      </c>
      <c r="R2201" s="40">
        <f t="shared" si="275"/>
        <v>1724427.2350576001</v>
      </c>
      <c r="S2201" s="41">
        <f t="shared" si="276"/>
        <v>2.4855653625865139E-2</v>
      </c>
      <c r="U2201" s="42">
        <f>Beazley_data[[#This Row],[Acq_costs]]</f>
        <v>117648.529101826</v>
      </c>
      <c r="V2201" s="40">
        <f t="shared" si="277"/>
        <v>118042.84115662699</v>
      </c>
      <c r="W2201" s="43">
        <f t="shared" si="278"/>
        <v>3.3404148098891574E-3</v>
      </c>
      <c r="Y2201" s="44">
        <f>Beazley_data[[#This Row],[total_RC]]</f>
        <v>1.0195438408756701</v>
      </c>
      <c r="Z2201" s="45">
        <f t="shared" si="279"/>
        <v>1.0196703490505501</v>
      </c>
      <c r="AA2201" s="43">
        <f t="shared" si="280"/>
        <v>1.2406771953094508E-4</v>
      </c>
      <c r="AD2201" s="42">
        <f>Beazley_data[[#This Row],[Cat_incurred]]+Beazley_data[[#This Row],[incurred_exc_cat]]</f>
        <v>959.88910871999997</v>
      </c>
      <c r="AE2201" s="40">
        <f t="shared" si="281"/>
        <v>49923.218816000001</v>
      </c>
      <c r="AF2201" s="43">
        <f t="shared" si="282"/>
        <v>0.98077269191600347</v>
      </c>
    </row>
    <row r="2202" spans="1:32" x14ac:dyDescent="0.25">
      <c r="A2202" s="48" t="s">
        <v>2482</v>
      </c>
      <c r="B2202" s="48" t="s">
        <v>107</v>
      </c>
      <c r="C2202" s="49">
        <v>2021</v>
      </c>
      <c r="D2202" s="85">
        <v>1626005.6125</v>
      </c>
      <c r="E2202" s="49">
        <v>114406.512718264</v>
      </c>
      <c r="F2202" s="49">
        <v>42633.570568299998</v>
      </c>
      <c r="G2202" s="49">
        <v>50868.179133309997</v>
      </c>
      <c r="H2202" s="49">
        <v>3532.4548208199999</v>
      </c>
      <c r="I2202" s="49">
        <v>68246.071981269997</v>
      </c>
      <c r="J2202" s="49">
        <v>1.0220823477352301</v>
      </c>
      <c r="K2202" s="49">
        <v>46166.025389119997</v>
      </c>
      <c r="L2202" s="49">
        <v>119114.25111457999</v>
      </c>
      <c r="M2202" s="38">
        <f>IF(OR(Beazley_data[[#This Row],[total_RC]]&lt;0.6,Beazley_data[[#This Row],[total_RC]]&gt;2),1,Beazley_data[[#This Row],[total_RC]])</f>
        <v>1.0220823477352301</v>
      </c>
      <c r="P2202" s="39" t="str">
        <f>Beazley_data[[#This Row],[key]]</f>
        <v>NP2021</v>
      </c>
      <c r="Q2202" s="40">
        <f>Beazley_data[[#This Row],[WEP]]</f>
        <v>1626005.6125</v>
      </c>
      <c r="R2202" s="40">
        <f t="shared" si="275"/>
        <v>1667197.9478012</v>
      </c>
      <c r="S2202" s="41">
        <f t="shared" si="276"/>
        <v>2.470752519550953E-2</v>
      </c>
      <c r="U2202" s="42">
        <f>Beazley_data[[#This Row],[Acq_costs]]</f>
        <v>114406.512718264</v>
      </c>
      <c r="V2202" s="40">
        <f t="shared" si="277"/>
        <v>114538.85081187901</v>
      </c>
      <c r="W2202" s="43">
        <f t="shared" si="278"/>
        <v>1.15539917396553E-3</v>
      </c>
      <c r="Y2202" s="44">
        <f>Beazley_data[[#This Row],[total_RC]]</f>
        <v>1.0220823477352301</v>
      </c>
      <c r="Z2202" s="45">
        <f t="shared" si="279"/>
        <v>1.02255275568704</v>
      </c>
      <c r="AA2202" s="43">
        <f t="shared" si="280"/>
        <v>4.6003294127724308E-4</v>
      </c>
      <c r="AD2202" s="42">
        <f>Beazley_data[[#This Row],[Cat_incurred]]+Beazley_data[[#This Row],[incurred_exc_cat]]</f>
        <v>119114.25111457999</v>
      </c>
      <c r="AE2202" s="40">
        <f t="shared" si="281"/>
        <v>15979.379588</v>
      </c>
      <c r="AF2202" s="43">
        <f t="shared" si="282"/>
        <v>-6.4542475481357844</v>
      </c>
    </row>
    <row r="2203" spans="1:32" x14ac:dyDescent="0.25">
      <c r="A2203" s="46" t="s">
        <v>2483</v>
      </c>
      <c r="B2203" s="46" t="s">
        <v>107</v>
      </c>
      <c r="C2203">
        <v>2022</v>
      </c>
      <c r="D2203" s="84">
        <v>1739307.2664000001</v>
      </c>
      <c r="E2203">
        <v>122723.58290126501</v>
      </c>
      <c r="F2203">
        <v>42415.815257260001</v>
      </c>
      <c r="G2203">
        <v>43168.09947506</v>
      </c>
      <c r="H2203" s="50">
        <v>39.799845619000003</v>
      </c>
      <c r="I2203">
        <v>89106.404627546202</v>
      </c>
      <c r="J2203">
        <v>1.0047253927825199</v>
      </c>
      <c r="K2203">
        <v>42455.615102878997</v>
      </c>
      <c r="L2203">
        <v>132274.50410260601</v>
      </c>
      <c r="M2203" s="38">
        <f>IF(OR(Beazley_data[[#This Row],[total_RC]]&lt;0.6,Beazley_data[[#This Row],[total_RC]]&gt;2),1,Beazley_data[[#This Row],[total_RC]])</f>
        <v>1.0047253927825199</v>
      </c>
      <c r="P2203" s="39" t="str">
        <f>Beazley_data[[#This Row],[key]]</f>
        <v>NP2022</v>
      </c>
      <c r="Q2203" s="40">
        <f>Beazley_data[[#This Row],[WEP]]</f>
        <v>1739307.2664000001</v>
      </c>
      <c r="R2203" s="40">
        <f t="shared" si="275"/>
        <v>741470.61257899494</v>
      </c>
      <c r="S2203" s="41">
        <f t="shared" si="276"/>
        <v>-1.3457534754483576</v>
      </c>
      <c r="U2203" s="42">
        <f>Beazley_data[[#This Row],[Acq_costs]]</f>
        <v>122723.58290126501</v>
      </c>
      <c r="V2203" s="40">
        <f t="shared" si="277"/>
        <v>4508.7068399999998</v>
      </c>
      <c r="W2203" s="43">
        <f t="shared" si="278"/>
        <v>-26.219242070142005</v>
      </c>
      <c r="Y2203" s="44">
        <f>Beazley_data[[#This Row],[total_RC]]</f>
        <v>1.0047253927825199</v>
      </c>
      <c r="Z2203" s="45">
        <f t="shared" si="279"/>
        <v>1</v>
      </c>
      <c r="AA2203" s="43">
        <f t="shared" si="280"/>
        <v>-4.7253927825199327E-3</v>
      </c>
      <c r="AD2203" s="42">
        <f>Beazley_data[[#This Row],[Cat_incurred]]+Beazley_data[[#This Row],[incurred_exc_cat]]</f>
        <v>132274.50410260621</v>
      </c>
      <c r="AE2203" s="40">
        <f t="shared" si="281"/>
        <v>0</v>
      </c>
      <c r="AF2203" s="43" t="str">
        <f t="shared" si="282"/>
        <v>no values</v>
      </c>
    </row>
    <row r="2204" spans="1:32" x14ac:dyDescent="0.25">
      <c r="A2204" s="48" t="s">
        <v>2484</v>
      </c>
      <c r="B2204" s="48" t="s">
        <v>107</v>
      </c>
      <c r="C2204" s="49">
        <v>2023</v>
      </c>
      <c r="D2204" s="85">
        <v>1659322.6921999999</v>
      </c>
      <c r="E2204" s="49">
        <v>114697.169960253</v>
      </c>
      <c r="F2204" s="49">
        <v>16909.785310160001</v>
      </c>
      <c r="G2204" s="49">
        <v>16909.785310160001</v>
      </c>
      <c r="H2204" s="49">
        <v>0</v>
      </c>
      <c r="I2204" s="49">
        <v>0</v>
      </c>
      <c r="J2204" s="49">
        <v>1.03646444868812</v>
      </c>
      <c r="K2204" s="49">
        <v>16909.785310160001</v>
      </c>
      <c r="L2204" s="49">
        <v>16909.785310160001</v>
      </c>
      <c r="M2204" s="38">
        <f>IF(OR(Beazley_data[[#This Row],[total_RC]]&lt;0.6,Beazley_data[[#This Row],[total_RC]]&gt;2),1,Beazley_data[[#This Row],[total_RC]])</f>
        <v>1.03646444868812</v>
      </c>
      <c r="P2204" s="39" t="str">
        <f>Beazley_data[[#This Row],[key]]</f>
        <v>NP2023</v>
      </c>
      <c r="Q2204" s="40">
        <f>Beazley_data[[#This Row],[WEP]]</f>
        <v>1659322.6921999999</v>
      </c>
      <c r="R2204" s="40">
        <f t="shared" si="275"/>
        <v>0</v>
      </c>
      <c r="S2204" s="41" t="str">
        <f t="shared" si="276"/>
        <v>no values</v>
      </c>
      <c r="U2204" s="42">
        <f>Beazley_data[[#This Row],[Acq_costs]]</f>
        <v>114697.169960253</v>
      </c>
      <c r="V2204" s="40">
        <f t="shared" si="277"/>
        <v>0</v>
      </c>
      <c r="W2204" s="43" t="str">
        <f t="shared" si="278"/>
        <v>no values</v>
      </c>
      <c r="Y2204" s="44">
        <f>Beazley_data[[#This Row],[total_RC]]</f>
        <v>1.03646444868812</v>
      </c>
      <c r="Z2204" s="45">
        <f t="shared" si="279"/>
        <v>0</v>
      </c>
      <c r="AA2204" s="43" t="str">
        <f t="shared" si="280"/>
        <v>no values</v>
      </c>
      <c r="AD2204" s="42">
        <f>Beazley_data[[#This Row],[Cat_incurred]]+Beazley_data[[#This Row],[incurred_exc_cat]]</f>
        <v>16909.785310160001</v>
      </c>
      <c r="AE2204" s="40">
        <f t="shared" si="281"/>
        <v>0</v>
      </c>
      <c r="AF2204" s="43" t="str">
        <f t="shared" si="282"/>
        <v>no values</v>
      </c>
    </row>
    <row r="2205" spans="1:32" x14ac:dyDescent="0.25">
      <c r="A2205" s="46" t="s">
        <v>2485</v>
      </c>
      <c r="B2205" s="46" t="s">
        <v>107</v>
      </c>
      <c r="C2205">
        <v>2024</v>
      </c>
      <c r="D2205" s="84">
        <v>866798.79700000002</v>
      </c>
      <c r="E2205">
        <v>6149.2148958868902</v>
      </c>
      <c r="F2205">
        <v>0</v>
      </c>
      <c r="G2205">
        <v>0</v>
      </c>
      <c r="H2205">
        <v>0</v>
      </c>
      <c r="I2205">
        <v>0</v>
      </c>
      <c r="J2205">
        <v>1.0204080200200001</v>
      </c>
      <c r="K2205">
        <v>0</v>
      </c>
      <c r="L2205">
        <v>0</v>
      </c>
      <c r="M2205" s="38">
        <f>IF(OR(Beazley_data[[#This Row],[total_RC]]&lt;0.6,Beazley_data[[#This Row],[total_RC]]&gt;2),1,Beazley_data[[#This Row],[total_RC]])</f>
        <v>1.0204080200200001</v>
      </c>
      <c r="P2205" s="39" t="str">
        <f>Beazley_data[[#This Row],[key]]</f>
        <v>NP2024</v>
      </c>
      <c r="Q2205" s="40">
        <f>Beazley_data[[#This Row],[WEP]]</f>
        <v>866798.79700000002</v>
      </c>
      <c r="R2205" s="40">
        <f t="shared" si="275"/>
        <v>0</v>
      </c>
      <c r="S2205" s="41" t="str">
        <f t="shared" si="276"/>
        <v>no values</v>
      </c>
      <c r="U2205" s="42">
        <f>Beazley_data[[#This Row],[Acq_costs]]</f>
        <v>6149.2148958868902</v>
      </c>
      <c r="V2205" s="40">
        <f t="shared" si="277"/>
        <v>0</v>
      </c>
      <c r="W2205" s="43" t="str">
        <f t="shared" si="278"/>
        <v>no values</v>
      </c>
      <c r="Y2205" s="44">
        <f>Beazley_data[[#This Row],[total_RC]]</f>
        <v>1.0204080200200001</v>
      </c>
      <c r="Z2205" s="45">
        <f t="shared" si="279"/>
        <v>0</v>
      </c>
      <c r="AA2205" s="43" t="str">
        <f t="shared" si="280"/>
        <v>no values</v>
      </c>
      <c r="AD2205" s="42">
        <f>Beazley_data[[#This Row],[Cat_incurred]]+Beazley_data[[#This Row],[incurred_exc_cat]]</f>
        <v>0</v>
      </c>
      <c r="AE2205" s="40">
        <f t="shared" si="281"/>
        <v>0</v>
      </c>
      <c r="AF2205" s="43" t="str">
        <f t="shared" si="282"/>
        <v>no values</v>
      </c>
    </row>
    <row r="2206" spans="1:32" x14ac:dyDescent="0.25">
      <c r="A2206" s="48" t="s">
        <v>2486</v>
      </c>
      <c r="B2206" s="48" t="s">
        <v>157</v>
      </c>
      <c r="C2206" s="49">
        <v>2019</v>
      </c>
      <c r="D2206" s="85">
        <v>2879063.6869000001</v>
      </c>
      <c r="E2206" s="49">
        <v>1323422.37319483</v>
      </c>
      <c r="F2206" s="49">
        <v>219073.01722878701</v>
      </c>
      <c r="G2206" s="49">
        <v>289855.20597124001</v>
      </c>
      <c r="H2206" s="49">
        <v>373920.20050923998</v>
      </c>
      <c r="I2206" s="49">
        <v>547901.92274464003</v>
      </c>
      <c r="J2206" s="49">
        <v>0.99445674526372296</v>
      </c>
      <c r="K2206" s="49">
        <v>592993.21773802699</v>
      </c>
      <c r="L2206" s="49">
        <v>837757.12871587998</v>
      </c>
      <c r="M2206" s="38">
        <f>IF(OR(Beazley_data[[#This Row],[total_RC]]&lt;0.6,Beazley_data[[#This Row],[total_RC]]&gt;2),1,Beazley_data[[#This Row],[total_RC]])</f>
        <v>0.99445674526372296</v>
      </c>
      <c r="P2206" s="39" t="str">
        <f>Beazley_data[[#This Row],[key]]</f>
        <v>NR2019</v>
      </c>
      <c r="Q2206" s="40">
        <f>Beazley_data[[#This Row],[WEP]]</f>
        <v>2879063.6869000001</v>
      </c>
      <c r="R2206" s="40">
        <f t="shared" si="275"/>
        <v>2206828.0511944001</v>
      </c>
      <c r="S2206" s="41">
        <f t="shared" si="276"/>
        <v>-0.30461622750434336</v>
      </c>
      <c r="U2206" s="42">
        <f>Beazley_data[[#This Row],[Acq_costs]]</f>
        <v>1323422.37319483</v>
      </c>
      <c r="V2206" s="40">
        <f t="shared" si="277"/>
        <v>1041029.57246552</v>
      </c>
      <c r="W2206" s="43">
        <f t="shared" si="278"/>
        <v>-0.27126299597859233</v>
      </c>
      <c r="Y2206" s="44">
        <f>Beazley_data[[#This Row],[total_RC]]</f>
        <v>0.99445674526372296</v>
      </c>
      <c r="Z2206" s="45">
        <f t="shared" si="279"/>
        <v>1.0019533578647799</v>
      </c>
      <c r="AA2206" s="43">
        <f t="shared" si="280"/>
        <v>7.4819975822354159E-3</v>
      </c>
      <c r="AD2206" s="42">
        <f>Beazley_data[[#This Row],[Cat_incurred]]+Beazley_data[[#This Row],[incurred_exc_cat]]</f>
        <v>837757.12871587998</v>
      </c>
      <c r="AE2206" s="40">
        <f t="shared" si="281"/>
        <v>163236.63859981301</v>
      </c>
      <c r="AF2206" s="43">
        <f t="shared" si="282"/>
        <v>-4.1321635626772801</v>
      </c>
    </row>
    <row r="2207" spans="1:32" x14ac:dyDescent="0.25">
      <c r="A2207" s="46" t="s">
        <v>2487</v>
      </c>
      <c r="B2207" s="46" t="s">
        <v>157</v>
      </c>
      <c r="C2207">
        <v>2020</v>
      </c>
      <c r="D2207" s="84">
        <v>1453705.9336999999</v>
      </c>
      <c r="E2207">
        <v>786566.41220198502</v>
      </c>
      <c r="F2207">
        <v>173151.35478648599</v>
      </c>
      <c r="G2207">
        <v>293336.32949597598</v>
      </c>
      <c r="H2207">
        <v>32365.324282689999</v>
      </c>
      <c r="I2207">
        <v>127512.40328268999</v>
      </c>
      <c r="J2207">
        <v>1.03111398433658</v>
      </c>
      <c r="K2207">
        <v>205516.679069176</v>
      </c>
      <c r="L2207">
        <v>420848.73277866602</v>
      </c>
      <c r="M2207" s="38">
        <f>IF(OR(Beazley_data[[#This Row],[total_RC]]&lt;0.6,Beazley_data[[#This Row],[total_RC]]&gt;2),1,Beazley_data[[#This Row],[total_RC]])</f>
        <v>1.03111398433658</v>
      </c>
      <c r="P2207" s="39" t="str">
        <f>Beazley_data[[#This Row],[key]]</f>
        <v>NR2020</v>
      </c>
      <c r="Q2207" s="40">
        <f>Beazley_data[[#This Row],[WEP]]</f>
        <v>1453705.9336999999</v>
      </c>
      <c r="R2207" s="40">
        <f t="shared" si="275"/>
        <v>2534733.4950668002</v>
      </c>
      <c r="S2207" s="41">
        <f t="shared" si="276"/>
        <v>0.4264856891151434</v>
      </c>
      <c r="U2207" s="42">
        <f>Beazley_data[[#This Row],[Acq_costs]]</f>
        <v>786566.41220198502</v>
      </c>
      <c r="V2207" s="40">
        <f t="shared" si="277"/>
        <v>1176775.1201969299</v>
      </c>
      <c r="W2207" s="43">
        <f t="shared" si="278"/>
        <v>0.3315915685994828</v>
      </c>
      <c r="Y2207" s="44">
        <f>Beazley_data[[#This Row],[total_RC]]</f>
        <v>1.03111398433658</v>
      </c>
      <c r="Z2207" s="45">
        <f t="shared" si="279"/>
        <v>1.02814819656127</v>
      </c>
      <c r="AA2207" s="43">
        <f t="shared" si="280"/>
        <v>-2.8845917205606278E-3</v>
      </c>
      <c r="AD2207" s="42">
        <f>Beazley_data[[#This Row],[Cat_incurred]]+Beazley_data[[#This Row],[incurred_exc_cat]]</f>
        <v>420848.73277866596</v>
      </c>
      <c r="AE2207" s="40">
        <f t="shared" si="281"/>
        <v>319655.23707554198</v>
      </c>
      <c r="AF2207" s="43">
        <f t="shared" si="282"/>
        <v>-0.31657074236894045</v>
      </c>
    </row>
    <row r="2208" spans="1:32" x14ac:dyDescent="0.25">
      <c r="A2208" s="48" t="s">
        <v>2488</v>
      </c>
      <c r="B2208" s="48" t="s">
        <v>157</v>
      </c>
      <c r="C2208" s="49">
        <v>2021</v>
      </c>
      <c r="D2208" s="85">
        <v>4015238.0093</v>
      </c>
      <c r="E2208" s="49">
        <v>1913013.8233673701</v>
      </c>
      <c r="F2208" s="49">
        <v>225111.520477032</v>
      </c>
      <c r="G2208" s="49">
        <v>480967.55988515198</v>
      </c>
      <c r="H2208" s="49">
        <v>142374.769994</v>
      </c>
      <c r="I2208" s="49">
        <v>324613.04180399998</v>
      </c>
      <c r="J2208" s="49">
        <v>1.0679928305514199</v>
      </c>
      <c r="K2208" s="49">
        <v>367486.29047103203</v>
      </c>
      <c r="L2208" s="49">
        <v>805580.60168915195</v>
      </c>
      <c r="M2208" s="38">
        <f>IF(OR(Beazley_data[[#This Row],[total_RC]]&lt;0.6,Beazley_data[[#This Row],[total_RC]]&gt;2),1,Beazley_data[[#This Row],[total_RC]])</f>
        <v>1.0679928305514199</v>
      </c>
      <c r="P2208" s="39" t="str">
        <f>Beazley_data[[#This Row],[key]]</f>
        <v>NR2021</v>
      </c>
      <c r="Q2208" s="40">
        <f>Beazley_data[[#This Row],[WEP]]</f>
        <v>4015238.0093</v>
      </c>
      <c r="R2208" s="40">
        <f t="shared" si="275"/>
        <v>4141232.4745779098</v>
      </c>
      <c r="S2208" s="41">
        <f t="shared" si="276"/>
        <v>3.0424388404022548E-2</v>
      </c>
      <c r="U2208" s="42">
        <f>Beazley_data[[#This Row],[Acq_costs]]</f>
        <v>1913013.8233673701</v>
      </c>
      <c r="V2208" s="40">
        <f t="shared" si="277"/>
        <v>1995319.08539009</v>
      </c>
      <c r="W2208" s="43">
        <f t="shared" si="278"/>
        <v>4.1249172939489556E-2</v>
      </c>
      <c r="Y2208" s="44">
        <f>Beazley_data[[#This Row],[total_RC]]</f>
        <v>1.0679928305514199</v>
      </c>
      <c r="Z2208" s="45">
        <f t="shared" si="279"/>
        <v>1.10543301871015</v>
      </c>
      <c r="AA2208" s="43">
        <f t="shared" si="280"/>
        <v>3.386925080491654E-2</v>
      </c>
      <c r="AD2208" s="42">
        <f>Beazley_data[[#This Row],[Cat_incurred]]+Beazley_data[[#This Row],[incurred_exc_cat]]</f>
        <v>805580.60168915195</v>
      </c>
      <c r="AE2208" s="40">
        <f t="shared" si="281"/>
        <v>207943.50916295499</v>
      </c>
      <c r="AF2208" s="43">
        <f t="shared" si="282"/>
        <v>-2.8740358135336579</v>
      </c>
    </row>
    <row r="2209" spans="1:32" x14ac:dyDescent="0.25">
      <c r="A2209" s="46" t="s">
        <v>2489</v>
      </c>
      <c r="B2209" s="46" t="s">
        <v>157</v>
      </c>
      <c r="C2209">
        <v>2022</v>
      </c>
      <c r="D2209" s="84">
        <v>9369396.8737000003</v>
      </c>
      <c r="E2209">
        <v>4408557.0964079797</v>
      </c>
      <c r="F2209">
        <v>141280.368745707</v>
      </c>
      <c r="G2209">
        <v>393999.99167371698</v>
      </c>
      <c r="H2209">
        <v>297668.33922934998</v>
      </c>
      <c r="I2209">
        <v>533122.18826534995</v>
      </c>
      <c r="J2209">
        <v>1.03065592192223</v>
      </c>
      <c r="K2209">
        <v>438948.70797505701</v>
      </c>
      <c r="L2209">
        <v>927122.17993906699</v>
      </c>
      <c r="M2209" s="38">
        <f>IF(OR(Beazley_data[[#This Row],[total_RC]]&lt;0.6,Beazley_data[[#This Row],[total_RC]]&gt;2),1,Beazley_data[[#This Row],[total_RC]])</f>
        <v>1.03065592192223</v>
      </c>
      <c r="P2209" s="39" t="str">
        <f>Beazley_data[[#This Row],[key]]</f>
        <v>NR2022</v>
      </c>
      <c r="Q2209" s="40">
        <f>Beazley_data[[#This Row],[WEP]]</f>
        <v>9369396.8737000003</v>
      </c>
      <c r="R2209" s="40">
        <f t="shared" si="275"/>
        <v>3081882.1593933399</v>
      </c>
      <c r="S2209" s="41">
        <f t="shared" si="276"/>
        <v>-2.0401541620086929</v>
      </c>
      <c r="U2209" s="42">
        <f>Beazley_data[[#This Row],[Acq_costs]]</f>
        <v>4408557.0964079797</v>
      </c>
      <c r="V2209" s="40">
        <f t="shared" si="277"/>
        <v>1664069.0736173</v>
      </c>
      <c r="W2209" s="43">
        <f t="shared" si="278"/>
        <v>-1.649263282578048</v>
      </c>
      <c r="Y2209" s="44">
        <f>Beazley_data[[#This Row],[total_RC]]</f>
        <v>1.03065592192223</v>
      </c>
      <c r="Z2209" s="45">
        <f t="shared" si="279"/>
        <v>1.0544224488024601</v>
      </c>
      <c r="AA2209" s="43">
        <f t="shared" si="280"/>
        <v>2.2539852890293109E-2</v>
      </c>
      <c r="AD2209" s="42">
        <f>Beazley_data[[#This Row],[Cat_incurred]]+Beazley_data[[#This Row],[incurred_exc_cat]]</f>
        <v>927122.17993906699</v>
      </c>
      <c r="AE2209" s="40">
        <f t="shared" si="281"/>
        <v>2377.3279047000001</v>
      </c>
      <c r="AF2209" s="43">
        <f t="shared" si="282"/>
        <v>-388.98498192282926</v>
      </c>
    </row>
    <row r="2210" spans="1:32" x14ac:dyDescent="0.25">
      <c r="A2210" s="48" t="s">
        <v>2490</v>
      </c>
      <c r="B2210" s="48" t="s">
        <v>157</v>
      </c>
      <c r="C2210" s="49">
        <v>2023</v>
      </c>
      <c r="D2210" s="85">
        <v>13807212.525</v>
      </c>
      <c r="E2210" s="49">
        <v>5667510.6244354798</v>
      </c>
      <c r="F2210" s="49">
        <v>16217.98612826</v>
      </c>
      <c r="G2210" s="49">
        <v>123814.31728570499</v>
      </c>
      <c r="H2210" s="49">
        <v>217528.92554585999</v>
      </c>
      <c r="I2210" s="49">
        <v>299362.64492786</v>
      </c>
      <c r="J2210" s="49">
        <v>1.0190801728933501</v>
      </c>
      <c r="K2210" s="49">
        <v>233746.91167412</v>
      </c>
      <c r="L2210" s="49">
        <v>423176.96221356501</v>
      </c>
      <c r="M2210" s="38">
        <f>IF(OR(Beazley_data[[#This Row],[total_RC]]&lt;0.6,Beazley_data[[#This Row],[total_RC]]&gt;2),1,Beazley_data[[#This Row],[total_RC]])</f>
        <v>1.0190801728933501</v>
      </c>
      <c r="P2210" s="39" t="str">
        <f>Beazley_data[[#This Row],[key]]</f>
        <v>NR2023</v>
      </c>
      <c r="Q2210" s="40">
        <f>Beazley_data[[#This Row],[WEP]]</f>
        <v>13807212.525</v>
      </c>
      <c r="R2210" s="40">
        <f t="shared" si="275"/>
        <v>0</v>
      </c>
      <c r="S2210" s="41" t="str">
        <f t="shared" si="276"/>
        <v>no values</v>
      </c>
      <c r="U2210" s="42">
        <f>Beazley_data[[#This Row],[Acq_costs]]</f>
        <v>5667510.6244354798</v>
      </c>
      <c r="V2210" s="40">
        <f t="shared" si="277"/>
        <v>0</v>
      </c>
      <c r="W2210" s="43" t="str">
        <f t="shared" si="278"/>
        <v>no values</v>
      </c>
      <c r="Y2210" s="44">
        <f>Beazley_data[[#This Row],[total_RC]]</f>
        <v>1.0190801728933501</v>
      </c>
      <c r="Z2210" s="45">
        <f t="shared" si="279"/>
        <v>0</v>
      </c>
      <c r="AA2210" s="43" t="str">
        <f t="shared" si="280"/>
        <v>no values</v>
      </c>
      <c r="AD2210" s="42">
        <f>Beazley_data[[#This Row],[Cat_incurred]]+Beazley_data[[#This Row],[incurred_exc_cat]]</f>
        <v>423176.96221356501</v>
      </c>
      <c r="AE2210" s="40">
        <f t="shared" si="281"/>
        <v>0</v>
      </c>
      <c r="AF2210" s="43" t="str">
        <f t="shared" si="282"/>
        <v>no values</v>
      </c>
    </row>
    <row r="2211" spans="1:32" x14ac:dyDescent="0.25">
      <c r="A2211" s="46" t="s">
        <v>2491</v>
      </c>
      <c r="B2211" s="46" t="s">
        <v>157</v>
      </c>
      <c r="C2211">
        <v>2024</v>
      </c>
      <c r="D2211" s="84">
        <v>6380735.0745000001</v>
      </c>
      <c r="E2211">
        <v>2751368.36047403</v>
      </c>
      <c r="F2211">
        <v>0</v>
      </c>
      <c r="G2211">
        <v>0</v>
      </c>
      <c r="H2211">
        <v>0</v>
      </c>
      <c r="I2211">
        <v>0</v>
      </c>
      <c r="J2211">
        <v>0.99917102337753005</v>
      </c>
      <c r="K2211">
        <v>0</v>
      </c>
      <c r="L2211">
        <v>0</v>
      </c>
      <c r="M2211" s="38">
        <f>IF(OR(Beazley_data[[#This Row],[total_RC]]&lt;0.6,Beazley_data[[#This Row],[total_RC]]&gt;2),1,Beazley_data[[#This Row],[total_RC]])</f>
        <v>0.99917102337753005</v>
      </c>
      <c r="P2211" s="39" t="str">
        <f>Beazley_data[[#This Row],[key]]</f>
        <v>NR2024</v>
      </c>
      <c r="Q2211" s="40">
        <f>Beazley_data[[#This Row],[WEP]]</f>
        <v>6380735.0745000001</v>
      </c>
      <c r="R2211" s="40">
        <f t="shared" si="275"/>
        <v>0</v>
      </c>
      <c r="S2211" s="41" t="str">
        <f t="shared" si="276"/>
        <v>no values</v>
      </c>
      <c r="U2211" s="42">
        <f>Beazley_data[[#This Row],[Acq_costs]]</f>
        <v>2751368.36047403</v>
      </c>
      <c r="V2211" s="40">
        <f t="shared" si="277"/>
        <v>0</v>
      </c>
      <c r="W2211" s="43" t="str">
        <f t="shared" si="278"/>
        <v>no values</v>
      </c>
      <c r="Y2211" s="44">
        <f>Beazley_data[[#This Row],[total_RC]]</f>
        <v>0.99917102337753005</v>
      </c>
      <c r="Z2211" s="45">
        <f t="shared" si="279"/>
        <v>0</v>
      </c>
      <c r="AA2211" s="43" t="str">
        <f t="shared" si="280"/>
        <v>no values</v>
      </c>
      <c r="AD2211" s="42">
        <f>Beazley_data[[#This Row],[Cat_incurred]]+Beazley_data[[#This Row],[incurred_exc_cat]]</f>
        <v>0</v>
      </c>
      <c r="AE2211" s="40">
        <f t="shared" si="281"/>
        <v>0</v>
      </c>
      <c r="AF2211" s="43" t="str">
        <f t="shared" si="282"/>
        <v>no values</v>
      </c>
    </row>
    <row r="2212" spans="1:32" x14ac:dyDescent="0.25">
      <c r="A2212" s="48" t="s">
        <v>2492</v>
      </c>
      <c r="B2212" s="48" t="s">
        <v>158</v>
      </c>
      <c r="C2212" s="49">
        <v>2019</v>
      </c>
      <c r="D2212" s="85">
        <v>18859.4905</v>
      </c>
      <c r="E2212" s="49">
        <v>8082.63878571429</v>
      </c>
      <c r="F2212" s="49">
        <v>0</v>
      </c>
      <c r="G2212" s="49">
        <v>0</v>
      </c>
      <c r="H2212" s="49">
        <v>0</v>
      </c>
      <c r="I2212" s="49">
        <v>0</v>
      </c>
      <c r="J2212" s="49">
        <v>1</v>
      </c>
      <c r="K2212" s="49">
        <v>0</v>
      </c>
      <c r="L2212" s="49">
        <v>0</v>
      </c>
      <c r="M2212" s="38">
        <f>IF(OR(Beazley_data[[#This Row],[total_RC]]&lt;0.6,Beazley_data[[#This Row],[total_RC]]&gt;2),1,Beazley_data[[#This Row],[total_RC]])</f>
        <v>1</v>
      </c>
      <c r="P2212" s="39" t="str">
        <f>Beazley_data[[#This Row],[key]]</f>
        <v>NS2019</v>
      </c>
      <c r="Q2212" s="40">
        <f>Beazley_data[[#This Row],[WEP]]</f>
        <v>18859.4905</v>
      </c>
      <c r="R2212" s="40">
        <f t="shared" si="275"/>
        <v>20080.096344000001</v>
      </c>
      <c r="S2212" s="41">
        <f t="shared" si="276"/>
        <v>6.0786851969697971E-2</v>
      </c>
      <c r="U2212" s="42">
        <f>Beazley_data[[#This Row],[Acq_costs]]</f>
        <v>8082.63878571429</v>
      </c>
      <c r="V2212" s="40">
        <f t="shared" si="277"/>
        <v>8605.7555759999996</v>
      </c>
      <c r="W2212" s="43">
        <f t="shared" si="278"/>
        <v>6.078685196969736E-2</v>
      </c>
      <c r="Y2212" s="44">
        <f>Beazley_data[[#This Row],[total_RC]]</f>
        <v>1</v>
      </c>
      <c r="Z2212" s="45">
        <f t="shared" si="279"/>
        <v>1</v>
      </c>
      <c r="AA2212" s="43">
        <f t="shared" si="280"/>
        <v>0</v>
      </c>
      <c r="AD2212" s="42">
        <f>Beazley_data[[#This Row],[Cat_incurred]]+Beazley_data[[#This Row],[incurred_exc_cat]]</f>
        <v>0</v>
      </c>
      <c r="AE2212" s="40">
        <f t="shared" si="281"/>
        <v>0</v>
      </c>
      <c r="AF2212" s="43" t="str">
        <f t="shared" si="282"/>
        <v>no values</v>
      </c>
    </row>
    <row r="2213" spans="1:32" x14ac:dyDescent="0.25">
      <c r="A2213" s="46" t="s">
        <v>2493</v>
      </c>
      <c r="B2213" s="46" t="s">
        <v>158</v>
      </c>
      <c r="C2213">
        <v>2020</v>
      </c>
      <c r="D2213" s="84">
        <v>4520494.7357999999</v>
      </c>
      <c r="E2213">
        <v>1154927.9881180101</v>
      </c>
      <c r="F2213">
        <v>0</v>
      </c>
      <c r="G2213">
        <v>0</v>
      </c>
      <c r="H2213">
        <v>56707.200044040001</v>
      </c>
      <c r="I2213">
        <v>102205.92119471999</v>
      </c>
      <c r="J2213">
        <v>1.0439969138701499</v>
      </c>
      <c r="K2213">
        <v>56707.200044040001</v>
      </c>
      <c r="L2213">
        <v>102205.92119471999</v>
      </c>
      <c r="M2213" s="38">
        <f>IF(OR(Beazley_data[[#This Row],[total_RC]]&lt;0.6,Beazley_data[[#This Row],[total_RC]]&gt;2),1,Beazley_data[[#This Row],[total_RC]])</f>
        <v>1.0439969138701499</v>
      </c>
      <c r="P2213" s="39" t="str">
        <f>Beazley_data[[#This Row],[key]]</f>
        <v>NS2020</v>
      </c>
      <c r="Q2213" s="40">
        <f>Beazley_data[[#This Row],[WEP]]</f>
        <v>4520494.7357999999</v>
      </c>
      <c r="R2213" s="40">
        <f t="shared" si="275"/>
        <v>5719154.4050465897</v>
      </c>
      <c r="S2213" s="41">
        <f t="shared" si="276"/>
        <v>0.20958686972830998</v>
      </c>
      <c r="U2213" s="42">
        <f>Beazley_data[[#This Row],[Acq_costs]]</f>
        <v>1154927.9881180101</v>
      </c>
      <c r="V2213" s="40">
        <f t="shared" si="277"/>
        <v>1326435.6528134099</v>
      </c>
      <c r="W2213" s="43">
        <f t="shared" si="278"/>
        <v>0.12929964927558069</v>
      </c>
      <c r="Y2213" s="44">
        <f>Beazley_data[[#This Row],[total_RC]]</f>
        <v>1.0439969138701499</v>
      </c>
      <c r="Z2213" s="45">
        <f t="shared" si="279"/>
        <v>1.04258759805183</v>
      </c>
      <c r="AA2213" s="43">
        <f t="shared" si="280"/>
        <v>-1.3517481130155098E-3</v>
      </c>
      <c r="AD2213" s="42">
        <f>Beazley_data[[#This Row],[Cat_incurred]]+Beazley_data[[#This Row],[incurred_exc_cat]]</f>
        <v>102205.92119471999</v>
      </c>
      <c r="AE2213" s="40">
        <f t="shared" si="281"/>
        <v>64946.491185799998</v>
      </c>
      <c r="AF2213" s="43">
        <f t="shared" si="282"/>
        <v>-0.57369427244849303</v>
      </c>
    </row>
    <row r="2214" spans="1:32" x14ac:dyDescent="0.25">
      <c r="A2214" s="48" t="s">
        <v>2494</v>
      </c>
      <c r="B2214" s="48" t="s">
        <v>158</v>
      </c>
      <c r="C2214" s="49">
        <v>2021</v>
      </c>
      <c r="D2214" s="85">
        <v>7714023.9839000003</v>
      </c>
      <c r="E2214" s="49">
        <v>1809433.1626247601</v>
      </c>
      <c r="F2214" s="49">
        <v>0</v>
      </c>
      <c r="G2214" s="49">
        <v>0</v>
      </c>
      <c r="H2214" s="49">
        <v>33230.377689180001</v>
      </c>
      <c r="I2214" s="49">
        <v>85096.204259780003</v>
      </c>
      <c r="J2214" s="49">
        <v>1.0509101133968901</v>
      </c>
      <c r="K2214" s="49">
        <v>33230.377689180001</v>
      </c>
      <c r="L2214" s="49">
        <v>85096.204259780003</v>
      </c>
      <c r="M2214" s="38">
        <f>IF(OR(Beazley_data[[#This Row],[total_RC]]&lt;0.6,Beazley_data[[#This Row],[total_RC]]&gt;2),1,Beazley_data[[#This Row],[total_RC]])</f>
        <v>1.0509101133968901</v>
      </c>
      <c r="P2214" s="39" t="str">
        <f>Beazley_data[[#This Row],[key]]</f>
        <v>NS2021</v>
      </c>
      <c r="Q2214" s="40">
        <f>Beazley_data[[#This Row],[WEP]]</f>
        <v>7714023.9839000003</v>
      </c>
      <c r="R2214" s="40">
        <f t="shared" si="275"/>
        <v>7226563.6217743596</v>
      </c>
      <c r="S2214" s="41">
        <f t="shared" si="276"/>
        <v>-6.7453963963850519E-2</v>
      </c>
      <c r="U2214" s="42">
        <f>Beazley_data[[#This Row],[Acq_costs]]</f>
        <v>1809433.1626247601</v>
      </c>
      <c r="V2214" s="40">
        <f t="shared" si="277"/>
        <v>1696729.10662164</v>
      </c>
      <c r="W2214" s="43">
        <f t="shared" si="278"/>
        <v>-6.642430754755263E-2</v>
      </c>
      <c r="Y2214" s="44">
        <f>Beazley_data[[#This Row],[total_RC]]</f>
        <v>1.0509101133968901</v>
      </c>
      <c r="Z2214" s="45">
        <f t="shared" si="279"/>
        <v>1.0580386370365999</v>
      </c>
      <c r="AA2214" s="43">
        <f t="shared" si="280"/>
        <v>6.7374889632345692E-3</v>
      </c>
      <c r="AD2214" s="42">
        <f>Beazley_data[[#This Row],[Cat_incurred]]+Beazley_data[[#This Row],[incurred_exc_cat]]</f>
        <v>85096.204259780003</v>
      </c>
      <c r="AE2214" s="40">
        <f t="shared" si="281"/>
        <v>39106.406166499997</v>
      </c>
      <c r="AF2214" s="43">
        <f t="shared" si="282"/>
        <v>-1.1760169906043829</v>
      </c>
    </row>
    <row r="2215" spans="1:32" x14ac:dyDescent="0.25">
      <c r="A2215" s="46" t="s">
        <v>2495</v>
      </c>
      <c r="B2215" s="46" t="s">
        <v>158</v>
      </c>
      <c r="C2215">
        <v>2022</v>
      </c>
      <c r="D2215" s="84">
        <v>7947213.9346000003</v>
      </c>
      <c r="E2215">
        <v>1289134.1244167199</v>
      </c>
      <c r="F2215">
        <v>0</v>
      </c>
      <c r="G2215">
        <v>0</v>
      </c>
      <c r="H2215">
        <v>36167.14750852</v>
      </c>
      <c r="I2215">
        <v>237652.91890690001</v>
      </c>
      <c r="J2215">
        <v>1.03927972246844</v>
      </c>
      <c r="K2215">
        <v>36167.14750852</v>
      </c>
      <c r="L2215">
        <v>237652.91890690001</v>
      </c>
      <c r="M2215" s="38">
        <f>IF(OR(Beazley_data[[#This Row],[total_RC]]&lt;0.6,Beazley_data[[#This Row],[total_RC]]&gt;2),1,Beazley_data[[#This Row],[total_RC]])</f>
        <v>1.03927972246844</v>
      </c>
      <c r="P2215" s="39" t="str">
        <f>Beazley_data[[#This Row],[key]]</f>
        <v>NS2022</v>
      </c>
      <c r="Q2215" s="40">
        <f>Beazley_data[[#This Row],[WEP]]</f>
        <v>7947213.9346000003</v>
      </c>
      <c r="R2215" s="40">
        <f t="shared" si="275"/>
        <v>6818892.4942152305</v>
      </c>
      <c r="S2215" s="41">
        <f t="shared" si="276"/>
        <v>-0.16546989725119951</v>
      </c>
      <c r="U2215" s="42">
        <f>Beazley_data[[#This Row],[Acq_costs]]</f>
        <v>1289134.1244167199</v>
      </c>
      <c r="V2215" s="40">
        <f t="shared" si="277"/>
        <v>1145955.2536989499</v>
      </c>
      <c r="W2215" s="43">
        <f t="shared" si="278"/>
        <v>-0.1249428110352588</v>
      </c>
      <c r="Y2215" s="44">
        <f>Beazley_data[[#This Row],[total_RC]]</f>
        <v>1.03927972246844</v>
      </c>
      <c r="Z2215" s="45">
        <f t="shared" si="279"/>
        <v>0.99906080998390701</v>
      </c>
      <c r="AA2215" s="43">
        <f t="shared" si="280"/>
        <v>-4.0256721195160154E-2</v>
      </c>
      <c r="AD2215" s="42">
        <f>Beazley_data[[#This Row],[Cat_incurred]]+Beazley_data[[#This Row],[incurred_exc_cat]]</f>
        <v>237652.91890690001</v>
      </c>
      <c r="AE2215" s="40">
        <f t="shared" si="281"/>
        <v>0</v>
      </c>
      <c r="AF2215" s="43" t="str">
        <f t="shared" si="282"/>
        <v>no values</v>
      </c>
    </row>
    <row r="2216" spans="1:32" x14ac:dyDescent="0.25">
      <c r="A2216" s="48" t="s">
        <v>2496</v>
      </c>
      <c r="B2216" s="48" t="s">
        <v>158</v>
      </c>
      <c r="C2216" s="49">
        <v>2023</v>
      </c>
      <c r="D2216" s="85">
        <v>7367699.7692</v>
      </c>
      <c r="E2216" s="49">
        <v>1417515.6932828301</v>
      </c>
      <c r="F2216" s="49">
        <v>0</v>
      </c>
      <c r="G2216" s="49">
        <v>0</v>
      </c>
      <c r="H2216" s="49">
        <v>53213.147767197603</v>
      </c>
      <c r="I2216" s="49">
        <v>53213.147767197603</v>
      </c>
      <c r="J2216" s="49">
        <v>1.05159664567509</v>
      </c>
      <c r="K2216" s="49">
        <v>53213.147767197603</v>
      </c>
      <c r="L2216" s="49">
        <v>53213.147767197603</v>
      </c>
      <c r="M2216" s="38">
        <f>IF(OR(Beazley_data[[#This Row],[total_RC]]&lt;0.6,Beazley_data[[#This Row],[total_RC]]&gt;2),1,Beazley_data[[#This Row],[total_RC]])</f>
        <v>1.05159664567509</v>
      </c>
      <c r="P2216" s="39" t="str">
        <f>Beazley_data[[#This Row],[key]]</f>
        <v>NS2023</v>
      </c>
      <c r="Q2216" s="40">
        <f>Beazley_data[[#This Row],[WEP]]</f>
        <v>7367699.7692</v>
      </c>
      <c r="R2216" s="40">
        <f t="shared" si="275"/>
        <v>0</v>
      </c>
      <c r="S2216" s="41" t="str">
        <f t="shared" si="276"/>
        <v>no values</v>
      </c>
      <c r="U2216" s="42">
        <f>Beazley_data[[#This Row],[Acq_costs]]</f>
        <v>1417515.6932828301</v>
      </c>
      <c r="V2216" s="40">
        <f t="shared" si="277"/>
        <v>0</v>
      </c>
      <c r="W2216" s="43" t="str">
        <f t="shared" si="278"/>
        <v>no values</v>
      </c>
      <c r="Y2216" s="44">
        <f>Beazley_data[[#This Row],[total_RC]]</f>
        <v>1.05159664567509</v>
      </c>
      <c r="Z2216" s="45">
        <f t="shared" si="279"/>
        <v>0</v>
      </c>
      <c r="AA2216" s="43" t="str">
        <f t="shared" si="280"/>
        <v>no values</v>
      </c>
      <c r="AD2216" s="42">
        <f>Beazley_data[[#This Row],[Cat_incurred]]+Beazley_data[[#This Row],[incurred_exc_cat]]</f>
        <v>53213.147767197603</v>
      </c>
      <c r="AE2216" s="40">
        <f t="shared" si="281"/>
        <v>0</v>
      </c>
      <c r="AF2216" s="43" t="str">
        <f t="shared" si="282"/>
        <v>no values</v>
      </c>
    </row>
    <row r="2217" spans="1:32" x14ac:dyDescent="0.25">
      <c r="A2217" s="46" t="s">
        <v>2497</v>
      </c>
      <c r="B2217" s="46" t="s">
        <v>158</v>
      </c>
      <c r="C2217">
        <v>2024</v>
      </c>
      <c r="D2217" s="84">
        <v>3975811.9607000002</v>
      </c>
      <c r="E2217">
        <v>543665.068523205</v>
      </c>
      <c r="F2217">
        <v>0</v>
      </c>
      <c r="G2217">
        <v>0</v>
      </c>
      <c r="H2217">
        <v>0</v>
      </c>
      <c r="I2217">
        <v>3658.97</v>
      </c>
      <c r="J2217">
        <v>1.0671686824876501</v>
      </c>
      <c r="K2217">
        <v>0</v>
      </c>
      <c r="L2217">
        <v>3658.97</v>
      </c>
      <c r="M2217" s="38">
        <f>IF(OR(Beazley_data[[#This Row],[total_RC]]&lt;0.6,Beazley_data[[#This Row],[total_RC]]&gt;2),1,Beazley_data[[#This Row],[total_RC]])</f>
        <v>1.0671686824876501</v>
      </c>
      <c r="P2217" s="39" t="str">
        <f>Beazley_data[[#This Row],[key]]</f>
        <v>NS2024</v>
      </c>
      <c r="Q2217" s="40">
        <f>Beazley_data[[#This Row],[WEP]]</f>
        <v>3975811.9607000002</v>
      </c>
      <c r="R2217" s="40">
        <f t="shared" si="275"/>
        <v>0</v>
      </c>
      <c r="S2217" s="41" t="str">
        <f t="shared" si="276"/>
        <v>no values</v>
      </c>
      <c r="U2217" s="42">
        <f>Beazley_data[[#This Row],[Acq_costs]]</f>
        <v>543665.068523205</v>
      </c>
      <c r="V2217" s="40">
        <f t="shared" si="277"/>
        <v>0</v>
      </c>
      <c r="W2217" s="43" t="str">
        <f t="shared" si="278"/>
        <v>no values</v>
      </c>
      <c r="Y2217" s="44">
        <f>Beazley_data[[#This Row],[total_RC]]</f>
        <v>1.0671686824876501</v>
      </c>
      <c r="Z2217" s="45">
        <f t="shared" si="279"/>
        <v>0</v>
      </c>
      <c r="AA2217" s="43" t="str">
        <f t="shared" si="280"/>
        <v>no values</v>
      </c>
      <c r="AD2217" s="42">
        <f>Beazley_data[[#This Row],[Cat_incurred]]+Beazley_data[[#This Row],[incurred_exc_cat]]</f>
        <v>3658.97</v>
      </c>
      <c r="AE2217" s="40">
        <f t="shared" si="281"/>
        <v>0</v>
      </c>
      <c r="AF2217" s="43" t="str">
        <f t="shared" si="282"/>
        <v>no values</v>
      </c>
    </row>
    <row r="2218" spans="1:32" x14ac:dyDescent="0.25">
      <c r="A2218" s="48" t="s">
        <v>2498</v>
      </c>
      <c r="B2218" s="48" t="s">
        <v>160</v>
      </c>
      <c r="C2218" s="49">
        <v>2002</v>
      </c>
      <c r="D2218" s="85">
        <v>21409.5481</v>
      </c>
      <c r="E2218" s="49">
        <v>3778.15554705882</v>
      </c>
      <c r="F2218" s="49">
        <v>0</v>
      </c>
      <c r="G2218" s="49">
        <v>0</v>
      </c>
      <c r="H2218" s="49">
        <v>0</v>
      </c>
      <c r="I2218" s="49">
        <v>0</v>
      </c>
      <c r="J2218" s="49"/>
      <c r="K2218" s="49">
        <v>0</v>
      </c>
      <c r="L2218" s="49">
        <v>0</v>
      </c>
      <c r="M2218" s="38">
        <f>IF(OR(Beazley_data[[#This Row],[total_RC]]&lt;0.6,Beazley_data[[#This Row],[total_RC]]&gt;2),1,Beazley_data[[#This Row],[total_RC]])</f>
        <v>1</v>
      </c>
      <c r="P2218" s="39" t="str">
        <f>Beazley_data[[#This Row],[key]]</f>
        <v>NX2002</v>
      </c>
      <c r="Q2218" s="40">
        <f>Beazley_data[[#This Row],[WEP]]</f>
        <v>21409.5481</v>
      </c>
      <c r="R2218" s="40">
        <f t="shared" si="275"/>
        <v>22252.443707999999</v>
      </c>
      <c r="S2218" s="41">
        <f t="shared" si="276"/>
        <v>3.7878788462993328E-2</v>
      </c>
      <c r="U2218" s="42">
        <f>Beazley_data[[#This Row],[Acq_costs]]</f>
        <v>3778.15554705882</v>
      </c>
      <c r="V2218" s="40">
        <f t="shared" si="277"/>
        <v>3926.9017920000001</v>
      </c>
      <c r="W2218" s="43">
        <f t="shared" si="278"/>
        <v>3.7878778950930295E-2</v>
      </c>
      <c r="Y2218" s="44">
        <f>Beazley_data[[#This Row],[total_RC]]</f>
        <v>0</v>
      </c>
      <c r="Z2218" s="45">
        <f t="shared" si="279"/>
        <v>0</v>
      </c>
      <c r="AA2218" s="43" t="str">
        <f t="shared" si="280"/>
        <v>no values</v>
      </c>
      <c r="AD2218" s="42">
        <f>Beazley_data[[#This Row],[Cat_incurred]]+Beazley_data[[#This Row],[incurred_exc_cat]]</f>
        <v>0</v>
      </c>
      <c r="AE2218" s="40">
        <f t="shared" si="281"/>
        <v>0</v>
      </c>
      <c r="AF2218" s="43" t="str">
        <f t="shared" si="282"/>
        <v>no values</v>
      </c>
    </row>
    <row r="2219" spans="1:32" x14ac:dyDescent="0.25">
      <c r="A2219" s="46" t="s">
        <v>2499</v>
      </c>
      <c r="B2219" s="46" t="s">
        <v>160</v>
      </c>
      <c r="C2219">
        <v>2003</v>
      </c>
      <c r="D2219" s="84">
        <v>205242.09650000001</v>
      </c>
      <c r="E2219">
        <v>36219.193500000001</v>
      </c>
      <c r="F2219">
        <v>0</v>
      </c>
      <c r="G2219">
        <v>0</v>
      </c>
      <c r="H2219">
        <v>8486.0356290399995</v>
      </c>
      <c r="I2219">
        <v>8486.0356290399995</v>
      </c>
      <c r="J2219">
        <v>1.0539152049120499</v>
      </c>
      <c r="K2219">
        <v>8486.0356290399995</v>
      </c>
      <c r="L2219">
        <v>8486.0356290399995</v>
      </c>
      <c r="M2219" s="38">
        <f>IF(OR(Beazley_data[[#This Row],[total_RC]]&lt;0.6,Beazley_data[[#This Row],[total_RC]]&gt;2),1,Beazley_data[[#This Row],[total_RC]])</f>
        <v>1.0539152049120499</v>
      </c>
      <c r="P2219" s="39" t="str">
        <f>Beazley_data[[#This Row],[key]]</f>
        <v>NX2003</v>
      </c>
      <c r="Q2219" s="40">
        <f>Beazley_data[[#This Row],[WEP]]</f>
        <v>205242.09650000001</v>
      </c>
      <c r="R2219" s="40">
        <f t="shared" si="275"/>
        <v>213322.49400000001</v>
      </c>
      <c r="S2219" s="41">
        <f t="shared" si="276"/>
        <v>3.7878787878787838E-2</v>
      </c>
      <c r="U2219" s="42">
        <f>Beazley_data[[#This Row],[Acq_costs]]</f>
        <v>36219.193500000001</v>
      </c>
      <c r="V2219" s="40">
        <f t="shared" si="277"/>
        <v>37645.146000000001</v>
      </c>
      <c r="W2219" s="43">
        <f t="shared" si="278"/>
        <v>3.7878787878787866E-2</v>
      </c>
      <c r="Y2219" s="44">
        <f>Beazley_data[[#This Row],[total_RC]]</f>
        <v>1.0539152049120499</v>
      </c>
      <c r="Z2219" s="45">
        <f t="shared" si="279"/>
        <v>1.05391520332653</v>
      </c>
      <c r="AA2219" s="43">
        <f t="shared" si="280"/>
        <v>-1.5044093989337611E-9</v>
      </c>
      <c r="AD2219" s="42">
        <f>Beazley_data[[#This Row],[Cat_incurred]]+Beazley_data[[#This Row],[incurred_exc_cat]]</f>
        <v>8486.0356290399995</v>
      </c>
      <c r="AE2219" s="40">
        <f t="shared" si="281"/>
        <v>8946.2239680000002</v>
      </c>
      <c r="AF2219" s="43">
        <f t="shared" si="282"/>
        <v>5.1439393939394014E-2</v>
      </c>
    </row>
    <row r="2220" spans="1:32" x14ac:dyDescent="0.25">
      <c r="A2220" s="48" t="s">
        <v>2500</v>
      </c>
      <c r="B2220" s="48" t="s">
        <v>160</v>
      </c>
      <c r="C2220" s="49">
        <v>2004</v>
      </c>
      <c r="D2220" s="85">
        <v>241801.42019999999</v>
      </c>
      <c r="E2220" s="49">
        <v>42670.838858823503</v>
      </c>
      <c r="F2220" s="49">
        <v>0</v>
      </c>
      <c r="G2220" s="49">
        <v>0</v>
      </c>
      <c r="H2220" s="49">
        <v>0</v>
      </c>
      <c r="I2220" s="49">
        <v>0</v>
      </c>
      <c r="J2220" s="49">
        <v>0.94156714158839605</v>
      </c>
      <c r="K2220" s="49">
        <v>0</v>
      </c>
      <c r="L2220" s="49">
        <v>0</v>
      </c>
      <c r="M2220" s="38">
        <f>IF(OR(Beazley_data[[#This Row],[total_RC]]&lt;0.6,Beazley_data[[#This Row],[total_RC]]&gt;2),1,Beazley_data[[#This Row],[total_RC]])</f>
        <v>0.94156714158839605</v>
      </c>
      <c r="P2220" s="39" t="str">
        <f>Beazley_data[[#This Row],[key]]</f>
        <v>NX2004</v>
      </c>
      <c r="Q2220" s="40">
        <f>Beazley_data[[#This Row],[WEP]]</f>
        <v>241801.42019999999</v>
      </c>
      <c r="R2220" s="40">
        <f t="shared" si="275"/>
        <v>251321.16107999999</v>
      </c>
      <c r="S2220" s="41">
        <f t="shared" si="276"/>
        <v>3.787878760025979E-2</v>
      </c>
      <c r="U2220" s="42">
        <f>Beazley_data[[#This Row],[Acq_costs]]</f>
        <v>42670.838858823503</v>
      </c>
      <c r="V2220" s="40">
        <f t="shared" si="277"/>
        <v>44350.793124000003</v>
      </c>
      <c r="W2220" s="43">
        <f t="shared" si="278"/>
        <v>3.7878787431817301E-2</v>
      </c>
      <c r="Y2220" s="44">
        <f>Beazley_data[[#This Row],[total_RC]]</f>
        <v>0.94156714158839605</v>
      </c>
      <c r="Z2220" s="45">
        <f t="shared" si="279"/>
        <v>0.94156714169625899</v>
      </c>
      <c r="AA2220" s="43">
        <f t="shared" si="280"/>
        <v>1.1455682343271007E-10</v>
      </c>
      <c r="AD2220" s="42">
        <f>Beazley_data[[#This Row],[Cat_incurred]]+Beazley_data[[#This Row],[incurred_exc_cat]]</f>
        <v>0</v>
      </c>
      <c r="AE2220" s="40">
        <f t="shared" si="281"/>
        <v>0</v>
      </c>
      <c r="AF2220" s="43" t="str">
        <f t="shared" si="282"/>
        <v>no values</v>
      </c>
    </row>
    <row r="2221" spans="1:32" x14ac:dyDescent="0.25">
      <c r="A2221" s="46" t="s">
        <v>2501</v>
      </c>
      <c r="B2221" s="46" t="s">
        <v>160</v>
      </c>
      <c r="C2221">
        <v>2005</v>
      </c>
      <c r="D2221" s="84">
        <v>113626.5508</v>
      </c>
      <c r="E2221">
        <v>20051.744258823499</v>
      </c>
      <c r="F2221">
        <v>0</v>
      </c>
      <c r="G2221">
        <v>0</v>
      </c>
      <c r="H2221">
        <v>0</v>
      </c>
      <c r="I2221">
        <v>0</v>
      </c>
      <c r="J2221">
        <v>1</v>
      </c>
      <c r="K2221">
        <v>0</v>
      </c>
      <c r="L2221">
        <v>0</v>
      </c>
      <c r="M2221" s="38">
        <f>IF(OR(Beazley_data[[#This Row],[total_RC]]&lt;0.6,Beazley_data[[#This Row],[total_RC]]&gt;2),1,Beazley_data[[#This Row],[total_RC]])</f>
        <v>1</v>
      </c>
      <c r="P2221" s="39" t="str">
        <f>Beazley_data[[#This Row],[key]]</f>
        <v>NX2005</v>
      </c>
      <c r="Q2221" s="40">
        <f>Beazley_data[[#This Row],[WEP]]</f>
        <v>113626.5508</v>
      </c>
      <c r="R2221" s="40">
        <f t="shared" si="275"/>
        <v>118100.037</v>
      </c>
      <c r="S2221" s="41">
        <f t="shared" si="276"/>
        <v>3.7878787455417985E-2</v>
      </c>
      <c r="U2221" s="42">
        <f>Beazley_data[[#This Row],[Acq_costs]]</f>
        <v>20051.744258823499</v>
      </c>
      <c r="V2221" s="40">
        <f t="shared" si="277"/>
        <v>20841.183000000001</v>
      </c>
      <c r="W2221" s="43">
        <f t="shared" si="278"/>
        <v>3.7878787455419491E-2</v>
      </c>
      <c r="Y2221" s="44">
        <f>Beazley_data[[#This Row],[total_RC]]</f>
        <v>1</v>
      </c>
      <c r="Z2221" s="45">
        <f t="shared" si="279"/>
        <v>1</v>
      </c>
      <c r="AA2221" s="43">
        <f t="shared" si="280"/>
        <v>0</v>
      </c>
      <c r="AD2221" s="42">
        <f>Beazley_data[[#This Row],[Cat_incurred]]+Beazley_data[[#This Row],[incurred_exc_cat]]</f>
        <v>0</v>
      </c>
      <c r="AE2221" s="40">
        <f t="shared" si="281"/>
        <v>0</v>
      </c>
      <c r="AF2221" s="43" t="str">
        <f t="shared" si="282"/>
        <v>no values</v>
      </c>
    </row>
    <row r="2222" spans="1:32" x14ac:dyDescent="0.25">
      <c r="A2222" s="48" t="s">
        <v>2502</v>
      </c>
      <c r="B2222" s="48" t="s">
        <v>160</v>
      </c>
      <c r="C2222" s="49">
        <v>2006</v>
      </c>
      <c r="D2222" s="85">
        <v>155676.4711</v>
      </c>
      <c r="E2222" s="49">
        <v>27472.3184294118</v>
      </c>
      <c r="F2222" s="49">
        <v>0</v>
      </c>
      <c r="G2222" s="49">
        <v>0</v>
      </c>
      <c r="H2222" s="49">
        <v>204156.98924565999</v>
      </c>
      <c r="I2222" s="49">
        <v>204156.98924565999</v>
      </c>
      <c r="J2222" s="49">
        <v>1.1100000000000001</v>
      </c>
      <c r="K2222" s="49">
        <v>204156.98924565999</v>
      </c>
      <c r="L2222" s="49">
        <v>204156.98924565999</v>
      </c>
      <c r="M2222" s="38">
        <f>IF(OR(Beazley_data[[#This Row],[total_RC]]&lt;0.6,Beazley_data[[#This Row],[total_RC]]&gt;2),1,Beazley_data[[#This Row],[total_RC]])</f>
        <v>1.1100000000000001</v>
      </c>
      <c r="P2222" s="39" t="str">
        <f>Beazley_data[[#This Row],[key]]</f>
        <v>NX2006</v>
      </c>
      <c r="Q2222" s="40">
        <f>Beazley_data[[#This Row],[WEP]]</f>
        <v>155676.4711</v>
      </c>
      <c r="R2222" s="40">
        <f t="shared" si="275"/>
        <v>161805.46601999999</v>
      </c>
      <c r="S2222" s="41">
        <f t="shared" si="276"/>
        <v>3.7878787847886557E-2</v>
      </c>
      <c r="U2222" s="42">
        <f>Beazley_data[[#This Row],[Acq_costs]]</f>
        <v>27472.3184294118</v>
      </c>
      <c r="V2222" s="40">
        <f t="shared" si="277"/>
        <v>28553.905643999999</v>
      </c>
      <c r="W2222" s="43">
        <f t="shared" si="278"/>
        <v>3.7878783661788533E-2</v>
      </c>
      <c r="Y2222" s="44">
        <f>Beazley_data[[#This Row],[total_RC]]</f>
        <v>1.1100000000000001</v>
      </c>
      <c r="Z2222" s="45">
        <f t="shared" si="279"/>
        <v>1.1100000009145901</v>
      </c>
      <c r="AA2222" s="43">
        <f t="shared" si="280"/>
        <v>8.2395491762933514E-10</v>
      </c>
      <c r="AD2222" s="42">
        <f>Beazley_data[[#This Row],[Cat_incurred]]+Beazley_data[[#This Row],[incurred_exc_cat]]</f>
        <v>204156.98924565999</v>
      </c>
      <c r="AE2222" s="40">
        <f t="shared" si="281"/>
        <v>215228.19727199999</v>
      </c>
      <c r="AF2222" s="43">
        <f t="shared" si="282"/>
        <v>5.1439393939393938E-2</v>
      </c>
    </row>
    <row r="2223" spans="1:32" x14ac:dyDescent="0.25">
      <c r="A2223" s="46" t="s">
        <v>2503</v>
      </c>
      <c r="B2223" s="46" t="s">
        <v>160</v>
      </c>
      <c r="C2223">
        <v>2007</v>
      </c>
      <c r="D2223" s="84">
        <v>22769.893499999998</v>
      </c>
      <c r="E2223">
        <v>4018.2165</v>
      </c>
      <c r="F2223">
        <v>0</v>
      </c>
      <c r="G2223">
        <v>0</v>
      </c>
      <c r="H2223">
        <v>0</v>
      </c>
      <c r="I2223">
        <v>0</v>
      </c>
      <c r="K2223">
        <v>0</v>
      </c>
      <c r="L2223">
        <v>0</v>
      </c>
      <c r="M2223" s="38">
        <f>IF(OR(Beazley_data[[#This Row],[total_RC]]&lt;0.6,Beazley_data[[#This Row],[total_RC]]&gt;2),1,Beazley_data[[#This Row],[total_RC]])</f>
        <v>1</v>
      </c>
      <c r="P2223" s="39" t="str">
        <f>Beazley_data[[#This Row],[key]]</f>
        <v>NX2007</v>
      </c>
      <c r="Q2223" s="40">
        <f>Beazley_data[[#This Row],[WEP]]</f>
        <v>22769.893499999998</v>
      </c>
      <c r="R2223" s="40">
        <f t="shared" si="275"/>
        <v>23666.346000000001</v>
      </c>
      <c r="S2223" s="41">
        <f t="shared" si="276"/>
        <v>3.7878787878788005E-2</v>
      </c>
      <c r="U2223" s="42">
        <f>Beazley_data[[#This Row],[Acq_costs]]</f>
        <v>4018.2165</v>
      </c>
      <c r="V2223" s="40">
        <f t="shared" si="277"/>
        <v>4176.4139999999998</v>
      </c>
      <c r="W2223" s="43">
        <f t="shared" si="278"/>
        <v>3.7878787878787824E-2</v>
      </c>
      <c r="Y2223" s="44">
        <f>Beazley_data[[#This Row],[total_RC]]</f>
        <v>0</v>
      </c>
      <c r="Z2223" s="45">
        <f t="shared" si="279"/>
        <v>0</v>
      </c>
      <c r="AA2223" s="43" t="str">
        <f t="shared" si="280"/>
        <v>no values</v>
      </c>
      <c r="AD2223" s="42">
        <f>Beazley_data[[#This Row],[Cat_incurred]]+Beazley_data[[#This Row],[incurred_exc_cat]]</f>
        <v>0</v>
      </c>
      <c r="AE2223" s="40">
        <f t="shared" si="281"/>
        <v>0</v>
      </c>
      <c r="AF2223" s="43" t="str">
        <f t="shared" si="282"/>
        <v>no values</v>
      </c>
    </row>
    <row r="2224" spans="1:32" x14ac:dyDescent="0.25">
      <c r="A2224" s="48" t="s">
        <v>2504</v>
      </c>
      <c r="B2224" s="48" t="s">
        <v>160</v>
      </c>
      <c r="C2224" s="49">
        <v>2008</v>
      </c>
      <c r="D2224" s="85">
        <v>75494.7785</v>
      </c>
      <c r="E2224" s="49">
        <v>13322.6079705882</v>
      </c>
      <c r="F2224" s="49">
        <v>0</v>
      </c>
      <c r="G2224" s="49">
        <v>0</v>
      </c>
      <c r="H2224" s="49">
        <v>0</v>
      </c>
      <c r="I2224" s="49">
        <v>0</v>
      </c>
      <c r="J2224" s="49">
        <v>1.1137364108818899</v>
      </c>
      <c r="K2224" s="49">
        <v>0</v>
      </c>
      <c r="L2224" s="49">
        <v>0</v>
      </c>
      <c r="M2224" s="38">
        <f>IF(OR(Beazley_data[[#This Row],[total_RC]]&lt;0.6,Beazley_data[[#This Row],[total_RC]]&gt;2),1,Beazley_data[[#This Row],[total_RC]])</f>
        <v>1.1137364108818899</v>
      </c>
      <c r="P2224" s="39" t="str">
        <f>Beazley_data[[#This Row],[key]]</f>
        <v>NX2008</v>
      </c>
      <c r="Q2224" s="40">
        <f>Beazley_data[[#This Row],[WEP]]</f>
        <v>75494.7785</v>
      </c>
      <c r="R2224" s="40">
        <f t="shared" si="275"/>
        <v>78467.013900000005</v>
      </c>
      <c r="S2224" s="41">
        <f t="shared" si="276"/>
        <v>3.7878788197393154E-2</v>
      </c>
      <c r="U2224" s="42">
        <f>Beazley_data[[#This Row],[Acq_costs]]</f>
        <v>13322.6079705882</v>
      </c>
      <c r="V2224" s="40">
        <f t="shared" si="277"/>
        <v>13847.1201</v>
      </c>
      <c r="W2224" s="43">
        <f t="shared" si="278"/>
        <v>3.7878788197395631E-2</v>
      </c>
      <c r="Y2224" s="44">
        <f>Beazley_data[[#This Row],[total_RC]]</f>
        <v>1.1137364108818899</v>
      </c>
      <c r="Z2224" s="45">
        <f t="shared" si="279"/>
        <v>1.1137364124964499</v>
      </c>
      <c r="AA2224" s="43">
        <f t="shared" si="280"/>
        <v>1.4496787777636606E-9</v>
      </c>
      <c r="AD2224" s="42">
        <f>Beazley_data[[#This Row],[Cat_incurred]]+Beazley_data[[#This Row],[incurred_exc_cat]]</f>
        <v>0</v>
      </c>
      <c r="AE2224" s="40">
        <f t="shared" si="281"/>
        <v>0</v>
      </c>
      <c r="AF2224" s="43" t="str">
        <f t="shared" si="282"/>
        <v>no values</v>
      </c>
    </row>
    <row r="2225" spans="1:32" x14ac:dyDescent="0.25">
      <c r="A2225" s="46" t="s">
        <v>2505</v>
      </c>
      <c r="B2225" s="46" t="s">
        <v>160</v>
      </c>
      <c r="C2225">
        <v>2023</v>
      </c>
      <c r="D2225" s="84">
        <v>117187.425</v>
      </c>
      <c r="E2225">
        <v>13020.825000000001</v>
      </c>
      <c r="F2225">
        <v>0</v>
      </c>
      <c r="G2225">
        <v>0</v>
      </c>
      <c r="H2225">
        <v>0</v>
      </c>
      <c r="I2225">
        <v>0</v>
      </c>
      <c r="K2225">
        <v>0</v>
      </c>
      <c r="L2225">
        <v>0</v>
      </c>
      <c r="M2225" s="38">
        <f>IF(OR(Beazley_data[[#This Row],[total_RC]]&lt;0.6,Beazley_data[[#This Row],[total_RC]]&gt;2),1,Beazley_data[[#This Row],[total_RC]])</f>
        <v>1</v>
      </c>
      <c r="P2225" s="39" t="str">
        <f>Beazley_data[[#This Row],[key]]</f>
        <v>NX2023</v>
      </c>
      <c r="Q2225" s="40">
        <f>Beazley_data[[#This Row],[WEP]]</f>
        <v>117187.425</v>
      </c>
      <c r="R2225" s="40">
        <f t="shared" si="275"/>
        <v>0</v>
      </c>
      <c r="S2225" s="41" t="str">
        <f t="shared" si="276"/>
        <v>no values</v>
      </c>
      <c r="U2225" s="42">
        <f>Beazley_data[[#This Row],[Acq_costs]]</f>
        <v>13020.825000000001</v>
      </c>
      <c r="V2225" s="40">
        <f t="shared" si="277"/>
        <v>0</v>
      </c>
      <c r="W2225" s="43" t="str">
        <f t="shared" si="278"/>
        <v>no values</v>
      </c>
      <c r="Y2225" s="44">
        <f>Beazley_data[[#This Row],[total_RC]]</f>
        <v>0</v>
      </c>
      <c r="Z2225" s="45">
        <f t="shared" si="279"/>
        <v>0</v>
      </c>
      <c r="AA2225" s="43" t="str">
        <f t="shared" si="280"/>
        <v>no values</v>
      </c>
      <c r="AD2225" s="42">
        <f>Beazley_data[[#This Row],[Cat_incurred]]+Beazley_data[[#This Row],[incurred_exc_cat]]</f>
        <v>0</v>
      </c>
      <c r="AE2225" s="40">
        <f t="shared" si="281"/>
        <v>0</v>
      </c>
      <c r="AF2225" s="43" t="str">
        <f t="shared" si="282"/>
        <v>no values</v>
      </c>
    </row>
    <row r="2226" spans="1:32" x14ac:dyDescent="0.25">
      <c r="A2226" s="48" t="s">
        <v>2506</v>
      </c>
      <c r="B2226" s="48" t="s">
        <v>160</v>
      </c>
      <c r="C2226" s="49">
        <v>2024</v>
      </c>
      <c r="D2226" s="85">
        <v>150000</v>
      </c>
      <c r="E2226" s="49">
        <v>50000</v>
      </c>
      <c r="F2226" s="49">
        <v>0</v>
      </c>
      <c r="G2226" s="49">
        <v>0</v>
      </c>
      <c r="H2226" s="49">
        <v>0</v>
      </c>
      <c r="I2226" s="49">
        <v>0</v>
      </c>
      <c r="J2226" s="49">
        <v>0.91500000000000004</v>
      </c>
      <c r="K2226" s="49">
        <v>0</v>
      </c>
      <c r="L2226" s="49">
        <v>0</v>
      </c>
      <c r="M2226" s="38">
        <f>IF(OR(Beazley_data[[#This Row],[total_RC]]&lt;0.6,Beazley_data[[#This Row],[total_RC]]&gt;2),1,Beazley_data[[#This Row],[total_RC]])</f>
        <v>0.91500000000000004</v>
      </c>
      <c r="P2226" s="39" t="str">
        <f>Beazley_data[[#This Row],[key]]</f>
        <v>NX2024</v>
      </c>
      <c r="Q2226" s="40">
        <f>Beazley_data[[#This Row],[WEP]]</f>
        <v>150000</v>
      </c>
      <c r="R2226" s="40">
        <f t="shared" si="275"/>
        <v>0</v>
      </c>
      <c r="S2226" s="41" t="str">
        <f t="shared" si="276"/>
        <v>no values</v>
      </c>
      <c r="U2226" s="42">
        <f>Beazley_data[[#This Row],[Acq_costs]]</f>
        <v>50000</v>
      </c>
      <c r="V2226" s="40">
        <f t="shared" si="277"/>
        <v>0</v>
      </c>
      <c r="W2226" s="43" t="str">
        <f t="shared" si="278"/>
        <v>no values</v>
      </c>
      <c r="Y2226" s="44">
        <f>Beazley_data[[#This Row],[total_RC]]</f>
        <v>0.91500000000000004</v>
      </c>
      <c r="Z2226" s="45">
        <f t="shared" si="279"/>
        <v>0</v>
      </c>
      <c r="AA2226" s="43" t="str">
        <f t="shared" si="280"/>
        <v>no values</v>
      </c>
      <c r="AD2226" s="42">
        <f>Beazley_data[[#This Row],[Cat_incurred]]+Beazley_data[[#This Row],[incurred_exc_cat]]</f>
        <v>0</v>
      </c>
      <c r="AE2226" s="40">
        <f t="shared" si="281"/>
        <v>0</v>
      </c>
      <c r="AF2226" s="43" t="str">
        <f t="shared" si="282"/>
        <v>no values</v>
      </c>
    </row>
    <row r="2227" spans="1:32" x14ac:dyDescent="0.25">
      <c r="A2227" s="46" t="s">
        <v>2507</v>
      </c>
      <c r="B2227" s="46" t="s">
        <v>36</v>
      </c>
      <c r="C2227">
        <v>1993</v>
      </c>
      <c r="D2227" s="84">
        <v>68101.939199999993</v>
      </c>
      <c r="E2227">
        <v>22700.646400000001</v>
      </c>
      <c r="F2227">
        <v>0</v>
      </c>
      <c r="G2227">
        <v>0</v>
      </c>
      <c r="H2227">
        <v>881.31656500019994</v>
      </c>
      <c r="I2227">
        <v>881.31656500019994</v>
      </c>
      <c r="J2227">
        <v>1</v>
      </c>
      <c r="K2227">
        <v>881.31656500019994</v>
      </c>
      <c r="L2227">
        <v>881.31656500019994</v>
      </c>
      <c r="M2227" s="38">
        <f>IF(OR(Beazley_data[[#This Row],[total_RC]]&lt;0.6,Beazley_data[[#This Row],[total_RC]]&gt;2),1,Beazley_data[[#This Row],[total_RC]])</f>
        <v>1</v>
      </c>
      <c r="P2227" s="39" t="str">
        <f>Beazley_data[[#This Row],[key]]</f>
        <v>O1993</v>
      </c>
      <c r="Q2227" s="40">
        <f>Beazley_data[[#This Row],[WEP]]</f>
        <v>68101.939199999993</v>
      </c>
      <c r="R2227" s="40">
        <f t="shared" si="275"/>
        <v>0</v>
      </c>
      <c r="S2227" s="41" t="str">
        <f t="shared" si="276"/>
        <v>no values</v>
      </c>
      <c r="U2227" s="42">
        <f>Beazley_data[[#This Row],[Acq_costs]]</f>
        <v>22700.646400000001</v>
      </c>
      <c r="V2227" s="40">
        <f t="shared" si="277"/>
        <v>0</v>
      </c>
      <c r="W2227" s="43" t="str">
        <f t="shared" si="278"/>
        <v>no values</v>
      </c>
      <c r="Y2227" s="44">
        <f>Beazley_data[[#This Row],[total_RC]]</f>
        <v>1</v>
      </c>
      <c r="Z2227" s="45">
        <f t="shared" si="279"/>
        <v>0</v>
      </c>
      <c r="AA2227" s="43" t="str">
        <f t="shared" si="280"/>
        <v>no values</v>
      </c>
      <c r="AD2227" s="42">
        <f>Beazley_data[[#This Row],[Cat_incurred]]+Beazley_data[[#This Row],[incurred_exc_cat]]</f>
        <v>881.31656500019994</v>
      </c>
      <c r="AE2227" s="40">
        <f t="shared" si="281"/>
        <v>0</v>
      </c>
      <c r="AF2227" s="43" t="str">
        <f t="shared" si="282"/>
        <v>no values</v>
      </c>
    </row>
    <row r="2228" spans="1:32" x14ac:dyDescent="0.25">
      <c r="A2228" s="48" t="s">
        <v>2508</v>
      </c>
      <c r="B2228" s="48" t="s">
        <v>36</v>
      </c>
      <c r="C2228" s="49">
        <v>1994</v>
      </c>
      <c r="D2228" s="85">
        <v>1579041.5600999999</v>
      </c>
      <c r="E2228" s="49">
        <v>57270.937412953397</v>
      </c>
      <c r="F2228" s="49">
        <v>804438.76303226</v>
      </c>
      <c r="G2228" s="49">
        <v>804438.76303226</v>
      </c>
      <c r="H2228" s="49">
        <v>1302557.47973238</v>
      </c>
      <c r="I2228" s="49">
        <v>1302859.5531287999</v>
      </c>
      <c r="J2228" s="49"/>
      <c r="K2228" s="49">
        <v>2106996.2427646401</v>
      </c>
      <c r="L2228" s="49">
        <v>2107298.3161610598</v>
      </c>
      <c r="M2228" s="38">
        <f>IF(OR(Beazley_data[[#This Row],[total_RC]]&lt;0.6,Beazley_data[[#This Row],[total_RC]]&gt;2),1,Beazley_data[[#This Row],[total_RC]])</f>
        <v>1</v>
      </c>
      <c r="P2228" s="39" t="str">
        <f>Beazley_data[[#This Row],[key]]</f>
        <v>O1994</v>
      </c>
      <c r="Q2228" s="40">
        <f>Beazley_data[[#This Row],[WEP]]</f>
        <v>1579041.5600999999</v>
      </c>
      <c r="R2228" s="40">
        <f t="shared" si="275"/>
        <v>0</v>
      </c>
      <c r="S2228" s="41" t="str">
        <f t="shared" si="276"/>
        <v>no values</v>
      </c>
      <c r="U2228" s="42">
        <f>Beazley_data[[#This Row],[Acq_costs]]</f>
        <v>57270.937412953397</v>
      </c>
      <c r="V2228" s="40">
        <f t="shared" si="277"/>
        <v>0</v>
      </c>
      <c r="W2228" s="43" t="str">
        <f t="shared" si="278"/>
        <v>no values</v>
      </c>
      <c r="Y2228" s="44">
        <f>Beazley_data[[#This Row],[total_RC]]</f>
        <v>0</v>
      </c>
      <c r="Z2228" s="45">
        <f t="shared" si="279"/>
        <v>0</v>
      </c>
      <c r="AA2228" s="43" t="str">
        <f t="shared" si="280"/>
        <v>no values</v>
      </c>
      <c r="AD2228" s="42">
        <f>Beazley_data[[#This Row],[Cat_incurred]]+Beazley_data[[#This Row],[incurred_exc_cat]]</f>
        <v>2107298.3161610598</v>
      </c>
      <c r="AE2228" s="40">
        <f t="shared" si="281"/>
        <v>0</v>
      </c>
      <c r="AF2228" s="43" t="str">
        <f t="shared" si="282"/>
        <v>no values</v>
      </c>
    </row>
    <row r="2229" spans="1:32" x14ac:dyDescent="0.25">
      <c r="A2229" s="46" t="s">
        <v>2509</v>
      </c>
      <c r="B2229" s="46" t="s">
        <v>36</v>
      </c>
      <c r="C2229">
        <v>1995</v>
      </c>
      <c r="D2229" s="84">
        <v>1669504.4053</v>
      </c>
      <c r="E2229">
        <v>60551.973249222799</v>
      </c>
      <c r="F2229">
        <v>406515.60618170002</v>
      </c>
      <c r="G2229">
        <v>406515.60618170002</v>
      </c>
      <c r="H2229">
        <v>1209317.5351167601</v>
      </c>
      <c r="I2229">
        <v>1209483.34671304</v>
      </c>
      <c r="J2229">
        <v>1.05</v>
      </c>
      <c r="K2229">
        <v>1615833.1412984601</v>
      </c>
      <c r="L2229">
        <v>1615998.95289474</v>
      </c>
      <c r="M2229" s="38">
        <f>IF(OR(Beazley_data[[#This Row],[total_RC]]&lt;0.6,Beazley_data[[#This Row],[total_RC]]&gt;2),1,Beazley_data[[#This Row],[total_RC]])</f>
        <v>1.05</v>
      </c>
      <c r="P2229" s="39" t="str">
        <f>Beazley_data[[#This Row],[key]]</f>
        <v>O1995</v>
      </c>
      <c r="Q2229" s="40">
        <f>Beazley_data[[#This Row],[WEP]]</f>
        <v>1669504.4053</v>
      </c>
      <c r="R2229" s="40">
        <f t="shared" si="275"/>
        <v>0</v>
      </c>
      <c r="S2229" s="41" t="str">
        <f t="shared" si="276"/>
        <v>no values</v>
      </c>
      <c r="U2229" s="42">
        <f>Beazley_data[[#This Row],[Acq_costs]]</f>
        <v>60551.973249222799</v>
      </c>
      <c r="V2229" s="40">
        <f t="shared" si="277"/>
        <v>0</v>
      </c>
      <c r="W2229" s="43" t="str">
        <f t="shared" si="278"/>
        <v>no values</v>
      </c>
      <c r="Y2229" s="44">
        <f>Beazley_data[[#This Row],[total_RC]]</f>
        <v>1.05</v>
      </c>
      <c r="Z2229" s="45">
        <f t="shared" si="279"/>
        <v>0</v>
      </c>
      <c r="AA2229" s="43" t="str">
        <f t="shared" si="280"/>
        <v>no values</v>
      </c>
      <c r="AD2229" s="42">
        <f>Beazley_data[[#This Row],[Cat_incurred]]+Beazley_data[[#This Row],[incurred_exc_cat]]</f>
        <v>1615998.95289474</v>
      </c>
      <c r="AE2229" s="40">
        <f t="shared" si="281"/>
        <v>0</v>
      </c>
      <c r="AF2229" s="43" t="str">
        <f t="shared" si="282"/>
        <v>no values</v>
      </c>
    </row>
    <row r="2230" spans="1:32" x14ac:dyDescent="0.25">
      <c r="A2230" s="48" t="s">
        <v>2510</v>
      </c>
      <c r="B2230" s="48" t="s">
        <v>36</v>
      </c>
      <c r="C2230" s="49">
        <v>1996</v>
      </c>
      <c r="D2230" s="85">
        <v>1125047.3492999999</v>
      </c>
      <c r="E2230" s="49">
        <v>41001.824876813502</v>
      </c>
      <c r="F2230" s="49">
        <v>53186.451468047999</v>
      </c>
      <c r="G2230" s="49">
        <v>53186.451468047999</v>
      </c>
      <c r="H2230" s="49">
        <v>1126901.80302772</v>
      </c>
      <c r="I2230" s="49">
        <v>1170420.62102044</v>
      </c>
      <c r="J2230" s="49">
        <v>1</v>
      </c>
      <c r="K2230" s="49">
        <v>1180088.25449577</v>
      </c>
      <c r="L2230" s="49">
        <v>1223607.07248849</v>
      </c>
      <c r="M2230" s="38">
        <f>IF(OR(Beazley_data[[#This Row],[total_RC]]&lt;0.6,Beazley_data[[#This Row],[total_RC]]&gt;2),1,Beazley_data[[#This Row],[total_RC]])</f>
        <v>1</v>
      </c>
      <c r="P2230" s="39" t="str">
        <f>Beazley_data[[#This Row],[key]]</f>
        <v>O1996</v>
      </c>
      <c r="Q2230" s="40">
        <f>Beazley_data[[#This Row],[WEP]]</f>
        <v>1125047.3492999999</v>
      </c>
      <c r="R2230" s="40">
        <f t="shared" si="275"/>
        <v>0</v>
      </c>
      <c r="S2230" s="41" t="str">
        <f t="shared" si="276"/>
        <v>no values</v>
      </c>
      <c r="U2230" s="42">
        <f>Beazley_data[[#This Row],[Acq_costs]]</f>
        <v>41001.824876813502</v>
      </c>
      <c r="V2230" s="40">
        <f t="shared" si="277"/>
        <v>0</v>
      </c>
      <c r="W2230" s="43" t="str">
        <f t="shared" si="278"/>
        <v>no values</v>
      </c>
      <c r="Y2230" s="44">
        <f>Beazley_data[[#This Row],[total_RC]]</f>
        <v>1</v>
      </c>
      <c r="Z2230" s="45">
        <f t="shared" si="279"/>
        <v>0</v>
      </c>
      <c r="AA2230" s="43" t="str">
        <f t="shared" si="280"/>
        <v>no values</v>
      </c>
      <c r="AD2230" s="42">
        <f>Beazley_data[[#This Row],[Cat_incurred]]+Beazley_data[[#This Row],[incurred_exc_cat]]</f>
        <v>1223607.0724884879</v>
      </c>
      <c r="AE2230" s="40">
        <f t="shared" si="281"/>
        <v>0</v>
      </c>
      <c r="AF2230" s="43" t="str">
        <f t="shared" si="282"/>
        <v>no values</v>
      </c>
    </row>
    <row r="2231" spans="1:32" x14ac:dyDescent="0.25">
      <c r="A2231" s="46" t="s">
        <v>2511</v>
      </c>
      <c r="B2231" s="46" t="s">
        <v>36</v>
      </c>
      <c r="C2231">
        <v>1998</v>
      </c>
      <c r="D2231" s="84">
        <v>5370.7647999999999</v>
      </c>
      <c r="E2231">
        <v>1634.5567182795701</v>
      </c>
      <c r="F2231">
        <v>0</v>
      </c>
      <c r="G2231">
        <v>0</v>
      </c>
      <c r="H2231">
        <v>1381.60457619</v>
      </c>
      <c r="I2231">
        <v>1381.60457619</v>
      </c>
      <c r="J2231">
        <v>1</v>
      </c>
      <c r="K2231">
        <v>1381.60457619</v>
      </c>
      <c r="L2231">
        <v>1381.60457619</v>
      </c>
      <c r="M2231" s="38">
        <f>IF(OR(Beazley_data[[#This Row],[total_RC]]&lt;0.6,Beazley_data[[#This Row],[total_RC]]&gt;2),1,Beazley_data[[#This Row],[total_RC]])</f>
        <v>1</v>
      </c>
      <c r="P2231" s="39" t="str">
        <f>Beazley_data[[#This Row],[key]]</f>
        <v>O1998</v>
      </c>
      <c r="Q2231" s="40">
        <f>Beazley_data[[#This Row],[WEP]]</f>
        <v>5370.7647999999999</v>
      </c>
      <c r="R2231" s="40">
        <f t="shared" si="275"/>
        <v>0</v>
      </c>
      <c r="S2231" s="41" t="str">
        <f t="shared" si="276"/>
        <v>no values</v>
      </c>
      <c r="U2231" s="42">
        <f>Beazley_data[[#This Row],[Acq_costs]]</f>
        <v>1634.5567182795701</v>
      </c>
      <c r="V2231" s="40">
        <f t="shared" si="277"/>
        <v>0</v>
      </c>
      <c r="W2231" s="43" t="str">
        <f t="shared" si="278"/>
        <v>no values</v>
      </c>
      <c r="Y2231" s="44">
        <f>Beazley_data[[#This Row],[total_RC]]</f>
        <v>1</v>
      </c>
      <c r="Z2231" s="45">
        <f t="shared" si="279"/>
        <v>0</v>
      </c>
      <c r="AA2231" s="43" t="str">
        <f t="shared" si="280"/>
        <v>no values</v>
      </c>
      <c r="AD2231" s="42">
        <f>Beazley_data[[#This Row],[Cat_incurred]]+Beazley_data[[#This Row],[incurred_exc_cat]]</f>
        <v>1381.60457619</v>
      </c>
      <c r="AE2231" s="40">
        <f t="shared" si="281"/>
        <v>0</v>
      </c>
      <c r="AF2231" s="43" t="str">
        <f t="shared" si="282"/>
        <v>no values</v>
      </c>
    </row>
    <row r="2232" spans="1:32" x14ac:dyDescent="0.25">
      <c r="A2232" s="48" t="s">
        <v>2512</v>
      </c>
      <c r="B2232" s="48" t="s">
        <v>36</v>
      </c>
      <c r="C2232" s="49">
        <v>1999</v>
      </c>
      <c r="D2232" s="85">
        <v>521516.92290000001</v>
      </c>
      <c r="E2232" s="49">
        <v>195675.515919511</v>
      </c>
      <c r="F2232" s="49">
        <v>514605.30005858</v>
      </c>
      <c r="G2232" s="49">
        <v>514605.30005858</v>
      </c>
      <c r="H2232" s="49">
        <v>138845.390556817</v>
      </c>
      <c r="I2232" s="49">
        <v>138845.390556817</v>
      </c>
      <c r="J2232" s="49">
        <v>0.83154810066080098</v>
      </c>
      <c r="K2232" s="49">
        <v>653450.69061539695</v>
      </c>
      <c r="L2232" s="49">
        <v>653450.69061539695</v>
      </c>
      <c r="M2232" s="38">
        <f>IF(OR(Beazley_data[[#This Row],[total_RC]]&lt;0.6,Beazley_data[[#This Row],[total_RC]]&gt;2),1,Beazley_data[[#This Row],[total_RC]])</f>
        <v>0.83154810066080098</v>
      </c>
      <c r="P2232" s="39" t="str">
        <f>Beazley_data[[#This Row],[key]]</f>
        <v>O1999</v>
      </c>
      <c r="Q2232" s="40">
        <f>Beazley_data[[#This Row],[WEP]]</f>
        <v>521516.92290000001</v>
      </c>
      <c r="R2232" s="40">
        <f t="shared" si="275"/>
        <v>0</v>
      </c>
      <c r="S2232" s="41" t="str">
        <f t="shared" si="276"/>
        <v>no values</v>
      </c>
      <c r="U2232" s="42">
        <f>Beazley_data[[#This Row],[Acq_costs]]</f>
        <v>195675.515919511</v>
      </c>
      <c r="V2232" s="40">
        <f t="shared" si="277"/>
        <v>0</v>
      </c>
      <c r="W2232" s="43" t="str">
        <f t="shared" si="278"/>
        <v>no values</v>
      </c>
      <c r="Y2232" s="44">
        <f>Beazley_data[[#This Row],[total_RC]]</f>
        <v>0.83154810066080098</v>
      </c>
      <c r="Z2232" s="45">
        <f t="shared" si="279"/>
        <v>0</v>
      </c>
      <c r="AA2232" s="43" t="str">
        <f t="shared" si="280"/>
        <v>no values</v>
      </c>
      <c r="AD2232" s="42">
        <f>Beazley_data[[#This Row],[Cat_incurred]]+Beazley_data[[#This Row],[incurred_exc_cat]]</f>
        <v>653450.69061539695</v>
      </c>
      <c r="AE2232" s="40">
        <f t="shared" si="281"/>
        <v>0</v>
      </c>
      <c r="AF2232" s="43" t="str">
        <f t="shared" si="282"/>
        <v>no values</v>
      </c>
    </row>
    <row r="2233" spans="1:32" x14ac:dyDescent="0.25">
      <c r="A2233" s="46" t="s">
        <v>2513</v>
      </c>
      <c r="B2233" s="46" t="s">
        <v>36</v>
      </c>
      <c r="C2233">
        <v>2000</v>
      </c>
      <c r="D2233" s="84">
        <v>182476.54430000001</v>
      </c>
      <c r="E2233">
        <v>56746.223898065196</v>
      </c>
      <c r="F2233">
        <v>8071.1352654800003</v>
      </c>
      <c r="G2233">
        <v>8071.1352654800003</v>
      </c>
      <c r="H2233">
        <v>42956.0287361296</v>
      </c>
      <c r="I2233">
        <v>42956.0287361296</v>
      </c>
      <c r="J2233">
        <v>0.96266193161914504</v>
      </c>
      <c r="K2233">
        <v>51027.164001609599</v>
      </c>
      <c r="L2233">
        <v>51027.164001609599</v>
      </c>
      <c r="M2233" s="38">
        <f>IF(OR(Beazley_data[[#This Row],[total_RC]]&lt;0.6,Beazley_data[[#This Row],[total_RC]]&gt;2),1,Beazley_data[[#This Row],[total_RC]])</f>
        <v>0.96266193161914504</v>
      </c>
      <c r="P2233" s="39" t="str">
        <f>Beazley_data[[#This Row],[key]]</f>
        <v>O2000</v>
      </c>
      <c r="Q2233" s="40">
        <f>Beazley_data[[#This Row],[WEP]]</f>
        <v>182476.54430000001</v>
      </c>
      <c r="R2233" s="40">
        <f t="shared" si="275"/>
        <v>189630.01458328299</v>
      </c>
      <c r="S2233" s="41">
        <f t="shared" si="276"/>
        <v>3.7723301867602137E-2</v>
      </c>
      <c r="U2233" s="42">
        <f>Beazley_data[[#This Row],[Acq_costs]]</f>
        <v>56746.223898065196</v>
      </c>
      <c r="V2233" s="40">
        <f t="shared" si="277"/>
        <v>59126.746270590404</v>
      </c>
      <c r="W2233" s="43">
        <f t="shared" si="278"/>
        <v>4.0261345713678773E-2</v>
      </c>
      <c r="Y2233" s="44">
        <f>Beazley_data[[#This Row],[total_RC]]</f>
        <v>0.96266193161914504</v>
      </c>
      <c r="Z2233" s="45">
        <f t="shared" si="279"/>
        <v>0.96399071721930396</v>
      </c>
      <c r="AA2233" s="43">
        <f t="shared" si="280"/>
        <v>1.3784215723486352E-3</v>
      </c>
      <c r="AD2233" s="42">
        <f>Beazley_data[[#This Row],[Cat_incurred]]+Beazley_data[[#This Row],[incurred_exc_cat]]</f>
        <v>51027.164001609599</v>
      </c>
      <c r="AE2233" s="40">
        <f t="shared" si="281"/>
        <v>54924.614057965198</v>
      </c>
      <c r="AF2233" s="43">
        <f t="shared" si="282"/>
        <v>7.0959989855229375E-2</v>
      </c>
    </row>
    <row r="2234" spans="1:32" x14ac:dyDescent="0.25">
      <c r="A2234" s="48" t="s">
        <v>2514</v>
      </c>
      <c r="B2234" s="48" t="s">
        <v>36</v>
      </c>
      <c r="C2234" s="49">
        <v>2001</v>
      </c>
      <c r="D2234" s="85">
        <v>561240.98060000001</v>
      </c>
      <c r="E2234" s="49">
        <v>163081.05757266699</v>
      </c>
      <c r="F2234" s="49">
        <v>19202.28936549</v>
      </c>
      <c r="G2234" s="49">
        <v>19202.28936549</v>
      </c>
      <c r="H2234" s="49">
        <v>75705.183474250007</v>
      </c>
      <c r="I2234" s="49">
        <v>75705.183474250007</v>
      </c>
      <c r="J2234" s="49">
        <v>1.1226688613537901</v>
      </c>
      <c r="K2234" s="49">
        <v>94907.472839740003</v>
      </c>
      <c r="L2234" s="49">
        <v>94907.472839740003</v>
      </c>
      <c r="M2234" s="38">
        <f>IF(OR(Beazley_data[[#This Row],[total_RC]]&lt;0.6,Beazley_data[[#This Row],[total_RC]]&gt;2),1,Beazley_data[[#This Row],[total_RC]])</f>
        <v>1.1226688613537901</v>
      </c>
      <c r="P2234" s="39" t="str">
        <f>Beazley_data[[#This Row],[key]]</f>
        <v>O2001</v>
      </c>
      <c r="Q2234" s="40">
        <f>Beazley_data[[#This Row],[WEP]]</f>
        <v>561240.98060000001</v>
      </c>
      <c r="R2234" s="40">
        <f t="shared" si="275"/>
        <v>572993.38333999994</v>
      </c>
      <c r="S2234" s="41">
        <f t="shared" si="276"/>
        <v>2.0510538309351383E-2</v>
      </c>
      <c r="U2234" s="42">
        <f>Beazley_data[[#This Row],[Acq_costs]]</f>
        <v>163081.05757266699</v>
      </c>
      <c r="V2234" s="40">
        <f t="shared" si="277"/>
        <v>166313.29102800001</v>
      </c>
      <c r="W2234" s="43">
        <f t="shared" si="278"/>
        <v>1.9434607032031165E-2</v>
      </c>
      <c r="Y2234" s="44">
        <f>Beazley_data[[#This Row],[total_RC]]</f>
        <v>1.1226688613537901</v>
      </c>
      <c r="Z2234" s="45">
        <f t="shared" si="279"/>
        <v>1.1222959368513501</v>
      </c>
      <c r="AA2234" s="43">
        <f t="shared" si="280"/>
        <v>-3.3228713585672519E-4</v>
      </c>
      <c r="AD2234" s="42">
        <f>Beazley_data[[#This Row],[Cat_incurred]]+Beazley_data[[#This Row],[incurred_exc_cat]]</f>
        <v>94907.472839740003</v>
      </c>
      <c r="AE2234" s="40">
        <f t="shared" si="281"/>
        <v>98244.670207999996</v>
      </c>
      <c r="AF2234" s="43">
        <f t="shared" si="282"/>
        <v>3.3968228110436947E-2</v>
      </c>
    </row>
    <row r="2235" spans="1:32" x14ac:dyDescent="0.25">
      <c r="A2235" s="46" t="s">
        <v>2515</v>
      </c>
      <c r="B2235" s="46" t="s">
        <v>36</v>
      </c>
      <c r="C2235">
        <v>2002</v>
      </c>
      <c r="D2235" s="84">
        <v>3331836.1357999998</v>
      </c>
      <c r="E2235">
        <v>1304725.7512433301</v>
      </c>
      <c r="F2235">
        <v>1356519.6234689599</v>
      </c>
      <c r="G2235">
        <v>1356519.6234689599</v>
      </c>
      <c r="H2235">
        <v>125744.77803346999</v>
      </c>
      <c r="I2235">
        <v>125744.77803346999</v>
      </c>
      <c r="J2235">
        <v>1.0608500941967101</v>
      </c>
      <c r="K2235">
        <v>1482264.40150243</v>
      </c>
      <c r="L2235">
        <v>1482264.40150243</v>
      </c>
      <c r="M2235" s="38">
        <f>IF(OR(Beazley_data[[#This Row],[total_RC]]&lt;0.6,Beazley_data[[#This Row],[total_RC]]&gt;2),1,Beazley_data[[#This Row],[total_RC]])</f>
        <v>1.0608500941967101</v>
      </c>
      <c r="P2235" s="39" t="str">
        <f>Beazley_data[[#This Row],[key]]</f>
        <v>O2002</v>
      </c>
      <c r="Q2235" s="40">
        <f>Beazley_data[[#This Row],[WEP]]</f>
        <v>3331836.1357999998</v>
      </c>
      <c r="R2235" s="40">
        <f t="shared" si="275"/>
        <v>3370022.6502800002</v>
      </c>
      <c r="S2235" s="41">
        <f t="shared" si="276"/>
        <v>1.1331233775781185E-2</v>
      </c>
      <c r="U2235" s="42">
        <f>Beazley_data[[#This Row],[Acq_costs]]</f>
        <v>1304725.7512433301</v>
      </c>
      <c r="V2235" s="40">
        <f t="shared" si="277"/>
        <v>1320668.019412</v>
      </c>
      <c r="W2235" s="43">
        <f t="shared" si="278"/>
        <v>1.2071366864602246E-2</v>
      </c>
      <c r="Y2235" s="44">
        <f>Beazley_data[[#This Row],[total_RC]]</f>
        <v>1.0608500941967101</v>
      </c>
      <c r="Z2235" s="45">
        <f t="shared" si="279"/>
        <v>1.0610895886845599</v>
      </c>
      <c r="AA2235" s="43">
        <f t="shared" si="280"/>
        <v>2.2570618956574754E-4</v>
      </c>
      <c r="AD2235" s="42">
        <f>Beazley_data[[#This Row],[Cat_incurred]]+Beazley_data[[#This Row],[incurred_exc_cat]]</f>
        <v>1482264.40150243</v>
      </c>
      <c r="AE2235" s="40">
        <f t="shared" si="281"/>
        <v>1545275.20056358</v>
      </c>
      <c r="AF2235" s="43">
        <f t="shared" si="282"/>
        <v>4.0776425479532238E-2</v>
      </c>
    </row>
    <row r="2236" spans="1:32" x14ac:dyDescent="0.25">
      <c r="A2236" s="48" t="s">
        <v>2516</v>
      </c>
      <c r="B2236" s="48" t="s">
        <v>36</v>
      </c>
      <c r="C2236" s="49">
        <v>2003</v>
      </c>
      <c r="D2236" s="85">
        <v>2065795.8776</v>
      </c>
      <c r="E2236" s="49">
        <v>680200.67139208701</v>
      </c>
      <c r="F2236" s="49">
        <v>593841.72</v>
      </c>
      <c r="G2236" s="49">
        <v>593841.72</v>
      </c>
      <c r="H2236" s="49">
        <v>677191.25989206997</v>
      </c>
      <c r="I2236" s="49">
        <v>677191.25989206997</v>
      </c>
      <c r="J2236" s="49">
        <v>1.09522357329853</v>
      </c>
      <c r="K2236" s="49">
        <v>1271032.9798920699</v>
      </c>
      <c r="L2236" s="49">
        <v>1271032.9798920699</v>
      </c>
      <c r="M2236" s="38">
        <f>IF(OR(Beazley_data[[#This Row],[total_RC]]&lt;0.6,Beazley_data[[#This Row],[total_RC]]&gt;2),1,Beazley_data[[#This Row],[total_RC]])</f>
        <v>1.09522357329853</v>
      </c>
      <c r="P2236" s="39" t="str">
        <f>Beazley_data[[#This Row],[key]]</f>
        <v>O2003</v>
      </c>
      <c r="Q2236" s="40">
        <f>Beazley_data[[#This Row],[WEP]]</f>
        <v>2065795.8776</v>
      </c>
      <c r="R2236" s="40">
        <f t="shared" si="275"/>
        <v>2078036.9463839999</v>
      </c>
      <c r="S2236" s="41">
        <f t="shared" si="276"/>
        <v>5.8906887123930194E-3</v>
      </c>
      <c r="U2236" s="42">
        <f>Beazley_data[[#This Row],[Acq_costs]]</f>
        <v>680200.67139208701</v>
      </c>
      <c r="V2236" s="40">
        <f t="shared" si="277"/>
        <v>682957.63881599996</v>
      </c>
      <c r="W2236" s="43">
        <f t="shared" si="278"/>
        <v>4.0368058972040065E-3</v>
      </c>
      <c r="Y2236" s="44">
        <f>Beazley_data[[#This Row],[total_RC]]</f>
        <v>1.09522357329853</v>
      </c>
      <c r="Z2236" s="45">
        <f t="shared" si="279"/>
        <v>1.09503666481702</v>
      </c>
      <c r="AA2236" s="43">
        <f t="shared" si="280"/>
        <v>-1.7068696192129056E-4</v>
      </c>
      <c r="AD2236" s="42">
        <f>Beazley_data[[#This Row],[Cat_incurred]]+Beazley_data[[#This Row],[incurred_exc_cat]]</f>
        <v>1271032.9798920699</v>
      </c>
      <c r="AE2236" s="40">
        <f t="shared" si="281"/>
        <v>1292553.982444</v>
      </c>
      <c r="AF2236" s="43">
        <f t="shared" si="282"/>
        <v>1.6649983555222556E-2</v>
      </c>
    </row>
    <row r="2237" spans="1:32" x14ac:dyDescent="0.25">
      <c r="A2237" s="46" t="s">
        <v>2517</v>
      </c>
      <c r="B2237" s="46" t="s">
        <v>36</v>
      </c>
      <c r="C2237">
        <v>2004</v>
      </c>
      <c r="D2237" s="84">
        <v>2918723.7529000002</v>
      </c>
      <c r="E2237">
        <v>1083583.1659339799</v>
      </c>
      <c r="F2237">
        <v>3149472.19337693</v>
      </c>
      <c r="G2237">
        <v>3149472.19337693</v>
      </c>
      <c r="H2237">
        <v>0</v>
      </c>
      <c r="I2237">
        <v>0</v>
      </c>
      <c r="J2237">
        <v>1.0005154368571201</v>
      </c>
      <c r="K2237">
        <v>3149472.19337693</v>
      </c>
      <c r="L2237">
        <v>3149472.19337693</v>
      </c>
      <c r="M2237" s="38">
        <f>IF(OR(Beazley_data[[#This Row],[total_RC]]&lt;0.6,Beazley_data[[#This Row],[total_RC]]&gt;2),1,Beazley_data[[#This Row],[total_RC]])</f>
        <v>1.0005154368571201</v>
      </c>
      <c r="P2237" s="39" t="str">
        <f>Beazley_data[[#This Row],[key]]</f>
        <v>O2004</v>
      </c>
      <c r="Q2237" s="40">
        <f>Beazley_data[[#This Row],[WEP]]</f>
        <v>2918723.7529000002</v>
      </c>
      <c r="R2237" s="40">
        <f t="shared" si="275"/>
        <v>2934221.1044439999</v>
      </c>
      <c r="S2237" s="41">
        <f t="shared" si="276"/>
        <v>5.2815895572860408E-3</v>
      </c>
      <c r="U2237" s="42">
        <f>Beazley_data[[#This Row],[Acq_costs]]</f>
        <v>1083583.1659339799</v>
      </c>
      <c r="V2237" s="40">
        <f t="shared" si="277"/>
        <v>1089315.063024</v>
      </c>
      <c r="W2237" s="43">
        <f t="shared" si="278"/>
        <v>5.2619276870256937E-3</v>
      </c>
      <c r="Y2237" s="44">
        <f>Beazley_data[[#This Row],[total_RC]]</f>
        <v>1.0005154368571201</v>
      </c>
      <c r="Z2237" s="45">
        <f t="shared" si="279"/>
        <v>1.0005154368837501</v>
      </c>
      <c r="AA2237" s="43">
        <f t="shared" si="280"/>
        <v>2.6616312484100207E-11</v>
      </c>
      <c r="AD2237" s="42">
        <f>Beazley_data[[#This Row],[Cat_incurred]]+Beazley_data[[#This Row],[incurred_exc_cat]]</f>
        <v>3149472.19337693</v>
      </c>
      <c r="AE2237" s="40">
        <f t="shared" si="281"/>
        <v>3169000.1283559999</v>
      </c>
      <c r="AF2237" s="43">
        <f t="shared" si="282"/>
        <v>6.1621755090305388E-3</v>
      </c>
    </row>
    <row r="2238" spans="1:32" x14ac:dyDescent="0.25">
      <c r="A2238" s="48" t="s">
        <v>2518</v>
      </c>
      <c r="B2238" s="48" t="s">
        <v>36</v>
      </c>
      <c r="C2238" s="49">
        <v>2005</v>
      </c>
      <c r="D2238" s="85">
        <v>2409880.5778000001</v>
      </c>
      <c r="E2238" s="49">
        <v>894084.55538382404</v>
      </c>
      <c r="F2238" s="49">
        <v>845240.68686728994</v>
      </c>
      <c r="G2238" s="49">
        <v>845240.68686728994</v>
      </c>
      <c r="H2238" s="49">
        <v>76440.204429356396</v>
      </c>
      <c r="I2238" s="49">
        <v>76440.204429356396</v>
      </c>
      <c r="J2238" s="49">
        <v>1.00832091472265</v>
      </c>
      <c r="K2238" s="49">
        <v>921680.89129664598</v>
      </c>
      <c r="L2238" s="49">
        <v>921680.89129664598</v>
      </c>
      <c r="M2238" s="38">
        <f>IF(OR(Beazley_data[[#This Row],[total_RC]]&lt;0.6,Beazley_data[[#This Row],[total_RC]]&gt;2),1,Beazley_data[[#This Row],[total_RC]])</f>
        <v>1.00832091472265</v>
      </c>
      <c r="P2238" s="39" t="str">
        <f>Beazley_data[[#This Row],[key]]</f>
        <v>O2005</v>
      </c>
      <c r="Q2238" s="40">
        <f>Beazley_data[[#This Row],[WEP]]</f>
        <v>2409880.5778000001</v>
      </c>
      <c r="R2238" s="40">
        <f t="shared" si="275"/>
        <v>2428920.525752</v>
      </c>
      <c r="S2238" s="41">
        <f t="shared" si="276"/>
        <v>7.8388517656851463E-3</v>
      </c>
      <c r="U2238" s="42">
        <f>Beazley_data[[#This Row],[Acq_costs]]</f>
        <v>894084.55538382404</v>
      </c>
      <c r="V2238" s="40">
        <f t="shared" si="277"/>
        <v>900682.04231299995</v>
      </c>
      <c r="W2238" s="43">
        <f t="shared" si="278"/>
        <v>7.324989973413046E-3</v>
      </c>
      <c r="Y2238" s="44">
        <f>Beazley_data[[#This Row],[total_RC]]</f>
        <v>1.00832091472265</v>
      </c>
      <c r="Z2238" s="45">
        <f t="shared" si="279"/>
        <v>1.0085609033908001</v>
      </c>
      <c r="AA2238" s="43">
        <f t="shared" si="280"/>
        <v>2.379515875970096E-4</v>
      </c>
      <c r="AD2238" s="42">
        <f>Beazley_data[[#This Row],[Cat_incurred]]+Beazley_data[[#This Row],[incurred_exc_cat]]</f>
        <v>921680.89129664632</v>
      </c>
      <c r="AE2238" s="40">
        <f t="shared" si="281"/>
        <v>940767.83493316302</v>
      </c>
      <c r="AF2238" s="43">
        <f t="shared" si="282"/>
        <v>2.0288686462024634E-2</v>
      </c>
    </row>
    <row r="2239" spans="1:32" x14ac:dyDescent="0.25">
      <c r="A2239" s="46" t="s">
        <v>2519</v>
      </c>
      <c r="B2239" s="46" t="s">
        <v>36</v>
      </c>
      <c r="C2239">
        <v>2006</v>
      </c>
      <c r="D2239" s="84">
        <v>852697.00870000001</v>
      </c>
      <c r="E2239">
        <v>257569.99619232499</v>
      </c>
      <c r="F2239">
        <v>361073.58775641001</v>
      </c>
      <c r="G2239">
        <v>361073.58775641001</v>
      </c>
      <c r="H2239">
        <v>12392.591961419999</v>
      </c>
      <c r="I2239">
        <v>12392.591961419999</v>
      </c>
      <c r="J2239">
        <v>1.00270515154308</v>
      </c>
      <c r="K2239">
        <v>373466.17971782997</v>
      </c>
      <c r="L2239">
        <v>373466.17971782997</v>
      </c>
      <c r="M2239" s="38">
        <f>IF(OR(Beazley_data[[#This Row],[total_RC]]&lt;0.6,Beazley_data[[#This Row],[total_RC]]&gt;2),1,Beazley_data[[#This Row],[total_RC]])</f>
        <v>1.00270515154308</v>
      </c>
      <c r="P2239" s="39" t="str">
        <f>Beazley_data[[#This Row],[key]]</f>
        <v>O2006</v>
      </c>
      <c r="Q2239" s="40">
        <f>Beazley_data[[#This Row],[WEP]]</f>
        <v>852697.00870000001</v>
      </c>
      <c r="R2239" s="40">
        <f t="shared" si="275"/>
        <v>879598.67698210001</v>
      </c>
      <c r="S2239" s="41">
        <f t="shared" si="276"/>
        <v>3.0584025403948455E-2</v>
      </c>
      <c r="U2239" s="42">
        <f>Beazley_data[[#This Row],[Acq_costs]]</f>
        <v>257569.99619232499</v>
      </c>
      <c r="V2239" s="40">
        <f t="shared" si="277"/>
        <v>266154.59572490002</v>
      </c>
      <c r="W2239" s="43">
        <f t="shared" si="278"/>
        <v>3.2254184862725993E-2</v>
      </c>
      <c r="Y2239" s="44">
        <f>Beazley_data[[#This Row],[total_RC]]</f>
        <v>1.00270515154308</v>
      </c>
      <c r="Z2239" s="45">
        <f t="shared" si="279"/>
        <v>1.00270204083387</v>
      </c>
      <c r="AA2239" s="43">
        <f t="shared" si="280"/>
        <v>-3.1023265968522022E-6</v>
      </c>
      <c r="AD2239" s="42">
        <f>Beazley_data[[#This Row],[Cat_incurred]]+Beazley_data[[#This Row],[incurred_exc_cat]]</f>
        <v>373466.17971783003</v>
      </c>
      <c r="AE2239" s="40">
        <f t="shared" si="281"/>
        <v>393164.18062996003</v>
      </c>
      <c r="AF2239" s="43">
        <f t="shared" si="282"/>
        <v>5.0101209323210057E-2</v>
      </c>
    </row>
    <row r="2240" spans="1:32" x14ac:dyDescent="0.25">
      <c r="A2240" s="48" t="s">
        <v>2520</v>
      </c>
      <c r="B2240" s="48" t="s">
        <v>36</v>
      </c>
      <c r="C2240" s="49">
        <v>2007</v>
      </c>
      <c r="D2240" s="85">
        <v>727593.18279999995</v>
      </c>
      <c r="E2240" s="49">
        <v>167960.48319999999</v>
      </c>
      <c r="F2240" s="49">
        <v>355105.41552952002</v>
      </c>
      <c r="G2240" s="49">
        <v>355105.41552952002</v>
      </c>
      <c r="H2240" s="49">
        <v>95538.995383149202</v>
      </c>
      <c r="I2240" s="49">
        <v>95538.995383149202</v>
      </c>
      <c r="J2240" s="49">
        <v>0.99950609967770099</v>
      </c>
      <c r="K2240" s="49">
        <v>450644.41091266897</v>
      </c>
      <c r="L2240" s="49">
        <v>450644.41091266897</v>
      </c>
      <c r="M2240" s="38">
        <f>IF(OR(Beazley_data[[#This Row],[total_RC]]&lt;0.6,Beazley_data[[#This Row],[total_RC]]&gt;2),1,Beazley_data[[#This Row],[total_RC]])</f>
        <v>0.99950609967770099</v>
      </c>
      <c r="P2240" s="39" t="str">
        <f>Beazley_data[[#This Row],[key]]</f>
        <v>O2007</v>
      </c>
      <c r="Q2240" s="40">
        <f>Beazley_data[[#This Row],[WEP]]</f>
        <v>727593.18279999995</v>
      </c>
      <c r="R2240" s="40">
        <f t="shared" si="275"/>
        <v>753636.70001593197</v>
      </c>
      <c r="S2240" s="41">
        <f t="shared" si="276"/>
        <v>3.4557124427965699E-2</v>
      </c>
      <c r="U2240" s="42">
        <f>Beazley_data[[#This Row],[Acq_costs]]</f>
        <v>167960.48319999999</v>
      </c>
      <c r="V2240" s="40">
        <f t="shared" si="277"/>
        <v>173904.17494805099</v>
      </c>
      <c r="W2240" s="43">
        <f t="shared" si="278"/>
        <v>3.4177970424381782E-2</v>
      </c>
      <c r="Y2240" s="44">
        <f>Beazley_data[[#This Row],[total_RC]]</f>
        <v>0.99950609967770099</v>
      </c>
      <c r="Z2240" s="45">
        <f t="shared" si="279"/>
        <v>0.99952315929075197</v>
      </c>
      <c r="AA2240" s="43">
        <f t="shared" si="280"/>
        <v>1.7067751649786755E-5</v>
      </c>
      <c r="AD2240" s="42">
        <f>Beazley_data[[#This Row],[Cat_incurred]]+Beazley_data[[#This Row],[incurred_exc_cat]]</f>
        <v>450644.41091266921</v>
      </c>
      <c r="AE2240" s="40">
        <f t="shared" si="281"/>
        <v>474153.72768417001</v>
      </c>
      <c r="AF2240" s="43">
        <f t="shared" si="282"/>
        <v>4.9581634391705487E-2</v>
      </c>
    </row>
    <row r="2241" spans="1:32" x14ac:dyDescent="0.25">
      <c r="A2241" s="46" t="s">
        <v>2521</v>
      </c>
      <c r="B2241" s="46" t="s">
        <v>36</v>
      </c>
      <c r="C2241">
        <v>2008</v>
      </c>
      <c r="D2241" s="84">
        <v>894477.69460000005</v>
      </c>
      <c r="E2241">
        <v>252999.354931646</v>
      </c>
      <c r="F2241">
        <v>435514.94697511999</v>
      </c>
      <c r="G2241">
        <v>435514.94697511999</v>
      </c>
      <c r="H2241">
        <v>131608.051676234</v>
      </c>
      <c r="I2241">
        <v>131608.051676234</v>
      </c>
      <c r="J2241">
        <v>0.96783850155130202</v>
      </c>
      <c r="K2241">
        <v>567122.99865135399</v>
      </c>
      <c r="L2241">
        <v>567122.99865135399</v>
      </c>
      <c r="M2241" s="38">
        <f>IF(OR(Beazley_data[[#This Row],[total_RC]]&lt;0.6,Beazley_data[[#This Row],[total_RC]]&gt;2),1,Beazley_data[[#This Row],[total_RC]])</f>
        <v>0.96783850155130202</v>
      </c>
      <c r="P2241" s="39" t="str">
        <f>Beazley_data[[#This Row],[key]]</f>
        <v>O2008</v>
      </c>
      <c r="Q2241" s="40">
        <f>Beazley_data[[#This Row],[WEP]]</f>
        <v>894477.69460000005</v>
      </c>
      <c r="R2241" s="40">
        <f t="shared" si="275"/>
        <v>922501.77677512798</v>
      </c>
      <c r="S2241" s="41">
        <f t="shared" si="276"/>
        <v>3.0378350351903085E-2</v>
      </c>
      <c r="U2241" s="42">
        <f>Beazley_data[[#This Row],[Acq_costs]]</f>
        <v>252999.354931646</v>
      </c>
      <c r="V2241" s="40">
        <f t="shared" si="277"/>
        <v>261010.84432174801</v>
      </c>
      <c r="W2241" s="43">
        <f t="shared" si="278"/>
        <v>3.0694086335456047E-2</v>
      </c>
      <c r="Y2241" s="44">
        <f>Beazley_data[[#This Row],[total_RC]]</f>
        <v>0.96783850155130202</v>
      </c>
      <c r="Z2241" s="45">
        <f t="shared" si="279"/>
        <v>0.96774912375506195</v>
      </c>
      <c r="AA2241" s="43">
        <f t="shared" si="280"/>
        <v>-9.2356370102688982E-5</v>
      </c>
      <c r="AD2241" s="42">
        <f>Beazley_data[[#This Row],[Cat_incurred]]+Beazley_data[[#This Row],[incurred_exc_cat]]</f>
        <v>567122.99865135399</v>
      </c>
      <c r="AE2241" s="40">
        <f t="shared" si="281"/>
        <v>596337.26321567397</v>
      </c>
      <c r="AF2241" s="43">
        <f t="shared" si="282"/>
        <v>4.8989500348822275E-2</v>
      </c>
    </row>
    <row r="2242" spans="1:32" x14ac:dyDescent="0.25">
      <c r="A2242" s="48" t="s">
        <v>2522</v>
      </c>
      <c r="B2242" s="48" t="s">
        <v>36</v>
      </c>
      <c r="C2242" s="49">
        <v>2009</v>
      </c>
      <c r="D2242" s="85">
        <v>888570.20649999997</v>
      </c>
      <c r="E2242" s="49">
        <v>252501.923170455</v>
      </c>
      <c r="F2242" s="49">
        <v>523625.39138088998</v>
      </c>
      <c r="G2242" s="49">
        <v>523625.39138088998</v>
      </c>
      <c r="H2242" s="49">
        <v>66243.729611911505</v>
      </c>
      <c r="I2242" s="49">
        <v>66243.729611911505</v>
      </c>
      <c r="J2242" s="49">
        <v>1</v>
      </c>
      <c r="K2242" s="49">
        <v>589869.12099280197</v>
      </c>
      <c r="L2242" s="49">
        <v>589869.12099280197</v>
      </c>
      <c r="M2242" s="38">
        <f>IF(OR(Beazley_data[[#This Row],[total_RC]]&lt;0.6,Beazley_data[[#This Row],[total_RC]]&gt;2),1,Beazley_data[[#This Row],[total_RC]])</f>
        <v>1</v>
      </c>
      <c r="P2242" s="39" t="str">
        <f>Beazley_data[[#This Row],[key]]</f>
        <v>O2009</v>
      </c>
      <c r="Q2242" s="40">
        <f>Beazley_data[[#This Row],[WEP]]</f>
        <v>888570.20649999997</v>
      </c>
      <c r="R2242" s="40">
        <f t="shared" ref="R2242:R2305" si="283">IFERROR(INDEX($AJ$4:$CZ$182,MATCH($B2242,$AI$4:$AI$182,0),MATCH($C2242&amp;"WEP",$AJ$1:$FQ$1,0)),0)</f>
        <v>919704.088863821</v>
      </c>
      <c r="S2242" s="41">
        <f t="shared" ref="S2242:S2305" si="284">IFERROR((R2242-Q2242)/R2242,"no values")</f>
        <v>3.3852064746480615E-2</v>
      </c>
      <c r="U2242" s="42">
        <f>Beazley_data[[#This Row],[Acq_costs]]</f>
        <v>252501.923170455</v>
      </c>
      <c r="V2242" s="40">
        <f t="shared" ref="V2242:V2305" si="285">IFERROR(INDEX($AJ$4:$FQ$182,MATCH($B2242,$AI$4:$AI$182,0),MATCH($C2242&amp;"Acquisition Cost",$AJ$1:$FQ$1,0)),0)</f>
        <v>261417.180012989</v>
      </c>
      <c r="W2242" s="43">
        <f t="shared" ref="W2242:W2305" si="286">IFERROR((V2242-U2242)/V2242,"no values")</f>
        <v>3.4103561373016983E-2</v>
      </c>
      <c r="Y2242" s="44">
        <f>Beazley_data[[#This Row],[total_RC]]</f>
        <v>1</v>
      </c>
      <c r="Z2242" s="45">
        <f t="shared" ref="Z2242:Z2305" si="287">IFERROR(INDEX($AJ$4:$FQ$182,MATCH($B2242,$AI$4:$AI$182,0),MATCH($C2242&amp;"RC",$AJ$1:$FQ$1,0)),0)</f>
        <v>1</v>
      </c>
      <c r="AA2242" s="43">
        <f t="shared" ref="AA2242:AA2305" si="288">IFERROR((Z2242-Y2242)/Z2242,"no values")</f>
        <v>0</v>
      </c>
      <c r="AD2242" s="42">
        <f>Beazley_data[[#This Row],[Cat_incurred]]+Beazley_data[[#This Row],[incurred_exc_cat]]</f>
        <v>589869.1209928015</v>
      </c>
      <c r="AE2242" s="40">
        <f t="shared" ref="AE2242:AE2305" si="289">IFERROR(INDEX($AJ$4:$FQ$182,MATCH($B2242,$AI$4:$AI$182,0),MATCH($C2242&amp;"Total Incurred (Cat)",$AJ$1:$FQ$1,0)),0)+IFERROR(INDEX($AJ$4:$FQ$182,MATCH($B2242,$AI$4:$AI$182,0),MATCH($C2242&amp;"Total Incurred (Non Cat)",$AJ$1:$FQ$1,0)),0)</f>
        <v>621081.83148046199</v>
      </c>
      <c r="AF2242" s="43">
        <f t="shared" ref="AF2242:AF2305" si="290">IFERROR((AE2242-AD2242)/AE2242,"no values")</f>
        <v>5.0255391327837254E-2</v>
      </c>
    </row>
    <row r="2243" spans="1:32" x14ac:dyDescent="0.25">
      <c r="A2243" s="46" t="s">
        <v>2523</v>
      </c>
      <c r="B2243" s="46" t="s">
        <v>36</v>
      </c>
      <c r="C2243">
        <v>2010</v>
      </c>
      <c r="D2243" s="84">
        <v>1119465.9086</v>
      </c>
      <c r="E2243">
        <v>315395.56166775897</v>
      </c>
      <c r="F2243">
        <v>513937.11875620001</v>
      </c>
      <c r="G2243">
        <v>513937.11875620001</v>
      </c>
      <c r="H2243">
        <v>103502.357233419</v>
      </c>
      <c r="I2243">
        <v>103502.357233419</v>
      </c>
      <c r="J2243">
        <v>0.985520137828931</v>
      </c>
      <c r="K2243">
        <v>617439.47598961799</v>
      </c>
      <c r="L2243">
        <v>617439.47598961799</v>
      </c>
      <c r="M2243" s="38">
        <f>IF(OR(Beazley_data[[#This Row],[total_RC]]&lt;0.6,Beazley_data[[#This Row],[total_RC]]&gt;2),1,Beazley_data[[#This Row],[total_RC]])</f>
        <v>0.985520137828931</v>
      </c>
      <c r="P2243" s="39" t="str">
        <f>Beazley_data[[#This Row],[key]]</f>
        <v>O2010</v>
      </c>
      <c r="Q2243" s="40">
        <f>Beazley_data[[#This Row],[WEP]]</f>
        <v>1119465.9086</v>
      </c>
      <c r="R2243" s="40">
        <f t="shared" si="283"/>
        <v>1153925.34132842</v>
      </c>
      <c r="S2243" s="41">
        <f t="shared" si="284"/>
        <v>2.9862792239877218E-2</v>
      </c>
      <c r="U2243" s="42">
        <f>Beazley_data[[#This Row],[Acq_costs]]</f>
        <v>315395.56166775897</v>
      </c>
      <c r="V2243" s="40">
        <f t="shared" si="285"/>
        <v>325302.05784271</v>
      </c>
      <c r="W2243" s="43">
        <f t="shared" si="286"/>
        <v>3.0453223200146533E-2</v>
      </c>
      <c r="Y2243" s="44">
        <f>Beazley_data[[#This Row],[total_RC]]</f>
        <v>0.985520137828931</v>
      </c>
      <c r="Z2243" s="45">
        <f t="shared" si="287"/>
        <v>0.98598458753238005</v>
      </c>
      <c r="AA2243" s="43">
        <f t="shared" si="288"/>
        <v>4.7105168713786007E-4</v>
      </c>
      <c r="AD2243" s="42">
        <f>Beazley_data[[#This Row],[Cat_incurred]]+Beazley_data[[#This Row],[incurred_exc_cat]]</f>
        <v>617439.47598961904</v>
      </c>
      <c r="AE2243" s="40">
        <f t="shared" si="289"/>
        <v>649705.54527157801</v>
      </c>
      <c r="AF2243" s="43">
        <f t="shared" si="290"/>
        <v>4.9662604108560757E-2</v>
      </c>
    </row>
    <row r="2244" spans="1:32" x14ac:dyDescent="0.25">
      <c r="A2244" s="48" t="s">
        <v>2524</v>
      </c>
      <c r="B2244" s="48" t="s">
        <v>36</v>
      </c>
      <c r="C2244" s="49">
        <v>2011</v>
      </c>
      <c r="D2244" s="85">
        <v>1443489.9893</v>
      </c>
      <c r="E2244" s="49">
        <v>402490.295128053</v>
      </c>
      <c r="F2244" s="49">
        <v>579647.26388973603</v>
      </c>
      <c r="G2244" s="49">
        <v>579647.26388973603</v>
      </c>
      <c r="H2244" s="49">
        <v>553327.21273995005</v>
      </c>
      <c r="I2244" s="49">
        <v>553327.21273995005</v>
      </c>
      <c r="J2244" s="49">
        <v>0.98314218795967601</v>
      </c>
      <c r="K2244" s="49">
        <v>1132974.47662969</v>
      </c>
      <c r="L2244" s="49">
        <v>1132974.47662969</v>
      </c>
      <c r="M2244" s="38">
        <f>IF(OR(Beazley_data[[#This Row],[total_RC]]&lt;0.6,Beazley_data[[#This Row],[total_RC]]&gt;2),1,Beazley_data[[#This Row],[total_RC]])</f>
        <v>0.98314218795967601</v>
      </c>
      <c r="P2244" s="39" t="str">
        <f>Beazley_data[[#This Row],[key]]</f>
        <v>O2011</v>
      </c>
      <c r="Q2244" s="40">
        <f>Beazley_data[[#This Row],[WEP]]</f>
        <v>1443489.9893</v>
      </c>
      <c r="R2244" s="40">
        <f t="shared" si="283"/>
        <v>1473153.3448197399</v>
      </c>
      <c r="S2244" s="41">
        <f t="shared" si="284"/>
        <v>2.0135959113862394E-2</v>
      </c>
      <c r="U2244" s="42">
        <f>Beazley_data[[#This Row],[Acq_costs]]</f>
        <v>402490.295128053</v>
      </c>
      <c r="V2244" s="40">
        <f t="shared" si="285"/>
        <v>412407.75460626901</v>
      </c>
      <c r="W2244" s="43">
        <f t="shared" si="286"/>
        <v>2.4047703680267457E-2</v>
      </c>
      <c r="Y2244" s="44">
        <f>Beazley_data[[#This Row],[total_RC]]</f>
        <v>0.98314218795967601</v>
      </c>
      <c r="Z2244" s="45">
        <f t="shared" si="287"/>
        <v>0.98334367809311096</v>
      </c>
      <c r="AA2244" s="43">
        <f t="shared" si="288"/>
        <v>2.0490306484268405E-4</v>
      </c>
      <c r="AD2244" s="42">
        <f>Beazley_data[[#This Row],[Cat_incurred]]+Beazley_data[[#This Row],[incurred_exc_cat]]</f>
        <v>1132974.4766296861</v>
      </c>
      <c r="AE2244" s="40">
        <f t="shared" si="289"/>
        <v>1187900.9295562</v>
      </c>
      <c r="AF2244" s="43">
        <f t="shared" si="290"/>
        <v>4.6238243914022779E-2</v>
      </c>
    </row>
    <row r="2245" spans="1:32" x14ac:dyDescent="0.25">
      <c r="A2245" s="46" t="s">
        <v>2525</v>
      </c>
      <c r="B2245" s="46" t="s">
        <v>36</v>
      </c>
      <c r="C2245">
        <v>2012</v>
      </c>
      <c r="D2245" s="84">
        <v>1204226.8655000001</v>
      </c>
      <c r="E2245">
        <v>349544.873812504</v>
      </c>
      <c r="F2245">
        <v>503946.42078406003</v>
      </c>
      <c r="G2245">
        <v>503946.42078406003</v>
      </c>
      <c r="H2245">
        <v>123434.851244602</v>
      </c>
      <c r="I2245">
        <v>123434.851244602</v>
      </c>
      <c r="J2245">
        <v>0.99529770050668198</v>
      </c>
      <c r="K2245">
        <v>627381.27202866203</v>
      </c>
      <c r="L2245">
        <v>627381.27202866203</v>
      </c>
      <c r="M2245" s="38">
        <f>IF(OR(Beazley_data[[#This Row],[total_RC]]&lt;0.6,Beazley_data[[#This Row],[total_RC]]&gt;2),1,Beazley_data[[#This Row],[total_RC]])</f>
        <v>0.99529770050668198</v>
      </c>
      <c r="P2245" s="39" t="str">
        <f>Beazley_data[[#This Row],[key]]</f>
        <v>O2012</v>
      </c>
      <c r="Q2245" s="40">
        <f>Beazley_data[[#This Row],[WEP]]</f>
        <v>1204226.8655000001</v>
      </c>
      <c r="R2245" s="40">
        <f t="shared" si="283"/>
        <v>1225480.8430458501</v>
      </c>
      <c r="S2245" s="41">
        <f t="shared" si="284"/>
        <v>1.7343378043368388E-2</v>
      </c>
      <c r="U2245" s="42">
        <f>Beazley_data[[#This Row],[Acq_costs]]</f>
        <v>349544.873812504</v>
      </c>
      <c r="V2245" s="40">
        <f t="shared" si="285"/>
        <v>354795.33616946102</v>
      </c>
      <c r="W2245" s="43">
        <f t="shared" si="286"/>
        <v>1.4798566445781139E-2</v>
      </c>
      <c r="Y2245" s="44">
        <f>Beazley_data[[#This Row],[total_RC]]</f>
        <v>0.99529770050668198</v>
      </c>
      <c r="Z2245" s="45">
        <f t="shared" si="287"/>
        <v>0.99561854750352197</v>
      </c>
      <c r="AA2245" s="43">
        <f t="shared" si="288"/>
        <v>3.2225895916111405E-4</v>
      </c>
      <c r="AD2245" s="42">
        <f>Beazley_data[[#This Row],[Cat_incurred]]+Beazley_data[[#This Row],[incurred_exc_cat]]</f>
        <v>627381.27202866203</v>
      </c>
      <c r="AE2245" s="40">
        <f t="shared" si="289"/>
        <v>659958.92593601695</v>
      </c>
      <c r="AF2245" s="43">
        <f t="shared" si="290"/>
        <v>4.9363153716195554E-2</v>
      </c>
    </row>
    <row r="2246" spans="1:32" x14ac:dyDescent="0.25">
      <c r="A2246" s="48" t="s">
        <v>2526</v>
      </c>
      <c r="B2246" s="48" t="s">
        <v>36</v>
      </c>
      <c r="C2246" s="49">
        <v>2013</v>
      </c>
      <c r="D2246" s="85">
        <v>1263861.3388</v>
      </c>
      <c r="E2246" s="49">
        <v>364606.16353411798</v>
      </c>
      <c r="F2246" s="49">
        <v>540936.18611500005</v>
      </c>
      <c r="G2246" s="49">
        <v>540936.18611500005</v>
      </c>
      <c r="H2246" s="49">
        <v>309949.28587500198</v>
      </c>
      <c r="I2246" s="49">
        <v>309949.28587500198</v>
      </c>
      <c r="J2246" s="49">
        <v>0.98431800798680402</v>
      </c>
      <c r="K2246" s="49">
        <v>850885.47199000197</v>
      </c>
      <c r="L2246" s="49">
        <v>850885.47199000197</v>
      </c>
      <c r="M2246" s="38">
        <f>IF(OR(Beazley_data[[#This Row],[total_RC]]&lt;0.6,Beazley_data[[#This Row],[total_RC]]&gt;2),1,Beazley_data[[#This Row],[total_RC]])</f>
        <v>0.98431800798680402</v>
      </c>
      <c r="P2246" s="39" t="str">
        <f>Beazley_data[[#This Row],[key]]</f>
        <v>O2013</v>
      </c>
      <c r="Q2246" s="40">
        <f>Beazley_data[[#This Row],[WEP]]</f>
        <v>1263861.3388</v>
      </c>
      <c r="R2246" s="40">
        <f t="shared" si="283"/>
        <v>1288812.60249085</v>
      </c>
      <c r="S2246" s="41">
        <f t="shared" si="284"/>
        <v>1.9359884937986661E-2</v>
      </c>
      <c r="U2246" s="42">
        <f>Beazley_data[[#This Row],[Acq_costs]]</f>
        <v>364606.16353411798</v>
      </c>
      <c r="V2246" s="40">
        <f t="shared" si="285"/>
        <v>371207.24167483998</v>
      </c>
      <c r="W2246" s="43">
        <f t="shared" si="286"/>
        <v>1.7782729967601867E-2</v>
      </c>
      <c r="Y2246" s="44">
        <f>Beazley_data[[#This Row],[total_RC]]</f>
        <v>0.98431800798680402</v>
      </c>
      <c r="Z2246" s="45">
        <f t="shared" si="287"/>
        <v>0.984909451497192</v>
      </c>
      <c r="AA2246" s="43">
        <f t="shared" si="288"/>
        <v>6.0050546726798785E-4</v>
      </c>
      <c r="AD2246" s="42">
        <f>Beazley_data[[#This Row],[Cat_incurred]]+Beazley_data[[#This Row],[incurred_exc_cat]]</f>
        <v>850885.47199000209</v>
      </c>
      <c r="AE2246" s="40">
        <f t="shared" si="289"/>
        <v>893390.30045901099</v>
      </c>
      <c r="AF2246" s="43">
        <f t="shared" si="290"/>
        <v>4.75769979225995E-2</v>
      </c>
    </row>
    <row r="2247" spans="1:32" x14ac:dyDescent="0.25">
      <c r="A2247" s="46" t="s">
        <v>2527</v>
      </c>
      <c r="B2247" s="46" t="s">
        <v>36</v>
      </c>
      <c r="C2247">
        <v>2014</v>
      </c>
      <c r="D2247" s="84">
        <v>633707.36670000001</v>
      </c>
      <c r="E2247">
        <v>172184.30309912199</v>
      </c>
      <c r="F2247">
        <v>0</v>
      </c>
      <c r="G2247">
        <v>0</v>
      </c>
      <c r="H2247">
        <v>99528.343511747604</v>
      </c>
      <c r="I2247">
        <v>99528.343511747604</v>
      </c>
      <c r="J2247">
        <v>0.95205960040744697</v>
      </c>
      <c r="K2247">
        <v>99528.343511747604</v>
      </c>
      <c r="L2247">
        <v>99528.343511747604</v>
      </c>
      <c r="M2247" s="38">
        <f>IF(OR(Beazley_data[[#This Row],[total_RC]]&lt;0.6,Beazley_data[[#This Row],[total_RC]]&gt;2),1,Beazley_data[[#This Row],[total_RC]])</f>
        <v>0.95205960040744697</v>
      </c>
      <c r="P2247" s="39" t="str">
        <f>Beazley_data[[#This Row],[key]]</f>
        <v>O2014</v>
      </c>
      <c r="Q2247" s="40">
        <f>Beazley_data[[#This Row],[WEP]]</f>
        <v>633707.36670000001</v>
      </c>
      <c r="R2247" s="40">
        <f t="shared" si="283"/>
        <v>621594.75958979595</v>
      </c>
      <c r="S2247" s="41">
        <f t="shared" si="284"/>
        <v>-1.9486340454667659E-2</v>
      </c>
      <c r="U2247" s="42">
        <f>Beazley_data[[#This Row],[Acq_costs]]</f>
        <v>172184.30309912199</v>
      </c>
      <c r="V2247" s="40">
        <f t="shared" si="285"/>
        <v>168368.01822724601</v>
      </c>
      <c r="W2247" s="43">
        <f t="shared" si="286"/>
        <v>-2.2666328867309855E-2</v>
      </c>
      <c r="Y2247" s="44">
        <f>Beazley_data[[#This Row],[total_RC]]</f>
        <v>0.95205960040744697</v>
      </c>
      <c r="Z2247" s="45">
        <f t="shared" si="287"/>
        <v>0.95087083581210896</v>
      </c>
      <c r="AA2247" s="43">
        <f t="shared" si="288"/>
        <v>-1.2501851466742309E-3</v>
      </c>
      <c r="AD2247" s="42">
        <f>Beazley_data[[#This Row],[Cat_incurred]]+Beazley_data[[#This Row],[incurred_exc_cat]]</f>
        <v>99528.343511747604</v>
      </c>
      <c r="AE2247" s="40">
        <f t="shared" si="289"/>
        <v>100954.319799989</v>
      </c>
      <c r="AF2247" s="43">
        <f t="shared" si="290"/>
        <v>1.4124965539528581E-2</v>
      </c>
    </row>
    <row r="2248" spans="1:32" x14ac:dyDescent="0.25">
      <c r="A2248" s="48" t="s">
        <v>2528</v>
      </c>
      <c r="B2248" s="48" t="s">
        <v>36</v>
      </c>
      <c r="C2248" s="49">
        <v>2015</v>
      </c>
      <c r="D2248" s="85">
        <v>656262.37289999996</v>
      </c>
      <c r="E2248" s="49">
        <v>211226.405144427</v>
      </c>
      <c r="F2248" s="49">
        <v>110235.309714</v>
      </c>
      <c r="G2248" s="49">
        <v>110235.309714</v>
      </c>
      <c r="H2248" s="49">
        <v>97085.775651760006</v>
      </c>
      <c r="I2248" s="49">
        <v>97085.775651760006</v>
      </c>
      <c r="J2248" s="49">
        <v>0.89435034782350997</v>
      </c>
      <c r="K2248" s="49">
        <v>207321.08536575999</v>
      </c>
      <c r="L2248" s="49">
        <v>207321.08536575999</v>
      </c>
      <c r="M2248" s="38">
        <f>IF(OR(Beazley_data[[#This Row],[total_RC]]&lt;0.6,Beazley_data[[#This Row],[total_RC]]&gt;2),1,Beazley_data[[#This Row],[total_RC]])</f>
        <v>0.89435034782350997</v>
      </c>
      <c r="P2248" s="39" t="str">
        <f>Beazley_data[[#This Row],[key]]</f>
        <v>O2015</v>
      </c>
      <c r="Q2248" s="40">
        <f>Beazley_data[[#This Row],[WEP]]</f>
        <v>656262.37289999996</v>
      </c>
      <c r="R2248" s="40">
        <f t="shared" si="283"/>
        <v>508254.01209501701</v>
      </c>
      <c r="S2248" s="41">
        <f t="shared" si="284"/>
        <v>-0.29120942930660643</v>
      </c>
      <c r="U2248" s="42">
        <f>Beazley_data[[#This Row],[Acq_costs]]</f>
        <v>211226.405144427</v>
      </c>
      <c r="V2248" s="40">
        <f t="shared" si="285"/>
        <v>155746.360567784</v>
      </c>
      <c r="W2248" s="43">
        <f t="shared" si="286"/>
        <v>-0.35622048807039031</v>
      </c>
      <c r="Y2248" s="44">
        <f>Beazley_data[[#This Row],[total_RC]]</f>
        <v>0.89435034782350997</v>
      </c>
      <c r="Z2248" s="45">
        <f t="shared" si="287"/>
        <v>0.88846617798382199</v>
      </c>
      <c r="AA2248" s="43">
        <f t="shared" si="288"/>
        <v>-6.6228405599420854E-3</v>
      </c>
      <c r="AD2248" s="42">
        <f>Beazley_data[[#This Row],[Cat_incurred]]+Beazley_data[[#This Row],[incurred_exc_cat]]</f>
        <v>207321.08536576002</v>
      </c>
      <c r="AE2248" s="40">
        <f t="shared" si="289"/>
        <v>174759.54982439999</v>
      </c>
      <c r="AF2248" s="43">
        <f t="shared" si="290"/>
        <v>-0.18632192388958524</v>
      </c>
    </row>
    <row r="2249" spans="1:32" x14ac:dyDescent="0.25">
      <c r="A2249" s="46" t="s">
        <v>2529</v>
      </c>
      <c r="B2249" s="46" t="s">
        <v>36</v>
      </c>
      <c r="C2249">
        <v>2016</v>
      </c>
      <c r="D2249" s="84">
        <v>2592346.9958000001</v>
      </c>
      <c r="E2249">
        <v>947250.52236485505</v>
      </c>
      <c r="F2249">
        <v>371271.52754699998</v>
      </c>
      <c r="G2249">
        <v>371271.52754699998</v>
      </c>
      <c r="H2249">
        <v>3460095.0694674901</v>
      </c>
      <c r="I2249">
        <v>3459935.0636084899</v>
      </c>
      <c r="J2249">
        <v>0.95974531420300502</v>
      </c>
      <c r="K2249">
        <v>3831366.59701449</v>
      </c>
      <c r="L2249">
        <v>3831206.5911554899</v>
      </c>
      <c r="M2249" s="38">
        <f>IF(OR(Beazley_data[[#This Row],[total_RC]]&lt;0.6,Beazley_data[[#This Row],[total_RC]]&gt;2),1,Beazley_data[[#This Row],[total_RC]])</f>
        <v>0.95974531420300502</v>
      </c>
      <c r="P2249" s="39" t="str">
        <f>Beazley_data[[#This Row],[key]]</f>
        <v>O2016</v>
      </c>
      <c r="Q2249" s="40">
        <f>Beazley_data[[#This Row],[WEP]]</f>
        <v>2592346.9958000001</v>
      </c>
      <c r="R2249" s="40">
        <f t="shared" si="283"/>
        <v>2055298.1568249799</v>
      </c>
      <c r="S2249" s="41">
        <f t="shared" si="284"/>
        <v>-0.26129972295827486</v>
      </c>
      <c r="U2249" s="42">
        <f>Beazley_data[[#This Row],[Acq_costs]]</f>
        <v>947250.52236485505</v>
      </c>
      <c r="V2249" s="40">
        <f t="shared" si="285"/>
        <v>785575.6247401</v>
      </c>
      <c r="W2249" s="43">
        <f t="shared" si="286"/>
        <v>-0.20580437138466917</v>
      </c>
      <c r="Y2249" s="44">
        <f>Beazley_data[[#This Row],[total_RC]]</f>
        <v>0.95974531420300502</v>
      </c>
      <c r="Z2249" s="45">
        <f t="shared" si="287"/>
        <v>0.955231572861718</v>
      </c>
      <c r="AA2249" s="43">
        <f t="shared" si="288"/>
        <v>-4.7252849146983082E-3</v>
      </c>
      <c r="AD2249" s="42">
        <f>Beazley_data[[#This Row],[Cat_incurred]]+Beazley_data[[#This Row],[incurred_exc_cat]]</f>
        <v>3831206.5911554899</v>
      </c>
      <c r="AE2249" s="40">
        <f t="shared" si="289"/>
        <v>4086495.10635413</v>
      </c>
      <c r="AF2249" s="43">
        <f t="shared" si="290"/>
        <v>6.2471264140678773E-2</v>
      </c>
    </row>
    <row r="2250" spans="1:32" x14ac:dyDescent="0.25">
      <c r="A2250" s="48" t="s">
        <v>2530</v>
      </c>
      <c r="B2250" s="48" t="s">
        <v>36</v>
      </c>
      <c r="C2250" s="49">
        <v>2017</v>
      </c>
      <c r="D2250" s="85">
        <v>2690483.6441000002</v>
      </c>
      <c r="E2250" s="49">
        <v>754433.47636373597</v>
      </c>
      <c r="F2250" s="49">
        <v>402802.22277200001</v>
      </c>
      <c r="G2250" s="49">
        <v>402802.22277200001</v>
      </c>
      <c r="H2250" s="49">
        <v>1272828.32638042</v>
      </c>
      <c r="I2250" s="49">
        <v>1272767.8835581299</v>
      </c>
      <c r="J2250" s="49">
        <v>0.94690553053193505</v>
      </c>
      <c r="K2250" s="49">
        <v>1675630.5491524199</v>
      </c>
      <c r="L2250" s="49">
        <v>1675570.10633013</v>
      </c>
      <c r="M2250" s="38">
        <f>IF(OR(Beazley_data[[#This Row],[total_RC]]&lt;0.6,Beazley_data[[#This Row],[total_RC]]&gt;2),1,Beazley_data[[#This Row],[total_RC]])</f>
        <v>0.94690553053193505</v>
      </c>
      <c r="P2250" s="39" t="str">
        <f>Beazley_data[[#This Row],[key]]</f>
        <v>O2017</v>
      </c>
      <c r="Q2250" s="40">
        <f>Beazley_data[[#This Row],[WEP]]</f>
        <v>2690483.6441000002</v>
      </c>
      <c r="R2250" s="40">
        <f t="shared" si="283"/>
        <v>1210963.68294283</v>
      </c>
      <c r="S2250" s="41">
        <f t="shared" si="284"/>
        <v>-1.2217707120346555</v>
      </c>
      <c r="U2250" s="42">
        <f>Beazley_data[[#This Row],[Acq_costs]]</f>
        <v>754433.47636373597</v>
      </c>
      <c r="V2250" s="40">
        <f t="shared" si="285"/>
        <v>231965.33788548299</v>
      </c>
      <c r="W2250" s="43">
        <f t="shared" si="286"/>
        <v>-2.2523543527705239</v>
      </c>
      <c r="Y2250" s="44">
        <f>Beazley_data[[#This Row],[total_RC]]</f>
        <v>0.94690553053193505</v>
      </c>
      <c r="Z2250" s="45">
        <f t="shared" si="287"/>
        <v>0.92074169139374396</v>
      </c>
      <c r="AA2250" s="43">
        <f t="shared" si="288"/>
        <v>-2.8416046957302866E-2</v>
      </c>
      <c r="AD2250" s="42">
        <f>Beazley_data[[#This Row],[Cat_incurred]]+Beazley_data[[#This Row],[incurred_exc_cat]]</f>
        <v>1675570.1063301298</v>
      </c>
      <c r="AE2250" s="40">
        <f t="shared" si="289"/>
        <v>292449.98914145899</v>
      </c>
      <c r="AF2250" s="43">
        <f t="shared" si="290"/>
        <v>-4.7294244094488613</v>
      </c>
    </row>
    <row r="2251" spans="1:32" x14ac:dyDescent="0.25">
      <c r="A2251" s="46" t="s">
        <v>2531</v>
      </c>
      <c r="B2251" s="46" t="s">
        <v>36</v>
      </c>
      <c r="C2251">
        <v>2018</v>
      </c>
      <c r="D2251" s="84">
        <v>4581506.0317000002</v>
      </c>
      <c r="E2251">
        <v>1392507.43564574</v>
      </c>
      <c r="F2251">
        <v>0</v>
      </c>
      <c r="G2251">
        <v>0</v>
      </c>
      <c r="H2251">
        <v>3224441.2358708601</v>
      </c>
      <c r="I2251">
        <v>3245267.6742513902</v>
      </c>
      <c r="J2251">
        <v>1.0309899383262999</v>
      </c>
      <c r="K2251">
        <v>3224441.2358708601</v>
      </c>
      <c r="L2251">
        <v>3245267.6742513902</v>
      </c>
      <c r="M2251" s="38">
        <f>IF(OR(Beazley_data[[#This Row],[total_RC]]&lt;0.6,Beazley_data[[#This Row],[total_RC]]&gt;2),1,Beazley_data[[#This Row],[total_RC]])</f>
        <v>1.0309899383262999</v>
      </c>
      <c r="P2251" s="39" t="str">
        <f>Beazley_data[[#This Row],[key]]</f>
        <v>O2018</v>
      </c>
      <c r="Q2251" s="40">
        <f>Beazley_data[[#This Row],[WEP]]</f>
        <v>4581506.0317000002</v>
      </c>
      <c r="R2251" s="40">
        <f t="shared" si="283"/>
        <v>1323844.85259677</v>
      </c>
      <c r="S2251" s="41">
        <f t="shared" si="284"/>
        <v>-2.4607575220866771</v>
      </c>
      <c r="U2251" s="42">
        <f>Beazley_data[[#This Row],[Acq_costs]]</f>
        <v>1392507.43564574</v>
      </c>
      <c r="V2251" s="40">
        <f t="shared" si="285"/>
        <v>248940.959486907</v>
      </c>
      <c r="W2251" s="43">
        <f t="shared" si="286"/>
        <v>-4.5937256710018373</v>
      </c>
      <c r="Y2251" s="44">
        <f>Beazley_data[[#This Row],[total_RC]]</f>
        <v>1.0309899383262999</v>
      </c>
      <c r="Z2251" s="45">
        <f t="shared" si="287"/>
        <v>1.0340774360512299</v>
      </c>
      <c r="AA2251" s="43">
        <f t="shared" si="288"/>
        <v>2.9857509866186072E-3</v>
      </c>
      <c r="AD2251" s="42">
        <f>Beazley_data[[#This Row],[Cat_incurred]]+Beazley_data[[#This Row],[incurred_exc_cat]]</f>
        <v>3245267.6742513902</v>
      </c>
      <c r="AE2251" s="40">
        <f t="shared" si="289"/>
        <v>516484.636259394</v>
      </c>
      <c r="AF2251" s="43">
        <f t="shared" si="290"/>
        <v>-5.2833769804945749</v>
      </c>
    </row>
    <row r="2252" spans="1:32" x14ac:dyDescent="0.25">
      <c r="A2252" s="48" t="s">
        <v>2532</v>
      </c>
      <c r="B2252" s="48" t="s">
        <v>36</v>
      </c>
      <c r="C2252" s="49">
        <v>2019</v>
      </c>
      <c r="D2252" s="85">
        <v>8008622.4331999999</v>
      </c>
      <c r="E2252" s="49">
        <v>2862194.31606133</v>
      </c>
      <c r="F2252" s="49">
        <v>433293.96300428902</v>
      </c>
      <c r="G2252" s="49">
        <v>622053.00860428903</v>
      </c>
      <c r="H2252" s="49">
        <v>3293352.6144352001</v>
      </c>
      <c r="I2252" s="49">
        <v>3534545.5504714199</v>
      </c>
      <c r="J2252" s="49">
        <v>1.2370856538053601</v>
      </c>
      <c r="K2252" s="49">
        <v>3726646.5774394898</v>
      </c>
      <c r="L2252" s="49">
        <v>4156598.5590757099</v>
      </c>
      <c r="M2252" s="38">
        <f>IF(OR(Beazley_data[[#This Row],[total_RC]]&lt;0.6,Beazley_data[[#This Row],[total_RC]]&gt;2),1,Beazley_data[[#This Row],[total_RC]])</f>
        <v>1.2370856538053601</v>
      </c>
      <c r="P2252" s="39" t="str">
        <f>Beazley_data[[#This Row],[key]]</f>
        <v>O2019</v>
      </c>
      <c r="Q2252" s="40">
        <f>Beazley_data[[#This Row],[WEP]]</f>
        <v>8008622.4331999999</v>
      </c>
      <c r="R2252" s="40">
        <f t="shared" si="283"/>
        <v>7866299.1357806604</v>
      </c>
      <c r="S2252" s="41">
        <f t="shared" si="284"/>
        <v>-1.8092789882851956E-2</v>
      </c>
      <c r="U2252" s="42">
        <f>Beazley_data[[#This Row],[Acq_costs]]</f>
        <v>2862194.31606133</v>
      </c>
      <c r="V2252" s="40">
        <f t="shared" si="285"/>
        <v>2826264.8316235398</v>
      </c>
      <c r="W2252" s="43">
        <f t="shared" si="286"/>
        <v>-1.2712709734689173E-2</v>
      </c>
      <c r="Y2252" s="44">
        <f>Beazley_data[[#This Row],[total_RC]]</f>
        <v>1.2370856538053601</v>
      </c>
      <c r="Z2252" s="45">
        <f t="shared" si="287"/>
        <v>1.2817981763308099</v>
      </c>
      <c r="AA2252" s="43">
        <f t="shared" si="288"/>
        <v>3.4882654189320954E-2</v>
      </c>
      <c r="AD2252" s="42">
        <f>Beazley_data[[#This Row],[Cat_incurred]]+Beazley_data[[#This Row],[incurred_exc_cat]]</f>
        <v>4156598.559075709</v>
      </c>
      <c r="AE2252" s="40">
        <f t="shared" si="289"/>
        <v>3901957.2563770101</v>
      </c>
      <c r="AF2252" s="43">
        <f t="shared" si="290"/>
        <v>-6.525989034926917E-2</v>
      </c>
    </row>
    <row r="2253" spans="1:32" x14ac:dyDescent="0.25">
      <c r="A2253" s="46" t="s">
        <v>2533</v>
      </c>
      <c r="B2253" s="46" t="s">
        <v>36</v>
      </c>
      <c r="C2253">
        <v>2020</v>
      </c>
      <c r="D2253" s="84">
        <v>9368412.8665999994</v>
      </c>
      <c r="E2253">
        <v>3540738.8079547598</v>
      </c>
      <c r="F2253">
        <v>411045.187104012</v>
      </c>
      <c r="G2253">
        <v>447636.13040401199</v>
      </c>
      <c r="H2253">
        <v>1141487.3526105699</v>
      </c>
      <c r="I2253">
        <v>1146762.65301516</v>
      </c>
      <c r="J2253">
        <v>1.15542116092751</v>
      </c>
      <c r="K2253">
        <v>1552532.5397145799</v>
      </c>
      <c r="L2253">
        <v>1594398.78341917</v>
      </c>
      <c r="M2253" s="38">
        <f>IF(OR(Beazley_data[[#This Row],[total_RC]]&lt;0.6,Beazley_data[[#This Row],[total_RC]]&gt;2),1,Beazley_data[[#This Row],[total_RC]])</f>
        <v>1.15542116092751</v>
      </c>
      <c r="P2253" s="39" t="str">
        <f>Beazley_data[[#This Row],[key]]</f>
        <v>O2020</v>
      </c>
      <c r="Q2253" s="40">
        <f>Beazley_data[[#This Row],[WEP]]</f>
        <v>9368412.8665999994</v>
      </c>
      <c r="R2253" s="40">
        <f t="shared" si="283"/>
        <v>9388177.4994708691</v>
      </c>
      <c r="S2253" s="41">
        <f t="shared" si="284"/>
        <v>2.1052683411645844E-3</v>
      </c>
      <c r="U2253" s="42">
        <f>Beazley_data[[#This Row],[Acq_costs]]</f>
        <v>3540738.8079547598</v>
      </c>
      <c r="V2253" s="40">
        <f t="shared" si="285"/>
        <v>3618164.9740067399</v>
      </c>
      <c r="W2253" s="43">
        <f t="shared" si="286"/>
        <v>2.1399291245207848E-2</v>
      </c>
      <c r="Y2253" s="44">
        <f>Beazley_data[[#This Row],[total_RC]]</f>
        <v>1.15542116092751</v>
      </c>
      <c r="Z2253" s="45">
        <f t="shared" si="287"/>
        <v>1.21191784698336</v>
      </c>
      <c r="AA2253" s="43">
        <f t="shared" si="288"/>
        <v>4.6617587319535303E-2</v>
      </c>
      <c r="AD2253" s="42">
        <f>Beazley_data[[#This Row],[Cat_incurred]]+Beazley_data[[#This Row],[incurred_exc_cat]]</f>
        <v>1594398.783419172</v>
      </c>
      <c r="AE2253" s="40">
        <f t="shared" si="289"/>
        <v>1819922.2808519001</v>
      </c>
      <c r="AF2253" s="43">
        <f t="shared" si="290"/>
        <v>0.1239193012831082</v>
      </c>
    </row>
    <row r="2254" spans="1:32" x14ac:dyDescent="0.25">
      <c r="A2254" s="48" t="s">
        <v>2534</v>
      </c>
      <c r="B2254" s="48" t="s">
        <v>36</v>
      </c>
      <c r="C2254" s="49">
        <v>2021</v>
      </c>
      <c r="D2254" s="85">
        <v>12040915.2729</v>
      </c>
      <c r="E2254" s="49">
        <v>4384092.6405324498</v>
      </c>
      <c r="F2254" s="49">
        <v>3242475.7067984501</v>
      </c>
      <c r="G2254" s="49">
        <v>5714124.1130639901</v>
      </c>
      <c r="H2254" s="49">
        <v>2544346.84480668</v>
      </c>
      <c r="I2254" s="49">
        <v>2936781.9751723902</v>
      </c>
      <c r="J2254" s="49">
        <v>1.0730646400506101</v>
      </c>
      <c r="K2254" s="49">
        <v>5786822.5516051296</v>
      </c>
      <c r="L2254" s="49">
        <v>8650906.0882363804</v>
      </c>
      <c r="M2254" s="38">
        <f>IF(OR(Beazley_data[[#This Row],[total_RC]]&lt;0.6,Beazley_data[[#This Row],[total_RC]]&gt;2),1,Beazley_data[[#This Row],[total_RC]])</f>
        <v>1.0730646400506101</v>
      </c>
      <c r="P2254" s="39" t="str">
        <f>Beazley_data[[#This Row],[key]]</f>
        <v>O2021</v>
      </c>
      <c r="Q2254" s="40">
        <f>Beazley_data[[#This Row],[WEP]]</f>
        <v>12040915.2729</v>
      </c>
      <c r="R2254" s="40">
        <f t="shared" si="283"/>
        <v>12364517.397990899</v>
      </c>
      <c r="S2254" s="41">
        <f t="shared" si="284"/>
        <v>2.617183628561846E-2</v>
      </c>
      <c r="U2254" s="42">
        <f>Beazley_data[[#This Row],[Acq_costs]]</f>
        <v>4384092.6405324498</v>
      </c>
      <c r="V2254" s="40">
        <f t="shared" si="285"/>
        <v>4625551.4317993103</v>
      </c>
      <c r="W2254" s="43">
        <f t="shared" si="286"/>
        <v>5.2201082363262034E-2</v>
      </c>
      <c r="Y2254" s="44">
        <f>Beazley_data[[#This Row],[total_RC]]</f>
        <v>1.0730646400506101</v>
      </c>
      <c r="Z2254" s="45">
        <f t="shared" si="287"/>
        <v>1.0905718646712299</v>
      </c>
      <c r="AA2254" s="43">
        <f t="shared" si="288"/>
        <v>1.6053251681765742E-2</v>
      </c>
      <c r="AD2254" s="42">
        <f>Beazley_data[[#This Row],[Cat_incurred]]+Beazley_data[[#This Row],[incurred_exc_cat]]</f>
        <v>8650906.0882363804</v>
      </c>
      <c r="AE2254" s="40">
        <f t="shared" si="289"/>
        <v>3571794.95268704</v>
      </c>
      <c r="AF2254" s="43">
        <f t="shared" si="290"/>
        <v>-1.4220052390544859</v>
      </c>
    </row>
    <row r="2255" spans="1:32" x14ac:dyDescent="0.25">
      <c r="A2255" s="46" t="s">
        <v>2535</v>
      </c>
      <c r="B2255" s="46" t="s">
        <v>36</v>
      </c>
      <c r="C2255">
        <v>2022</v>
      </c>
      <c r="D2255" s="84">
        <v>14071301.0253</v>
      </c>
      <c r="E2255">
        <v>4856900.98890932</v>
      </c>
      <c r="F2255">
        <v>3659457.4089031802</v>
      </c>
      <c r="G2255">
        <v>4181809.01370318</v>
      </c>
      <c r="H2255">
        <v>3301707.63392899</v>
      </c>
      <c r="I2255">
        <v>4662151.2104702098</v>
      </c>
      <c r="J2255">
        <v>1.02075943293028</v>
      </c>
      <c r="K2255">
        <v>6961165.0428321799</v>
      </c>
      <c r="L2255">
        <v>8843960.2241734006</v>
      </c>
      <c r="M2255" s="38">
        <f>IF(OR(Beazley_data[[#This Row],[total_RC]]&lt;0.6,Beazley_data[[#This Row],[total_RC]]&gt;2),1,Beazley_data[[#This Row],[total_RC]])</f>
        <v>1.02075943293028</v>
      </c>
      <c r="P2255" s="39" t="str">
        <f>Beazley_data[[#This Row],[key]]</f>
        <v>O2022</v>
      </c>
      <c r="Q2255" s="40">
        <f>Beazley_data[[#This Row],[WEP]]</f>
        <v>14071301.0253</v>
      </c>
      <c r="R2255" s="40">
        <f t="shared" si="283"/>
        <v>6021927.5216271998</v>
      </c>
      <c r="S2255" s="41">
        <f t="shared" si="284"/>
        <v>-1.3366772474036286</v>
      </c>
      <c r="U2255" s="42">
        <f>Beazley_data[[#This Row],[Acq_costs]]</f>
        <v>4856900.98890932</v>
      </c>
      <c r="V2255" s="40">
        <f t="shared" si="285"/>
        <v>2162897.9144084398</v>
      </c>
      <c r="W2255" s="43">
        <f t="shared" si="286"/>
        <v>-1.2455525785819159</v>
      </c>
      <c r="Y2255" s="44">
        <f>Beazley_data[[#This Row],[total_RC]]</f>
        <v>1.02075943293028</v>
      </c>
      <c r="Z2255" s="45">
        <f t="shared" si="287"/>
        <v>1.01996658281523</v>
      </c>
      <c r="AA2255" s="43">
        <f t="shared" si="288"/>
        <v>-7.7732950118980894E-4</v>
      </c>
      <c r="AD2255" s="42">
        <f>Beazley_data[[#This Row],[Cat_incurred]]+Beazley_data[[#This Row],[incurred_exc_cat]]</f>
        <v>8843960.2241733894</v>
      </c>
      <c r="AE2255" s="40">
        <f t="shared" si="289"/>
        <v>0</v>
      </c>
      <c r="AF2255" s="43" t="str">
        <f t="shared" si="290"/>
        <v>no values</v>
      </c>
    </row>
    <row r="2256" spans="1:32" x14ac:dyDescent="0.25">
      <c r="A2256" s="48" t="s">
        <v>2536</v>
      </c>
      <c r="B2256" s="48" t="s">
        <v>36</v>
      </c>
      <c r="C2256" s="49">
        <v>2023</v>
      </c>
      <c r="D2256" s="85">
        <v>16569846.599400001</v>
      </c>
      <c r="E2256" s="49">
        <v>5655820.9494976904</v>
      </c>
      <c r="F2256" s="49">
        <v>328459.88441145001</v>
      </c>
      <c r="G2256" s="49">
        <v>656934.42821145104</v>
      </c>
      <c r="H2256" s="49">
        <v>785783.81413697999</v>
      </c>
      <c r="I2256" s="49">
        <v>4671917.4984638002</v>
      </c>
      <c r="J2256" s="49">
        <v>1.02912638992984</v>
      </c>
      <c r="K2256" s="49">
        <v>1114243.6985484301</v>
      </c>
      <c r="L2256" s="49">
        <v>5328851.9266752498</v>
      </c>
      <c r="M2256" s="38">
        <f>IF(OR(Beazley_data[[#This Row],[total_RC]]&lt;0.6,Beazley_data[[#This Row],[total_RC]]&gt;2),1,Beazley_data[[#This Row],[total_RC]])</f>
        <v>1.02912638992984</v>
      </c>
      <c r="P2256" s="39" t="str">
        <f>Beazley_data[[#This Row],[key]]</f>
        <v>O2023</v>
      </c>
      <c r="Q2256" s="40">
        <f>Beazley_data[[#This Row],[WEP]]</f>
        <v>16569846.599400001</v>
      </c>
      <c r="R2256" s="40">
        <f t="shared" si="283"/>
        <v>0</v>
      </c>
      <c r="S2256" s="41" t="str">
        <f t="shared" si="284"/>
        <v>no values</v>
      </c>
      <c r="U2256" s="42">
        <f>Beazley_data[[#This Row],[Acq_costs]]</f>
        <v>5655820.9494976904</v>
      </c>
      <c r="V2256" s="40">
        <f t="shared" si="285"/>
        <v>0</v>
      </c>
      <c r="W2256" s="43" t="str">
        <f t="shared" si="286"/>
        <v>no values</v>
      </c>
      <c r="Y2256" s="44">
        <f>Beazley_data[[#This Row],[total_RC]]</f>
        <v>1.02912638992984</v>
      </c>
      <c r="Z2256" s="45">
        <f t="shared" si="287"/>
        <v>0</v>
      </c>
      <c r="AA2256" s="43" t="str">
        <f t="shared" si="288"/>
        <v>no values</v>
      </c>
      <c r="AD2256" s="42">
        <f>Beazley_data[[#This Row],[Cat_incurred]]+Beazley_data[[#This Row],[incurred_exc_cat]]</f>
        <v>5328851.9266752508</v>
      </c>
      <c r="AE2256" s="40">
        <f t="shared" si="289"/>
        <v>0</v>
      </c>
      <c r="AF2256" s="43" t="str">
        <f t="shared" si="290"/>
        <v>no values</v>
      </c>
    </row>
    <row r="2257" spans="1:32" x14ac:dyDescent="0.25">
      <c r="A2257" s="46" t="s">
        <v>2537</v>
      </c>
      <c r="B2257" s="46" t="s">
        <v>36</v>
      </c>
      <c r="C2257">
        <v>2024</v>
      </c>
      <c r="D2257" s="84">
        <v>4347104.1394999996</v>
      </c>
      <c r="E2257">
        <v>1236605.29027156</v>
      </c>
      <c r="F2257">
        <v>232511.3</v>
      </c>
      <c r="G2257">
        <v>232511.3</v>
      </c>
      <c r="H2257">
        <v>2155.9203101600001</v>
      </c>
      <c r="I2257">
        <v>78066.378164740003</v>
      </c>
      <c r="J2257">
        <v>1.01626675416521</v>
      </c>
      <c r="K2257">
        <v>234667.22031015999</v>
      </c>
      <c r="L2257">
        <v>310577.67816473998</v>
      </c>
      <c r="M2257" s="38">
        <f>IF(OR(Beazley_data[[#This Row],[total_RC]]&lt;0.6,Beazley_data[[#This Row],[total_RC]]&gt;2),1,Beazley_data[[#This Row],[total_RC]])</f>
        <v>1.01626675416521</v>
      </c>
      <c r="P2257" s="39" t="str">
        <f>Beazley_data[[#This Row],[key]]</f>
        <v>O2024</v>
      </c>
      <c r="Q2257" s="40">
        <f>Beazley_data[[#This Row],[WEP]]</f>
        <v>4347104.1394999996</v>
      </c>
      <c r="R2257" s="40">
        <f t="shared" si="283"/>
        <v>0</v>
      </c>
      <c r="S2257" s="41" t="str">
        <f t="shared" si="284"/>
        <v>no values</v>
      </c>
      <c r="U2257" s="42">
        <f>Beazley_data[[#This Row],[Acq_costs]]</f>
        <v>1236605.29027156</v>
      </c>
      <c r="V2257" s="40">
        <f t="shared" si="285"/>
        <v>0</v>
      </c>
      <c r="W2257" s="43" t="str">
        <f t="shared" si="286"/>
        <v>no values</v>
      </c>
      <c r="Y2257" s="44">
        <f>Beazley_data[[#This Row],[total_RC]]</f>
        <v>1.01626675416521</v>
      </c>
      <c r="Z2257" s="45">
        <f t="shared" si="287"/>
        <v>0</v>
      </c>
      <c r="AA2257" s="43" t="str">
        <f t="shared" si="288"/>
        <v>no values</v>
      </c>
      <c r="AD2257" s="42">
        <f>Beazley_data[[#This Row],[Cat_incurred]]+Beazley_data[[#This Row],[incurred_exc_cat]]</f>
        <v>310577.67816473998</v>
      </c>
      <c r="AE2257" s="40">
        <f t="shared" si="289"/>
        <v>0</v>
      </c>
      <c r="AF2257" s="43" t="str">
        <f t="shared" si="290"/>
        <v>no values</v>
      </c>
    </row>
    <row r="2258" spans="1:32" x14ac:dyDescent="0.25">
      <c r="A2258" s="48" t="s">
        <v>2538</v>
      </c>
      <c r="B2258" s="48" t="s">
        <v>2539</v>
      </c>
      <c r="C2258" s="49">
        <v>2001</v>
      </c>
      <c r="D2258" s="85">
        <v>8403.2468000000008</v>
      </c>
      <c r="E2258" s="49">
        <v>1482.92590588235</v>
      </c>
      <c r="F2258" s="49">
        <v>0</v>
      </c>
      <c r="G2258" s="49">
        <v>0</v>
      </c>
      <c r="H2258" s="49">
        <v>0</v>
      </c>
      <c r="I2258" s="49">
        <v>0</v>
      </c>
      <c r="J2258" s="49">
        <v>0.99</v>
      </c>
      <c r="K2258" s="49">
        <v>0</v>
      </c>
      <c r="L2258" s="49">
        <v>0</v>
      </c>
      <c r="M2258" s="38">
        <f>IF(OR(Beazley_data[[#This Row],[total_RC]]&lt;0.6,Beazley_data[[#This Row],[total_RC]]&gt;2),1,Beazley_data[[#This Row],[total_RC]])</f>
        <v>0.99</v>
      </c>
      <c r="P2258" s="39" t="str">
        <f>Beazley_data[[#This Row],[key]]</f>
        <v>OX2001</v>
      </c>
      <c r="Q2258" s="40">
        <f>Beazley_data[[#This Row],[WEP]]</f>
        <v>8403.2468000000008</v>
      </c>
      <c r="R2258" s="40">
        <f t="shared" si="283"/>
        <v>0</v>
      </c>
      <c r="S2258" s="41" t="str">
        <f t="shared" si="284"/>
        <v>no values</v>
      </c>
      <c r="U2258" s="42">
        <f>Beazley_data[[#This Row],[Acq_costs]]</f>
        <v>1482.92590588235</v>
      </c>
      <c r="V2258" s="40">
        <f t="shared" si="285"/>
        <v>0</v>
      </c>
      <c r="W2258" s="43" t="str">
        <f t="shared" si="286"/>
        <v>no values</v>
      </c>
      <c r="Y2258" s="44">
        <f>Beazley_data[[#This Row],[total_RC]]</f>
        <v>0.99</v>
      </c>
      <c r="Z2258" s="45">
        <f t="shared" si="287"/>
        <v>0</v>
      </c>
      <c r="AA2258" s="43" t="str">
        <f t="shared" si="288"/>
        <v>no values</v>
      </c>
      <c r="AD2258" s="42">
        <f>Beazley_data[[#This Row],[Cat_incurred]]+Beazley_data[[#This Row],[incurred_exc_cat]]</f>
        <v>0</v>
      </c>
      <c r="AE2258" s="40">
        <f t="shared" si="289"/>
        <v>0</v>
      </c>
      <c r="AF2258" s="43" t="str">
        <f t="shared" si="290"/>
        <v>no values</v>
      </c>
    </row>
    <row r="2259" spans="1:32" x14ac:dyDescent="0.25">
      <c r="A2259" s="46" t="s">
        <v>2540</v>
      </c>
      <c r="B2259" s="46" t="s">
        <v>53</v>
      </c>
      <c r="C2259">
        <v>1990</v>
      </c>
      <c r="D2259" s="84">
        <v>12517.12</v>
      </c>
      <c r="E2259">
        <v>5364.48</v>
      </c>
      <c r="F2259">
        <v>0</v>
      </c>
      <c r="G2259">
        <v>0</v>
      </c>
      <c r="H2259">
        <v>0</v>
      </c>
      <c r="I2259">
        <v>0</v>
      </c>
      <c r="K2259">
        <v>0</v>
      </c>
      <c r="L2259">
        <v>0</v>
      </c>
      <c r="M2259" s="38">
        <f>IF(OR(Beazley_data[[#This Row],[total_RC]]&lt;0.6,Beazley_data[[#This Row],[total_RC]]&gt;2),1,Beazley_data[[#This Row],[total_RC]])</f>
        <v>1</v>
      </c>
      <c r="P2259" s="39" t="str">
        <f>Beazley_data[[#This Row],[key]]</f>
        <v>P1990</v>
      </c>
      <c r="Q2259" s="40">
        <f>Beazley_data[[#This Row],[WEP]]</f>
        <v>12517.12</v>
      </c>
      <c r="R2259" s="40">
        <f t="shared" si="283"/>
        <v>0</v>
      </c>
      <c r="S2259" s="41" t="str">
        <f t="shared" si="284"/>
        <v>no values</v>
      </c>
      <c r="U2259" s="42">
        <f>Beazley_data[[#This Row],[Acq_costs]]</f>
        <v>5364.48</v>
      </c>
      <c r="V2259" s="40">
        <f t="shared" si="285"/>
        <v>0</v>
      </c>
      <c r="W2259" s="43" t="str">
        <f t="shared" si="286"/>
        <v>no values</v>
      </c>
      <c r="Y2259" s="44">
        <f>Beazley_data[[#This Row],[total_RC]]</f>
        <v>0</v>
      </c>
      <c r="Z2259" s="45">
        <f t="shared" si="287"/>
        <v>0</v>
      </c>
      <c r="AA2259" s="43" t="str">
        <f t="shared" si="288"/>
        <v>no values</v>
      </c>
      <c r="AD2259" s="42">
        <f>Beazley_data[[#This Row],[Cat_incurred]]+Beazley_data[[#This Row],[incurred_exc_cat]]</f>
        <v>0</v>
      </c>
      <c r="AE2259" s="40">
        <f t="shared" si="289"/>
        <v>0</v>
      </c>
      <c r="AF2259" s="43" t="str">
        <f t="shared" si="290"/>
        <v>no values</v>
      </c>
    </row>
    <row r="2260" spans="1:32" x14ac:dyDescent="0.25">
      <c r="A2260" s="48" t="s">
        <v>2541</v>
      </c>
      <c r="B2260" s="48" t="s">
        <v>53</v>
      </c>
      <c r="C2260" s="49">
        <v>1991</v>
      </c>
      <c r="D2260" s="85">
        <v>11425.138800000001</v>
      </c>
      <c r="E2260" s="49">
        <v>2939.6901230769199</v>
      </c>
      <c r="F2260" s="49">
        <v>0</v>
      </c>
      <c r="G2260" s="49">
        <v>0</v>
      </c>
      <c r="H2260" s="49">
        <v>1390.0151000000001</v>
      </c>
      <c r="I2260" s="49">
        <v>1390.0151000000001</v>
      </c>
      <c r="J2260" s="49"/>
      <c r="K2260" s="49">
        <v>1390.0151000000001</v>
      </c>
      <c r="L2260" s="49">
        <v>1390.0151000000001</v>
      </c>
      <c r="M2260" s="38">
        <f>IF(OR(Beazley_data[[#This Row],[total_RC]]&lt;0.6,Beazley_data[[#This Row],[total_RC]]&gt;2),1,Beazley_data[[#This Row],[total_RC]])</f>
        <v>1</v>
      </c>
      <c r="P2260" s="39" t="str">
        <f>Beazley_data[[#This Row],[key]]</f>
        <v>P1991</v>
      </c>
      <c r="Q2260" s="40">
        <f>Beazley_data[[#This Row],[WEP]]</f>
        <v>11425.138800000001</v>
      </c>
      <c r="R2260" s="40">
        <f t="shared" si="283"/>
        <v>0</v>
      </c>
      <c r="S2260" s="41" t="str">
        <f t="shared" si="284"/>
        <v>no values</v>
      </c>
      <c r="U2260" s="42">
        <f>Beazley_data[[#This Row],[Acq_costs]]</f>
        <v>2939.6901230769199</v>
      </c>
      <c r="V2260" s="40">
        <f t="shared" si="285"/>
        <v>0</v>
      </c>
      <c r="W2260" s="43" t="str">
        <f t="shared" si="286"/>
        <v>no values</v>
      </c>
      <c r="Y2260" s="44">
        <f>Beazley_data[[#This Row],[total_RC]]</f>
        <v>0</v>
      </c>
      <c r="Z2260" s="45">
        <f t="shared" si="287"/>
        <v>0</v>
      </c>
      <c r="AA2260" s="43" t="str">
        <f t="shared" si="288"/>
        <v>no values</v>
      </c>
      <c r="AD2260" s="42">
        <f>Beazley_data[[#This Row],[Cat_incurred]]+Beazley_data[[#This Row],[incurred_exc_cat]]</f>
        <v>1390.0151000000001</v>
      </c>
      <c r="AE2260" s="40">
        <f t="shared" si="289"/>
        <v>0</v>
      </c>
      <c r="AF2260" s="43" t="str">
        <f t="shared" si="290"/>
        <v>no values</v>
      </c>
    </row>
    <row r="2261" spans="1:32" x14ac:dyDescent="0.25">
      <c r="A2261" s="46" t="s">
        <v>2542</v>
      </c>
      <c r="B2261" s="46" t="s">
        <v>53</v>
      </c>
      <c r="C2261">
        <v>1992</v>
      </c>
      <c r="D2261" s="84">
        <v>105770.21550000001</v>
      </c>
      <c r="E2261">
        <v>32169.297945161299</v>
      </c>
      <c r="F2261">
        <v>0</v>
      </c>
      <c r="G2261">
        <v>0</v>
      </c>
      <c r="H2261">
        <v>0</v>
      </c>
      <c r="I2261">
        <v>0</v>
      </c>
      <c r="K2261">
        <v>0</v>
      </c>
      <c r="L2261">
        <v>0</v>
      </c>
      <c r="M2261" s="38">
        <f>IF(OR(Beazley_data[[#This Row],[total_RC]]&lt;0.6,Beazley_data[[#This Row],[total_RC]]&gt;2),1,Beazley_data[[#This Row],[total_RC]])</f>
        <v>1</v>
      </c>
      <c r="P2261" s="39" t="str">
        <f>Beazley_data[[#This Row],[key]]</f>
        <v>P1992</v>
      </c>
      <c r="Q2261" s="40">
        <f>Beazley_data[[#This Row],[WEP]]</f>
        <v>105770.21550000001</v>
      </c>
      <c r="R2261" s="40">
        <f t="shared" si="283"/>
        <v>0</v>
      </c>
      <c r="S2261" s="41" t="str">
        <f t="shared" si="284"/>
        <v>no values</v>
      </c>
      <c r="U2261" s="42">
        <f>Beazley_data[[#This Row],[Acq_costs]]</f>
        <v>32169.297945161299</v>
      </c>
      <c r="V2261" s="40">
        <f t="shared" si="285"/>
        <v>0</v>
      </c>
      <c r="W2261" s="43" t="str">
        <f t="shared" si="286"/>
        <v>no values</v>
      </c>
      <c r="Y2261" s="44">
        <f>Beazley_data[[#This Row],[total_RC]]</f>
        <v>0</v>
      </c>
      <c r="Z2261" s="45">
        <f t="shared" si="287"/>
        <v>0</v>
      </c>
      <c r="AA2261" s="43" t="str">
        <f t="shared" si="288"/>
        <v>no values</v>
      </c>
      <c r="AD2261" s="42">
        <f>Beazley_data[[#This Row],[Cat_incurred]]+Beazley_data[[#This Row],[incurred_exc_cat]]</f>
        <v>0</v>
      </c>
      <c r="AE2261" s="40">
        <f t="shared" si="289"/>
        <v>0</v>
      </c>
      <c r="AF2261" s="43" t="str">
        <f t="shared" si="290"/>
        <v>no values</v>
      </c>
    </row>
    <row r="2262" spans="1:32" x14ac:dyDescent="0.25">
      <c r="A2262" s="48" t="s">
        <v>2543</v>
      </c>
      <c r="B2262" s="48" t="s">
        <v>53</v>
      </c>
      <c r="C2262" s="49">
        <v>1993</v>
      </c>
      <c r="D2262" s="85">
        <v>967598.66249999998</v>
      </c>
      <c r="E2262" s="49">
        <v>236311.82980215899</v>
      </c>
      <c r="F2262" s="49">
        <v>67876.6653678</v>
      </c>
      <c r="G2262" s="49">
        <v>67876.6653678</v>
      </c>
      <c r="H2262" s="49">
        <v>248921.108270203</v>
      </c>
      <c r="I2262" s="49">
        <v>248921.108270203</v>
      </c>
      <c r="J2262" s="49">
        <v>1</v>
      </c>
      <c r="K2262" s="49">
        <v>316797.77363800298</v>
      </c>
      <c r="L2262" s="49">
        <v>316797.77363800298</v>
      </c>
      <c r="M2262" s="38">
        <f>IF(OR(Beazley_data[[#This Row],[total_RC]]&lt;0.6,Beazley_data[[#This Row],[total_RC]]&gt;2),1,Beazley_data[[#This Row],[total_RC]])</f>
        <v>1</v>
      </c>
      <c r="P2262" s="39" t="str">
        <f>Beazley_data[[#This Row],[key]]</f>
        <v>P1993</v>
      </c>
      <c r="Q2262" s="40">
        <f>Beazley_data[[#This Row],[WEP]]</f>
        <v>967598.66249999998</v>
      </c>
      <c r="R2262" s="40">
        <f t="shared" si="283"/>
        <v>0</v>
      </c>
      <c r="S2262" s="41" t="str">
        <f t="shared" si="284"/>
        <v>no values</v>
      </c>
      <c r="U2262" s="42">
        <f>Beazley_data[[#This Row],[Acq_costs]]</f>
        <v>236311.82980215899</v>
      </c>
      <c r="V2262" s="40">
        <f t="shared" si="285"/>
        <v>0</v>
      </c>
      <c r="W2262" s="43" t="str">
        <f t="shared" si="286"/>
        <v>no values</v>
      </c>
      <c r="Y2262" s="44">
        <f>Beazley_data[[#This Row],[total_RC]]</f>
        <v>1</v>
      </c>
      <c r="Z2262" s="45">
        <f t="shared" si="287"/>
        <v>0</v>
      </c>
      <c r="AA2262" s="43" t="str">
        <f t="shared" si="288"/>
        <v>no values</v>
      </c>
      <c r="AD2262" s="42">
        <f>Beazley_data[[#This Row],[Cat_incurred]]+Beazley_data[[#This Row],[incurred_exc_cat]]</f>
        <v>316797.77363800298</v>
      </c>
      <c r="AE2262" s="40">
        <f t="shared" si="289"/>
        <v>0</v>
      </c>
      <c r="AF2262" s="43" t="str">
        <f t="shared" si="290"/>
        <v>no values</v>
      </c>
    </row>
    <row r="2263" spans="1:32" x14ac:dyDescent="0.25">
      <c r="A2263" s="46" t="s">
        <v>2544</v>
      </c>
      <c r="B2263" s="46" t="s">
        <v>53</v>
      </c>
      <c r="C2263">
        <v>1994</v>
      </c>
      <c r="D2263" s="84">
        <v>963460.09129999997</v>
      </c>
      <c r="E2263">
        <v>215116.99874007399</v>
      </c>
      <c r="F2263">
        <v>66039.120559899995</v>
      </c>
      <c r="G2263">
        <v>66039.120559899995</v>
      </c>
      <c r="H2263">
        <v>320256.724324518</v>
      </c>
      <c r="I2263">
        <v>320256.724324518</v>
      </c>
      <c r="J2263">
        <v>0.57860000699496605</v>
      </c>
      <c r="K2263">
        <v>386295.84488441801</v>
      </c>
      <c r="L2263">
        <v>386295.84488441801</v>
      </c>
      <c r="M2263" s="38">
        <f>IF(OR(Beazley_data[[#This Row],[total_RC]]&lt;0.6,Beazley_data[[#This Row],[total_RC]]&gt;2),1,Beazley_data[[#This Row],[total_RC]])</f>
        <v>1</v>
      </c>
      <c r="P2263" s="39" t="str">
        <f>Beazley_data[[#This Row],[key]]</f>
        <v>P1994</v>
      </c>
      <c r="Q2263" s="40">
        <f>Beazley_data[[#This Row],[WEP]]</f>
        <v>963460.09129999997</v>
      </c>
      <c r="R2263" s="40">
        <f t="shared" si="283"/>
        <v>0</v>
      </c>
      <c r="S2263" s="41" t="str">
        <f t="shared" si="284"/>
        <v>no values</v>
      </c>
      <c r="U2263" s="42">
        <f>Beazley_data[[#This Row],[Acq_costs]]</f>
        <v>215116.99874007399</v>
      </c>
      <c r="V2263" s="40">
        <f t="shared" si="285"/>
        <v>0</v>
      </c>
      <c r="W2263" s="43" t="str">
        <f t="shared" si="286"/>
        <v>no values</v>
      </c>
      <c r="Y2263" s="44">
        <f>Beazley_data[[#This Row],[total_RC]]</f>
        <v>0.57860000699496605</v>
      </c>
      <c r="Z2263" s="45">
        <f t="shared" si="287"/>
        <v>0</v>
      </c>
      <c r="AA2263" s="43" t="str">
        <f t="shared" si="288"/>
        <v>no values</v>
      </c>
      <c r="AD2263" s="42">
        <f>Beazley_data[[#This Row],[Cat_incurred]]+Beazley_data[[#This Row],[incurred_exc_cat]]</f>
        <v>386295.84488441801</v>
      </c>
      <c r="AE2263" s="40">
        <f t="shared" si="289"/>
        <v>0</v>
      </c>
      <c r="AF2263" s="43" t="str">
        <f t="shared" si="290"/>
        <v>no values</v>
      </c>
    </row>
    <row r="2264" spans="1:32" x14ac:dyDescent="0.25">
      <c r="A2264" s="48" t="s">
        <v>2545</v>
      </c>
      <c r="B2264" s="48" t="s">
        <v>53</v>
      </c>
      <c r="C2264" s="49">
        <v>1995</v>
      </c>
      <c r="D2264" s="85">
        <v>1447977.622</v>
      </c>
      <c r="E2264" s="49">
        <v>390317.333433825</v>
      </c>
      <c r="F2264" s="49">
        <v>872391.30610117002</v>
      </c>
      <c r="G2264" s="49">
        <v>872391.30610117002</v>
      </c>
      <c r="H2264" s="49">
        <v>338787.72560011101</v>
      </c>
      <c r="I2264" s="49">
        <v>339067.41331240098</v>
      </c>
      <c r="J2264" s="49">
        <v>0.91259517417999603</v>
      </c>
      <c r="K2264" s="49">
        <v>1211179.03170128</v>
      </c>
      <c r="L2264" s="49">
        <v>1211458.7194135699</v>
      </c>
      <c r="M2264" s="38">
        <f>IF(OR(Beazley_data[[#This Row],[total_RC]]&lt;0.6,Beazley_data[[#This Row],[total_RC]]&gt;2),1,Beazley_data[[#This Row],[total_RC]])</f>
        <v>0.91259517417999603</v>
      </c>
      <c r="P2264" s="39" t="str">
        <f>Beazley_data[[#This Row],[key]]</f>
        <v>P1995</v>
      </c>
      <c r="Q2264" s="40">
        <f>Beazley_data[[#This Row],[WEP]]</f>
        <v>1447977.622</v>
      </c>
      <c r="R2264" s="40">
        <f t="shared" si="283"/>
        <v>0</v>
      </c>
      <c r="S2264" s="41" t="str">
        <f t="shared" si="284"/>
        <v>no values</v>
      </c>
      <c r="U2264" s="42">
        <f>Beazley_data[[#This Row],[Acq_costs]]</f>
        <v>390317.333433825</v>
      </c>
      <c r="V2264" s="40">
        <f t="shared" si="285"/>
        <v>0</v>
      </c>
      <c r="W2264" s="43" t="str">
        <f t="shared" si="286"/>
        <v>no values</v>
      </c>
      <c r="Y2264" s="44">
        <f>Beazley_data[[#This Row],[total_RC]]</f>
        <v>0.91259517417999603</v>
      </c>
      <c r="Z2264" s="45">
        <f t="shared" si="287"/>
        <v>0</v>
      </c>
      <c r="AA2264" s="43" t="str">
        <f t="shared" si="288"/>
        <v>no values</v>
      </c>
      <c r="AD2264" s="42">
        <f>Beazley_data[[#This Row],[Cat_incurred]]+Beazley_data[[#This Row],[incurred_exc_cat]]</f>
        <v>1211458.7194135711</v>
      </c>
      <c r="AE2264" s="40">
        <f t="shared" si="289"/>
        <v>0</v>
      </c>
      <c r="AF2264" s="43" t="str">
        <f t="shared" si="290"/>
        <v>no values</v>
      </c>
    </row>
    <row r="2265" spans="1:32" x14ac:dyDescent="0.25">
      <c r="A2265" s="46" t="s">
        <v>2546</v>
      </c>
      <c r="B2265" s="46" t="s">
        <v>53</v>
      </c>
      <c r="C2265">
        <v>1996</v>
      </c>
      <c r="D2265" s="84">
        <v>1509589.8740000001</v>
      </c>
      <c r="E2265">
        <v>364907.14585037902</v>
      </c>
      <c r="F2265">
        <v>365457.47446150501</v>
      </c>
      <c r="G2265">
        <v>365457.47446150501</v>
      </c>
      <c r="H2265">
        <v>1054284.7172346599</v>
      </c>
      <c r="I2265">
        <v>1054284.7172346599</v>
      </c>
      <c r="J2265">
        <v>0.98585879632506301</v>
      </c>
      <c r="K2265">
        <v>1419742.19169617</v>
      </c>
      <c r="L2265">
        <v>1419742.19169617</v>
      </c>
      <c r="M2265" s="38">
        <f>IF(OR(Beazley_data[[#This Row],[total_RC]]&lt;0.6,Beazley_data[[#This Row],[total_RC]]&gt;2),1,Beazley_data[[#This Row],[total_RC]])</f>
        <v>0.98585879632506301</v>
      </c>
      <c r="P2265" s="39" t="str">
        <f>Beazley_data[[#This Row],[key]]</f>
        <v>P1996</v>
      </c>
      <c r="Q2265" s="40">
        <f>Beazley_data[[#This Row],[WEP]]</f>
        <v>1509589.8740000001</v>
      </c>
      <c r="R2265" s="40">
        <f t="shared" si="283"/>
        <v>0</v>
      </c>
      <c r="S2265" s="41" t="str">
        <f t="shared" si="284"/>
        <v>no values</v>
      </c>
      <c r="U2265" s="42">
        <f>Beazley_data[[#This Row],[Acq_costs]]</f>
        <v>364907.14585037902</v>
      </c>
      <c r="V2265" s="40">
        <f t="shared" si="285"/>
        <v>0</v>
      </c>
      <c r="W2265" s="43" t="str">
        <f t="shared" si="286"/>
        <v>no values</v>
      </c>
      <c r="Y2265" s="44">
        <f>Beazley_data[[#This Row],[total_RC]]</f>
        <v>0.98585879632506301</v>
      </c>
      <c r="Z2265" s="45">
        <f t="shared" si="287"/>
        <v>0</v>
      </c>
      <c r="AA2265" s="43" t="str">
        <f t="shared" si="288"/>
        <v>no values</v>
      </c>
      <c r="AD2265" s="42">
        <f>Beazley_data[[#This Row],[Cat_incurred]]+Beazley_data[[#This Row],[incurred_exc_cat]]</f>
        <v>1419742.1916961649</v>
      </c>
      <c r="AE2265" s="40">
        <f t="shared" si="289"/>
        <v>0</v>
      </c>
      <c r="AF2265" s="43" t="str">
        <f t="shared" si="290"/>
        <v>no values</v>
      </c>
    </row>
    <row r="2266" spans="1:32" x14ac:dyDescent="0.25">
      <c r="A2266" s="48" t="s">
        <v>2547</v>
      </c>
      <c r="B2266" s="48" t="s">
        <v>53</v>
      </c>
      <c r="C2266" s="49">
        <v>1997</v>
      </c>
      <c r="D2266" s="85">
        <v>2258329.0602000002</v>
      </c>
      <c r="E2266" s="49">
        <v>661649.728794583</v>
      </c>
      <c r="F2266" s="49">
        <v>2194227.1348250699</v>
      </c>
      <c r="G2266" s="49">
        <v>2194227.1348250699</v>
      </c>
      <c r="H2266" s="49">
        <v>955493.50006224099</v>
      </c>
      <c r="I2266" s="49">
        <v>955493.50006224099</v>
      </c>
      <c r="J2266" s="49">
        <v>0.97000232892929095</v>
      </c>
      <c r="K2266" s="49">
        <v>3149720.6348873102</v>
      </c>
      <c r="L2266" s="49">
        <v>3149720.6348873102</v>
      </c>
      <c r="M2266" s="38">
        <f>IF(OR(Beazley_data[[#This Row],[total_RC]]&lt;0.6,Beazley_data[[#This Row],[total_RC]]&gt;2),1,Beazley_data[[#This Row],[total_RC]])</f>
        <v>0.97000232892929095</v>
      </c>
      <c r="P2266" s="39" t="str">
        <f>Beazley_data[[#This Row],[key]]</f>
        <v>P1997</v>
      </c>
      <c r="Q2266" s="40">
        <f>Beazley_data[[#This Row],[WEP]]</f>
        <v>2258329.0602000002</v>
      </c>
      <c r="R2266" s="40">
        <f t="shared" si="283"/>
        <v>0</v>
      </c>
      <c r="S2266" s="41" t="str">
        <f t="shared" si="284"/>
        <v>no values</v>
      </c>
      <c r="U2266" s="42">
        <f>Beazley_data[[#This Row],[Acq_costs]]</f>
        <v>661649.728794583</v>
      </c>
      <c r="V2266" s="40">
        <f t="shared" si="285"/>
        <v>0</v>
      </c>
      <c r="W2266" s="43" t="str">
        <f t="shared" si="286"/>
        <v>no values</v>
      </c>
      <c r="Y2266" s="44">
        <f>Beazley_data[[#This Row],[total_RC]]</f>
        <v>0.97000232892929095</v>
      </c>
      <c r="Z2266" s="45">
        <f t="shared" si="287"/>
        <v>0</v>
      </c>
      <c r="AA2266" s="43" t="str">
        <f t="shared" si="288"/>
        <v>no values</v>
      </c>
      <c r="AD2266" s="42">
        <f>Beazley_data[[#This Row],[Cat_incurred]]+Beazley_data[[#This Row],[incurred_exc_cat]]</f>
        <v>3149720.6348873107</v>
      </c>
      <c r="AE2266" s="40">
        <f t="shared" si="289"/>
        <v>0</v>
      </c>
      <c r="AF2266" s="43" t="str">
        <f t="shared" si="290"/>
        <v>no values</v>
      </c>
    </row>
    <row r="2267" spans="1:32" x14ac:dyDescent="0.25">
      <c r="A2267" s="46" t="s">
        <v>2548</v>
      </c>
      <c r="B2267" s="46" t="s">
        <v>53</v>
      </c>
      <c r="C2267">
        <v>1998</v>
      </c>
      <c r="D2267" s="84">
        <v>4083183.0674000001</v>
      </c>
      <c r="E2267">
        <v>1263650.7760193499</v>
      </c>
      <c r="F2267">
        <v>3963431.1481014099</v>
      </c>
      <c r="G2267">
        <v>3963431.1481014099</v>
      </c>
      <c r="H2267">
        <v>1067907.8543451501</v>
      </c>
      <c r="I2267">
        <v>1067907.8543451501</v>
      </c>
      <c r="J2267">
        <v>0.947225273886113</v>
      </c>
      <c r="K2267">
        <v>5031339.0024465602</v>
      </c>
      <c r="L2267">
        <v>5031339.0024465602</v>
      </c>
      <c r="M2267" s="38">
        <f>IF(OR(Beazley_data[[#This Row],[total_RC]]&lt;0.6,Beazley_data[[#This Row],[total_RC]]&gt;2),1,Beazley_data[[#This Row],[total_RC]])</f>
        <v>0.947225273886113</v>
      </c>
      <c r="P2267" s="39" t="str">
        <f>Beazley_data[[#This Row],[key]]</f>
        <v>P1998</v>
      </c>
      <c r="Q2267" s="40">
        <f>Beazley_data[[#This Row],[WEP]]</f>
        <v>4083183.0674000001</v>
      </c>
      <c r="R2267" s="40">
        <f t="shared" si="283"/>
        <v>0</v>
      </c>
      <c r="S2267" s="41" t="str">
        <f t="shared" si="284"/>
        <v>no values</v>
      </c>
      <c r="U2267" s="42">
        <f>Beazley_data[[#This Row],[Acq_costs]]</f>
        <v>1263650.7760193499</v>
      </c>
      <c r="V2267" s="40">
        <f t="shared" si="285"/>
        <v>0</v>
      </c>
      <c r="W2267" s="43" t="str">
        <f t="shared" si="286"/>
        <v>no values</v>
      </c>
      <c r="Y2267" s="44">
        <f>Beazley_data[[#This Row],[total_RC]]</f>
        <v>0.947225273886113</v>
      </c>
      <c r="Z2267" s="45">
        <f t="shared" si="287"/>
        <v>0</v>
      </c>
      <c r="AA2267" s="43" t="str">
        <f t="shared" si="288"/>
        <v>no values</v>
      </c>
      <c r="AD2267" s="42">
        <f>Beazley_data[[#This Row],[Cat_incurred]]+Beazley_data[[#This Row],[incurred_exc_cat]]</f>
        <v>5031339.0024465602</v>
      </c>
      <c r="AE2267" s="40">
        <f t="shared" si="289"/>
        <v>0</v>
      </c>
      <c r="AF2267" s="43" t="str">
        <f t="shared" si="290"/>
        <v>no values</v>
      </c>
    </row>
    <row r="2268" spans="1:32" x14ac:dyDescent="0.25">
      <c r="A2268" s="48" t="s">
        <v>2549</v>
      </c>
      <c r="B2268" s="48" t="s">
        <v>53</v>
      </c>
      <c r="C2268" s="49">
        <v>1999</v>
      </c>
      <c r="D2268" s="85">
        <v>4545079.0224000001</v>
      </c>
      <c r="E2268" s="49">
        <v>1624770.01845054</v>
      </c>
      <c r="F2268" s="49">
        <v>9462091.2016114295</v>
      </c>
      <c r="G2268" s="49">
        <v>9462091.2016114295</v>
      </c>
      <c r="H2268" s="49">
        <v>599342.08486485598</v>
      </c>
      <c r="I2268" s="49">
        <v>599342.08486485598</v>
      </c>
      <c r="J2268" s="49">
        <v>0.98203001058634798</v>
      </c>
      <c r="K2268" s="49">
        <v>10061433.286476299</v>
      </c>
      <c r="L2268" s="49">
        <v>10061433.286476299</v>
      </c>
      <c r="M2268" s="38">
        <f>IF(OR(Beazley_data[[#This Row],[total_RC]]&lt;0.6,Beazley_data[[#This Row],[total_RC]]&gt;2),1,Beazley_data[[#This Row],[total_RC]])</f>
        <v>0.98203001058634798</v>
      </c>
      <c r="P2268" s="39" t="str">
        <f>Beazley_data[[#This Row],[key]]</f>
        <v>P1999</v>
      </c>
      <c r="Q2268" s="40">
        <f>Beazley_data[[#This Row],[WEP]]</f>
        <v>4545079.0224000001</v>
      </c>
      <c r="R2268" s="40">
        <f t="shared" si="283"/>
        <v>0</v>
      </c>
      <c r="S2268" s="41" t="str">
        <f t="shared" si="284"/>
        <v>no values</v>
      </c>
      <c r="U2268" s="42">
        <f>Beazley_data[[#This Row],[Acq_costs]]</f>
        <v>1624770.01845054</v>
      </c>
      <c r="V2268" s="40">
        <f t="shared" si="285"/>
        <v>0</v>
      </c>
      <c r="W2268" s="43" t="str">
        <f t="shared" si="286"/>
        <v>no values</v>
      </c>
      <c r="Y2268" s="44">
        <f>Beazley_data[[#This Row],[total_RC]]</f>
        <v>0.98203001058634798</v>
      </c>
      <c r="Z2268" s="45">
        <f t="shared" si="287"/>
        <v>0</v>
      </c>
      <c r="AA2268" s="43" t="str">
        <f t="shared" si="288"/>
        <v>no values</v>
      </c>
      <c r="AD2268" s="42">
        <f>Beazley_data[[#This Row],[Cat_incurred]]+Beazley_data[[#This Row],[incurred_exc_cat]]</f>
        <v>10061433.286476286</v>
      </c>
      <c r="AE2268" s="40">
        <f t="shared" si="289"/>
        <v>0</v>
      </c>
      <c r="AF2268" s="43" t="str">
        <f t="shared" si="290"/>
        <v>no values</v>
      </c>
    </row>
    <row r="2269" spans="1:32" x14ac:dyDescent="0.25">
      <c r="A2269" s="46" t="s">
        <v>2550</v>
      </c>
      <c r="B2269" s="46" t="s">
        <v>53</v>
      </c>
      <c r="C2269">
        <v>2000</v>
      </c>
      <c r="D2269" s="84">
        <v>3582136.6241000001</v>
      </c>
      <c r="E2269">
        <v>1402874.8154369299</v>
      </c>
      <c r="F2269">
        <v>9694067.7178386208</v>
      </c>
      <c r="G2269">
        <v>9694067.7178386208</v>
      </c>
      <c r="H2269">
        <v>597884.71335282002</v>
      </c>
      <c r="I2269">
        <v>597884.71335282002</v>
      </c>
      <c r="J2269">
        <v>1.01304082868928</v>
      </c>
      <c r="K2269">
        <v>10291952.4311914</v>
      </c>
      <c r="L2269">
        <v>10291952.4311914</v>
      </c>
      <c r="M2269" s="38">
        <f>IF(OR(Beazley_data[[#This Row],[total_RC]]&lt;0.6,Beazley_data[[#This Row],[total_RC]]&gt;2),1,Beazley_data[[#This Row],[total_RC]])</f>
        <v>1.01304082868928</v>
      </c>
      <c r="P2269" s="39" t="str">
        <f>Beazley_data[[#This Row],[key]]</f>
        <v>P2000</v>
      </c>
      <c r="Q2269" s="40">
        <f>Beazley_data[[#This Row],[WEP]]</f>
        <v>3582136.6241000001</v>
      </c>
      <c r="R2269" s="40">
        <f t="shared" si="283"/>
        <v>4109956.68444257</v>
      </c>
      <c r="S2269" s="41">
        <f t="shared" si="284"/>
        <v>0.12842472582266584</v>
      </c>
      <c r="U2269" s="42">
        <f>Beazley_data[[#This Row],[Acq_costs]]</f>
        <v>1402874.8154369299</v>
      </c>
      <c r="V2269" s="40">
        <f t="shared" si="285"/>
        <v>1558448.1134959401</v>
      </c>
      <c r="W2269" s="43">
        <f t="shared" si="286"/>
        <v>9.9825779704673795E-2</v>
      </c>
      <c r="Y2269" s="44">
        <f>Beazley_data[[#This Row],[total_RC]]</f>
        <v>1.01304082868928</v>
      </c>
      <c r="Z2269" s="45">
        <f t="shared" si="287"/>
        <v>1.01306440554967</v>
      </c>
      <c r="AA2269" s="43">
        <f t="shared" si="288"/>
        <v>2.3272814897898072E-5</v>
      </c>
      <c r="AD2269" s="42">
        <f>Beazley_data[[#This Row],[Cat_incurred]]+Beazley_data[[#This Row],[incurred_exc_cat]]</f>
        <v>10291952.431191441</v>
      </c>
      <c r="AE2269" s="40">
        <f t="shared" si="289"/>
        <v>11614071.792320799</v>
      </c>
      <c r="AF2269" s="43">
        <f t="shared" si="290"/>
        <v>0.11383771211088441</v>
      </c>
    </row>
    <row r="2270" spans="1:32" x14ac:dyDescent="0.25">
      <c r="A2270" s="48" t="s">
        <v>2551</v>
      </c>
      <c r="B2270" s="48" t="s">
        <v>53</v>
      </c>
      <c r="C2270" s="49">
        <v>2001</v>
      </c>
      <c r="D2270" s="85">
        <v>6968066.7182</v>
      </c>
      <c r="E2270" s="49">
        <v>2191161.7628641198</v>
      </c>
      <c r="F2270" s="49">
        <v>6997603.7338537397</v>
      </c>
      <c r="G2270" s="49">
        <v>6997902.6451825397</v>
      </c>
      <c r="H2270" s="49">
        <v>326063.07504919003</v>
      </c>
      <c r="I2270" s="49">
        <v>326063.07504919003</v>
      </c>
      <c r="J2270" s="49">
        <v>1.03638430652418</v>
      </c>
      <c r="K2270" s="49">
        <v>7323666.8089029295</v>
      </c>
      <c r="L2270" s="49">
        <v>7323965.7202317296</v>
      </c>
      <c r="M2270" s="38">
        <f>IF(OR(Beazley_data[[#This Row],[total_RC]]&lt;0.6,Beazley_data[[#This Row],[total_RC]]&gt;2),1,Beazley_data[[#This Row],[total_RC]])</f>
        <v>1.03638430652418</v>
      </c>
      <c r="P2270" s="39" t="str">
        <f>Beazley_data[[#This Row],[key]]</f>
        <v>P2001</v>
      </c>
      <c r="Q2270" s="40">
        <f>Beazley_data[[#This Row],[WEP]]</f>
        <v>6968066.7182</v>
      </c>
      <c r="R2270" s="40">
        <f t="shared" si="283"/>
        <v>6702183.8333824603</v>
      </c>
      <c r="S2270" s="41">
        <f t="shared" si="284"/>
        <v>-3.967108205734695E-2</v>
      </c>
      <c r="U2270" s="42">
        <f>Beazley_data[[#This Row],[Acq_costs]]</f>
        <v>2191161.7628641198</v>
      </c>
      <c r="V2270" s="40">
        <f t="shared" si="285"/>
        <v>2112510.29418622</v>
      </c>
      <c r="W2270" s="43">
        <f t="shared" si="286"/>
        <v>-3.7231283035332081E-2</v>
      </c>
      <c r="Y2270" s="44">
        <f>Beazley_data[[#This Row],[total_RC]]</f>
        <v>1.03638430652418</v>
      </c>
      <c r="Z2270" s="45">
        <f t="shared" si="287"/>
        <v>1.03648924474142</v>
      </c>
      <c r="AA2270" s="43">
        <f t="shared" si="288"/>
        <v>1.0124390366074882E-4</v>
      </c>
      <c r="AD2270" s="42">
        <f>Beazley_data[[#This Row],[Cat_incurred]]+Beazley_data[[#This Row],[incurred_exc_cat]]</f>
        <v>7323965.7202317296</v>
      </c>
      <c r="AE2270" s="40">
        <f t="shared" si="289"/>
        <v>7354624.1571404804</v>
      </c>
      <c r="AF2270" s="43">
        <f t="shared" si="290"/>
        <v>4.1685932895680379E-3</v>
      </c>
    </row>
    <row r="2271" spans="1:32" x14ac:dyDescent="0.25">
      <c r="A2271" s="46" t="s">
        <v>2552</v>
      </c>
      <c r="B2271" s="46" t="s">
        <v>53</v>
      </c>
      <c r="C2271">
        <v>2002</v>
      </c>
      <c r="D2271" s="84">
        <v>1009355.7213</v>
      </c>
      <c r="E2271">
        <v>263715.62012209301</v>
      </c>
      <c r="F2271">
        <v>147544.1647165</v>
      </c>
      <c r="G2271">
        <v>154501.013871</v>
      </c>
      <c r="H2271">
        <v>87560.917071079995</v>
      </c>
      <c r="I2271">
        <v>87560.917071079995</v>
      </c>
      <c r="J2271">
        <v>1.1787771115896899</v>
      </c>
      <c r="K2271">
        <v>235105.08178758001</v>
      </c>
      <c r="L2271">
        <v>242061.93094208001</v>
      </c>
      <c r="M2271" s="38">
        <f>IF(OR(Beazley_data[[#This Row],[total_RC]]&lt;0.6,Beazley_data[[#This Row],[total_RC]]&gt;2),1,Beazley_data[[#This Row],[total_RC]])</f>
        <v>1.1787771115896899</v>
      </c>
      <c r="P2271" s="39" t="str">
        <f>Beazley_data[[#This Row],[key]]</f>
        <v>P2002</v>
      </c>
      <c r="Q2271" s="40">
        <f>Beazley_data[[#This Row],[WEP]]</f>
        <v>1009355.7213</v>
      </c>
      <c r="R2271" s="40">
        <f t="shared" si="283"/>
        <v>1333851.089744</v>
      </c>
      <c r="S2271" s="41">
        <f t="shared" si="284"/>
        <v>0.24327705764087876</v>
      </c>
      <c r="U2271" s="42">
        <f>Beazley_data[[#This Row],[Acq_costs]]</f>
        <v>263715.62012209301</v>
      </c>
      <c r="V2271" s="40">
        <f t="shared" si="285"/>
        <v>362412.75197600003</v>
      </c>
      <c r="W2271" s="43">
        <f t="shared" si="286"/>
        <v>0.27233349631263254</v>
      </c>
      <c r="Y2271" s="44">
        <f>Beazley_data[[#This Row],[total_RC]]</f>
        <v>1.1787771115896899</v>
      </c>
      <c r="Z2271" s="45">
        <f t="shared" si="287"/>
        <v>1.1754406763202601</v>
      </c>
      <c r="AA2271" s="43">
        <f t="shared" si="288"/>
        <v>-2.8384548337008499E-3</v>
      </c>
      <c r="AD2271" s="42">
        <f>Beazley_data[[#This Row],[Cat_incurred]]+Beazley_data[[#This Row],[incurred_exc_cat]]</f>
        <v>242061.93094207998</v>
      </c>
      <c r="AE2271" s="40">
        <f t="shared" si="289"/>
        <v>255140.21273599999</v>
      </c>
      <c r="AF2271" s="43">
        <f t="shared" si="290"/>
        <v>5.1259194517692244E-2</v>
      </c>
    </row>
    <row r="2272" spans="1:32" x14ac:dyDescent="0.25">
      <c r="A2272" s="48" t="s">
        <v>2553</v>
      </c>
      <c r="B2272" s="48" t="s">
        <v>53</v>
      </c>
      <c r="C2272" s="49">
        <v>2003</v>
      </c>
      <c r="D2272" s="85">
        <v>3683898.6708999998</v>
      </c>
      <c r="E2272" s="49">
        <v>1626513.2058379999</v>
      </c>
      <c r="F2272" s="49">
        <v>543947.05831029301</v>
      </c>
      <c r="G2272" s="49">
        <v>543947.05831029301</v>
      </c>
      <c r="H2272" s="49">
        <v>1033535.42239673</v>
      </c>
      <c r="I2272" s="49">
        <v>1033535.42239673</v>
      </c>
      <c r="J2272" s="49">
        <v>1.00849340307907</v>
      </c>
      <c r="K2272" s="49">
        <v>1577482.48070703</v>
      </c>
      <c r="L2272" s="49">
        <v>1577482.48070703</v>
      </c>
      <c r="M2272" s="38">
        <f>IF(OR(Beazley_data[[#This Row],[total_RC]]&lt;0.6,Beazley_data[[#This Row],[total_RC]]&gt;2),1,Beazley_data[[#This Row],[total_RC]])</f>
        <v>1.00849340307907</v>
      </c>
      <c r="P2272" s="39" t="str">
        <f>Beazley_data[[#This Row],[key]]</f>
        <v>P2003</v>
      </c>
      <c r="Q2272" s="40">
        <f>Beazley_data[[#This Row],[WEP]]</f>
        <v>3683898.6708999998</v>
      </c>
      <c r="R2272" s="40">
        <f t="shared" si="283"/>
        <v>3806854.859644</v>
      </c>
      <c r="S2272" s="41">
        <f t="shared" si="284"/>
        <v>3.2298627942831122E-2</v>
      </c>
      <c r="U2272" s="42">
        <f>Beazley_data[[#This Row],[Acq_costs]]</f>
        <v>1626513.2058379999</v>
      </c>
      <c r="V2272" s="40">
        <f t="shared" si="285"/>
        <v>1686045.385456</v>
      </c>
      <c r="W2272" s="43">
        <f t="shared" si="286"/>
        <v>3.5308764598824399E-2</v>
      </c>
      <c r="Y2272" s="44">
        <f>Beazley_data[[#This Row],[total_RC]]</f>
        <v>1.00849340307907</v>
      </c>
      <c r="Z2272" s="45">
        <f t="shared" si="287"/>
        <v>1.00853894151879</v>
      </c>
      <c r="AA2272" s="43">
        <f t="shared" si="288"/>
        <v>4.5152881902028026E-5</v>
      </c>
      <c r="AD2272" s="42">
        <f>Beazley_data[[#This Row],[Cat_incurred]]+Beazley_data[[#This Row],[incurred_exc_cat]]</f>
        <v>1577482.4807070231</v>
      </c>
      <c r="AE2272" s="40">
        <f t="shared" si="289"/>
        <v>1596623.06398411</v>
      </c>
      <c r="AF2272" s="43">
        <f t="shared" si="290"/>
        <v>1.1988166592886856E-2</v>
      </c>
    </row>
    <row r="2273" spans="1:32" x14ac:dyDescent="0.25">
      <c r="A2273" s="46" t="s">
        <v>2554</v>
      </c>
      <c r="B2273" s="46" t="s">
        <v>53</v>
      </c>
      <c r="C2273">
        <v>2004</v>
      </c>
      <c r="D2273" s="84">
        <v>6476654.0888999999</v>
      </c>
      <c r="E2273">
        <v>1367834.8393744801</v>
      </c>
      <c r="F2273">
        <v>4203057.4915579902</v>
      </c>
      <c r="G2273">
        <v>4203057.4915579902</v>
      </c>
      <c r="H2273">
        <v>773161.032733556</v>
      </c>
      <c r="I2273">
        <v>773161.032733556</v>
      </c>
      <c r="J2273">
        <v>1.0099253715969401</v>
      </c>
      <c r="K2273">
        <v>4976218.5242915498</v>
      </c>
      <c r="L2273">
        <v>4976218.5242915498</v>
      </c>
      <c r="M2273" s="38">
        <f>IF(OR(Beazley_data[[#This Row],[total_RC]]&lt;0.6,Beazley_data[[#This Row],[total_RC]]&gt;2),1,Beazley_data[[#This Row],[total_RC]])</f>
        <v>1.0099253715969401</v>
      </c>
      <c r="P2273" s="39" t="str">
        <f>Beazley_data[[#This Row],[key]]</f>
        <v>P2004</v>
      </c>
      <c r="Q2273" s="40">
        <f>Beazley_data[[#This Row],[WEP]]</f>
        <v>6476654.0888999999</v>
      </c>
      <c r="R2273" s="40">
        <f t="shared" si="283"/>
        <v>6638979.5570839904</v>
      </c>
      <c r="S2273" s="41">
        <f t="shared" si="284"/>
        <v>2.4450364214600482E-2</v>
      </c>
      <c r="U2273" s="42">
        <f>Beazley_data[[#This Row],[Acq_costs]]</f>
        <v>1367834.8393744801</v>
      </c>
      <c r="V2273" s="40">
        <f t="shared" si="285"/>
        <v>1387729.3439314</v>
      </c>
      <c r="W2273" s="43">
        <f t="shared" si="286"/>
        <v>1.4336012021306199E-2</v>
      </c>
      <c r="Y2273" s="44">
        <f>Beazley_data[[#This Row],[total_RC]]</f>
        <v>1.0099253715969401</v>
      </c>
      <c r="Z2273" s="45">
        <f t="shared" si="287"/>
        <v>1.00992727538744</v>
      </c>
      <c r="AA2273" s="43">
        <f t="shared" si="288"/>
        <v>1.8850768231630516E-6</v>
      </c>
      <c r="AD2273" s="42">
        <f>Beazley_data[[#This Row],[Cat_incurred]]+Beazley_data[[#This Row],[incurred_exc_cat]]</f>
        <v>4976218.5242915461</v>
      </c>
      <c r="AE2273" s="40">
        <f t="shared" si="289"/>
        <v>5039838.3193784496</v>
      </c>
      <c r="AF2273" s="43">
        <f t="shared" si="290"/>
        <v>1.2623380167233135E-2</v>
      </c>
    </row>
    <row r="2274" spans="1:32" x14ac:dyDescent="0.25">
      <c r="A2274" s="48" t="s">
        <v>2555</v>
      </c>
      <c r="B2274" s="48" t="s">
        <v>53</v>
      </c>
      <c r="C2274" s="49">
        <v>2005</v>
      </c>
      <c r="D2274" s="85">
        <v>3922207.3531999998</v>
      </c>
      <c r="E2274" s="49">
        <v>999837.37558087101</v>
      </c>
      <c r="F2274" s="49">
        <v>513098.523829529</v>
      </c>
      <c r="G2274" s="49">
        <v>513098.523829529</v>
      </c>
      <c r="H2274" s="49">
        <v>577592.95409631298</v>
      </c>
      <c r="I2274" s="49">
        <v>577592.95409631298</v>
      </c>
      <c r="J2274" s="49">
        <v>1.0001334445654699</v>
      </c>
      <c r="K2274" s="49">
        <v>1090691.4779258401</v>
      </c>
      <c r="L2274" s="49">
        <v>1090691.4779258401</v>
      </c>
      <c r="M2274" s="38">
        <f>IF(OR(Beazley_data[[#This Row],[total_RC]]&lt;0.6,Beazley_data[[#This Row],[total_RC]]&gt;2),1,Beazley_data[[#This Row],[total_RC]])</f>
        <v>1.0001334445654699</v>
      </c>
      <c r="P2274" s="39" t="str">
        <f>Beazley_data[[#This Row],[key]]</f>
        <v>P2005</v>
      </c>
      <c r="Q2274" s="40">
        <f>Beazley_data[[#This Row],[WEP]]</f>
        <v>3922207.3531999998</v>
      </c>
      <c r="R2274" s="40">
        <f t="shared" si="283"/>
        <v>3958823.4736179002</v>
      </c>
      <c r="S2274" s="41">
        <f t="shared" si="284"/>
        <v>9.2492430293785108E-3</v>
      </c>
      <c r="U2274" s="42">
        <f>Beazley_data[[#This Row],[Acq_costs]]</f>
        <v>999837.37558087101</v>
      </c>
      <c r="V2274" s="40">
        <f t="shared" si="285"/>
        <v>998277.74659694603</v>
      </c>
      <c r="W2274" s="43">
        <f t="shared" si="286"/>
        <v>-1.5623196943352073E-3</v>
      </c>
      <c r="Y2274" s="44">
        <f>Beazley_data[[#This Row],[total_RC]]</f>
        <v>1.0001334445654699</v>
      </c>
      <c r="Z2274" s="45">
        <f t="shared" si="287"/>
        <v>1.0002360676853701</v>
      </c>
      <c r="AA2274" s="43">
        <f t="shared" si="288"/>
        <v>1.0259889961541552E-4</v>
      </c>
      <c r="AD2274" s="42">
        <f>Beazley_data[[#This Row],[Cat_incurred]]+Beazley_data[[#This Row],[incurred_exc_cat]]</f>
        <v>1090691.4779258419</v>
      </c>
      <c r="AE2274" s="40">
        <f t="shared" si="289"/>
        <v>1117160.2236373599</v>
      </c>
      <c r="AF2274" s="43">
        <f t="shared" si="290"/>
        <v>2.3692882320262391E-2</v>
      </c>
    </row>
    <row r="2275" spans="1:32" x14ac:dyDescent="0.25">
      <c r="A2275" s="46" t="s">
        <v>2556</v>
      </c>
      <c r="B2275" s="46" t="s">
        <v>53</v>
      </c>
      <c r="C2275">
        <v>2006</v>
      </c>
      <c r="D2275" s="84">
        <v>2036502.3211999999</v>
      </c>
      <c r="E2275">
        <v>708291.78820383095</v>
      </c>
      <c r="F2275">
        <v>2521114.9447281002</v>
      </c>
      <c r="G2275">
        <v>2521114.9447281002</v>
      </c>
      <c r="H2275">
        <v>1067731.3500000001</v>
      </c>
      <c r="I2275">
        <v>1067731.3500000001</v>
      </c>
      <c r="J2275">
        <v>1.0244248591940801</v>
      </c>
      <c r="K2275">
        <v>3588846.2947280998</v>
      </c>
      <c r="L2275">
        <v>3588846.2947280998</v>
      </c>
      <c r="M2275" s="38">
        <f>IF(OR(Beazley_data[[#This Row],[total_RC]]&lt;0.6,Beazley_data[[#This Row],[total_RC]]&gt;2),1,Beazley_data[[#This Row],[total_RC]])</f>
        <v>1.0244248591940801</v>
      </c>
      <c r="P2275" s="39" t="str">
        <f>Beazley_data[[#This Row],[key]]</f>
        <v>P2006</v>
      </c>
      <c r="Q2275" s="40">
        <f>Beazley_data[[#This Row],[WEP]]</f>
        <v>2036502.3211999999</v>
      </c>
      <c r="R2275" s="40">
        <f t="shared" si="283"/>
        <v>2035681.8452719999</v>
      </c>
      <c r="S2275" s="41">
        <f t="shared" si="284"/>
        <v>-4.030472295587589E-4</v>
      </c>
      <c r="U2275" s="42">
        <f>Beazley_data[[#This Row],[Acq_costs]]</f>
        <v>708291.78820383095</v>
      </c>
      <c r="V2275" s="40">
        <f t="shared" si="285"/>
        <v>707964.14145600004</v>
      </c>
      <c r="W2275" s="43">
        <f t="shared" si="286"/>
        <v>-4.6280133222152637E-4</v>
      </c>
      <c r="Y2275" s="44">
        <f>Beazley_data[[#This Row],[total_RC]]</f>
        <v>1.0244248591940801</v>
      </c>
      <c r="Z2275" s="45">
        <f t="shared" si="287"/>
        <v>1.02445049265029</v>
      </c>
      <c r="AA2275" s="43">
        <f t="shared" si="288"/>
        <v>2.5021664193413481E-5</v>
      </c>
      <c r="AD2275" s="42">
        <f>Beazley_data[[#This Row],[Cat_incurred]]+Beazley_data[[#This Row],[incurred_exc_cat]]</f>
        <v>3588846.2947281003</v>
      </c>
      <c r="AE2275" s="40">
        <f t="shared" si="289"/>
        <v>3590058.7869235701</v>
      </c>
      <c r="AF2275" s="43">
        <f t="shared" si="290"/>
        <v>3.3773602813585518E-4</v>
      </c>
    </row>
    <row r="2276" spans="1:32" x14ac:dyDescent="0.25">
      <c r="A2276" s="48" t="s">
        <v>2557</v>
      </c>
      <c r="B2276" s="48" t="s">
        <v>53</v>
      </c>
      <c r="C2276" s="49">
        <v>2007</v>
      </c>
      <c r="D2276" s="85">
        <v>2473573.3786999998</v>
      </c>
      <c r="E2276" s="49">
        <v>968555.90853257501</v>
      </c>
      <c r="F2276" s="49">
        <v>127556.13214046</v>
      </c>
      <c r="G2276" s="49">
        <v>127556.13214046</v>
      </c>
      <c r="H2276" s="49">
        <v>185276.83396823</v>
      </c>
      <c r="I2276" s="49">
        <v>185276.83396823</v>
      </c>
      <c r="J2276" s="49">
        <v>1</v>
      </c>
      <c r="K2276" s="49">
        <v>312832.96610869002</v>
      </c>
      <c r="L2276" s="49">
        <v>312832.96610869002</v>
      </c>
      <c r="M2276" s="38">
        <f>IF(OR(Beazley_data[[#This Row],[total_RC]]&lt;0.6,Beazley_data[[#This Row],[total_RC]]&gt;2),1,Beazley_data[[#This Row],[total_RC]])</f>
        <v>1</v>
      </c>
      <c r="P2276" s="39" t="str">
        <f>Beazley_data[[#This Row],[key]]</f>
        <v>P2007</v>
      </c>
      <c r="Q2276" s="40">
        <f>Beazley_data[[#This Row],[WEP]]</f>
        <v>2473573.3786999998</v>
      </c>
      <c r="R2276" s="40">
        <f t="shared" si="283"/>
        <v>2474577.6503360001</v>
      </c>
      <c r="S2276" s="41">
        <f t="shared" si="284"/>
        <v>4.0583557192638831E-4</v>
      </c>
      <c r="U2276" s="42">
        <f>Beazley_data[[#This Row],[Acq_costs]]</f>
        <v>968555.90853257501</v>
      </c>
      <c r="V2276" s="40">
        <f t="shared" si="285"/>
        <v>968890.66584399994</v>
      </c>
      <c r="W2276" s="43">
        <f t="shared" si="286"/>
        <v>3.4550576574430316E-4</v>
      </c>
      <c r="Y2276" s="44">
        <f>Beazley_data[[#This Row],[total_RC]]</f>
        <v>1</v>
      </c>
      <c r="Z2276" s="45">
        <f t="shared" si="287"/>
        <v>1</v>
      </c>
      <c r="AA2276" s="43">
        <f t="shared" si="288"/>
        <v>0</v>
      </c>
      <c r="AD2276" s="42">
        <f>Beazley_data[[#This Row],[Cat_incurred]]+Beazley_data[[#This Row],[incurred_exc_cat]]</f>
        <v>312832.96610869002</v>
      </c>
      <c r="AE2276" s="40">
        <f t="shared" si="289"/>
        <v>313038.81574799999</v>
      </c>
      <c r="AF2276" s="43">
        <f t="shared" si="290"/>
        <v>6.5758503084706625E-4</v>
      </c>
    </row>
    <row r="2277" spans="1:32" x14ac:dyDescent="0.25">
      <c r="A2277" s="46" t="s">
        <v>2558</v>
      </c>
      <c r="B2277" s="46" t="s">
        <v>53</v>
      </c>
      <c r="C2277">
        <v>2008</v>
      </c>
      <c r="D2277" s="84">
        <v>637287.31810000003</v>
      </c>
      <c r="E2277">
        <v>191751.23804124599</v>
      </c>
      <c r="F2277">
        <v>49670.644374946998</v>
      </c>
      <c r="G2277">
        <v>49670.644374946998</v>
      </c>
      <c r="H2277">
        <v>47193.784067619999</v>
      </c>
      <c r="I2277">
        <v>50816.93287379</v>
      </c>
      <c r="J2277">
        <v>1.0349968848548801</v>
      </c>
      <c r="K2277">
        <v>96864.428442567005</v>
      </c>
      <c r="L2277">
        <v>100487.577248737</v>
      </c>
      <c r="M2277" s="38">
        <f>IF(OR(Beazley_data[[#This Row],[total_RC]]&lt;0.6,Beazley_data[[#This Row],[total_RC]]&gt;2),1,Beazley_data[[#This Row],[total_RC]])</f>
        <v>1.0349968848548801</v>
      </c>
      <c r="P2277" s="39" t="str">
        <f>Beazley_data[[#This Row],[key]]</f>
        <v>P2008</v>
      </c>
      <c r="Q2277" s="40">
        <f>Beazley_data[[#This Row],[WEP]]</f>
        <v>637287.31810000003</v>
      </c>
      <c r="R2277" s="40">
        <f t="shared" si="283"/>
        <v>647851.08519950497</v>
      </c>
      <c r="S2277" s="41">
        <f t="shared" si="284"/>
        <v>1.6305856918109263E-2</v>
      </c>
      <c r="U2277" s="42">
        <f>Beazley_data[[#This Row],[Acq_costs]]</f>
        <v>191751.23804124599</v>
      </c>
      <c r="V2277" s="40">
        <f t="shared" si="285"/>
        <v>196483.66388657599</v>
      </c>
      <c r="W2277" s="43">
        <f t="shared" si="286"/>
        <v>2.4085594454620329E-2</v>
      </c>
      <c r="Y2277" s="44">
        <f>Beazley_data[[#This Row],[total_RC]]</f>
        <v>1.0349968848548801</v>
      </c>
      <c r="Z2277" s="45">
        <f t="shared" si="287"/>
        <v>1.03511582468096</v>
      </c>
      <c r="AA2277" s="43">
        <f t="shared" si="288"/>
        <v>1.1490484759671269E-4</v>
      </c>
      <c r="AD2277" s="42">
        <f>Beazley_data[[#This Row],[Cat_incurred]]+Beazley_data[[#This Row],[incurred_exc_cat]]</f>
        <v>100487.577248737</v>
      </c>
      <c r="AE2277" s="40">
        <f t="shared" si="289"/>
        <v>102270.340242641</v>
      </c>
      <c r="AF2277" s="43">
        <f t="shared" si="290"/>
        <v>1.7431867242001145E-2</v>
      </c>
    </row>
    <row r="2278" spans="1:32" x14ac:dyDescent="0.25">
      <c r="A2278" s="48" t="s">
        <v>2559</v>
      </c>
      <c r="B2278" s="48" t="s">
        <v>53</v>
      </c>
      <c r="C2278" s="49">
        <v>2009</v>
      </c>
      <c r="D2278" s="85">
        <v>141187.23819999999</v>
      </c>
      <c r="E2278" s="49">
        <v>48730.283488888897</v>
      </c>
      <c r="F2278" s="49">
        <v>2234.3848766699998</v>
      </c>
      <c r="G2278" s="49">
        <v>8963.0886397499999</v>
      </c>
      <c r="H2278" s="49">
        <v>97046.527660580599</v>
      </c>
      <c r="I2278" s="49">
        <v>121868.91132394101</v>
      </c>
      <c r="J2278" s="49">
        <v>1</v>
      </c>
      <c r="K2278" s="49">
        <v>99280.912537250595</v>
      </c>
      <c r="L2278" s="49">
        <v>130831.99996369101</v>
      </c>
      <c r="M2278" s="38">
        <f>IF(OR(Beazley_data[[#This Row],[total_RC]]&lt;0.6,Beazley_data[[#This Row],[total_RC]]&gt;2),1,Beazley_data[[#This Row],[total_RC]])</f>
        <v>1</v>
      </c>
      <c r="P2278" s="39" t="str">
        <f>Beazley_data[[#This Row],[key]]</f>
        <v>P2009</v>
      </c>
      <c r="Q2278" s="40">
        <f>Beazley_data[[#This Row],[WEP]]</f>
        <v>141187.23819999999</v>
      </c>
      <c r="R2278" s="40">
        <f t="shared" si="283"/>
        <v>143861.65383600001</v>
      </c>
      <c r="S2278" s="41">
        <f t="shared" si="284"/>
        <v>1.8590191094624915E-2</v>
      </c>
      <c r="U2278" s="42">
        <f>Beazley_data[[#This Row],[Acq_costs]]</f>
        <v>48730.283488888897</v>
      </c>
      <c r="V2278" s="40">
        <f t="shared" si="285"/>
        <v>49621.755400000002</v>
      </c>
      <c r="W2278" s="43">
        <f t="shared" si="286"/>
        <v>1.7965344110158273E-2</v>
      </c>
      <c r="Y2278" s="44">
        <f>Beazley_data[[#This Row],[total_RC]]</f>
        <v>1</v>
      </c>
      <c r="Z2278" s="45">
        <f t="shared" si="287"/>
        <v>1</v>
      </c>
      <c r="AA2278" s="43">
        <f t="shared" si="288"/>
        <v>0</v>
      </c>
      <c r="AD2278" s="42">
        <f>Beazley_data[[#This Row],[Cat_incurred]]+Beazley_data[[#This Row],[incurred_exc_cat]]</f>
        <v>130831.99996369101</v>
      </c>
      <c r="AE2278" s="40">
        <f t="shared" si="289"/>
        <v>130200.309469153</v>
      </c>
      <c r="AF2278" s="43">
        <f t="shared" si="290"/>
        <v>-4.8516819745936792E-3</v>
      </c>
    </row>
    <row r="2279" spans="1:32" x14ac:dyDescent="0.25">
      <c r="A2279" s="46" t="s">
        <v>2560</v>
      </c>
      <c r="B2279" s="46" t="s">
        <v>53</v>
      </c>
      <c r="C2279">
        <v>2010</v>
      </c>
      <c r="D2279" s="84">
        <v>6467740.5624000002</v>
      </c>
      <c r="E2279">
        <v>920753.63628994697</v>
      </c>
      <c r="F2279">
        <v>28595.574091040002</v>
      </c>
      <c r="G2279">
        <v>46610.36467956</v>
      </c>
      <c r="H2279">
        <v>91307.459949740005</v>
      </c>
      <c r="I2279">
        <v>91307.459949740005</v>
      </c>
      <c r="J2279">
        <v>1</v>
      </c>
      <c r="K2279">
        <v>119903.03404078</v>
      </c>
      <c r="L2279">
        <v>137917.82462930001</v>
      </c>
      <c r="M2279" s="38">
        <f>IF(OR(Beazley_data[[#This Row],[total_RC]]&lt;0.6,Beazley_data[[#This Row],[total_RC]]&gt;2),1,Beazley_data[[#This Row],[total_RC]])</f>
        <v>1</v>
      </c>
      <c r="P2279" s="39" t="str">
        <f>Beazley_data[[#This Row],[key]]</f>
        <v>P2010</v>
      </c>
      <c r="Q2279" s="40">
        <f>Beazley_data[[#This Row],[WEP]]</f>
        <v>6467740.5624000002</v>
      </c>
      <c r="R2279" s="40">
        <f t="shared" si="283"/>
        <v>6150227.2267279997</v>
      </c>
      <c r="S2279" s="41">
        <f t="shared" si="284"/>
        <v>-5.1626277203569534E-2</v>
      </c>
      <c r="U2279" s="42">
        <f>Beazley_data[[#This Row],[Acq_costs]]</f>
        <v>920753.63628994697</v>
      </c>
      <c r="V2279" s="40">
        <f t="shared" si="285"/>
        <v>915364.63881999999</v>
      </c>
      <c r="W2279" s="43">
        <f t="shared" si="286"/>
        <v>-5.8872685718927833E-3</v>
      </c>
      <c r="Y2279" s="44">
        <f>Beazley_data[[#This Row],[total_RC]]</f>
        <v>1</v>
      </c>
      <c r="Z2279" s="45">
        <f t="shared" si="287"/>
        <v>1</v>
      </c>
      <c r="AA2279" s="43">
        <f t="shared" si="288"/>
        <v>0</v>
      </c>
      <c r="AD2279" s="42">
        <f>Beazley_data[[#This Row],[Cat_incurred]]+Beazley_data[[#This Row],[incurred_exc_cat]]</f>
        <v>137917.82462930001</v>
      </c>
      <c r="AE2279" s="40">
        <f t="shared" si="289"/>
        <v>138411.48883876001</v>
      </c>
      <c r="AF2279" s="43">
        <f t="shared" si="290"/>
        <v>3.566641856118468E-3</v>
      </c>
    </row>
    <row r="2280" spans="1:32" x14ac:dyDescent="0.25">
      <c r="A2280" s="48" t="s">
        <v>2561</v>
      </c>
      <c r="B2280" s="48" t="s">
        <v>53</v>
      </c>
      <c r="C2280" s="49">
        <v>2011</v>
      </c>
      <c r="D2280" s="85">
        <v>15316489.9745</v>
      </c>
      <c r="E2280" s="49">
        <v>2372540.1193303</v>
      </c>
      <c r="F2280" s="49">
        <v>10628923.721062601</v>
      </c>
      <c r="G2280" s="49">
        <v>10628923.721062601</v>
      </c>
      <c r="H2280" s="49">
        <v>118310.485061955</v>
      </c>
      <c r="I2280" s="49">
        <v>118310.485061955</v>
      </c>
      <c r="J2280" s="49">
        <v>1</v>
      </c>
      <c r="K2280" s="49">
        <v>10747234.206124499</v>
      </c>
      <c r="L2280" s="49">
        <v>10747234.206124499</v>
      </c>
      <c r="M2280" s="38">
        <f>IF(OR(Beazley_data[[#This Row],[total_RC]]&lt;0.6,Beazley_data[[#This Row],[total_RC]]&gt;2),1,Beazley_data[[#This Row],[total_RC]])</f>
        <v>1</v>
      </c>
      <c r="P2280" s="39" t="str">
        <f>Beazley_data[[#This Row],[key]]</f>
        <v>P2011</v>
      </c>
      <c r="Q2280" s="40">
        <f>Beazley_data[[#This Row],[WEP]]</f>
        <v>15316489.9745</v>
      </c>
      <c r="R2280" s="40">
        <f t="shared" si="283"/>
        <v>8928977.7263680007</v>
      </c>
      <c r="S2280" s="41">
        <f t="shared" si="284"/>
        <v>-0.71536881868001012</v>
      </c>
      <c r="U2280" s="42">
        <f>Beazley_data[[#This Row],[Acq_costs]]</f>
        <v>2372540.1193303</v>
      </c>
      <c r="V2280" s="40">
        <f t="shared" si="285"/>
        <v>1477049.0309560001</v>
      </c>
      <c r="W2280" s="43">
        <f t="shared" si="286"/>
        <v>-0.6062703875136124</v>
      </c>
      <c r="Y2280" s="44">
        <f>Beazley_data[[#This Row],[total_RC]]</f>
        <v>1</v>
      </c>
      <c r="Z2280" s="45">
        <f t="shared" si="287"/>
        <v>1</v>
      </c>
      <c r="AA2280" s="43">
        <f t="shared" si="288"/>
        <v>0</v>
      </c>
      <c r="AD2280" s="42">
        <f>Beazley_data[[#This Row],[Cat_incurred]]+Beazley_data[[#This Row],[incurred_exc_cat]]</f>
        <v>10747234.206124555</v>
      </c>
      <c r="AE2280" s="40">
        <f t="shared" si="289"/>
        <v>11199143.3653113</v>
      </c>
      <c r="AF2280" s="43">
        <f t="shared" si="290"/>
        <v>4.0352118411708847E-2</v>
      </c>
    </row>
    <row r="2281" spans="1:32" x14ac:dyDescent="0.25">
      <c r="A2281" s="46" t="s">
        <v>2562</v>
      </c>
      <c r="B2281" s="46" t="s">
        <v>53</v>
      </c>
      <c r="C2281">
        <v>2012</v>
      </c>
      <c r="D2281" s="84">
        <v>12078706.177999999</v>
      </c>
      <c r="E2281">
        <v>2003949.3852016299</v>
      </c>
      <c r="F2281">
        <v>2703149.9032394802</v>
      </c>
      <c r="G2281">
        <v>2718801.1532394802</v>
      </c>
      <c r="H2281">
        <v>1679263.1588854601</v>
      </c>
      <c r="I2281">
        <v>1679263.1588854601</v>
      </c>
      <c r="J2281">
        <v>0.97748208412946203</v>
      </c>
      <c r="K2281">
        <v>4382413.0621249396</v>
      </c>
      <c r="L2281">
        <v>4398064.3121249396</v>
      </c>
      <c r="M2281" s="38">
        <f>IF(OR(Beazley_data[[#This Row],[total_RC]]&lt;0.6,Beazley_data[[#This Row],[total_RC]]&gt;2),1,Beazley_data[[#This Row],[total_RC]])</f>
        <v>0.97748208412946203</v>
      </c>
      <c r="P2281" s="39" t="str">
        <f>Beazley_data[[#This Row],[key]]</f>
        <v>P2012</v>
      </c>
      <c r="Q2281" s="40">
        <f>Beazley_data[[#This Row],[WEP]]</f>
        <v>12078706.177999999</v>
      </c>
      <c r="R2281" s="40">
        <f t="shared" si="283"/>
        <v>13372789.759439999</v>
      </c>
      <c r="S2281" s="41">
        <f t="shared" si="284"/>
        <v>9.6769904015464842E-2</v>
      </c>
      <c r="U2281" s="42">
        <f>Beazley_data[[#This Row],[Acq_costs]]</f>
        <v>2003949.3852016299</v>
      </c>
      <c r="V2281" s="40">
        <f t="shared" si="285"/>
        <v>2109034.4022679999</v>
      </c>
      <c r="W2281" s="43">
        <f t="shared" si="286"/>
        <v>4.9826127517580719E-2</v>
      </c>
      <c r="Y2281" s="44">
        <f>Beazley_data[[#This Row],[total_RC]]</f>
        <v>0.97748208412946203</v>
      </c>
      <c r="Z2281" s="45">
        <f t="shared" si="287"/>
        <v>0.99480851465865505</v>
      </c>
      <c r="AA2281" s="43">
        <f t="shared" si="288"/>
        <v>1.7416849849881091E-2</v>
      </c>
      <c r="AD2281" s="42">
        <f>Beazley_data[[#This Row],[Cat_incurred]]+Beazley_data[[#This Row],[incurred_exc_cat]]</f>
        <v>4398064.3121249406</v>
      </c>
      <c r="AE2281" s="40">
        <f t="shared" si="289"/>
        <v>4438856.3191640005</v>
      </c>
      <c r="AF2281" s="43">
        <f t="shared" si="290"/>
        <v>9.1897561232039422E-3</v>
      </c>
    </row>
    <row r="2282" spans="1:32" x14ac:dyDescent="0.25">
      <c r="A2282" s="48" t="s">
        <v>2563</v>
      </c>
      <c r="B2282" s="48" t="s">
        <v>53</v>
      </c>
      <c r="C2282" s="49">
        <v>2013</v>
      </c>
      <c r="D2282" s="85">
        <v>17694630.8561</v>
      </c>
      <c r="E2282" s="49">
        <v>3353536.62683181</v>
      </c>
      <c r="F2282" s="49">
        <v>373060.43832986598</v>
      </c>
      <c r="G2282" s="49">
        <v>397408.91391296597</v>
      </c>
      <c r="H2282" s="49">
        <v>1007625.98634289</v>
      </c>
      <c r="I2282" s="49">
        <v>1197208.7953428901</v>
      </c>
      <c r="J2282" s="49">
        <v>1</v>
      </c>
      <c r="K2282" s="49">
        <v>1380686.4246727601</v>
      </c>
      <c r="L2282" s="49">
        <v>1594617.70925586</v>
      </c>
      <c r="M2282" s="38">
        <f>IF(OR(Beazley_data[[#This Row],[total_RC]]&lt;0.6,Beazley_data[[#This Row],[total_RC]]&gt;2),1,Beazley_data[[#This Row],[total_RC]])</f>
        <v>1</v>
      </c>
      <c r="P2282" s="39" t="str">
        <f>Beazley_data[[#This Row],[key]]</f>
        <v>P2013</v>
      </c>
      <c r="Q2282" s="40">
        <f>Beazley_data[[#This Row],[WEP]]</f>
        <v>17694630.8561</v>
      </c>
      <c r="R2282" s="40">
        <f t="shared" si="283"/>
        <v>17529027.294413898</v>
      </c>
      <c r="S2282" s="41">
        <f t="shared" si="284"/>
        <v>-9.4473902575801447E-3</v>
      </c>
      <c r="U2282" s="42">
        <f>Beazley_data[[#This Row],[Acq_costs]]</f>
        <v>3353536.62683181</v>
      </c>
      <c r="V2282" s="40">
        <f t="shared" si="285"/>
        <v>3211975.5448861001</v>
      </c>
      <c r="W2282" s="43">
        <f t="shared" si="286"/>
        <v>-4.407290154219707E-2</v>
      </c>
      <c r="Y2282" s="44">
        <f>Beazley_data[[#This Row],[total_RC]]</f>
        <v>1</v>
      </c>
      <c r="Z2282" s="45">
        <f t="shared" si="287"/>
        <v>1</v>
      </c>
      <c r="AA2282" s="43">
        <f t="shared" si="288"/>
        <v>0</v>
      </c>
      <c r="AD2282" s="42">
        <f>Beazley_data[[#This Row],[Cat_incurred]]+Beazley_data[[#This Row],[incurred_exc_cat]]</f>
        <v>1594617.709255856</v>
      </c>
      <c r="AE2282" s="40">
        <f t="shared" si="289"/>
        <v>1574371.41380297</v>
      </c>
      <c r="AF2282" s="43">
        <f t="shared" si="290"/>
        <v>-1.2859923189268362E-2</v>
      </c>
    </row>
    <row r="2283" spans="1:32" x14ac:dyDescent="0.25">
      <c r="A2283" s="46" t="s">
        <v>2564</v>
      </c>
      <c r="B2283" s="46" t="s">
        <v>53</v>
      </c>
      <c r="C2283">
        <v>2014</v>
      </c>
      <c r="D2283" s="84">
        <v>20992029.682</v>
      </c>
      <c r="E2283">
        <v>4215351.3961125696</v>
      </c>
      <c r="F2283">
        <v>324061.03935735201</v>
      </c>
      <c r="G2283">
        <v>330777.304633822</v>
      </c>
      <c r="H2283">
        <v>6687391.7976586102</v>
      </c>
      <c r="I2283">
        <v>6897771.96856461</v>
      </c>
      <c r="J2283">
        <v>1</v>
      </c>
      <c r="K2283">
        <v>7011452.8370159604</v>
      </c>
      <c r="L2283">
        <v>7228549.2731984304</v>
      </c>
      <c r="M2283" s="38">
        <f>IF(OR(Beazley_data[[#This Row],[total_RC]]&lt;0.6,Beazley_data[[#This Row],[total_RC]]&gt;2),1,Beazley_data[[#This Row],[total_RC]])</f>
        <v>1</v>
      </c>
      <c r="P2283" s="39" t="str">
        <f>Beazley_data[[#This Row],[key]]</f>
        <v>P2014</v>
      </c>
      <c r="Q2283" s="40">
        <f>Beazley_data[[#This Row],[WEP]]</f>
        <v>20992029.682</v>
      </c>
      <c r="R2283" s="40">
        <f t="shared" si="283"/>
        <v>24472598.484104</v>
      </c>
      <c r="S2283" s="41">
        <f t="shared" si="284"/>
        <v>0.14222309920888779</v>
      </c>
      <c r="U2283" s="42">
        <f>Beazley_data[[#This Row],[Acq_costs]]</f>
        <v>4215351.3961125696</v>
      </c>
      <c r="V2283" s="40">
        <f t="shared" si="285"/>
        <v>1347316.6543606301</v>
      </c>
      <c r="W2283" s="43">
        <f t="shared" si="286"/>
        <v>-2.1287013208583598</v>
      </c>
      <c r="Y2283" s="44">
        <f>Beazley_data[[#This Row],[total_RC]]</f>
        <v>1</v>
      </c>
      <c r="Z2283" s="45">
        <f t="shared" si="287"/>
        <v>1</v>
      </c>
      <c r="AA2283" s="43">
        <f t="shared" si="288"/>
        <v>0</v>
      </c>
      <c r="AD2283" s="42">
        <f>Beazley_data[[#This Row],[Cat_incurred]]+Beazley_data[[#This Row],[incurred_exc_cat]]</f>
        <v>7228549.2731984323</v>
      </c>
      <c r="AE2283" s="40">
        <f t="shared" si="289"/>
        <v>6622464.2875557803</v>
      </c>
      <c r="AF2283" s="43">
        <f t="shared" si="290"/>
        <v>-9.151955515736665E-2</v>
      </c>
    </row>
    <row r="2284" spans="1:32" x14ac:dyDescent="0.25">
      <c r="A2284" s="48" t="s">
        <v>2565</v>
      </c>
      <c r="B2284" s="48" t="s">
        <v>53</v>
      </c>
      <c r="C2284" s="49">
        <v>2015</v>
      </c>
      <c r="D2284" s="85">
        <v>15968519.911499999</v>
      </c>
      <c r="E2284" s="49">
        <v>2885930.6125735301</v>
      </c>
      <c r="F2284" s="49">
        <v>281289.50120578997</v>
      </c>
      <c r="G2284" s="49">
        <v>288023.66775596002</v>
      </c>
      <c r="H2284" s="49">
        <v>135649.22792266001</v>
      </c>
      <c r="I2284" s="49">
        <v>181242.09303466001</v>
      </c>
      <c r="J2284" s="49">
        <v>1</v>
      </c>
      <c r="K2284" s="49">
        <v>416938.72912844998</v>
      </c>
      <c r="L2284" s="49">
        <v>469265.76079062</v>
      </c>
      <c r="M2284" s="38">
        <f>IF(OR(Beazley_data[[#This Row],[total_RC]]&lt;0.6,Beazley_data[[#This Row],[total_RC]]&gt;2),1,Beazley_data[[#This Row],[total_RC]])</f>
        <v>1</v>
      </c>
      <c r="P2284" s="39" t="str">
        <f>Beazley_data[[#This Row],[key]]</f>
        <v>P2015</v>
      </c>
      <c r="Q2284" s="40">
        <f>Beazley_data[[#This Row],[WEP]]</f>
        <v>15968519.911499999</v>
      </c>
      <c r="R2284" s="40">
        <f t="shared" si="283"/>
        <v>13866366.454128001</v>
      </c>
      <c r="S2284" s="41">
        <f t="shared" si="284"/>
        <v>-0.15160088724946325</v>
      </c>
      <c r="U2284" s="42">
        <f>Beazley_data[[#This Row],[Acq_costs]]</f>
        <v>2885930.6125735301</v>
      </c>
      <c r="V2284" s="40">
        <f t="shared" si="285"/>
        <v>2474548.8574760002</v>
      </c>
      <c r="W2284" s="43">
        <f t="shared" si="286"/>
        <v>-0.16624515367909631</v>
      </c>
      <c r="Y2284" s="44">
        <f>Beazley_data[[#This Row],[total_RC]]</f>
        <v>1</v>
      </c>
      <c r="Z2284" s="45">
        <f t="shared" si="287"/>
        <v>1</v>
      </c>
      <c r="AA2284" s="43">
        <f t="shared" si="288"/>
        <v>0</v>
      </c>
      <c r="AD2284" s="42">
        <f>Beazley_data[[#This Row],[Cat_incurred]]+Beazley_data[[#This Row],[incurred_exc_cat]]</f>
        <v>469265.76079062</v>
      </c>
      <c r="AE2284" s="40">
        <f t="shared" si="289"/>
        <v>389999.83751780097</v>
      </c>
      <c r="AF2284" s="43">
        <f t="shared" si="290"/>
        <v>-0.20324604178636624</v>
      </c>
    </row>
    <row r="2285" spans="1:32" x14ac:dyDescent="0.25">
      <c r="A2285" s="46" t="s">
        <v>2566</v>
      </c>
      <c r="B2285" s="46" t="s">
        <v>53</v>
      </c>
      <c r="C2285">
        <v>2016</v>
      </c>
      <c r="D2285" s="84">
        <v>22657455.459800001</v>
      </c>
      <c r="E2285">
        <v>4901505.9681849303</v>
      </c>
      <c r="F2285">
        <v>362354.337652997</v>
      </c>
      <c r="G2285">
        <v>370543.25635141699</v>
      </c>
      <c r="H2285">
        <v>1006501.15526792</v>
      </c>
      <c r="I2285">
        <v>1006490.89526792</v>
      </c>
      <c r="J2285">
        <v>1.0703303008570699</v>
      </c>
      <c r="K2285">
        <v>1368855.49292092</v>
      </c>
      <c r="L2285">
        <v>1377034.1516193401</v>
      </c>
      <c r="M2285" s="38">
        <f>IF(OR(Beazley_data[[#This Row],[total_RC]]&lt;0.6,Beazley_data[[#This Row],[total_RC]]&gt;2),1,Beazley_data[[#This Row],[total_RC]])</f>
        <v>1.0703303008570699</v>
      </c>
      <c r="P2285" s="39" t="str">
        <f>Beazley_data[[#This Row],[key]]</f>
        <v>P2016</v>
      </c>
      <c r="Q2285" s="40">
        <f>Beazley_data[[#This Row],[WEP]]</f>
        <v>22657455.459800001</v>
      </c>
      <c r="R2285" s="40">
        <f t="shared" si="283"/>
        <v>23136966.007371999</v>
      </c>
      <c r="S2285" s="41">
        <f t="shared" si="284"/>
        <v>2.072486718523139E-2</v>
      </c>
      <c r="U2285" s="42">
        <f>Beazley_data[[#This Row],[Acq_costs]]</f>
        <v>4901505.9681849303</v>
      </c>
      <c r="V2285" s="40">
        <f t="shared" si="285"/>
        <v>5070943.2911240002</v>
      </c>
      <c r="W2285" s="43">
        <f t="shared" si="286"/>
        <v>3.3413373648971199E-2</v>
      </c>
      <c r="Y2285" s="44">
        <f>Beazley_data[[#This Row],[total_RC]]</f>
        <v>1.0703303008570699</v>
      </c>
      <c r="Z2285" s="45">
        <f t="shared" si="287"/>
        <v>1.0017713472146901</v>
      </c>
      <c r="AA2285" s="43">
        <f t="shared" si="288"/>
        <v>-6.8437726665870544E-2</v>
      </c>
      <c r="AD2285" s="42">
        <f>Beazley_data[[#This Row],[Cat_incurred]]+Beazley_data[[#This Row],[incurred_exc_cat]]</f>
        <v>1377034.151619337</v>
      </c>
      <c r="AE2285" s="40">
        <f t="shared" si="289"/>
        <v>1395392.30068605</v>
      </c>
      <c r="AF2285" s="43">
        <f t="shared" si="290"/>
        <v>1.3156263695655398E-2</v>
      </c>
    </row>
    <row r="2286" spans="1:32" x14ac:dyDescent="0.25">
      <c r="A2286" s="48" t="s">
        <v>2567</v>
      </c>
      <c r="B2286" s="48" t="s">
        <v>53</v>
      </c>
      <c r="C2286" s="49">
        <v>2017</v>
      </c>
      <c r="D2286" s="85">
        <v>31017005.464499999</v>
      </c>
      <c r="E2286" s="49">
        <v>5969183.9919557497</v>
      </c>
      <c r="F2286" s="49">
        <v>92871.775699999998</v>
      </c>
      <c r="G2286" s="49">
        <v>92871.775699999998</v>
      </c>
      <c r="H2286" s="49">
        <v>26452753.816585101</v>
      </c>
      <c r="I2286" s="49">
        <v>26510712.251823802</v>
      </c>
      <c r="J2286" s="49">
        <v>1.02089478509537</v>
      </c>
      <c r="K2286" s="49">
        <v>26545625.5922851</v>
      </c>
      <c r="L2286" s="49">
        <v>26603584.027523801</v>
      </c>
      <c r="M2286" s="38">
        <f>IF(OR(Beazley_data[[#This Row],[total_RC]]&lt;0.6,Beazley_data[[#This Row],[total_RC]]&gt;2),1,Beazley_data[[#This Row],[total_RC]])</f>
        <v>1.02089478509537</v>
      </c>
      <c r="P2286" s="39" t="str">
        <f>Beazley_data[[#This Row],[key]]</f>
        <v>P2017</v>
      </c>
      <c r="Q2286" s="40">
        <f>Beazley_data[[#This Row],[WEP]]</f>
        <v>31017005.464499999</v>
      </c>
      <c r="R2286" s="40">
        <f t="shared" si="283"/>
        <v>31986427.542505201</v>
      </c>
      <c r="S2286" s="41">
        <f t="shared" si="284"/>
        <v>3.0307294452216787E-2</v>
      </c>
      <c r="U2286" s="42">
        <f>Beazley_data[[#This Row],[Acq_costs]]</f>
        <v>5969183.9919557497</v>
      </c>
      <c r="V2286" s="40">
        <f t="shared" si="285"/>
        <v>6244023.4998628004</v>
      </c>
      <c r="W2286" s="43">
        <f t="shared" si="286"/>
        <v>4.4016411519445707E-2</v>
      </c>
      <c r="Y2286" s="44">
        <f>Beazley_data[[#This Row],[total_RC]]</f>
        <v>1.02089478509537</v>
      </c>
      <c r="Z2286" s="45">
        <f t="shared" si="287"/>
        <v>0.97810500907709896</v>
      </c>
      <c r="AA2286" s="43">
        <f t="shared" si="288"/>
        <v>-4.3747629979572218E-2</v>
      </c>
      <c r="AD2286" s="42">
        <f>Beazley_data[[#This Row],[Cat_incurred]]+Beazley_data[[#This Row],[incurred_exc_cat]]</f>
        <v>26603584.027523801</v>
      </c>
      <c r="AE2286" s="40">
        <f t="shared" si="289"/>
        <v>26523398.405469101</v>
      </c>
      <c r="AF2286" s="43">
        <f t="shared" si="290"/>
        <v>-3.0232031668372332E-3</v>
      </c>
    </row>
    <row r="2287" spans="1:32" x14ac:dyDescent="0.25">
      <c r="A2287" s="46" t="s">
        <v>2568</v>
      </c>
      <c r="B2287" s="46" t="s">
        <v>53</v>
      </c>
      <c r="C2287">
        <v>2018</v>
      </c>
      <c r="D2287" s="84">
        <v>11934447.126700001</v>
      </c>
      <c r="E2287">
        <v>2707260.1020511901</v>
      </c>
      <c r="F2287">
        <v>0</v>
      </c>
      <c r="G2287">
        <v>25362.613602469999</v>
      </c>
      <c r="H2287">
        <v>8457045.15575107</v>
      </c>
      <c r="I2287">
        <v>8501953.7613209691</v>
      </c>
      <c r="J2287">
        <v>1.1156829162812301</v>
      </c>
      <c r="K2287">
        <v>8457045.15575107</v>
      </c>
      <c r="L2287">
        <v>8527316.3749234397</v>
      </c>
      <c r="M2287" s="38">
        <f>IF(OR(Beazley_data[[#This Row],[total_RC]]&lt;0.6,Beazley_data[[#This Row],[total_RC]]&gt;2),1,Beazley_data[[#This Row],[total_RC]])</f>
        <v>1.1156829162812301</v>
      </c>
      <c r="P2287" s="39" t="str">
        <f>Beazley_data[[#This Row],[key]]</f>
        <v>P2018</v>
      </c>
      <c r="Q2287" s="40">
        <f>Beazley_data[[#This Row],[WEP]]</f>
        <v>11934447.126700001</v>
      </c>
      <c r="R2287" s="40">
        <f t="shared" si="283"/>
        <v>2831118.2864644802</v>
      </c>
      <c r="S2287" s="41">
        <f t="shared" si="284"/>
        <v>-3.2154533718207228</v>
      </c>
      <c r="U2287" s="42">
        <f>Beazley_data[[#This Row],[Acq_costs]]</f>
        <v>2707260.1020511901</v>
      </c>
      <c r="V2287" s="40">
        <f t="shared" si="285"/>
        <v>1002746.78094352</v>
      </c>
      <c r="W2287" s="43">
        <f t="shared" si="286"/>
        <v>-1.6998442213933942</v>
      </c>
      <c r="Y2287" s="44">
        <f>Beazley_data[[#This Row],[total_RC]]</f>
        <v>1.1156829162812301</v>
      </c>
      <c r="Z2287" s="45">
        <f t="shared" si="287"/>
        <v>1.0221209980264401</v>
      </c>
      <c r="AA2287" s="43">
        <f t="shared" si="288"/>
        <v>-9.153702784253899E-2</v>
      </c>
      <c r="AD2287" s="42">
        <f>Beazley_data[[#This Row],[Cat_incurred]]+Beazley_data[[#This Row],[incurred_exc_cat]]</f>
        <v>8527316.3749234397</v>
      </c>
      <c r="AE2287" s="40">
        <f t="shared" si="289"/>
        <v>475469.16864799999</v>
      </c>
      <c r="AF2287" s="43">
        <f t="shared" si="290"/>
        <v>-16.934530643008728</v>
      </c>
    </row>
    <row r="2288" spans="1:32" x14ac:dyDescent="0.25">
      <c r="A2288" s="48" t="s">
        <v>2569</v>
      </c>
      <c r="B2288" s="48" t="s">
        <v>53</v>
      </c>
      <c r="C2288" s="49">
        <v>2019</v>
      </c>
      <c r="D2288" s="85">
        <v>2429890.2275</v>
      </c>
      <c r="E2288" s="49">
        <v>537944.83145791304</v>
      </c>
      <c r="F2288" s="49">
        <v>0</v>
      </c>
      <c r="G2288" s="49">
        <v>0</v>
      </c>
      <c r="H2288" s="49">
        <v>111530.55</v>
      </c>
      <c r="I2288" s="49">
        <v>111142.61</v>
      </c>
      <c r="J2288" s="49">
        <v>0.99777577300516695</v>
      </c>
      <c r="K2288" s="49">
        <v>111530.55</v>
      </c>
      <c r="L2288" s="49">
        <v>111142.61</v>
      </c>
      <c r="M2288" s="38">
        <f>IF(OR(Beazley_data[[#This Row],[total_RC]]&lt;0.6,Beazley_data[[#This Row],[total_RC]]&gt;2),1,Beazley_data[[#This Row],[total_RC]])</f>
        <v>0.99777577300516695</v>
      </c>
      <c r="P2288" s="39" t="str">
        <f>Beazley_data[[#This Row],[key]]</f>
        <v>P2019</v>
      </c>
      <c r="Q2288" s="40">
        <f>Beazley_data[[#This Row],[WEP]]</f>
        <v>2429890.2275</v>
      </c>
      <c r="R2288" s="40">
        <f t="shared" si="283"/>
        <v>488224.61361106002</v>
      </c>
      <c r="S2288" s="41">
        <f t="shared" si="284"/>
        <v>-3.976992473869315</v>
      </c>
      <c r="U2288" s="42">
        <f>Beazley_data[[#This Row],[Acq_costs]]</f>
        <v>537944.83145791304</v>
      </c>
      <c r="V2288" s="40">
        <f t="shared" si="285"/>
        <v>130856.38521094</v>
      </c>
      <c r="W2288" s="43">
        <f t="shared" si="286"/>
        <v>-3.1109559200397285</v>
      </c>
      <c r="Y2288" s="44">
        <f>Beazley_data[[#This Row],[total_RC]]</f>
        <v>0.99777577300516695</v>
      </c>
      <c r="Z2288" s="45">
        <f t="shared" si="287"/>
        <v>0.98887212011600001</v>
      </c>
      <c r="AA2288" s="43">
        <f t="shared" si="288"/>
        <v>-9.0038466127677873E-3</v>
      </c>
      <c r="AD2288" s="42">
        <f>Beazley_data[[#This Row],[Cat_incurred]]+Beazley_data[[#This Row],[incurred_exc_cat]]</f>
        <v>111142.61</v>
      </c>
      <c r="AE2288" s="40">
        <f t="shared" si="289"/>
        <v>0</v>
      </c>
      <c r="AF2288" s="43" t="str">
        <f t="shared" si="290"/>
        <v>no values</v>
      </c>
    </row>
    <row r="2289" spans="1:32" x14ac:dyDescent="0.25">
      <c r="A2289" s="46" t="s">
        <v>2570</v>
      </c>
      <c r="B2289" s="46" t="s">
        <v>53</v>
      </c>
      <c r="C2289">
        <v>2020</v>
      </c>
      <c r="D2289" s="84">
        <v>2277775.7442000001</v>
      </c>
      <c r="E2289">
        <v>492410.40502014698</v>
      </c>
      <c r="F2289">
        <v>0</v>
      </c>
      <c r="G2289">
        <v>0</v>
      </c>
      <c r="H2289">
        <v>2623383.5136199999</v>
      </c>
      <c r="I2289">
        <v>2623383.5136199999</v>
      </c>
      <c r="J2289">
        <v>0.99303317454802997</v>
      </c>
      <c r="K2289">
        <v>2623383.5136199999</v>
      </c>
      <c r="L2289">
        <v>2623383.5136199999</v>
      </c>
      <c r="M2289" s="38">
        <f>IF(OR(Beazley_data[[#This Row],[total_RC]]&lt;0.6,Beazley_data[[#This Row],[total_RC]]&gt;2),1,Beazley_data[[#This Row],[total_RC]])</f>
        <v>0.99303317454802997</v>
      </c>
      <c r="P2289" s="39" t="str">
        <f>Beazley_data[[#This Row],[key]]</f>
        <v>P2020</v>
      </c>
      <c r="Q2289" s="40">
        <f>Beazley_data[[#This Row],[WEP]]</f>
        <v>2277775.7442000001</v>
      </c>
      <c r="R2289" s="40">
        <f t="shared" si="283"/>
        <v>145174.24988019999</v>
      </c>
      <c r="S2289" s="41">
        <f t="shared" si="284"/>
        <v>-14.689943265280554</v>
      </c>
      <c r="U2289" s="42">
        <f>Beazley_data[[#This Row],[Acq_costs]]</f>
        <v>492410.40502014698</v>
      </c>
      <c r="V2289" s="40">
        <f t="shared" si="285"/>
        <v>42317.535943800001</v>
      </c>
      <c r="W2289" s="43">
        <f t="shared" si="286"/>
        <v>-10.636084049744646</v>
      </c>
      <c r="Y2289" s="44">
        <f>Beazley_data[[#This Row],[total_RC]]</f>
        <v>0.99303317454802997</v>
      </c>
      <c r="Z2289" s="45">
        <f t="shared" si="287"/>
        <v>0.992332143991981</v>
      </c>
      <c r="AA2289" s="43">
        <f t="shared" si="288"/>
        <v>-7.0644749370795453E-4</v>
      </c>
      <c r="AD2289" s="42">
        <f>Beazley_data[[#This Row],[Cat_incurred]]+Beazley_data[[#This Row],[incurred_exc_cat]]</f>
        <v>2623383.5136199999</v>
      </c>
      <c r="AE2289" s="40">
        <f t="shared" si="289"/>
        <v>168010.90400000001</v>
      </c>
      <c r="AF2289" s="43">
        <f t="shared" si="290"/>
        <v>-14.614364610644554</v>
      </c>
    </row>
    <row r="2290" spans="1:32" x14ac:dyDescent="0.25">
      <c r="A2290" s="48" t="s">
        <v>2571</v>
      </c>
      <c r="B2290" s="48" t="s">
        <v>53</v>
      </c>
      <c r="C2290" s="49">
        <v>2021</v>
      </c>
      <c r="D2290" s="85">
        <v>4818800.7558000004</v>
      </c>
      <c r="E2290" s="49">
        <v>1359608.23474852</v>
      </c>
      <c r="F2290" s="49">
        <v>0</v>
      </c>
      <c r="G2290" s="49">
        <v>0</v>
      </c>
      <c r="H2290" s="49">
        <v>5355604.4800000004</v>
      </c>
      <c r="I2290" s="49">
        <v>5701913.9900000002</v>
      </c>
      <c r="J2290" s="49">
        <v>1.06311103983705</v>
      </c>
      <c r="K2290" s="49">
        <v>5355604.4800000004</v>
      </c>
      <c r="L2290" s="49">
        <v>5701913.9900000002</v>
      </c>
      <c r="M2290" s="38">
        <f>IF(OR(Beazley_data[[#This Row],[total_RC]]&lt;0.6,Beazley_data[[#This Row],[total_RC]]&gt;2),1,Beazley_data[[#This Row],[total_RC]])</f>
        <v>1.06311103983705</v>
      </c>
      <c r="P2290" s="39" t="str">
        <f>Beazley_data[[#This Row],[key]]</f>
        <v>P2021</v>
      </c>
      <c r="Q2290" s="40">
        <f>Beazley_data[[#This Row],[WEP]]</f>
        <v>4818800.7558000004</v>
      </c>
      <c r="R2290" s="40">
        <f t="shared" si="283"/>
        <v>338099.99599999998</v>
      </c>
      <c r="S2290" s="41">
        <f t="shared" si="284"/>
        <v>-13.252590395771552</v>
      </c>
      <c r="U2290" s="42">
        <f>Beazley_data[[#This Row],[Acq_costs]]</f>
        <v>1359608.23474852</v>
      </c>
      <c r="V2290" s="40">
        <f t="shared" si="285"/>
        <v>344399.99449999997</v>
      </c>
      <c r="W2290" s="43">
        <f t="shared" si="286"/>
        <v>-2.9477591651021933</v>
      </c>
      <c r="Y2290" s="44">
        <f>Beazley_data[[#This Row],[total_RC]]</f>
        <v>1.06311103983705</v>
      </c>
      <c r="Z2290" s="45">
        <f t="shared" si="287"/>
        <v>0</v>
      </c>
      <c r="AA2290" s="43" t="str">
        <f t="shared" si="288"/>
        <v>no values</v>
      </c>
      <c r="AD2290" s="42">
        <f>Beazley_data[[#This Row],[Cat_incurred]]+Beazley_data[[#This Row],[incurred_exc_cat]]</f>
        <v>5701913.9900000002</v>
      </c>
      <c r="AE2290" s="40">
        <f t="shared" si="289"/>
        <v>0</v>
      </c>
      <c r="AF2290" s="43" t="str">
        <f t="shared" si="290"/>
        <v>no values</v>
      </c>
    </row>
    <row r="2291" spans="1:32" x14ac:dyDescent="0.25">
      <c r="A2291" s="46" t="s">
        <v>2572</v>
      </c>
      <c r="B2291" s="46" t="s">
        <v>53</v>
      </c>
      <c r="C2291">
        <v>2022</v>
      </c>
      <c r="D2291" s="84">
        <v>222150</v>
      </c>
      <c r="E2291">
        <v>175850</v>
      </c>
      <c r="F2291">
        <v>0</v>
      </c>
      <c r="G2291">
        <v>0</v>
      </c>
      <c r="H2291">
        <v>0</v>
      </c>
      <c r="I2291">
        <v>0</v>
      </c>
      <c r="J2291">
        <v>1.0078929407713799</v>
      </c>
      <c r="K2291">
        <v>0</v>
      </c>
      <c r="L2291">
        <v>0</v>
      </c>
      <c r="M2291" s="38">
        <f>IF(OR(Beazley_data[[#This Row],[total_RC]]&lt;0.6,Beazley_data[[#This Row],[total_RC]]&gt;2),1,Beazley_data[[#This Row],[total_RC]])</f>
        <v>1.0078929407713799</v>
      </c>
      <c r="P2291" s="39" t="str">
        <f>Beazley_data[[#This Row],[key]]</f>
        <v>P2022</v>
      </c>
      <c r="Q2291" s="40">
        <f>Beazley_data[[#This Row],[WEP]]</f>
        <v>222150</v>
      </c>
      <c r="R2291" s="40">
        <f t="shared" si="283"/>
        <v>36419.791899999997</v>
      </c>
      <c r="S2291" s="41">
        <f t="shared" si="284"/>
        <v>-5.0997053637750192</v>
      </c>
      <c r="U2291" s="42">
        <f>Beazley_data[[#This Row],[Acq_costs]]</f>
        <v>175850</v>
      </c>
      <c r="V2291" s="40">
        <f t="shared" si="285"/>
        <v>1029.8372999999999</v>
      </c>
      <c r="W2291" s="43">
        <f t="shared" si="286"/>
        <v>-169.75512801876567</v>
      </c>
      <c r="Y2291" s="44">
        <f>Beazley_data[[#This Row],[total_RC]]</f>
        <v>1.0078929407713799</v>
      </c>
      <c r="Z2291" s="45">
        <f t="shared" si="287"/>
        <v>1</v>
      </c>
      <c r="AA2291" s="43">
        <f t="shared" si="288"/>
        <v>-7.8929407713799193E-3</v>
      </c>
      <c r="AD2291" s="42">
        <f>Beazley_data[[#This Row],[Cat_incurred]]+Beazley_data[[#This Row],[incurred_exc_cat]]</f>
        <v>0</v>
      </c>
      <c r="AE2291" s="40">
        <f t="shared" si="289"/>
        <v>0</v>
      </c>
      <c r="AF2291" s="43" t="str">
        <f t="shared" si="290"/>
        <v>no values</v>
      </c>
    </row>
    <row r="2292" spans="1:32" x14ac:dyDescent="0.25">
      <c r="A2292" s="48" t="s">
        <v>2573</v>
      </c>
      <c r="B2292" s="48" t="s">
        <v>53</v>
      </c>
      <c r="C2292" s="49">
        <v>2023</v>
      </c>
      <c r="D2292" s="85">
        <v>133374.9988</v>
      </c>
      <c r="E2292" s="49">
        <v>24566.1762588235</v>
      </c>
      <c r="F2292" s="49">
        <v>0</v>
      </c>
      <c r="G2292" s="49">
        <v>0</v>
      </c>
      <c r="H2292" s="49">
        <v>0</v>
      </c>
      <c r="I2292" s="49">
        <v>0</v>
      </c>
      <c r="J2292" s="49">
        <v>1.098032989502</v>
      </c>
      <c r="K2292" s="49">
        <v>0</v>
      </c>
      <c r="L2292" s="49">
        <v>0</v>
      </c>
      <c r="M2292" s="38">
        <f>IF(OR(Beazley_data[[#This Row],[total_RC]]&lt;0.6,Beazley_data[[#This Row],[total_RC]]&gt;2),1,Beazley_data[[#This Row],[total_RC]])</f>
        <v>1.098032989502</v>
      </c>
      <c r="P2292" s="39" t="str">
        <f>Beazley_data[[#This Row],[key]]</f>
        <v>P2023</v>
      </c>
      <c r="Q2292" s="40">
        <f>Beazley_data[[#This Row],[WEP]]</f>
        <v>133374.9988</v>
      </c>
      <c r="R2292" s="40">
        <f t="shared" si="283"/>
        <v>0</v>
      </c>
      <c r="S2292" s="41" t="str">
        <f t="shared" si="284"/>
        <v>no values</v>
      </c>
      <c r="U2292" s="42">
        <f>Beazley_data[[#This Row],[Acq_costs]]</f>
        <v>24566.1762588235</v>
      </c>
      <c r="V2292" s="40">
        <f t="shared" si="285"/>
        <v>0</v>
      </c>
      <c r="W2292" s="43" t="str">
        <f t="shared" si="286"/>
        <v>no values</v>
      </c>
      <c r="Y2292" s="44">
        <f>Beazley_data[[#This Row],[total_RC]]</f>
        <v>1.098032989502</v>
      </c>
      <c r="Z2292" s="45">
        <f t="shared" si="287"/>
        <v>0</v>
      </c>
      <c r="AA2292" s="43" t="str">
        <f t="shared" si="288"/>
        <v>no values</v>
      </c>
      <c r="AD2292" s="42">
        <f>Beazley_data[[#This Row],[Cat_incurred]]+Beazley_data[[#This Row],[incurred_exc_cat]]</f>
        <v>0</v>
      </c>
      <c r="AE2292" s="40">
        <f t="shared" si="289"/>
        <v>0</v>
      </c>
      <c r="AF2292" s="43" t="str">
        <f t="shared" si="290"/>
        <v>no values</v>
      </c>
    </row>
    <row r="2293" spans="1:32" x14ac:dyDescent="0.25">
      <c r="A2293" s="46" t="s">
        <v>2574</v>
      </c>
      <c r="B2293" s="46" t="s">
        <v>53</v>
      </c>
      <c r="C2293">
        <v>2024</v>
      </c>
      <c r="D2293" s="84">
        <v>80293.437099999996</v>
      </c>
      <c r="E2293">
        <v>3831.5428772115702</v>
      </c>
      <c r="F2293">
        <v>0</v>
      </c>
      <c r="G2293">
        <v>0</v>
      </c>
      <c r="H2293">
        <v>0</v>
      </c>
      <c r="I2293">
        <v>0</v>
      </c>
      <c r="J2293">
        <v>1.0253346137112</v>
      </c>
      <c r="K2293">
        <v>0</v>
      </c>
      <c r="L2293">
        <v>0</v>
      </c>
      <c r="M2293" s="38">
        <f>IF(OR(Beazley_data[[#This Row],[total_RC]]&lt;0.6,Beazley_data[[#This Row],[total_RC]]&gt;2),1,Beazley_data[[#This Row],[total_RC]])</f>
        <v>1.0253346137112</v>
      </c>
      <c r="P2293" s="39" t="str">
        <f>Beazley_data[[#This Row],[key]]</f>
        <v>P2024</v>
      </c>
      <c r="Q2293" s="40">
        <f>Beazley_data[[#This Row],[WEP]]</f>
        <v>80293.437099999996</v>
      </c>
      <c r="R2293" s="40">
        <f t="shared" si="283"/>
        <v>0</v>
      </c>
      <c r="S2293" s="41" t="str">
        <f t="shared" si="284"/>
        <v>no values</v>
      </c>
      <c r="U2293" s="42">
        <f>Beazley_data[[#This Row],[Acq_costs]]</f>
        <v>3831.5428772115702</v>
      </c>
      <c r="V2293" s="40">
        <f t="shared" si="285"/>
        <v>0</v>
      </c>
      <c r="W2293" s="43" t="str">
        <f t="shared" si="286"/>
        <v>no values</v>
      </c>
      <c r="Y2293" s="44">
        <f>Beazley_data[[#This Row],[total_RC]]</f>
        <v>1.0253346137112</v>
      </c>
      <c r="Z2293" s="45">
        <f t="shared" si="287"/>
        <v>0</v>
      </c>
      <c r="AA2293" s="43" t="str">
        <f t="shared" si="288"/>
        <v>no values</v>
      </c>
      <c r="AD2293" s="42">
        <f>Beazley_data[[#This Row],[Cat_incurred]]+Beazley_data[[#This Row],[incurred_exc_cat]]</f>
        <v>0</v>
      </c>
      <c r="AE2293" s="40">
        <f t="shared" si="289"/>
        <v>0</v>
      </c>
      <c r="AF2293" s="43" t="str">
        <f t="shared" si="290"/>
        <v>no values</v>
      </c>
    </row>
    <row r="2294" spans="1:32" x14ac:dyDescent="0.25">
      <c r="A2294" s="48" t="s">
        <v>2575</v>
      </c>
      <c r="B2294" s="48" t="s">
        <v>50</v>
      </c>
      <c r="C2294" s="49">
        <v>2003</v>
      </c>
      <c r="D2294" s="85">
        <v>0</v>
      </c>
      <c r="E2294" s="49">
        <v>0</v>
      </c>
      <c r="F2294" s="49">
        <v>0</v>
      </c>
      <c r="G2294" s="49">
        <v>0</v>
      </c>
      <c r="H2294" s="49">
        <v>0</v>
      </c>
      <c r="I2294" s="49">
        <v>0</v>
      </c>
      <c r="J2294" s="49"/>
      <c r="K2294" s="49">
        <v>0</v>
      </c>
      <c r="L2294" s="49">
        <v>0</v>
      </c>
      <c r="M2294" s="38">
        <f>IF(OR(Beazley_data[[#This Row],[total_RC]]&lt;0.6,Beazley_data[[#This Row],[total_RC]]&gt;2),1,Beazley_data[[#This Row],[total_RC]])</f>
        <v>1</v>
      </c>
      <c r="P2294" s="39" t="str">
        <f>Beazley_data[[#This Row],[key]]</f>
        <v>P22003</v>
      </c>
      <c r="Q2294" s="40">
        <f>Beazley_data[[#This Row],[WEP]]</f>
        <v>0</v>
      </c>
      <c r="R2294" s="40">
        <f t="shared" si="283"/>
        <v>0</v>
      </c>
      <c r="S2294" s="41" t="str">
        <f t="shared" si="284"/>
        <v>no values</v>
      </c>
      <c r="U2294" s="42">
        <f>Beazley_data[[#This Row],[Acq_costs]]</f>
        <v>0</v>
      </c>
      <c r="V2294" s="40">
        <f t="shared" si="285"/>
        <v>0</v>
      </c>
      <c r="W2294" s="43" t="str">
        <f t="shared" si="286"/>
        <v>no values</v>
      </c>
      <c r="Y2294" s="44">
        <f>Beazley_data[[#This Row],[total_RC]]</f>
        <v>0</v>
      </c>
      <c r="Z2294" s="45">
        <f t="shared" si="287"/>
        <v>0</v>
      </c>
      <c r="AA2294" s="43" t="str">
        <f t="shared" si="288"/>
        <v>no values</v>
      </c>
      <c r="AD2294" s="42">
        <f>Beazley_data[[#This Row],[Cat_incurred]]+Beazley_data[[#This Row],[incurred_exc_cat]]</f>
        <v>0</v>
      </c>
      <c r="AE2294" s="40">
        <f t="shared" si="289"/>
        <v>0</v>
      </c>
      <c r="AF2294" s="43" t="str">
        <f t="shared" si="290"/>
        <v>no values</v>
      </c>
    </row>
    <row r="2295" spans="1:32" x14ac:dyDescent="0.25">
      <c r="A2295" s="46" t="s">
        <v>2576</v>
      </c>
      <c r="B2295" s="46" t="s">
        <v>50</v>
      </c>
      <c r="C2295">
        <v>2004</v>
      </c>
      <c r="D2295" s="84">
        <v>33133412.868799999</v>
      </c>
      <c r="E2295">
        <v>4846862.5814678399</v>
      </c>
      <c r="F2295">
        <v>34796082.577992402</v>
      </c>
      <c r="G2295">
        <v>34796082.577992402</v>
      </c>
      <c r="H2295">
        <v>2196064.89190698</v>
      </c>
      <c r="I2295">
        <v>2196064.89190698</v>
      </c>
      <c r="J2295">
        <v>0.88191675165828398</v>
      </c>
      <c r="K2295">
        <v>36992147.469899297</v>
      </c>
      <c r="L2295">
        <v>36992147.469899297</v>
      </c>
      <c r="M2295" s="38">
        <f>IF(OR(Beazley_data[[#This Row],[total_RC]]&lt;0.6,Beazley_data[[#This Row],[total_RC]]&gt;2),1,Beazley_data[[#This Row],[total_RC]])</f>
        <v>0.88191675165828398</v>
      </c>
      <c r="P2295" s="39" t="str">
        <f>Beazley_data[[#This Row],[key]]</f>
        <v>P22004</v>
      </c>
      <c r="Q2295" s="40">
        <f>Beazley_data[[#This Row],[WEP]]</f>
        <v>33133412.868799999</v>
      </c>
      <c r="R2295" s="40">
        <f t="shared" si="283"/>
        <v>33147694.4900328</v>
      </c>
      <c r="S2295" s="41">
        <f t="shared" si="284"/>
        <v>4.3084810127879438E-4</v>
      </c>
      <c r="U2295" s="42">
        <f>Beazley_data[[#This Row],[Acq_costs]]</f>
        <v>4846862.5814678399</v>
      </c>
      <c r="V2295" s="40">
        <f t="shared" si="285"/>
        <v>4843203.7568340302</v>
      </c>
      <c r="W2295" s="43">
        <f t="shared" si="286"/>
        <v>-7.554554417924153E-4</v>
      </c>
      <c r="Y2295" s="44">
        <f>Beazley_data[[#This Row],[total_RC]]</f>
        <v>0.88191675165828398</v>
      </c>
      <c r="Z2295" s="45">
        <f t="shared" si="287"/>
        <v>0.87972975731048697</v>
      </c>
      <c r="AA2295" s="43">
        <f t="shared" si="288"/>
        <v>-2.4859842805398536E-3</v>
      </c>
      <c r="AD2295" s="42">
        <f>Beazley_data[[#This Row],[Cat_incurred]]+Beazley_data[[#This Row],[incurred_exc_cat]]</f>
        <v>36992147.469899379</v>
      </c>
      <c r="AE2295" s="40">
        <f t="shared" si="289"/>
        <v>36977501.005394898</v>
      </c>
      <c r="AF2295" s="43">
        <f t="shared" si="290"/>
        <v>-3.9609124754924597E-4</v>
      </c>
    </row>
    <row r="2296" spans="1:32" x14ac:dyDescent="0.25">
      <c r="A2296" s="48" t="s">
        <v>2577</v>
      </c>
      <c r="B2296" s="48" t="s">
        <v>50</v>
      </c>
      <c r="C2296" s="49">
        <v>2005</v>
      </c>
      <c r="D2296" s="85">
        <v>30220067.534200002</v>
      </c>
      <c r="E2296" s="49">
        <v>4645969.2382367495</v>
      </c>
      <c r="F2296" s="49">
        <v>51609807.754362397</v>
      </c>
      <c r="G2296" s="49">
        <v>51609807.754362397</v>
      </c>
      <c r="H2296" s="49">
        <v>3002217.9535640399</v>
      </c>
      <c r="I2296" s="49">
        <v>3002217.9535640399</v>
      </c>
      <c r="J2296" s="49">
        <v>0.99059847648652299</v>
      </c>
      <c r="K2296" s="49">
        <v>54612025.7079264</v>
      </c>
      <c r="L2296" s="49">
        <v>54612025.7079264</v>
      </c>
      <c r="M2296" s="38">
        <f>IF(OR(Beazley_data[[#This Row],[total_RC]]&lt;0.6,Beazley_data[[#This Row],[total_RC]]&gt;2),1,Beazley_data[[#This Row],[total_RC]])</f>
        <v>0.99059847648652299</v>
      </c>
      <c r="P2296" s="39" t="str">
        <f>Beazley_data[[#This Row],[key]]</f>
        <v>P22005</v>
      </c>
      <c r="Q2296" s="40">
        <f>Beazley_data[[#This Row],[WEP]]</f>
        <v>30220067.534200002</v>
      </c>
      <c r="R2296" s="40">
        <f t="shared" si="283"/>
        <v>30249249.2585251</v>
      </c>
      <c r="S2296" s="41">
        <f t="shared" si="284"/>
        <v>9.647090437087081E-4</v>
      </c>
      <c r="U2296" s="42">
        <f>Beazley_data[[#This Row],[Acq_costs]]</f>
        <v>4645969.2382367495</v>
      </c>
      <c r="V2296" s="40">
        <f t="shared" si="285"/>
        <v>4652958.9925341997</v>
      </c>
      <c r="W2296" s="43">
        <f t="shared" si="286"/>
        <v>1.5022170426744438E-3</v>
      </c>
      <c r="Y2296" s="44">
        <f>Beazley_data[[#This Row],[total_RC]]</f>
        <v>0.99059847648652299</v>
      </c>
      <c r="Z2296" s="45">
        <f t="shared" si="287"/>
        <v>0.99055923675523805</v>
      </c>
      <c r="AA2296" s="43">
        <f t="shared" si="288"/>
        <v>-3.9613714989406197E-5</v>
      </c>
      <c r="AD2296" s="42">
        <f>Beazley_data[[#This Row],[Cat_incurred]]+Beazley_data[[#This Row],[incurred_exc_cat]]</f>
        <v>54612025.707926437</v>
      </c>
      <c r="AE2296" s="40">
        <f t="shared" si="289"/>
        <v>54637270.902180001</v>
      </c>
      <c r="AF2296" s="43">
        <f t="shared" si="290"/>
        <v>4.620507912769232E-4</v>
      </c>
    </row>
    <row r="2297" spans="1:32" x14ac:dyDescent="0.25">
      <c r="A2297" s="46" t="s">
        <v>2578</v>
      </c>
      <c r="B2297" s="46" t="s">
        <v>50</v>
      </c>
      <c r="C2297">
        <v>2006</v>
      </c>
      <c r="D2297" s="84">
        <v>45933871.405400001</v>
      </c>
      <c r="E2297">
        <v>7032554.1555119902</v>
      </c>
      <c r="F2297">
        <v>4690163.2317123497</v>
      </c>
      <c r="G2297">
        <v>4690163.2317123497</v>
      </c>
      <c r="H2297">
        <v>2759542.02858142</v>
      </c>
      <c r="I2297">
        <v>2759542.02858142</v>
      </c>
      <c r="J2297">
        <v>1.3521303499386701</v>
      </c>
      <c r="K2297">
        <v>7449705.2602937697</v>
      </c>
      <c r="L2297">
        <v>7449705.2602937697</v>
      </c>
      <c r="M2297" s="38">
        <f>IF(OR(Beazley_data[[#This Row],[total_RC]]&lt;0.6,Beazley_data[[#This Row],[total_RC]]&gt;2),1,Beazley_data[[#This Row],[total_RC]])</f>
        <v>1.3521303499386701</v>
      </c>
      <c r="P2297" s="39" t="str">
        <f>Beazley_data[[#This Row],[key]]</f>
        <v>P22006</v>
      </c>
      <c r="Q2297" s="40">
        <f>Beazley_data[[#This Row],[WEP]]</f>
        <v>45933871.405400001</v>
      </c>
      <c r="R2297" s="40">
        <f t="shared" si="283"/>
        <v>45825907.767565697</v>
      </c>
      <c r="S2297" s="41">
        <f t="shared" si="284"/>
        <v>-2.3559519733227573E-3</v>
      </c>
      <c r="U2297" s="42">
        <f>Beazley_data[[#This Row],[Acq_costs]]</f>
        <v>7032554.1555119902</v>
      </c>
      <c r="V2297" s="40">
        <f t="shared" si="285"/>
        <v>7013888.1562721096</v>
      </c>
      <c r="W2297" s="43">
        <f t="shared" si="286"/>
        <v>-2.6612912587134258E-3</v>
      </c>
      <c r="Y2297" s="44">
        <f>Beazley_data[[#This Row],[total_RC]]</f>
        <v>1.3521303499386701</v>
      </c>
      <c r="Z2297" s="45">
        <f t="shared" si="287"/>
        <v>1.35382004647812</v>
      </c>
      <c r="AA2297" s="43">
        <f t="shared" si="288"/>
        <v>1.2480953756339992E-3</v>
      </c>
      <c r="AD2297" s="42">
        <f>Beazley_data[[#This Row],[Cat_incurred]]+Beazley_data[[#This Row],[incurred_exc_cat]]</f>
        <v>7449705.2602937697</v>
      </c>
      <c r="AE2297" s="40">
        <f t="shared" si="289"/>
        <v>7314135.6168589704</v>
      </c>
      <c r="AF2297" s="43">
        <f t="shared" si="290"/>
        <v>-1.8535292553547043E-2</v>
      </c>
    </row>
    <row r="2298" spans="1:32" x14ac:dyDescent="0.25">
      <c r="A2298" s="48" t="s">
        <v>2579</v>
      </c>
      <c r="B2298" s="48" t="s">
        <v>50</v>
      </c>
      <c r="C2298" s="49">
        <v>2007</v>
      </c>
      <c r="D2298" s="85">
        <v>51695153.431900002</v>
      </c>
      <c r="E2298" s="49">
        <v>7706852.0740066404</v>
      </c>
      <c r="F2298" s="49">
        <v>20838155.159913901</v>
      </c>
      <c r="G2298" s="49">
        <v>20838155.159913901</v>
      </c>
      <c r="H2298" s="49">
        <v>8079537.3648806401</v>
      </c>
      <c r="I2298" s="49">
        <v>8079537.3648806401</v>
      </c>
      <c r="J2298" s="49">
        <v>0.916130596356867</v>
      </c>
      <c r="K2298" s="49">
        <v>28917692.524794601</v>
      </c>
      <c r="L2298" s="49">
        <v>28917692.524794601</v>
      </c>
      <c r="M2298" s="38">
        <f>IF(OR(Beazley_data[[#This Row],[total_RC]]&lt;0.6,Beazley_data[[#This Row],[total_RC]]&gt;2),1,Beazley_data[[#This Row],[total_RC]])</f>
        <v>0.916130596356867</v>
      </c>
      <c r="P2298" s="39" t="str">
        <f>Beazley_data[[#This Row],[key]]</f>
        <v>P22007</v>
      </c>
      <c r="Q2298" s="40">
        <f>Beazley_data[[#This Row],[WEP]]</f>
        <v>51695153.431900002</v>
      </c>
      <c r="R2298" s="40">
        <f t="shared" si="283"/>
        <v>51842863.841837399</v>
      </c>
      <c r="S2298" s="41">
        <f t="shared" si="284"/>
        <v>2.8491946430280681E-3</v>
      </c>
      <c r="U2298" s="42">
        <f>Beazley_data[[#This Row],[Acq_costs]]</f>
        <v>7706852.0740066404</v>
      </c>
      <c r="V2298" s="40">
        <f t="shared" si="285"/>
        <v>7735312.1621643901</v>
      </c>
      <c r="W2298" s="43">
        <f t="shared" si="286"/>
        <v>3.6792423577882366E-3</v>
      </c>
      <c r="Y2298" s="44">
        <f>Beazley_data[[#This Row],[total_RC]]</f>
        <v>0.916130596356867</v>
      </c>
      <c r="Z2298" s="45">
        <f t="shared" si="287"/>
        <v>0.91623741336999198</v>
      </c>
      <c r="AA2298" s="43">
        <f t="shared" si="288"/>
        <v>1.1658224338613411E-4</v>
      </c>
      <c r="AD2298" s="42">
        <f>Beazley_data[[#This Row],[Cat_incurred]]+Beazley_data[[#This Row],[incurred_exc_cat]]</f>
        <v>28917692.524794541</v>
      </c>
      <c r="AE2298" s="40">
        <f t="shared" si="289"/>
        <v>29130267.731247898</v>
      </c>
      <c r="AF2298" s="43">
        <f t="shared" si="290"/>
        <v>7.2973996811340151E-3</v>
      </c>
    </row>
    <row r="2299" spans="1:32" x14ac:dyDescent="0.25">
      <c r="A2299" s="46" t="s">
        <v>2580</v>
      </c>
      <c r="B2299" s="46" t="s">
        <v>50</v>
      </c>
      <c r="C2299">
        <v>2008</v>
      </c>
      <c r="D2299" s="84">
        <v>36657865.991800003</v>
      </c>
      <c r="E2299">
        <v>4730701.0165331997</v>
      </c>
      <c r="F2299">
        <v>21391630.223186798</v>
      </c>
      <c r="G2299">
        <v>21391630.223186798</v>
      </c>
      <c r="H2299">
        <v>5513865.9096031096</v>
      </c>
      <c r="I2299">
        <v>5513865.9096031096</v>
      </c>
      <c r="J2299">
        <v>0.89833662914637902</v>
      </c>
      <c r="K2299">
        <v>26905496.132789899</v>
      </c>
      <c r="L2299">
        <v>26905496.132789899</v>
      </c>
      <c r="M2299" s="38">
        <f>IF(OR(Beazley_data[[#This Row],[total_RC]]&lt;0.6,Beazley_data[[#This Row],[total_RC]]&gt;2),1,Beazley_data[[#This Row],[total_RC]])</f>
        <v>0.89833662914637902</v>
      </c>
      <c r="P2299" s="39" t="str">
        <f>Beazley_data[[#This Row],[key]]</f>
        <v>P22008</v>
      </c>
      <c r="Q2299" s="40">
        <f>Beazley_data[[#This Row],[WEP]]</f>
        <v>36657865.991800003</v>
      </c>
      <c r="R2299" s="40">
        <f t="shared" si="283"/>
        <v>36665057.998248003</v>
      </c>
      <c r="S2299" s="41">
        <f t="shared" si="284"/>
        <v>1.961542362307004E-4</v>
      </c>
      <c r="U2299" s="42">
        <f>Beazley_data[[#This Row],[Acq_costs]]</f>
        <v>4730701.0165331997</v>
      </c>
      <c r="V2299" s="40">
        <f t="shared" si="285"/>
        <v>4732019.1715580001</v>
      </c>
      <c r="W2299" s="43">
        <f t="shared" si="286"/>
        <v>2.7856079551056678E-4</v>
      </c>
      <c r="Y2299" s="44">
        <f>Beazley_data[[#This Row],[total_RC]]</f>
        <v>0.89833662914637902</v>
      </c>
      <c r="Z2299" s="45">
        <f t="shared" si="287"/>
        <v>0.89835457722428502</v>
      </c>
      <c r="AA2299" s="43">
        <f t="shared" si="288"/>
        <v>1.9978835040235879E-5</v>
      </c>
      <c r="AD2299" s="42">
        <f>Beazley_data[[#This Row],[Cat_incurred]]+Beazley_data[[#This Row],[incurred_exc_cat]]</f>
        <v>26905496.13278991</v>
      </c>
      <c r="AE2299" s="40">
        <f t="shared" si="289"/>
        <v>26905837.940256</v>
      </c>
      <c r="AF2299" s="43">
        <f t="shared" si="290"/>
        <v>1.2703840216710728E-5</v>
      </c>
    </row>
    <row r="2300" spans="1:32" x14ac:dyDescent="0.25">
      <c r="A2300" s="48" t="s">
        <v>2581</v>
      </c>
      <c r="B2300" s="48" t="s">
        <v>50</v>
      </c>
      <c r="C2300" s="49">
        <v>2009</v>
      </c>
      <c r="D2300" s="85">
        <v>48118554.795900002</v>
      </c>
      <c r="E2300" s="49">
        <v>6352516.98782981</v>
      </c>
      <c r="F2300" s="49">
        <v>1724923.9419</v>
      </c>
      <c r="G2300" s="49">
        <v>1724923.9419</v>
      </c>
      <c r="H2300" s="49">
        <v>4665842.4952999996</v>
      </c>
      <c r="I2300" s="49">
        <v>4665842.4952999996</v>
      </c>
      <c r="J2300" s="49">
        <v>1.06881517880921</v>
      </c>
      <c r="K2300" s="49">
        <v>6390766.4371999996</v>
      </c>
      <c r="L2300" s="49">
        <v>6390766.4371999996</v>
      </c>
      <c r="M2300" s="38">
        <f>IF(OR(Beazley_data[[#This Row],[total_RC]]&lt;0.6,Beazley_data[[#This Row],[total_RC]]&gt;2),1,Beazley_data[[#This Row],[total_RC]])</f>
        <v>1.06881517880921</v>
      </c>
      <c r="P2300" s="39" t="str">
        <f>Beazley_data[[#This Row],[key]]</f>
        <v>P22009</v>
      </c>
      <c r="Q2300" s="40">
        <f>Beazley_data[[#This Row],[WEP]]</f>
        <v>48118554.795900002</v>
      </c>
      <c r="R2300" s="40">
        <f t="shared" si="283"/>
        <v>48119961.327202499</v>
      </c>
      <c r="S2300" s="41">
        <f t="shared" si="284"/>
        <v>2.9229684806535172E-5</v>
      </c>
      <c r="U2300" s="42">
        <f>Beazley_data[[#This Row],[Acq_costs]]</f>
        <v>6352516.98782981</v>
      </c>
      <c r="V2300" s="40">
        <f t="shared" si="285"/>
        <v>6352782.3235336104</v>
      </c>
      <c r="W2300" s="43">
        <f t="shared" si="286"/>
        <v>4.1766849592423092E-5</v>
      </c>
      <c r="Y2300" s="44">
        <f>Beazley_data[[#This Row],[total_RC]]</f>
        <v>1.06881517880921</v>
      </c>
      <c r="Z2300" s="45">
        <f t="shared" si="287"/>
        <v>1.06881520212821</v>
      </c>
      <c r="AA2300" s="43">
        <f t="shared" si="288"/>
        <v>2.1817616382902826E-8</v>
      </c>
      <c r="AD2300" s="42">
        <f>Beazley_data[[#This Row],[Cat_incurred]]+Beazley_data[[#This Row],[incurred_exc_cat]]</f>
        <v>6390766.4371999996</v>
      </c>
      <c r="AE2300" s="40">
        <f t="shared" si="289"/>
        <v>6390766.4371999996</v>
      </c>
      <c r="AF2300" s="43">
        <f t="shared" si="290"/>
        <v>0</v>
      </c>
    </row>
    <row r="2301" spans="1:32" x14ac:dyDescent="0.25">
      <c r="A2301" s="46" t="s">
        <v>2582</v>
      </c>
      <c r="B2301" s="46" t="s">
        <v>50</v>
      </c>
      <c r="C2301">
        <v>2010</v>
      </c>
      <c r="D2301" s="84">
        <v>45392842.221000001</v>
      </c>
      <c r="E2301">
        <v>5964149.20036144</v>
      </c>
      <c r="F2301">
        <v>17621493.876069501</v>
      </c>
      <c r="G2301">
        <v>17621493.876069501</v>
      </c>
      <c r="H2301">
        <v>5407853.5316059198</v>
      </c>
      <c r="I2301">
        <v>5407853.5316059198</v>
      </c>
      <c r="J2301">
        <v>0.92625309529389899</v>
      </c>
      <c r="K2301">
        <v>23029347.4076754</v>
      </c>
      <c r="L2301">
        <v>23029347.4076754</v>
      </c>
      <c r="M2301" s="38">
        <f>IF(OR(Beazley_data[[#This Row],[total_RC]]&lt;0.6,Beazley_data[[#This Row],[total_RC]]&gt;2),1,Beazley_data[[#This Row],[total_RC]])</f>
        <v>0.92625309529389899</v>
      </c>
      <c r="P2301" s="39" t="str">
        <f>Beazley_data[[#This Row],[key]]</f>
        <v>P22010</v>
      </c>
      <c r="Q2301" s="40">
        <f>Beazley_data[[#This Row],[WEP]]</f>
        <v>45392842.221000001</v>
      </c>
      <c r="R2301" s="40">
        <f t="shared" si="283"/>
        <v>45393694.554708697</v>
      </c>
      <c r="S2301" s="41">
        <f t="shared" si="284"/>
        <v>1.8776478034164649E-5</v>
      </c>
      <c r="U2301" s="42">
        <f>Beazley_data[[#This Row],[Acq_costs]]</f>
        <v>5964149.20036144</v>
      </c>
      <c r="V2301" s="40">
        <f t="shared" si="285"/>
        <v>5964336.5458912598</v>
      </c>
      <c r="W2301" s="43">
        <f t="shared" si="286"/>
        <v>3.14109588515588E-5</v>
      </c>
      <c r="Y2301" s="44">
        <f>Beazley_data[[#This Row],[total_RC]]</f>
        <v>0.92625309529389899</v>
      </c>
      <c r="Z2301" s="45">
        <f t="shared" si="287"/>
        <v>0.92625392495480297</v>
      </c>
      <c r="AA2301" s="43">
        <f t="shared" si="288"/>
        <v>8.9571647863048316E-7</v>
      </c>
      <c r="AD2301" s="42">
        <f>Beazley_data[[#This Row],[Cat_incurred]]+Beazley_data[[#This Row],[incurred_exc_cat]]</f>
        <v>23029347.407675423</v>
      </c>
      <c r="AE2301" s="40">
        <f t="shared" si="289"/>
        <v>22860324.715125401</v>
      </c>
      <c r="AF2301" s="43">
        <f t="shared" si="290"/>
        <v>-7.3937135476553088E-3</v>
      </c>
    </row>
    <row r="2302" spans="1:32" x14ac:dyDescent="0.25">
      <c r="A2302" s="48" t="s">
        <v>2583</v>
      </c>
      <c r="B2302" s="48" t="s">
        <v>50</v>
      </c>
      <c r="C2302" s="49">
        <v>2011</v>
      </c>
      <c r="D2302" s="85">
        <v>45048341.953400001</v>
      </c>
      <c r="E2302" s="49">
        <v>5944389.6297268299</v>
      </c>
      <c r="F2302" s="49">
        <v>16100570.5089</v>
      </c>
      <c r="G2302" s="49">
        <v>16100570.5089</v>
      </c>
      <c r="H2302" s="49">
        <v>5869478.28824089</v>
      </c>
      <c r="I2302" s="49">
        <v>5869478.28824089</v>
      </c>
      <c r="J2302" s="49">
        <v>1.0385303866233599</v>
      </c>
      <c r="K2302" s="49">
        <v>21970048.7971409</v>
      </c>
      <c r="L2302" s="49">
        <v>21970048.7971409</v>
      </c>
      <c r="M2302" s="38">
        <f>IF(OR(Beazley_data[[#This Row],[total_RC]]&lt;0.6,Beazley_data[[#This Row],[total_RC]]&gt;2),1,Beazley_data[[#This Row],[total_RC]])</f>
        <v>1.0385303866233599</v>
      </c>
      <c r="P2302" s="39" t="str">
        <f>Beazley_data[[#This Row],[key]]</f>
        <v>P22011</v>
      </c>
      <c r="Q2302" s="40">
        <f>Beazley_data[[#This Row],[WEP]]</f>
        <v>45048341.953400001</v>
      </c>
      <c r="R2302" s="40">
        <f t="shared" si="283"/>
        <v>45048786.323835</v>
      </c>
      <c r="S2302" s="41">
        <f t="shared" si="284"/>
        <v>9.8642043717913128E-6</v>
      </c>
      <c r="U2302" s="42">
        <f>Beazley_data[[#This Row],[Acq_costs]]</f>
        <v>5944389.6297268299</v>
      </c>
      <c r="V2302" s="40">
        <f t="shared" si="285"/>
        <v>5944458.9843650004</v>
      </c>
      <c r="W2302" s="43">
        <f t="shared" si="286"/>
        <v>1.1667106855790601E-5</v>
      </c>
      <c r="Y2302" s="44">
        <f>Beazley_data[[#This Row],[total_RC]]</f>
        <v>1.0385303866233599</v>
      </c>
      <c r="Z2302" s="45">
        <f t="shared" si="287"/>
        <v>1.03852885385994</v>
      </c>
      <c r="AA2302" s="43">
        <f t="shared" si="288"/>
        <v>-1.4758987333551553E-6</v>
      </c>
      <c r="AD2302" s="42">
        <f>Beazley_data[[#This Row],[Cat_incurred]]+Beazley_data[[#This Row],[incurred_exc_cat]]</f>
        <v>21970048.797140889</v>
      </c>
      <c r="AE2302" s="40">
        <f t="shared" si="289"/>
        <v>22219209.685625799</v>
      </c>
      <c r="AF2302" s="43">
        <f t="shared" si="290"/>
        <v>1.121376016565067E-2</v>
      </c>
    </row>
    <row r="2303" spans="1:32" x14ac:dyDescent="0.25">
      <c r="A2303" s="46" t="s">
        <v>2584</v>
      </c>
      <c r="B2303" s="46" t="s">
        <v>50</v>
      </c>
      <c r="C2303">
        <v>2012</v>
      </c>
      <c r="D2303" s="84">
        <v>47238011.740099996</v>
      </c>
      <c r="E2303">
        <v>6091881.3045918299</v>
      </c>
      <c r="F2303">
        <v>16434765.676120199</v>
      </c>
      <c r="G2303">
        <v>16434765.676120199</v>
      </c>
      <c r="H2303">
        <v>4518544.3718999997</v>
      </c>
      <c r="I2303">
        <v>4518544.3718999997</v>
      </c>
      <c r="J2303">
        <v>1.0696244424802299</v>
      </c>
      <c r="K2303">
        <v>20953310.048020199</v>
      </c>
      <c r="L2303">
        <v>20953310.048020199</v>
      </c>
      <c r="M2303" s="38">
        <f>IF(OR(Beazley_data[[#This Row],[total_RC]]&lt;0.6,Beazley_data[[#This Row],[total_RC]]&gt;2),1,Beazley_data[[#This Row],[total_RC]])</f>
        <v>1.0696244424802299</v>
      </c>
      <c r="P2303" s="39" t="str">
        <f>Beazley_data[[#This Row],[key]]</f>
        <v>P22012</v>
      </c>
      <c r="Q2303" s="40">
        <f>Beazley_data[[#This Row],[WEP]]</f>
        <v>47238011.740099996</v>
      </c>
      <c r="R2303" s="40">
        <f t="shared" si="283"/>
        <v>47238443.414194003</v>
      </c>
      <c r="S2303" s="41">
        <f t="shared" si="284"/>
        <v>9.1381947161432417E-6</v>
      </c>
      <c r="U2303" s="42">
        <f>Beazley_data[[#This Row],[Acq_costs]]</f>
        <v>6091881.3045918299</v>
      </c>
      <c r="V2303" s="40">
        <f t="shared" si="285"/>
        <v>6091948.6755060004</v>
      </c>
      <c r="W2303" s="43">
        <f t="shared" si="286"/>
        <v>1.1059008826091703E-5</v>
      </c>
      <c r="Y2303" s="44">
        <f>Beazley_data[[#This Row],[total_RC]]</f>
        <v>1.0696244424802299</v>
      </c>
      <c r="Z2303" s="45">
        <f t="shared" si="287"/>
        <v>1.0696243059737001</v>
      </c>
      <c r="AA2303" s="43">
        <f t="shared" si="288"/>
        <v>-1.2762100589446014E-7</v>
      </c>
      <c r="AD2303" s="42">
        <f>Beazley_data[[#This Row],[Cat_incurred]]+Beazley_data[[#This Row],[incurred_exc_cat]]</f>
        <v>20953310.048020199</v>
      </c>
      <c r="AE2303" s="40">
        <f t="shared" si="289"/>
        <v>21019707.023361199</v>
      </c>
      <c r="AF2303" s="43">
        <f t="shared" si="290"/>
        <v>3.1587964221959134E-3</v>
      </c>
    </row>
    <row r="2304" spans="1:32" x14ac:dyDescent="0.25">
      <c r="A2304" s="48" t="s">
        <v>2585</v>
      </c>
      <c r="B2304" s="48" t="s">
        <v>50</v>
      </c>
      <c r="C2304" s="49">
        <v>2013</v>
      </c>
      <c r="D2304" s="85">
        <v>46149677.198700003</v>
      </c>
      <c r="E2304" s="49">
        <v>5861431.7376950104</v>
      </c>
      <c r="F2304" s="49">
        <v>5640267.2456800798</v>
      </c>
      <c r="G2304" s="49">
        <v>5640267.2456800798</v>
      </c>
      <c r="H2304" s="49">
        <v>4984805.9567334503</v>
      </c>
      <c r="I2304" s="49">
        <v>5407978.9150334504</v>
      </c>
      <c r="J2304" s="49">
        <v>1.00523691558373</v>
      </c>
      <c r="K2304" s="49">
        <v>10625073.202413499</v>
      </c>
      <c r="L2304" s="49">
        <v>11048246.160713499</v>
      </c>
      <c r="M2304" s="38">
        <f>IF(OR(Beazley_data[[#This Row],[total_RC]]&lt;0.6,Beazley_data[[#This Row],[total_RC]]&gt;2),1,Beazley_data[[#This Row],[total_RC]])</f>
        <v>1.00523691558373</v>
      </c>
      <c r="P2304" s="39" t="str">
        <f>Beazley_data[[#This Row],[key]]</f>
        <v>P22013</v>
      </c>
      <c r="Q2304" s="40">
        <f>Beazley_data[[#This Row],[WEP]]</f>
        <v>46149677.198700003</v>
      </c>
      <c r="R2304" s="40">
        <f t="shared" si="283"/>
        <v>46136438.516099997</v>
      </c>
      <c r="S2304" s="41">
        <f t="shared" si="284"/>
        <v>-2.8694634925898377E-4</v>
      </c>
      <c r="U2304" s="42">
        <f>Beazley_data[[#This Row],[Acq_costs]]</f>
        <v>5861431.7376950104</v>
      </c>
      <c r="V2304" s="40">
        <f t="shared" si="285"/>
        <v>5858574.6070999997</v>
      </c>
      <c r="W2304" s="43">
        <f t="shared" si="286"/>
        <v>-4.8768357264720194E-4</v>
      </c>
      <c r="Y2304" s="44">
        <f>Beazley_data[[#This Row],[total_RC]]</f>
        <v>1.00523691558373</v>
      </c>
      <c r="Z2304" s="45">
        <f t="shared" si="287"/>
        <v>1.0052369453041201</v>
      </c>
      <c r="AA2304" s="43">
        <f t="shared" si="288"/>
        <v>2.9565556944320768E-8</v>
      </c>
      <c r="AD2304" s="42">
        <f>Beazley_data[[#This Row],[Cat_incurred]]+Beazley_data[[#This Row],[incurred_exc_cat]]</f>
        <v>11048246.160713531</v>
      </c>
      <c r="AE2304" s="40">
        <f t="shared" si="289"/>
        <v>10998998.342522999</v>
      </c>
      <c r="AF2304" s="43">
        <f t="shared" si="290"/>
        <v>-4.4774820994504414E-3</v>
      </c>
    </row>
    <row r="2305" spans="1:32" x14ac:dyDescent="0.25">
      <c r="A2305" s="46" t="s">
        <v>2586</v>
      </c>
      <c r="B2305" s="46" t="s">
        <v>50</v>
      </c>
      <c r="C2305">
        <v>2014</v>
      </c>
      <c r="D2305" s="84">
        <v>42604056.291199997</v>
      </c>
      <c r="E2305">
        <v>5556281.2032516999</v>
      </c>
      <c r="F2305">
        <v>11401832.777251</v>
      </c>
      <c r="G2305">
        <v>11401832.777251</v>
      </c>
      <c r="H2305">
        <v>6676279.8598406203</v>
      </c>
      <c r="I2305">
        <v>6676279.8598406203</v>
      </c>
      <c r="J2305">
        <v>0.91728805926410395</v>
      </c>
      <c r="K2305">
        <v>18078112.637091599</v>
      </c>
      <c r="L2305">
        <v>18078112.637091599</v>
      </c>
      <c r="M2305" s="38">
        <f>IF(OR(Beazley_data[[#This Row],[total_RC]]&lt;0.6,Beazley_data[[#This Row],[total_RC]]&gt;2),1,Beazley_data[[#This Row],[total_RC]])</f>
        <v>0.91728805926410395</v>
      </c>
      <c r="P2305" s="39" t="str">
        <f>Beazley_data[[#This Row],[key]]</f>
        <v>P22014</v>
      </c>
      <c r="Q2305" s="40">
        <f>Beazley_data[[#This Row],[WEP]]</f>
        <v>42604056.291199997</v>
      </c>
      <c r="R2305" s="40">
        <f t="shared" si="283"/>
        <v>42156692.5535978</v>
      </c>
      <c r="S2305" s="41">
        <f t="shared" si="284"/>
        <v>-1.0611926849655501E-2</v>
      </c>
      <c r="U2305" s="42">
        <f>Beazley_data[[#This Row],[Acq_costs]]</f>
        <v>5556281.2032516999</v>
      </c>
      <c r="V2305" s="40">
        <f t="shared" si="285"/>
        <v>5459436.0339520304</v>
      </c>
      <c r="W2305" s="43">
        <f t="shared" si="286"/>
        <v>-1.7739042768775574E-2</v>
      </c>
      <c r="Y2305" s="44">
        <f>Beazley_data[[#This Row],[total_RC]]</f>
        <v>0.91728805926410395</v>
      </c>
      <c r="Z2305" s="45">
        <f t="shared" si="287"/>
        <v>0.91735603814653299</v>
      </c>
      <c r="AA2305" s="43">
        <f t="shared" si="288"/>
        <v>7.4103052252635058E-5</v>
      </c>
      <c r="AD2305" s="42">
        <f>Beazley_data[[#This Row],[Cat_incurred]]+Beazley_data[[#This Row],[incurred_exc_cat]]</f>
        <v>18078112.637091622</v>
      </c>
      <c r="AE2305" s="40">
        <f t="shared" si="289"/>
        <v>18153163.786406301</v>
      </c>
      <c r="AF2305" s="43">
        <f t="shared" si="290"/>
        <v>4.1343288805051181E-3</v>
      </c>
    </row>
    <row r="2306" spans="1:32" x14ac:dyDescent="0.25">
      <c r="A2306" s="48" t="s">
        <v>2587</v>
      </c>
      <c r="B2306" s="48" t="s">
        <v>50</v>
      </c>
      <c r="C2306" s="49">
        <v>2015</v>
      </c>
      <c r="D2306" s="85">
        <v>70643743.532299995</v>
      </c>
      <c r="E2306" s="49">
        <v>12066462.686870201</v>
      </c>
      <c r="F2306" s="49">
        <v>8982560.2228389606</v>
      </c>
      <c r="G2306" s="49">
        <v>8982560.2228389606</v>
      </c>
      <c r="H2306" s="49">
        <v>17295514.870145801</v>
      </c>
      <c r="I2306" s="49">
        <v>17416844.9301458</v>
      </c>
      <c r="J2306" s="49">
        <v>0.912108569476065</v>
      </c>
      <c r="K2306" s="49">
        <v>26278075.092984699</v>
      </c>
      <c r="L2306" s="49">
        <v>26399405.152984701</v>
      </c>
      <c r="M2306" s="38">
        <f>IF(OR(Beazley_data[[#This Row],[total_RC]]&lt;0.6,Beazley_data[[#This Row],[total_RC]]&gt;2),1,Beazley_data[[#This Row],[total_RC]])</f>
        <v>0.912108569476065</v>
      </c>
      <c r="P2306" s="39" t="str">
        <f>Beazley_data[[#This Row],[key]]</f>
        <v>P22015</v>
      </c>
      <c r="Q2306" s="40">
        <f>Beazley_data[[#This Row],[WEP]]</f>
        <v>70643743.532299995</v>
      </c>
      <c r="R2306" s="40">
        <f t="shared" ref="R2306:R2369" si="291">IFERROR(INDEX($AJ$4:$CZ$182,MATCH($B2306,$AI$4:$AI$182,0),MATCH($C2306&amp;"WEP",$AJ$1:$FQ$1,0)),0)</f>
        <v>137393213.378043</v>
      </c>
      <c r="S2306" s="41">
        <f t="shared" ref="S2306:S2369" si="292">IFERROR((R2306-Q2306)/R2306,"no values")</f>
        <v>0.48582799837484786</v>
      </c>
      <c r="U2306" s="42">
        <f>Beazley_data[[#This Row],[Acq_costs]]</f>
        <v>12066462.686870201</v>
      </c>
      <c r="V2306" s="40">
        <f t="shared" ref="V2306:V2369" si="293">IFERROR(INDEX($AJ$4:$FQ$182,MATCH($B2306,$AI$4:$AI$182,0),MATCH($C2306&amp;"Acquisition Cost",$AJ$1:$FQ$1,0)),0)</f>
        <v>25758044.202187099</v>
      </c>
      <c r="W2306" s="43">
        <f t="shared" ref="W2306:W2369" si="294">IFERROR((V2306-U2306)/V2306,"no values")</f>
        <v>0.53154585060283244</v>
      </c>
      <c r="Y2306" s="44">
        <f>Beazley_data[[#This Row],[total_RC]]</f>
        <v>0.912108569476065</v>
      </c>
      <c r="Z2306" s="45">
        <f t="shared" ref="Z2306:Z2369" si="295">IFERROR(INDEX($AJ$4:$FQ$182,MATCH($B2306,$AI$4:$AI$182,0),MATCH($C2306&amp;"RC",$AJ$1:$FQ$1,0)),0)</f>
        <v>0.92233757547042206</v>
      </c>
      <c r="AA2306" s="43">
        <f t="shared" ref="AA2306:AA2369" si="296">IFERROR((Z2306-Y2306)/Z2306,"no values")</f>
        <v>1.1090306051057207E-2</v>
      </c>
      <c r="AD2306" s="42">
        <f>Beazley_data[[#This Row],[Cat_incurred]]+Beazley_data[[#This Row],[incurred_exc_cat]]</f>
        <v>26399405.152984761</v>
      </c>
      <c r="AE2306" s="40">
        <f t="shared" ref="AE2306:AE2369" si="297">IFERROR(INDEX($AJ$4:$FQ$182,MATCH($B2306,$AI$4:$AI$182,0),MATCH($C2306&amp;"Total Incurred (Cat)",$AJ$1:$FQ$1,0)),0)+IFERROR(INDEX($AJ$4:$FQ$182,MATCH($B2306,$AI$4:$AI$182,0),MATCH($C2306&amp;"Total Incurred (Non Cat)",$AJ$1:$FQ$1,0)),0)</f>
        <v>53278143.700293101</v>
      </c>
      <c r="AF2306" s="43">
        <f t="shared" ref="AF2306:AF2369" si="298">IFERROR((AE2306-AD2306)/AE2306,"no values")</f>
        <v>0.50449840554712255</v>
      </c>
    </row>
    <row r="2307" spans="1:32" x14ac:dyDescent="0.25">
      <c r="A2307" s="46" t="s">
        <v>2588</v>
      </c>
      <c r="B2307" s="46" t="s">
        <v>50</v>
      </c>
      <c r="C2307">
        <v>2016</v>
      </c>
      <c r="D2307" s="84">
        <v>68417870.740700006</v>
      </c>
      <c r="E2307">
        <v>12096689.2028234</v>
      </c>
      <c r="F2307">
        <v>47122504.684808798</v>
      </c>
      <c r="G2307">
        <v>47154446.729208797</v>
      </c>
      <c r="H2307">
        <v>23702855.576306898</v>
      </c>
      <c r="I2307">
        <v>23802565.036106899</v>
      </c>
      <c r="J2307">
        <v>0.93627012765220596</v>
      </c>
      <c r="K2307">
        <v>70825360.2611157</v>
      </c>
      <c r="L2307">
        <v>70957011.765315697</v>
      </c>
      <c r="M2307" s="38">
        <f>IF(OR(Beazley_data[[#This Row],[total_RC]]&lt;0.6,Beazley_data[[#This Row],[total_RC]]&gt;2),1,Beazley_data[[#This Row],[total_RC]])</f>
        <v>0.93627012765220596</v>
      </c>
      <c r="P2307" s="39" t="str">
        <f>Beazley_data[[#This Row],[key]]</f>
        <v>P22016</v>
      </c>
      <c r="Q2307" s="40">
        <f>Beazley_data[[#This Row],[WEP]]</f>
        <v>68417870.740700006</v>
      </c>
      <c r="R2307" s="40">
        <f t="shared" si="291"/>
        <v>135379643.52373099</v>
      </c>
      <c r="S2307" s="41">
        <f t="shared" si="292"/>
        <v>0.49462216800189102</v>
      </c>
      <c r="U2307" s="42">
        <f>Beazley_data[[#This Row],[Acq_costs]]</f>
        <v>12096689.2028234</v>
      </c>
      <c r="V2307" s="40">
        <f t="shared" si="293"/>
        <v>24900960.371062301</v>
      </c>
      <c r="W2307" s="43">
        <f t="shared" si="294"/>
        <v>0.51420792521395664</v>
      </c>
      <c r="Y2307" s="44">
        <f>Beazley_data[[#This Row],[total_RC]]</f>
        <v>0.93627012765220596</v>
      </c>
      <c r="Z2307" s="45">
        <f t="shared" si="295"/>
        <v>0.92997818498952201</v>
      </c>
      <c r="AA2307" s="43">
        <f t="shared" si="296"/>
        <v>-6.7656884475788522E-3</v>
      </c>
      <c r="AD2307" s="42">
        <f>Beazley_data[[#This Row],[Cat_incurred]]+Beazley_data[[#This Row],[incurred_exc_cat]]</f>
        <v>70957011.765315697</v>
      </c>
      <c r="AE2307" s="40">
        <f t="shared" si="297"/>
        <v>105003970.719225</v>
      </c>
      <c r="AF2307" s="43">
        <f t="shared" si="298"/>
        <v>0.32424449019122387</v>
      </c>
    </row>
    <row r="2308" spans="1:32" x14ac:dyDescent="0.25">
      <c r="A2308" s="48" t="s">
        <v>2589</v>
      </c>
      <c r="B2308" s="48" t="s">
        <v>50</v>
      </c>
      <c r="C2308" s="49">
        <v>2017</v>
      </c>
      <c r="D2308" s="85">
        <v>81217664.889899999</v>
      </c>
      <c r="E2308" s="49">
        <v>13694487.6546901</v>
      </c>
      <c r="F2308" s="49">
        <v>80925886.8353699</v>
      </c>
      <c r="G2308" s="49">
        <v>80987080.715369895</v>
      </c>
      <c r="H2308" s="49">
        <v>30626613.833671302</v>
      </c>
      <c r="I2308" s="49">
        <v>30677283.173671301</v>
      </c>
      <c r="J2308" s="49">
        <v>1.0179266171063499</v>
      </c>
      <c r="K2308" s="49">
        <v>111552500.66904099</v>
      </c>
      <c r="L2308" s="49">
        <v>111664363.88904101</v>
      </c>
      <c r="M2308" s="38">
        <f>IF(OR(Beazley_data[[#This Row],[total_RC]]&lt;0.6,Beazley_data[[#This Row],[total_RC]]&gt;2),1,Beazley_data[[#This Row],[total_RC]])</f>
        <v>1.0179266171063499</v>
      </c>
      <c r="P2308" s="39" t="str">
        <f>Beazley_data[[#This Row],[key]]</f>
        <v>P22017</v>
      </c>
      <c r="Q2308" s="40">
        <f>Beazley_data[[#This Row],[WEP]]</f>
        <v>81217664.889899999</v>
      </c>
      <c r="R2308" s="40">
        <f t="shared" si="291"/>
        <v>129762795.90791699</v>
      </c>
      <c r="S2308" s="41">
        <f t="shared" si="292"/>
        <v>0.37410669736544411</v>
      </c>
      <c r="U2308" s="42">
        <f>Beazley_data[[#This Row],[Acq_costs]]</f>
        <v>13694487.6546901</v>
      </c>
      <c r="V2308" s="40">
        <f t="shared" si="293"/>
        <v>24039158.429723699</v>
      </c>
      <c r="W2308" s="43">
        <f t="shared" si="294"/>
        <v>0.43032582880450271</v>
      </c>
      <c r="Y2308" s="44">
        <f>Beazley_data[[#This Row],[total_RC]]</f>
        <v>1.0179266171063499</v>
      </c>
      <c r="Z2308" s="45">
        <f t="shared" si="295"/>
        <v>0.98882495525555703</v>
      </c>
      <c r="AA2308" s="43">
        <f t="shared" si="296"/>
        <v>-2.9430549558967893E-2</v>
      </c>
      <c r="AD2308" s="42">
        <f>Beazley_data[[#This Row],[Cat_incurred]]+Beazley_data[[#This Row],[incurred_exc_cat]]</f>
        <v>111664363.8890412</v>
      </c>
      <c r="AE2308" s="40">
        <f t="shared" si="297"/>
        <v>140927108.73530599</v>
      </c>
      <c r="AF2308" s="43">
        <f t="shared" si="298"/>
        <v>0.20764454127294316</v>
      </c>
    </row>
    <row r="2309" spans="1:32" x14ac:dyDescent="0.25">
      <c r="A2309" s="46" t="s">
        <v>2590</v>
      </c>
      <c r="B2309" s="46" t="s">
        <v>50</v>
      </c>
      <c r="C2309">
        <v>2018</v>
      </c>
      <c r="D2309" s="84">
        <v>103916715.33670001</v>
      </c>
      <c r="E2309">
        <v>17196891.610125501</v>
      </c>
      <c r="F2309">
        <v>49911866.182304703</v>
      </c>
      <c r="G2309">
        <v>50307498.449004702</v>
      </c>
      <c r="H2309">
        <v>33023538.3311341</v>
      </c>
      <c r="I2309">
        <v>33330346.924134102</v>
      </c>
      <c r="J2309">
        <v>1.15092489292198</v>
      </c>
      <c r="K2309">
        <v>82935404.513438806</v>
      </c>
      <c r="L2309">
        <v>83637845.3731388</v>
      </c>
      <c r="M2309" s="38">
        <f>IF(OR(Beazley_data[[#This Row],[total_RC]]&lt;0.6,Beazley_data[[#This Row],[total_RC]]&gt;2),1,Beazley_data[[#This Row],[total_RC]])</f>
        <v>1.15092489292198</v>
      </c>
      <c r="P2309" s="39" t="str">
        <f>Beazley_data[[#This Row],[key]]</f>
        <v>P22018</v>
      </c>
      <c r="Q2309" s="40">
        <f>Beazley_data[[#This Row],[WEP]]</f>
        <v>103916715.33670001</v>
      </c>
      <c r="R2309" s="40">
        <f t="shared" si="291"/>
        <v>145247802.991236</v>
      </c>
      <c r="S2309" s="41">
        <f t="shared" si="292"/>
        <v>0.28455568210577231</v>
      </c>
      <c r="U2309" s="42">
        <f>Beazley_data[[#This Row],[Acq_costs]]</f>
        <v>17196891.610125501</v>
      </c>
      <c r="V2309" s="40">
        <f t="shared" si="293"/>
        <v>27742891.996321902</v>
      </c>
      <c r="W2309" s="43">
        <f t="shared" si="294"/>
        <v>0.38013341895266611</v>
      </c>
      <c r="Y2309" s="44">
        <f>Beazley_data[[#This Row],[total_RC]]</f>
        <v>1.15092489292198</v>
      </c>
      <c r="Z2309" s="45">
        <f t="shared" si="295"/>
        <v>1.1259401613516999</v>
      </c>
      <c r="AA2309" s="43">
        <f t="shared" si="296"/>
        <v>-2.2190106035728987E-2</v>
      </c>
      <c r="AD2309" s="42">
        <f>Beazley_data[[#This Row],[Cat_incurred]]+Beazley_data[[#This Row],[incurred_exc_cat]]</f>
        <v>83637845.3731388</v>
      </c>
      <c r="AE2309" s="40">
        <f t="shared" si="297"/>
        <v>112641526.445264</v>
      </c>
      <c r="AF2309" s="43">
        <f t="shared" si="298"/>
        <v>0.25748657699715194</v>
      </c>
    </row>
    <row r="2310" spans="1:32" x14ac:dyDescent="0.25">
      <c r="A2310" s="48" t="s">
        <v>2591</v>
      </c>
      <c r="B2310" s="48" t="s">
        <v>50</v>
      </c>
      <c r="C2310" s="49">
        <v>2019</v>
      </c>
      <c r="D2310" s="85">
        <v>137416500.42899999</v>
      </c>
      <c r="E2310" s="49">
        <v>22454693.673920199</v>
      </c>
      <c r="F2310" s="49">
        <v>30364256.4589586</v>
      </c>
      <c r="G2310" s="49">
        <v>33617473.976158597</v>
      </c>
      <c r="H2310" s="49">
        <v>39424547.6383757</v>
      </c>
      <c r="I2310" s="49">
        <v>41340170.608394399</v>
      </c>
      <c r="J2310" s="49">
        <v>1.17886552476436</v>
      </c>
      <c r="K2310" s="49">
        <v>69788804.097334206</v>
      </c>
      <c r="L2310" s="49">
        <v>74957644.584552899</v>
      </c>
      <c r="M2310" s="38">
        <f>IF(OR(Beazley_data[[#This Row],[total_RC]]&lt;0.6,Beazley_data[[#This Row],[total_RC]]&gt;2),1,Beazley_data[[#This Row],[total_RC]])</f>
        <v>1.17886552476436</v>
      </c>
      <c r="P2310" s="39" t="str">
        <f>Beazley_data[[#This Row],[key]]</f>
        <v>P22019</v>
      </c>
      <c r="Q2310" s="40">
        <f>Beazley_data[[#This Row],[WEP]]</f>
        <v>137416500.42899999</v>
      </c>
      <c r="R2310" s="40">
        <f t="shared" si="291"/>
        <v>206109603.688155</v>
      </c>
      <c r="S2310" s="41">
        <f t="shared" si="292"/>
        <v>0.33328434012753749</v>
      </c>
      <c r="U2310" s="42">
        <f>Beazley_data[[#This Row],[Acq_costs]]</f>
        <v>22454693.673920199</v>
      </c>
      <c r="V2310" s="40">
        <f t="shared" si="293"/>
        <v>39000999.0714866</v>
      </c>
      <c r="W2310" s="43">
        <f t="shared" si="294"/>
        <v>0.42425337277227104</v>
      </c>
      <c r="Y2310" s="44">
        <f>Beazley_data[[#This Row],[total_RC]]</f>
        <v>1.17886552476436</v>
      </c>
      <c r="Z2310" s="45">
        <f t="shared" si="295"/>
        <v>1.1266559567552199</v>
      </c>
      <c r="AA2310" s="43">
        <f t="shared" si="296"/>
        <v>-4.6340293765901867E-2</v>
      </c>
      <c r="AD2310" s="42">
        <f>Beazley_data[[#This Row],[Cat_incurred]]+Beazley_data[[#This Row],[incurred_exc_cat]]</f>
        <v>74957644.584553003</v>
      </c>
      <c r="AE2310" s="40">
        <f t="shared" si="297"/>
        <v>92982983.291668698</v>
      </c>
      <c r="AF2310" s="43">
        <f t="shared" si="298"/>
        <v>0.19385631724219771</v>
      </c>
    </row>
    <row r="2311" spans="1:32" x14ac:dyDescent="0.25">
      <c r="A2311" s="46" t="s">
        <v>2592</v>
      </c>
      <c r="B2311" s="46" t="s">
        <v>50</v>
      </c>
      <c r="C2311">
        <v>2020</v>
      </c>
      <c r="D2311" s="84">
        <v>196482822.38299999</v>
      </c>
      <c r="E2311">
        <v>30239265.774552599</v>
      </c>
      <c r="F2311">
        <v>110328940.42972299</v>
      </c>
      <c r="G2311">
        <v>123437041.922188</v>
      </c>
      <c r="H2311">
        <v>39155541.590516098</v>
      </c>
      <c r="I2311">
        <v>41810273.418966703</v>
      </c>
      <c r="J2311">
        <v>1.19691346535632</v>
      </c>
      <c r="K2311">
        <v>149484482.020239</v>
      </c>
      <c r="L2311">
        <v>165247315.34115401</v>
      </c>
      <c r="M2311" s="38">
        <f>IF(OR(Beazley_data[[#This Row],[total_RC]]&lt;0.6,Beazley_data[[#This Row],[total_RC]]&gt;2),1,Beazley_data[[#This Row],[total_RC]])</f>
        <v>1.19691346535632</v>
      </c>
      <c r="P2311" s="39" t="str">
        <f>Beazley_data[[#This Row],[key]]</f>
        <v>P22020</v>
      </c>
      <c r="Q2311" s="40">
        <f>Beazley_data[[#This Row],[WEP]]</f>
        <v>196482822.38299999</v>
      </c>
      <c r="R2311" s="40">
        <f t="shared" si="291"/>
        <v>197739903.80977201</v>
      </c>
      <c r="S2311" s="41">
        <f t="shared" si="292"/>
        <v>6.3572470834281107E-3</v>
      </c>
      <c r="U2311" s="42">
        <f>Beazley_data[[#This Row],[Acq_costs]]</f>
        <v>30239265.774552599</v>
      </c>
      <c r="V2311" s="40">
        <f t="shared" si="293"/>
        <v>35890903.056790903</v>
      </c>
      <c r="W2311" s="43">
        <f t="shared" si="294"/>
        <v>0.15746712400341681</v>
      </c>
      <c r="Y2311" s="44">
        <f>Beazley_data[[#This Row],[total_RC]]</f>
        <v>1.19691346535632</v>
      </c>
      <c r="Z2311" s="45">
        <f t="shared" si="295"/>
        <v>1.1416867635694301</v>
      </c>
      <c r="AA2311" s="43">
        <f t="shared" si="296"/>
        <v>-4.83729018756653E-2</v>
      </c>
      <c r="AD2311" s="42">
        <f>Beazley_data[[#This Row],[Cat_incurred]]+Beazley_data[[#This Row],[incurred_exc_cat]]</f>
        <v>165247315.34115469</v>
      </c>
      <c r="AE2311" s="40">
        <f t="shared" si="297"/>
        <v>198899487.36359999</v>
      </c>
      <c r="AF2311" s="43">
        <f t="shared" si="298"/>
        <v>0.16919184895095851</v>
      </c>
    </row>
    <row r="2312" spans="1:32" x14ac:dyDescent="0.25">
      <c r="A2312" s="48" t="s">
        <v>2593</v>
      </c>
      <c r="B2312" s="48" t="s">
        <v>50</v>
      </c>
      <c r="C2312" s="49">
        <v>2021</v>
      </c>
      <c r="D2312" s="85">
        <v>274288572.15899998</v>
      </c>
      <c r="E2312" s="49">
        <v>42997444.823408201</v>
      </c>
      <c r="F2312" s="49">
        <v>102800934.393346</v>
      </c>
      <c r="G2312" s="49">
        <v>118349327.897021</v>
      </c>
      <c r="H2312" s="49">
        <v>44739819.802084804</v>
      </c>
      <c r="I2312" s="49">
        <v>52239751.162770599</v>
      </c>
      <c r="J2312" s="49">
        <v>1.11649130500897</v>
      </c>
      <c r="K2312" s="49">
        <v>147540754.19543001</v>
      </c>
      <c r="L2312" s="49">
        <v>170589079.05979201</v>
      </c>
      <c r="M2312" s="38">
        <f>IF(OR(Beazley_data[[#This Row],[total_RC]]&lt;0.6,Beazley_data[[#This Row],[total_RC]]&gt;2),1,Beazley_data[[#This Row],[total_RC]])</f>
        <v>1.11649130500897</v>
      </c>
      <c r="P2312" s="39" t="str">
        <f>Beazley_data[[#This Row],[key]]</f>
        <v>P22021</v>
      </c>
      <c r="Q2312" s="40">
        <f>Beazley_data[[#This Row],[WEP]]</f>
        <v>274288572.15899998</v>
      </c>
      <c r="R2312" s="40">
        <f t="shared" si="291"/>
        <v>271431522.42210102</v>
      </c>
      <c r="S2312" s="41">
        <f t="shared" si="292"/>
        <v>-1.0525858276902647E-2</v>
      </c>
      <c r="U2312" s="42">
        <f>Beazley_data[[#This Row],[Acq_costs]]</f>
        <v>42997444.823408201</v>
      </c>
      <c r="V2312" s="40">
        <f t="shared" si="293"/>
        <v>46010936.077994101</v>
      </c>
      <c r="W2312" s="43">
        <f t="shared" si="294"/>
        <v>6.5495108586307985E-2</v>
      </c>
      <c r="Y2312" s="44">
        <f>Beazley_data[[#This Row],[total_RC]]</f>
        <v>1.11649130500897</v>
      </c>
      <c r="Z2312" s="45">
        <f t="shared" si="295"/>
        <v>1.12163217881933</v>
      </c>
      <c r="AA2312" s="43">
        <f t="shared" si="296"/>
        <v>4.5833865213919401E-3</v>
      </c>
      <c r="AD2312" s="42">
        <f>Beazley_data[[#This Row],[Cat_incurred]]+Beazley_data[[#This Row],[incurred_exc_cat]]</f>
        <v>170589079.05979159</v>
      </c>
      <c r="AE2312" s="40">
        <f t="shared" si="297"/>
        <v>94050007.025974795</v>
      </c>
      <c r="AF2312" s="43">
        <f t="shared" si="298"/>
        <v>-0.81381250734705624</v>
      </c>
    </row>
    <row r="2313" spans="1:32" x14ac:dyDescent="0.25">
      <c r="A2313" s="46" t="s">
        <v>2594</v>
      </c>
      <c r="B2313" s="46" t="s">
        <v>50</v>
      </c>
      <c r="C2313">
        <v>2022</v>
      </c>
      <c r="D2313" s="84">
        <v>277018173.40039998</v>
      </c>
      <c r="E2313">
        <v>46969691.1853787</v>
      </c>
      <c r="F2313">
        <v>64059664.2042083</v>
      </c>
      <c r="G2313">
        <v>89105636.862716302</v>
      </c>
      <c r="H2313">
        <v>34088340.356692597</v>
      </c>
      <c r="I2313">
        <v>56555778.528587997</v>
      </c>
      <c r="J2313">
        <v>1.1073315688880001</v>
      </c>
      <c r="K2313">
        <v>98148004.560900897</v>
      </c>
      <c r="L2313">
        <v>145661415.39130399</v>
      </c>
      <c r="M2313" s="38">
        <f>IF(OR(Beazley_data[[#This Row],[total_RC]]&lt;0.6,Beazley_data[[#This Row],[total_RC]]&gt;2),1,Beazley_data[[#This Row],[total_RC]])</f>
        <v>1.1073315688880001</v>
      </c>
      <c r="P2313" s="39" t="str">
        <f>Beazley_data[[#This Row],[key]]</f>
        <v>P22022</v>
      </c>
      <c r="Q2313" s="40">
        <f>Beazley_data[[#This Row],[WEP]]</f>
        <v>277018173.40039998</v>
      </c>
      <c r="R2313" s="40">
        <f t="shared" si="291"/>
        <v>192427584.27399999</v>
      </c>
      <c r="S2313" s="41">
        <f t="shared" si="292"/>
        <v>-0.43959700188279877</v>
      </c>
      <c r="U2313" s="42">
        <f>Beazley_data[[#This Row],[Acq_costs]]</f>
        <v>46969691.1853787</v>
      </c>
      <c r="V2313" s="40">
        <f t="shared" si="293"/>
        <v>35006459.784199998</v>
      </c>
      <c r="W2313" s="43">
        <f t="shared" si="294"/>
        <v>-0.34174353747642461</v>
      </c>
      <c r="Y2313" s="44">
        <f>Beazley_data[[#This Row],[total_RC]]</f>
        <v>1.1073315688880001</v>
      </c>
      <c r="Z2313" s="45">
        <f t="shared" si="295"/>
        <v>1.02822162722196</v>
      </c>
      <c r="AA2313" s="43">
        <f t="shared" si="296"/>
        <v>-7.6938608925955651E-2</v>
      </c>
      <c r="AD2313" s="42">
        <f>Beazley_data[[#This Row],[Cat_incurred]]+Beazley_data[[#This Row],[incurred_exc_cat]]</f>
        <v>145661415.39130431</v>
      </c>
      <c r="AE2313" s="40">
        <f t="shared" si="297"/>
        <v>1038647.2</v>
      </c>
      <c r="AF2313" s="43">
        <f t="shared" si="298"/>
        <v>-139.24147505650075</v>
      </c>
    </row>
    <row r="2314" spans="1:32" x14ac:dyDescent="0.25">
      <c r="A2314" s="48" t="s">
        <v>2595</v>
      </c>
      <c r="B2314" s="48" t="s">
        <v>50</v>
      </c>
      <c r="C2314" s="49">
        <v>2023</v>
      </c>
      <c r="D2314" s="85">
        <v>390317927.10329998</v>
      </c>
      <c r="E2314" s="49">
        <v>63425432.172312498</v>
      </c>
      <c r="F2314" s="49">
        <v>20389551.303573199</v>
      </c>
      <c r="G2314" s="49">
        <v>50152830.903416701</v>
      </c>
      <c r="H2314" s="49">
        <v>6877677.3888544301</v>
      </c>
      <c r="I2314" s="49">
        <v>27167616.3007286</v>
      </c>
      <c r="J2314" s="49">
        <v>1.22178397708702</v>
      </c>
      <c r="K2314" s="49">
        <v>27267228.692427699</v>
      </c>
      <c r="L2314" s="49">
        <v>77320447.204145297</v>
      </c>
      <c r="M2314" s="38">
        <f>IF(OR(Beazley_data[[#This Row],[total_RC]]&lt;0.6,Beazley_data[[#This Row],[total_RC]]&gt;2),1,Beazley_data[[#This Row],[total_RC]])</f>
        <v>1.22178397708702</v>
      </c>
      <c r="P2314" s="39" t="str">
        <f>Beazley_data[[#This Row],[key]]</f>
        <v>P22023</v>
      </c>
      <c r="Q2314" s="40">
        <f>Beazley_data[[#This Row],[WEP]]</f>
        <v>390317927.10329998</v>
      </c>
      <c r="R2314" s="40">
        <f t="shared" si="291"/>
        <v>0</v>
      </c>
      <c r="S2314" s="41" t="str">
        <f t="shared" si="292"/>
        <v>no values</v>
      </c>
      <c r="U2314" s="42">
        <f>Beazley_data[[#This Row],[Acq_costs]]</f>
        <v>63425432.172312498</v>
      </c>
      <c r="V2314" s="40">
        <f t="shared" si="293"/>
        <v>0</v>
      </c>
      <c r="W2314" s="43" t="str">
        <f t="shared" si="294"/>
        <v>no values</v>
      </c>
      <c r="Y2314" s="44">
        <f>Beazley_data[[#This Row],[total_RC]]</f>
        <v>1.22178397708702</v>
      </c>
      <c r="Z2314" s="45">
        <f t="shared" si="295"/>
        <v>0</v>
      </c>
      <c r="AA2314" s="43" t="str">
        <f t="shared" si="296"/>
        <v>no values</v>
      </c>
      <c r="AD2314" s="42">
        <f>Beazley_data[[#This Row],[Cat_incurred]]+Beazley_data[[#This Row],[incurred_exc_cat]]</f>
        <v>77320447.204145297</v>
      </c>
      <c r="AE2314" s="40">
        <f t="shared" si="297"/>
        <v>0</v>
      </c>
      <c r="AF2314" s="43" t="str">
        <f t="shared" si="298"/>
        <v>no values</v>
      </c>
    </row>
    <row r="2315" spans="1:32" x14ac:dyDescent="0.25">
      <c r="A2315" s="46" t="s">
        <v>2596</v>
      </c>
      <c r="B2315" s="46" t="s">
        <v>50</v>
      </c>
      <c r="C2315">
        <v>2024</v>
      </c>
      <c r="D2315" s="84">
        <v>140577239.7146</v>
      </c>
      <c r="E2315">
        <v>23840541.127119899</v>
      </c>
      <c r="F2315">
        <v>339.95650000000001</v>
      </c>
      <c r="G2315">
        <v>21344.9905</v>
      </c>
      <c r="H2315">
        <v>7458.9139999999998</v>
      </c>
      <c r="I2315">
        <v>262019.2065</v>
      </c>
      <c r="J2315">
        <v>1.05287955481125</v>
      </c>
      <c r="K2315">
        <v>7798.8705</v>
      </c>
      <c r="L2315">
        <v>283364.19699999999</v>
      </c>
      <c r="M2315" s="38">
        <f>IF(OR(Beazley_data[[#This Row],[total_RC]]&lt;0.6,Beazley_data[[#This Row],[total_RC]]&gt;2),1,Beazley_data[[#This Row],[total_RC]])</f>
        <v>1.05287955481125</v>
      </c>
      <c r="P2315" s="39" t="str">
        <f>Beazley_data[[#This Row],[key]]</f>
        <v>P22024</v>
      </c>
      <c r="Q2315" s="40">
        <f>Beazley_data[[#This Row],[WEP]]</f>
        <v>140577239.7146</v>
      </c>
      <c r="R2315" s="40">
        <f t="shared" si="291"/>
        <v>0</v>
      </c>
      <c r="S2315" s="41" t="str">
        <f t="shared" si="292"/>
        <v>no values</v>
      </c>
      <c r="U2315" s="42">
        <f>Beazley_data[[#This Row],[Acq_costs]]</f>
        <v>23840541.127119899</v>
      </c>
      <c r="V2315" s="40">
        <f t="shared" si="293"/>
        <v>0</v>
      </c>
      <c r="W2315" s="43" t="str">
        <f t="shared" si="294"/>
        <v>no values</v>
      </c>
      <c r="Y2315" s="44">
        <f>Beazley_data[[#This Row],[total_RC]]</f>
        <v>1.05287955481125</v>
      </c>
      <c r="Z2315" s="45">
        <f t="shared" si="295"/>
        <v>0</v>
      </c>
      <c r="AA2315" s="43" t="str">
        <f t="shared" si="296"/>
        <v>no values</v>
      </c>
      <c r="AD2315" s="42">
        <f>Beazley_data[[#This Row],[Cat_incurred]]+Beazley_data[[#This Row],[incurred_exc_cat]]</f>
        <v>283364.19699999999</v>
      </c>
      <c r="AE2315" s="40">
        <f t="shared" si="297"/>
        <v>0</v>
      </c>
      <c r="AF2315" s="43" t="str">
        <f t="shared" si="298"/>
        <v>no values</v>
      </c>
    </row>
    <row r="2316" spans="1:32" x14ac:dyDescent="0.25">
      <c r="A2316" s="48" t="s">
        <v>2597</v>
      </c>
      <c r="B2316" s="48" t="s">
        <v>51</v>
      </c>
      <c r="C2316" s="49">
        <v>2003</v>
      </c>
      <c r="D2316" s="85">
        <v>0</v>
      </c>
      <c r="E2316" s="49">
        <v>0</v>
      </c>
      <c r="F2316" s="49">
        <v>0</v>
      </c>
      <c r="G2316" s="49">
        <v>0</v>
      </c>
      <c r="H2316" s="49">
        <v>0</v>
      </c>
      <c r="I2316" s="49">
        <v>0</v>
      </c>
      <c r="J2316" s="49"/>
      <c r="K2316" s="49">
        <v>0</v>
      </c>
      <c r="L2316" s="49">
        <v>0</v>
      </c>
      <c r="M2316" s="38">
        <f>IF(OR(Beazley_data[[#This Row],[total_RC]]&lt;0.6,Beazley_data[[#This Row],[total_RC]]&gt;2),1,Beazley_data[[#This Row],[total_RC]])</f>
        <v>1</v>
      </c>
      <c r="P2316" s="39" t="str">
        <f>Beazley_data[[#This Row],[key]]</f>
        <v>P32003</v>
      </c>
      <c r="Q2316" s="40">
        <f>Beazley_data[[#This Row],[WEP]]</f>
        <v>0</v>
      </c>
      <c r="R2316" s="40">
        <f t="shared" si="291"/>
        <v>0</v>
      </c>
      <c r="S2316" s="41" t="str">
        <f t="shared" si="292"/>
        <v>no values</v>
      </c>
      <c r="U2316" s="42">
        <f>Beazley_data[[#This Row],[Acq_costs]]</f>
        <v>0</v>
      </c>
      <c r="V2316" s="40">
        <f t="shared" si="293"/>
        <v>0</v>
      </c>
      <c r="W2316" s="43" t="str">
        <f t="shared" si="294"/>
        <v>no values</v>
      </c>
      <c r="Y2316" s="44">
        <f>Beazley_data[[#This Row],[total_RC]]</f>
        <v>0</v>
      </c>
      <c r="Z2316" s="45">
        <f t="shared" si="295"/>
        <v>0</v>
      </c>
      <c r="AA2316" s="43" t="str">
        <f t="shared" si="296"/>
        <v>no values</v>
      </c>
      <c r="AD2316" s="42">
        <f>Beazley_data[[#This Row],[Cat_incurred]]+Beazley_data[[#This Row],[incurred_exc_cat]]</f>
        <v>0</v>
      </c>
      <c r="AE2316" s="40">
        <f t="shared" si="297"/>
        <v>0</v>
      </c>
      <c r="AF2316" s="43" t="str">
        <f t="shared" si="298"/>
        <v>no values</v>
      </c>
    </row>
    <row r="2317" spans="1:32" x14ac:dyDescent="0.25">
      <c r="A2317" s="46" t="s">
        <v>2598</v>
      </c>
      <c r="B2317" s="46" t="s">
        <v>51</v>
      </c>
      <c r="C2317">
        <v>2004</v>
      </c>
      <c r="D2317" s="84">
        <v>31414158.270199999</v>
      </c>
      <c r="E2317">
        <v>6067786.7136540497</v>
      </c>
      <c r="F2317">
        <v>18951128.408466998</v>
      </c>
      <c r="G2317">
        <v>18951128.408466998</v>
      </c>
      <c r="H2317">
        <v>4146703.57055252</v>
      </c>
      <c r="I2317">
        <v>4146703.57055252</v>
      </c>
      <c r="J2317">
        <v>0.89719735672947099</v>
      </c>
      <c r="K2317">
        <v>23097831.9790195</v>
      </c>
      <c r="L2317">
        <v>23097831.9790195</v>
      </c>
      <c r="M2317" s="38">
        <f>IF(OR(Beazley_data[[#This Row],[total_RC]]&lt;0.6,Beazley_data[[#This Row],[total_RC]]&gt;2),1,Beazley_data[[#This Row],[total_RC]])</f>
        <v>0.89719735672947099</v>
      </c>
      <c r="P2317" s="39" t="str">
        <f>Beazley_data[[#This Row],[key]]</f>
        <v>P32004</v>
      </c>
      <c r="Q2317" s="40">
        <f>Beazley_data[[#This Row],[WEP]]</f>
        <v>31414158.270199999</v>
      </c>
      <c r="R2317" s="40">
        <f t="shared" si="291"/>
        <v>31942538.750650901</v>
      </c>
      <c r="S2317" s="41">
        <f t="shared" si="292"/>
        <v>1.6541593158124764E-2</v>
      </c>
      <c r="U2317" s="42">
        <f>Beazley_data[[#This Row],[Acq_costs]]</f>
        <v>6067786.7136540497</v>
      </c>
      <c r="V2317" s="40">
        <f t="shared" si="293"/>
        <v>6173826.1864735102</v>
      </c>
      <c r="W2317" s="43">
        <f t="shared" si="294"/>
        <v>1.7175649203047989E-2</v>
      </c>
      <c r="Y2317" s="44">
        <f>Beazley_data[[#This Row],[total_RC]]</f>
        <v>0.89719735672947099</v>
      </c>
      <c r="Z2317" s="45">
        <f t="shared" si="295"/>
        <v>0.89703614957075695</v>
      </c>
      <c r="AA2317" s="43">
        <f t="shared" si="296"/>
        <v>-1.7971088321376804E-4</v>
      </c>
      <c r="AD2317" s="42">
        <f>Beazley_data[[#This Row],[Cat_incurred]]+Beazley_data[[#This Row],[incurred_exc_cat]]</f>
        <v>23097831.979019519</v>
      </c>
      <c r="AE2317" s="40">
        <f t="shared" si="297"/>
        <v>23671677.5611059</v>
      </c>
      <c r="AF2317" s="43">
        <f t="shared" si="298"/>
        <v>2.4241863746456486E-2</v>
      </c>
    </row>
    <row r="2318" spans="1:32" x14ac:dyDescent="0.25">
      <c r="A2318" s="48" t="s">
        <v>2599</v>
      </c>
      <c r="B2318" s="48" t="s">
        <v>51</v>
      </c>
      <c r="C2318" s="49">
        <v>2005</v>
      </c>
      <c r="D2318" s="85">
        <v>25986835.253600001</v>
      </c>
      <c r="E2318" s="49">
        <v>5426566.5099489698</v>
      </c>
      <c r="F2318" s="49">
        <v>7352840.2961082403</v>
      </c>
      <c r="G2318" s="49">
        <v>9092931.5614777301</v>
      </c>
      <c r="H2318" s="49">
        <v>3298151.6729082302</v>
      </c>
      <c r="I2318" s="49">
        <v>3298151.6729082302</v>
      </c>
      <c r="J2318" s="49">
        <v>0.96947440915613803</v>
      </c>
      <c r="K2318" s="49">
        <v>10650991.9690165</v>
      </c>
      <c r="L2318" s="49">
        <v>12391083.234386001</v>
      </c>
      <c r="M2318" s="38">
        <f>IF(OR(Beazley_data[[#This Row],[total_RC]]&lt;0.6,Beazley_data[[#This Row],[total_RC]]&gt;2),1,Beazley_data[[#This Row],[total_RC]])</f>
        <v>0.96947440915613803</v>
      </c>
      <c r="P2318" s="39" t="str">
        <f>Beazley_data[[#This Row],[key]]</f>
        <v>P32005</v>
      </c>
      <c r="Q2318" s="40">
        <f>Beazley_data[[#This Row],[WEP]]</f>
        <v>25986835.253600001</v>
      </c>
      <c r="R2318" s="40">
        <f t="shared" si="291"/>
        <v>26398215.803124301</v>
      </c>
      <c r="S2318" s="41">
        <f t="shared" si="292"/>
        <v>1.5583649766042589E-2</v>
      </c>
      <c r="U2318" s="42">
        <f>Beazley_data[[#This Row],[Acq_costs]]</f>
        <v>5426566.5099489698</v>
      </c>
      <c r="V2318" s="40">
        <f t="shared" si="293"/>
        <v>5512959.3694867799</v>
      </c>
      <c r="W2318" s="43">
        <f t="shared" si="294"/>
        <v>1.5670868175807488E-2</v>
      </c>
      <c r="Y2318" s="44">
        <f>Beazley_data[[#This Row],[total_RC]]</f>
        <v>0.96947440915613803</v>
      </c>
      <c r="Z2318" s="45">
        <f t="shared" si="295"/>
        <v>0.96886724886654196</v>
      </c>
      <c r="AA2318" s="43">
        <f t="shared" si="296"/>
        <v>-6.266702588062186E-4</v>
      </c>
      <c r="AD2318" s="42">
        <f>Beazley_data[[#This Row],[Cat_incurred]]+Beazley_data[[#This Row],[incurred_exc_cat]]</f>
        <v>12391083.23438596</v>
      </c>
      <c r="AE2318" s="40">
        <f t="shared" si="297"/>
        <v>12587112.2654223</v>
      </c>
      <c r="AF2318" s="43">
        <f t="shared" si="298"/>
        <v>1.5573789039353015E-2</v>
      </c>
    </row>
    <row r="2319" spans="1:32" x14ac:dyDescent="0.25">
      <c r="A2319" s="46" t="s">
        <v>2600</v>
      </c>
      <c r="B2319" s="46" t="s">
        <v>51</v>
      </c>
      <c r="C2319">
        <v>2006</v>
      </c>
      <c r="D2319" s="84">
        <v>24870006.338599999</v>
      </c>
      <c r="E2319">
        <v>5140212.7747835303</v>
      </c>
      <c r="F2319">
        <v>12245383.9604716</v>
      </c>
      <c r="G2319">
        <v>12245383.9604716</v>
      </c>
      <c r="H2319">
        <v>4629860.1560287001</v>
      </c>
      <c r="I2319">
        <v>4629860.1560287001</v>
      </c>
      <c r="J2319">
        <v>1.0860800460209701</v>
      </c>
      <c r="K2319">
        <v>16875244.116500299</v>
      </c>
      <c r="L2319">
        <v>16875244.116500299</v>
      </c>
      <c r="M2319" s="38">
        <f>IF(OR(Beazley_data[[#This Row],[total_RC]]&lt;0.6,Beazley_data[[#This Row],[total_RC]]&gt;2),1,Beazley_data[[#This Row],[total_RC]])</f>
        <v>1.0860800460209701</v>
      </c>
      <c r="P2319" s="39" t="str">
        <f>Beazley_data[[#This Row],[key]]</f>
        <v>P32006</v>
      </c>
      <c r="Q2319" s="40">
        <f>Beazley_data[[#This Row],[WEP]]</f>
        <v>24870006.338599999</v>
      </c>
      <c r="R2319" s="40">
        <f t="shared" si="291"/>
        <v>25087961.6675376</v>
      </c>
      <c r="S2319" s="41">
        <f t="shared" si="292"/>
        <v>8.6876459644636313E-3</v>
      </c>
      <c r="U2319" s="42">
        <f>Beazley_data[[#This Row],[Acq_costs]]</f>
        <v>5140212.7747835303</v>
      </c>
      <c r="V2319" s="40">
        <f t="shared" si="293"/>
        <v>5183327.2765653897</v>
      </c>
      <c r="W2319" s="43">
        <f t="shared" si="294"/>
        <v>8.3179200311712231E-3</v>
      </c>
      <c r="Y2319" s="44">
        <f>Beazley_data[[#This Row],[total_RC]]</f>
        <v>1.0860800460209701</v>
      </c>
      <c r="Z2319" s="45">
        <f t="shared" si="295"/>
        <v>1.0853983364448301</v>
      </c>
      <c r="AA2319" s="43">
        <f t="shared" si="296"/>
        <v>-6.2807317207883907E-4</v>
      </c>
      <c r="AD2319" s="42">
        <f>Beazley_data[[#This Row],[Cat_incurred]]+Beazley_data[[#This Row],[incurred_exc_cat]]</f>
        <v>16875244.116500299</v>
      </c>
      <c r="AE2319" s="40">
        <f t="shared" si="297"/>
        <v>17116054.014330398</v>
      </c>
      <c r="AF2319" s="43">
        <f t="shared" si="298"/>
        <v>1.4069241521934964E-2</v>
      </c>
    </row>
    <row r="2320" spans="1:32" x14ac:dyDescent="0.25">
      <c r="A2320" s="48" t="s">
        <v>2601</v>
      </c>
      <c r="B2320" s="48" t="s">
        <v>51</v>
      </c>
      <c r="C2320" s="49">
        <v>2007</v>
      </c>
      <c r="D2320" s="85">
        <v>29028494.612599999</v>
      </c>
      <c r="E2320" s="49">
        <v>6372909.0160352197</v>
      </c>
      <c r="F2320" s="49">
        <v>18455504.033206102</v>
      </c>
      <c r="G2320" s="49">
        <v>18455504.033206102</v>
      </c>
      <c r="H2320" s="49">
        <v>5701166.4838968804</v>
      </c>
      <c r="I2320" s="49">
        <v>5701166.4838968804</v>
      </c>
      <c r="J2320" s="49">
        <v>0.98948770409047704</v>
      </c>
      <c r="K2320" s="49">
        <v>24156670.517102901</v>
      </c>
      <c r="L2320" s="49">
        <v>24156670.517102901</v>
      </c>
      <c r="M2320" s="38">
        <f>IF(OR(Beazley_data[[#This Row],[total_RC]]&lt;0.6,Beazley_data[[#This Row],[total_RC]]&gt;2),1,Beazley_data[[#This Row],[total_RC]])</f>
        <v>0.98948770409047704</v>
      </c>
      <c r="P2320" s="39" t="str">
        <f>Beazley_data[[#This Row],[key]]</f>
        <v>P32007</v>
      </c>
      <c r="Q2320" s="40">
        <f>Beazley_data[[#This Row],[WEP]]</f>
        <v>29028494.612599999</v>
      </c>
      <c r="R2320" s="40">
        <f t="shared" si="291"/>
        <v>29190735.434820998</v>
      </c>
      <c r="S2320" s="41">
        <f t="shared" si="292"/>
        <v>5.5579559680249153E-3</v>
      </c>
      <c r="U2320" s="42">
        <f>Beazley_data[[#This Row],[Acq_costs]]</f>
        <v>6372909.0160352197</v>
      </c>
      <c r="V2320" s="40">
        <f t="shared" si="293"/>
        <v>6405405.5624493696</v>
      </c>
      <c r="W2320" s="43">
        <f t="shared" si="294"/>
        <v>5.0733003706518679E-3</v>
      </c>
      <c r="Y2320" s="44">
        <f>Beazley_data[[#This Row],[total_RC]]</f>
        <v>0.98948770409047704</v>
      </c>
      <c r="Z2320" s="45">
        <f t="shared" si="295"/>
        <v>0.98916474254980602</v>
      </c>
      <c r="AA2320" s="43">
        <f t="shared" si="296"/>
        <v>-3.26499244037458E-4</v>
      </c>
      <c r="AD2320" s="42">
        <f>Beazley_data[[#This Row],[Cat_incurred]]+Beazley_data[[#This Row],[incurred_exc_cat]]</f>
        <v>24156670.517102983</v>
      </c>
      <c r="AE2320" s="40">
        <f t="shared" si="297"/>
        <v>24370103.268610202</v>
      </c>
      <c r="AF2320" s="43">
        <f t="shared" si="298"/>
        <v>8.757974849541569E-3</v>
      </c>
    </row>
    <row r="2321" spans="1:32" x14ac:dyDescent="0.25">
      <c r="A2321" s="46" t="s">
        <v>2602</v>
      </c>
      <c r="B2321" s="46" t="s">
        <v>51</v>
      </c>
      <c r="C2321">
        <v>2008</v>
      </c>
      <c r="D2321" s="84">
        <v>25226967.5823</v>
      </c>
      <c r="E2321">
        <v>5325702.0280771097</v>
      </c>
      <c r="F2321">
        <v>13383500.402113801</v>
      </c>
      <c r="G2321">
        <v>13383500.402113801</v>
      </c>
      <c r="H2321">
        <v>3230187.88833994</v>
      </c>
      <c r="I2321">
        <v>3230187.88833994</v>
      </c>
      <c r="J2321">
        <v>0.98026595878748601</v>
      </c>
      <c r="K2321">
        <v>16613688.290453799</v>
      </c>
      <c r="L2321">
        <v>16613688.290453799</v>
      </c>
      <c r="M2321" s="38">
        <f>IF(OR(Beazley_data[[#This Row],[total_RC]]&lt;0.6,Beazley_data[[#This Row],[total_RC]]&gt;2),1,Beazley_data[[#This Row],[total_RC]])</f>
        <v>0.98026595878748601</v>
      </c>
      <c r="P2321" s="39" t="str">
        <f>Beazley_data[[#This Row],[key]]</f>
        <v>P32008</v>
      </c>
      <c r="Q2321" s="40">
        <f>Beazley_data[[#This Row],[WEP]]</f>
        <v>25226967.5823</v>
      </c>
      <c r="R2321" s="40">
        <f t="shared" si="291"/>
        <v>25397304.1331327</v>
      </c>
      <c r="S2321" s="41">
        <f t="shared" si="292"/>
        <v>6.7068752628151231E-3</v>
      </c>
      <c r="U2321" s="42">
        <f>Beazley_data[[#This Row],[Acq_costs]]</f>
        <v>5325702.0280771097</v>
      </c>
      <c r="V2321" s="40">
        <f t="shared" si="293"/>
        <v>5357401.1236560196</v>
      </c>
      <c r="W2321" s="43">
        <f t="shared" si="294"/>
        <v>5.9168792567986074E-3</v>
      </c>
      <c r="Y2321" s="44">
        <f>Beazley_data[[#This Row],[total_RC]]</f>
        <v>0.98026595878748601</v>
      </c>
      <c r="Z2321" s="45">
        <f t="shared" si="295"/>
        <v>0.98026753397716904</v>
      </c>
      <c r="AA2321" s="43">
        <f t="shared" si="296"/>
        <v>1.6068977380410064E-6</v>
      </c>
      <c r="AD2321" s="42">
        <f>Beazley_data[[#This Row],[Cat_incurred]]+Beazley_data[[#This Row],[incurred_exc_cat]]</f>
        <v>16613688.290453741</v>
      </c>
      <c r="AE2321" s="40">
        <f t="shared" si="297"/>
        <v>16597315.409406099</v>
      </c>
      <c r="AF2321" s="43">
        <f t="shared" si="298"/>
        <v>-9.8647767086253906E-4</v>
      </c>
    </row>
    <row r="2322" spans="1:32" x14ac:dyDescent="0.25">
      <c r="A2322" s="48" t="s">
        <v>2603</v>
      </c>
      <c r="B2322" s="48" t="s">
        <v>51</v>
      </c>
      <c r="C2322" s="49">
        <v>2009</v>
      </c>
      <c r="D2322" s="85">
        <v>32572946.416099999</v>
      </c>
      <c r="E2322" s="49">
        <v>6938981.6506113904</v>
      </c>
      <c r="F2322" s="49">
        <v>14918696.011182699</v>
      </c>
      <c r="G2322" s="49">
        <v>14918696.011182699</v>
      </c>
      <c r="H2322" s="49">
        <v>5372961.6110619204</v>
      </c>
      <c r="I2322" s="49">
        <v>5372961.6110619204</v>
      </c>
      <c r="J2322" s="49">
        <v>1.07876778980842</v>
      </c>
      <c r="K2322" s="49">
        <v>20291657.622244701</v>
      </c>
      <c r="L2322" s="49">
        <v>20291657.622244701</v>
      </c>
      <c r="M2322" s="38">
        <f>IF(OR(Beazley_data[[#This Row],[total_RC]]&lt;0.6,Beazley_data[[#This Row],[total_RC]]&gt;2),1,Beazley_data[[#This Row],[total_RC]])</f>
        <v>1.07876778980842</v>
      </c>
      <c r="P2322" s="39" t="str">
        <f>Beazley_data[[#This Row],[key]]</f>
        <v>P32009</v>
      </c>
      <c r="Q2322" s="40">
        <f>Beazley_data[[#This Row],[WEP]]</f>
        <v>32572946.416099999</v>
      </c>
      <c r="R2322" s="40">
        <f t="shared" si="291"/>
        <v>32590554.625094298</v>
      </c>
      <c r="S2322" s="41">
        <f t="shared" si="292"/>
        <v>5.4028565014788317E-4</v>
      </c>
      <c r="U2322" s="42">
        <f>Beazley_data[[#This Row],[Acq_costs]]</f>
        <v>6938981.6506113904</v>
      </c>
      <c r="V2322" s="40">
        <f t="shared" si="293"/>
        <v>6957595.5845139101</v>
      </c>
      <c r="W2322" s="43">
        <f t="shared" si="294"/>
        <v>2.6753400188924909E-3</v>
      </c>
      <c r="Y2322" s="44">
        <f>Beazley_data[[#This Row],[total_RC]]</f>
        <v>1.07876778980842</v>
      </c>
      <c r="Z2322" s="45">
        <f t="shared" si="295"/>
        <v>1.0787614461820001</v>
      </c>
      <c r="AA2322" s="43">
        <f t="shared" si="296"/>
        <v>-5.8804719452918249E-6</v>
      </c>
      <c r="AD2322" s="42">
        <f>Beazley_data[[#This Row],[Cat_incurred]]+Beazley_data[[#This Row],[incurred_exc_cat]]</f>
        <v>20291657.622244619</v>
      </c>
      <c r="AE2322" s="40">
        <f t="shared" si="297"/>
        <v>20789253.9284405</v>
      </c>
      <c r="AF2322" s="43">
        <f t="shared" si="298"/>
        <v>2.3935265205219814E-2</v>
      </c>
    </row>
    <row r="2323" spans="1:32" x14ac:dyDescent="0.25">
      <c r="A2323" s="46" t="s">
        <v>2604</v>
      </c>
      <c r="B2323" s="46" t="s">
        <v>51</v>
      </c>
      <c r="C2323">
        <v>2010</v>
      </c>
      <c r="D2323" s="84">
        <v>29120315.570900001</v>
      </c>
      <c r="E2323">
        <v>6443771.2156455899</v>
      </c>
      <c r="F2323">
        <v>24117701.933095898</v>
      </c>
      <c r="G2323">
        <v>24117701.933095898</v>
      </c>
      <c r="H2323">
        <v>8958771.7122264393</v>
      </c>
      <c r="I2323">
        <v>8958771.7122264393</v>
      </c>
      <c r="J2323">
        <v>0.97516733274587397</v>
      </c>
      <c r="K2323">
        <v>33076473.6453223</v>
      </c>
      <c r="L2323">
        <v>33076473.6453223</v>
      </c>
      <c r="M2323" s="38">
        <f>IF(OR(Beazley_data[[#This Row],[total_RC]]&lt;0.6,Beazley_data[[#This Row],[total_RC]]&gt;2),1,Beazley_data[[#This Row],[total_RC]])</f>
        <v>0.97516733274587397</v>
      </c>
      <c r="P2323" s="39" t="str">
        <f>Beazley_data[[#This Row],[key]]</f>
        <v>P32010</v>
      </c>
      <c r="Q2323" s="40">
        <f>Beazley_data[[#This Row],[WEP]]</f>
        <v>29120315.570900001</v>
      </c>
      <c r="R2323" s="40">
        <f t="shared" si="291"/>
        <v>28953752.550785799</v>
      </c>
      <c r="S2323" s="41">
        <f t="shared" si="292"/>
        <v>-5.7527265186799277E-3</v>
      </c>
      <c r="U2323" s="42">
        <f>Beazley_data[[#This Row],[Acq_costs]]</f>
        <v>6443771.2156455899</v>
      </c>
      <c r="V2323" s="40">
        <f t="shared" si="293"/>
        <v>6419790.2958738804</v>
      </c>
      <c r="W2323" s="43">
        <f t="shared" si="294"/>
        <v>-3.7354677748777038E-3</v>
      </c>
      <c r="Y2323" s="44">
        <f>Beazley_data[[#This Row],[total_RC]]</f>
        <v>0.97516733274587397</v>
      </c>
      <c r="Z2323" s="45">
        <f t="shared" si="295"/>
        <v>0.97588936644486202</v>
      </c>
      <c r="AA2323" s="43">
        <f t="shared" si="296"/>
        <v>7.398724935577418E-4</v>
      </c>
      <c r="AD2323" s="42">
        <f>Beazley_data[[#This Row],[Cat_incurred]]+Beazley_data[[#This Row],[incurred_exc_cat]]</f>
        <v>33076473.645322338</v>
      </c>
      <c r="AE2323" s="40">
        <f t="shared" si="297"/>
        <v>33429968.889538601</v>
      </c>
      <c r="AF2323" s="43">
        <f t="shared" si="298"/>
        <v>1.0574202009708846E-2</v>
      </c>
    </row>
    <row r="2324" spans="1:32" x14ac:dyDescent="0.25">
      <c r="A2324" s="48" t="s">
        <v>2605</v>
      </c>
      <c r="B2324" s="48" t="s">
        <v>51</v>
      </c>
      <c r="C2324" s="49">
        <v>2011</v>
      </c>
      <c r="D2324" s="85">
        <v>40031882.155400001</v>
      </c>
      <c r="E2324" s="49">
        <v>8714986.4800360408</v>
      </c>
      <c r="F2324" s="49">
        <v>13100373.9655586</v>
      </c>
      <c r="G2324" s="49">
        <v>13100373.9655586</v>
      </c>
      <c r="H2324" s="49">
        <v>4876989.57936808</v>
      </c>
      <c r="I2324" s="49">
        <v>4876989.57936808</v>
      </c>
      <c r="J2324" s="49">
        <v>1.0456707445951401</v>
      </c>
      <c r="K2324" s="49">
        <v>17977363.544926699</v>
      </c>
      <c r="L2324" s="49">
        <v>17977363.544926699</v>
      </c>
      <c r="M2324" s="38">
        <f>IF(OR(Beazley_data[[#This Row],[total_RC]]&lt;0.6,Beazley_data[[#This Row],[total_RC]]&gt;2),1,Beazley_data[[#This Row],[total_RC]])</f>
        <v>1.0456707445951401</v>
      </c>
      <c r="P2324" s="39" t="str">
        <f>Beazley_data[[#This Row],[key]]</f>
        <v>P32011</v>
      </c>
      <c r="Q2324" s="40">
        <f>Beazley_data[[#This Row],[WEP]]</f>
        <v>40031882.155400001</v>
      </c>
      <c r="R2324" s="40">
        <f t="shared" si="291"/>
        <v>39917571.689075202</v>
      </c>
      <c r="S2324" s="41">
        <f t="shared" si="292"/>
        <v>-2.8636628303741157E-3</v>
      </c>
      <c r="U2324" s="42">
        <f>Beazley_data[[#This Row],[Acq_costs]]</f>
        <v>8714986.4800360408</v>
      </c>
      <c r="V2324" s="40">
        <f t="shared" si="293"/>
        <v>8707057.3672868796</v>
      </c>
      <c r="W2324" s="43">
        <f t="shared" si="294"/>
        <v>-9.1065355546542256E-4</v>
      </c>
      <c r="Y2324" s="44">
        <f>Beazley_data[[#This Row],[total_RC]]</f>
        <v>1.0456707445951401</v>
      </c>
      <c r="Z2324" s="45">
        <f t="shared" si="295"/>
        <v>1.0458160590709</v>
      </c>
      <c r="AA2324" s="43">
        <f t="shared" si="296"/>
        <v>1.3894840732225504E-4</v>
      </c>
      <c r="AD2324" s="42">
        <f>Beazley_data[[#This Row],[Cat_incurred]]+Beazley_data[[#This Row],[incurred_exc_cat]]</f>
        <v>17977363.544926681</v>
      </c>
      <c r="AE2324" s="40">
        <f t="shared" si="297"/>
        <v>18014748.2106224</v>
      </c>
      <c r="AF2324" s="43">
        <f t="shared" si="298"/>
        <v>2.0752255462374736E-3</v>
      </c>
    </row>
    <row r="2325" spans="1:32" x14ac:dyDescent="0.25">
      <c r="A2325" s="46" t="s">
        <v>2606</v>
      </c>
      <c r="B2325" s="46" t="s">
        <v>51</v>
      </c>
      <c r="C2325">
        <v>2012</v>
      </c>
      <c r="D2325" s="84">
        <v>40936834.414800003</v>
      </c>
      <c r="E2325">
        <v>8423575.7612541504</v>
      </c>
      <c r="F2325">
        <v>5782223.3815003801</v>
      </c>
      <c r="G2325">
        <v>6323084.61020038</v>
      </c>
      <c r="H2325">
        <v>4587172.2199212899</v>
      </c>
      <c r="I2325">
        <v>4593053.2496212898</v>
      </c>
      <c r="J2325">
        <v>1.0702197475481801</v>
      </c>
      <c r="K2325">
        <v>10369395.601421701</v>
      </c>
      <c r="L2325">
        <v>10916137.8598217</v>
      </c>
      <c r="M2325" s="38">
        <f>IF(OR(Beazley_data[[#This Row],[total_RC]]&lt;0.6,Beazley_data[[#This Row],[total_RC]]&gt;2),1,Beazley_data[[#This Row],[total_RC]])</f>
        <v>1.0702197475481801</v>
      </c>
      <c r="P2325" s="39" t="str">
        <f>Beazley_data[[#This Row],[key]]</f>
        <v>P32012</v>
      </c>
      <c r="Q2325" s="40">
        <f>Beazley_data[[#This Row],[WEP]]</f>
        <v>40936834.414800003</v>
      </c>
      <c r="R2325" s="40">
        <f t="shared" si="291"/>
        <v>40842514.077817298</v>
      </c>
      <c r="S2325" s="41">
        <f t="shared" si="292"/>
        <v>-2.3093665782423687E-3</v>
      </c>
      <c r="U2325" s="42">
        <f>Beazley_data[[#This Row],[Acq_costs]]</f>
        <v>8423575.7612541504</v>
      </c>
      <c r="V2325" s="40">
        <f t="shared" si="293"/>
        <v>8420678.7865838092</v>
      </c>
      <c r="W2325" s="43">
        <f t="shared" si="294"/>
        <v>-3.4403101504795839E-4</v>
      </c>
      <c r="Y2325" s="44">
        <f>Beazley_data[[#This Row],[total_RC]]</f>
        <v>1.0702197475481801</v>
      </c>
      <c r="Z2325" s="45">
        <f t="shared" si="295"/>
        <v>1.07041569110802</v>
      </c>
      <c r="AA2325" s="43">
        <f t="shared" si="296"/>
        <v>1.8305370658118505E-4</v>
      </c>
      <c r="AD2325" s="42">
        <f>Beazley_data[[#This Row],[Cat_incurred]]+Beazley_data[[#This Row],[incurred_exc_cat]]</f>
        <v>10916137.85982167</v>
      </c>
      <c r="AE2325" s="40">
        <f t="shared" si="297"/>
        <v>10439795.812757</v>
      </c>
      <c r="AF2325" s="43">
        <f t="shared" si="298"/>
        <v>-4.5627525251269674E-2</v>
      </c>
    </row>
    <row r="2326" spans="1:32" x14ac:dyDescent="0.25">
      <c r="A2326" s="48" t="s">
        <v>2607</v>
      </c>
      <c r="B2326" s="48" t="s">
        <v>51</v>
      </c>
      <c r="C2326" s="49">
        <v>2013</v>
      </c>
      <c r="D2326" s="85">
        <v>34249555.317500003</v>
      </c>
      <c r="E2326" s="49">
        <v>7263523.8111054404</v>
      </c>
      <c r="F2326" s="49">
        <v>27219030.853145801</v>
      </c>
      <c r="G2326" s="49">
        <v>27219030.853145801</v>
      </c>
      <c r="H2326" s="49">
        <v>7387452.8761119498</v>
      </c>
      <c r="I2326" s="49">
        <v>7387452.8761119498</v>
      </c>
      <c r="J2326" s="49">
        <v>1.0103453588776601</v>
      </c>
      <c r="K2326" s="49">
        <v>34606483.729257703</v>
      </c>
      <c r="L2326" s="49">
        <v>34606483.729257703</v>
      </c>
      <c r="M2326" s="38">
        <f>IF(OR(Beazley_data[[#This Row],[total_RC]]&lt;0.6,Beazley_data[[#This Row],[total_RC]]&gt;2),1,Beazley_data[[#This Row],[total_RC]])</f>
        <v>1.0103453588776601</v>
      </c>
      <c r="P2326" s="39" t="str">
        <f>Beazley_data[[#This Row],[key]]</f>
        <v>P32013</v>
      </c>
      <c r="Q2326" s="40">
        <f>Beazley_data[[#This Row],[WEP]]</f>
        <v>34249555.317500003</v>
      </c>
      <c r="R2326" s="40">
        <f t="shared" si="291"/>
        <v>34275598.124009699</v>
      </c>
      <c r="S2326" s="41">
        <f t="shared" si="292"/>
        <v>7.5980604088869957E-4</v>
      </c>
      <c r="U2326" s="42">
        <f>Beazley_data[[#This Row],[Acq_costs]]</f>
        <v>7263523.8111054404</v>
      </c>
      <c r="V2326" s="40">
        <f t="shared" si="293"/>
        <v>7250074.6103556501</v>
      </c>
      <c r="W2326" s="43">
        <f t="shared" si="294"/>
        <v>-1.8550430819815453E-3</v>
      </c>
      <c r="Y2326" s="44">
        <f>Beazley_data[[#This Row],[total_RC]]</f>
        <v>1.0103453588776601</v>
      </c>
      <c r="Z2326" s="45">
        <f t="shared" si="295"/>
        <v>1.0103855888986799</v>
      </c>
      <c r="AA2326" s="43">
        <f t="shared" si="296"/>
        <v>3.9816503186350564E-5</v>
      </c>
      <c r="AD2326" s="42">
        <f>Beazley_data[[#This Row],[Cat_incurred]]+Beazley_data[[#This Row],[incurred_exc_cat]]</f>
        <v>34606483.729257748</v>
      </c>
      <c r="AE2326" s="40">
        <f t="shared" si="297"/>
        <v>34657704.249245003</v>
      </c>
      <c r="AF2326" s="43">
        <f t="shared" si="298"/>
        <v>1.4778970822445963E-3</v>
      </c>
    </row>
    <row r="2327" spans="1:32" x14ac:dyDescent="0.25">
      <c r="A2327" s="46" t="s">
        <v>2608</v>
      </c>
      <c r="B2327" s="46" t="s">
        <v>51</v>
      </c>
      <c r="C2327">
        <v>2014</v>
      </c>
      <c r="D2327" s="84">
        <v>26225395.122299999</v>
      </c>
      <c r="E2327">
        <v>5350107.6518108398</v>
      </c>
      <c r="F2327">
        <v>15093548.820944401</v>
      </c>
      <c r="G2327">
        <v>15599299.460944399</v>
      </c>
      <c r="H2327">
        <v>3741069.7132520401</v>
      </c>
      <c r="I2327">
        <v>3749289.3682520399</v>
      </c>
      <c r="J2327">
        <v>0.998959767669369</v>
      </c>
      <c r="K2327">
        <v>18834618.5341965</v>
      </c>
      <c r="L2327">
        <v>19348588.829196502</v>
      </c>
      <c r="M2327" s="38">
        <f>IF(OR(Beazley_data[[#This Row],[total_RC]]&lt;0.6,Beazley_data[[#This Row],[total_RC]]&gt;2),1,Beazley_data[[#This Row],[total_RC]])</f>
        <v>0.998959767669369</v>
      </c>
      <c r="P2327" s="39" t="str">
        <f>Beazley_data[[#This Row],[key]]</f>
        <v>P32014</v>
      </c>
      <c r="Q2327" s="40">
        <f>Beazley_data[[#This Row],[WEP]]</f>
        <v>26225395.122299999</v>
      </c>
      <c r="R2327" s="40">
        <f t="shared" si="291"/>
        <v>26312613.9096241</v>
      </c>
      <c r="S2327" s="41">
        <f t="shared" si="292"/>
        <v>3.3147139095975409E-3</v>
      </c>
      <c r="U2327" s="42">
        <f>Beazley_data[[#This Row],[Acq_costs]]</f>
        <v>5350107.6518108398</v>
      </c>
      <c r="V2327" s="40">
        <f t="shared" si="293"/>
        <v>5366817.73512372</v>
      </c>
      <c r="W2327" s="43">
        <f t="shared" si="294"/>
        <v>3.1135924746464368E-3</v>
      </c>
      <c r="Y2327" s="44">
        <f>Beazley_data[[#This Row],[total_RC]]</f>
        <v>0.998959767669369</v>
      </c>
      <c r="Z2327" s="45">
        <f t="shared" si="295"/>
        <v>0.99861675584398002</v>
      </c>
      <c r="AA2327" s="43">
        <f t="shared" si="296"/>
        <v>-3.4348695170760221E-4</v>
      </c>
      <c r="AD2327" s="42">
        <f>Beazley_data[[#This Row],[Cat_incurred]]+Beazley_data[[#This Row],[incurred_exc_cat]]</f>
        <v>19348588.829196438</v>
      </c>
      <c r="AE2327" s="40">
        <f t="shared" si="297"/>
        <v>18185284.1020137</v>
      </c>
      <c r="AF2327" s="43">
        <f t="shared" si="298"/>
        <v>-6.3969565757508451E-2</v>
      </c>
    </row>
    <row r="2328" spans="1:32" x14ac:dyDescent="0.25">
      <c r="A2328" s="48" t="s">
        <v>2609</v>
      </c>
      <c r="B2328" s="48" t="s">
        <v>51</v>
      </c>
      <c r="C2328" s="49">
        <v>2015</v>
      </c>
      <c r="D2328" s="85">
        <v>28378308.2806</v>
      </c>
      <c r="E2328" s="49">
        <v>6036939.9294165801</v>
      </c>
      <c r="F2328" s="49">
        <v>9707576.6854619998</v>
      </c>
      <c r="G2328" s="49">
        <v>9949155.5872620009</v>
      </c>
      <c r="H2328" s="49">
        <v>3794307.6321607302</v>
      </c>
      <c r="I2328" s="49">
        <v>4504643.9305607304</v>
      </c>
      <c r="J2328" s="49">
        <v>0.96535596861351203</v>
      </c>
      <c r="K2328" s="49">
        <v>13501884.317622701</v>
      </c>
      <c r="L2328" s="49">
        <v>14453799.5178227</v>
      </c>
      <c r="M2328" s="38">
        <f>IF(OR(Beazley_data[[#This Row],[total_RC]]&lt;0.6,Beazley_data[[#This Row],[total_RC]]&gt;2),1,Beazley_data[[#This Row],[total_RC]])</f>
        <v>0.96535596861351203</v>
      </c>
      <c r="P2328" s="39" t="str">
        <f>Beazley_data[[#This Row],[key]]</f>
        <v>P32015</v>
      </c>
      <c r="Q2328" s="40">
        <f>Beazley_data[[#This Row],[WEP]]</f>
        <v>28378308.2806</v>
      </c>
      <c r="R2328" s="40">
        <f t="shared" si="291"/>
        <v>28484930.268941201</v>
      </c>
      <c r="S2328" s="41">
        <f t="shared" si="292"/>
        <v>3.7431016096766555E-3</v>
      </c>
      <c r="U2328" s="42">
        <f>Beazley_data[[#This Row],[Acq_costs]]</f>
        <v>6036939.9294165801</v>
      </c>
      <c r="V2328" s="40">
        <f t="shared" si="293"/>
        <v>6046866.2804376604</v>
      </c>
      <c r="W2328" s="43">
        <f t="shared" si="294"/>
        <v>1.6415694610600563E-3</v>
      </c>
      <c r="Y2328" s="44">
        <f>Beazley_data[[#This Row],[total_RC]]</f>
        <v>0.96535596861351203</v>
      </c>
      <c r="Z2328" s="45">
        <f t="shared" si="295"/>
        <v>0.96597260261539597</v>
      </c>
      <c r="AA2328" s="43">
        <f t="shared" si="296"/>
        <v>6.3835558090818479E-4</v>
      </c>
      <c r="AD2328" s="42">
        <f>Beazley_data[[#This Row],[Cat_incurred]]+Beazley_data[[#This Row],[incurred_exc_cat]]</f>
        <v>14453799.517822731</v>
      </c>
      <c r="AE2328" s="40">
        <f t="shared" si="297"/>
        <v>14100987.351404499</v>
      </c>
      <c r="AF2328" s="43">
        <f t="shared" si="298"/>
        <v>-2.5020387411601425E-2</v>
      </c>
    </row>
    <row r="2329" spans="1:32" x14ac:dyDescent="0.25">
      <c r="A2329" s="46" t="s">
        <v>2610</v>
      </c>
      <c r="B2329" s="46" t="s">
        <v>51</v>
      </c>
      <c r="C2329">
        <v>2016</v>
      </c>
      <c r="D2329" s="84">
        <v>24267922.919500001</v>
      </c>
      <c r="E2329">
        <v>5618304.9818437798</v>
      </c>
      <c r="F2329">
        <v>13015081.7025379</v>
      </c>
      <c r="G2329">
        <v>14109195.7248541</v>
      </c>
      <c r="H2329">
        <v>3963032.6726628798</v>
      </c>
      <c r="I2329">
        <v>4008499.9948034398</v>
      </c>
      <c r="J2329">
        <v>0.92305704848923398</v>
      </c>
      <c r="K2329">
        <v>16978114.375200801</v>
      </c>
      <c r="L2329">
        <v>18117695.719657499</v>
      </c>
      <c r="M2329" s="38">
        <f>IF(OR(Beazley_data[[#This Row],[total_RC]]&lt;0.6,Beazley_data[[#This Row],[total_RC]]&gt;2),1,Beazley_data[[#This Row],[total_RC]])</f>
        <v>0.92305704848923398</v>
      </c>
      <c r="P2329" s="39" t="str">
        <f>Beazley_data[[#This Row],[key]]</f>
        <v>P32016</v>
      </c>
      <c r="Q2329" s="40">
        <f>Beazley_data[[#This Row],[WEP]]</f>
        <v>24267922.919500001</v>
      </c>
      <c r="R2329" s="40">
        <f t="shared" si="291"/>
        <v>24383811.5174715</v>
      </c>
      <c r="S2329" s="41">
        <f t="shared" si="292"/>
        <v>4.7526859321588184E-3</v>
      </c>
      <c r="U2329" s="42">
        <f>Beazley_data[[#This Row],[Acq_costs]]</f>
        <v>5618304.9818437798</v>
      </c>
      <c r="V2329" s="40">
        <f t="shared" si="293"/>
        <v>5631172.1839223905</v>
      </c>
      <c r="W2329" s="43">
        <f t="shared" si="294"/>
        <v>2.2849953186208586E-3</v>
      </c>
      <c r="Y2329" s="44">
        <f>Beazley_data[[#This Row],[total_RC]]</f>
        <v>0.92305704848923398</v>
      </c>
      <c r="Z2329" s="45">
        <f t="shared" si="295"/>
        <v>0.922464003186377</v>
      </c>
      <c r="AA2329" s="43">
        <f t="shared" si="296"/>
        <v>-6.4289262324435179E-4</v>
      </c>
      <c r="AD2329" s="42">
        <f>Beazley_data[[#This Row],[Cat_incurred]]+Beazley_data[[#This Row],[incurred_exc_cat]]</f>
        <v>18117695.71965754</v>
      </c>
      <c r="AE2329" s="40">
        <f t="shared" si="297"/>
        <v>18531812.763767499</v>
      </c>
      <c r="AF2329" s="43">
        <f t="shared" si="298"/>
        <v>2.2346278229166048E-2</v>
      </c>
    </row>
    <row r="2330" spans="1:32" x14ac:dyDescent="0.25">
      <c r="A2330" s="48" t="s">
        <v>2611</v>
      </c>
      <c r="B2330" s="48" t="s">
        <v>51</v>
      </c>
      <c r="C2330" s="49">
        <v>2017</v>
      </c>
      <c r="D2330" s="85">
        <v>21443989.149799999</v>
      </c>
      <c r="E2330" s="49">
        <v>4619183.8226835402</v>
      </c>
      <c r="F2330" s="49">
        <v>49038093.4329741</v>
      </c>
      <c r="G2330" s="49">
        <v>49093467.888874099</v>
      </c>
      <c r="H2330" s="49">
        <v>8214951.2468556296</v>
      </c>
      <c r="I2330" s="49">
        <v>8386587.3271303196</v>
      </c>
      <c r="J2330" s="49">
        <v>1.0116524548675001</v>
      </c>
      <c r="K2330" s="49">
        <v>57253044.679829702</v>
      </c>
      <c r="L2330" s="49">
        <v>57480055.216004401</v>
      </c>
      <c r="M2330" s="38">
        <f>IF(OR(Beazley_data[[#This Row],[total_RC]]&lt;0.6,Beazley_data[[#This Row],[total_RC]]&gt;2),1,Beazley_data[[#This Row],[total_RC]])</f>
        <v>1.0116524548675001</v>
      </c>
      <c r="P2330" s="39" t="str">
        <f>Beazley_data[[#This Row],[key]]</f>
        <v>P32017</v>
      </c>
      <c r="Q2330" s="40">
        <f>Beazley_data[[#This Row],[WEP]]</f>
        <v>21443989.149799999</v>
      </c>
      <c r="R2330" s="40">
        <f t="shared" si="291"/>
        <v>21786259.754999399</v>
      </c>
      <c r="S2330" s="41">
        <f t="shared" si="292"/>
        <v>1.5710388522328061E-2</v>
      </c>
      <c r="U2330" s="42">
        <f>Beazley_data[[#This Row],[Acq_costs]]</f>
        <v>4619183.8226835402</v>
      </c>
      <c r="V2330" s="40">
        <f t="shared" si="293"/>
        <v>4724530.0257216897</v>
      </c>
      <c r="W2330" s="43">
        <f t="shared" si="294"/>
        <v>2.2297710558429034E-2</v>
      </c>
      <c r="Y2330" s="44">
        <f>Beazley_data[[#This Row],[total_RC]]</f>
        <v>1.0116524548675001</v>
      </c>
      <c r="Z2330" s="45">
        <f t="shared" si="295"/>
        <v>1.01110499983848</v>
      </c>
      <c r="AA2330" s="43">
        <f t="shared" si="296"/>
        <v>-5.414423122302312E-4</v>
      </c>
      <c r="AD2330" s="42">
        <f>Beazley_data[[#This Row],[Cat_incurred]]+Beazley_data[[#This Row],[incurred_exc_cat]]</f>
        <v>57480055.216004416</v>
      </c>
      <c r="AE2330" s="40">
        <f t="shared" si="297"/>
        <v>57432073.661566503</v>
      </c>
      <c r="AF2330" s="43">
        <f t="shared" si="298"/>
        <v>-8.3544875500503161E-4</v>
      </c>
    </row>
    <row r="2331" spans="1:32" x14ac:dyDescent="0.25">
      <c r="A2331" s="46" t="s">
        <v>2612</v>
      </c>
      <c r="B2331" s="46" t="s">
        <v>51</v>
      </c>
      <c r="C2331">
        <v>2018</v>
      </c>
      <c r="D2331" s="84">
        <v>27854465.169199999</v>
      </c>
      <c r="E2331">
        <v>6363686.2545169899</v>
      </c>
      <c r="F2331">
        <v>5124508.2073247097</v>
      </c>
      <c r="G2331">
        <v>5505471.3015247099</v>
      </c>
      <c r="H2331">
        <v>7501184.3276325697</v>
      </c>
      <c r="I2331">
        <v>7532297.8001401098</v>
      </c>
      <c r="J2331">
        <v>1.3082261577762799</v>
      </c>
      <c r="K2331">
        <v>12625692.534957301</v>
      </c>
      <c r="L2331">
        <v>13037769.1016648</v>
      </c>
      <c r="M2331" s="38">
        <f>IF(OR(Beazley_data[[#This Row],[total_RC]]&lt;0.6,Beazley_data[[#This Row],[total_RC]]&gt;2),1,Beazley_data[[#This Row],[total_RC]])</f>
        <v>1.3082261577762799</v>
      </c>
      <c r="P2331" s="39" t="str">
        <f>Beazley_data[[#This Row],[key]]</f>
        <v>P32018</v>
      </c>
      <c r="Q2331" s="40">
        <f>Beazley_data[[#This Row],[WEP]]</f>
        <v>27854465.169199999</v>
      </c>
      <c r="R2331" s="40">
        <f t="shared" si="291"/>
        <v>28754950.185361601</v>
      </c>
      <c r="S2331" s="41">
        <f t="shared" si="292"/>
        <v>3.1315825983242895E-2</v>
      </c>
      <c r="U2331" s="42">
        <f>Beazley_data[[#This Row],[Acq_costs]]</f>
        <v>6363686.2545169899</v>
      </c>
      <c r="V2331" s="40">
        <f t="shared" si="293"/>
        <v>6402540.2742552096</v>
      </c>
      <c r="W2331" s="43">
        <f t="shared" si="294"/>
        <v>6.0685318754577396E-3</v>
      </c>
      <c r="Y2331" s="44">
        <f>Beazley_data[[#This Row],[total_RC]]</f>
        <v>1.3082261577762799</v>
      </c>
      <c r="Z2331" s="45">
        <f t="shared" si="295"/>
        <v>1.3065127994682699</v>
      </c>
      <c r="AA2331" s="43">
        <f t="shared" si="296"/>
        <v>-1.3113980274110705E-3</v>
      </c>
      <c r="AD2331" s="42">
        <f>Beazley_data[[#This Row],[Cat_incurred]]+Beazley_data[[#This Row],[incurred_exc_cat]]</f>
        <v>13037769.101664819</v>
      </c>
      <c r="AE2331" s="40">
        <f t="shared" si="297"/>
        <v>14160080.8140807</v>
      </c>
      <c r="AF2331" s="43">
        <f t="shared" si="298"/>
        <v>7.9258849377459861E-2</v>
      </c>
    </row>
    <row r="2332" spans="1:32" x14ac:dyDescent="0.25">
      <c r="A2332" s="48" t="s">
        <v>2613</v>
      </c>
      <c r="B2332" s="48" t="s">
        <v>51</v>
      </c>
      <c r="C2332" s="49">
        <v>2019</v>
      </c>
      <c r="D2332" s="85">
        <v>30648188.876600001</v>
      </c>
      <c r="E2332" s="49">
        <v>6885321.1121185599</v>
      </c>
      <c r="F2332" s="49">
        <v>6564236.8595094103</v>
      </c>
      <c r="G2332" s="49">
        <v>7472823.7287915302</v>
      </c>
      <c r="H2332" s="49">
        <v>3440862.0010773302</v>
      </c>
      <c r="I2332" s="49">
        <v>3627424.11613895</v>
      </c>
      <c r="J2332" s="49">
        <v>1.1520842321186899</v>
      </c>
      <c r="K2332" s="49">
        <v>10005098.860586699</v>
      </c>
      <c r="L2332" s="49">
        <v>11100247.8449305</v>
      </c>
      <c r="M2332" s="38">
        <f>IF(OR(Beazley_data[[#This Row],[total_RC]]&lt;0.6,Beazley_data[[#This Row],[total_RC]]&gt;2),1,Beazley_data[[#This Row],[total_RC]])</f>
        <v>1.1520842321186899</v>
      </c>
      <c r="P2332" s="39" t="str">
        <f>Beazley_data[[#This Row],[key]]</f>
        <v>P32019</v>
      </c>
      <c r="Q2332" s="40">
        <f>Beazley_data[[#This Row],[WEP]]</f>
        <v>30648188.876600001</v>
      </c>
      <c r="R2332" s="40">
        <f t="shared" si="291"/>
        <v>30916406.810741302</v>
      </c>
      <c r="S2332" s="41">
        <f t="shared" si="292"/>
        <v>8.6755856132709943E-3</v>
      </c>
      <c r="U2332" s="42">
        <f>Beazley_data[[#This Row],[Acq_costs]]</f>
        <v>6885321.1121185599</v>
      </c>
      <c r="V2332" s="40">
        <f t="shared" si="293"/>
        <v>6929601.7034684997</v>
      </c>
      <c r="W2332" s="43">
        <f t="shared" si="294"/>
        <v>6.3900629855502206E-3</v>
      </c>
      <c r="Y2332" s="44">
        <f>Beazley_data[[#This Row],[total_RC]]</f>
        <v>1.1520842321186899</v>
      </c>
      <c r="Z2332" s="45">
        <f t="shared" si="295"/>
        <v>1.15114667068608</v>
      </c>
      <c r="AA2332" s="43">
        <f t="shared" si="296"/>
        <v>-8.1445871015822834E-4</v>
      </c>
      <c r="AD2332" s="42">
        <f>Beazley_data[[#This Row],[Cat_incurred]]+Beazley_data[[#This Row],[incurred_exc_cat]]</f>
        <v>11100247.844930481</v>
      </c>
      <c r="AE2332" s="40">
        <f t="shared" si="297"/>
        <v>11773915.906249801</v>
      </c>
      <c r="AF2332" s="43">
        <f t="shared" si="298"/>
        <v>5.7216992773128666E-2</v>
      </c>
    </row>
    <row r="2333" spans="1:32" x14ac:dyDescent="0.25">
      <c r="A2333" s="46" t="s">
        <v>2614</v>
      </c>
      <c r="B2333" s="46" t="s">
        <v>51</v>
      </c>
      <c r="C2333">
        <v>2020</v>
      </c>
      <c r="D2333" s="84">
        <v>30607048.1118</v>
      </c>
      <c r="E2333">
        <v>6365285.0267275199</v>
      </c>
      <c r="F2333">
        <v>4015644.1547173499</v>
      </c>
      <c r="G2333">
        <v>4383654.0821863003</v>
      </c>
      <c r="H2333">
        <v>3338976.9063953999</v>
      </c>
      <c r="I2333">
        <v>4128853.74064617</v>
      </c>
      <c r="J2333">
        <v>1.18742282210901</v>
      </c>
      <c r="K2333">
        <v>7354621.0611127503</v>
      </c>
      <c r="L2333">
        <v>8512507.8228324801</v>
      </c>
      <c r="M2333" s="38">
        <f>IF(OR(Beazley_data[[#This Row],[total_RC]]&lt;0.6,Beazley_data[[#This Row],[total_RC]]&gt;2),1,Beazley_data[[#This Row],[total_RC]])</f>
        <v>1.18742282210901</v>
      </c>
      <c r="P2333" s="39" t="str">
        <f>Beazley_data[[#This Row],[key]]</f>
        <v>P32020</v>
      </c>
      <c r="Q2333" s="40">
        <f>Beazley_data[[#This Row],[WEP]]</f>
        <v>30607048.1118</v>
      </c>
      <c r="R2333" s="40">
        <f t="shared" si="291"/>
        <v>30519195.8133577</v>
      </c>
      <c r="S2333" s="41">
        <f t="shared" si="292"/>
        <v>-2.8785915257914184E-3</v>
      </c>
      <c r="U2333" s="42">
        <f>Beazley_data[[#This Row],[Acq_costs]]</f>
        <v>6365285.0267275199</v>
      </c>
      <c r="V2333" s="40">
        <f t="shared" si="293"/>
        <v>6373324.65999607</v>
      </c>
      <c r="W2333" s="43">
        <f t="shared" si="294"/>
        <v>1.2614504512869105E-3</v>
      </c>
      <c r="Y2333" s="44">
        <f>Beazley_data[[#This Row],[total_RC]]</f>
        <v>1.18742282210901</v>
      </c>
      <c r="Z2333" s="45">
        <f t="shared" si="295"/>
        <v>1.18325498584372</v>
      </c>
      <c r="AA2333" s="43">
        <f t="shared" si="296"/>
        <v>-3.5223483654438703E-3</v>
      </c>
      <c r="AD2333" s="42">
        <f>Beazley_data[[#This Row],[Cat_incurred]]+Beazley_data[[#This Row],[incurred_exc_cat]]</f>
        <v>8512507.8228324708</v>
      </c>
      <c r="AE2333" s="40">
        <f t="shared" si="297"/>
        <v>8178902.1533878399</v>
      </c>
      <c r="AF2333" s="43">
        <f t="shared" si="298"/>
        <v>-4.0788563451201791E-2</v>
      </c>
    </row>
    <row r="2334" spans="1:32" x14ac:dyDescent="0.25">
      <c r="A2334" s="48" t="s">
        <v>2615</v>
      </c>
      <c r="B2334" s="48" t="s">
        <v>51</v>
      </c>
      <c r="C2334" s="49">
        <v>2021</v>
      </c>
      <c r="D2334" s="85">
        <v>32569884.5167</v>
      </c>
      <c r="E2334" s="49">
        <v>6340675.1547818799</v>
      </c>
      <c r="F2334" s="49">
        <v>13843737.984492199</v>
      </c>
      <c r="G2334" s="49">
        <v>17717334.183757499</v>
      </c>
      <c r="H2334" s="49">
        <v>5171785.2789566498</v>
      </c>
      <c r="I2334" s="49">
        <v>5723033.3860191004</v>
      </c>
      <c r="J2334" s="49">
        <v>1.0801101163973199</v>
      </c>
      <c r="K2334" s="49">
        <v>19015523.263448801</v>
      </c>
      <c r="L2334" s="49">
        <v>23440367.569776699</v>
      </c>
      <c r="M2334" s="38">
        <f>IF(OR(Beazley_data[[#This Row],[total_RC]]&lt;0.6,Beazley_data[[#This Row],[total_RC]]&gt;2),1,Beazley_data[[#This Row],[total_RC]])</f>
        <v>1.0801101163973199</v>
      </c>
      <c r="P2334" s="39" t="str">
        <f>Beazley_data[[#This Row],[key]]</f>
        <v>P32021</v>
      </c>
      <c r="Q2334" s="40">
        <f>Beazley_data[[#This Row],[WEP]]</f>
        <v>32569884.5167</v>
      </c>
      <c r="R2334" s="40">
        <f t="shared" si="291"/>
        <v>30587999.9587714</v>
      </c>
      <c r="S2334" s="41">
        <f t="shared" si="292"/>
        <v>-6.4792878272522531E-2</v>
      </c>
      <c r="U2334" s="42">
        <f>Beazley_data[[#This Row],[Acq_costs]]</f>
        <v>6340675.1547818799</v>
      </c>
      <c r="V2334" s="40">
        <f t="shared" si="293"/>
        <v>6185589.58291109</v>
      </c>
      <c r="W2334" s="43">
        <f t="shared" si="294"/>
        <v>-2.5072075958489762E-2</v>
      </c>
      <c r="Y2334" s="44">
        <f>Beazley_data[[#This Row],[total_RC]]</f>
        <v>1.0801101163973199</v>
      </c>
      <c r="Z2334" s="45">
        <f t="shared" si="295"/>
        <v>1.0764333113487199</v>
      </c>
      <c r="AA2334" s="43">
        <f t="shared" si="296"/>
        <v>-3.4157295299540253E-3</v>
      </c>
      <c r="AD2334" s="42">
        <f>Beazley_data[[#This Row],[Cat_incurred]]+Beazley_data[[#This Row],[incurred_exc_cat]]</f>
        <v>23440367.569776598</v>
      </c>
      <c r="AE2334" s="40">
        <f t="shared" si="297"/>
        <v>15509814.6656217</v>
      </c>
      <c r="AF2334" s="43">
        <f t="shared" si="298"/>
        <v>-0.51132480143256487</v>
      </c>
    </row>
    <row r="2335" spans="1:32" x14ac:dyDescent="0.25">
      <c r="A2335" s="46" t="s">
        <v>2616</v>
      </c>
      <c r="B2335" s="46" t="s">
        <v>51</v>
      </c>
      <c r="C2335">
        <v>2022</v>
      </c>
      <c r="D2335" s="84">
        <v>24903112.4615</v>
      </c>
      <c r="E2335">
        <v>4889691.1875109999</v>
      </c>
      <c r="F2335">
        <v>3312514.3534476301</v>
      </c>
      <c r="G2335">
        <v>6501852.7666661199</v>
      </c>
      <c r="H2335">
        <v>918128.26905570296</v>
      </c>
      <c r="I2335">
        <v>5163954.2657372598</v>
      </c>
      <c r="J2335">
        <v>1.0464221616660301</v>
      </c>
      <c r="K2335">
        <v>4230642.62250333</v>
      </c>
      <c r="L2335">
        <v>11665807.0324034</v>
      </c>
      <c r="M2335" s="38">
        <f>IF(OR(Beazley_data[[#This Row],[total_RC]]&lt;0.6,Beazley_data[[#This Row],[total_RC]]&gt;2),1,Beazley_data[[#This Row],[total_RC]])</f>
        <v>1.0464221616660301</v>
      </c>
      <c r="P2335" s="39" t="str">
        <f>Beazley_data[[#This Row],[key]]</f>
        <v>P32022</v>
      </c>
      <c r="Q2335" s="40">
        <f>Beazley_data[[#This Row],[WEP]]</f>
        <v>24903112.4615</v>
      </c>
      <c r="R2335" s="40">
        <f t="shared" si="291"/>
        <v>5075454.3291093102</v>
      </c>
      <c r="S2335" s="41">
        <f t="shared" si="292"/>
        <v>-3.9065779823242424</v>
      </c>
      <c r="U2335" s="42">
        <f>Beazley_data[[#This Row],[Acq_costs]]</f>
        <v>4889691.1875109999</v>
      </c>
      <c r="V2335" s="40">
        <f t="shared" si="293"/>
        <v>1252613.2539814301</v>
      </c>
      <c r="W2335" s="43">
        <f t="shared" si="294"/>
        <v>-2.9035920879562154</v>
      </c>
      <c r="Y2335" s="44">
        <f>Beazley_data[[#This Row],[total_RC]]</f>
        <v>1.0464221616660301</v>
      </c>
      <c r="Z2335" s="45">
        <f t="shared" si="295"/>
        <v>1.01895619339465</v>
      </c>
      <c r="AA2335" s="43">
        <f t="shared" si="296"/>
        <v>-2.6955004002554055E-2</v>
      </c>
      <c r="AD2335" s="42">
        <f>Beazley_data[[#This Row],[Cat_incurred]]+Beazley_data[[#This Row],[incurred_exc_cat]]</f>
        <v>11665807.03240338</v>
      </c>
      <c r="AE2335" s="40">
        <f t="shared" si="297"/>
        <v>0</v>
      </c>
      <c r="AF2335" s="43" t="str">
        <f t="shared" si="298"/>
        <v>no values</v>
      </c>
    </row>
    <row r="2336" spans="1:32" x14ac:dyDescent="0.25">
      <c r="A2336" s="48" t="s">
        <v>2617</v>
      </c>
      <c r="B2336" s="48" t="s">
        <v>51</v>
      </c>
      <c r="C2336" s="49">
        <v>2023</v>
      </c>
      <c r="D2336" s="85">
        <v>34782947.0973</v>
      </c>
      <c r="E2336" s="49">
        <v>6477858.30671182</v>
      </c>
      <c r="F2336" s="49">
        <v>19632.004000000001</v>
      </c>
      <c r="G2336" s="49">
        <v>7700144.8005010597</v>
      </c>
      <c r="H2336" s="49">
        <v>219423.171520968</v>
      </c>
      <c r="I2336" s="49">
        <v>3514191.1467797901</v>
      </c>
      <c r="J2336" s="49">
        <v>1.14041905922544</v>
      </c>
      <c r="K2336" s="49">
        <v>239055.17552096801</v>
      </c>
      <c r="L2336" s="49">
        <v>11214335.947280901</v>
      </c>
      <c r="M2336" s="38">
        <f>IF(OR(Beazley_data[[#This Row],[total_RC]]&lt;0.6,Beazley_data[[#This Row],[total_RC]]&gt;2),1,Beazley_data[[#This Row],[total_RC]])</f>
        <v>1.14041905922544</v>
      </c>
      <c r="P2336" s="39" t="str">
        <f>Beazley_data[[#This Row],[key]]</f>
        <v>P32023</v>
      </c>
      <c r="Q2336" s="40">
        <f>Beazley_data[[#This Row],[WEP]]</f>
        <v>34782947.0973</v>
      </c>
      <c r="R2336" s="40">
        <f t="shared" si="291"/>
        <v>0</v>
      </c>
      <c r="S2336" s="41" t="str">
        <f t="shared" si="292"/>
        <v>no values</v>
      </c>
      <c r="U2336" s="42">
        <f>Beazley_data[[#This Row],[Acq_costs]]</f>
        <v>6477858.30671182</v>
      </c>
      <c r="V2336" s="40">
        <f t="shared" si="293"/>
        <v>0</v>
      </c>
      <c r="W2336" s="43" t="str">
        <f t="shared" si="294"/>
        <v>no values</v>
      </c>
      <c r="Y2336" s="44">
        <f>Beazley_data[[#This Row],[total_RC]]</f>
        <v>1.14041905922544</v>
      </c>
      <c r="Z2336" s="45">
        <f t="shared" si="295"/>
        <v>0</v>
      </c>
      <c r="AA2336" s="43" t="str">
        <f t="shared" si="296"/>
        <v>no values</v>
      </c>
      <c r="AD2336" s="42">
        <f>Beazley_data[[#This Row],[Cat_incurred]]+Beazley_data[[#This Row],[incurred_exc_cat]]</f>
        <v>11214335.94728085</v>
      </c>
      <c r="AE2336" s="40">
        <f t="shared" si="297"/>
        <v>0</v>
      </c>
      <c r="AF2336" s="43" t="str">
        <f t="shared" si="298"/>
        <v>no values</v>
      </c>
    </row>
    <row r="2337" spans="1:32" x14ac:dyDescent="0.25">
      <c r="A2337" s="46" t="s">
        <v>2618</v>
      </c>
      <c r="B2337" s="46" t="s">
        <v>51</v>
      </c>
      <c r="C2337">
        <v>2024</v>
      </c>
      <c r="D2337" s="84">
        <v>25217286.440900002</v>
      </c>
      <c r="E2337">
        <v>4516878.1682084799</v>
      </c>
      <c r="F2337">
        <v>0</v>
      </c>
      <c r="G2337">
        <v>1163.1969999999999</v>
      </c>
      <c r="H2337">
        <v>0</v>
      </c>
      <c r="I2337">
        <v>164315.99818530999</v>
      </c>
      <c r="J2337">
        <v>1.0457436923211101</v>
      </c>
      <c r="K2337">
        <v>0</v>
      </c>
      <c r="L2337">
        <v>165479.19518531</v>
      </c>
      <c r="M2337" s="38">
        <f>IF(OR(Beazley_data[[#This Row],[total_RC]]&lt;0.6,Beazley_data[[#This Row],[total_RC]]&gt;2),1,Beazley_data[[#This Row],[total_RC]])</f>
        <v>1.0457436923211101</v>
      </c>
      <c r="P2337" s="39" t="str">
        <f>Beazley_data[[#This Row],[key]]</f>
        <v>P32024</v>
      </c>
      <c r="Q2337" s="40">
        <f>Beazley_data[[#This Row],[WEP]]</f>
        <v>25217286.440900002</v>
      </c>
      <c r="R2337" s="40">
        <f t="shared" si="291"/>
        <v>0</v>
      </c>
      <c r="S2337" s="41" t="str">
        <f t="shared" si="292"/>
        <v>no values</v>
      </c>
      <c r="U2337" s="42">
        <f>Beazley_data[[#This Row],[Acq_costs]]</f>
        <v>4516878.1682084799</v>
      </c>
      <c r="V2337" s="40">
        <f t="shared" si="293"/>
        <v>0</v>
      </c>
      <c r="W2337" s="43" t="str">
        <f t="shared" si="294"/>
        <v>no values</v>
      </c>
      <c r="Y2337" s="44">
        <f>Beazley_data[[#This Row],[total_RC]]</f>
        <v>1.0457436923211101</v>
      </c>
      <c r="Z2337" s="45">
        <f t="shared" si="295"/>
        <v>0</v>
      </c>
      <c r="AA2337" s="43" t="str">
        <f t="shared" si="296"/>
        <v>no values</v>
      </c>
      <c r="AD2337" s="42">
        <f>Beazley_data[[#This Row],[Cat_incurred]]+Beazley_data[[#This Row],[incurred_exc_cat]]</f>
        <v>165479.19518530997</v>
      </c>
      <c r="AE2337" s="40">
        <f t="shared" si="297"/>
        <v>0</v>
      </c>
      <c r="AF2337" s="43" t="str">
        <f t="shared" si="298"/>
        <v>no values</v>
      </c>
    </row>
    <row r="2338" spans="1:32" x14ac:dyDescent="0.25">
      <c r="A2338" s="48" t="s">
        <v>2619</v>
      </c>
      <c r="B2338" s="48" t="s">
        <v>35</v>
      </c>
      <c r="C2338" s="49">
        <v>2003</v>
      </c>
      <c r="D2338" s="85">
        <v>0</v>
      </c>
      <c r="E2338" s="49">
        <v>0</v>
      </c>
      <c r="F2338" s="49">
        <v>0</v>
      </c>
      <c r="G2338" s="49">
        <v>0</v>
      </c>
      <c r="H2338" s="49">
        <v>0</v>
      </c>
      <c r="I2338" s="49">
        <v>0</v>
      </c>
      <c r="J2338" s="49"/>
      <c r="K2338" s="49">
        <v>0</v>
      </c>
      <c r="L2338" s="49">
        <v>0</v>
      </c>
      <c r="M2338" s="38">
        <f>IF(OR(Beazley_data[[#This Row],[total_RC]]&lt;0.6,Beazley_data[[#This Row],[total_RC]]&gt;2),1,Beazley_data[[#This Row],[total_RC]])</f>
        <v>1</v>
      </c>
      <c r="P2338" s="39" t="str">
        <f>Beazley_data[[#This Row],[key]]</f>
        <v>P42003</v>
      </c>
      <c r="Q2338" s="40">
        <f>Beazley_data[[#This Row],[WEP]]</f>
        <v>0</v>
      </c>
      <c r="R2338" s="40">
        <f t="shared" si="291"/>
        <v>0</v>
      </c>
      <c r="S2338" s="41" t="str">
        <f t="shared" si="292"/>
        <v>no values</v>
      </c>
      <c r="U2338" s="42">
        <f>Beazley_data[[#This Row],[Acq_costs]]</f>
        <v>0</v>
      </c>
      <c r="V2338" s="40">
        <f t="shared" si="293"/>
        <v>0</v>
      </c>
      <c r="W2338" s="43" t="str">
        <f t="shared" si="294"/>
        <v>no values</v>
      </c>
      <c r="Y2338" s="44">
        <f>Beazley_data[[#This Row],[total_RC]]</f>
        <v>0</v>
      </c>
      <c r="Z2338" s="45">
        <f t="shared" si="295"/>
        <v>0</v>
      </c>
      <c r="AA2338" s="43" t="str">
        <f t="shared" si="296"/>
        <v>no values</v>
      </c>
      <c r="AD2338" s="42">
        <f>Beazley_data[[#This Row],[Cat_incurred]]+Beazley_data[[#This Row],[incurred_exc_cat]]</f>
        <v>0</v>
      </c>
      <c r="AE2338" s="40">
        <f t="shared" si="297"/>
        <v>0</v>
      </c>
      <c r="AF2338" s="43" t="str">
        <f t="shared" si="298"/>
        <v>no values</v>
      </c>
    </row>
    <row r="2339" spans="1:32" x14ac:dyDescent="0.25">
      <c r="A2339" s="46" t="s">
        <v>2620</v>
      </c>
      <c r="B2339" s="46" t="s">
        <v>35</v>
      </c>
      <c r="C2339">
        <v>2004</v>
      </c>
      <c r="D2339" s="84">
        <v>1320882.6329000001</v>
      </c>
      <c r="E2339">
        <v>285659.78751668299</v>
      </c>
      <c r="F2339">
        <v>1082661.8978196101</v>
      </c>
      <c r="G2339">
        <v>1082661.8978196101</v>
      </c>
      <c r="H2339">
        <v>390801.33797551098</v>
      </c>
      <c r="I2339">
        <v>390801.33797551098</v>
      </c>
      <c r="J2339">
        <v>0.87076042373668805</v>
      </c>
      <c r="K2339">
        <v>1473463.23579512</v>
      </c>
      <c r="L2339">
        <v>1473463.23579512</v>
      </c>
      <c r="M2339" s="38">
        <f>IF(OR(Beazley_data[[#This Row],[total_RC]]&lt;0.6,Beazley_data[[#This Row],[total_RC]]&gt;2),1,Beazley_data[[#This Row],[total_RC]])</f>
        <v>0.87076042373668805</v>
      </c>
      <c r="P2339" s="39" t="str">
        <f>Beazley_data[[#This Row],[key]]</f>
        <v>P42004</v>
      </c>
      <c r="Q2339" s="40">
        <f>Beazley_data[[#This Row],[WEP]]</f>
        <v>1320882.6329000001</v>
      </c>
      <c r="R2339" s="40">
        <f t="shared" si="291"/>
        <v>1324090.75479303</v>
      </c>
      <c r="S2339" s="41">
        <f t="shared" si="292"/>
        <v>2.4228867103081296E-3</v>
      </c>
      <c r="U2339" s="42">
        <f>Beazley_data[[#This Row],[Acq_costs]]</f>
        <v>285659.78751668299</v>
      </c>
      <c r="V2339" s="40">
        <f t="shared" si="293"/>
        <v>286433.91733980802</v>
      </c>
      <c r="W2339" s="43">
        <f t="shared" si="294"/>
        <v>2.7026471945591712E-3</v>
      </c>
      <c r="Y2339" s="44">
        <f>Beazley_data[[#This Row],[total_RC]]</f>
        <v>0.87076042373668805</v>
      </c>
      <c r="Z2339" s="45">
        <f t="shared" si="295"/>
        <v>0.87088215200635699</v>
      </c>
      <c r="AA2339" s="43">
        <f t="shared" si="296"/>
        <v>1.3977582315644114E-4</v>
      </c>
      <c r="AD2339" s="42">
        <f>Beazley_data[[#This Row],[Cat_incurred]]+Beazley_data[[#This Row],[incurred_exc_cat]]</f>
        <v>1473463.2357951212</v>
      </c>
      <c r="AE2339" s="40">
        <f t="shared" si="297"/>
        <v>1473558.6996796001</v>
      </c>
      <c r="AF2339" s="43">
        <f t="shared" si="298"/>
        <v>6.4784582045939232E-5</v>
      </c>
    </row>
    <row r="2340" spans="1:32" x14ac:dyDescent="0.25">
      <c r="A2340" s="48" t="s">
        <v>2621</v>
      </c>
      <c r="B2340" s="48" t="s">
        <v>35</v>
      </c>
      <c r="C2340" s="49">
        <v>2005</v>
      </c>
      <c r="D2340" s="85">
        <v>860293.16630000004</v>
      </c>
      <c r="E2340" s="49">
        <v>250148.27981980599</v>
      </c>
      <c r="F2340" s="49">
        <v>255464.86480000001</v>
      </c>
      <c r="G2340" s="49">
        <v>255464.86480000001</v>
      </c>
      <c r="H2340" s="49">
        <v>396929.05107823003</v>
      </c>
      <c r="I2340" s="49">
        <v>396929.05107823003</v>
      </c>
      <c r="J2340" s="49">
        <v>0.95861031790239903</v>
      </c>
      <c r="K2340" s="49">
        <v>652393.91587823001</v>
      </c>
      <c r="L2340" s="49">
        <v>652393.91587823001</v>
      </c>
      <c r="M2340" s="38">
        <f>IF(OR(Beazley_data[[#This Row],[total_RC]]&lt;0.6,Beazley_data[[#This Row],[total_RC]]&gt;2),1,Beazley_data[[#This Row],[total_RC]])</f>
        <v>0.95861031790239903</v>
      </c>
      <c r="P2340" s="39" t="str">
        <f>Beazley_data[[#This Row],[key]]</f>
        <v>P42005</v>
      </c>
      <c r="Q2340" s="40">
        <f>Beazley_data[[#This Row],[WEP]]</f>
        <v>860293.16630000004</v>
      </c>
      <c r="R2340" s="40">
        <f t="shared" si="291"/>
        <v>854083.90130153997</v>
      </c>
      <c r="S2340" s="41">
        <f t="shared" si="292"/>
        <v>-7.2700878555347574E-3</v>
      </c>
      <c r="U2340" s="42">
        <f>Beazley_data[[#This Row],[Acq_costs]]</f>
        <v>250148.27981980599</v>
      </c>
      <c r="V2340" s="40">
        <f t="shared" si="293"/>
        <v>248050.312083419</v>
      </c>
      <c r="W2340" s="43">
        <f t="shared" si="294"/>
        <v>-8.4578314728402399E-3</v>
      </c>
      <c r="Y2340" s="44">
        <f>Beazley_data[[#This Row],[total_RC]]</f>
        <v>0.95861031790239903</v>
      </c>
      <c r="Z2340" s="45">
        <f t="shared" si="295"/>
        <v>0.95861839037458796</v>
      </c>
      <c r="AA2340" s="43">
        <f t="shared" si="296"/>
        <v>8.4209444237454297E-6</v>
      </c>
      <c r="AD2340" s="42">
        <f>Beazley_data[[#This Row],[Cat_incurred]]+Beazley_data[[#This Row],[incurred_exc_cat]]</f>
        <v>652393.91587823001</v>
      </c>
      <c r="AE2340" s="40">
        <f t="shared" si="297"/>
        <v>652400.63161599997</v>
      </c>
      <c r="AF2340" s="43">
        <f t="shared" si="298"/>
        <v>1.029388606403916E-5</v>
      </c>
    </row>
    <row r="2341" spans="1:32" x14ac:dyDescent="0.25">
      <c r="A2341" s="46" t="s">
        <v>2622</v>
      </c>
      <c r="B2341" s="46" t="s">
        <v>35</v>
      </c>
      <c r="C2341">
        <v>2006</v>
      </c>
      <c r="D2341" s="84">
        <v>1433054.5682000001</v>
      </c>
      <c r="E2341">
        <v>375531.902524448</v>
      </c>
      <c r="F2341">
        <v>0</v>
      </c>
      <c r="G2341">
        <v>0</v>
      </c>
      <c r="H2341">
        <v>26086.321599999999</v>
      </c>
      <c r="I2341">
        <v>26086.321599999999</v>
      </c>
      <c r="J2341">
        <v>1.1831212789283101</v>
      </c>
      <c r="K2341">
        <v>26086.321599999999</v>
      </c>
      <c r="L2341">
        <v>26086.321599999999</v>
      </c>
      <c r="M2341" s="38">
        <f>IF(OR(Beazley_data[[#This Row],[total_RC]]&lt;0.6,Beazley_data[[#This Row],[total_RC]]&gt;2),1,Beazley_data[[#This Row],[total_RC]])</f>
        <v>1.1831212789283101</v>
      </c>
      <c r="P2341" s="39" t="str">
        <f>Beazley_data[[#This Row],[key]]</f>
        <v>P42006</v>
      </c>
      <c r="Q2341" s="40">
        <f>Beazley_data[[#This Row],[WEP]]</f>
        <v>1433054.5682000001</v>
      </c>
      <c r="R2341" s="40">
        <f t="shared" si="291"/>
        <v>1469224.4029999999</v>
      </c>
      <c r="S2341" s="41">
        <f t="shared" si="292"/>
        <v>2.4618318839616932E-2</v>
      </c>
      <c r="U2341" s="42">
        <f>Beazley_data[[#This Row],[Acq_costs]]</f>
        <v>375531.902524448</v>
      </c>
      <c r="V2341" s="40">
        <f t="shared" si="293"/>
        <v>385127.91700000002</v>
      </c>
      <c r="W2341" s="43">
        <f t="shared" si="294"/>
        <v>2.491643438964726E-2</v>
      </c>
      <c r="Y2341" s="44">
        <f>Beazley_data[[#This Row],[total_RC]]</f>
        <v>1.1831212789283101</v>
      </c>
      <c r="Z2341" s="45">
        <f t="shared" si="295"/>
        <v>1.1831212801125</v>
      </c>
      <c r="AA2341" s="43">
        <f t="shared" si="296"/>
        <v>1.0009031848124367E-9</v>
      </c>
      <c r="AD2341" s="42">
        <f>Beazley_data[[#This Row],[Cat_incurred]]+Beazley_data[[#This Row],[incurred_exc_cat]]</f>
        <v>26086.321599999999</v>
      </c>
      <c r="AE2341" s="40">
        <f t="shared" si="297"/>
        <v>26086.321599999999</v>
      </c>
      <c r="AF2341" s="43">
        <f t="shared" si="298"/>
        <v>0</v>
      </c>
    </row>
    <row r="2342" spans="1:32" x14ac:dyDescent="0.25">
      <c r="A2342" s="48" t="s">
        <v>2623</v>
      </c>
      <c r="B2342" s="48" t="s">
        <v>35</v>
      </c>
      <c r="C2342" s="49">
        <v>2007</v>
      </c>
      <c r="D2342" s="85">
        <v>2528081.7494000001</v>
      </c>
      <c r="E2342" s="49">
        <v>629841.80801800196</v>
      </c>
      <c r="F2342" s="49">
        <v>133924.40160000001</v>
      </c>
      <c r="G2342" s="49">
        <v>133924.40160000001</v>
      </c>
      <c r="H2342" s="49">
        <v>43245.376199999999</v>
      </c>
      <c r="I2342" s="49">
        <v>43245.376199999999</v>
      </c>
      <c r="J2342" s="49">
        <v>0.94532066639611101</v>
      </c>
      <c r="K2342" s="49">
        <v>177169.77780000001</v>
      </c>
      <c r="L2342" s="49">
        <v>177169.77780000001</v>
      </c>
      <c r="M2342" s="38">
        <f>IF(OR(Beazley_data[[#This Row],[total_RC]]&lt;0.6,Beazley_data[[#This Row],[total_RC]]&gt;2),1,Beazley_data[[#This Row],[total_RC]])</f>
        <v>0.94532066639611101</v>
      </c>
      <c r="P2342" s="39" t="str">
        <f>Beazley_data[[#This Row],[key]]</f>
        <v>P42007</v>
      </c>
      <c r="Q2342" s="40">
        <f>Beazley_data[[#This Row],[WEP]]</f>
        <v>2528081.7494000001</v>
      </c>
      <c r="R2342" s="40">
        <f t="shared" si="291"/>
        <v>2499123.05698208</v>
      </c>
      <c r="S2342" s="41">
        <f t="shared" si="292"/>
        <v>-1.1587541612652869E-2</v>
      </c>
      <c r="U2342" s="42">
        <f>Beazley_data[[#This Row],[Acq_costs]]</f>
        <v>629841.80801800196</v>
      </c>
      <c r="V2342" s="40">
        <f t="shared" si="293"/>
        <v>622633.18460541498</v>
      </c>
      <c r="W2342" s="43">
        <f t="shared" si="294"/>
        <v>-1.157764088201522E-2</v>
      </c>
      <c r="Y2342" s="44">
        <f>Beazley_data[[#This Row],[total_RC]]</f>
        <v>0.94532066639611101</v>
      </c>
      <c r="Z2342" s="45">
        <f t="shared" si="295"/>
        <v>0.94532066635358003</v>
      </c>
      <c r="AA2342" s="43">
        <f t="shared" si="296"/>
        <v>-4.4991059915054124E-11</v>
      </c>
      <c r="AD2342" s="42">
        <f>Beazley_data[[#This Row],[Cat_incurred]]+Beazley_data[[#This Row],[incurred_exc_cat]]</f>
        <v>177169.77780000001</v>
      </c>
      <c r="AE2342" s="40">
        <f t="shared" si="297"/>
        <v>177169.77780000001</v>
      </c>
      <c r="AF2342" s="43">
        <f t="shared" si="298"/>
        <v>0</v>
      </c>
    </row>
    <row r="2343" spans="1:32" x14ac:dyDescent="0.25">
      <c r="A2343" s="46" t="s">
        <v>2624</v>
      </c>
      <c r="B2343" s="46" t="s">
        <v>35</v>
      </c>
      <c r="C2343">
        <v>2008</v>
      </c>
      <c r="D2343" s="84">
        <v>2502890.8763000001</v>
      </c>
      <c r="E2343">
        <v>647410.40007301897</v>
      </c>
      <c r="F2343">
        <v>905723.17187274003</v>
      </c>
      <c r="G2343">
        <v>905723.17187274003</v>
      </c>
      <c r="H2343">
        <v>562763.18839999998</v>
      </c>
      <c r="I2343">
        <v>562763.18839999998</v>
      </c>
      <c r="J2343">
        <v>0.83295936368523205</v>
      </c>
      <c r="K2343">
        <v>1468486.36027274</v>
      </c>
      <c r="L2343">
        <v>1468486.36027274</v>
      </c>
      <c r="M2343" s="38">
        <f>IF(OR(Beazley_data[[#This Row],[total_RC]]&lt;0.6,Beazley_data[[#This Row],[total_RC]]&gt;2),1,Beazley_data[[#This Row],[total_RC]])</f>
        <v>0.83295936368523205</v>
      </c>
      <c r="P2343" s="39" t="str">
        <f>Beazley_data[[#This Row],[key]]</f>
        <v>P42008</v>
      </c>
      <c r="Q2343" s="40">
        <f>Beazley_data[[#This Row],[WEP]]</f>
        <v>2502890.8763000001</v>
      </c>
      <c r="R2343" s="40">
        <f t="shared" si="291"/>
        <v>2496647.1263000001</v>
      </c>
      <c r="S2343" s="41">
        <f t="shared" si="292"/>
        <v>-2.5008540190672277E-3</v>
      </c>
      <c r="U2343" s="42">
        <f>Beazley_data[[#This Row],[Acq_costs]]</f>
        <v>647410.40007301897</v>
      </c>
      <c r="V2343" s="40">
        <f t="shared" si="293"/>
        <v>645329.15060000005</v>
      </c>
      <c r="W2343" s="43">
        <f t="shared" si="294"/>
        <v>-3.2250975662324603E-3</v>
      </c>
      <c r="Y2343" s="44">
        <f>Beazley_data[[#This Row],[total_RC]]</f>
        <v>0.83295936368523205</v>
      </c>
      <c r="Z2343" s="45">
        <f t="shared" si="295"/>
        <v>0.83295936377502999</v>
      </c>
      <c r="AA2343" s="43">
        <f t="shared" si="296"/>
        <v>1.0780591558414212E-10</v>
      </c>
      <c r="AD2343" s="42">
        <f>Beazley_data[[#This Row],[Cat_incurred]]+Beazley_data[[#This Row],[incurred_exc_cat]]</f>
        <v>1468486.36027274</v>
      </c>
      <c r="AE2343" s="40">
        <f t="shared" si="297"/>
        <v>1468486.7975079999</v>
      </c>
      <c r="AF2343" s="43">
        <f t="shared" si="298"/>
        <v>2.9774544834765629E-7</v>
      </c>
    </row>
    <row r="2344" spans="1:32" x14ac:dyDescent="0.25">
      <c r="A2344" s="48" t="s">
        <v>2625</v>
      </c>
      <c r="B2344" s="48" t="s">
        <v>35</v>
      </c>
      <c r="C2344" s="49">
        <v>2009</v>
      </c>
      <c r="D2344" s="85">
        <v>1544952.6189999999</v>
      </c>
      <c r="E2344" s="49">
        <v>392320.41239046003</v>
      </c>
      <c r="F2344" s="49">
        <v>0</v>
      </c>
      <c r="G2344" s="49">
        <v>0</v>
      </c>
      <c r="H2344" s="49">
        <v>134316.2274</v>
      </c>
      <c r="I2344" s="49">
        <v>134316.2274</v>
      </c>
      <c r="J2344" s="49">
        <v>1.0848008069175801</v>
      </c>
      <c r="K2344" s="49">
        <v>134316.2274</v>
      </c>
      <c r="L2344" s="49">
        <v>134316.2274</v>
      </c>
      <c r="M2344" s="38">
        <f>IF(OR(Beazley_data[[#This Row],[total_RC]]&lt;0.6,Beazley_data[[#This Row],[total_RC]]&gt;2),1,Beazley_data[[#This Row],[total_RC]])</f>
        <v>1.0848008069175801</v>
      </c>
      <c r="P2344" s="39" t="str">
        <f>Beazley_data[[#This Row],[key]]</f>
        <v>P42009</v>
      </c>
      <c r="Q2344" s="40">
        <f>Beazley_data[[#This Row],[WEP]]</f>
        <v>1544952.6189999999</v>
      </c>
      <c r="R2344" s="40">
        <f t="shared" si="291"/>
        <v>1548952.2886576001</v>
      </c>
      <c r="S2344" s="41">
        <f t="shared" si="292"/>
        <v>2.5821774414152079E-3</v>
      </c>
      <c r="U2344" s="42">
        <f>Beazley_data[[#This Row],[Acq_costs]]</f>
        <v>392320.41239046003</v>
      </c>
      <c r="V2344" s="40">
        <f t="shared" si="293"/>
        <v>394100.0429384</v>
      </c>
      <c r="W2344" s="43">
        <f t="shared" si="294"/>
        <v>4.5156821975229789E-3</v>
      </c>
      <c r="Y2344" s="44">
        <f>Beazley_data[[#This Row],[total_RC]]</f>
        <v>1.0848008069175801</v>
      </c>
      <c r="Z2344" s="45">
        <f t="shared" si="295"/>
        <v>1.0853952843183401</v>
      </c>
      <c r="AA2344" s="43">
        <f t="shared" si="296"/>
        <v>5.4770589972976303E-4</v>
      </c>
      <c r="AD2344" s="42">
        <f>Beazley_data[[#This Row],[Cat_incurred]]+Beazley_data[[#This Row],[incurred_exc_cat]]</f>
        <v>134316.2274</v>
      </c>
      <c r="AE2344" s="40">
        <f t="shared" si="297"/>
        <v>134316.2274</v>
      </c>
      <c r="AF2344" s="43">
        <f t="shared" si="298"/>
        <v>0</v>
      </c>
    </row>
    <row r="2345" spans="1:32" x14ac:dyDescent="0.25">
      <c r="A2345" s="46" t="s">
        <v>2626</v>
      </c>
      <c r="B2345" s="46" t="s">
        <v>35</v>
      </c>
      <c r="C2345">
        <v>2010</v>
      </c>
      <c r="D2345" s="84">
        <v>1679051.9476000001</v>
      </c>
      <c r="E2345">
        <v>421761.03023915901</v>
      </c>
      <c r="F2345">
        <v>62600.304300000003</v>
      </c>
      <c r="G2345">
        <v>62600.304300000003</v>
      </c>
      <c r="H2345">
        <v>105296.8311</v>
      </c>
      <c r="I2345">
        <v>105296.8311</v>
      </c>
      <c r="J2345">
        <v>0.97003619084033099</v>
      </c>
      <c r="K2345">
        <v>167897.1354</v>
      </c>
      <c r="L2345">
        <v>167897.1354</v>
      </c>
      <c r="M2345" s="38">
        <f>IF(OR(Beazley_data[[#This Row],[total_RC]]&lt;0.6,Beazley_data[[#This Row],[total_RC]]&gt;2),1,Beazley_data[[#This Row],[total_RC]])</f>
        <v>0.97003619084033099</v>
      </c>
      <c r="P2345" s="39" t="str">
        <f>Beazley_data[[#This Row],[key]]</f>
        <v>P42010</v>
      </c>
      <c r="Q2345" s="40">
        <f>Beazley_data[[#This Row],[WEP]]</f>
        <v>1679051.9476000001</v>
      </c>
      <c r="R2345" s="40">
        <f t="shared" si="291"/>
        <v>1685587.0946104</v>
      </c>
      <c r="S2345" s="41">
        <f t="shared" si="292"/>
        <v>3.877074659206778E-3</v>
      </c>
      <c r="U2345" s="42">
        <f>Beazley_data[[#This Row],[Acq_costs]]</f>
        <v>421761.03023915901</v>
      </c>
      <c r="V2345" s="40">
        <f t="shared" si="293"/>
        <v>423103.83467760001</v>
      </c>
      <c r="W2345" s="43">
        <f t="shared" si="294"/>
        <v>3.1736995233432545E-3</v>
      </c>
      <c r="Y2345" s="44">
        <f>Beazley_data[[#This Row],[total_RC]]</f>
        <v>0.97003619084033099</v>
      </c>
      <c r="Z2345" s="45">
        <f t="shared" si="295"/>
        <v>0.97011384680398105</v>
      </c>
      <c r="AA2345" s="43">
        <f t="shared" si="296"/>
        <v>8.0048299388668997E-5</v>
      </c>
      <c r="AD2345" s="42">
        <f>Beazley_data[[#This Row],[Cat_incurred]]+Beazley_data[[#This Row],[incurred_exc_cat]]</f>
        <v>167897.1354</v>
      </c>
      <c r="AE2345" s="40">
        <f t="shared" si="297"/>
        <v>167897.1354</v>
      </c>
      <c r="AF2345" s="43">
        <f t="shared" si="298"/>
        <v>0</v>
      </c>
    </row>
    <row r="2346" spans="1:32" x14ac:dyDescent="0.25">
      <c r="A2346" s="48" t="s">
        <v>2627</v>
      </c>
      <c r="B2346" s="48" t="s">
        <v>35</v>
      </c>
      <c r="C2346" s="49">
        <v>2011</v>
      </c>
      <c r="D2346" s="85">
        <v>1320942.825</v>
      </c>
      <c r="E2346" s="49">
        <v>333420.02021279401</v>
      </c>
      <c r="F2346" s="49">
        <v>0</v>
      </c>
      <c r="G2346" s="49">
        <v>0</v>
      </c>
      <c r="H2346" s="49">
        <v>284021.82049999997</v>
      </c>
      <c r="I2346" s="49">
        <v>284021.82049999997</v>
      </c>
      <c r="J2346" s="49">
        <v>1.0330598645478799</v>
      </c>
      <c r="K2346" s="49">
        <v>284021.82049999997</v>
      </c>
      <c r="L2346" s="49">
        <v>284021.82049999997</v>
      </c>
      <c r="M2346" s="38">
        <f>IF(OR(Beazley_data[[#This Row],[total_RC]]&lt;0.6,Beazley_data[[#This Row],[total_RC]]&gt;2),1,Beazley_data[[#This Row],[total_RC]])</f>
        <v>1.0330598645478799</v>
      </c>
      <c r="P2346" s="39" t="str">
        <f>Beazley_data[[#This Row],[key]]</f>
        <v>P42011</v>
      </c>
      <c r="Q2346" s="40">
        <f>Beazley_data[[#This Row],[WEP]]</f>
        <v>1320942.825</v>
      </c>
      <c r="R2346" s="40">
        <f t="shared" si="291"/>
        <v>1325041.9318542699</v>
      </c>
      <c r="S2346" s="41">
        <f t="shared" si="292"/>
        <v>3.0935676492393491E-3</v>
      </c>
      <c r="U2346" s="42">
        <f>Beazley_data[[#This Row],[Acq_costs]]</f>
        <v>333420.02021279401</v>
      </c>
      <c r="V2346" s="40">
        <f t="shared" si="293"/>
        <v>334517.24375650397</v>
      </c>
      <c r="W2346" s="43">
        <f t="shared" si="294"/>
        <v>3.2800208784113712E-3</v>
      </c>
      <c r="Y2346" s="44">
        <f>Beazley_data[[#This Row],[total_RC]]</f>
        <v>1.0330598645478799</v>
      </c>
      <c r="Z2346" s="45">
        <f t="shared" si="295"/>
        <v>1.0330048839469099</v>
      </c>
      <c r="AA2346" s="43">
        <f t="shared" si="296"/>
        <v>-5.3223950655400695E-5</v>
      </c>
      <c r="AD2346" s="42">
        <f>Beazley_data[[#This Row],[Cat_incurred]]+Beazley_data[[#This Row],[incurred_exc_cat]]</f>
        <v>284021.82049999997</v>
      </c>
      <c r="AE2346" s="40">
        <f t="shared" si="297"/>
        <v>284021.82049999997</v>
      </c>
      <c r="AF2346" s="43">
        <f t="shared" si="298"/>
        <v>0</v>
      </c>
    </row>
    <row r="2347" spans="1:32" x14ac:dyDescent="0.25">
      <c r="A2347" s="46" t="s">
        <v>2628</v>
      </c>
      <c r="B2347" s="46" t="s">
        <v>35</v>
      </c>
      <c r="C2347">
        <v>2012</v>
      </c>
      <c r="D2347" s="84">
        <v>712178.93229999999</v>
      </c>
      <c r="E2347">
        <v>187800.93400614499</v>
      </c>
      <c r="F2347">
        <v>0</v>
      </c>
      <c r="G2347">
        <v>0</v>
      </c>
      <c r="H2347">
        <v>51394.624000000003</v>
      </c>
      <c r="I2347">
        <v>51394.624000000003</v>
      </c>
      <c r="J2347">
        <v>1.0417184735473799</v>
      </c>
      <c r="K2347">
        <v>51394.624000000003</v>
      </c>
      <c r="L2347">
        <v>51394.624000000003</v>
      </c>
      <c r="M2347" s="38">
        <f>IF(OR(Beazley_data[[#This Row],[total_RC]]&lt;0.6,Beazley_data[[#This Row],[total_RC]]&gt;2),1,Beazley_data[[#This Row],[total_RC]])</f>
        <v>1.0417184735473799</v>
      </c>
      <c r="P2347" s="39" t="str">
        <f>Beazley_data[[#This Row],[key]]</f>
        <v>P42012</v>
      </c>
      <c r="Q2347" s="40">
        <f>Beazley_data[[#This Row],[WEP]]</f>
        <v>712178.93229999999</v>
      </c>
      <c r="R2347" s="40">
        <f t="shared" si="291"/>
        <v>714419.19825999998</v>
      </c>
      <c r="S2347" s="41">
        <f t="shared" si="292"/>
        <v>3.1357863358883104E-3</v>
      </c>
      <c r="U2347" s="42">
        <f>Beazley_data[[#This Row],[Acq_costs]]</f>
        <v>187800.93400614499</v>
      </c>
      <c r="V2347" s="40">
        <f t="shared" si="293"/>
        <v>188224.23444</v>
      </c>
      <c r="W2347" s="43">
        <f t="shared" si="294"/>
        <v>2.2489156888559109E-3</v>
      </c>
      <c r="Y2347" s="44">
        <f>Beazley_data[[#This Row],[total_RC]]</f>
        <v>1.0417184735473799</v>
      </c>
      <c r="Z2347" s="45">
        <f t="shared" si="295"/>
        <v>1.0416909947020401</v>
      </c>
      <c r="AA2347" s="43">
        <f t="shared" si="296"/>
        <v>-2.6379075445193105E-5</v>
      </c>
      <c r="AD2347" s="42">
        <f>Beazley_data[[#This Row],[Cat_incurred]]+Beazley_data[[#This Row],[incurred_exc_cat]]</f>
        <v>51394.624000000003</v>
      </c>
      <c r="AE2347" s="40">
        <f t="shared" si="297"/>
        <v>51394.624000000003</v>
      </c>
      <c r="AF2347" s="43">
        <f t="shared" si="298"/>
        <v>0</v>
      </c>
    </row>
    <row r="2348" spans="1:32" x14ac:dyDescent="0.25">
      <c r="A2348" s="48" t="s">
        <v>2629</v>
      </c>
      <c r="B2348" s="48" t="s">
        <v>35</v>
      </c>
      <c r="C2348" s="49">
        <v>2013</v>
      </c>
      <c r="D2348" s="85">
        <v>539198.25670000003</v>
      </c>
      <c r="E2348" s="49">
        <v>124453.400616176</v>
      </c>
      <c r="F2348" s="49">
        <v>0</v>
      </c>
      <c r="G2348" s="49">
        <v>0</v>
      </c>
      <c r="H2348" s="49">
        <v>1572.6865</v>
      </c>
      <c r="I2348" s="49">
        <v>1572.6865</v>
      </c>
      <c r="J2348" s="49">
        <v>1.0051723479094901</v>
      </c>
      <c r="K2348" s="49">
        <v>1572.6865</v>
      </c>
      <c r="L2348" s="49">
        <v>1572.6865</v>
      </c>
      <c r="M2348" s="38">
        <f>IF(OR(Beazley_data[[#This Row],[total_RC]]&lt;0.6,Beazley_data[[#This Row],[total_RC]]&gt;2),1,Beazley_data[[#This Row],[total_RC]])</f>
        <v>1.0051723479094901</v>
      </c>
      <c r="P2348" s="39" t="str">
        <f>Beazley_data[[#This Row],[key]]</f>
        <v>P42013</v>
      </c>
      <c r="Q2348" s="40">
        <f>Beazley_data[[#This Row],[WEP]]</f>
        <v>539198.25670000003</v>
      </c>
      <c r="R2348" s="40">
        <f t="shared" si="291"/>
        <v>539246.35900000005</v>
      </c>
      <c r="S2348" s="41">
        <f t="shared" si="292"/>
        <v>8.9202827607831378E-5</v>
      </c>
      <c r="U2348" s="42">
        <f>Beazley_data[[#This Row],[Acq_costs]]</f>
        <v>124453.400616176</v>
      </c>
      <c r="V2348" s="40">
        <f t="shared" si="293"/>
        <v>124471.64659999999</v>
      </c>
      <c r="W2348" s="43">
        <f t="shared" si="294"/>
        <v>1.4658747049939286E-4</v>
      </c>
      <c r="Y2348" s="44">
        <f>Beazley_data[[#This Row],[total_RC]]</f>
        <v>1.0051723479094901</v>
      </c>
      <c r="Z2348" s="45">
        <f t="shared" si="295"/>
        <v>1.00517234867941</v>
      </c>
      <c r="AA2348" s="43">
        <f t="shared" si="296"/>
        <v>7.659581032240136E-10</v>
      </c>
      <c r="AD2348" s="42">
        <f>Beazley_data[[#This Row],[Cat_incurred]]+Beazley_data[[#This Row],[incurred_exc_cat]]</f>
        <v>1572.6865</v>
      </c>
      <c r="AE2348" s="40">
        <f t="shared" si="297"/>
        <v>1572.6865</v>
      </c>
      <c r="AF2348" s="43">
        <f t="shared" si="298"/>
        <v>0</v>
      </c>
    </row>
    <row r="2349" spans="1:32" x14ac:dyDescent="0.25">
      <c r="A2349" s="46" t="s">
        <v>2630</v>
      </c>
      <c r="B2349" s="46" t="s">
        <v>35</v>
      </c>
      <c r="C2349">
        <v>2014</v>
      </c>
      <c r="D2349" s="84">
        <v>584167.29059999995</v>
      </c>
      <c r="E2349">
        <v>156428.36528846499</v>
      </c>
      <c r="F2349">
        <v>0</v>
      </c>
      <c r="G2349">
        <v>0</v>
      </c>
      <c r="H2349">
        <v>932.3546</v>
      </c>
      <c r="I2349">
        <v>932.3546</v>
      </c>
      <c r="J2349">
        <v>0.94454321688898402</v>
      </c>
      <c r="K2349">
        <v>932.3546</v>
      </c>
      <c r="L2349">
        <v>932.3546</v>
      </c>
      <c r="M2349" s="38">
        <f>IF(OR(Beazley_data[[#This Row],[total_RC]]&lt;0.6,Beazley_data[[#This Row],[total_RC]]&gt;2),1,Beazley_data[[#This Row],[total_RC]])</f>
        <v>0.94454321688898402</v>
      </c>
      <c r="P2349" s="39" t="str">
        <f>Beazley_data[[#This Row],[key]]</f>
        <v>P42014</v>
      </c>
      <c r="Q2349" s="40">
        <f>Beazley_data[[#This Row],[WEP]]</f>
        <v>584167.29059999995</v>
      </c>
      <c r="R2349" s="40">
        <f t="shared" si="291"/>
        <v>577154.21519999998</v>
      </c>
      <c r="S2349" s="41">
        <f t="shared" si="292"/>
        <v>-1.2151129135511463E-2</v>
      </c>
      <c r="U2349" s="42">
        <f>Beazley_data[[#This Row],[Acq_costs]]</f>
        <v>156428.36528846499</v>
      </c>
      <c r="V2349" s="40">
        <f t="shared" si="293"/>
        <v>153286.79079999999</v>
      </c>
      <c r="W2349" s="43">
        <f t="shared" si="294"/>
        <v>-2.0494750213434602E-2</v>
      </c>
      <c r="Y2349" s="44">
        <f>Beazley_data[[#This Row],[total_RC]]</f>
        <v>0.94454321688898402</v>
      </c>
      <c r="Z2349" s="45">
        <f t="shared" si="295"/>
        <v>0.944300862235398</v>
      </c>
      <c r="AA2349" s="43">
        <f t="shared" si="296"/>
        <v>-2.5664982769612677E-4</v>
      </c>
      <c r="AD2349" s="42">
        <f>Beazley_data[[#This Row],[Cat_incurred]]+Beazley_data[[#This Row],[incurred_exc_cat]]</f>
        <v>932.3546</v>
      </c>
      <c r="AE2349" s="40">
        <f t="shared" si="297"/>
        <v>932.3546</v>
      </c>
      <c r="AF2349" s="43">
        <f t="shared" si="298"/>
        <v>0</v>
      </c>
    </row>
    <row r="2350" spans="1:32" x14ac:dyDescent="0.25">
      <c r="A2350" s="48" t="s">
        <v>2631</v>
      </c>
      <c r="B2350" s="48" t="s">
        <v>35</v>
      </c>
      <c r="C2350" s="49">
        <v>2015</v>
      </c>
      <c r="D2350" s="85">
        <v>36841586.959399998</v>
      </c>
      <c r="E2350" s="49">
        <v>7738386.2793642199</v>
      </c>
      <c r="F2350" s="49">
        <v>9858009.3800000008</v>
      </c>
      <c r="G2350" s="49">
        <v>9858009.3800000008</v>
      </c>
      <c r="H2350" s="49">
        <v>17140912.222100001</v>
      </c>
      <c r="I2350" s="49">
        <v>17536873.1721</v>
      </c>
      <c r="J2350" s="49">
        <v>0.95176397618048103</v>
      </c>
      <c r="K2350" s="49">
        <v>26998921.6021</v>
      </c>
      <c r="L2350" s="49">
        <v>27394882.552099999</v>
      </c>
      <c r="M2350" s="38">
        <f>IF(OR(Beazley_data[[#This Row],[total_RC]]&lt;0.6,Beazley_data[[#This Row],[total_RC]]&gt;2),1,Beazley_data[[#This Row],[total_RC]])</f>
        <v>0.95176397618048103</v>
      </c>
      <c r="P2350" s="39" t="str">
        <f>Beazley_data[[#This Row],[key]]</f>
        <v>P42015</v>
      </c>
      <c r="Q2350" s="40">
        <f>Beazley_data[[#This Row],[WEP]]</f>
        <v>36841586.959399998</v>
      </c>
      <c r="R2350" s="40">
        <f t="shared" si="291"/>
        <v>292132.29133199999</v>
      </c>
      <c r="S2350" s="41">
        <f t="shared" si="292"/>
        <v>-125.11268268707272</v>
      </c>
      <c r="U2350" s="42">
        <f>Beazley_data[[#This Row],[Acq_costs]]</f>
        <v>7738386.2793642199</v>
      </c>
      <c r="V2350" s="40">
        <f t="shared" si="293"/>
        <v>85228.250700000004</v>
      </c>
      <c r="W2350" s="43">
        <f t="shared" si="294"/>
        <v>-89.796023804395873</v>
      </c>
      <c r="Y2350" s="44">
        <f>Beazley_data[[#This Row],[total_RC]]</f>
        <v>0.95176397618048103</v>
      </c>
      <c r="Z2350" s="45">
        <f t="shared" si="295"/>
        <v>0.93460929776094204</v>
      </c>
      <c r="AA2350" s="43">
        <f t="shared" si="296"/>
        <v>-1.8354919494848514E-2</v>
      </c>
      <c r="AD2350" s="42">
        <f>Beazley_data[[#This Row],[Cat_incurred]]+Beazley_data[[#This Row],[incurred_exc_cat]]</f>
        <v>27394882.552100003</v>
      </c>
      <c r="AE2350" s="40">
        <f t="shared" si="297"/>
        <v>13820.5021</v>
      </c>
      <c r="AF2350" s="43">
        <f t="shared" si="298"/>
        <v>-1981.1915552619471</v>
      </c>
    </row>
    <row r="2351" spans="1:32" x14ac:dyDescent="0.25">
      <c r="A2351" s="46" t="s">
        <v>2632</v>
      </c>
      <c r="B2351" s="46" t="s">
        <v>35</v>
      </c>
      <c r="C2351">
        <v>2016</v>
      </c>
      <c r="D2351" s="84">
        <v>35400352.278099999</v>
      </c>
      <c r="E2351">
        <v>7437651.77832771</v>
      </c>
      <c r="F2351">
        <v>15827630.1822</v>
      </c>
      <c r="G2351">
        <v>15863814.6865</v>
      </c>
      <c r="H2351">
        <v>18339767.900199998</v>
      </c>
      <c r="I2351">
        <v>18345865.400199998</v>
      </c>
      <c r="J2351">
        <v>0.96662859340863705</v>
      </c>
      <c r="K2351">
        <v>34167398.082400002</v>
      </c>
      <c r="L2351">
        <v>34209680.0867</v>
      </c>
      <c r="M2351" s="38">
        <f>IF(OR(Beazley_data[[#This Row],[total_RC]]&lt;0.6,Beazley_data[[#This Row],[total_RC]]&gt;2),1,Beazley_data[[#This Row],[total_RC]])</f>
        <v>0.96662859340863705</v>
      </c>
      <c r="P2351" s="39" t="str">
        <f>Beazley_data[[#This Row],[key]]</f>
        <v>P42016</v>
      </c>
      <c r="Q2351" s="40">
        <f>Beazley_data[[#This Row],[WEP]]</f>
        <v>35400352.278099999</v>
      </c>
      <c r="R2351" s="40">
        <f t="shared" si="291"/>
        <v>442723.59873199998</v>
      </c>
      <c r="S2351" s="41">
        <f t="shared" si="292"/>
        <v>-78.960391493676354</v>
      </c>
      <c r="U2351" s="42">
        <f>Beazley_data[[#This Row],[Acq_costs]]</f>
        <v>7437651.77832771</v>
      </c>
      <c r="V2351" s="40">
        <f t="shared" si="293"/>
        <v>81548.301399999997</v>
      </c>
      <c r="W2351" s="43">
        <f t="shared" si="294"/>
        <v>-90.20547762050272</v>
      </c>
      <c r="Y2351" s="44">
        <f>Beazley_data[[#This Row],[total_RC]]</f>
        <v>0.96662859340863705</v>
      </c>
      <c r="Z2351" s="45">
        <f t="shared" si="295"/>
        <v>0.98866575992724104</v>
      </c>
      <c r="AA2351" s="43">
        <f t="shared" si="296"/>
        <v>2.2289804514142142E-2</v>
      </c>
      <c r="AD2351" s="42">
        <f>Beazley_data[[#This Row],[Cat_incurred]]+Beazley_data[[#This Row],[incurred_exc_cat]]</f>
        <v>34209680.0867</v>
      </c>
      <c r="AE2351" s="40">
        <f t="shared" si="297"/>
        <v>732655.26069999998</v>
      </c>
      <c r="AF2351" s="43">
        <f t="shared" si="298"/>
        <v>-45.692737937915147</v>
      </c>
    </row>
    <row r="2352" spans="1:32" x14ac:dyDescent="0.25">
      <c r="A2352" s="48" t="s">
        <v>2633</v>
      </c>
      <c r="B2352" s="48" t="s">
        <v>35</v>
      </c>
      <c r="C2352" s="49">
        <v>2017</v>
      </c>
      <c r="D2352" s="85">
        <v>35472215.768399999</v>
      </c>
      <c r="E2352" s="49">
        <v>7485910.2388133798</v>
      </c>
      <c r="F2352" s="49">
        <v>11913132.9202</v>
      </c>
      <c r="G2352" s="49">
        <v>11946787.8202</v>
      </c>
      <c r="H2352" s="49">
        <v>18501669.7513</v>
      </c>
      <c r="I2352" s="49">
        <v>18501669.7513</v>
      </c>
      <c r="J2352" s="49">
        <v>0.98686117885635904</v>
      </c>
      <c r="K2352" s="49">
        <v>30414802.671500001</v>
      </c>
      <c r="L2352" s="49">
        <v>30448457.5715</v>
      </c>
      <c r="M2352" s="38">
        <f>IF(OR(Beazley_data[[#This Row],[total_RC]]&lt;0.6,Beazley_data[[#This Row],[total_RC]]&gt;2),1,Beazley_data[[#This Row],[total_RC]])</f>
        <v>0.98686117885635904</v>
      </c>
      <c r="P2352" s="39" t="str">
        <f>Beazley_data[[#This Row],[key]]</f>
        <v>P42017</v>
      </c>
      <c r="Q2352" s="40">
        <f>Beazley_data[[#This Row],[WEP]]</f>
        <v>35472215.768399999</v>
      </c>
      <c r="R2352" s="40">
        <f t="shared" si="291"/>
        <v>528960.59328000003</v>
      </c>
      <c r="S2352" s="41">
        <f t="shared" si="292"/>
        <v>-66.060223803142804</v>
      </c>
      <c r="U2352" s="42">
        <f>Beazley_data[[#This Row],[Acq_costs]]</f>
        <v>7485910.2388133798</v>
      </c>
      <c r="V2352" s="40">
        <f t="shared" si="293"/>
        <v>142410.22425200001</v>
      </c>
      <c r="W2352" s="43">
        <f t="shared" si="294"/>
        <v>-51.565820172902697</v>
      </c>
      <c r="Y2352" s="44">
        <f>Beazley_data[[#This Row],[total_RC]]</f>
        <v>0.98686117885635904</v>
      </c>
      <c r="Z2352" s="45">
        <f t="shared" si="295"/>
        <v>0.96782600556890497</v>
      </c>
      <c r="AA2352" s="43">
        <f t="shared" si="296"/>
        <v>-1.9667970459488603E-2</v>
      </c>
      <c r="AD2352" s="42">
        <f>Beazley_data[[#This Row],[Cat_incurred]]+Beazley_data[[#This Row],[incurred_exc_cat]]</f>
        <v>30448457.5715</v>
      </c>
      <c r="AE2352" s="40">
        <f t="shared" si="297"/>
        <v>1859239.4915</v>
      </c>
      <c r="AF2352" s="43">
        <f t="shared" si="298"/>
        <v>-15.376834566339136</v>
      </c>
    </row>
    <row r="2353" spans="1:32" x14ac:dyDescent="0.25">
      <c r="A2353" s="46" t="s">
        <v>2634</v>
      </c>
      <c r="B2353" s="46" t="s">
        <v>35</v>
      </c>
      <c r="C2353">
        <v>2018</v>
      </c>
      <c r="D2353" s="84">
        <v>37754307.3631</v>
      </c>
      <c r="E2353">
        <v>7998859.3992498098</v>
      </c>
      <c r="F2353">
        <v>17017795.640000001</v>
      </c>
      <c r="G2353">
        <v>17020593.609999999</v>
      </c>
      <c r="H2353">
        <v>25997066.6429285</v>
      </c>
      <c r="I2353">
        <v>26023411.226928499</v>
      </c>
      <c r="J2353">
        <v>1.0696051671468001</v>
      </c>
      <c r="K2353">
        <v>43014862.282928497</v>
      </c>
      <c r="L2353">
        <v>43044004.836928502</v>
      </c>
      <c r="M2353" s="38">
        <f>IF(OR(Beazley_data[[#This Row],[total_RC]]&lt;0.6,Beazley_data[[#This Row],[total_RC]]&gt;2),1,Beazley_data[[#This Row],[total_RC]])</f>
        <v>1.0696051671468001</v>
      </c>
      <c r="P2353" s="39" t="str">
        <f>Beazley_data[[#This Row],[key]]</f>
        <v>P42018</v>
      </c>
      <c r="Q2353" s="40">
        <f>Beazley_data[[#This Row],[WEP]]</f>
        <v>37754307.3631</v>
      </c>
      <c r="R2353" s="40">
        <f t="shared" si="291"/>
        <v>1439085.3860291999</v>
      </c>
      <c r="S2353" s="41">
        <f t="shared" si="292"/>
        <v>-25.234932082295458</v>
      </c>
      <c r="U2353" s="42">
        <f>Beazley_data[[#This Row],[Acq_costs]]</f>
        <v>7998859.3992498098</v>
      </c>
      <c r="V2353" s="40">
        <f t="shared" si="293"/>
        <v>389028.64390520402</v>
      </c>
      <c r="W2353" s="43">
        <f t="shared" si="294"/>
        <v>-19.561106552346619</v>
      </c>
      <c r="Y2353" s="44">
        <f>Beazley_data[[#This Row],[total_RC]]</f>
        <v>1.0696051671468001</v>
      </c>
      <c r="Z2353" s="45">
        <f t="shared" si="295"/>
        <v>1.1672713595958699</v>
      </c>
      <c r="AA2353" s="43">
        <f t="shared" si="296"/>
        <v>8.3670512127431609E-2</v>
      </c>
      <c r="AD2353" s="42">
        <f>Beazley_data[[#This Row],[Cat_incurred]]+Beazley_data[[#This Row],[incurred_exc_cat]]</f>
        <v>43044004.836928502</v>
      </c>
      <c r="AE2353" s="40">
        <f t="shared" si="297"/>
        <v>203639.44420087599</v>
      </c>
      <c r="AF2353" s="43">
        <f t="shared" si="298"/>
        <v>-210.37361185521908</v>
      </c>
    </row>
    <row r="2354" spans="1:32" x14ac:dyDescent="0.25">
      <c r="A2354" s="48" t="s">
        <v>2635</v>
      </c>
      <c r="B2354" s="48" t="s">
        <v>35</v>
      </c>
      <c r="C2354" s="49">
        <v>2019</v>
      </c>
      <c r="D2354" s="85">
        <v>42746568.989600003</v>
      </c>
      <c r="E2354" s="49">
        <v>9014266.6269335207</v>
      </c>
      <c r="F2354" s="49">
        <v>8677333.4200999998</v>
      </c>
      <c r="G2354" s="49">
        <v>9096514.3201000001</v>
      </c>
      <c r="H2354" s="49">
        <v>24582344.129000001</v>
      </c>
      <c r="I2354" s="49">
        <v>24619450.688999999</v>
      </c>
      <c r="J2354" s="49">
        <v>1.07934058483521</v>
      </c>
      <c r="K2354" s="49">
        <v>33259677.5491</v>
      </c>
      <c r="L2354" s="49">
        <v>33715965.009099998</v>
      </c>
      <c r="M2354" s="38">
        <f>IF(OR(Beazley_data[[#This Row],[total_RC]]&lt;0.6,Beazley_data[[#This Row],[total_RC]]&gt;2),1,Beazley_data[[#This Row],[total_RC]])</f>
        <v>1.07934058483521</v>
      </c>
      <c r="P2354" s="39" t="str">
        <f>Beazley_data[[#This Row],[key]]</f>
        <v>P42019</v>
      </c>
      <c r="Q2354" s="40">
        <f>Beazley_data[[#This Row],[WEP]]</f>
        <v>42746568.989600003</v>
      </c>
      <c r="R2354" s="40">
        <f t="shared" si="291"/>
        <v>820239.225584</v>
      </c>
      <c r="S2354" s="41">
        <f t="shared" si="292"/>
        <v>-51.114758300134916</v>
      </c>
      <c r="U2354" s="42">
        <f>Beazley_data[[#This Row],[Acq_costs]]</f>
        <v>9014266.6269335207</v>
      </c>
      <c r="V2354" s="40">
        <f t="shared" si="293"/>
        <v>256533.31316399999</v>
      </c>
      <c r="W2354" s="43">
        <f t="shared" si="294"/>
        <v>-34.138775996592543</v>
      </c>
      <c r="Y2354" s="44">
        <f>Beazley_data[[#This Row],[total_RC]]</f>
        <v>1.07934058483521</v>
      </c>
      <c r="Z2354" s="45">
        <f t="shared" si="295"/>
        <v>1.0473867048471901</v>
      </c>
      <c r="AA2354" s="43">
        <f t="shared" si="296"/>
        <v>-3.0508197058584832E-2</v>
      </c>
      <c r="AD2354" s="42">
        <f>Beazley_data[[#This Row],[Cat_incurred]]+Beazley_data[[#This Row],[incurred_exc_cat]]</f>
        <v>33715965.009099998</v>
      </c>
      <c r="AE2354" s="40">
        <f t="shared" si="297"/>
        <v>1505.1591000000001</v>
      </c>
      <c r="AF2354" s="43">
        <f t="shared" si="298"/>
        <v>-22399.266529365563</v>
      </c>
    </row>
    <row r="2355" spans="1:32" x14ac:dyDescent="0.25">
      <c r="A2355" s="46" t="s">
        <v>2636</v>
      </c>
      <c r="B2355" s="46" t="s">
        <v>35</v>
      </c>
      <c r="C2355">
        <v>2020</v>
      </c>
      <c r="D2355" s="84">
        <v>55939744.752300002</v>
      </c>
      <c r="E2355">
        <v>10900609.892211899</v>
      </c>
      <c r="F2355">
        <v>48837642.68</v>
      </c>
      <c r="G2355">
        <v>49972473.740000002</v>
      </c>
      <c r="H2355">
        <v>25561489.9575813</v>
      </c>
      <c r="I2355">
        <v>29265513.037581299</v>
      </c>
      <c r="J2355">
        <v>1.11897317878765</v>
      </c>
      <c r="K2355">
        <v>74399132.637581304</v>
      </c>
      <c r="L2355">
        <v>79237986.777581304</v>
      </c>
      <c r="M2355" s="38">
        <f>IF(OR(Beazley_data[[#This Row],[total_RC]]&lt;0.6,Beazley_data[[#This Row],[total_RC]]&gt;2),1,Beazley_data[[#This Row],[total_RC]])</f>
        <v>1.11897317878765</v>
      </c>
      <c r="P2355" s="39" t="str">
        <f>Beazley_data[[#This Row],[key]]</f>
        <v>P42020</v>
      </c>
      <c r="Q2355" s="40">
        <f>Beazley_data[[#This Row],[WEP]]</f>
        <v>55939744.752300002</v>
      </c>
      <c r="R2355" s="40">
        <f t="shared" si="291"/>
        <v>935716.137796</v>
      </c>
      <c r="S2355" s="41">
        <f t="shared" si="292"/>
        <v>-58.782814993510023</v>
      </c>
      <c r="U2355" s="42">
        <f>Beazley_data[[#This Row],[Acq_costs]]</f>
        <v>10900609.892211899</v>
      </c>
      <c r="V2355" s="40">
        <f t="shared" si="293"/>
        <v>226852.31961599999</v>
      </c>
      <c r="W2355" s="43">
        <f t="shared" si="294"/>
        <v>-47.051569014871447</v>
      </c>
      <c r="Y2355" s="44">
        <f>Beazley_data[[#This Row],[total_RC]]</f>
        <v>1.11897317878765</v>
      </c>
      <c r="Z2355" s="45">
        <f t="shared" si="295"/>
        <v>1.0852843562649399</v>
      </c>
      <c r="AA2355" s="43">
        <f t="shared" si="296"/>
        <v>-3.1041470678386873E-2</v>
      </c>
      <c r="AD2355" s="42">
        <f>Beazley_data[[#This Row],[Cat_incurred]]+Beazley_data[[#This Row],[incurred_exc_cat]]</f>
        <v>79237986.777581304</v>
      </c>
      <c r="AE2355" s="40">
        <f t="shared" si="297"/>
        <v>32536.7906</v>
      </c>
      <c r="AF2355" s="43">
        <f t="shared" si="298"/>
        <v>-2434.3350566045474</v>
      </c>
    </row>
    <row r="2356" spans="1:32" x14ac:dyDescent="0.25">
      <c r="A2356" s="48" t="s">
        <v>2637</v>
      </c>
      <c r="B2356" s="48" t="s">
        <v>35</v>
      </c>
      <c r="C2356" s="49">
        <v>2021</v>
      </c>
      <c r="D2356" s="85">
        <v>75034774.466700003</v>
      </c>
      <c r="E2356" s="49">
        <v>13444628.913822601</v>
      </c>
      <c r="F2356" s="49">
        <v>13784432.439999999</v>
      </c>
      <c r="G2356" s="49">
        <v>17025787.780000001</v>
      </c>
      <c r="H2356" s="49">
        <v>19981807.010000002</v>
      </c>
      <c r="I2356" s="49">
        <v>22037818.010000002</v>
      </c>
      <c r="J2356" s="49">
        <v>1.0980560652556499</v>
      </c>
      <c r="K2356" s="49">
        <v>33766239.450000003</v>
      </c>
      <c r="L2356" s="49">
        <v>39063605.789999999</v>
      </c>
      <c r="M2356" s="38">
        <f>IF(OR(Beazley_data[[#This Row],[total_RC]]&lt;0.6,Beazley_data[[#This Row],[total_RC]]&gt;2),1,Beazley_data[[#This Row],[total_RC]])</f>
        <v>1.0980560652556499</v>
      </c>
      <c r="P2356" s="39" t="str">
        <f>Beazley_data[[#This Row],[key]]</f>
        <v>P42021</v>
      </c>
      <c r="Q2356" s="40">
        <f>Beazley_data[[#This Row],[WEP]]</f>
        <v>75034774.466700003</v>
      </c>
      <c r="R2356" s="40">
        <f t="shared" si="291"/>
        <v>758267.42989999999</v>
      </c>
      <c r="S2356" s="41">
        <f t="shared" si="292"/>
        <v>-97.955555135205472</v>
      </c>
      <c r="U2356" s="42">
        <f>Beazley_data[[#This Row],[Acq_costs]]</f>
        <v>13444628.913822601</v>
      </c>
      <c r="V2356" s="40">
        <f t="shared" si="293"/>
        <v>143900.84220000001</v>
      </c>
      <c r="W2356" s="43">
        <f t="shared" si="294"/>
        <v>-92.429813948806753</v>
      </c>
      <c r="Y2356" s="44">
        <f>Beazley_data[[#This Row],[total_RC]]</f>
        <v>1.0980560652556499</v>
      </c>
      <c r="Z2356" s="45">
        <f t="shared" si="295"/>
        <v>1.1066502221896199</v>
      </c>
      <c r="AA2356" s="43">
        <f t="shared" si="296"/>
        <v>7.7659198558381153E-3</v>
      </c>
      <c r="AD2356" s="42">
        <f>Beazley_data[[#This Row],[Cat_incurred]]+Beazley_data[[#This Row],[incurred_exc_cat]]</f>
        <v>39063605.790000007</v>
      </c>
      <c r="AE2356" s="40">
        <f t="shared" si="297"/>
        <v>0</v>
      </c>
      <c r="AF2356" s="43" t="str">
        <f t="shared" si="298"/>
        <v>no values</v>
      </c>
    </row>
    <row r="2357" spans="1:32" x14ac:dyDescent="0.25">
      <c r="A2357" s="46" t="s">
        <v>2638</v>
      </c>
      <c r="B2357" s="46" t="s">
        <v>35</v>
      </c>
      <c r="C2357">
        <v>2022</v>
      </c>
      <c r="D2357" s="84">
        <v>124418092.7659</v>
      </c>
      <c r="E2357">
        <v>15435786.3509511</v>
      </c>
      <c r="F2357">
        <v>28109534.82</v>
      </c>
      <c r="G2357">
        <v>43360789.789999999</v>
      </c>
      <c r="H2357">
        <v>12002653.6</v>
      </c>
      <c r="I2357">
        <v>25234443.140000001</v>
      </c>
      <c r="J2357">
        <v>1.1112193986218299</v>
      </c>
      <c r="K2357">
        <v>40112188.420000002</v>
      </c>
      <c r="L2357">
        <v>68595232.930000007</v>
      </c>
      <c r="M2357" s="38">
        <f>IF(OR(Beazley_data[[#This Row],[total_RC]]&lt;0.6,Beazley_data[[#This Row],[total_RC]]&gt;2),1,Beazley_data[[#This Row],[total_RC]])</f>
        <v>1.1112193986218299</v>
      </c>
      <c r="P2357" s="39" t="str">
        <f>Beazley_data[[#This Row],[key]]</f>
        <v>P42022</v>
      </c>
      <c r="Q2357" s="40">
        <f>Beazley_data[[#This Row],[WEP]]</f>
        <v>124418092.7659</v>
      </c>
      <c r="R2357" s="40">
        <f t="shared" si="291"/>
        <v>122914.18429999999</v>
      </c>
      <c r="S2357" s="41">
        <f t="shared" si="292"/>
        <v>-1011.2354346202173</v>
      </c>
      <c r="U2357" s="42">
        <f>Beazley_data[[#This Row],[Acq_costs]]</f>
        <v>15435786.3509511</v>
      </c>
      <c r="V2357" s="40">
        <f t="shared" si="293"/>
        <v>31696.339599999999</v>
      </c>
      <c r="W2357" s="43">
        <f t="shared" si="294"/>
        <v>-485.98955607325394</v>
      </c>
      <c r="Y2357" s="44">
        <f>Beazley_data[[#This Row],[total_RC]]</f>
        <v>1.1112193986218299</v>
      </c>
      <c r="Z2357" s="45">
        <f t="shared" si="295"/>
        <v>1.1288009934146499</v>
      </c>
      <c r="AA2357" s="43">
        <f t="shared" si="296"/>
        <v>1.5575460063722315E-2</v>
      </c>
      <c r="AD2357" s="42">
        <f>Beazley_data[[#This Row],[Cat_incurred]]+Beazley_data[[#This Row],[incurred_exc_cat]]</f>
        <v>68595232.930000007</v>
      </c>
      <c r="AE2357" s="40">
        <f t="shared" si="297"/>
        <v>0</v>
      </c>
      <c r="AF2357" s="43" t="str">
        <f t="shared" si="298"/>
        <v>no values</v>
      </c>
    </row>
    <row r="2358" spans="1:32" x14ac:dyDescent="0.25">
      <c r="A2358" s="48" t="s">
        <v>2639</v>
      </c>
      <c r="B2358" s="48" t="s">
        <v>35</v>
      </c>
      <c r="C2358" s="49">
        <v>2023</v>
      </c>
      <c r="D2358" s="85">
        <v>259575810.9522</v>
      </c>
      <c r="E2358" s="49">
        <v>29534133.073297601</v>
      </c>
      <c r="F2358" s="49">
        <v>9392045.1810999997</v>
      </c>
      <c r="G2358" s="49">
        <v>34385555.461199999</v>
      </c>
      <c r="H2358" s="49">
        <v>7476106.3016999997</v>
      </c>
      <c r="I2358" s="49">
        <v>21532034.811900001</v>
      </c>
      <c r="J2358" s="49">
        <v>1.2561395145491301</v>
      </c>
      <c r="K2358" s="49">
        <v>16868151.482799999</v>
      </c>
      <c r="L2358" s="49">
        <v>55917590.273100004</v>
      </c>
      <c r="M2358" s="38">
        <f>IF(OR(Beazley_data[[#This Row],[total_RC]]&lt;0.6,Beazley_data[[#This Row],[total_RC]]&gt;2),1,Beazley_data[[#This Row],[total_RC]])</f>
        <v>1.2561395145491301</v>
      </c>
      <c r="P2358" s="39" t="str">
        <f>Beazley_data[[#This Row],[key]]</f>
        <v>P42023</v>
      </c>
      <c r="Q2358" s="40">
        <f>Beazley_data[[#This Row],[WEP]]</f>
        <v>259575810.9522</v>
      </c>
      <c r="R2358" s="40">
        <f t="shared" si="291"/>
        <v>0</v>
      </c>
      <c r="S2358" s="41" t="str">
        <f t="shared" si="292"/>
        <v>no values</v>
      </c>
      <c r="U2358" s="42">
        <f>Beazley_data[[#This Row],[Acq_costs]]</f>
        <v>29534133.073297601</v>
      </c>
      <c r="V2358" s="40">
        <f t="shared" si="293"/>
        <v>0</v>
      </c>
      <c r="W2358" s="43" t="str">
        <f t="shared" si="294"/>
        <v>no values</v>
      </c>
      <c r="Y2358" s="44">
        <f>Beazley_data[[#This Row],[total_RC]]</f>
        <v>1.2561395145491301</v>
      </c>
      <c r="Z2358" s="45">
        <f t="shared" si="295"/>
        <v>0</v>
      </c>
      <c r="AA2358" s="43" t="str">
        <f t="shared" si="296"/>
        <v>no values</v>
      </c>
      <c r="AD2358" s="42">
        <f>Beazley_data[[#This Row],[Cat_incurred]]+Beazley_data[[#This Row],[incurred_exc_cat]]</f>
        <v>55917590.273100004</v>
      </c>
      <c r="AE2358" s="40">
        <f t="shared" si="297"/>
        <v>0</v>
      </c>
      <c r="AF2358" s="43" t="str">
        <f t="shared" si="298"/>
        <v>no values</v>
      </c>
    </row>
    <row r="2359" spans="1:32" x14ac:dyDescent="0.25">
      <c r="A2359" s="46" t="s">
        <v>2640</v>
      </c>
      <c r="B2359" s="46" t="s">
        <v>35</v>
      </c>
      <c r="C2359">
        <v>2024</v>
      </c>
      <c r="D2359" s="84">
        <v>33653725.127400003</v>
      </c>
      <c r="E2359">
        <v>3272368.87020953</v>
      </c>
      <c r="F2359">
        <v>3355.63</v>
      </c>
      <c r="G2359">
        <v>194500</v>
      </c>
      <c r="H2359">
        <v>0</v>
      </c>
      <c r="I2359">
        <v>178800</v>
      </c>
      <c r="J2359">
        <v>1.03554609431566</v>
      </c>
      <c r="K2359">
        <v>3355.63</v>
      </c>
      <c r="L2359">
        <v>373300</v>
      </c>
      <c r="M2359" s="38">
        <f>IF(OR(Beazley_data[[#This Row],[total_RC]]&lt;0.6,Beazley_data[[#This Row],[total_RC]]&gt;2),1,Beazley_data[[#This Row],[total_RC]])</f>
        <v>1.03554609431566</v>
      </c>
      <c r="P2359" s="39" t="str">
        <f>Beazley_data[[#This Row],[key]]</f>
        <v>P42024</v>
      </c>
      <c r="Q2359" s="40">
        <f>Beazley_data[[#This Row],[WEP]]</f>
        <v>33653725.127400003</v>
      </c>
      <c r="R2359" s="40">
        <f t="shared" si="291"/>
        <v>0</v>
      </c>
      <c r="S2359" s="41" t="str">
        <f t="shared" si="292"/>
        <v>no values</v>
      </c>
      <c r="U2359" s="42">
        <f>Beazley_data[[#This Row],[Acq_costs]]</f>
        <v>3272368.87020953</v>
      </c>
      <c r="V2359" s="40">
        <f t="shared" si="293"/>
        <v>0</v>
      </c>
      <c r="W2359" s="43" t="str">
        <f t="shared" si="294"/>
        <v>no values</v>
      </c>
      <c r="Y2359" s="44">
        <f>Beazley_data[[#This Row],[total_RC]]</f>
        <v>1.03554609431566</v>
      </c>
      <c r="Z2359" s="45">
        <f t="shared" si="295"/>
        <v>0</v>
      </c>
      <c r="AA2359" s="43" t="str">
        <f t="shared" si="296"/>
        <v>no values</v>
      </c>
      <c r="AD2359" s="42">
        <f>Beazley_data[[#This Row],[Cat_incurred]]+Beazley_data[[#This Row],[incurred_exc_cat]]</f>
        <v>373300</v>
      </c>
      <c r="AE2359" s="40">
        <f t="shared" si="297"/>
        <v>0</v>
      </c>
      <c r="AF2359" s="43" t="str">
        <f t="shared" si="298"/>
        <v>no values</v>
      </c>
    </row>
    <row r="2360" spans="1:32" x14ac:dyDescent="0.25">
      <c r="A2360" s="48" t="s">
        <v>2641</v>
      </c>
      <c r="B2360" s="48" t="s">
        <v>55</v>
      </c>
      <c r="C2360" s="49">
        <v>2003</v>
      </c>
      <c r="D2360" s="85">
        <v>11659.094800000001</v>
      </c>
      <c r="E2360" s="49">
        <v>2914.7902222218199</v>
      </c>
      <c r="F2360" s="49">
        <v>0</v>
      </c>
      <c r="G2360" s="49">
        <v>0</v>
      </c>
      <c r="H2360" s="49">
        <v>0</v>
      </c>
      <c r="I2360" s="49">
        <v>0</v>
      </c>
      <c r="J2360" s="49">
        <v>0.89999913496306305</v>
      </c>
      <c r="K2360" s="49">
        <v>0</v>
      </c>
      <c r="L2360" s="49">
        <v>0</v>
      </c>
      <c r="M2360" s="38">
        <f>IF(OR(Beazley_data[[#This Row],[total_RC]]&lt;0.6,Beazley_data[[#This Row],[total_RC]]&gt;2),1,Beazley_data[[#This Row],[total_RC]])</f>
        <v>0.89999913496306305</v>
      </c>
      <c r="P2360" s="39" t="str">
        <f>Beazley_data[[#This Row],[key]]</f>
        <v>P52003</v>
      </c>
      <c r="Q2360" s="40">
        <f>Beazley_data[[#This Row],[WEP]]</f>
        <v>11659.094800000001</v>
      </c>
      <c r="R2360" s="40">
        <f t="shared" si="291"/>
        <v>0</v>
      </c>
      <c r="S2360" s="41" t="str">
        <f t="shared" si="292"/>
        <v>no values</v>
      </c>
      <c r="U2360" s="42">
        <f>Beazley_data[[#This Row],[Acq_costs]]</f>
        <v>2914.7902222218199</v>
      </c>
      <c r="V2360" s="40">
        <f t="shared" si="293"/>
        <v>0</v>
      </c>
      <c r="W2360" s="43" t="str">
        <f t="shared" si="294"/>
        <v>no values</v>
      </c>
      <c r="Y2360" s="44">
        <f>Beazley_data[[#This Row],[total_RC]]</f>
        <v>0.89999913496306305</v>
      </c>
      <c r="Z2360" s="45">
        <f t="shared" si="295"/>
        <v>0</v>
      </c>
      <c r="AA2360" s="43" t="str">
        <f t="shared" si="296"/>
        <v>no values</v>
      </c>
      <c r="AD2360" s="42">
        <f>Beazley_data[[#This Row],[Cat_incurred]]+Beazley_data[[#This Row],[incurred_exc_cat]]</f>
        <v>0</v>
      </c>
      <c r="AE2360" s="40">
        <f t="shared" si="297"/>
        <v>0</v>
      </c>
      <c r="AF2360" s="43" t="str">
        <f t="shared" si="298"/>
        <v>no values</v>
      </c>
    </row>
    <row r="2361" spans="1:32" x14ac:dyDescent="0.25">
      <c r="A2361" s="46" t="s">
        <v>2642</v>
      </c>
      <c r="B2361" s="46" t="s">
        <v>55</v>
      </c>
      <c r="C2361">
        <v>2004</v>
      </c>
      <c r="D2361" s="84">
        <v>7427432.5750000002</v>
      </c>
      <c r="E2361">
        <v>1818646.5117861801</v>
      </c>
      <c r="F2361">
        <v>3667723.6084368601</v>
      </c>
      <c r="G2361">
        <v>3667723.6084368601</v>
      </c>
      <c r="H2361">
        <v>745814.05429955095</v>
      </c>
      <c r="I2361">
        <v>745814.05429955095</v>
      </c>
      <c r="J2361">
        <v>0.92160597315092097</v>
      </c>
      <c r="K2361">
        <v>4413537.6627364103</v>
      </c>
      <c r="L2361">
        <v>4413537.6627364103</v>
      </c>
      <c r="M2361" s="38">
        <f>IF(OR(Beazley_data[[#This Row],[total_RC]]&lt;0.6,Beazley_data[[#This Row],[total_RC]]&gt;2),1,Beazley_data[[#This Row],[total_RC]])</f>
        <v>0.92160597315092097</v>
      </c>
      <c r="P2361" s="39" t="str">
        <f>Beazley_data[[#This Row],[key]]</f>
        <v>P52004</v>
      </c>
      <c r="Q2361" s="40">
        <f>Beazley_data[[#This Row],[WEP]]</f>
        <v>7427432.5750000002</v>
      </c>
      <c r="R2361" s="40">
        <f t="shared" si="291"/>
        <v>7645981.6987147303</v>
      </c>
      <c r="S2361" s="41">
        <f t="shared" si="292"/>
        <v>2.8583526919959499E-2</v>
      </c>
      <c r="U2361" s="42">
        <f>Beazley_data[[#This Row],[Acq_costs]]</f>
        <v>1818646.5117861801</v>
      </c>
      <c r="V2361" s="40">
        <f t="shared" si="293"/>
        <v>1866051.5342039701</v>
      </c>
      <c r="W2361" s="43">
        <f t="shared" si="294"/>
        <v>2.5403919210630108E-2</v>
      </c>
      <c r="Y2361" s="44">
        <f>Beazley_data[[#This Row],[total_RC]]</f>
        <v>0.92160597315092097</v>
      </c>
      <c r="Z2361" s="45">
        <f t="shared" si="295"/>
        <v>0.92149335610263705</v>
      </c>
      <c r="AA2361" s="43">
        <f t="shared" si="296"/>
        <v>-1.2221145984189877E-4</v>
      </c>
      <c r="AD2361" s="42">
        <f>Beazley_data[[#This Row],[Cat_incurred]]+Beazley_data[[#This Row],[incurred_exc_cat]]</f>
        <v>4413537.6627364112</v>
      </c>
      <c r="AE2361" s="40">
        <f t="shared" si="297"/>
        <v>4524431.1332868095</v>
      </c>
      <c r="AF2361" s="43">
        <f t="shared" si="298"/>
        <v>2.4509925620160536E-2</v>
      </c>
    </row>
    <row r="2362" spans="1:32" x14ac:dyDescent="0.25">
      <c r="A2362" s="48" t="s">
        <v>2643</v>
      </c>
      <c r="B2362" s="48" t="s">
        <v>55</v>
      </c>
      <c r="C2362" s="49">
        <v>2005</v>
      </c>
      <c r="D2362" s="85">
        <v>5417427.0312000001</v>
      </c>
      <c r="E2362" s="49">
        <v>1380974.1030887701</v>
      </c>
      <c r="F2362" s="49">
        <v>432104.98843318102</v>
      </c>
      <c r="G2362" s="49">
        <v>432104.98843318102</v>
      </c>
      <c r="H2362" s="49">
        <v>984892.89992492099</v>
      </c>
      <c r="I2362" s="49">
        <v>984892.89992492099</v>
      </c>
      <c r="J2362" s="49">
        <v>0.97824778306830096</v>
      </c>
      <c r="K2362" s="49">
        <v>1416997.8883581001</v>
      </c>
      <c r="L2362" s="49">
        <v>1416997.8883581001</v>
      </c>
      <c r="M2362" s="38">
        <f>IF(OR(Beazley_data[[#This Row],[total_RC]]&lt;0.6,Beazley_data[[#This Row],[total_RC]]&gt;2),1,Beazley_data[[#This Row],[total_RC]])</f>
        <v>0.97824778306830096</v>
      </c>
      <c r="P2362" s="39" t="str">
        <f>Beazley_data[[#This Row],[key]]</f>
        <v>P52005</v>
      </c>
      <c r="Q2362" s="40">
        <f>Beazley_data[[#This Row],[WEP]]</f>
        <v>5417427.0312000001</v>
      </c>
      <c r="R2362" s="40">
        <f t="shared" si="291"/>
        <v>5495966.1722302204</v>
      </c>
      <c r="S2362" s="41">
        <f t="shared" si="292"/>
        <v>1.4290324679773227E-2</v>
      </c>
      <c r="U2362" s="42">
        <f>Beazley_data[[#This Row],[Acq_costs]]</f>
        <v>1380974.1030887701</v>
      </c>
      <c r="V2362" s="40">
        <f t="shared" si="293"/>
        <v>1396531.45348183</v>
      </c>
      <c r="W2362" s="43">
        <f t="shared" si="294"/>
        <v>1.1139992840313289E-2</v>
      </c>
      <c r="Y2362" s="44">
        <f>Beazley_data[[#This Row],[total_RC]]</f>
        <v>0.97824778306830096</v>
      </c>
      <c r="Z2362" s="45">
        <f t="shared" si="295"/>
        <v>0.97706871553265895</v>
      </c>
      <c r="AA2362" s="43">
        <f t="shared" si="296"/>
        <v>-1.2067396252670194E-3</v>
      </c>
      <c r="AD2362" s="42">
        <f>Beazley_data[[#This Row],[Cat_incurred]]+Beazley_data[[#This Row],[incurred_exc_cat]]</f>
        <v>1416997.8883581019</v>
      </c>
      <c r="AE2362" s="40">
        <f t="shared" si="297"/>
        <v>1455063.7829417</v>
      </c>
      <c r="AF2362" s="43">
        <f t="shared" si="298"/>
        <v>2.616098004077887E-2</v>
      </c>
    </row>
    <row r="2363" spans="1:32" x14ac:dyDescent="0.25">
      <c r="A2363" s="46" t="s">
        <v>2644</v>
      </c>
      <c r="B2363" s="46" t="s">
        <v>55</v>
      </c>
      <c r="C2363">
        <v>2006</v>
      </c>
      <c r="D2363" s="84">
        <v>4176393.3407999999</v>
      </c>
      <c r="E2363">
        <v>1130855.1591944799</v>
      </c>
      <c r="F2363">
        <v>14339.795531236499</v>
      </c>
      <c r="G2363">
        <v>14339.795531236499</v>
      </c>
      <c r="H2363">
        <v>128197.094176773</v>
      </c>
      <c r="I2363">
        <v>128197.094176773</v>
      </c>
      <c r="J2363">
        <v>1.0613816707236901</v>
      </c>
      <c r="K2363">
        <v>142536.88970801001</v>
      </c>
      <c r="L2363">
        <v>142536.88970801001</v>
      </c>
      <c r="M2363" s="38">
        <f>IF(OR(Beazley_data[[#This Row],[total_RC]]&lt;0.6,Beazley_data[[#This Row],[total_RC]]&gt;2),1,Beazley_data[[#This Row],[total_RC]])</f>
        <v>1.0613816707236901</v>
      </c>
      <c r="P2363" s="39" t="str">
        <f>Beazley_data[[#This Row],[key]]</f>
        <v>P52006</v>
      </c>
      <c r="Q2363" s="40">
        <f>Beazley_data[[#This Row],[WEP]]</f>
        <v>4176393.3407999999</v>
      </c>
      <c r="R2363" s="40">
        <f t="shared" si="291"/>
        <v>4227382.0076633003</v>
      </c>
      <c r="S2363" s="41">
        <f t="shared" si="292"/>
        <v>1.2061523366203787E-2</v>
      </c>
      <c r="U2363" s="42">
        <f>Beazley_data[[#This Row],[Acq_costs]]</f>
        <v>1130855.1591944799</v>
      </c>
      <c r="V2363" s="40">
        <f t="shared" si="293"/>
        <v>1143986.3013829701</v>
      </c>
      <c r="W2363" s="43">
        <f t="shared" si="294"/>
        <v>1.1478408589871959E-2</v>
      </c>
      <c r="Y2363" s="44">
        <f>Beazley_data[[#This Row],[total_RC]]</f>
        <v>1.0613816707236901</v>
      </c>
      <c r="Z2363" s="45">
        <f t="shared" si="295"/>
        <v>1.0611963576121</v>
      </c>
      <c r="AA2363" s="43">
        <f t="shared" si="296"/>
        <v>-1.746265997435966E-4</v>
      </c>
      <c r="AD2363" s="42">
        <f>Beazley_data[[#This Row],[Cat_incurred]]+Beazley_data[[#This Row],[incurred_exc_cat]]</f>
        <v>142536.88970800949</v>
      </c>
      <c r="AE2363" s="40">
        <f t="shared" si="297"/>
        <v>119101.427385135</v>
      </c>
      <c r="AF2363" s="43">
        <f t="shared" si="298"/>
        <v>-0.19676894590937086</v>
      </c>
    </row>
    <row r="2364" spans="1:32" x14ac:dyDescent="0.25">
      <c r="A2364" s="48" t="s">
        <v>2645</v>
      </c>
      <c r="B2364" s="48" t="s">
        <v>55</v>
      </c>
      <c r="C2364" s="49">
        <v>2007</v>
      </c>
      <c r="D2364" s="85">
        <v>4256348.0843000002</v>
      </c>
      <c r="E2364" s="49">
        <v>1170437.36405483</v>
      </c>
      <c r="F2364" s="49">
        <v>34474.233868467403</v>
      </c>
      <c r="G2364" s="49">
        <v>34474.233868467403</v>
      </c>
      <c r="H2364" s="49">
        <v>292849.86963982001</v>
      </c>
      <c r="I2364" s="49">
        <v>292849.86963982001</v>
      </c>
      <c r="J2364" s="49">
        <v>0.95818238701918801</v>
      </c>
      <c r="K2364" s="49">
        <v>327324.10350828699</v>
      </c>
      <c r="L2364" s="49">
        <v>327324.10350828699</v>
      </c>
      <c r="M2364" s="38">
        <f>IF(OR(Beazley_data[[#This Row],[total_RC]]&lt;0.6,Beazley_data[[#This Row],[total_RC]]&gt;2),1,Beazley_data[[#This Row],[total_RC]])</f>
        <v>0.95818238701918801</v>
      </c>
      <c r="P2364" s="39" t="str">
        <f>Beazley_data[[#This Row],[key]]</f>
        <v>P52007</v>
      </c>
      <c r="Q2364" s="40">
        <f>Beazley_data[[#This Row],[WEP]]</f>
        <v>4256348.0843000002</v>
      </c>
      <c r="R2364" s="40">
        <f t="shared" si="291"/>
        <v>4294938.2497613002</v>
      </c>
      <c r="S2364" s="41">
        <f t="shared" si="292"/>
        <v>8.9850338275398178E-3</v>
      </c>
      <c r="U2364" s="42">
        <f>Beazley_data[[#This Row],[Acq_costs]]</f>
        <v>1170437.36405483</v>
      </c>
      <c r="V2364" s="40">
        <f t="shared" si="293"/>
        <v>1180276.7652672499</v>
      </c>
      <c r="W2364" s="43">
        <f t="shared" si="294"/>
        <v>8.3365202992807495E-3</v>
      </c>
      <c r="Y2364" s="44">
        <f>Beazley_data[[#This Row],[total_RC]]</f>
        <v>0.95818238701918801</v>
      </c>
      <c r="Z2364" s="45">
        <f t="shared" si="295"/>
        <v>0.95787461814577801</v>
      </c>
      <c r="AA2364" s="43">
        <f t="shared" si="296"/>
        <v>-3.2130392389534846E-4</v>
      </c>
      <c r="AD2364" s="42">
        <f>Beazley_data[[#This Row],[Cat_incurred]]+Beazley_data[[#This Row],[incurred_exc_cat]]</f>
        <v>327324.1035082874</v>
      </c>
      <c r="AE2364" s="40">
        <f t="shared" si="297"/>
        <v>333126.04749335098</v>
      </c>
      <c r="AF2364" s="43">
        <f t="shared" si="298"/>
        <v>1.7416662637824459E-2</v>
      </c>
    </row>
    <row r="2365" spans="1:32" x14ac:dyDescent="0.25">
      <c r="A2365" s="46" t="s">
        <v>2646</v>
      </c>
      <c r="B2365" s="46" t="s">
        <v>55</v>
      </c>
      <c r="C2365">
        <v>2008</v>
      </c>
      <c r="D2365" s="84">
        <v>3828234.2455000002</v>
      </c>
      <c r="E2365">
        <v>1043688.80817009</v>
      </c>
      <c r="F2365">
        <v>1319628.04673631</v>
      </c>
      <c r="G2365">
        <v>1319628.04673631</v>
      </c>
      <c r="H2365">
        <v>456364.452600463</v>
      </c>
      <c r="I2365">
        <v>456364.452600463</v>
      </c>
      <c r="J2365">
        <v>0.95148569712308795</v>
      </c>
      <c r="K2365">
        <v>1775992.49933678</v>
      </c>
      <c r="L2365">
        <v>1775992.49933678</v>
      </c>
      <c r="M2365" s="38">
        <f>IF(OR(Beazley_data[[#This Row],[total_RC]]&lt;0.6,Beazley_data[[#This Row],[total_RC]]&gt;2),1,Beazley_data[[#This Row],[total_RC]])</f>
        <v>0.95148569712308795</v>
      </c>
      <c r="P2365" s="39" t="str">
        <f>Beazley_data[[#This Row],[key]]</f>
        <v>P52008</v>
      </c>
      <c r="Q2365" s="40">
        <f>Beazley_data[[#This Row],[WEP]]</f>
        <v>3828234.2455000002</v>
      </c>
      <c r="R2365" s="40">
        <f t="shared" si="291"/>
        <v>3853482.0217211298</v>
      </c>
      <c r="S2365" s="41">
        <f t="shared" si="292"/>
        <v>6.5519382415213248E-3</v>
      </c>
      <c r="U2365" s="42">
        <f>Beazley_data[[#This Row],[Acq_costs]]</f>
        <v>1043688.80817009</v>
      </c>
      <c r="V2365" s="40">
        <f t="shared" si="293"/>
        <v>1050074.81019074</v>
      </c>
      <c r="W2365" s="43">
        <f t="shared" si="294"/>
        <v>6.0814733947289878E-3</v>
      </c>
      <c r="Y2365" s="44">
        <f>Beazley_data[[#This Row],[total_RC]]</f>
        <v>0.95148569712308795</v>
      </c>
      <c r="Z2365" s="45">
        <f t="shared" si="295"/>
        <v>0.95164734949491003</v>
      </c>
      <c r="AA2365" s="43">
        <f t="shared" si="296"/>
        <v>1.6986583518346663E-4</v>
      </c>
      <c r="AD2365" s="42">
        <f>Beazley_data[[#This Row],[Cat_incurred]]+Beazley_data[[#This Row],[incurred_exc_cat]]</f>
        <v>1775992.4993367731</v>
      </c>
      <c r="AE2365" s="40">
        <f t="shared" si="297"/>
        <v>1782371.1290303201</v>
      </c>
      <c r="AF2365" s="43">
        <f t="shared" si="298"/>
        <v>3.578732616151192E-3</v>
      </c>
    </row>
    <row r="2366" spans="1:32" x14ac:dyDescent="0.25">
      <c r="A2366" s="48" t="s">
        <v>2647</v>
      </c>
      <c r="B2366" s="48" t="s">
        <v>55</v>
      </c>
      <c r="C2366" s="49">
        <v>2009</v>
      </c>
      <c r="D2366" s="85">
        <v>4173598.3988999999</v>
      </c>
      <c r="E2366" s="49">
        <v>1057040.83533567</v>
      </c>
      <c r="F2366" s="49">
        <v>1310368.87051887</v>
      </c>
      <c r="G2366" s="49">
        <v>1310368.87051887</v>
      </c>
      <c r="H2366" s="49">
        <v>498101.34934158402</v>
      </c>
      <c r="I2366" s="49">
        <v>498101.34934158402</v>
      </c>
      <c r="J2366" s="49">
        <v>1.0467203973503401</v>
      </c>
      <c r="K2366" s="49">
        <v>1808470.2198604499</v>
      </c>
      <c r="L2366" s="49">
        <v>1808470.2198604499</v>
      </c>
      <c r="M2366" s="38">
        <f>IF(OR(Beazley_data[[#This Row],[total_RC]]&lt;0.6,Beazley_data[[#This Row],[total_RC]]&gt;2),1,Beazley_data[[#This Row],[total_RC]])</f>
        <v>1.0467203973503401</v>
      </c>
      <c r="P2366" s="39" t="str">
        <f>Beazley_data[[#This Row],[key]]</f>
        <v>P52009</v>
      </c>
      <c r="Q2366" s="40">
        <f>Beazley_data[[#This Row],[WEP]]</f>
        <v>4173598.3988999999</v>
      </c>
      <c r="R2366" s="40">
        <f t="shared" si="291"/>
        <v>3866957.5721898698</v>
      </c>
      <c r="S2366" s="41">
        <f t="shared" si="292"/>
        <v>-7.9297696182499988E-2</v>
      </c>
      <c r="U2366" s="42">
        <f>Beazley_data[[#This Row],[Acq_costs]]</f>
        <v>1057040.83533567</v>
      </c>
      <c r="V2366" s="40">
        <f t="shared" si="293"/>
        <v>1024733.51757283</v>
      </c>
      <c r="W2366" s="43">
        <f t="shared" si="294"/>
        <v>-3.152753102032102E-2</v>
      </c>
      <c r="Y2366" s="44">
        <f>Beazley_data[[#This Row],[total_RC]]</f>
        <v>1.0467203973503401</v>
      </c>
      <c r="Z2366" s="45">
        <f t="shared" si="295"/>
        <v>1.04671244871566</v>
      </c>
      <c r="AA2366" s="43">
        <f t="shared" si="296"/>
        <v>-7.5939047918688351E-6</v>
      </c>
      <c r="AD2366" s="42">
        <f>Beazley_data[[#This Row],[Cat_incurred]]+Beazley_data[[#This Row],[incurred_exc_cat]]</f>
        <v>1808470.2198604541</v>
      </c>
      <c r="AE2366" s="40">
        <f t="shared" si="297"/>
        <v>1835956.3884453401</v>
      </c>
      <c r="AF2366" s="43">
        <f t="shared" si="298"/>
        <v>1.4971035672672418E-2</v>
      </c>
    </row>
    <row r="2367" spans="1:32" x14ac:dyDescent="0.25">
      <c r="A2367" s="46" t="s">
        <v>2648</v>
      </c>
      <c r="B2367" s="46" t="s">
        <v>55</v>
      </c>
      <c r="C2367">
        <v>2010</v>
      </c>
      <c r="D2367" s="84">
        <v>3873335.1834</v>
      </c>
      <c r="E2367">
        <v>1031745.02342069</v>
      </c>
      <c r="F2367">
        <v>1881133.6153970601</v>
      </c>
      <c r="G2367">
        <v>1881133.6153970601</v>
      </c>
      <c r="H2367">
        <v>441178.85464414401</v>
      </c>
      <c r="I2367">
        <v>441178.85464414401</v>
      </c>
      <c r="J2367">
        <v>0.97359535681584397</v>
      </c>
      <c r="K2367">
        <v>2322312.4700412098</v>
      </c>
      <c r="L2367">
        <v>2322312.4700412098</v>
      </c>
      <c r="M2367" s="38">
        <f>IF(OR(Beazley_data[[#This Row],[total_RC]]&lt;0.6,Beazley_data[[#This Row],[total_RC]]&gt;2),1,Beazley_data[[#This Row],[total_RC]])</f>
        <v>0.97359535681584397</v>
      </c>
      <c r="P2367" s="39" t="str">
        <f>Beazley_data[[#This Row],[key]]</f>
        <v>P52010</v>
      </c>
      <c r="Q2367" s="40">
        <f>Beazley_data[[#This Row],[WEP]]</f>
        <v>3873335.1834</v>
      </c>
      <c r="R2367" s="40">
        <f t="shared" si="291"/>
        <v>3417799.5634019501</v>
      </c>
      <c r="S2367" s="41">
        <f t="shared" si="292"/>
        <v>-0.13328330452024131</v>
      </c>
      <c r="U2367" s="42">
        <f>Beazley_data[[#This Row],[Acq_costs]]</f>
        <v>1031745.02342069</v>
      </c>
      <c r="V2367" s="40">
        <f t="shared" si="293"/>
        <v>990365.673754127</v>
      </c>
      <c r="W2367" s="43">
        <f t="shared" si="294"/>
        <v>-4.1781890026245008E-2</v>
      </c>
      <c r="Y2367" s="44">
        <f>Beazley_data[[#This Row],[total_RC]]</f>
        <v>0.97359535681584397</v>
      </c>
      <c r="Z2367" s="45">
        <f t="shared" si="295"/>
        <v>0.97253864447386096</v>
      </c>
      <c r="AA2367" s="43">
        <f t="shared" si="296"/>
        <v>-1.0865504913223159E-3</v>
      </c>
      <c r="AD2367" s="42">
        <f>Beazley_data[[#This Row],[Cat_incurred]]+Beazley_data[[#This Row],[incurred_exc_cat]]</f>
        <v>2322312.4700412042</v>
      </c>
      <c r="AE2367" s="40">
        <f t="shared" si="297"/>
        <v>2418089.5637432002</v>
      </c>
      <c r="AF2367" s="43">
        <f t="shared" si="298"/>
        <v>3.960857990459752E-2</v>
      </c>
    </row>
    <row r="2368" spans="1:32" x14ac:dyDescent="0.25">
      <c r="A2368" s="48" t="s">
        <v>2649</v>
      </c>
      <c r="B2368" s="48" t="s">
        <v>55</v>
      </c>
      <c r="C2368" s="49">
        <v>2011</v>
      </c>
      <c r="D2368" s="85">
        <v>3325810.4160000002</v>
      </c>
      <c r="E2368" s="49">
        <v>899290.41757623199</v>
      </c>
      <c r="F2368" s="49">
        <v>545483.40106029401</v>
      </c>
      <c r="G2368" s="49">
        <v>545483.40106029401</v>
      </c>
      <c r="H2368" s="49">
        <v>51928.617524619498</v>
      </c>
      <c r="I2368" s="49">
        <v>51928.617524619498</v>
      </c>
      <c r="J2368" s="49">
        <v>1.02235779673885</v>
      </c>
      <c r="K2368" s="49">
        <v>597412.01858491299</v>
      </c>
      <c r="L2368" s="49">
        <v>597412.01858491299</v>
      </c>
      <c r="M2368" s="38">
        <f>IF(OR(Beazley_data[[#This Row],[total_RC]]&lt;0.6,Beazley_data[[#This Row],[total_RC]]&gt;2),1,Beazley_data[[#This Row],[total_RC]])</f>
        <v>1.02235779673885</v>
      </c>
      <c r="P2368" s="39" t="str">
        <f>Beazley_data[[#This Row],[key]]</f>
        <v>P52011</v>
      </c>
      <c r="Q2368" s="40">
        <f>Beazley_data[[#This Row],[WEP]]</f>
        <v>3325810.4160000002</v>
      </c>
      <c r="R2368" s="40">
        <f t="shared" si="291"/>
        <v>2959009.3189173299</v>
      </c>
      <c r="S2368" s="41">
        <f t="shared" si="292"/>
        <v>-0.12396077793255444</v>
      </c>
      <c r="U2368" s="42">
        <f>Beazley_data[[#This Row],[Acq_costs]]</f>
        <v>899290.41757623199</v>
      </c>
      <c r="V2368" s="40">
        <f t="shared" si="293"/>
        <v>868777.01062693202</v>
      </c>
      <c r="W2368" s="43">
        <f t="shared" si="294"/>
        <v>-3.5122254129722773E-2</v>
      </c>
      <c r="Y2368" s="44">
        <f>Beazley_data[[#This Row],[total_RC]]</f>
        <v>1.02235779673885</v>
      </c>
      <c r="Z2368" s="45">
        <f t="shared" si="295"/>
        <v>1.01936218969556</v>
      </c>
      <c r="AA2368" s="43">
        <f t="shared" si="296"/>
        <v>-2.9387072363205842E-3</v>
      </c>
      <c r="AD2368" s="42">
        <f>Beazley_data[[#This Row],[Cat_incurred]]+Beazley_data[[#This Row],[incurred_exc_cat]]</f>
        <v>597412.01858491346</v>
      </c>
      <c r="AE2368" s="40">
        <f t="shared" si="297"/>
        <v>599962.47336669895</v>
      </c>
      <c r="AF2368" s="43">
        <f t="shared" si="298"/>
        <v>4.2510238473309394E-3</v>
      </c>
    </row>
    <row r="2369" spans="1:32" x14ac:dyDescent="0.25">
      <c r="A2369" s="46" t="s">
        <v>2650</v>
      </c>
      <c r="B2369" s="46" t="s">
        <v>55</v>
      </c>
      <c r="C2369">
        <v>2012</v>
      </c>
      <c r="D2369" s="84">
        <v>2292623.9604000002</v>
      </c>
      <c r="E2369">
        <v>589862.621840331</v>
      </c>
      <c r="F2369">
        <v>986774.62466916605</v>
      </c>
      <c r="G2369">
        <v>986774.62466916605</v>
      </c>
      <c r="H2369">
        <v>553027.17392249999</v>
      </c>
      <c r="I2369">
        <v>553027.17392249999</v>
      </c>
      <c r="J2369">
        <v>1.06441670360836</v>
      </c>
      <c r="K2369">
        <v>1539801.7985916701</v>
      </c>
      <c r="L2369">
        <v>1539801.7985916701</v>
      </c>
      <c r="M2369" s="38">
        <f>IF(OR(Beazley_data[[#This Row],[total_RC]]&lt;0.6,Beazley_data[[#This Row],[total_RC]]&gt;2),1,Beazley_data[[#This Row],[total_RC]])</f>
        <v>1.06441670360836</v>
      </c>
      <c r="P2369" s="39" t="str">
        <f>Beazley_data[[#This Row],[key]]</f>
        <v>P52012</v>
      </c>
      <c r="Q2369" s="40">
        <f>Beazley_data[[#This Row],[WEP]]</f>
        <v>2292623.9604000002</v>
      </c>
      <c r="R2369" s="40">
        <f t="shared" si="291"/>
        <v>1996716.3395946999</v>
      </c>
      <c r="S2369" s="41">
        <f t="shared" si="292"/>
        <v>-0.1481971249182869</v>
      </c>
      <c r="U2369" s="42">
        <f>Beazley_data[[#This Row],[Acq_costs]]</f>
        <v>589862.621840331</v>
      </c>
      <c r="V2369" s="40">
        <f t="shared" si="293"/>
        <v>554687.75416840904</v>
      </c>
      <c r="W2369" s="43">
        <f t="shared" si="294"/>
        <v>-6.3413816886324317E-2</v>
      </c>
      <c r="Y2369" s="44">
        <f>Beazley_data[[#This Row],[total_RC]]</f>
        <v>1.06441670360836</v>
      </c>
      <c r="Z2369" s="45">
        <f t="shared" si="295"/>
        <v>1.0656834291952899</v>
      </c>
      <c r="AA2369" s="43">
        <f t="shared" si="296"/>
        <v>1.1886509184874739E-3</v>
      </c>
      <c r="AD2369" s="42">
        <f>Beazley_data[[#This Row],[Cat_incurred]]+Beazley_data[[#This Row],[incurred_exc_cat]]</f>
        <v>1539801.7985916659</v>
      </c>
      <c r="AE2369" s="40">
        <f t="shared" si="297"/>
        <v>1489480.7735816899</v>
      </c>
      <c r="AF2369" s="43">
        <f t="shared" si="298"/>
        <v>-3.3784272951017158E-2</v>
      </c>
    </row>
    <row r="2370" spans="1:32" x14ac:dyDescent="0.25">
      <c r="A2370" s="48" t="s">
        <v>2651</v>
      </c>
      <c r="B2370" s="48" t="s">
        <v>55</v>
      </c>
      <c r="C2370" s="49">
        <v>2013</v>
      </c>
      <c r="D2370" s="85">
        <v>1619828.6472</v>
      </c>
      <c r="E2370" s="49">
        <v>412809.76714099402</v>
      </c>
      <c r="F2370" s="49">
        <v>279.17866836600001</v>
      </c>
      <c r="G2370" s="49">
        <v>279.17866836600001</v>
      </c>
      <c r="H2370" s="49">
        <v>43307.760080459899</v>
      </c>
      <c r="I2370" s="49">
        <v>43307.760080459899</v>
      </c>
      <c r="J2370" s="49">
        <v>0.99835776536824705</v>
      </c>
      <c r="K2370" s="49">
        <v>43586.938748825902</v>
      </c>
      <c r="L2370" s="49">
        <v>43586.938748825902</v>
      </c>
      <c r="M2370" s="38">
        <f>IF(OR(Beazley_data[[#This Row],[total_RC]]&lt;0.6,Beazley_data[[#This Row],[total_RC]]&gt;2),1,Beazley_data[[#This Row],[total_RC]])</f>
        <v>0.99835776536824705</v>
      </c>
      <c r="P2370" s="39" t="str">
        <f>Beazley_data[[#This Row],[key]]</f>
        <v>P52013</v>
      </c>
      <c r="Q2370" s="40">
        <f>Beazley_data[[#This Row],[WEP]]</f>
        <v>1619828.6472</v>
      </c>
      <c r="R2370" s="40">
        <f t="shared" ref="R2370:R2433" si="299">IFERROR(INDEX($AJ$4:$CZ$182,MATCH($B2370,$AI$4:$AI$182,0),MATCH($C2370&amp;"WEP",$AJ$1:$FQ$1,0)),0)</f>
        <v>1490330.4717340299</v>
      </c>
      <c r="S2370" s="41">
        <f t="shared" ref="S2370:S2433" si="300">IFERROR((R2370-Q2370)/R2370,"no values")</f>
        <v>-8.6892255054878062E-2</v>
      </c>
      <c r="U2370" s="42">
        <f>Beazley_data[[#This Row],[Acq_costs]]</f>
        <v>412809.76714099402</v>
      </c>
      <c r="V2370" s="40">
        <f t="shared" ref="V2370:V2433" si="301">IFERROR(INDEX($AJ$4:$FQ$182,MATCH($B2370,$AI$4:$AI$182,0),MATCH($C2370&amp;"Acquisition Cost",$AJ$1:$FQ$1,0)),0)</f>
        <v>397416.00891853799</v>
      </c>
      <c r="W2370" s="43">
        <f t="shared" ref="W2370:W2433" si="302">IFERROR((V2370-U2370)/V2370,"no values")</f>
        <v>-3.8734620339895345E-2</v>
      </c>
      <c r="Y2370" s="44">
        <f>Beazley_data[[#This Row],[total_RC]]</f>
        <v>0.99835776536824705</v>
      </c>
      <c r="Z2370" s="45">
        <f t="shared" ref="Z2370:Z2433" si="303">IFERROR(INDEX($AJ$4:$FQ$182,MATCH($B2370,$AI$4:$AI$182,0),MATCH($C2370&amp;"RC",$AJ$1:$FQ$1,0)),0)</f>
        <v>1.00198189563021</v>
      </c>
      <c r="AA2370" s="43">
        <f t="shared" ref="AA2370:AA2433" si="304">IFERROR((Z2370-Y2370)/Z2370,"no values")</f>
        <v>3.6169618211350108E-3</v>
      </c>
      <c r="AD2370" s="42">
        <f>Beazley_data[[#This Row],[Cat_incurred]]+Beazley_data[[#This Row],[incurred_exc_cat]]</f>
        <v>43586.938748825902</v>
      </c>
      <c r="AE2370" s="40">
        <f t="shared" ref="AE2370:AE2433" si="305">IFERROR(INDEX($AJ$4:$FQ$182,MATCH($B2370,$AI$4:$AI$182,0),MATCH($C2370&amp;"Total Incurred (Cat)",$AJ$1:$FQ$1,0)),0)+IFERROR(INDEX($AJ$4:$FQ$182,MATCH($B2370,$AI$4:$AI$182,0),MATCH($C2370&amp;"Total Incurred (Non Cat)",$AJ$1:$FQ$1,0)),0)</f>
        <v>44632.1165437292</v>
      </c>
      <c r="AF2370" s="43">
        <f t="shared" ref="AF2370:AF2433" si="306">IFERROR((AE2370-AD2370)/AE2370,"no values")</f>
        <v>2.341761663664919E-2</v>
      </c>
    </row>
    <row r="2371" spans="1:32" x14ac:dyDescent="0.25">
      <c r="A2371" s="46" t="s">
        <v>2652</v>
      </c>
      <c r="B2371" s="46" t="s">
        <v>55</v>
      </c>
      <c r="C2371">
        <v>2014</v>
      </c>
      <c r="D2371" s="84">
        <v>1068073.6871</v>
      </c>
      <c r="E2371">
        <v>305241.73768389702</v>
      </c>
      <c r="F2371">
        <v>0</v>
      </c>
      <c r="G2371">
        <v>0</v>
      </c>
      <c r="H2371">
        <v>43083.565955999999</v>
      </c>
      <c r="I2371">
        <v>43083.565955999999</v>
      </c>
      <c r="J2371">
        <v>0.95778987820690697</v>
      </c>
      <c r="K2371">
        <v>43083.565955999999</v>
      </c>
      <c r="L2371">
        <v>43083.565955999999</v>
      </c>
      <c r="M2371" s="38">
        <f>IF(OR(Beazley_data[[#This Row],[total_RC]]&lt;0.6,Beazley_data[[#This Row],[total_RC]]&gt;2),1,Beazley_data[[#This Row],[total_RC]])</f>
        <v>0.95778987820690697</v>
      </c>
      <c r="P2371" s="39" t="str">
        <f>Beazley_data[[#This Row],[key]]</f>
        <v>P52014</v>
      </c>
      <c r="Q2371" s="40">
        <f>Beazley_data[[#This Row],[WEP]]</f>
        <v>1068073.6871</v>
      </c>
      <c r="R2371" s="40">
        <f t="shared" si="299"/>
        <v>1091144.9011840301</v>
      </c>
      <c r="S2371" s="41">
        <f t="shared" si="300"/>
        <v>2.1144042426441204E-2</v>
      </c>
      <c r="U2371" s="42">
        <f>Beazley_data[[#This Row],[Acq_costs]]</f>
        <v>305241.73768389702</v>
      </c>
      <c r="V2371" s="40">
        <f t="shared" si="301"/>
        <v>320963.97080806101</v>
      </c>
      <c r="W2371" s="43">
        <f t="shared" si="302"/>
        <v>4.898441742411646E-2</v>
      </c>
      <c r="Y2371" s="44">
        <f>Beazley_data[[#This Row],[total_RC]]</f>
        <v>0.95778987820690697</v>
      </c>
      <c r="Z2371" s="45">
        <f t="shared" si="303"/>
        <v>0.95753434776925905</v>
      </c>
      <c r="AA2371" s="43">
        <f t="shared" si="304"/>
        <v>-2.6686294673734036E-4</v>
      </c>
      <c r="AD2371" s="42">
        <f>Beazley_data[[#This Row],[Cat_incurred]]+Beazley_data[[#This Row],[incurred_exc_cat]]</f>
        <v>43083.565955999999</v>
      </c>
      <c r="AE2371" s="40">
        <f t="shared" si="305"/>
        <v>49141.205800000003</v>
      </c>
      <c r="AF2371" s="43">
        <f t="shared" si="306"/>
        <v>0.12327006929081102</v>
      </c>
    </row>
    <row r="2372" spans="1:32" x14ac:dyDescent="0.25">
      <c r="A2372" s="48" t="s">
        <v>2653</v>
      </c>
      <c r="B2372" s="48" t="s">
        <v>55</v>
      </c>
      <c r="C2372" s="49">
        <v>2015</v>
      </c>
      <c r="D2372" s="85">
        <v>1270767.5951</v>
      </c>
      <c r="E2372" s="49">
        <v>353736.988198829</v>
      </c>
      <c r="F2372" s="49">
        <v>690.3741</v>
      </c>
      <c r="G2372" s="49">
        <v>690.3741</v>
      </c>
      <c r="H2372" s="49">
        <v>347173.18204758002</v>
      </c>
      <c r="I2372" s="49">
        <v>347173.18204758002</v>
      </c>
      <c r="J2372" s="49">
        <v>0.92704967792783699</v>
      </c>
      <c r="K2372" s="49">
        <v>347863.55614757998</v>
      </c>
      <c r="L2372" s="49">
        <v>347863.55614757998</v>
      </c>
      <c r="M2372" s="38">
        <f>IF(OR(Beazley_data[[#This Row],[total_RC]]&lt;0.6,Beazley_data[[#This Row],[total_RC]]&gt;2),1,Beazley_data[[#This Row],[total_RC]])</f>
        <v>0.92704967792783699</v>
      </c>
      <c r="P2372" s="39" t="str">
        <f>Beazley_data[[#This Row],[key]]</f>
        <v>P52015</v>
      </c>
      <c r="Q2372" s="40">
        <f>Beazley_data[[#This Row],[WEP]]</f>
        <v>1270767.5951</v>
      </c>
      <c r="R2372" s="40">
        <f t="shared" si="299"/>
        <v>1249159.9182533601</v>
      </c>
      <c r="S2372" s="41">
        <f t="shared" si="300"/>
        <v>-1.7297766707767025E-2</v>
      </c>
      <c r="U2372" s="42">
        <f>Beazley_data[[#This Row],[Acq_costs]]</f>
        <v>353736.988198829</v>
      </c>
      <c r="V2372" s="40">
        <f t="shared" si="301"/>
        <v>361274.38280525402</v>
      </c>
      <c r="W2372" s="43">
        <f t="shared" si="302"/>
        <v>2.0863351970593701E-2</v>
      </c>
      <c r="Y2372" s="44">
        <f>Beazley_data[[#This Row],[total_RC]]</f>
        <v>0.92704967792783699</v>
      </c>
      <c r="Z2372" s="45">
        <f t="shared" si="303"/>
        <v>0.94401102857268504</v>
      </c>
      <c r="AA2372" s="43">
        <f t="shared" si="304"/>
        <v>1.7967322553946299E-2</v>
      </c>
      <c r="AD2372" s="42">
        <f>Beazley_data[[#This Row],[Cat_incurred]]+Beazley_data[[#This Row],[incurred_exc_cat]]</f>
        <v>347863.55614758004</v>
      </c>
      <c r="AE2372" s="40">
        <f t="shared" si="305"/>
        <v>434211.02175179502</v>
      </c>
      <c r="AF2372" s="43">
        <f t="shared" si="306"/>
        <v>0.19886060297560382</v>
      </c>
    </row>
    <row r="2373" spans="1:32" x14ac:dyDescent="0.25">
      <c r="A2373" s="46" t="s">
        <v>2654</v>
      </c>
      <c r="B2373" s="46" t="s">
        <v>55</v>
      </c>
      <c r="C2373">
        <v>2016</v>
      </c>
      <c r="D2373" s="84">
        <v>1576122.8969000001</v>
      </c>
      <c r="E2373">
        <v>499266.41033733898</v>
      </c>
      <c r="F2373">
        <v>60213.790813356602</v>
      </c>
      <c r="G2373">
        <v>60213.790813356602</v>
      </c>
      <c r="H2373">
        <v>690141.34250345104</v>
      </c>
      <c r="I2373">
        <v>691011.86635100096</v>
      </c>
      <c r="J2373">
        <v>0.95517484103714201</v>
      </c>
      <c r="K2373">
        <v>750355.13331680803</v>
      </c>
      <c r="L2373">
        <v>751225.65716435795</v>
      </c>
      <c r="M2373" s="38">
        <f>IF(OR(Beazley_data[[#This Row],[total_RC]]&lt;0.6,Beazley_data[[#This Row],[total_RC]]&gt;2),1,Beazley_data[[#This Row],[total_RC]])</f>
        <v>0.95517484103714201</v>
      </c>
      <c r="P2373" s="39" t="str">
        <f>Beazley_data[[#This Row],[key]]</f>
        <v>P52016</v>
      </c>
      <c r="Q2373" s="40">
        <f>Beazley_data[[#This Row],[WEP]]</f>
        <v>1576122.8969000001</v>
      </c>
      <c r="R2373" s="40">
        <f t="shared" si="299"/>
        <v>1605836.27262004</v>
      </c>
      <c r="S2373" s="41">
        <f t="shared" si="300"/>
        <v>1.850336564608818E-2</v>
      </c>
      <c r="U2373" s="42">
        <f>Beazley_data[[#This Row],[Acq_costs]]</f>
        <v>499266.41033733898</v>
      </c>
      <c r="V2373" s="40">
        <f t="shared" si="301"/>
        <v>536048.34961665305</v>
      </c>
      <c r="W2373" s="43">
        <f t="shared" si="302"/>
        <v>6.8616831495924069E-2</v>
      </c>
      <c r="Y2373" s="44">
        <f>Beazley_data[[#This Row],[total_RC]]</f>
        <v>0.95517484103714201</v>
      </c>
      <c r="Z2373" s="45">
        <f t="shared" si="303"/>
        <v>0.96668141870185298</v>
      </c>
      <c r="AA2373" s="43">
        <f t="shared" si="304"/>
        <v>1.1903174553787371E-2</v>
      </c>
      <c r="AD2373" s="42">
        <f>Beazley_data[[#This Row],[Cat_incurred]]+Beazley_data[[#This Row],[incurred_exc_cat]]</f>
        <v>751225.6571643576</v>
      </c>
      <c r="AE2373" s="40">
        <f t="shared" si="305"/>
        <v>817235.26468993397</v>
      </c>
      <c r="AF2373" s="43">
        <f t="shared" si="306"/>
        <v>8.077185405186961E-2</v>
      </c>
    </row>
    <row r="2374" spans="1:32" x14ac:dyDescent="0.25">
      <c r="A2374" s="48" t="s">
        <v>2655</v>
      </c>
      <c r="B2374" s="48" t="s">
        <v>55</v>
      </c>
      <c r="C2374" s="49">
        <v>2017</v>
      </c>
      <c r="D2374" s="85">
        <v>2705858.4372</v>
      </c>
      <c r="E2374" s="49">
        <v>777960.97709137504</v>
      </c>
      <c r="F2374" s="49">
        <v>1168127.0185</v>
      </c>
      <c r="G2374" s="49">
        <v>1196033.7538000001</v>
      </c>
      <c r="H2374" s="49">
        <v>1883174.41534932</v>
      </c>
      <c r="I2374" s="49">
        <v>1886199.4780950099</v>
      </c>
      <c r="J2374" s="49">
        <v>0.993641073866813</v>
      </c>
      <c r="K2374" s="49">
        <v>3051301.4338493198</v>
      </c>
      <c r="L2374" s="49">
        <v>3082233.23189501</v>
      </c>
      <c r="M2374" s="38">
        <f>IF(OR(Beazley_data[[#This Row],[total_RC]]&lt;0.6,Beazley_data[[#This Row],[total_RC]]&gt;2),1,Beazley_data[[#This Row],[total_RC]])</f>
        <v>0.993641073866813</v>
      </c>
      <c r="P2374" s="39" t="str">
        <f>Beazley_data[[#This Row],[key]]</f>
        <v>P52017</v>
      </c>
      <c r="Q2374" s="40">
        <f>Beazley_data[[#This Row],[WEP]]</f>
        <v>2705858.4372</v>
      </c>
      <c r="R2374" s="40">
        <f t="shared" si="299"/>
        <v>2756799.5543651101</v>
      </c>
      <c r="S2374" s="41">
        <f t="shared" si="300"/>
        <v>1.8478353670817318E-2</v>
      </c>
      <c r="U2374" s="42">
        <f>Beazley_data[[#This Row],[Acq_costs]]</f>
        <v>777960.97709137504</v>
      </c>
      <c r="V2374" s="40">
        <f t="shared" si="301"/>
        <v>831838.17244696605</v>
      </c>
      <c r="W2374" s="43">
        <f t="shared" si="302"/>
        <v>6.4768842234185831E-2</v>
      </c>
      <c r="Y2374" s="44">
        <f>Beazley_data[[#This Row],[total_RC]]</f>
        <v>0.993641073866813</v>
      </c>
      <c r="Z2374" s="45">
        <f t="shared" si="303"/>
        <v>0.99585883291994903</v>
      </c>
      <c r="AA2374" s="43">
        <f t="shared" si="304"/>
        <v>2.2269813550112971E-3</v>
      </c>
      <c r="AD2374" s="42">
        <f>Beazley_data[[#This Row],[Cat_incurred]]+Beazley_data[[#This Row],[incurred_exc_cat]]</f>
        <v>3082233.23189501</v>
      </c>
      <c r="AE2374" s="40">
        <f t="shared" si="305"/>
        <v>3155972.0374654098</v>
      </c>
      <c r="AF2374" s="43">
        <f t="shared" si="306"/>
        <v>2.3364847563611547E-2</v>
      </c>
    </row>
    <row r="2375" spans="1:32" x14ac:dyDescent="0.25">
      <c r="A2375" s="46" t="s">
        <v>2656</v>
      </c>
      <c r="B2375" s="46" t="s">
        <v>55</v>
      </c>
      <c r="C2375">
        <v>2018</v>
      </c>
      <c r="D2375" s="84">
        <v>2975189.6497</v>
      </c>
      <c r="E2375">
        <v>874018.26935659</v>
      </c>
      <c r="F2375">
        <v>1047312.525502</v>
      </c>
      <c r="G2375">
        <v>1047312.525502</v>
      </c>
      <c r="H2375">
        <v>432539.11868377501</v>
      </c>
      <c r="I2375">
        <v>437251.66033568198</v>
      </c>
      <c r="J2375">
        <v>1.09314366186509</v>
      </c>
      <c r="K2375">
        <v>1479851.6441857701</v>
      </c>
      <c r="L2375">
        <v>1484564.18583768</v>
      </c>
      <c r="M2375" s="38">
        <f>IF(OR(Beazley_data[[#This Row],[total_RC]]&lt;0.6,Beazley_data[[#This Row],[total_RC]]&gt;2),1,Beazley_data[[#This Row],[total_RC]])</f>
        <v>1.09314366186509</v>
      </c>
      <c r="P2375" s="39" t="str">
        <f>Beazley_data[[#This Row],[key]]</f>
        <v>P52018</v>
      </c>
      <c r="Q2375" s="40">
        <f>Beazley_data[[#This Row],[WEP]]</f>
        <v>2975189.6497</v>
      </c>
      <c r="R2375" s="40">
        <f t="shared" si="299"/>
        <v>3094375.2936576498</v>
      </c>
      <c r="S2375" s="41">
        <f t="shared" si="300"/>
        <v>3.8516867750960034E-2</v>
      </c>
      <c r="U2375" s="42">
        <f>Beazley_data[[#This Row],[Acq_costs]]</f>
        <v>874018.26935659</v>
      </c>
      <c r="V2375" s="40">
        <f t="shared" si="301"/>
        <v>913751.44116106106</v>
      </c>
      <c r="W2375" s="43">
        <f t="shared" si="302"/>
        <v>4.3483566771707609E-2</v>
      </c>
      <c r="Y2375" s="44">
        <f>Beazley_data[[#This Row],[total_RC]]</f>
        <v>1.09314366186509</v>
      </c>
      <c r="Z2375" s="45">
        <f t="shared" si="303"/>
        <v>1.0582034491208301</v>
      </c>
      <c r="AA2375" s="43">
        <f t="shared" si="304"/>
        <v>-3.3018426440859519E-2</v>
      </c>
      <c r="AD2375" s="42">
        <f>Beazley_data[[#This Row],[Cat_incurred]]+Beazley_data[[#This Row],[incurred_exc_cat]]</f>
        <v>1484564.1858376819</v>
      </c>
      <c r="AE2375" s="40">
        <f t="shared" si="305"/>
        <v>1575873.30998247</v>
      </c>
      <c r="AF2375" s="43">
        <f t="shared" si="306"/>
        <v>5.7941919294136564E-2</v>
      </c>
    </row>
    <row r="2376" spans="1:32" x14ac:dyDescent="0.25">
      <c r="A2376" s="48" t="s">
        <v>2657</v>
      </c>
      <c r="B2376" s="48" t="s">
        <v>55</v>
      </c>
      <c r="C2376" s="49">
        <v>2019</v>
      </c>
      <c r="D2376" s="85">
        <v>3532284.2292999998</v>
      </c>
      <c r="E2376" s="49">
        <v>1026650.42869386</v>
      </c>
      <c r="F2376" s="49">
        <v>753064.10380432894</v>
      </c>
      <c r="G2376" s="49">
        <v>754115.86780432903</v>
      </c>
      <c r="H2376" s="49">
        <v>405532.12667098799</v>
      </c>
      <c r="I2376" s="49">
        <v>408605.66147098801</v>
      </c>
      <c r="J2376" s="49">
        <v>1.10544537507965</v>
      </c>
      <c r="K2376" s="49">
        <v>1158596.23047532</v>
      </c>
      <c r="L2376" s="49">
        <v>1162721.52927532</v>
      </c>
      <c r="M2376" s="38">
        <f>IF(OR(Beazley_data[[#This Row],[total_RC]]&lt;0.6,Beazley_data[[#This Row],[total_RC]]&gt;2),1,Beazley_data[[#This Row],[total_RC]])</f>
        <v>1.10544537507965</v>
      </c>
      <c r="P2376" s="39" t="str">
        <f>Beazley_data[[#This Row],[key]]</f>
        <v>P52019</v>
      </c>
      <c r="Q2376" s="40">
        <f>Beazley_data[[#This Row],[WEP]]</f>
        <v>3532284.2292999998</v>
      </c>
      <c r="R2376" s="40">
        <f t="shared" si="299"/>
        <v>2958345.3817212102</v>
      </c>
      <c r="S2376" s="41">
        <f t="shared" si="300"/>
        <v>-0.19400670764306202</v>
      </c>
      <c r="U2376" s="42">
        <f>Beazley_data[[#This Row],[Acq_costs]]</f>
        <v>1026650.42869386</v>
      </c>
      <c r="V2376" s="40">
        <f t="shared" si="301"/>
        <v>820287.74399577605</v>
      </c>
      <c r="W2376" s="43">
        <f t="shared" si="302"/>
        <v>-0.25157353161568941</v>
      </c>
      <c r="Y2376" s="44">
        <f>Beazley_data[[#This Row],[total_RC]]</f>
        <v>1.10544537507965</v>
      </c>
      <c r="Z2376" s="45">
        <f t="shared" si="303"/>
        <v>1.0989897728112901</v>
      </c>
      <c r="AA2376" s="43">
        <f t="shared" si="304"/>
        <v>-5.8741240619974867E-3</v>
      </c>
      <c r="AD2376" s="42">
        <f>Beazley_data[[#This Row],[Cat_incurred]]+Beazley_data[[#This Row],[incurred_exc_cat]]</f>
        <v>1162721.529275317</v>
      </c>
      <c r="AE2376" s="40">
        <f t="shared" si="305"/>
        <v>965477.31527731905</v>
      </c>
      <c r="AF2376" s="43">
        <f t="shared" si="306"/>
        <v>-0.20429709831280959</v>
      </c>
    </row>
    <row r="2377" spans="1:32" x14ac:dyDescent="0.25">
      <c r="A2377" s="46" t="s">
        <v>2658</v>
      </c>
      <c r="B2377" s="46" t="s">
        <v>55</v>
      </c>
      <c r="C2377">
        <v>2020</v>
      </c>
      <c r="D2377" s="84">
        <v>4790011.6213999996</v>
      </c>
      <c r="E2377">
        <v>1318274.06960693</v>
      </c>
      <c r="F2377">
        <v>60487.962830999997</v>
      </c>
      <c r="G2377">
        <v>61024.469331</v>
      </c>
      <c r="H2377">
        <v>1361562.1408134501</v>
      </c>
      <c r="I2377">
        <v>1361562.1408134501</v>
      </c>
      <c r="J2377">
        <v>1.0953629936518601</v>
      </c>
      <c r="K2377">
        <v>1422050.10364445</v>
      </c>
      <c r="L2377">
        <v>1422586.6101444501</v>
      </c>
      <c r="M2377" s="38">
        <f>IF(OR(Beazley_data[[#This Row],[total_RC]]&lt;0.6,Beazley_data[[#This Row],[total_RC]]&gt;2),1,Beazley_data[[#This Row],[total_RC]])</f>
        <v>1.0953629936518601</v>
      </c>
      <c r="P2377" s="39" t="str">
        <f>Beazley_data[[#This Row],[key]]</f>
        <v>P52020</v>
      </c>
      <c r="Q2377" s="40">
        <f>Beazley_data[[#This Row],[WEP]]</f>
        <v>4790011.6213999996</v>
      </c>
      <c r="R2377" s="40">
        <f t="shared" si="299"/>
        <v>3371364.2281103502</v>
      </c>
      <c r="S2377" s="41">
        <f t="shared" si="300"/>
        <v>-0.42079327456256521</v>
      </c>
      <c r="U2377" s="42">
        <f>Beazley_data[[#This Row],[Acq_costs]]</f>
        <v>1318274.06960693</v>
      </c>
      <c r="V2377" s="40">
        <f t="shared" si="301"/>
        <v>928578.44682728697</v>
      </c>
      <c r="W2377" s="43">
        <f t="shared" si="302"/>
        <v>-0.41966903723765342</v>
      </c>
      <c r="Y2377" s="44">
        <f>Beazley_data[[#This Row],[total_RC]]</f>
        <v>1.0953629936518601</v>
      </c>
      <c r="Z2377" s="45">
        <f t="shared" si="303"/>
        <v>1.1117646495618101</v>
      </c>
      <c r="AA2377" s="43">
        <f t="shared" si="304"/>
        <v>1.4752812941493106E-2</v>
      </c>
      <c r="AD2377" s="42">
        <f>Beazley_data[[#This Row],[Cat_incurred]]+Beazley_data[[#This Row],[incurred_exc_cat]]</f>
        <v>1422586.6101444501</v>
      </c>
      <c r="AE2377" s="40">
        <f t="shared" si="305"/>
        <v>610096.25596735999</v>
      </c>
      <c r="AF2377" s="43">
        <f t="shared" si="306"/>
        <v>-1.3317412559577453</v>
      </c>
    </row>
    <row r="2378" spans="1:32" x14ac:dyDescent="0.25">
      <c r="A2378" s="48" t="s">
        <v>2659</v>
      </c>
      <c r="B2378" s="48" t="s">
        <v>55</v>
      </c>
      <c r="C2378" s="49">
        <v>2021</v>
      </c>
      <c r="D2378" s="85">
        <v>3455735.4101999998</v>
      </c>
      <c r="E2378" s="49">
        <v>485960.71282680798</v>
      </c>
      <c r="F2378" s="49">
        <v>0</v>
      </c>
      <c r="G2378" s="49">
        <v>0</v>
      </c>
      <c r="H2378" s="49">
        <v>283940.82</v>
      </c>
      <c r="I2378" s="49">
        <v>284492.17</v>
      </c>
      <c r="J2378" s="49">
        <v>1.0718340792385199</v>
      </c>
      <c r="K2378" s="49">
        <v>283940.82</v>
      </c>
      <c r="L2378" s="49">
        <v>284492.17</v>
      </c>
      <c r="M2378" s="38">
        <f>IF(OR(Beazley_data[[#This Row],[total_RC]]&lt;0.6,Beazley_data[[#This Row],[total_RC]]&gt;2),1,Beazley_data[[#This Row],[total_RC]])</f>
        <v>1.0718340792385199</v>
      </c>
      <c r="P2378" s="39" t="str">
        <f>Beazley_data[[#This Row],[key]]</f>
        <v>P52021</v>
      </c>
      <c r="Q2378" s="40">
        <f>Beazley_data[[#This Row],[WEP]]</f>
        <v>3455735.4101999998</v>
      </c>
      <c r="R2378" s="40">
        <f t="shared" si="299"/>
        <v>1336833.1198829799</v>
      </c>
      <c r="S2378" s="41">
        <f t="shared" si="300"/>
        <v>-1.5850163036823166</v>
      </c>
      <c r="U2378" s="42">
        <f>Beazley_data[[#This Row],[Acq_costs]]</f>
        <v>485960.71282680798</v>
      </c>
      <c r="V2378" s="40">
        <f t="shared" si="301"/>
        <v>371418.019949771</v>
      </c>
      <c r="W2378" s="43">
        <f t="shared" si="302"/>
        <v>-0.30839293390376499</v>
      </c>
      <c r="Y2378" s="44">
        <f>Beazley_data[[#This Row],[total_RC]]</f>
        <v>1.0718340792385199</v>
      </c>
      <c r="Z2378" s="45">
        <f t="shared" si="303"/>
        <v>1.11327142571058</v>
      </c>
      <c r="AA2378" s="43">
        <f t="shared" si="304"/>
        <v>3.7221243189289106E-2</v>
      </c>
      <c r="AD2378" s="42">
        <f>Beazley_data[[#This Row],[Cat_incurred]]+Beazley_data[[#This Row],[incurred_exc_cat]]</f>
        <v>284492.17</v>
      </c>
      <c r="AE2378" s="40">
        <f t="shared" si="305"/>
        <v>0</v>
      </c>
      <c r="AF2378" s="43" t="str">
        <f t="shared" si="306"/>
        <v>no values</v>
      </c>
    </row>
    <row r="2379" spans="1:32" x14ac:dyDescent="0.25">
      <c r="A2379" s="46" t="s">
        <v>2660</v>
      </c>
      <c r="B2379" s="46" t="s">
        <v>55</v>
      </c>
      <c r="C2379">
        <v>2022</v>
      </c>
      <c r="D2379" s="84">
        <v>4772248.7551999995</v>
      </c>
      <c r="E2379">
        <v>619822.21596572804</v>
      </c>
      <c r="F2379">
        <v>88903.733300000007</v>
      </c>
      <c r="G2379">
        <v>114367.4733</v>
      </c>
      <c r="H2379">
        <v>117162.013401744</v>
      </c>
      <c r="I2379">
        <v>478829.48773538601</v>
      </c>
      <c r="J2379">
        <v>1.05317758904463</v>
      </c>
      <c r="K2379">
        <v>206065.746701745</v>
      </c>
      <c r="L2379">
        <v>593196.96103538596</v>
      </c>
      <c r="M2379" s="38">
        <f>IF(OR(Beazley_data[[#This Row],[total_RC]]&lt;0.6,Beazley_data[[#This Row],[total_RC]]&gt;2),1,Beazley_data[[#This Row],[total_RC]])</f>
        <v>1.05317758904463</v>
      </c>
      <c r="P2379" s="39" t="str">
        <f>Beazley_data[[#This Row],[key]]</f>
        <v>P52022</v>
      </c>
      <c r="Q2379" s="40">
        <f>Beazley_data[[#This Row],[WEP]]</f>
        <v>4772248.7551999995</v>
      </c>
      <c r="R2379" s="40">
        <f t="shared" si="299"/>
        <v>896242.355131394</v>
      </c>
      <c r="S2379" s="41">
        <f t="shared" si="300"/>
        <v>-4.3247302226643392</v>
      </c>
      <c r="U2379" s="42">
        <f>Beazley_data[[#This Row],[Acq_costs]]</f>
        <v>619822.21596572804</v>
      </c>
      <c r="V2379" s="40">
        <f t="shared" si="301"/>
        <v>255120.75818227199</v>
      </c>
      <c r="W2379" s="43">
        <f t="shared" si="302"/>
        <v>-1.42952482730901</v>
      </c>
      <c r="Y2379" s="44">
        <f>Beazley_data[[#This Row],[total_RC]]</f>
        <v>1.05317758904463</v>
      </c>
      <c r="Z2379" s="45">
        <f t="shared" si="303"/>
        <v>1.0157204729012399</v>
      </c>
      <c r="AA2379" s="43">
        <f t="shared" si="304"/>
        <v>-3.6877386193073319E-2</v>
      </c>
      <c r="AD2379" s="42">
        <f>Beazley_data[[#This Row],[Cat_incurred]]+Beazley_data[[#This Row],[incurred_exc_cat]]</f>
        <v>593196.96103538596</v>
      </c>
      <c r="AE2379" s="40">
        <f t="shared" si="305"/>
        <v>0</v>
      </c>
      <c r="AF2379" s="43" t="str">
        <f t="shared" si="306"/>
        <v>no values</v>
      </c>
    </row>
    <row r="2380" spans="1:32" x14ac:dyDescent="0.25">
      <c r="A2380" s="48" t="s">
        <v>2661</v>
      </c>
      <c r="B2380" s="48" t="s">
        <v>55</v>
      </c>
      <c r="C2380" s="49">
        <v>2023</v>
      </c>
      <c r="D2380" s="85">
        <v>5919943.0532</v>
      </c>
      <c r="E2380" s="49">
        <v>655044.23217126995</v>
      </c>
      <c r="F2380" s="49">
        <v>59292.544647000002</v>
      </c>
      <c r="G2380" s="49">
        <v>276043.264647</v>
      </c>
      <c r="H2380" s="49">
        <v>13980.76024684</v>
      </c>
      <c r="I2380" s="49">
        <v>301844.46185293997</v>
      </c>
      <c r="J2380" s="49">
        <v>1.09499908476856</v>
      </c>
      <c r="K2380" s="49">
        <v>73273.304893840002</v>
      </c>
      <c r="L2380" s="49">
        <v>577887.72649994004</v>
      </c>
      <c r="M2380" s="38">
        <f>IF(OR(Beazley_data[[#This Row],[total_RC]]&lt;0.6,Beazley_data[[#This Row],[total_RC]]&gt;2),1,Beazley_data[[#This Row],[total_RC]])</f>
        <v>1.09499908476856</v>
      </c>
      <c r="P2380" s="39" t="str">
        <f>Beazley_data[[#This Row],[key]]</f>
        <v>P52023</v>
      </c>
      <c r="Q2380" s="40">
        <f>Beazley_data[[#This Row],[WEP]]</f>
        <v>5919943.0532</v>
      </c>
      <c r="R2380" s="40">
        <f t="shared" si="299"/>
        <v>0</v>
      </c>
      <c r="S2380" s="41" t="str">
        <f t="shared" si="300"/>
        <v>no values</v>
      </c>
      <c r="U2380" s="42">
        <f>Beazley_data[[#This Row],[Acq_costs]]</f>
        <v>655044.23217126995</v>
      </c>
      <c r="V2380" s="40">
        <f t="shared" si="301"/>
        <v>0</v>
      </c>
      <c r="W2380" s="43" t="str">
        <f t="shared" si="302"/>
        <v>no values</v>
      </c>
      <c r="Y2380" s="44">
        <f>Beazley_data[[#This Row],[total_RC]]</f>
        <v>1.09499908476856</v>
      </c>
      <c r="Z2380" s="45">
        <f t="shared" si="303"/>
        <v>0</v>
      </c>
      <c r="AA2380" s="43" t="str">
        <f t="shared" si="304"/>
        <v>no values</v>
      </c>
      <c r="AD2380" s="42">
        <f>Beazley_data[[#This Row],[Cat_incurred]]+Beazley_data[[#This Row],[incurred_exc_cat]]</f>
        <v>577887.72649994004</v>
      </c>
      <c r="AE2380" s="40">
        <f t="shared" si="305"/>
        <v>0</v>
      </c>
      <c r="AF2380" s="43" t="str">
        <f t="shared" si="306"/>
        <v>no values</v>
      </c>
    </row>
    <row r="2381" spans="1:32" x14ac:dyDescent="0.25">
      <c r="A2381" s="46" t="s">
        <v>2662</v>
      </c>
      <c r="B2381" s="46" t="s">
        <v>55</v>
      </c>
      <c r="C2381">
        <v>2024</v>
      </c>
      <c r="D2381" s="84">
        <v>13287319.27</v>
      </c>
      <c r="E2381">
        <v>1881558.48223245</v>
      </c>
      <c r="F2381">
        <v>0</v>
      </c>
      <c r="G2381">
        <v>0</v>
      </c>
      <c r="H2381">
        <v>0</v>
      </c>
      <c r="I2381">
        <v>0</v>
      </c>
      <c r="J2381">
        <v>0.997888932775997</v>
      </c>
      <c r="K2381">
        <v>0</v>
      </c>
      <c r="L2381">
        <v>0</v>
      </c>
      <c r="M2381" s="38">
        <f>IF(OR(Beazley_data[[#This Row],[total_RC]]&lt;0.6,Beazley_data[[#This Row],[total_RC]]&gt;2),1,Beazley_data[[#This Row],[total_RC]])</f>
        <v>0.997888932775997</v>
      </c>
      <c r="P2381" s="39" t="str">
        <f>Beazley_data[[#This Row],[key]]</f>
        <v>P52024</v>
      </c>
      <c r="Q2381" s="40">
        <f>Beazley_data[[#This Row],[WEP]]</f>
        <v>13287319.27</v>
      </c>
      <c r="R2381" s="40">
        <f t="shared" si="299"/>
        <v>0</v>
      </c>
      <c r="S2381" s="41" t="str">
        <f t="shared" si="300"/>
        <v>no values</v>
      </c>
      <c r="U2381" s="42">
        <f>Beazley_data[[#This Row],[Acq_costs]]</f>
        <v>1881558.48223245</v>
      </c>
      <c r="V2381" s="40">
        <f t="shared" si="301"/>
        <v>0</v>
      </c>
      <c r="W2381" s="43" t="str">
        <f t="shared" si="302"/>
        <v>no values</v>
      </c>
      <c r="Y2381" s="44">
        <f>Beazley_data[[#This Row],[total_RC]]</f>
        <v>0.997888932775997</v>
      </c>
      <c r="Z2381" s="45">
        <f t="shared" si="303"/>
        <v>0</v>
      </c>
      <c r="AA2381" s="43" t="str">
        <f t="shared" si="304"/>
        <v>no values</v>
      </c>
      <c r="AD2381" s="42">
        <f>Beazley_data[[#This Row],[Cat_incurred]]+Beazley_data[[#This Row],[incurred_exc_cat]]</f>
        <v>0</v>
      </c>
      <c r="AE2381" s="40">
        <f t="shared" si="305"/>
        <v>0</v>
      </c>
      <c r="AF2381" s="43" t="str">
        <f t="shared" si="306"/>
        <v>no values</v>
      </c>
    </row>
    <row r="2382" spans="1:32" x14ac:dyDescent="0.25">
      <c r="A2382" s="48" t="s">
        <v>2663</v>
      </c>
      <c r="B2382" s="48" t="s">
        <v>52</v>
      </c>
      <c r="C2382" s="49">
        <v>2003</v>
      </c>
      <c r="D2382" s="85">
        <v>0</v>
      </c>
      <c r="E2382" s="49">
        <v>0</v>
      </c>
      <c r="F2382" s="49">
        <v>0</v>
      </c>
      <c r="G2382" s="49">
        <v>0</v>
      </c>
      <c r="H2382" s="49">
        <v>0</v>
      </c>
      <c r="I2382" s="49">
        <v>0</v>
      </c>
      <c r="J2382" s="49"/>
      <c r="K2382" s="49">
        <v>0</v>
      </c>
      <c r="L2382" s="49">
        <v>0</v>
      </c>
      <c r="M2382" s="38">
        <f>IF(OR(Beazley_data[[#This Row],[total_RC]]&lt;0.6,Beazley_data[[#This Row],[total_RC]]&gt;2),1,Beazley_data[[#This Row],[total_RC]])</f>
        <v>1</v>
      </c>
      <c r="P2382" s="39" t="str">
        <f>Beazley_data[[#This Row],[key]]</f>
        <v>P62003</v>
      </c>
      <c r="Q2382" s="40">
        <f>Beazley_data[[#This Row],[WEP]]</f>
        <v>0</v>
      </c>
      <c r="R2382" s="40">
        <f t="shared" si="299"/>
        <v>0</v>
      </c>
      <c r="S2382" s="41" t="str">
        <f t="shared" si="300"/>
        <v>no values</v>
      </c>
      <c r="U2382" s="42">
        <f>Beazley_data[[#This Row],[Acq_costs]]</f>
        <v>0</v>
      </c>
      <c r="V2382" s="40">
        <f t="shared" si="301"/>
        <v>0</v>
      </c>
      <c r="W2382" s="43" t="str">
        <f t="shared" si="302"/>
        <v>no values</v>
      </c>
      <c r="Y2382" s="44">
        <f>Beazley_data[[#This Row],[total_RC]]</f>
        <v>0</v>
      </c>
      <c r="Z2382" s="45">
        <f t="shared" si="303"/>
        <v>0</v>
      </c>
      <c r="AA2382" s="43" t="str">
        <f t="shared" si="304"/>
        <v>no values</v>
      </c>
      <c r="AD2382" s="42">
        <f>Beazley_data[[#This Row],[Cat_incurred]]+Beazley_data[[#This Row],[incurred_exc_cat]]</f>
        <v>0</v>
      </c>
      <c r="AE2382" s="40">
        <f t="shared" si="305"/>
        <v>0</v>
      </c>
      <c r="AF2382" s="43" t="str">
        <f t="shared" si="306"/>
        <v>no values</v>
      </c>
    </row>
    <row r="2383" spans="1:32" x14ac:dyDescent="0.25">
      <c r="A2383" s="46" t="s">
        <v>2664</v>
      </c>
      <c r="B2383" s="46" t="s">
        <v>52</v>
      </c>
      <c r="C2383">
        <v>2004</v>
      </c>
      <c r="D2383" s="84">
        <v>24938822.0614</v>
      </c>
      <c r="E2383">
        <v>3490392.6062855301</v>
      </c>
      <c r="F2383">
        <v>14505206.615170401</v>
      </c>
      <c r="G2383">
        <v>14505206.615170401</v>
      </c>
      <c r="H2383">
        <v>232605.7775</v>
      </c>
      <c r="I2383">
        <v>232605.7775</v>
      </c>
      <c r="J2383">
        <v>0.87334342211160498</v>
      </c>
      <c r="K2383">
        <v>14737812.3926704</v>
      </c>
      <c r="L2383">
        <v>14737812.3926704</v>
      </c>
      <c r="M2383" s="38">
        <f>IF(OR(Beazley_data[[#This Row],[total_RC]]&lt;0.6,Beazley_data[[#This Row],[total_RC]]&gt;2),1,Beazley_data[[#This Row],[total_RC]])</f>
        <v>0.87334342211160498</v>
      </c>
      <c r="P2383" s="39" t="str">
        <f>Beazley_data[[#This Row],[key]]</f>
        <v>P62004</v>
      </c>
      <c r="Q2383" s="40">
        <f>Beazley_data[[#This Row],[WEP]]</f>
        <v>24938822.0614</v>
      </c>
      <c r="R2383" s="40">
        <f t="shared" si="299"/>
        <v>24989533.216627199</v>
      </c>
      <c r="S2383" s="41">
        <f t="shared" si="300"/>
        <v>2.0292958170766346E-3</v>
      </c>
      <c r="U2383" s="42">
        <f>Beazley_data[[#This Row],[Acq_costs]]</f>
        <v>3490392.6062855301</v>
      </c>
      <c r="V2383" s="40">
        <f t="shared" si="301"/>
        <v>3497178.4008190101</v>
      </c>
      <c r="W2383" s="43">
        <f t="shared" si="302"/>
        <v>1.9403627026550268E-3</v>
      </c>
      <c r="Y2383" s="44">
        <f>Beazley_data[[#This Row],[total_RC]]</f>
        <v>0.87334342211160498</v>
      </c>
      <c r="Z2383" s="45">
        <f t="shared" si="303"/>
        <v>0.87338433393130999</v>
      </c>
      <c r="AA2383" s="43">
        <f t="shared" si="304"/>
        <v>4.6842859570023547E-5</v>
      </c>
      <c r="AD2383" s="42">
        <f>Beazley_data[[#This Row],[Cat_incurred]]+Beazley_data[[#This Row],[incurred_exc_cat]]</f>
        <v>14737812.3926704</v>
      </c>
      <c r="AE2383" s="40">
        <f t="shared" si="305"/>
        <v>14739262.138356</v>
      </c>
      <c r="AF2383" s="43">
        <f t="shared" si="306"/>
        <v>9.8359447846922359E-5</v>
      </c>
    </row>
    <row r="2384" spans="1:32" x14ac:dyDescent="0.25">
      <c r="A2384" s="48" t="s">
        <v>2665</v>
      </c>
      <c r="B2384" s="48" t="s">
        <v>52</v>
      </c>
      <c r="C2384" s="49">
        <v>2005</v>
      </c>
      <c r="D2384" s="85">
        <v>18672980.2183</v>
      </c>
      <c r="E2384" s="49">
        <v>3122851.1313246801</v>
      </c>
      <c r="F2384" s="49">
        <v>66417266.697060302</v>
      </c>
      <c r="G2384" s="49">
        <v>66417266.697060302</v>
      </c>
      <c r="H2384" s="49">
        <v>295469.57442870998</v>
      </c>
      <c r="I2384" s="49">
        <v>295469.57442870998</v>
      </c>
      <c r="J2384" s="49">
        <v>0.98741475203691798</v>
      </c>
      <c r="K2384" s="49">
        <v>66712736.271489002</v>
      </c>
      <c r="L2384" s="49">
        <v>66712736.271489002</v>
      </c>
      <c r="M2384" s="38">
        <f>IF(OR(Beazley_data[[#This Row],[total_RC]]&lt;0.6,Beazley_data[[#This Row],[total_RC]]&gt;2),1,Beazley_data[[#This Row],[total_RC]])</f>
        <v>0.98741475203691798</v>
      </c>
      <c r="P2384" s="39" t="str">
        <f>Beazley_data[[#This Row],[key]]</f>
        <v>P62005</v>
      </c>
      <c r="Q2384" s="40">
        <f>Beazley_data[[#This Row],[WEP]]</f>
        <v>18672980.2183</v>
      </c>
      <c r="R2384" s="40">
        <f t="shared" si="299"/>
        <v>18690120.233943399</v>
      </c>
      <c r="S2384" s="41">
        <f t="shared" si="300"/>
        <v>9.1706288824568269E-4</v>
      </c>
      <c r="U2384" s="42">
        <f>Beazley_data[[#This Row],[Acq_costs]]</f>
        <v>3122851.1313246801</v>
      </c>
      <c r="V2384" s="40">
        <f t="shared" si="301"/>
        <v>3125401.8851033398</v>
      </c>
      <c r="W2384" s="43">
        <f t="shared" si="302"/>
        <v>8.1613625141056031E-4</v>
      </c>
      <c r="Y2384" s="44">
        <f>Beazley_data[[#This Row],[total_RC]]</f>
        <v>0.98741475203691798</v>
      </c>
      <c r="Z2384" s="45">
        <f t="shared" si="303"/>
        <v>0.98732043577449302</v>
      </c>
      <c r="AA2384" s="43">
        <f t="shared" si="304"/>
        <v>-9.5527509618463879E-5</v>
      </c>
      <c r="AD2384" s="42">
        <f>Beazley_data[[#This Row],[Cat_incurred]]+Beazley_data[[#This Row],[incurred_exc_cat]]</f>
        <v>66712736.271489009</v>
      </c>
      <c r="AE2384" s="40">
        <f t="shared" si="305"/>
        <v>66712896.517559998</v>
      </c>
      <c r="AF2384" s="43">
        <f t="shared" si="306"/>
        <v>2.4020253856958034E-6</v>
      </c>
    </row>
    <row r="2385" spans="1:32" x14ac:dyDescent="0.25">
      <c r="A2385" s="46" t="s">
        <v>2666</v>
      </c>
      <c r="B2385" s="46" t="s">
        <v>52</v>
      </c>
      <c r="C2385">
        <v>2006</v>
      </c>
      <c r="D2385" s="84">
        <v>38421895.784500003</v>
      </c>
      <c r="E2385">
        <v>6877880.5841538003</v>
      </c>
      <c r="F2385">
        <v>4448061.6250688303</v>
      </c>
      <c r="G2385">
        <v>4448061.6250688303</v>
      </c>
      <c r="H2385">
        <v>204989.85010000001</v>
      </c>
      <c r="I2385">
        <v>204989.85010000001</v>
      </c>
      <c r="J2385">
        <v>1.70196696017389</v>
      </c>
      <c r="K2385">
        <v>4653051.4751688298</v>
      </c>
      <c r="L2385">
        <v>4653051.4751688298</v>
      </c>
      <c r="M2385" s="38">
        <f>IF(OR(Beazley_data[[#This Row],[total_RC]]&lt;0.6,Beazley_data[[#This Row],[total_RC]]&gt;2),1,Beazley_data[[#This Row],[total_RC]])</f>
        <v>1.70196696017389</v>
      </c>
      <c r="P2385" s="39" t="str">
        <f>Beazley_data[[#This Row],[key]]</f>
        <v>P62006</v>
      </c>
      <c r="Q2385" s="40">
        <f>Beazley_data[[#This Row],[WEP]]</f>
        <v>38421895.784500003</v>
      </c>
      <c r="R2385" s="40">
        <f t="shared" si="299"/>
        <v>38428613.903597698</v>
      </c>
      <c r="S2385" s="41">
        <f t="shared" si="300"/>
        <v>1.7482074983364942E-4</v>
      </c>
      <c r="U2385" s="42">
        <f>Beazley_data[[#This Row],[Acq_costs]]</f>
        <v>6877880.5841538003</v>
      </c>
      <c r="V2385" s="40">
        <f t="shared" si="301"/>
        <v>6877749.1597635103</v>
      </c>
      <c r="W2385" s="43">
        <f t="shared" si="302"/>
        <v>-1.9108633833114596E-5</v>
      </c>
      <c r="Y2385" s="44">
        <f>Beazley_data[[#This Row],[total_RC]]</f>
        <v>1.70196696017389</v>
      </c>
      <c r="Z2385" s="45">
        <f t="shared" si="303"/>
        <v>1.7022415256788199</v>
      </c>
      <c r="AA2385" s="43">
        <f t="shared" si="304"/>
        <v>1.6129644400514131E-4</v>
      </c>
      <c r="AD2385" s="42">
        <f>Beazley_data[[#This Row],[Cat_incurred]]+Beazley_data[[#This Row],[incurred_exc_cat]]</f>
        <v>4653051.4751688307</v>
      </c>
      <c r="AE2385" s="40">
        <f t="shared" si="305"/>
        <v>4578531.5466360003</v>
      </c>
      <c r="AF2385" s="43">
        <f t="shared" si="306"/>
        <v>-1.6275945196355088E-2</v>
      </c>
    </row>
    <row r="2386" spans="1:32" x14ac:dyDescent="0.25">
      <c r="A2386" s="48" t="s">
        <v>2667</v>
      </c>
      <c r="B2386" s="48" t="s">
        <v>52</v>
      </c>
      <c r="C2386" s="49">
        <v>2007</v>
      </c>
      <c r="D2386" s="85">
        <v>33411372.106800001</v>
      </c>
      <c r="E2386" s="49">
        <v>5381220.6759020798</v>
      </c>
      <c r="F2386" s="49">
        <v>17246581.918528002</v>
      </c>
      <c r="G2386" s="49">
        <v>18071997.802228</v>
      </c>
      <c r="H2386" s="49">
        <v>1014921.75972886</v>
      </c>
      <c r="I2386" s="49">
        <v>1014921.75972886</v>
      </c>
      <c r="J2386" s="49">
        <v>0.92664497870769502</v>
      </c>
      <c r="K2386" s="49">
        <v>18261503.678256799</v>
      </c>
      <c r="L2386" s="49">
        <v>19086919.561956801</v>
      </c>
      <c r="M2386" s="38">
        <f>IF(OR(Beazley_data[[#This Row],[total_RC]]&lt;0.6,Beazley_data[[#This Row],[total_RC]]&gt;2),1,Beazley_data[[#This Row],[total_RC]])</f>
        <v>0.92664497870769502</v>
      </c>
      <c r="P2386" s="39" t="str">
        <f>Beazley_data[[#This Row],[key]]</f>
        <v>P62007</v>
      </c>
      <c r="Q2386" s="40">
        <f>Beazley_data[[#This Row],[WEP]]</f>
        <v>33411372.106800001</v>
      </c>
      <c r="R2386" s="40">
        <f t="shared" si="299"/>
        <v>33414681.678577401</v>
      </c>
      <c r="S2386" s="41">
        <f t="shared" si="300"/>
        <v>9.9045437847802094E-5</v>
      </c>
      <c r="U2386" s="42">
        <f>Beazley_data[[#This Row],[Acq_costs]]</f>
        <v>5381220.6759020798</v>
      </c>
      <c r="V2386" s="40">
        <f t="shared" si="301"/>
        <v>5381436.9793529399</v>
      </c>
      <c r="W2386" s="43">
        <f t="shared" si="302"/>
        <v>4.0194366614340857E-5</v>
      </c>
      <c r="Y2386" s="44">
        <f>Beazley_data[[#This Row],[total_RC]]</f>
        <v>0.92664497870769502</v>
      </c>
      <c r="Z2386" s="45">
        <f t="shared" si="303"/>
        <v>0.92667851867057804</v>
      </c>
      <c r="AA2386" s="43">
        <f t="shared" si="304"/>
        <v>3.6193741634519778E-5</v>
      </c>
      <c r="AD2386" s="42">
        <f>Beazley_data[[#This Row],[Cat_incurred]]+Beazley_data[[#This Row],[incurred_exc_cat]]</f>
        <v>19086919.56195686</v>
      </c>
      <c r="AE2386" s="40">
        <f t="shared" si="305"/>
        <v>19111544.391657699</v>
      </c>
      <c r="AF2386" s="43">
        <f t="shared" si="306"/>
        <v>1.2884793188973078E-3</v>
      </c>
    </row>
    <row r="2387" spans="1:32" x14ac:dyDescent="0.25">
      <c r="A2387" s="46" t="s">
        <v>2668</v>
      </c>
      <c r="B2387" s="46" t="s">
        <v>52</v>
      </c>
      <c r="C2387">
        <v>2008</v>
      </c>
      <c r="D2387" s="84">
        <v>22847798.415899999</v>
      </c>
      <c r="E2387">
        <v>3731174.4623444499</v>
      </c>
      <c r="F2387">
        <v>4293098.0481000002</v>
      </c>
      <c r="G2387">
        <v>4293098.0481000002</v>
      </c>
      <c r="H2387">
        <v>166182.66429171001</v>
      </c>
      <c r="I2387">
        <v>166182.66429171001</v>
      </c>
      <c r="J2387">
        <v>0.84470406720512703</v>
      </c>
      <c r="K2387">
        <v>4459280.7123917099</v>
      </c>
      <c r="L2387">
        <v>4459280.7123917099</v>
      </c>
      <c r="M2387" s="38">
        <f>IF(OR(Beazley_data[[#This Row],[total_RC]]&lt;0.6,Beazley_data[[#This Row],[total_RC]]&gt;2),1,Beazley_data[[#This Row],[total_RC]])</f>
        <v>0.84470406720512703</v>
      </c>
      <c r="P2387" s="39" t="str">
        <f>Beazley_data[[#This Row],[key]]</f>
        <v>P62008</v>
      </c>
      <c r="Q2387" s="40">
        <f>Beazley_data[[#This Row],[WEP]]</f>
        <v>22847798.415899999</v>
      </c>
      <c r="R2387" s="40">
        <f t="shared" si="299"/>
        <v>22851973.651567299</v>
      </c>
      <c r="S2387" s="41">
        <f t="shared" si="300"/>
        <v>1.8270788033282725E-4</v>
      </c>
      <c r="U2387" s="42">
        <f>Beazley_data[[#This Row],[Acq_costs]]</f>
        <v>3731174.4623444499</v>
      </c>
      <c r="V2387" s="40">
        <f t="shared" si="301"/>
        <v>3730614.51752241</v>
      </c>
      <c r="W2387" s="43">
        <f t="shared" si="302"/>
        <v>-1.5009452716433259E-4</v>
      </c>
      <c r="Y2387" s="44">
        <f>Beazley_data[[#This Row],[total_RC]]</f>
        <v>0.84470406720512703</v>
      </c>
      <c r="Z2387" s="45">
        <f t="shared" si="303"/>
        <v>0.84454605255630399</v>
      </c>
      <c r="AA2387" s="43">
        <f t="shared" si="304"/>
        <v>-1.8710009755507141E-4</v>
      </c>
      <c r="AD2387" s="42">
        <f>Beazley_data[[#This Row],[Cat_incurred]]+Beazley_data[[#This Row],[incurred_exc_cat]]</f>
        <v>4459280.7123917099</v>
      </c>
      <c r="AE2387" s="40">
        <f t="shared" si="305"/>
        <v>4459297.6782320002</v>
      </c>
      <c r="AF2387" s="43">
        <f t="shared" si="306"/>
        <v>3.8045991800724725E-6</v>
      </c>
    </row>
    <row r="2388" spans="1:32" x14ac:dyDescent="0.25">
      <c r="A2388" s="48" t="s">
        <v>2669</v>
      </c>
      <c r="B2388" s="48" t="s">
        <v>52</v>
      </c>
      <c r="C2388" s="49">
        <v>2009</v>
      </c>
      <c r="D2388" s="85">
        <v>25124659.386300001</v>
      </c>
      <c r="E2388" s="49">
        <v>4158768.5222282601</v>
      </c>
      <c r="F2388" s="49">
        <v>3175754.7552999998</v>
      </c>
      <c r="G2388" s="49">
        <v>3175754.7552999998</v>
      </c>
      <c r="H2388" s="49">
        <v>246612.10687039999</v>
      </c>
      <c r="I2388" s="49">
        <v>246612.10687039999</v>
      </c>
      <c r="J2388" s="49">
        <v>1.11751133654747</v>
      </c>
      <c r="K2388" s="49">
        <v>3422366.8621704001</v>
      </c>
      <c r="L2388" s="49">
        <v>3422366.8621704001</v>
      </c>
      <c r="M2388" s="38">
        <f>IF(OR(Beazley_data[[#This Row],[total_RC]]&lt;0.6,Beazley_data[[#This Row],[total_RC]]&gt;2),1,Beazley_data[[#This Row],[total_RC]])</f>
        <v>1.11751133654747</v>
      </c>
      <c r="P2388" s="39" t="str">
        <f>Beazley_data[[#This Row],[key]]</f>
        <v>P62009</v>
      </c>
      <c r="Q2388" s="40">
        <f>Beazley_data[[#This Row],[WEP]]</f>
        <v>25124659.386300001</v>
      </c>
      <c r="R2388" s="40">
        <f t="shared" si="299"/>
        <v>25150419.708326999</v>
      </c>
      <c r="S2388" s="41">
        <f t="shared" si="300"/>
        <v>1.02425018451954E-3</v>
      </c>
      <c r="U2388" s="42">
        <f>Beazley_data[[#This Row],[Acq_costs]]</f>
        <v>4158768.5222282601</v>
      </c>
      <c r="V2388" s="40">
        <f t="shared" si="301"/>
        <v>4164302.4802446398</v>
      </c>
      <c r="W2388" s="43">
        <f t="shared" si="302"/>
        <v>1.3289039503332702E-3</v>
      </c>
      <c r="Y2388" s="44">
        <f>Beazley_data[[#This Row],[total_RC]]</f>
        <v>1.11751133654747</v>
      </c>
      <c r="Z2388" s="45">
        <f t="shared" si="303"/>
        <v>1.11750460361395</v>
      </c>
      <c r="AA2388" s="43">
        <f t="shared" si="304"/>
        <v>-6.0249716182594581E-6</v>
      </c>
      <c r="AD2388" s="42">
        <f>Beazley_data[[#This Row],[Cat_incurred]]+Beazley_data[[#This Row],[incurred_exc_cat]]</f>
        <v>3422366.8621703996</v>
      </c>
      <c r="AE2388" s="40">
        <f t="shared" si="305"/>
        <v>3422434.3020799998</v>
      </c>
      <c r="AF2388" s="43">
        <f t="shared" si="306"/>
        <v>1.9705245929542076E-5</v>
      </c>
    </row>
    <row r="2389" spans="1:32" x14ac:dyDescent="0.25">
      <c r="A2389" s="46" t="s">
        <v>2670</v>
      </c>
      <c r="B2389" s="46" t="s">
        <v>52</v>
      </c>
      <c r="C2389">
        <v>2010</v>
      </c>
      <c r="D2389" s="84">
        <v>17465432.785799999</v>
      </c>
      <c r="E2389">
        <v>2974602.1581492401</v>
      </c>
      <c r="F2389">
        <v>3526823.5438000001</v>
      </c>
      <c r="G2389">
        <v>3526823.5438000001</v>
      </c>
      <c r="H2389">
        <v>1217663.6481999999</v>
      </c>
      <c r="I2389">
        <v>1217663.6481999999</v>
      </c>
      <c r="J2389">
        <v>0.94114868008513597</v>
      </c>
      <c r="K2389">
        <v>4744487.1919999998</v>
      </c>
      <c r="L2389">
        <v>4744487.1919999998</v>
      </c>
      <c r="M2389" s="38">
        <f>IF(OR(Beazley_data[[#This Row],[total_RC]]&lt;0.6,Beazley_data[[#This Row],[total_RC]]&gt;2),1,Beazley_data[[#This Row],[total_RC]])</f>
        <v>0.94114868008513597</v>
      </c>
      <c r="P2389" s="39" t="str">
        <f>Beazley_data[[#This Row],[key]]</f>
        <v>P62010</v>
      </c>
      <c r="Q2389" s="40">
        <f>Beazley_data[[#This Row],[WEP]]</f>
        <v>17465432.785799999</v>
      </c>
      <c r="R2389" s="40">
        <f t="shared" si="299"/>
        <v>17469314.227553401</v>
      </c>
      <c r="S2389" s="41">
        <f t="shared" si="300"/>
        <v>2.2218626918281458E-4</v>
      </c>
      <c r="U2389" s="42">
        <f>Beazley_data[[#This Row],[Acq_costs]]</f>
        <v>2974602.1581492401</v>
      </c>
      <c r="V2389" s="40">
        <f t="shared" si="301"/>
        <v>2975213.1664100899</v>
      </c>
      <c r="W2389" s="43">
        <f t="shared" si="302"/>
        <v>2.0536621299881833E-4</v>
      </c>
      <c r="Y2389" s="44">
        <f>Beazley_data[[#This Row],[total_RC]]</f>
        <v>0.94114868008513597</v>
      </c>
      <c r="Z2389" s="45">
        <f t="shared" si="303"/>
        <v>0.94113224427467401</v>
      </c>
      <c r="AA2389" s="43">
        <f t="shared" si="304"/>
        <v>-1.7463869251046257E-5</v>
      </c>
      <c r="AD2389" s="42">
        <f>Beazley_data[[#This Row],[Cat_incurred]]+Beazley_data[[#This Row],[incurred_exc_cat]]</f>
        <v>4744487.1919999998</v>
      </c>
      <c r="AE2389" s="40">
        <f t="shared" si="305"/>
        <v>4641472.1540000001</v>
      </c>
      <c r="AF2389" s="43">
        <f t="shared" si="306"/>
        <v>-2.2194475067834202E-2</v>
      </c>
    </row>
    <row r="2390" spans="1:32" x14ac:dyDescent="0.25">
      <c r="A2390" s="48" t="s">
        <v>2671</v>
      </c>
      <c r="B2390" s="48" t="s">
        <v>52</v>
      </c>
      <c r="C2390" s="49">
        <v>2011</v>
      </c>
      <c r="D2390" s="85">
        <v>13543208.1394</v>
      </c>
      <c r="E2390" s="49">
        <v>2228055.7428798801</v>
      </c>
      <c r="F2390" s="49">
        <v>1961102.8158</v>
      </c>
      <c r="G2390" s="49">
        <v>1961102.8158</v>
      </c>
      <c r="H2390" s="49">
        <v>243592.97942181901</v>
      </c>
      <c r="I2390" s="49">
        <v>243592.97942181901</v>
      </c>
      <c r="J2390" s="49">
        <v>1.0273367128211801</v>
      </c>
      <c r="K2390" s="49">
        <v>2204695.79522182</v>
      </c>
      <c r="L2390" s="49">
        <v>2204695.79522182</v>
      </c>
      <c r="M2390" s="38">
        <f>IF(OR(Beazley_data[[#This Row],[total_RC]]&lt;0.6,Beazley_data[[#This Row],[total_RC]]&gt;2),1,Beazley_data[[#This Row],[total_RC]])</f>
        <v>1.0273367128211801</v>
      </c>
      <c r="P2390" s="39" t="str">
        <f>Beazley_data[[#This Row],[key]]</f>
        <v>P62011</v>
      </c>
      <c r="Q2390" s="40">
        <f>Beazley_data[[#This Row],[WEP]]</f>
        <v>13543208.1394</v>
      </c>
      <c r="R2390" s="40">
        <f t="shared" si="299"/>
        <v>13591776.3709</v>
      </c>
      <c r="S2390" s="41">
        <f t="shared" si="300"/>
        <v>3.5733542235130041E-3</v>
      </c>
      <c r="U2390" s="42">
        <f>Beazley_data[[#This Row],[Acq_costs]]</f>
        <v>2228055.7428798801</v>
      </c>
      <c r="V2390" s="40">
        <f t="shared" si="301"/>
        <v>2238384.6118160002</v>
      </c>
      <c r="W2390" s="43">
        <f t="shared" si="302"/>
        <v>4.6144299248645484E-3</v>
      </c>
      <c r="Y2390" s="44">
        <f>Beazley_data[[#This Row],[total_RC]]</f>
        <v>1.0273367128211801</v>
      </c>
      <c r="Z2390" s="45">
        <f t="shared" si="303"/>
        <v>1.0273510114457101</v>
      </c>
      <c r="AA2390" s="43">
        <f t="shared" si="304"/>
        <v>1.3917954399860011E-5</v>
      </c>
      <c r="AD2390" s="42">
        <f>Beazley_data[[#This Row],[Cat_incurred]]+Beazley_data[[#This Row],[incurred_exc_cat]]</f>
        <v>2204695.7952218191</v>
      </c>
      <c r="AE2390" s="40">
        <f t="shared" si="305"/>
        <v>2109405.8449119399</v>
      </c>
      <c r="AF2390" s="43">
        <f t="shared" si="306"/>
        <v>-4.5173834394991522E-2</v>
      </c>
    </row>
    <row r="2391" spans="1:32" x14ac:dyDescent="0.25">
      <c r="A2391" s="46" t="s">
        <v>2672</v>
      </c>
      <c r="B2391" s="46" t="s">
        <v>52</v>
      </c>
      <c r="C2391">
        <v>2012</v>
      </c>
      <c r="D2391" s="84">
        <v>11053898.4267</v>
      </c>
      <c r="E2391">
        <v>1583521.6266677501</v>
      </c>
      <c r="F2391">
        <v>1427180.5016999999</v>
      </c>
      <c r="G2391">
        <v>1427180.5016999999</v>
      </c>
      <c r="H2391">
        <v>866.85599999999999</v>
      </c>
      <c r="I2391">
        <v>866.85599999999999</v>
      </c>
      <c r="J2391">
        <v>1.0808479085540601</v>
      </c>
      <c r="K2391">
        <v>1428047.3577000001</v>
      </c>
      <c r="L2391">
        <v>1428047.3577000001</v>
      </c>
      <c r="M2391" s="38">
        <f>IF(OR(Beazley_data[[#This Row],[total_RC]]&lt;0.6,Beazley_data[[#This Row],[total_RC]]&gt;2),1,Beazley_data[[#This Row],[total_RC]])</f>
        <v>1.0808479085540601</v>
      </c>
      <c r="P2391" s="39" t="str">
        <f>Beazley_data[[#This Row],[key]]</f>
        <v>P62012</v>
      </c>
      <c r="Q2391" s="40">
        <f>Beazley_data[[#This Row],[WEP]]</f>
        <v>11053898.4267</v>
      </c>
      <c r="R2391" s="40">
        <f t="shared" si="299"/>
        <v>11055475.8301642</v>
      </c>
      <c r="S2391" s="41">
        <f t="shared" si="300"/>
        <v>1.4268073924924378E-4</v>
      </c>
      <c r="U2391" s="42">
        <f>Beazley_data[[#This Row],[Acq_costs]]</f>
        <v>1583521.6266677501</v>
      </c>
      <c r="V2391" s="40">
        <f t="shared" si="301"/>
        <v>1583966.1557678599</v>
      </c>
      <c r="W2391" s="43">
        <f t="shared" si="302"/>
        <v>2.8064305445612788E-4</v>
      </c>
      <c r="Y2391" s="44">
        <f>Beazley_data[[#This Row],[total_RC]]</f>
        <v>1.0808479085540601</v>
      </c>
      <c r="Z2391" s="45">
        <f t="shared" si="303"/>
        <v>1.08084153007587</v>
      </c>
      <c r="AA2391" s="43">
        <f t="shared" si="304"/>
        <v>-5.9013999856430956E-6</v>
      </c>
      <c r="AD2391" s="42">
        <f>Beazley_data[[#This Row],[Cat_incurred]]+Beazley_data[[#This Row],[incurred_exc_cat]]</f>
        <v>1428047.3576999998</v>
      </c>
      <c r="AE2391" s="40">
        <f t="shared" si="305"/>
        <v>1411206.3578999999</v>
      </c>
      <c r="AF2391" s="43">
        <f t="shared" si="306"/>
        <v>-1.1933761285671057E-2</v>
      </c>
    </row>
    <row r="2392" spans="1:32" x14ac:dyDescent="0.25">
      <c r="A2392" s="48" t="s">
        <v>2673</v>
      </c>
      <c r="B2392" s="48" t="s">
        <v>52</v>
      </c>
      <c r="C2392" s="49">
        <v>2013</v>
      </c>
      <c r="D2392" s="85">
        <v>10717557.376800001</v>
      </c>
      <c r="E2392" s="49">
        <v>1507159.4252195</v>
      </c>
      <c r="F2392" s="49">
        <v>4128969.4271999998</v>
      </c>
      <c r="G2392" s="49">
        <v>4128969.4271999998</v>
      </c>
      <c r="H2392" s="49">
        <v>925338.52430000005</v>
      </c>
      <c r="I2392" s="49">
        <v>925338.52430000005</v>
      </c>
      <c r="J2392" s="49">
        <v>1.00381698041319</v>
      </c>
      <c r="K2392" s="49">
        <v>5054307.9515000004</v>
      </c>
      <c r="L2392" s="49">
        <v>5054307.9515000004</v>
      </c>
      <c r="M2392" s="38">
        <f>IF(OR(Beazley_data[[#This Row],[total_RC]]&lt;0.6,Beazley_data[[#This Row],[total_RC]]&gt;2),1,Beazley_data[[#This Row],[total_RC]])</f>
        <v>1.00381698041319</v>
      </c>
      <c r="P2392" s="39" t="str">
        <f>Beazley_data[[#This Row],[key]]</f>
        <v>P62013</v>
      </c>
      <c r="Q2392" s="40">
        <f>Beazley_data[[#This Row],[WEP]]</f>
        <v>10717557.376800001</v>
      </c>
      <c r="R2392" s="40">
        <f t="shared" si="299"/>
        <v>10669689.1435</v>
      </c>
      <c r="S2392" s="41">
        <f t="shared" si="300"/>
        <v>-4.4863756250257646E-3</v>
      </c>
      <c r="U2392" s="42">
        <f>Beazley_data[[#This Row],[Acq_costs]]</f>
        <v>1507159.4252195</v>
      </c>
      <c r="V2392" s="40">
        <f t="shared" si="301"/>
        <v>1497005.5575999999</v>
      </c>
      <c r="W2392" s="43">
        <f t="shared" si="302"/>
        <v>-6.7827855200342175E-3</v>
      </c>
      <c r="Y2392" s="44">
        <f>Beazley_data[[#This Row],[total_RC]]</f>
        <v>1.00381698041319</v>
      </c>
      <c r="Z2392" s="45">
        <f t="shared" si="303"/>
        <v>1.00369003027058</v>
      </c>
      <c r="AA2392" s="43">
        <f t="shared" si="304"/>
        <v>-1.2648341497999144E-4</v>
      </c>
      <c r="AD2392" s="42">
        <f>Beazley_data[[#This Row],[Cat_incurred]]+Beazley_data[[#This Row],[incurred_exc_cat]]</f>
        <v>5054307.9514999995</v>
      </c>
      <c r="AE2392" s="40">
        <f t="shared" si="305"/>
        <v>5046230.3315000003</v>
      </c>
      <c r="AF2392" s="43">
        <f t="shared" si="306"/>
        <v>-1.6007236034345056E-3</v>
      </c>
    </row>
    <row r="2393" spans="1:32" x14ac:dyDescent="0.25">
      <c r="A2393" s="46" t="s">
        <v>2674</v>
      </c>
      <c r="B2393" s="46" t="s">
        <v>52</v>
      </c>
      <c r="C2393">
        <v>2014</v>
      </c>
      <c r="D2393" s="84">
        <v>7105355.0225999998</v>
      </c>
      <c r="E2393">
        <v>1114804.9927310401</v>
      </c>
      <c r="F2393">
        <v>197.6035</v>
      </c>
      <c r="G2393">
        <v>197.6035</v>
      </c>
      <c r="H2393">
        <v>804623.34479999996</v>
      </c>
      <c r="I2393">
        <v>804623.34479999996</v>
      </c>
      <c r="J2393">
        <v>0.95665624471924804</v>
      </c>
      <c r="K2393">
        <v>804820.94830000005</v>
      </c>
      <c r="L2393">
        <v>804820.94830000005</v>
      </c>
      <c r="M2393" s="38">
        <f>IF(OR(Beazley_data[[#This Row],[total_RC]]&lt;0.6,Beazley_data[[#This Row],[total_RC]]&gt;2),1,Beazley_data[[#This Row],[total_RC]])</f>
        <v>0.95665624471924804</v>
      </c>
      <c r="P2393" s="39" t="str">
        <f>Beazley_data[[#This Row],[key]]</f>
        <v>P62014</v>
      </c>
      <c r="Q2393" s="40">
        <f>Beazley_data[[#This Row],[WEP]]</f>
        <v>7105355.0225999998</v>
      </c>
      <c r="R2393" s="40">
        <f t="shared" si="299"/>
        <v>7105355.0225999998</v>
      </c>
      <c r="S2393" s="41">
        <f t="shared" si="300"/>
        <v>0</v>
      </c>
      <c r="U2393" s="42">
        <f>Beazley_data[[#This Row],[Acq_costs]]</f>
        <v>1114804.9927310401</v>
      </c>
      <c r="V2393" s="40">
        <f t="shared" si="301"/>
        <v>1114804.9933</v>
      </c>
      <c r="W2393" s="43">
        <f t="shared" si="302"/>
        <v>5.1036716323774087E-10</v>
      </c>
      <c r="Y2393" s="44">
        <f>Beazley_data[[#This Row],[total_RC]]</f>
        <v>0.95665624471924804</v>
      </c>
      <c r="Z2393" s="45">
        <f t="shared" si="303"/>
        <v>0.95665624472256106</v>
      </c>
      <c r="AA2393" s="43">
        <f t="shared" si="304"/>
        <v>3.463121205825332E-12</v>
      </c>
      <c r="AD2393" s="42">
        <f>Beazley_data[[#This Row],[Cat_incurred]]+Beazley_data[[#This Row],[incurred_exc_cat]]</f>
        <v>804820.94829999993</v>
      </c>
      <c r="AE2393" s="40">
        <f t="shared" si="305"/>
        <v>820889.44429999997</v>
      </c>
      <c r="AF2393" s="43">
        <f t="shared" si="306"/>
        <v>1.9574494606520602E-2</v>
      </c>
    </row>
    <row r="2394" spans="1:32" x14ac:dyDescent="0.25">
      <c r="A2394" s="48" t="s">
        <v>2675</v>
      </c>
      <c r="B2394" s="48" t="s">
        <v>52</v>
      </c>
      <c r="C2394" s="49">
        <v>2015</v>
      </c>
      <c r="D2394" s="85">
        <v>10738870.412900001</v>
      </c>
      <c r="E2394" s="49">
        <v>1826359.8166620301</v>
      </c>
      <c r="F2394" s="49">
        <v>3873458.4634187198</v>
      </c>
      <c r="G2394" s="49">
        <v>3873458.4634187198</v>
      </c>
      <c r="H2394" s="49">
        <v>284327.80489999999</v>
      </c>
      <c r="I2394" s="49">
        <v>284327.80489999999</v>
      </c>
      <c r="J2394" s="49">
        <v>0.87705809444639604</v>
      </c>
      <c r="K2394" s="49">
        <v>4157786.2683187202</v>
      </c>
      <c r="L2394" s="49">
        <v>4157786.2683187202</v>
      </c>
      <c r="M2394" s="38">
        <f>IF(OR(Beazley_data[[#This Row],[total_RC]]&lt;0.6,Beazley_data[[#This Row],[total_RC]]&gt;2),1,Beazley_data[[#This Row],[total_RC]])</f>
        <v>0.87705809444639604</v>
      </c>
      <c r="P2394" s="39" t="str">
        <f>Beazley_data[[#This Row],[key]]</f>
        <v>P62015</v>
      </c>
      <c r="Q2394" s="40">
        <f>Beazley_data[[#This Row],[WEP]]</f>
        <v>10738870.412900001</v>
      </c>
      <c r="R2394" s="40">
        <f t="shared" si="299"/>
        <v>9295951.5193000007</v>
      </c>
      <c r="S2394" s="41">
        <f t="shared" si="300"/>
        <v>-0.15522013971396595</v>
      </c>
      <c r="U2394" s="42">
        <f>Beazley_data[[#This Row],[Acq_costs]]</f>
        <v>1826359.8166620301</v>
      </c>
      <c r="V2394" s="40">
        <f t="shared" si="301"/>
        <v>1538944.7104</v>
      </c>
      <c r="W2394" s="43">
        <f t="shared" si="302"/>
        <v>-0.18676116453028752</v>
      </c>
      <c r="Y2394" s="44">
        <f>Beazley_data[[#This Row],[total_RC]]</f>
        <v>0.87705809444639604</v>
      </c>
      <c r="Z2394" s="45">
        <f t="shared" si="303"/>
        <v>0.87550373014878302</v>
      </c>
      <c r="AA2394" s="43">
        <f t="shared" si="304"/>
        <v>-1.7753942605691372E-3</v>
      </c>
      <c r="AD2394" s="42">
        <f>Beazley_data[[#This Row],[Cat_incurred]]+Beazley_data[[#This Row],[incurred_exc_cat]]</f>
        <v>4157786.2683187197</v>
      </c>
      <c r="AE2394" s="40">
        <f t="shared" si="305"/>
        <v>4151659.5378632802</v>
      </c>
      <c r="AF2394" s="43">
        <f t="shared" si="306"/>
        <v>-1.4757304638214049E-3</v>
      </c>
    </row>
    <row r="2395" spans="1:32" x14ac:dyDescent="0.25">
      <c r="A2395" s="46" t="s">
        <v>2676</v>
      </c>
      <c r="B2395" s="46" t="s">
        <v>52</v>
      </c>
      <c r="C2395">
        <v>2016</v>
      </c>
      <c r="D2395" s="84">
        <v>14466533.147399999</v>
      </c>
      <c r="E2395">
        <v>2060141.54921611</v>
      </c>
      <c r="F2395">
        <v>6804750.8251</v>
      </c>
      <c r="G2395">
        <v>6804750.8251</v>
      </c>
      <c r="H2395">
        <v>723939.48089999997</v>
      </c>
      <c r="I2395">
        <v>723939.48089999997</v>
      </c>
      <c r="J2395">
        <v>0.92128951561949202</v>
      </c>
      <c r="K2395">
        <v>7528690.3059999999</v>
      </c>
      <c r="L2395">
        <v>7528690.3059999999</v>
      </c>
      <c r="M2395" s="38">
        <f>IF(OR(Beazley_data[[#This Row],[total_RC]]&lt;0.6,Beazley_data[[#This Row],[total_RC]]&gt;2),1,Beazley_data[[#This Row],[total_RC]])</f>
        <v>0.92128951561949202</v>
      </c>
      <c r="P2395" s="39" t="str">
        <f>Beazley_data[[#This Row],[key]]</f>
        <v>P62016</v>
      </c>
      <c r="Q2395" s="40">
        <f>Beazley_data[[#This Row],[WEP]]</f>
        <v>14466533.147399999</v>
      </c>
      <c r="R2395" s="40">
        <f t="shared" si="299"/>
        <v>12889996.083568599</v>
      </c>
      <c r="S2395" s="41">
        <f t="shared" si="300"/>
        <v>-0.12230702426985807</v>
      </c>
      <c r="U2395" s="42">
        <f>Beazley_data[[#This Row],[Acq_costs]]</f>
        <v>2060141.54921611</v>
      </c>
      <c r="V2395" s="40">
        <f t="shared" si="301"/>
        <v>1742031.7547629201</v>
      </c>
      <c r="W2395" s="43">
        <f t="shared" si="302"/>
        <v>-0.1826084935498106</v>
      </c>
      <c r="Y2395" s="44">
        <f>Beazley_data[[#This Row],[total_RC]]</f>
        <v>0.92128951561949202</v>
      </c>
      <c r="Z2395" s="45">
        <f t="shared" si="303"/>
        <v>0.93366955801079798</v>
      </c>
      <c r="AA2395" s="43">
        <f t="shared" si="304"/>
        <v>1.3259554502003792E-2</v>
      </c>
      <c r="AD2395" s="42">
        <f>Beazley_data[[#This Row],[Cat_incurred]]+Beazley_data[[#This Row],[incurred_exc_cat]]</f>
        <v>7528690.3059999999</v>
      </c>
      <c r="AE2395" s="40">
        <f t="shared" si="305"/>
        <v>7528690.3059999999</v>
      </c>
      <c r="AF2395" s="43">
        <f t="shared" si="306"/>
        <v>0</v>
      </c>
    </row>
    <row r="2396" spans="1:32" x14ac:dyDescent="0.25">
      <c r="A2396" s="48" t="s">
        <v>2677</v>
      </c>
      <c r="B2396" s="48" t="s">
        <v>52</v>
      </c>
      <c r="C2396" s="49">
        <v>2017</v>
      </c>
      <c r="D2396" s="85">
        <v>11143215.9136</v>
      </c>
      <c r="E2396" s="49">
        <v>1394414.2357580001</v>
      </c>
      <c r="F2396" s="49">
        <v>12882598.5132383</v>
      </c>
      <c r="G2396" s="49">
        <v>12974367.8891383</v>
      </c>
      <c r="H2396" s="49">
        <v>544347.34409999999</v>
      </c>
      <c r="I2396" s="49">
        <v>544347.34409999999</v>
      </c>
      <c r="J2396" s="49">
        <v>0.96004354296335304</v>
      </c>
      <c r="K2396" s="49">
        <v>13426945.8573383</v>
      </c>
      <c r="L2396" s="49">
        <v>13518715.2332383</v>
      </c>
      <c r="M2396" s="38">
        <f>IF(OR(Beazley_data[[#This Row],[total_RC]]&lt;0.6,Beazley_data[[#This Row],[total_RC]]&gt;2),1,Beazley_data[[#This Row],[total_RC]])</f>
        <v>0.96004354296335304</v>
      </c>
      <c r="P2396" s="39" t="str">
        <f>Beazley_data[[#This Row],[key]]</f>
        <v>P62017</v>
      </c>
      <c r="Q2396" s="40">
        <f>Beazley_data[[#This Row],[WEP]]</f>
        <v>11143215.9136</v>
      </c>
      <c r="R2396" s="40">
        <f t="shared" si="299"/>
        <v>9676647.4121431392</v>
      </c>
      <c r="S2396" s="41">
        <f t="shared" si="300"/>
        <v>-0.15155750116682734</v>
      </c>
      <c r="U2396" s="42">
        <f>Beazley_data[[#This Row],[Acq_costs]]</f>
        <v>1394414.2357580001</v>
      </c>
      <c r="V2396" s="40">
        <f t="shared" si="301"/>
        <v>1094226.57018038</v>
      </c>
      <c r="W2396" s="43">
        <f t="shared" si="302"/>
        <v>-0.27433775943508204</v>
      </c>
      <c r="Y2396" s="44">
        <f>Beazley_data[[#This Row],[total_RC]]</f>
        <v>0.96004354296335304</v>
      </c>
      <c r="Z2396" s="45">
        <f t="shared" si="303"/>
        <v>0.97818887742667904</v>
      </c>
      <c r="AA2396" s="43">
        <f t="shared" si="304"/>
        <v>1.8549929243788708E-2</v>
      </c>
      <c r="AD2396" s="42">
        <f>Beazley_data[[#This Row],[Cat_incurred]]+Beazley_data[[#This Row],[incurred_exc_cat]]</f>
        <v>13518715.2332383</v>
      </c>
      <c r="AE2396" s="40">
        <f t="shared" si="305"/>
        <v>13674159.425044</v>
      </c>
      <c r="AF2396" s="43">
        <f t="shared" si="306"/>
        <v>1.1367732887551855E-2</v>
      </c>
    </row>
    <row r="2397" spans="1:32" x14ac:dyDescent="0.25">
      <c r="A2397" s="46" t="s">
        <v>2678</v>
      </c>
      <c r="B2397" s="46" t="s">
        <v>52</v>
      </c>
      <c r="C2397">
        <v>2018</v>
      </c>
      <c r="D2397" s="84">
        <v>10459456.927999999</v>
      </c>
      <c r="E2397">
        <v>1800725.26219024</v>
      </c>
      <c r="F2397">
        <v>7347572.1642000005</v>
      </c>
      <c r="G2397">
        <v>7618498.3241999997</v>
      </c>
      <c r="H2397">
        <v>468351.57189999998</v>
      </c>
      <c r="I2397">
        <v>468351.57189999998</v>
      </c>
      <c r="J2397">
        <v>1.0664719347120799</v>
      </c>
      <c r="K2397">
        <v>7815923.7361000003</v>
      </c>
      <c r="L2397">
        <v>8086849.8960999995</v>
      </c>
      <c r="M2397" s="38">
        <f>IF(OR(Beazley_data[[#This Row],[total_RC]]&lt;0.6,Beazley_data[[#This Row],[total_RC]]&gt;2),1,Beazley_data[[#This Row],[total_RC]])</f>
        <v>1.0664719347120799</v>
      </c>
      <c r="P2397" s="39" t="str">
        <f>Beazley_data[[#This Row],[key]]</f>
        <v>P62018</v>
      </c>
      <c r="Q2397" s="40">
        <f>Beazley_data[[#This Row],[WEP]]</f>
        <v>10459456.927999999</v>
      </c>
      <c r="R2397" s="40">
        <f t="shared" si="299"/>
        <v>8639111.8872999996</v>
      </c>
      <c r="S2397" s="41">
        <f t="shared" si="300"/>
        <v>-0.21070974244193014</v>
      </c>
      <c r="U2397" s="42">
        <f>Beazley_data[[#This Row],[Acq_costs]]</f>
        <v>1800725.26219024</v>
      </c>
      <c r="V2397" s="40">
        <f t="shared" si="301"/>
        <v>1442441.6279</v>
      </c>
      <c r="W2397" s="43">
        <f t="shared" si="302"/>
        <v>-0.24838692073235058</v>
      </c>
      <c r="Y2397" s="44">
        <f>Beazley_data[[#This Row],[total_RC]]</f>
        <v>1.0664719347120799</v>
      </c>
      <c r="Z2397" s="45">
        <f t="shared" si="303"/>
        <v>1.06334403773618</v>
      </c>
      <c r="AA2397" s="43">
        <f t="shared" si="304"/>
        <v>-2.94156628983321E-3</v>
      </c>
      <c r="AD2397" s="42">
        <f>Beazley_data[[#This Row],[Cat_incurred]]+Beazley_data[[#This Row],[incurred_exc_cat]]</f>
        <v>8086849.8960999995</v>
      </c>
      <c r="AE2397" s="40">
        <f t="shared" si="305"/>
        <v>8308370.7408999996</v>
      </c>
      <c r="AF2397" s="43">
        <f t="shared" si="306"/>
        <v>2.6662368797471834E-2</v>
      </c>
    </row>
    <row r="2398" spans="1:32" x14ac:dyDescent="0.25">
      <c r="A2398" s="48" t="s">
        <v>2679</v>
      </c>
      <c r="B2398" s="48" t="s">
        <v>52</v>
      </c>
      <c r="C2398" s="49">
        <v>2019</v>
      </c>
      <c r="D2398" s="85">
        <v>11153649.778200001</v>
      </c>
      <c r="E2398" s="49">
        <v>1622178.1662542699</v>
      </c>
      <c r="F2398" s="49">
        <v>8326226.2166999998</v>
      </c>
      <c r="G2398" s="49">
        <v>8644373.8666999992</v>
      </c>
      <c r="H2398" s="49">
        <v>875810.64139999996</v>
      </c>
      <c r="I2398" s="49">
        <v>875810.64139999996</v>
      </c>
      <c r="J2398" s="49">
        <v>1.14529049770916</v>
      </c>
      <c r="K2398" s="49">
        <v>9202036.8581000008</v>
      </c>
      <c r="L2398" s="49">
        <v>9520184.5080999993</v>
      </c>
      <c r="M2398" s="38">
        <f>IF(OR(Beazley_data[[#This Row],[total_RC]]&lt;0.6,Beazley_data[[#This Row],[total_RC]]&gt;2),1,Beazley_data[[#This Row],[total_RC]])</f>
        <v>1.14529049770916</v>
      </c>
      <c r="P2398" s="39" t="str">
        <f>Beazley_data[[#This Row],[key]]</f>
        <v>P62019</v>
      </c>
      <c r="Q2398" s="40">
        <f>Beazley_data[[#This Row],[WEP]]</f>
        <v>11153649.778200001</v>
      </c>
      <c r="R2398" s="40">
        <f t="shared" si="299"/>
        <v>8536129.8670000006</v>
      </c>
      <c r="S2398" s="41">
        <f t="shared" si="300"/>
        <v>-0.30664012286400699</v>
      </c>
      <c r="U2398" s="42">
        <f>Beazley_data[[#This Row],[Acq_costs]]</f>
        <v>1622178.1662542699</v>
      </c>
      <c r="V2398" s="40">
        <f t="shared" si="301"/>
        <v>1130334.3230000001</v>
      </c>
      <c r="W2398" s="43">
        <f t="shared" si="302"/>
        <v>-0.43513129986964905</v>
      </c>
      <c r="Y2398" s="44">
        <f>Beazley_data[[#This Row],[total_RC]]</f>
        <v>1.14529049770916</v>
      </c>
      <c r="Z2398" s="45">
        <f t="shared" si="303"/>
        <v>1.12972452817796</v>
      </c>
      <c r="AA2398" s="43">
        <f t="shared" si="304"/>
        <v>-1.377855321624743E-2</v>
      </c>
      <c r="AD2398" s="42">
        <f>Beazley_data[[#This Row],[Cat_incurred]]+Beazley_data[[#This Row],[incurred_exc_cat]]</f>
        <v>9520184.5080999993</v>
      </c>
      <c r="AE2398" s="40">
        <f t="shared" si="305"/>
        <v>3851263.2952999999</v>
      </c>
      <c r="AF2398" s="43">
        <f t="shared" si="306"/>
        <v>-1.4719640746760241</v>
      </c>
    </row>
    <row r="2399" spans="1:32" x14ac:dyDescent="0.25">
      <c r="A2399" s="46" t="s">
        <v>2680</v>
      </c>
      <c r="B2399" s="46" t="s">
        <v>52</v>
      </c>
      <c r="C2399">
        <v>2020</v>
      </c>
      <c r="D2399" s="84">
        <v>12952810.864800001</v>
      </c>
      <c r="E2399">
        <v>1842990.11716449</v>
      </c>
      <c r="F2399">
        <v>9922816.3395858295</v>
      </c>
      <c r="G2399">
        <v>10057014.6112858</v>
      </c>
      <c r="H2399">
        <v>0</v>
      </c>
      <c r="I2399">
        <v>0</v>
      </c>
      <c r="J2399">
        <v>1.18324250370366</v>
      </c>
      <c r="K2399">
        <v>9922816.3395858295</v>
      </c>
      <c r="L2399">
        <v>10057014.6112858</v>
      </c>
      <c r="M2399" s="38">
        <f>IF(OR(Beazley_data[[#This Row],[total_RC]]&lt;0.6,Beazley_data[[#This Row],[total_RC]]&gt;2),1,Beazley_data[[#This Row],[total_RC]])</f>
        <v>1.18324250370366</v>
      </c>
      <c r="P2399" s="39" t="str">
        <f>Beazley_data[[#This Row],[key]]</f>
        <v>P62020</v>
      </c>
      <c r="Q2399" s="40">
        <f>Beazley_data[[#This Row],[WEP]]</f>
        <v>12952810.864800001</v>
      </c>
      <c r="R2399" s="40">
        <f t="shared" si="299"/>
        <v>9521234.7478</v>
      </c>
      <c r="S2399" s="41">
        <f t="shared" si="300"/>
        <v>-0.36041293045452</v>
      </c>
      <c r="U2399" s="42">
        <f>Beazley_data[[#This Row],[Acq_costs]]</f>
        <v>1842990.11716449</v>
      </c>
      <c r="V2399" s="40">
        <f t="shared" si="301"/>
        <v>1262885.2472000001</v>
      </c>
      <c r="W2399" s="43">
        <f t="shared" si="302"/>
        <v>-0.45934883731571546</v>
      </c>
      <c r="Y2399" s="44">
        <f>Beazley_data[[#This Row],[total_RC]]</f>
        <v>1.18324250370366</v>
      </c>
      <c r="Z2399" s="45">
        <f t="shared" si="303"/>
        <v>1.1730328867462001</v>
      </c>
      <c r="AA2399" s="43">
        <f t="shared" si="304"/>
        <v>-8.7036067554591041E-3</v>
      </c>
      <c r="AD2399" s="42">
        <f>Beazley_data[[#This Row],[Cat_incurred]]+Beazley_data[[#This Row],[incurred_exc_cat]]</f>
        <v>10057014.6112858</v>
      </c>
      <c r="AE2399" s="40">
        <f t="shared" si="305"/>
        <v>8626482.2365000006</v>
      </c>
      <c r="AF2399" s="43">
        <f t="shared" si="306"/>
        <v>-0.16583032753872634</v>
      </c>
    </row>
    <row r="2400" spans="1:32" x14ac:dyDescent="0.25">
      <c r="A2400" s="48" t="s">
        <v>2681</v>
      </c>
      <c r="B2400" s="48" t="s">
        <v>52</v>
      </c>
      <c r="C2400" s="49">
        <v>2021</v>
      </c>
      <c r="D2400" s="85">
        <v>15812751.7622</v>
      </c>
      <c r="E2400" s="49">
        <v>2235685.8322810698</v>
      </c>
      <c r="F2400" s="49">
        <v>2007550.2390000001</v>
      </c>
      <c r="G2400" s="49">
        <v>4441483.4357000003</v>
      </c>
      <c r="H2400" s="49">
        <v>20368.3</v>
      </c>
      <c r="I2400" s="49">
        <v>370118.75</v>
      </c>
      <c r="J2400" s="49">
        <v>1.1262580047781099</v>
      </c>
      <c r="K2400" s="49">
        <v>2027918.5390000001</v>
      </c>
      <c r="L2400" s="49">
        <v>4811602.1857000003</v>
      </c>
      <c r="M2400" s="38">
        <f>IF(OR(Beazley_data[[#This Row],[total_RC]]&lt;0.6,Beazley_data[[#This Row],[total_RC]]&gt;2),1,Beazley_data[[#This Row],[total_RC]])</f>
        <v>1.1262580047781099</v>
      </c>
      <c r="P2400" s="39" t="str">
        <f>Beazley_data[[#This Row],[key]]</f>
        <v>P62021</v>
      </c>
      <c r="Q2400" s="40">
        <f>Beazley_data[[#This Row],[WEP]]</f>
        <v>15812751.7622</v>
      </c>
      <c r="R2400" s="40">
        <f t="shared" si="299"/>
        <v>9748102.0459000003</v>
      </c>
      <c r="S2400" s="41">
        <f t="shared" si="300"/>
        <v>-0.62213646182035598</v>
      </c>
      <c r="U2400" s="42">
        <f>Beazley_data[[#This Row],[Acq_costs]]</f>
        <v>2235685.8322810698</v>
      </c>
      <c r="V2400" s="40">
        <f t="shared" si="301"/>
        <v>1281116.1414999999</v>
      </c>
      <c r="W2400" s="43">
        <f t="shared" si="302"/>
        <v>-0.74510784764869809</v>
      </c>
      <c r="Y2400" s="44">
        <f>Beazley_data[[#This Row],[total_RC]]</f>
        <v>1.1262580047781099</v>
      </c>
      <c r="Z2400" s="45">
        <f t="shared" si="303"/>
        <v>1.1144470686260199</v>
      </c>
      <c r="AA2400" s="43">
        <f t="shared" si="304"/>
        <v>-1.0598023436547255E-2</v>
      </c>
      <c r="AD2400" s="42">
        <f>Beazley_data[[#This Row],[Cat_incurred]]+Beazley_data[[#This Row],[incurred_exc_cat]]</f>
        <v>4811602.1857000003</v>
      </c>
      <c r="AE2400" s="40">
        <f t="shared" si="305"/>
        <v>2314248.9049999998</v>
      </c>
      <c r="AF2400" s="43">
        <f t="shared" si="306"/>
        <v>-1.07912043311521</v>
      </c>
    </row>
    <row r="2401" spans="1:32" x14ac:dyDescent="0.25">
      <c r="A2401" s="46" t="s">
        <v>2682</v>
      </c>
      <c r="B2401" s="46" t="s">
        <v>52</v>
      </c>
      <c r="C2401">
        <v>2022</v>
      </c>
      <c r="D2401" s="84">
        <v>25037567.894900002</v>
      </c>
      <c r="E2401">
        <v>3478812.3058102499</v>
      </c>
      <c r="F2401">
        <v>8827329.5677000005</v>
      </c>
      <c r="G2401">
        <v>13775854.0381</v>
      </c>
      <c r="H2401">
        <v>1622870.6579</v>
      </c>
      <c r="I2401">
        <v>3518553.9306999999</v>
      </c>
      <c r="J2401">
        <v>1.0873154516883901</v>
      </c>
      <c r="K2401">
        <v>10450200.2256</v>
      </c>
      <c r="L2401">
        <v>17294407.968800001</v>
      </c>
      <c r="M2401" s="38">
        <f>IF(OR(Beazley_data[[#This Row],[total_RC]]&lt;0.6,Beazley_data[[#This Row],[total_RC]]&gt;2),1,Beazley_data[[#This Row],[total_RC]])</f>
        <v>1.0873154516883901</v>
      </c>
      <c r="P2401" s="39" t="str">
        <f>Beazley_data[[#This Row],[key]]</f>
        <v>P62022</v>
      </c>
      <c r="Q2401" s="40">
        <f>Beazley_data[[#This Row],[WEP]]</f>
        <v>25037567.894900002</v>
      </c>
      <c r="R2401" s="40">
        <f t="shared" si="299"/>
        <v>3624562.886192</v>
      </c>
      <c r="S2401" s="41">
        <f t="shared" si="300"/>
        <v>-5.9077482391827685</v>
      </c>
      <c r="U2401" s="42">
        <f>Beazley_data[[#This Row],[Acq_costs]]</f>
        <v>3478812.3058102499</v>
      </c>
      <c r="V2401" s="40">
        <f t="shared" si="301"/>
        <v>421152.798648</v>
      </c>
      <c r="W2401" s="43">
        <f t="shared" si="302"/>
        <v>-7.2602141478771109</v>
      </c>
      <c r="Y2401" s="44">
        <f>Beazley_data[[#This Row],[total_RC]]</f>
        <v>1.0873154516883901</v>
      </c>
      <c r="Z2401" s="45">
        <f t="shared" si="303"/>
        <v>1.0203689698135701</v>
      </c>
      <c r="AA2401" s="43">
        <f t="shared" si="304"/>
        <v>-6.561007229282137E-2</v>
      </c>
      <c r="AD2401" s="42">
        <f>Beazley_data[[#This Row],[Cat_incurred]]+Beazley_data[[#This Row],[incurred_exc_cat]]</f>
        <v>17294407.968800001</v>
      </c>
      <c r="AE2401" s="40">
        <f t="shared" si="305"/>
        <v>0</v>
      </c>
      <c r="AF2401" s="43" t="str">
        <f t="shared" si="306"/>
        <v>no values</v>
      </c>
    </row>
    <row r="2402" spans="1:32" x14ac:dyDescent="0.25">
      <c r="A2402" s="48" t="s">
        <v>2683</v>
      </c>
      <c r="B2402" s="48" t="s">
        <v>52</v>
      </c>
      <c r="C2402" s="49">
        <v>2023</v>
      </c>
      <c r="D2402" s="85">
        <v>85138799.305000007</v>
      </c>
      <c r="E2402" s="49">
        <v>10918281.2444406</v>
      </c>
      <c r="F2402" s="49">
        <v>1550645.3</v>
      </c>
      <c r="G2402" s="49">
        <v>2554168</v>
      </c>
      <c r="H2402" s="49">
        <v>0</v>
      </c>
      <c r="I2402" s="49">
        <v>2265.5300000000002</v>
      </c>
      <c r="J2402" s="49">
        <v>1.2059250222205899</v>
      </c>
      <c r="K2402" s="49">
        <v>1550645.3</v>
      </c>
      <c r="L2402" s="49">
        <v>2556433.5299999998</v>
      </c>
      <c r="M2402" s="38">
        <f>IF(OR(Beazley_data[[#This Row],[total_RC]]&lt;0.6,Beazley_data[[#This Row],[total_RC]]&gt;2),1,Beazley_data[[#This Row],[total_RC]])</f>
        <v>1.2059250222205899</v>
      </c>
      <c r="P2402" s="39" t="str">
        <f>Beazley_data[[#This Row],[key]]</f>
        <v>P62023</v>
      </c>
      <c r="Q2402" s="40">
        <f>Beazley_data[[#This Row],[WEP]]</f>
        <v>85138799.305000007</v>
      </c>
      <c r="R2402" s="40">
        <f t="shared" si="299"/>
        <v>0</v>
      </c>
      <c r="S2402" s="41" t="str">
        <f t="shared" si="300"/>
        <v>no values</v>
      </c>
      <c r="U2402" s="42">
        <f>Beazley_data[[#This Row],[Acq_costs]]</f>
        <v>10918281.2444406</v>
      </c>
      <c r="V2402" s="40">
        <f t="shared" si="301"/>
        <v>0</v>
      </c>
      <c r="W2402" s="43" t="str">
        <f t="shared" si="302"/>
        <v>no values</v>
      </c>
      <c r="Y2402" s="44">
        <f>Beazley_data[[#This Row],[total_RC]]</f>
        <v>1.2059250222205899</v>
      </c>
      <c r="Z2402" s="45">
        <f t="shared" si="303"/>
        <v>0</v>
      </c>
      <c r="AA2402" s="43" t="str">
        <f t="shared" si="304"/>
        <v>no values</v>
      </c>
      <c r="AD2402" s="42">
        <f>Beazley_data[[#This Row],[Cat_incurred]]+Beazley_data[[#This Row],[incurred_exc_cat]]</f>
        <v>2556433.5299999998</v>
      </c>
      <c r="AE2402" s="40">
        <f t="shared" si="305"/>
        <v>0</v>
      </c>
      <c r="AF2402" s="43" t="str">
        <f t="shared" si="306"/>
        <v>no values</v>
      </c>
    </row>
    <row r="2403" spans="1:32" x14ac:dyDescent="0.25">
      <c r="A2403" s="46" t="s">
        <v>2684</v>
      </c>
      <c r="B2403" s="46" t="s">
        <v>52</v>
      </c>
      <c r="C2403">
        <v>2024</v>
      </c>
      <c r="D2403" s="84">
        <v>16310266.104599999</v>
      </c>
      <c r="E2403">
        <v>1859551.3547151899</v>
      </c>
      <c r="F2403">
        <v>0</v>
      </c>
      <c r="G2403">
        <v>0</v>
      </c>
      <c r="H2403">
        <v>0</v>
      </c>
      <c r="I2403">
        <v>0</v>
      </c>
      <c r="J2403">
        <v>1.0196702576099299</v>
      </c>
      <c r="K2403">
        <v>0</v>
      </c>
      <c r="L2403">
        <v>0</v>
      </c>
      <c r="M2403" s="38">
        <f>IF(OR(Beazley_data[[#This Row],[total_RC]]&lt;0.6,Beazley_data[[#This Row],[total_RC]]&gt;2),1,Beazley_data[[#This Row],[total_RC]])</f>
        <v>1.0196702576099299</v>
      </c>
      <c r="P2403" s="39" t="str">
        <f>Beazley_data[[#This Row],[key]]</f>
        <v>P62024</v>
      </c>
      <c r="Q2403" s="40">
        <f>Beazley_data[[#This Row],[WEP]]</f>
        <v>16310266.104599999</v>
      </c>
      <c r="R2403" s="40">
        <f t="shared" si="299"/>
        <v>0</v>
      </c>
      <c r="S2403" s="41" t="str">
        <f t="shared" si="300"/>
        <v>no values</v>
      </c>
      <c r="U2403" s="42">
        <f>Beazley_data[[#This Row],[Acq_costs]]</f>
        <v>1859551.3547151899</v>
      </c>
      <c r="V2403" s="40">
        <f t="shared" si="301"/>
        <v>0</v>
      </c>
      <c r="W2403" s="43" t="str">
        <f t="shared" si="302"/>
        <v>no values</v>
      </c>
      <c r="Y2403" s="44">
        <f>Beazley_data[[#This Row],[total_RC]]</f>
        <v>1.0196702576099299</v>
      </c>
      <c r="Z2403" s="45">
        <f t="shared" si="303"/>
        <v>0</v>
      </c>
      <c r="AA2403" s="43" t="str">
        <f t="shared" si="304"/>
        <v>no values</v>
      </c>
      <c r="AD2403" s="42">
        <f>Beazley_data[[#This Row],[Cat_incurred]]+Beazley_data[[#This Row],[incurred_exc_cat]]</f>
        <v>0</v>
      </c>
      <c r="AE2403" s="40">
        <f t="shared" si="305"/>
        <v>0</v>
      </c>
      <c r="AF2403" s="43" t="str">
        <f t="shared" si="306"/>
        <v>no values</v>
      </c>
    </row>
    <row r="2404" spans="1:32" x14ac:dyDescent="0.25">
      <c r="A2404" s="48" t="s">
        <v>2685</v>
      </c>
      <c r="B2404" s="48" t="s">
        <v>54</v>
      </c>
      <c r="C2404" s="49">
        <v>2003</v>
      </c>
      <c r="D2404" s="85">
        <v>51889.7889</v>
      </c>
      <c r="E2404" s="49">
        <v>0.51890307803077995</v>
      </c>
      <c r="F2404" s="49">
        <v>0</v>
      </c>
      <c r="G2404" s="49">
        <v>0</v>
      </c>
      <c r="H2404" s="49">
        <v>0</v>
      </c>
      <c r="I2404" s="49">
        <v>0</v>
      </c>
      <c r="J2404" s="49">
        <v>0.8</v>
      </c>
      <c r="K2404" s="49">
        <v>0</v>
      </c>
      <c r="L2404" s="49">
        <v>0</v>
      </c>
      <c r="M2404" s="38">
        <f>IF(OR(Beazley_data[[#This Row],[total_RC]]&lt;0.6,Beazley_data[[#This Row],[total_RC]]&gt;2),1,Beazley_data[[#This Row],[total_RC]])</f>
        <v>0.8</v>
      </c>
      <c r="P2404" s="39" t="str">
        <f>Beazley_data[[#This Row],[key]]</f>
        <v>P72003</v>
      </c>
      <c r="Q2404" s="40">
        <f>Beazley_data[[#This Row],[WEP]]</f>
        <v>51889.7889</v>
      </c>
      <c r="R2404" s="40">
        <f t="shared" si="299"/>
        <v>0</v>
      </c>
      <c r="S2404" s="41" t="str">
        <f t="shared" si="300"/>
        <v>no values</v>
      </c>
      <c r="U2404" s="42">
        <f>Beazley_data[[#This Row],[Acq_costs]]</f>
        <v>0.51890307803077995</v>
      </c>
      <c r="V2404" s="40">
        <f t="shared" si="301"/>
        <v>0</v>
      </c>
      <c r="W2404" s="43" t="str">
        <f t="shared" si="302"/>
        <v>no values</v>
      </c>
      <c r="Y2404" s="44">
        <f>Beazley_data[[#This Row],[total_RC]]</f>
        <v>0.8</v>
      </c>
      <c r="Z2404" s="45">
        <f t="shared" si="303"/>
        <v>0</v>
      </c>
      <c r="AA2404" s="43" t="str">
        <f t="shared" si="304"/>
        <v>no values</v>
      </c>
      <c r="AD2404" s="42">
        <f>Beazley_data[[#This Row],[Cat_incurred]]+Beazley_data[[#This Row],[incurred_exc_cat]]</f>
        <v>0</v>
      </c>
      <c r="AE2404" s="40">
        <f t="shared" si="305"/>
        <v>0</v>
      </c>
      <c r="AF2404" s="43" t="str">
        <f t="shared" si="306"/>
        <v>no values</v>
      </c>
    </row>
    <row r="2405" spans="1:32" x14ac:dyDescent="0.25">
      <c r="A2405" s="46" t="s">
        <v>2686</v>
      </c>
      <c r="B2405" s="46" t="s">
        <v>54</v>
      </c>
      <c r="C2405">
        <v>2004</v>
      </c>
      <c r="D2405" s="84">
        <v>10540720.7226</v>
      </c>
      <c r="E2405">
        <v>1936818.99101379</v>
      </c>
      <c r="F2405">
        <v>6584173.5325365001</v>
      </c>
      <c r="G2405">
        <v>6584173.5325365001</v>
      </c>
      <c r="H2405">
        <v>108265.23990566</v>
      </c>
      <c r="I2405">
        <v>108265.23990566</v>
      </c>
      <c r="J2405">
        <v>0.89174167368127799</v>
      </c>
      <c r="K2405">
        <v>6692438.7724421602</v>
      </c>
      <c r="L2405">
        <v>6692438.7724421602</v>
      </c>
      <c r="M2405" s="38">
        <f>IF(OR(Beazley_data[[#This Row],[total_RC]]&lt;0.6,Beazley_data[[#This Row],[total_RC]]&gt;2),1,Beazley_data[[#This Row],[total_RC]])</f>
        <v>0.89174167368127799</v>
      </c>
      <c r="P2405" s="39" t="str">
        <f>Beazley_data[[#This Row],[key]]</f>
        <v>P72004</v>
      </c>
      <c r="Q2405" s="40">
        <f>Beazley_data[[#This Row],[WEP]]</f>
        <v>10540720.7226</v>
      </c>
      <c r="R2405" s="40">
        <f t="shared" si="299"/>
        <v>10789011.317834901</v>
      </c>
      <c r="S2405" s="41">
        <f t="shared" si="300"/>
        <v>2.3013285269657752E-2</v>
      </c>
      <c r="U2405" s="42">
        <f>Beazley_data[[#This Row],[Acq_costs]]</f>
        <v>1936818.99101379</v>
      </c>
      <c r="V2405" s="40">
        <f t="shared" si="301"/>
        <v>1970040.49746818</v>
      </c>
      <c r="W2405" s="43">
        <f t="shared" si="302"/>
        <v>1.6863362198434501E-2</v>
      </c>
      <c r="Y2405" s="44">
        <f>Beazley_data[[#This Row],[total_RC]]</f>
        <v>0.89174167368127799</v>
      </c>
      <c r="Z2405" s="45">
        <f t="shared" si="303"/>
        <v>0.89075946078731305</v>
      </c>
      <c r="AA2405" s="43">
        <f t="shared" si="304"/>
        <v>-1.1026690562419559E-3</v>
      </c>
      <c r="AD2405" s="42">
        <f>Beazley_data[[#This Row],[Cat_incurred]]+Beazley_data[[#This Row],[incurred_exc_cat]]</f>
        <v>6692438.7724421602</v>
      </c>
      <c r="AE2405" s="40">
        <f t="shared" si="305"/>
        <v>6996311.2234720001</v>
      </c>
      <c r="AF2405" s="43">
        <f t="shared" si="306"/>
        <v>4.3433238076999059E-2</v>
      </c>
    </row>
    <row r="2406" spans="1:32" x14ac:dyDescent="0.25">
      <c r="A2406" s="48" t="s">
        <v>2687</v>
      </c>
      <c r="B2406" s="48" t="s">
        <v>54</v>
      </c>
      <c r="C2406" s="49">
        <v>2005</v>
      </c>
      <c r="D2406" s="85">
        <v>8700079.4044000003</v>
      </c>
      <c r="E2406" s="49">
        <v>1614802.6931512901</v>
      </c>
      <c r="F2406" s="49">
        <v>14411911.7123078</v>
      </c>
      <c r="G2406" s="49">
        <v>14411911.7123078</v>
      </c>
      <c r="H2406" s="49">
        <v>885320.73801412003</v>
      </c>
      <c r="I2406" s="49">
        <v>885320.73801412003</v>
      </c>
      <c r="J2406" s="49">
        <v>0.95545385613432798</v>
      </c>
      <c r="K2406" s="49">
        <v>15297232.4503219</v>
      </c>
      <c r="L2406" s="49">
        <v>15297232.4503219</v>
      </c>
      <c r="M2406" s="38">
        <f>IF(OR(Beazley_data[[#This Row],[total_RC]]&lt;0.6,Beazley_data[[#This Row],[total_RC]]&gt;2),1,Beazley_data[[#This Row],[total_RC]])</f>
        <v>0.95545385613432798</v>
      </c>
      <c r="P2406" s="39" t="str">
        <f>Beazley_data[[#This Row],[key]]</f>
        <v>P72005</v>
      </c>
      <c r="Q2406" s="40">
        <f>Beazley_data[[#This Row],[WEP]]</f>
        <v>8700079.4044000003</v>
      </c>
      <c r="R2406" s="40">
        <f t="shared" si="299"/>
        <v>8863508.0729487706</v>
      </c>
      <c r="S2406" s="41">
        <f t="shared" si="300"/>
        <v>1.8438373068960234E-2</v>
      </c>
      <c r="U2406" s="42">
        <f>Beazley_data[[#This Row],[Acq_costs]]</f>
        <v>1614802.6931512901</v>
      </c>
      <c r="V2406" s="40">
        <f t="shared" si="301"/>
        <v>1643423.8449565</v>
      </c>
      <c r="W2406" s="43">
        <f t="shared" si="302"/>
        <v>1.7415563181126598E-2</v>
      </c>
      <c r="Y2406" s="44">
        <f>Beazley_data[[#This Row],[total_RC]]</f>
        <v>0.95545385613432798</v>
      </c>
      <c r="Z2406" s="45">
        <f t="shared" si="303"/>
        <v>0.95511679517894799</v>
      </c>
      <c r="AA2406" s="43">
        <f t="shared" si="304"/>
        <v>-3.5290024956251205E-4</v>
      </c>
      <c r="AD2406" s="42">
        <f>Beazley_data[[#This Row],[Cat_incurred]]+Beazley_data[[#This Row],[incurred_exc_cat]]</f>
        <v>15297232.45032192</v>
      </c>
      <c r="AE2406" s="40">
        <f t="shared" si="305"/>
        <v>15331710.980588</v>
      </c>
      <c r="AF2406" s="43">
        <f t="shared" si="306"/>
        <v>2.248837739619178E-3</v>
      </c>
    </row>
    <row r="2407" spans="1:32" x14ac:dyDescent="0.25">
      <c r="A2407" s="46" t="s">
        <v>2688</v>
      </c>
      <c r="B2407" s="46" t="s">
        <v>54</v>
      </c>
      <c r="C2407">
        <v>2006</v>
      </c>
      <c r="D2407" s="84">
        <v>9100438.2204999998</v>
      </c>
      <c r="E2407">
        <v>1701162.70391899</v>
      </c>
      <c r="F2407">
        <v>428030.16287746001</v>
      </c>
      <c r="G2407">
        <v>428030.16287746001</v>
      </c>
      <c r="H2407">
        <v>77199.770591399996</v>
      </c>
      <c r="I2407">
        <v>77199.770591399996</v>
      </c>
      <c r="J2407">
        <v>1.1129980466648299</v>
      </c>
      <c r="K2407">
        <v>505229.93346885999</v>
      </c>
      <c r="L2407">
        <v>505229.93346885999</v>
      </c>
      <c r="M2407" s="38">
        <f>IF(OR(Beazley_data[[#This Row],[total_RC]]&lt;0.6,Beazley_data[[#This Row],[total_RC]]&gt;2),1,Beazley_data[[#This Row],[total_RC]])</f>
        <v>1.1129980466648299</v>
      </c>
      <c r="P2407" s="39" t="str">
        <f>Beazley_data[[#This Row],[key]]</f>
        <v>P72006</v>
      </c>
      <c r="Q2407" s="40">
        <f>Beazley_data[[#This Row],[WEP]]</f>
        <v>9100438.2204999998</v>
      </c>
      <c r="R2407" s="40">
        <f t="shared" si="299"/>
        <v>9181218.3885959294</v>
      </c>
      <c r="S2407" s="41">
        <f t="shared" si="300"/>
        <v>8.7984148374323935E-3</v>
      </c>
      <c r="U2407" s="42">
        <f>Beazley_data[[#This Row],[Acq_costs]]</f>
        <v>1701162.70391899</v>
      </c>
      <c r="V2407" s="40">
        <f t="shared" si="301"/>
        <v>1715565.4722738699</v>
      </c>
      <c r="W2407" s="43">
        <f t="shared" si="302"/>
        <v>8.3953475327234219E-3</v>
      </c>
      <c r="Y2407" s="44">
        <f>Beazley_data[[#This Row],[total_RC]]</f>
        <v>1.1129980466648299</v>
      </c>
      <c r="Z2407" s="45">
        <f t="shared" si="303"/>
        <v>1.1124717651204601</v>
      </c>
      <c r="AA2407" s="43">
        <f t="shared" si="304"/>
        <v>-4.7307406881725016E-4</v>
      </c>
      <c r="AD2407" s="42">
        <f>Beazley_data[[#This Row],[Cat_incurred]]+Beazley_data[[#This Row],[incurred_exc_cat]]</f>
        <v>505229.93346885999</v>
      </c>
      <c r="AE2407" s="40">
        <f t="shared" si="305"/>
        <v>532627.99471200001</v>
      </c>
      <c r="AF2407" s="43">
        <f t="shared" si="306"/>
        <v>5.1439393939393979E-2</v>
      </c>
    </row>
    <row r="2408" spans="1:32" x14ac:dyDescent="0.25">
      <c r="A2408" s="48" t="s">
        <v>2689</v>
      </c>
      <c r="B2408" s="48" t="s">
        <v>54</v>
      </c>
      <c r="C2408" s="49">
        <v>2007</v>
      </c>
      <c r="D2408" s="85">
        <v>8989837.3892000001</v>
      </c>
      <c r="E2408" s="49">
        <v>1804093.9884948099</v>
      </c>
      <c r="F2408" s="49">
        <v>654160.47427443101</v>
      </c>
      <c r="G2408" s="49">
        <v>654160.47427443101</v>
      </c>
      <c r="H2408" s="49">
        <v>232414.48938760001</v>
      </c>
      <c r="I2408" s="49">
        <v>232414.48938760001</v>
      </c>
      <c r="J2408" s="49">
        <v>0.95682351463611903</v>
      </c>
      <c r="K2408" s="49">
        <v>886574.96366203099</v>
      </c>
      <c r="L2408" s="49">
        <v>886574.96366203099</v>
      </c>
      <c r="M2408" s="38">
        <f>IF(OR(Beazley_data[[#This Row],[total_RC]]&lt;0.6,Beazley_data[[#This Row],[total_RC]]&gt;2),1,Beazley_data[[#This Row],[total_RC]])</f>
        <v>0.95682351463611903</v>
      </c>
      <c r="P2408" s="39" t="str">
        <f>Beazley_data[[#This Row],[key]]</f>
        <v>P72007</v>
      </c>
      <c r="Q2408" s="40">
        <f>Beazley_data[[#This Row],[WEP]]</f>
        <v>8989837.3892000001</v>
      </c>
      <c r="R2408" s="40">
        <f t="shared" si="299"/>
        <v>9031107.8914042804</v>
      </c>
      <c r="S2408" s="41">
        <f t="shared" si="300"/>
        <v>4.569816095715256E-3</v>
      </c>
      <c r="U2408" s="42">
        <f>Beazley_data[[#This Row],[Acq_costs]]</f>
        <v>1804093.9884948099</v>
      </c>
      <c r="V2408" s="40">
        <f t="shared" si="301"/>
        <v>1809158.1097521901</v>
      </c>
      <c r="W2408" s="43">
        <f t="shared" si="302"/>
        <v>2.7991590287671296E-3</v>
      </c>
      <c r="Y2408" s="44">
        <f>Beazley_data[[#This Row],[total_RC]]</f>
        <v>0.95682351463611903</v>
      </c>
      <c r="Z2408" s="45">
        <f t="shared" si="303"/>
        <v>0.95675526285022305</v>
      </c>
      <c r="AA2408" s="43">
        <f t="shared" si="304"/>
        <v>-7.1336723764291618E-5</v>
      </c>
      <c r="AD2408" s="42">
        <f>Beazley_data[[#This Row],[Cat_incurred]]+Beazley_data[[#This Row],[incurred_exc_cat]]</f>
        <v>886574.96366203099</v>
      </c>
      <c r="AE2408" s="40">
        <f t="shared" si="305"/>
        <v>893884.83400494896</v>
      </c>
      <c r="AF2408" s="43">
        <f t="shared" si="306"/>
        <v>8.1776422027062846E-3</v>
      </c>
    </row>
    <row r="2409" spans="1:32" x14ac:dyDescent="0.25">
      <c r="A2409" s="46" t="s">
        <v>2690</v>
      </c>
      <c r="B2409" s="46" t="s">
        <v>54</v>
      </c>
      <c r="C2409">
        <v>2008</v>
      </c>
      <c r="D2409" s="84">
        <v>8830895.8423999995</v>
      </c>
      <c r="E2409">
        <v>1676025.1454001199</v>
      </c>
      <c r="F2409">
        <v>424326.92582479998</v>
      </c>
      <c r="G2409">
        <v>424326.92582479998</v>
      </c>
      <c r="H2409">
        <v>219946.00806138999</v>
      </c>
      <c r="I2409">
        <v>219946.00806138999</v>
      </c>
      <c r="J2409">
        <v>0.91839967937886902</v>
      </c>
      <c r="K2409">
        <v>644272.93388618995</v>
      </c>
      <c r="L2409">
        <v>644272.93388618995</v>
      </c>
      <c r="M2409" s="38">
        <f>IF(OR(Beazley_data[[#This Row],[total_RC]]&lt;0.6,Beazley_data[[#This Row],[total_RC]]&gt;2),1,Beazley_data[[#This Row],[total_RC]])</f>
        <v>0.91839967937886902</v>
      </c>
      <c r="P2409" s="39" t="str">
        <f>Beazley_data[[#This Row],[key]]</f>
        <v>P72008</v>
      </c>
      <c r="Q2409" s="40">
        <f>Beazley_data[[#This Row],[WEP]]</f>
        <v>8830895.8423999995</v>
      </c>
      <c r="R2409" s="40">
        <f t="shared" si="299"/>
        <v>8896632.4088805392</v>
      </c>
      <c r="S2409" s="41">
        <f t="shared" si="300"/>
        <v>7.3889268949588255E-3</v>
      </c>
      <c r="U2409" s="42">
        <f>Beazley_data[[#This Row],[Acq_costs]]</f>
        <v>1676025.1454001199</v>
      </c>
      <c r="V2409" s="40">
        <f t="shared" si="301"/>
        <v>1688262.5026010999</v>
      </c>
      <c r="W2409" s="43">
        <f t="shared" si="302"/>
        <v>7.248491974515753E-3</v>
      </c>
      <c r="Y2409" s="44">
        <f>Beazley_data[[#This Row],[total_RC]]</f>
        <v>0.91839967937886902</v>
      </c>
      <c r="Z2409" s="45">
        <f t="shared" si="303"/>
        <v>0.918332056995255</v>
      </c>
      <c r="AA2409" s="43">
        <f t="shared" si="304"/>
        <v>-7.3636091758874802E-5</v>
      </c>
      <c r="AD2409" s="42">
        <f>Beazley_data[[#This Row],[Cat_incurred]]+Beazley_data[[#This Row],[incurred_exc_cat]]</f>
        <v>644272.93388618995</v>
      </c>
      <c r="AE2409" s="40">
        <f t="shared" si="305"/>
        <v>645965.37084800005</v>
      </c>
      <c r="AF2409" s="43">
        <f t="shared" si="306"/>
        <v>2.6200119049544935E-3</v>
      </c>
    </row>
    <row r="2410" spans="1:32" x14ac:dyDescent="0.25">
      <c r="A2410" s="48" t="s">
        <v>2691</v>
      </c>
      <c r="B2410" s="48" t="s">
        <v>54</v>
      </c>
      <c r="C2410" s="49">
        <v>2009</v>
      </c>
      <c r="D2410" s="85">
        <v>11059860.906199999</v>
      </c>
      <c r="E2410" s="49">
        <v>2197466.9845312601</v>
      </c>
      <c r="F2410" s="49">
        <v>12127138.916505801</v>
      </c>
      <c r="G2410" s="49">
        <v>12127138.916505801</v>
      </c>
      <c r="H2410" s="49">
        <v>992423.0148</v>
      </c>
      <c r="I2410" s="49">
        <v>992423.0148</v>
      </c>
      <c r="J2410" s="49">
        <v>1.1109317757012001</v>
      </c>
      <c r="K2410" s="49">
        <v>13119561.9313058</v>
      </c>
      <c r="L2410" s="49">
        <v>13119561.9313058</v>
      </c>
      <c r="M2410" s="38">
        <f>IF(OR(Beazley_data[[#This Row],[total_RC]]&lt;0.6,Beazley_data[[#This Row],[total_RC]]&gt;2),1,Beazley_data[[#This Row],[total_RC]])</f>
        <v>1.1109317757012001</v>
      </c>
      <c r="P2410" s="39" t="str">
        <f>Beazley_data[[#This Row],[key]]</f>
        <v>P72009</v>
      </c>
      <c r="Q2410" s="40">
        <f>Beazley_data[[#This Row],[WEP]]</f>
        <v>11059860.906199999</v>
      </c>
      <c r="R2410" s="40">
        <f t="shared" si="299"/>
        <v>10992834.9256873</v>
      </c>
      <c r="S2410" s="41">
        <f t="shared" si="300"/>
        <v>-6.0972425189499951E-3</v>
      </c>
      <c r="U2410" s="42">
        <f>Beazley_data[[#This Row],[Acq_costs]]</f>
        <v>2197466.9845312601</v>
      </c>
      <c r="V2410" s="40">
        <f t="shared" si="301"/>
        <v>2192915.3760318598</v>
      </c>
      <c r="W2410" s="43">
        <f t="shared" si="302"/>
        <v>-2.0755969651854865E-3</v>
      </c>
      <c r="Y2410" s="44">
        <f>Beazley_data[[#This Row],[total_RC]]</f>
        <v>1.1109317757012001</v>
      </c>
      <c r="Z2410" s="45">
        <f t="shared" si="303"/>
        <v>1.1106747797230101</v>
      </c>
      <c r="AA2410" s="43">
        <f t="shared" si="304"/>
        <v>-2.3138724573726929E-4</v>
      </c>
      <c r="AD2410" s="42">
        <f>Beazley_data[[#This Row],[Cat_incurred]]+Beazley_data[[#This Row],[incurred_exc_cat]]</f>
        <v>13119561.9313058</v>
      </c>
      <c r="AE2410" s="40">
        <f t="shared" si="305"/>
        <v>13120404.641628001</v>
      </c>
      <c r="AF2410" s="43">
        <f t="shared" si="306"/>
        <v>6.4228988755996711E-5</v>
      </c>
    </row>
    <row r="2411" spans="1:32" x14ac:dyDescent="0.25">
      <c r="A2411" s="46" t="s">
        <v>2692</v>
      </c>
      <c r="B2411" s="46" t="s">
        <v>54</v>
      </c>
      <c r="C2411">
        <v>2010</v>
      </c>
      <c r="D2411" s="84">
        <v>14798019.785</v>
      </c>
      <c r="E2411">
        <v>3253673.1382697099</v>
      </c>
      <c r="F2411">
        <v>7634095.9926475696</v>
      </c>
      <c r="G2411">
        <v>7635877.4926475696</v>
      </c>
      <c r="H2411">
        <v>1067585.9606999999</v>
      </c>
      <c r="I2411">
        <v>1067585.9606999999</v>
      </c>
      <c r="J2411">
        <v>0.94681382264648195</v>
      </c>
      <c r="K2411">
        <v>8701681.9533475693</v>
      </c>
      <c r="L2411">
        <v>8703463.4533475693</v>
      </c>
      <c r="M2411" s="38">
        <f>IF(OR(Beazley_data[[#This Row],[total_RC]]&lt;0.6,Beazley_data[[#This Row],[total_RC]]&gt;2),1,Beazley_data[[#This Row],[total_RC]])</f>
        <v>0.94681382264648195</v>
      </c>
      <c r="P2411" s="39" t="str">
        <f>Beazley_data[[#This Row],[key]]</f>
        <v>P72010</v>
      </c>
      <c r="Q2411" s="40">
        <f>Beazley_data[[#This Row],[WEP]]</f>
        <v>14798019.785</v>
      </c>
      <c r="R2411" s="40">
        <f t="shared" si="299"/>
        <v>14553226.6480387</v>
      </c>
      <c r="S2411" s="41">
        <f t="shared" si="300"/>
        <v>-1.6820540412204054E-2</v>
      </c>
      <c r="U2411" s="42">
        <f>Beazley_data[[#This Row],[Acq_costs]]</f>
        <v>3253673.1382697099</v>
      </c>
      <c r="V2411" s="40">
        <f t="shared" si="301"/>
        <v>3208889.8296096898</v>
      </c>
      <c r="W2411" s="43">
        <f t="shared" si="302"/>
        <v>-1.3956013150338445E-2</v>
      </c>
      <c r="Y2411" s="44">
        <f>Beazley_data[[#This Row],[total_RC]]</f>
        <v>0.94681382264648195</v>
      </c>
      <c r="Z2411" s="45">
        <f t="shared" si="303"/>
        <v>0.946718280573426</v>
      </c>
      <c r="AA2411" s="43">
        <f t="shared" si="304"/>
        <v>-1.0091922276823944E-4</v>
      </c>
      <c r="AD2411" s="42">
        <f>Beazley_data[[#This Row],[Cat_incurred]]+Beazley_data[[#This Row],[incurred_exc_cat]]</f>
        <v>8703463.4533475693</v>
      </c>
      <c r="AE2411" s="40">
        <f t="shared" si="305"/>
        <v>8703482.6277440004</v>
      </c>
      <c r="AF2411" s="43">
        <f t="shared" si="306"/>
        <v>2.2030717186648394E-6</v>
      </c>
    </row>
    <row r="2412" spans="1:32" x14ac:dyDescent="0.25">
      <c r="A2412" s="48" t="s">
        <v>2693</v>
      </c>
      <c r="B2412" s="48" t="s">
        <v>54</v>
      </c>
      <c r="C2412" s="49">
        <v>2011</v>
      </c>
      <c r="D2412" s="85">
        <v>10575065.906500001</v>
      </c>
      <c r="E2412" s="49">
        <v>2049506.48987722</v>
      </c>
      <c r="F2412" s="49">
        <v>7982854.5709594097</v>
      </c>
      <c r="G2412" s="49">
        <v>7982854.5709594097</v>
      </c>
      <c r="H2412" s="49">
        <v>66087.720606560004</v>
      </c>
      <c r="I2412" s="49">
        <v>66087.720606560004</v>
      </c>
      <c r="J2412" s="49">
        <v>1.1061460124214999</v>
      </c>
      <c r="K2412" s="49">
        <v>8048942.2915659696</v>
      </c>
      <c r="L2412" s="49">
        <v>8048942.2915659696</v>
      </c>
      <c r="M2412" s="38">
        <f>IF(OR(Beazley_data[[#This Row],[total_RC]]&lt;0.6,Beazley_data[[#This Row],[total_RC]]&gt;2),1,Beazley_data[[#This Row],[total_RC]])</f>
        <v>1.1061460124214999</v>
      </c>
      <c r="P2412" s="39" t="str">
        <f>Beazley_data[[#This Row],[key]]</f>
        <v>P72011</v>
      </c>
      <c r="Q2412" s="40">
        <f>Beazley_data[[#This Row],[WEP]]</f>
        <v>10575065.906500001</v>
      </c>
      <c r="R2412" s="40">
        <f t="shared" si="299"/>
        <v>10030791.7938038</v>
      </c>
      <c r="S2412" s="41">
        <f t="shared" si="300"/>
        <v>-5.4260333968092975E-2</v>
      </c>
      <c r="U2412" s="42">
        <f>Beazley_data[[#This Row],[Acq_costs]]</f>
        <v>2049506.48987722</v>
      </c>
      <c r="V2412" s="40">
        <f t="shared" si="301"/>
        <v>1969484.0310267699</v>
      </c>
      <c r="W2412" s="43">
        <f t="shared" si="302"/>
        <v>-4.0631179329101361E-2</v>
      </c>
      <c r="Y2412" s="44">
        <f>Beazley_data[[#This Row],[total_RC]]</f>
        <v>1.1061460124214999</v>
      </c>
      <c r="Z2412" s="45">
        <f t="shared" si="303"/>
        <v>1.10677439664848</v>
      </c>
      <c r="AA2412" s="43">
        <f t="shared" si="304"/>
        <v>5.6776180302232167E-4</v>
      </c>
      <c r="AD2412" s="42">
        <f>Beazley_data[[#This Row],[Cat_incurred]]+Beazley_data[[#This Row],[incurred_exc_cat]]</f>
        <v>8048942.2915659696</v>
      </c>
      <c r="AE2412" s="40">
        <f t="shared" si="305"/>
        <v>8414202.9741239995</v>
      </c>
      <c r="AF2412" s="43">
        <f t="shared" si="306"/>
        <v>4.3410015622550049E-2</v>
      </c>
    </row>
    <row r="2413" spans="1:32" x14ac:dyDescent="0.25">
      <c r="A2413" s="46" t="s">
        <v>2694</v>
      </c>
      <c r="B2413" s="46" t="s">
        <v>54</v>
      </c>
      <c r="C2413">
        <v>2012</v>
      </c>
      <c r="D2413" s="84">
        <v>12972092.7895</v>
      </c>
      <c r="E2413">
        <v>2602639.0008807699</v>
      </c>
      <c r="F2413">
        <v>1672395.1005170001</v>
      </c>
      <c r="G2413">
        <v>1672395.1005170001</v>
      </c>
      <c r="H2413">
        <v>1062256.81652352</v>
      </c>
      <c r="I2413">
        <v>1062256.81652352</v>
      </c>
      <c r="J2413">
        <v>1.0799664483785001</v>
      </c>
      <c r="K2413">
        <v>2734651.9170405199</v>
      </c>
      <c r="L2413">
        <v>2734651.9170405199</v>
      </c>
      <c r="M2413" s="38">
        <f>IF(OR(Beazley_data[[#This Row],[total_RC]]&lt;0.6,Beazley_data[[#This Row],[total_RC]]&gt;2),1,Beazley_data[[#This Row],[total_RC]])</f>
        <v>1.0799664483785001</v>
      </c>
      <c r="P2413" s="39" t="str">
        <f>Beazley_data[[#This Row],[key]]</f>
        <v>P72012</v>
      </c>
      <c r="Q2413" s="40">
        <f>Beazley_data[[#This Row],[WEP]]</f>
        <v>12972092.7895</v>
      </c>
      <c r="R2413" s="40">
        <f t="shared" si="299"/>
        <v>12402524.297315599</v>
      </c>
      <c r="S2413" s="41">
        <f t="shared" si="300"/>
        <v>-4.5923594143466251E-2</v>
      </c>
      <c r="U2413" s="42">
        <f>Beazley_data[[#This Row],[Acq_costs]]</f>
        <v>2602639.0008807699</v>
      </c>
      <c r="V2413" s="40">
        <f t="shared" si="301"/>
        <v>2529435.0799391498</v>
      </c>
      <c r="W2413" s="43">
        <f t="shared" si="302"/>
        <v>-2.8940818257087345E-2</v>
      </c>
      <c r="Y2413" s="44">
        <f>Beazley_data[[#This Row],[total_RC]]</f>
        <v>1.0799664483785001</v>
      </c>
      <c r="Z2413" s="45">
        <f t="shared" si="303"/>
        <v>1.0759455939090701</v>
      </c>
      <c r="AA2413" s="43">
        <f t="shared" si="304"/>
        <v>-3.7370425532592703E-3</v>
      </c>
      <c r="AD2413" s="42">
        <f>Beazley_data[[#This Row],[Cat_incurred]]+Beazley_data[[#This Row],[incurred_exc_cat]]</f>
        <v>2734651.9170405203</v>
      </c>
      <c r="AE2413" s="40">
        <f t="shared" si="305"/>
        <v>2744887.2839839999</v>
      </c>
      <c r="AF2413" s="43">
        <f t="shared" si="306"/>
        <v>3.7288842435175122E-3</v>
      </c>
    </row>
    <row r="2414" spans="1:32" x14ac:dyDescent="0.25">
      <c r="A2414" s="48" t="s">
        <v>2695</v>
      </c>
      <c r="B2414" s="48" t="s">
        <v>54</v>
      </c>
      <c r="C2414" s="49">
        <v>2013</v>
      </c>
      <c r="D2414" s="85">
        <v>8668096.2409000006</v>
      </c>
      <c r="E2414" s="49">
        <v>1352030.7173683201</v>
      </c>
      <c r="F2414" s="49">
        <v>6887942.6533000004</v>
      </c>
      <c r="G2414" s="49">
        <v>6887942.6533000004</v>
      </c>
      <c r="H2414" s="49">
        <v>480908.26380000002</v>
      </c>
      <c r="I2414" s="49">
        <v>480908.26380000002</v>
      </c>
      <c r="J2414" s="49">
        <v>0.97592673421801002</v>
      </c>
      <c r="K2414" s="49">
        <v>7368850.9171000002</v>
      </c>
      <c r="L2414" s="49">
        <v>7368850.9171000002</v>
      </c>
      <c r="M2414" s="38">
        <f>IF(OR(Beazley_data[[#This Row],[total_RC]]&lt;0.6,Beazley_data[[#This Row],[total_RC]]&gt;2),1,Beazley_data[[#This Row],[total_RC]])</f>
        <v>0.97592673421801002</v>
      </c>
      <c r="P2414" s="39" t="str">
        <f>Beazley_data[[#This Row],[key]]</f>
        <v>P72013</v>
      </c>
      <c r="Q2414" s="40">
        <f>Beazley_data[[#This Row],[WEP]]</f>
        <v>8668096.2409000006</v>
      </c>
      <c r="R2414" s="40">
        <f t="shared" si="299"/>
        <v>8614938.9534992594</v>
      </c>
      <c r="S2414" s="41">
        <f t="shared" si="300"/>
        <v>-6.170361471818606E-3</v>
      </c>
      <c r="U2414" s="42">
        <f>Beazley_data[[#This Row],[Acq_costs]]</f>
        <v>1352030.7173683201</v>
      </c>
      <c r="V2414" s="40">
        <f t="shared" si="301"/>
        <v>1336173.0698162101</v>
      </c>
      <c r="W2414" s="43">
        <f t="shared" si="302"/>
        <v>-1.1867959256424195E-2</v>
      </c>
      <c r="Y2414" s="44">
        <f>Beazley_data[[#This Row],[total_RC]]</f>
        <v>0.97592673421801002</v>
      </c>
      <c r="Z2414" s="45">
        <f t="shared" si="303"/>
        <v>0.97454527297698401</v>
      </c>
      <c r="AA2414" s="43">
        <f t="shared" si="304"/>
        <v>-1.4175444479926499E-3</v>
      </c>
      <c r="AD2414" s="42">
        <f>Beazley_data[[#This Row],[Cat_incurred]]+Beazley_data[[#This Row],[incurred_exc_cat]]</f>
        <v>7368850.9171000002</v>
      </c>
      <c r="AE2414" s="40">
        <f t="shared" si="305"/>
        <v>7368850.9171000002</v>
      </c>
      <c r="AF2414" s="43">
        <f t="shared" si="306"/>
        <v>0</v>
      </c>
    </row>
    <row r="2415" spans="1:32" x14ac:dyDescent="0.25">
      <c r="A2415" s="46" t="s">
        <v>2696</v>
      </c>
      <c r="B2415" s="46" t="s">
        <v>54</v>
      </c>
      <c r="C2415">
        <v>2014</v>
      </c>
      <c r="D2415" s="84">
        <v>7658807.8301999997</v>
      </c>
      <c r="E2415">
        <v>1302108.85916738</v>
      </c>
      <c r="F2415">
        <v>1801174.16197435</v>
      </c>
      <c r="G2415">
        <v>1859259.12197435</v>
      </c>
      <c r="H2415">
        <v>357013.82077354001</v>
      </c>
      <c r="I2415">
        <v>357013.82077354001</v>
      </c>
      <c r="J2415">
        <v>0.98909423092846804</v>
      </c>
      <c r="K2415">
        <v>2158187.9827478901</v>
      </c>
      <c r="L2415">
        <v>2216272.94274789</v>
      </c>
      <c r="M2415" s="38">
        <f>IF(OR(Beazley_data[[#This Row],[total_RC]]&lt;0.6,Beazley_data[[#This Row],[total_RC]]&gt;2),1,Beazley_data[[#This Row],[total_RC]])</f>
        <v>0.98909423092846804</v>
      </c>
      <c r="P2415" s="39" t="str">
        <f>Beazley_data[[#This Row],[key]]</f>
        <v>P72014</v>
      </c>
      <c r="Q2415" s="40">
        <f>Beazley_data[[#This Row],[WEP]]</f>
        <v>7658807.8301999997</v>
      </c>
      <c r="R2415" s="40">
        <f t="shared" si="299"/>
        <v>7657992.3897275599</v>
      </c>
      <c r="S2415" s="41">
        <f t="shared" si="300"/>
        <v>-1.0648227772251323E-4</v>
      </c>
      <c r="U2415" s="42">
        <f>Beazley_data[[#This Row],[Acq_costs]]</f>
        <v>1302108.85916738</v>
      </c>
      <c r="V2415" s="40">
        <f t="shared" si="301"/>
        <v>1299981.77859381</v>
      </c>
      <c r="W2415" s="43">
        <f t="shared" si="302"/>
        <v>-1.6362387601085038E-3</v>
      </c>
      <c r="Y2415" s="44">
        <f>Beazley_data[[#This Row],[total_RC]]</f>
        <v>0.98909423092846804</v>
      </c>
      <c r="Z2415" s="45">
        <f t="shared" si="303"/>
        <v>0.98936583650144505</v>
      </c>
      <c r="AA2415" s="43">
        <f t="shared" si="304"/>
        <v>2.7452491581622402E-4</v>
      </c>
      <c r="AD2415" s="42">
        <f>Beazley_data[[#This Row],[Cat_incurred]]+Beazley_data[[#This Row],[incurred_exc_cat]]</f>
        <v>2216272.94274789</v>
      </c>
      <c r="AE2415" s="40">
        <f t="shared" si="305"/>
        <v>3787790.5406612698</v>
      </c>
      <c r="AF2415" s="43">
        <f t="shared" si="306"/>
        <v>0.41489031165884516</v>
      </c>
    </row>
    <row r="2416" spans="1:32" x14ac:dyDescent="0.25">
      <c r="A2416" s="48" t="s">
        <v>2697</v>
      </c>
      <c r="B2416" s="48" t="s">
        <v>54</v>
      </c>
      <c r="C2416" s="49">
        <v>2015</v>
      </c>
      <c r="D2416" s="85">
        <v>5868475.3053000001</v>
      </c>
      <c r="E2416" s="49">
        <v>976882.275903514</v>
      </c>
      <c r="F2416" s="49">
        <v>1371243.5393735999</v>
      </c>
      <c r="G2416" s="49">
        <v>1377010.5393735999</v>
      </c>
      <c r="H2416" s="49">
        <v>771862.31909999996</v>
      </c>
      <c r="I2416" s="49">
        <v>771862.31909999996</v>
      </c>
      <c r="J2416" s="49">
        <v>0.90388386861861103</v>
      </c>
      <c r="K2416" s="49">
        <v>2143105.8584735999</v>
      </c>
      <c r="L2416" s="49">
        <v>2148872.8584735999</v>
      </c>
      <c r="M2416" s="38">
        <f>IF(OR(Beazley_data[[#This Row],[total_RC]]&lt;0.6,Beazley_data[[#This Row],[total_RC]]&gt;2),1,Beazley_data[[#This Row],[total_RC]])</f>
        <v>0.90388386861861103</v>
      </c>
      <c r="P2416" s="39" t="str">
        <f>Beazley_data[[#This Row],[key]]</f>
        <v>P72015</v>
      </c>
      <c r="Q2416" s="40">
        <f>Beazley_data[[#This Row],[WEP]]</f>
        <v>5868475.3053000001</v>
      </c>
      <c r="R2416" s="40">
        <f t="shared" si="299"/>
        <v>5895463.2951125205</v>
      </c>
      <c r="S2416" s="41">
        <f t="shared" si="300"/>
        <v>4.5777555488970677E-3</v>
      </c>
      <c r="U2416" s="42">
        <f>Beazley_data[[#This Row],[Acq_costs]]</f>
        <v>976882.275903514</v>
      </c>
      <c r="V2416" s="40">
        <f t="shared" si="301"/>
        <v>982794.09690696595</v>
      </c>
      <c r="W2416" s="43">
        <f t="shared" si="302"/>
        <v>6.0153200167334473E-3</v>
      </c>
      <c r="Y2416" s="44">
        <f>Beazley_data[[#This Row],[total_RC]]</f>
        <v>0.90388386861861103</v>
      </c>
      <c r="Z2416" s="45">
        <f t="shared" si="303"/>
        <v>0.90402783176817003</v>
      </c>
      <c r="AA2416" s="43">
        <f t="shared" si="304"/>
        <v>1.5924636886170459E-4</v>
      </c>
      <c r="AD2416" s="42">
        <f>Beazley_data[[#This Row],[Cat_incurred]]+Beazley_data[[#This Row],[incurred_exc_cat]]</f>
        <v>2148872.8584735999</v>
      </c>
      <c r="AE2416" s="40">
        <f t="shared" si="305"/>
        <v>2152613.5265199998</v>
      </c>
      <c r="AF2416" s="43">
        <f t="shared" si="306"/>
        <v>1.7377332253631533E-3</v>
      </c>
    </row>
    <row r="2417" spans="1:32" x14ac:dyDescent="0.25">
      <c r="A2417" s="46" t="s">
        <v>2698</v>
      </c>
      <c r="B2417" s="46" t="s">
        <v>54</v>
      </c>
      <c r="C2417">
        <v>2016</v>
      </c>
      <c r="D2417" s="84">
        <v>4631902.2205999997</v>
      </c>
      <c r="E2417">
        <v>874104.55419878894</v>
      </c>
      <c r="F2417">
        <v>1349138.19</v>
      </c>
      <c r="G2417">
        <v>1354103.19</v>
      </c>
      <c r="H2417">
        <v>293095.87020085001</v>
      </c>
      <c r="I2417">
        <v>293095.87020085001</v>
      </c>
      <c r="J2417">
        <v>0.96569799898904196</v>
      </c>
      <c r="K2417">
        <v>1642234.06020085</v>
      </c>
      <c r="L2417">
        <v>1647199.06020085</v>
      </c>
      <c r="M2417" s="38">
        <f>IF(OR(Beazley_data[[#This Row],[total_RC]]&lt;0.6,Beazley_data[[#This Row],[total_RC]]&gt;2),1,Beazley_data[[#This Row],[total_RC]])</f>
        <v>0.96569799898904196</v>
      </c>
      <c r="P2417" s="39" t="str">
        <f>Beazley_data[[#This Row],[key]]</f>
        <v>P72016</v>
      </c>
      <c r="Q2417" s="40">
        <f>Beazley_data[[#This Row],[WEP]]</f>
        <v>4631902.2205999997</v>
      </c>
      <c r="R2417" s="40">
        <f t="shared" si="299"/>
        <v>4651219.6578428196</v>
      </c>
      <c r="S2417" s="41">
        <f t="shared" si="300"/>
        <v>4.1531982283930929E-3</v>
      </c>
      <c r="U2417" s="42">
        <f>Beazley_data[[#This Row],[Acq_costs]]</f>
        <v>874104.55419878894</v>
      </c>
      <c r="V2417" s="40">
        <f t="shared" si="301"/>
        <v>879918.36667941103</v>
      </c>
      <c r="W2417" s="43">
        <f t="shared" si="302"/>
        <v>6.6072180111002151E-3</v>
      </c>
      <c r="Y2417" s="44">
        <f>Beazley_data[[#This Row],[total_RC]]</f>
        <v>0.96569799898904196</v>
      </c>
      <c r="Z2417" s="45">
        <f t="shared" si="303"/>
        <v>0.965921108776985</v>
      </c>
      <c r="AA2417" s="43">
        <f t="shared" si="304"/>
        <v>2.3098137717016761E-4</v>
      </c>
      <c r="AD2417" s="42">
        <f>Beazley_data[[#This Row],[Cat_incurred]]+Beazley_data[[#This Row],[incurred_exc_cat]]</f>
        <v>1647199.06020085</v>
      </c>
      <c r="AE2417" s="40">
        <f t="shared" si="305"/>
        <v>1672525.2223199999</v>
      </c>
      <c r="AF2417" s="43">
        <f t="shared" si="306"/>
        <v>1.5142469471413652E-2</v>
      </c>
    </row>
    <row r="2418" spans="1:32" x14ac:dyDescent="0.25">
      <c r="A2418" s="48" t="s">
        <v>2699</v>
      </c>
      <c r="B2418" s="48" t="s">
        <v>54</v>
      </c>
      <c r="C2418" s="49">
        <v>2017</v>
      </c>
      <c r="D2418" s="85">
        <v>3602352.6945000002</v>
      </c>
      <c r="E2418" s="49">
        <v>691953.403727895</v>
      </c>
      <c r="F2418" s="49">
        <v>4816309.7610713998</v>
      </c>
      <c r="G2418" s="49">
        <v>4848407.7610713998</v>
      </c>
      <c r="H2418" s="49">
        <v>1854687.42028896</v>
      </c>
      <c r="I2418" s="49">
        <v>2084134.0416087599</v>
      </c>
      <c r="J2418" s="49">
        <v>0.935339088227779</v>
      </c>
      <c r="K2418" s="49">
        <v>6670997.1813603602</v>
      </c>
      <c r="L2418" s="49">
        <v>6932541.8026801599</v>
      </c>
      <c r="M2418" s="38">
        <f>IF(OR(Beazley_data[[#This Row],[total_RC]]&lt;0.6,Beazley_data[[#This Row],[total_RC]]&gt;2),1,Beazley_data[[#This Row],[total_RC]])</f>
        <v>0.935339088227779</v>
      </c>
      <c r="P2418" s="39" t="str">
        <f>Beazley_data[[#This Row],[key]]</f>
        <v>P72017</v>
      </c>
      <c r="Q2418" s="40">
        <f>Beazley_data[[#This Row],[WEP]]</f>
        <v>3602352.6945000002</v>
      </c>
      <c r="R2418" s="40">
        <f t="shared" si="299"/>
        <v>3616611.7710963502</v>
      </c>
      <c r="S2418" s="41">
        <f t="shared" si="300"/>
        <v>3.9426616675605755E-3</v>
      </c>
      <c r="U2418" s="42">
        <f>Beazley_data[[#This Row],[Acq_costs]]</f>
        <v>691953.403727895</v>
      </c>
      <c r="V2418" s="40">
        <f t="shared" si="301"/>
        <v>695128.60592784197</v>
      </c>
      <c r="W2418" s="43">
        <f t="shared" si="302"/>
        <v>4.5677910143099125E-3</v>
      </c>
      <c r="Y2418" s="44">
        <f>Beazley_data[[#This Row],[total_RC]]</f>
        <v>0.935339088227779</v>
      </c>
      <c r="Z2418" s="45">
        <f t="shared" si="303"/>
        <v>0.935611532207134</v>
      </c>
      <c r="AA2418" s="43">
        <f t="shared" si="304"/>
        <v>2.911934814573032E-4</v>
      </c>
      <c r="AD2418" s="42">
        <f>Beazley_data[[#This Row],[Cat_incurred]]+Beazley_data[[#This Row],[incurred_exc_cat]]</f>
        <v>6932541.8026801599</v>
      </c>
      <c r="AE2418" s="40">
        <f t="shared" si="305"/>
        <v>6806076.2562600002</v>
      </c>
      <c r="AF2418" s="43">
        <f t="shared" si="306"/>
        <v>-1.8581270861289717E-2</v>
      </c>
    </row>
    <row r="2419" spans="1:32" x14ac:dyDescent="0.25">
      <c r="A2419" s="46" t="s">
        <v>2700</v>
      </c>
      <c r="B2419" s="46" t="s">
        <v>54</v>
      </c>
      <c r="C2419">
        <v>2018</v>
      </c>
      <c r="D2419" s="84">
        <v>2757693.0693000001</v>
      </c>
      <c r="E2419">
        <v>610653.35742814501</v>
      </c>
      <c r="F2419">
        <v>48850.237999999998</v>
      </c>
      <c r="G2419">
        <v>48850.237999999998</v>
      </c>
      <c r="H2419">
        <v>263780.57789954002</v>
      </c>
      <c r="I2419">
        <v>263780.57789954002</v>
      </c>
      <c r="J2419">
        <v>1.2018994667660099</v>
      </c>
      <c r="K2419">
        <v>312630.81589953997</v>
      </c>
      <c r="L2419">
        <v>312630.81589953997</v>
      </c>
      <c r="M2419" s="38">
        <f>IF(OR(Beazley_data[[#This Row],[total_RC]]&lt;0.6,Beazley_data[[#This Row],[total_RC]]&gt;2),1,Beazley_data[[#This Row],[total_RC]])</f>
        <v>1.2018994667660099</v>
      </c>
      <c r="P2419" s="39" t="str">
        <f>Beazley_data[[#This Row],[key]]</f>
        <v>P72018</v>
      </c>
      <c r="Q2419" s="40">
        <f>Beazley_data[[#This Row],[WEP]]</f>
        <v>2757693.0693000001</v>
      </c>
      <c r="R2419" s="40">
        <f t="shared" si="299"/>
        <v>2782036.1011405601</v>
      </c>
      <c r="S2419" s="41">
        <f t="shared" si="300"/>
        <v>8.7500776250099832E-3</v>
      </c>
      <c r="U2419" s="42">
        <f>Beazley_data[[#This Row],[Acq_costs]]</f>
        <v>610653.35742814501</v>
      </c>
      <c r="V2419" s="40">
        <f t="shared" si="301"/>
        <v>615500.25853935396</v>
      </c>
      <c r="W2419" s="43">
        <f t="shared" si="302"/>
        <v>7.8747344846144332E-3</v>
      </c>
      <c r="Y2419" s="44">
        <f>Beazley_data[[#This Row],[total_RC]]</f>
        <v>1.2018994667660099</v>
      </c>
      <c r="Z2419" s="45">
        <f t="shared" si="303"/>
        <v>1.2011934295809601</v>
      </c>
      <c r="AA2419" s="43">
        <f t="shared" si="304"/>
        <v>-5.8777975941485519E-4</v>
      </c>
      <c r="AD2419" s="42">
        <f>Beazley_data[[#This Row],[Cat_incurred]]+Beazley_data[[#This Row],[incurred_exc_cat]]</f>
        <v>312630.81589954003</v>
      </c>
      <c r="AE2419" s="40">
        <f t="shared" si="305"/>
        <v>309835.11086800002</v>
      </c>
      <c r="AF2419" s="43">
        <f t="shared" si="306"/>
        <v>-9.0232027729454933E-3</v>
      </c>
    </row>
    <row r="2420" spans="1:32" x14ac:dyDescent="0.25">
      <c r="A2420" s="48" t="s">
        <v>2701</v>
      </c>
      <c r="B2420" s="48" t="s">
        <v>54</v>
      </c>
      <c r="C2420" s="49">
        <v>2019</v>
      </c>
      <c r="D2420" s="85">
        <v>4080879.2694999999</v>
      </c>
      <c r="E2420" s="49">
        <v>854554.46234688198</v>
      </c>
      <c r="F2420" s="49">
        <v>879843.54269999999</v>
      </c>
      <c r="G2420" s="49">
        <v>879843.54269999999</v>
      </c>
      <c r="H2420" s="49">
        <v>99268.759905287603</v>
      </c>
      <c r="I2420" s="49">
        <v>99598.067205287603</v>
      </c>
      <c r="J2420" s="49">
        <v>1.1956301256956701</v>
      </c>
      <c r="K2420" s="49">
        <v>979112.30260528799</v>
      </c>
      <c r="L2420" s="49">
        <v>979441.60990528797</v>
      </c>
      <c r="M2420" s="38">
        <f>IF(OR(Beazley_data[[#This Row],[total_RC]]&lt;0.6,Beazley_data[[#This Row],[total_RC]]&gt;2),1,Beazley_data[[#This Row],[total_RC]])</f>
        <v>1.1956301256956701</v>
      </c>
      <c r="P2420" s="39" t="str">
        <f>Beazley_data[[#This Row],[key]]</f>
        <v>P72019</v>
      </c>
      <c r="Q2420" s="40">
        <f>Beazley_data[[#This Row],[WEP]]</f>
        <v>4080879.2694999999</v>
      </c>
      <c r="R2420" s="40">
        <f t="shared" si="299"/>
        <v>4134560.65310077</v>
      </c>
      <c r="S2420" s="41">
        <f t="shared" si="300"/>
        <v>1.2983576274424938E-2</v>
      </c>
      <c r="U2420" s="42">
        <f>Beazley_data[[#This Row],[Acq_costs]]</f>
        <v>854554.46234688198</v>
      </c>
      <c r="V2420" s="40">
        <f t="shared" si="301"/>
        <v>862210.27721666801</v>
      </c>
      <c r="W2420" s="43">
        <f t="shared" si="302"/>
        <v>8.8792897418249785E-3</v>
      </c>
      <c r="Y2420" s="44">
        <f>Beazley_data[[#This Row],[total_RC]]</f>
        <v>1.1956301256956701</v>
      </c>
      <c r="Z2420" s="45">
        <f t="shared" si="303"/>
        <v>1.19476970060777</v>
      </c>
      <c r="AA2420" s="43">
        <f t="shared" si="304"/>
        <v>-7.2015978264462397E-4</v>
      </c>
      <c r="AD2420" s="42">
        <f>Beazley_data[[#This Row],[Cat_incurred]]+Beazley_data[[#This Row],[incurred_exc_cat]]</f>
        <v>979441.60990528762</v>
      </c>
      <c r="AE2420" s="40">
        <f t="shared" si="305"/>
        <v>988494.44452325802</v>
      </c>
      <c r="AF2420" s="43">
        <f t="shared" si="306"/>
        <v>9.158204851962011E-3</v>
      </c>
    </row>
    <row r="2421" spans="1:32" x14ac:dyDescent="0.25">
      <c r="A2421" s="46" t="s">
        <v>2702</v>
      </c>
      <c r="B2421" s="46" t="s">
        <v>54</v>
      </c>
      <c r="C2421">
        <v>2020</v>
      </c>
      <c r="D2421" s="84">
        <v>4925371.4346000003</v>
      </c>
      <c r="E2421">
        <v>1119464.5237849499</v>
      </c>
      <c r="F2421">
        <v>1053262.8207</v>
      </c>
      <c r="G2421">
        <v>1053262.8207</v>
      </c>
      <c r="H2421">
        <v>249537.84950000001</v>
      </c>
      <c r="I2421">
        <v>249537.84950000001</v>
      </c>
      <c r="J2421">
        <v>1.16695428772089</v>
      </c>
      <c r="K2421">
        <v>1302800.6702000001</v>
      </c>
      <c r="L2421">
        <v>1302800.6702000001</v>
      </c>
      <c r="M2421" s="38">
        <f>IF(OR(Beazley_data[[#This Row],[total_RC]]&lt;0.6,Beazley_data[[#This Row],[total_RC]]&gt;2),1,Beazley_data[[#This Row],[total_RC]])</f>
        <v>1.16695428772089</v>
      </c>
      <c r="P2421" s="39" t="str">
        <f>Beazley_data[[#This Row],[key]]</f>
        <v>P72020</v>
      </c>
      <c r="Q2421" s="40">
        <f>Beazley_data[[#This Row],[WEP]]</f>
        <v>4925371.4346000003</v>
      </c>
      <c r="R2421" s="40">
        <f t="shared" si="299"/>
        <v>4959550.4806912905</v>
      </c>
      <c r="S2421" s="41">
        <f t="shared" si="300"/>
        <v>6.8915612865233138E-3</v>
      </c>
      <c r="U2421" s="42">
        <f>Beazley_data[[#This Row],[Acq_costs]]</f>
        <v>1119464.5237849499</v>
      </c>
      <c r="V2421" s="40">
        <f t="shared" si="301"/>
        <v>1125347.0317192599</v>
      </c>
      <c r="W2421" s="43">
        <f t="shared" si="302"/>
        <v>5.2272834676810303E-3</v>
      </c>
      <c r="Y2421" s="44">
        <f>Beazley_data[[#This Row],[total_RC]]</f>
        <v>1.16695428772089</v>
      </c>
      <c r="Z2421" s="45">
        <f t="shared" si="303"/>
        <v>1.1662096595405</v>
      </c>
      <c r="AA2421" s="43">
        <f t="shared" si="304"/>
        <v>-6.3850284063278787E-4</v>
      </c>
      <c r="AD2421" s="42">
        <f>Beazley_data[[#This Row],[Cat_incurred]]+Beazley_data[[#This Row],[incurred_exc_cat]]</f>
        <v>1302800.6702000001</v>
      </c>
      <c r="AE2421" s="40">
        <f t="shared" si="305"/>
        <v>1283109.8481000001</v>
      </c>
      <c r="AF2421" s="43">
        <f t="shared" si="306"/>
        <v>-1.5346170188902932E-2</v>
      </c>
    </row>
    <row r="2422" spans="1:32" x14ac:dyDescent="0.25">
      <c r="A2422" s="48" t="s">
        <v>2703</v>
      </c>
      <c r="B2422" s="48" t="s">
        <v>54</v>
      </c>
      <c r="C2422" s="49">
        <v>2021</v>
      </c>
      <c r="D2422" s="85">
        <v>4635192.0872</v>
      </c>
      <c r="E2422" s="49">
        <v>942443.34139139997</v>
      </c>
      <c r="F2422" s="49">
        <v>0</v>
      </c>
      <c r="G2422" s="49">
        <v>2157.9607000000001</v>
      </c>
      <c r="H2422" s="49">
        <v>689794.6211624</v>
      </c>
      <c r="I2422" s="49">
        <v>689794.6211624</v>
      </c>
      <c r="J2422" s="49">
        <v>1.0569041134394701</v>
      </c>
      <c r="K2422" s="49">
        <v>689794.6211624</v>
      </c>
      <c r="L2422" s="49">
        <v>691952.58186240005</v>
      </c>
      <c r="M2422" s="38">
        <f>IF(OR(Beazley_data[[#This Row],[total_RC]]&lt;0.6,Beazley_data[[#This Row],[total_RC]]&gt;2),1,Beazley_data[[#This Row],[total_RC]])</f>
        <v>1.0569041134394701</v>
      </c>
      <c r="P2422" s="39" t="str">
        <f>Beazley_data[[#This Row],[key]]</f>
        <v>P72021</v>
      </c>
      <c r="Q2422" s="40">
        <f>Beazley_data[[#This Row],[WEP]]</f>
        <v>4635192.0872</v>
      </c>
      <c r="R2422" s="40">
        <f t="shared" si="299"/>
        <v>3458681.3229939099</v>
      </c>
      <c r="S2422" s="41">
        <f t="shared" si="300"/>
        <v>-0.34016165536398035</v>
      </c>
      <c r="U2422" s="42">
        <f>Beazley_data[[#This Row],[Acq_costs]]</f>
        <v>942443.34139139997</v>
      </c>
      <c r="V2422" s="40">
        <f t="shared" si="301"/>
        <v>805379.01715979294</v>
      </c>
      <c r="W2422" s="43">
        <f t="shared" si="302"/>
        <v>-0.17018611276336801</v>
      </c>
      <c r="Y2422" s="44">
        <f>Beazley_data[[#This Row],[total_RC]]</f>
        <v>1.0569041134394701</v>
      </c>
      <c r="Z2422" s="45">
        <f t="shared" si="303"/>
        <v>1.0545991154618799</v>
      </c>
      <c r="AA2422" s="43">
        <f t="shared" si="304"/>
        <v>-2.1856627260498818E-3</v>
      </c>
      <c r="AD2422" s="42">
        <f>Beazley_data[[#This Row],[Cat_incurred]]+Beazley_data[[#This Row],[incurred_exc_cat]]</f>
        <v>691952.58186240005</v>
      </c>
      <c r="AE2422" s="40">
        <f t="shared" si="305"/>
        <v>626643.22487999999</v>
      </c>
      <c r="AF2422" s="43">
        <f t="shared" si="306"/>
        <v>-0.10422095761891717</v>
      </c>
    </row>
    <row r="2423" spans="1:32" x14ac:dyDescent="0.25">
      <c r="A2423" s="46" t="s">
        <v>2704</v>
      </c>
      <c r="B2423" s="46" t="s">
        <v>54</v>
      </c>
      <c r="C2423">
        <v>2022</v>
      </c>
      <c r="D2423" s="84">
        <v>3353574.8086000001</v>
      </c>
      <c r="E2423">
        <v>520831.45068730001</v>
      </c>
      <c r="F2423">
        <v>0</v>
      </c>
      <c r="G2423">
        <v>0</v>
      </c>
      <c r="H2423">
        <v>2746.9366869599999</v>
      </c>
      <c r="I2423">
        <v>43397.833919459998</v>
      </c>
      <c r="J2423">
        <v>1.04795506599935</v>
      </c>
      <c r="K2423">
        <v>2746.9366869599999</v>
      </c>
      <c r="L2423">
        <v>43397.833919459998</v>
      </c>
      <c r="M2423" s="38">
        <f>IF(OR(Beazley_data[[#This Row],[total_RC]]&lt;0.6,Beazley_data[[#This Row],[total_RC]]&gt;2),1,Beazley_data[[#This Row],[total_RC]])</f>
        <v>1.04795506599935</v>
      </c>
      <c r="P2423" s="39" t="str">
        <f>Beazley_data[[#This Row],[key]]</f>
        <v>P72022</v>
      </c>
      <c r="Q2423" s="40">
        <f>Beazley_data[[#This Row],[WEP]]</f>
        <v>3353574.8086000001</v>
      </c>
      <c r="R2423" s="40">
        <f t="shared" si="299"/>
        <v>752479.90790400002</v>
      </c>
      <c r="S2423" s="41">
        <f t="shared" si="300"/>
        <v>-3.4566968145916834</v>
      </c>
      <c r="U2423" s="42">
        <f>Beazley_data[[#This Row],[Acq_costs]]</f>
        <v>520831.45068730001</v>
      </c>
      <c r="V2423" s="40">
        <f t="shared" si="301"/>
        <v>165876.691712</v>
      </c>
      <c r="W2423" s="43">
        <f t="shared" si="302"/>
        <v>-2.1398712218807869</v>
      </c>
      <c r="Y2423" s="44">
        <f>Beazley_data[[#This Row],[total_RC]]</f>
        <v>1.04795506599935</v>
      </c>
      <c r="Z2423" s="45">
        <f t="shared" si="303"/>
        <v>1.04329042599384</v>
      </c>
      <c r="AA2423" s="43">
        <f t="shared" si="304"/>
        <v>-4.4710848382092461E-3</v>
      </c>
      <c r="AD2423" s="42">
        <f>Beazley_data[[#This Row],[Cat_incurred]]+Beazley_data[[#This Row],[incurred_exc_cat]]</f>
        <v>43397.833919459998</v>
      </c>
      <c r="AE2423" s="40">
        <f t="shared" si="305"/>
        <v>0</v>
      </c>
      <c r="AF2423" s="43" t="str">
        <f t="shared" si="306"/>
        <v>no values</v>
      </c>
    </row>
    <row r="2424" spans="1:32" x14ac:dyDescent="0.25">
      <c r="A2424" s="48" t="s">
        <v>2705</v>
      </c>
      <c r="B2424" s="48" t="s">
        <v>54</v>
      </c>
      <c r="C2424" s="49">
        <v>2023</v>
      </c>
      <c r="D2424" s="85">
        <v>6335606.5149999997</v>
      </c>
      <c r="E2424" s="49">
        <v>1001807.67185152</v>
      </c>
      <c r="F2424" s="49">
        <v>0</v>
      </c>
      <c r="G2424" s="49">
        <v>0</v>
      </c>
      <c r="H2424" s="49">
        <v>0</v>
      </c>
      <c r="I2424" s="49">
        <v>54898.298000000003</v>
      </c>
      <c r="J2424" s="49">
        <v>1.1183345663219899</v>
      </c>
      <c r="K2424" s="49">
        <v>0</v>
      </c>
      <c r="L2424" s="49">
        <v>54898.298000000003</v>
      </c>
      <c r="M2424" s="38">
        <f>IF(OR(Beazley_data[[#This Row],[total_RC]]&lt;0.6,Beazley_data[[#This Row],[total_RC]]&gt;2),1,Beazley_data[[#This Row],[total_RC]])</f>
        <v>1.1183345663219899</v>
      </c>
      <c r="P2424" s="39" t="str">
        <f>Beazley_data[[#This Row],[key]]</f>
        <v>P72023</v>
      </c>
      <c r="Q2424" s="40">
        <f>Beazley_data[[#This Row],[WEP]]</f>
        <v>6335606.5149999997</v>
      </c>
      <c r="R2424" s="40">
        <f t="shared" si="299"/>
        <v>0</v>
      </c>
      <c r="S2424" s="41" t="str">
        <f t="shared" si="300"/>
        <v>no values</v>
      </c>
      <c r="U2424" s="42">
        <f>Beazley_data[[#This Row],[Acq_costs]]</f>
        <v>1001807.67185152</v>
      </c>
      <c r="V2424" s="40">
        <f t="shared" si="301"/>
        <v>0</v>
      </c>
      <c r="W2424" s="43" t="str">
        <f t="shared" si="302"/>
        <v>no values</v>
      </c>
      <c r="Y2424" s="44">
        <f>Beazley_data[[#This Row],[total_RC]]</f>
        <v>1.1183345663219899</v>
      </c>
      <c r="Z2424" s="45">
        <f t="shared" si="303"/>
        <v>0</v>
      </c>
      <c r="AA2424" s="43" t="str">
        <f t="shared" si="304"/>
        <v>no values</v>
      </c>
      <c r="AD2424" s="42">
        <f>Beazley_data[[#This Row],[Cat_incurred]]+Beazley_data[[#This Row],[incurred_exc_cat]]</f>
        <v>54898.298000000003</v>
      </c>
      <c r="AE2424" s="40">
        <f t="shared" si="305"/>
        <v>0</v>
      </c>
      <c r="AF2424" s="43" t="str">
        <f t="shared" si="306"/>
        <v>no values</v>
      </c>
    </row>
    <row r="2425" spans="1:32" x14ac:dyDescent="0.25">
      <c r="A2425" s="46" t="s">
        <v>2706</v>
      </c>
      <c r="B2425" s="46" t="s">
        <v>54</v>
      </c>
      <c r="C2425">
        <v>2024</v>
      </c>
      <c r="D2425" s="84">
        <v>1796072.3927</v>
      </c>
      <c r="E2425">
        <v>343474.17585643602</v>
      </c>
      <c r="F2425">
        <v>0</v>
      </c>
      <c r="G2425">
        <v>0</v>
      </c>
      <c r="H2425">
        <v>0</v>
      </c>
      <c r="I2425">
        <v>0</v>
      </c>
      <c r="J2425">
        <v>1.02464979856004</v>
      </c>
      <c r="K2425">
        <v>0</v>
      </c>
      <c r="L2425">
        <v>0</v>
      </c>
      <c r="M2425" s="38">
        <f>IF(OR(Beazley_data[[#This Row],[total_RC]]&lt;0.6,Beazley_data[[#This Row],[total_RC]]&gt;2),1,Beazley_data[[#This Row],[total_RC]])</f>
        <v>1.02464979856004</v>
      </c>
      <c r="P2425" s="39" t="str">
        <f>Beazley_data[[#This Row],[key]]</f>
        <v>P72024</v>
      </c>
      <c r="Q2425" s="40">
        <f>Beazley_data[[#This Row],[WEP]]</f>
        <v>1796072.3927</v>
      </c>
      <c r="R2425" s="40">
        <f t="shared" si="299"/>
        <v>0</v>
      </c>
      <c r="S2425" s="41" t="str">
        <f t="shared" si="300"/>
        <v>no values</v>
      </c>
      <c r="U2425" s="42">
        <f>Beazley_data[[#This Row],[Acq_costs]]</f>
        <v>343474.17585643602</v>
      </c>
      <c r="V2425" s="40">
        <f t="shared" si="301"/>
        <v>0</v>
      </c>
      <c r="W2425" s="43" t="str">
        <f t="shared" si="302"/>
        <v>no values</v>
      </c>
      <c r="Y2425" s="44">
        <f>Beazley_data[[#This Row],[total_RC]]</f>
        <v>1.02464979856004</v>
      </c>
      <c r="Z2425" s="45">
        <f t="shared" si="303"/>
        <v>0</v>
      </c>
      <c r="AA2425" s="43" t="str">
        <f t="shared" si="304"/>
        <v>no values</v>
      </c>
      <c r="AD2425" s="42">
        <f>Beazley_data[[#This Row],[Cat_incurred]]+Beazley_data[[#This Row],[incurred_exc_cat]]</f>
        <v>0</v>
      </c>
      <c r="AE2425" s="40">
        <f t="shared" si="305"/>
        <v>0</v>
      </c>
      <c r="AF2425" s="43" t="str">
        <f t="shared" si="306"/>
        <v>no values</v>
      </c>
    </row>
    <row r="2426" spans="1:32" x14ac:dyDescent="0.25">
      <c r="A2426" s="48" t="s">
        <v>2707</v>
      </c>
      <c r="B2426" s="48" t="s">
        <v>60</v>
      </c>
      <c r="C2426" s="49">
        <v>1994</v>
      </c>
      <c r="D2426" s="85">
        <v>1034.0091</v>
      </c>
      <c r="E2426" s="49">
        <v>300.196190322581</v>
      </c>
      <c r="F2426" s="49">
        <v>0</v>
      </c>
      <c r="G2426" s="49">
        <v>0</v>
      </c>
      <c r="H2426" s="49">
        <v>0</v>
      </c>
      <c r="I2426" s="49">
        <v>0</v>
      </c>
      <c r="J2426" s="49"/>
      <c r="K2426" s="49">
        <v>0</v>
      </c>
      <c r="L2426" s="49">
        <v>0</v>
      </c>
      <c r="M2426" s="38">
        <f>IF(OR(Beazley_data[[#This Row],[total_RC]]&lt;0.6,Beazley_data[[#This Row],[total_RC]]&gt;2),1,Beazley_data[[#This Row],[total_RC]])</f>
        <v>1</v>
      </c>
      <c r="P2426" s="39" t="str">
        <f>Beazley_data[[#This Row],[key]]</f>
        <v>PB1994</v>
      </c>
      <c r="Q2426" s="40">
        <f>Beazley_data[[#This Row],[WEP]]</f>
        <v>1034.0091</v>
      </c>
      <c r="R2426" s="40">
        <f t="shared" si="299"/>
        <v>0</v>
      </c>
      <c r="S2426" s="41" t="str">
        <f t="shared" si="300"/>
        <v>no values</v>
      </c>
      <c r="U2426" s="42">
        <f>Beazley_data[[#This Row],[Acq_costs]]</f>
        <v>300.196190322581</v>
      </c>
      <c r="V2426" s="40">
        <f t="shared" si="301"/>
        <v>0</v>
      </c>
      <c r="W2426" s="43" t="str">
        <f t="shared" si="302"/>
        <v>no values</v>
      </c>
      <c r="Y2426" s="44">
        <f>Beazley_data[[#This Row],[total_RC]]</f>
        <v>0</v>
      </c>
      <c r="Z2426" s="45">
        <f t="shared" si="303"/>
        <v>0</v>
      </c>
      <c r="AA2426" s="43" t="str">
        <f t="shared" si="304"/>
        <v>no values</v>
      </c>
      <c r="AD2426" s="42">
        <f>Beazley_data[[#This Row],[Cat_incurred]]+Beazley_data[[#This Row],[incurred_exc_cat]]</f>
        <v>0</v>
      </c>
      <c r="AE2426" s="40">
        <f t="shared" si="305"/>
        <v>0</v>
      </c>
      <c r="AF2426" s="43" t="str">
        <f t="shared" si="306"/>
        <v>no values</v>
      </c>
    </row>
    <row r="2427" spans="1:32" x14ac:dyDescent="0.25">
      <c r="A2427" s="46" t="s">
        <v>2708</v>
      </c>
      <c r="B2427" s="46" t="s">
        <v>60</v>
      </c>
      <c r="C2427">
        <v>1997</v>
      </c>
      <c r="D2427" s="84">
        <v>71718.893400000001</v>
      </c>
      <c r="E2427">
        <v>12656.2753058824</v>
      </c>
      <c r="F2427">
        <v>0</v>
      </c>
      <c r="G2427">
        <v>0</v>
      </c>
      <c r="H2427">
        <v>0</v>
      </c>
      <c r="I2427">
        <v>0</v>
      </c>
      <c r="J2427">
        <v>0.99</v>
      </c>
      <c r="K2427">
        <v>0</v>
      </c>
      <c r="L2427">
        <v>0</v>
      </c>
      <c r="M2427" s="38">
        <f>IF(OR(Beazley_data[[#This Row],[total_RC]]&lt;0.6,Beazley_data[[#This Row],[total_RC]]&gt;2),1,Beazley_data[[#This Row],[total_RC]])</f>
        <v>0.99</v>
      </c>
      <c r="P2427" s="39" t="str">
        <f>Beazley_data[[#This Row],[key]]</f>
        <v>PB1997</v>
      </c>
      <c r="Q2427" s="40">
        <f>Beazley_data[[#This Row],[WEP]]</f>
        <v>71718.893400000001</v>
      </c>
      <c r="R2427" s="40">
        <f t="shared" si="299"/>
        <v>0</v>
      </c>
      <c r="S2427" s="41" t="str">
        <f t="shared" si="300"/>
        <v>no values</v>
      </c>
      <c r="U2427" s="42">
        <f>Beazley_data[[#This Row],[Acq_costs]]</f>
        <v>12656.2753058824</v>
      </c>
      <c r="V2427" s="40">
        <f t="shared" si="301"/>
        <v>0</v>
      </c>
      <c r="W2427" s="43" t="str">
        <f t="shared" si="302"/>
        <v>no values</v>
      </c>
      <c r="Y2427" s="44">
        <f>Beazley_data[[#This Row],[total_RC]]</f>
        <v>0.99</v>
      </c>
      <c r="Z2427" s="45">
        <f t="shared" si="303"/>
        <v>0</v>
      </c>
      <c r="AA2427" s="43" t="str">
        <f t="shared" si="304"/>
        <v>no values</v>
      </c>
      <c r="AD2427" s="42">
        <f>Beazley_data[[#This Row],[Cat_incurred]]+Beazley_data[[#This Row],[incurred_exc_cat]]</f>
        <v>0</v>
      </c>
      <c r="AE2427" s="40">
        <f t="shared" si="305"/>
        <v>0</v>
      </c>
      <c r="AF2427" s="43" t="str">
        <f t="shared" si="306"/>
        <v>no values</v>
      </c>
    </row>
    <row r="2428" spans="1:32" x14ac:dyDescent="0.25">
      <c r="A2428" s="48" t="s">
        <v>2709</v>
      </c>
      <c r="B2428" s="48" t="s">
        <v>60</v>
      </c>
      <c r="C2428" s="49">
        <v>1998</v>
      </c>
      <c r="D2428" s="85">
        <v>362850.97869999998</v>
      </c>
      <c r="E2428" s="49">
        <v>84327.676978884701</v>
      </c>
      <c r="F2428" s="49">
        <v>0</v>
      </c>
      <c r="G2428" s="49">
        <v>0</v>
      </c>
      <c r="H2428" s="49">
        <v>203579.25448279001</v>
      </c>
      <c r="I2428" s="49">
        <v>203579.25448279001</v>
      </c>
      <c r="J2428" s="49">
        <v>1.0082114206132999</v>
      </c>
      <c r="K2428" s="49">
        <v>203579.25448279001</v>
      </c>
      <c r="L2428" s="49">
        <v>203579.25448279001</v>
      </c>
      <c r="M2428" s="38">
        <f>IF(OR(Beazley_data[[#This Row],[total_RC]]&lt;0.6,Beazley_data[[#This Row],[total_RC]]&gt;2),1,Beazley_data[[#This Row],[total_RC]])</f>
        <v>1.0082114206132999</v>
      </c>
      <c r="P2428" s="39" t="str">
        <f>Beazley_data[[#This Row],[key]]</f>
        <v>PB1998</v>
      </c>
      <c r="Q2428" s="40">
        <f>Beazley_data[[#This Row],[WEP]]</f>
        <v>362850.97869999998</v>
      </c>
      <c r="R2428" s="40">
        <f t="shared" si="299"/>
        <v>0</v>
      </c>
      <c r="S2428" s="41" t="str">
        <f t="shared" si="300"/>
        <v>no values</v>
      </c>
      <c r="U2428" s="42">
        <f>Beazley_data[[#This Row],[Acq_costs]]</f>
        <v>84327.676978884701</v>
      </c>
      <c r="V2428" s="40">
        <f t="shared" si="301"/>
        <v>0</v>
      </c>
      <c r="W2428" s="43" t="str">
        <f t="shared" si="302"/>
        <v>no values</v>
      </c>
      <c r="Y2428" s="44">
        <f>Beazley_data[[#This Row],[total_RC]]</f>
        <v>1.0082114206132999</v>
      </c>
      <c r="Z2428" s="45">
        <f t="shared" si="303"/>
        <v>0</v>
      </c>
      <c r="AA2428" s="43" t="str">
        <f t="shared" si="304"/>
        <v>no values</v>
      </c>
      <c r="AD2428" s="42">
        <f>Beazley_data[[#This Row],[Cat_incurred]]+Beazley_data[[#This Row],[incurred_exc_cat]]</f>
        <v>203579.25448279001</v>
      </c>
      <c r="AE2428" s="40">
        <f t="shared" si="305"/>
        <v>0</v>
      </c>
      <c r="AF2428" s="43" t="str">
        <f t="shared" si="306"/>
        <v>no values</v>
      </c>
    </row>
    <row r="2429" spans="1:32" x14ac:dyDescent="0.25">
      <c r="A2429" s="46" t="s">
        <v>2710</v>
      </c>
      <c r="B2429" s="46" t="s">
        <v>60</v>
      </c>
      <c r="C2429">
        <v>1999</v>
      </c>
      <c r="D2429" s="84">
        <v>4538596.8178000003</v>
      </c>
      <c r="E2429">
        <v>601871.40870186803</v>
      </c>
      <c r="F2429">
        <v>33178107.219617601</v>
      </c>
      <c r="G2429">
        <v>33178107.219617601</v>
      </c>
      <c r="H2429">
        <v>374352.09273854003</v>
      </c>
      <c r="I2429">
        <v>374352.09273854003</v>
      </c>
      <c r="J2429">
        <v>1.1534105194954201</v>
      </c>
      <c r="K2429">
        <v>33552459.312356099</v>
      </c>
      <c r="L2429">
        <v>33552459.312356099</v>
      </c>
      <c r="M2429" s="38">
        <f>IF(OR(Beazley_data[[#This Row],[total_RC]]&lt;0.6,Beazley_data[[#This Row],[total_RC]]&gt;2),1,Beazley_data[[#This Row],[total_RC]])</f>
        <v>1.1534105194954201</v>
      </c>
      <c r="P2429" s="39" t="str">
        <f>Beazley_data[[#This Row],[key]]</f>
        <v>PB1999</v>
      </c>
      <c r="Q2429" s="40">
        <f>Beazley_data[[#This Row],[WEP]]</f>
        <v>4538596.8178000003</v>
      </c>
      <c r="R2429" s="40">
        <f t="shared" si="299"/>
        <v>0</v>
      </c>
      <c r="S2429" s="41" t="str">
        <f t="shared" si="300"/>
        <v>no values</v>
      </c>
      <c r="U2429" s="42">
        <f>Beazley_data[[#This Row],[Acq_costs]]</f>
        <v>601871.40870186803</v>
      </c>
      <c r="V2429" s="40">
        <f t="shared" si="301"/>
        <v>0</v>
      </c>
      <c r="W2429" s="43" t="str">
        <f t="shared" si="302"/>
        <v>no values</v>
      </c>
      <c r="Y2429" s="44">
        <f>Beazley_data[[#This Row],[total_RC]]</f>
        <v>1.1534105194954201</v>
      </c>
      <c r="Z2429" s="45">
        <f t="shared" si="303"/>
        <v>0</v>
      </c>
      <c r="AA2429" s="43" t="str">
        <f t="shared" si="304"/>
        <v>no values</v>
      </c>
      <c r="AD2429" s="42">
        <f>Beazley_data[[#This Row],[Cat_incurred]]+Beazley_data[[#This Row],[incurred_exc_cat]]</f>
        <v>33552459.31235614</v>
      </c>
      <c r="AE2429" s="40">
        <f t="shared" si="305"/>
        <v>0</v>
      </c>
      <c r="AF2429" s="43" t="str">
        <f t="shared" si="306"/>
        <v>no values</v>
      </c>
    </row>
    <row r="2430" spans="1:32" x14ac:dyDescent="0.25">
      <c r="A2430" s="48" t="s">
        <v>2711</v>
      </c>
      <c r="B2430" s="48" t="s">
        <v>60</v>
      </c>
      <c r="C2430" s="49">
        <v>2000</v>
      </c>
      <c r="D2430" s="85">
        <v>5141680.3924000002</v>
      </c>
      <c r="E2430" s="49">
        <v>1161105.11818358</v>
      </c>
      <c r="F2430" s="49">
        <v>4739902.58775339</v>
      </c>
      <c r="G2430" s="49">
        <v>4739902.58775339</v>
      </c>
      <c r="H2430" s="49">
        <v>204649.47998099</v>
      </c>
      <c r="I2430" s="49">
        <v>204649.47998099</v>
      </c>
      <c r="J2430" s="49">
        <v>1.1000184145195799</v>
      </c>
      <c r="K2430" s="49">
        <v>4944552.0677343803</v>
      </c>
      <c r="L2430" s="49">
        <v>4944552.0677343803</v>
      </c>
      <c r="M2430" s="38">
        <f>IF(OR(Beazley_data[[#This Row],[total_RC]]&lt;0.6,Beazley_data[[#This Row],[total_RC]]&gt;2),1,Beazley_data[[#This Row],[total_RC]])</f>
        <v>1.1000184145195799</v>
      </c>
      <c r="P2430" s="39" t="str">
        <f>Beazley_data[[#This Row],[key]]</f>
        <v>PB2000</v>
      </c>
      <c r="Q2430" s="40">
        <f>Beazley_data[[#This Row],[WEP]]</f>
        <v>5141680.3924000002</v>
      </c>
      <c r="R2430" s="40">
        <f t="shared" si="299"/>
        <v>6229317.6170840301</v>
      </c>
      <c r="S2430" s="41">
        <f t="shared" si="300"/>
        <v>0.17459973813201668</v>
      </c>
      <c r="U2430" s="42">
        <f>Beazley_data[[#This Row],[Acq_costs]]</f>
        <v>1161105.11818358</v>
      </c>
      <c r="V2430" s="40">
        <f t="shared" si="301"/>
        <v>1309725.86514007</v>
      </c>
      <c r="W2430" s="43">
        <f t="shared" si="302"/>
        <v>0.11347469795948145</v>
      </c>
      <c r="Y2430" s="44">
        <f>Beazley_data[[#This Row],[total_RC]]</f>
        <v>1.1000184145195799</v>
      </c>
      <c r="Z2430" s="45">
        <f t="shared" si="303"/>
        <v>1.08151095942433</v>
      </c>
      <c r="AA2430" s="43">
        <f t="shared" si="304"/>
        <v>-1.7112591355617133E-2</v>
      </c>
      <c r="AD2430" s="42">
        <f>Beazley_data[[#This Row],[Cat_incurred]]+Beazley_data[[#This Row],[incurred_exc_cat]]</f>
        <v>4944552.0677343803</v>
      </c>
      <c r="AE2430" s="40">
        <f t="shared" si="305"/>
        <v>37051624.678338401</v>
      </c>
      <c r="AF2430" s="43">
        <f t="shared" si="306"/>
        <v>0.86654965576650878</v>
      </c>
    </row>
    <row r="2431" spans="1:32" x14ac:dyDescent="0.25">
      <c r="A2431" s="46" t="s">
        <v>2712</v>
      </c>
      <c r="B2431" s="46" t="s">
        <v>60</v>
      </c>
      <c r="C2431">
        <v>2001</v>
      </c>
      <c r="D2431" s="84">
        <v>9805107.4438000005</v>
      </c>
      <c r="E2431">
        <v>1767667.7835310199</v>
      </c>
      <c r="F2431">
        <v>1548197.01231125</v>
      </c>
      <c r="G2431">
        <v>1548197.01231125</v>
      </c>
      <c r="H2431">
        <v>184105.06726472999</v>
      </c>
      <c r="I2431">
        <v>184105.06726472999</v>
      </c>
      <c r="J2431">
        <v>1.2968282094852599</v>
      </c>
      <c r="K2431">
        <v>1732302.0795759801</v>
      </c>
      <c r="L2431">
        <v>1732302.0795759801</v>
      </c>
      <c r="M2431" s="38">
        <f>IF(OR(Beazley_data[[#This Row],[total_RC]]&lt;0.6,Beazley_data[[#This Row],[total_RC]]&gt;2),1,Beazley_data[[#This Row],[total_RC]])</f>
        <v>1.2968282094852599</v>
      </c>
      <c r="P2431" s="39" t="str">
        <f>Beazley_data[[#This Row],[key]]</f>
        <v>PB2001</v>
      </c>
      <c r="Q2431" s="40">
        <f>Beazley_data[[#This Row],[WEP]]</f>
        <v>9805107.4438000005</v>
      </c>
      <c r="R2431" s="40">
        <f t="shared" si="299"/>
        <v>8389064.7669664696</v>
      </c>
      <c r="S2431" s="41">
        <f t="shared" si="300"/>
        <v>-0.1687962503769749</v>
      </c>
      <c r="U2431" s="42">
        <f>Beazley_data[[#This Row],[Acq_costs]]</f>
        <v>1767667.7835310199</v>
      </c>
      <c r="V2431" s="40">
        <f t="shared" si="301"/>
        <v>1565456.3171196601</v>
      </c>
      <c r="W2431" s="43">
        <f t="shared" si="302"/>
        <v>-0.12917094153314737</v>
      </c>
      <c r="Y2431" s="44">
        <f>Beazley_data[[#This Row],[total_RC]]</f>
        <v>1.2968282094852599</v>
      </c>
      <c r="Z2431" s="45">
        <f t="shared" si="303"/>
        <v>1.2799973609134501</v>
      </c>
      <c r="AA2431" s="43">
        <f t="shared" si="304"/>
        <v>-1.3149127557418368E-2</v>
      </c>
      <c r="AD2431" s="42">
        <f>Beazley_data[[#This Row],[Cat_incurred]]+Beazley_data[[#This Row],[incurred_exc_cat]]</f>
        <v>1732302.0795759801</v>
      </c>
      <c r="AE2431" s="40">
        <f t="shared" si="305"/>
        <v>1892976.1987960001</v>
      </c>
      <c r="AF2431" s="43">
        <f t="shared" si="306"/>
        <v>8.4879101661296349E-2</v>
      </c>
    </row>
    <row r="2432" spans="1:32" x14ac:dyDescent="0.25">
      <c r="A2432" s="48" t="s">
        <v>2713</v>
      </c>
      <c r="B2432" s="48" t="s">
        <v>60</v>
      </c>
      <c r="C2432" s="49">
        <v>2002</v>
      </c>
      <c r="D2432" s="85">
        <v>10379387.146400001</v>
      </c>
      <c r="E2432" s="49">
        <v>2239367.6540167001</v>
      </c>
      <c r="F2432" s="49">
        <v>4805606.9706728002</v>
      </c>
      <c r="G2432" s="49">
        <v>4805606.9706728002</v>
      </c>
      <c r="H2432" s="49">
        <v>418712.19605178002</v>
      </c>
      <c r="I2432" s="49">
        <v>418712.19605178002</v>
      </c>
      <c r="J2432" s="49">
        <v>1.37824109931457</v>
      </c>
      <c r="K2432" s="49">
        <v>5224319.1667245803</v>
      </c>
      <c r="L2432" s="49">
        <v>5224319.1667245803</v>
      </c>
      <c r="M2432" s="38">
        <f>IF(OR(Beazley_data[[#This Row],[total_RC]]&lt;0.6,Beazley_data[[#This Row],[total_RC]]&gt;2),1,Beazley_data[[#This Row],[total_RC]])</f>
        <v>1.37824109931457</v>
      </c>
      <c r="P2432" s="39" t="str">
        <f>Beazley_data[[#This Row],[key]]</f>
        <v>PB2002</v>
      </c>
      <c r="Q2432" s="40">
        <f>Beazley_data[[#This Row],[WEP]]</f>
        <v>10379387.146400001</v>
      </c>
      <c r="R2432" s="40">
        <f t="shared" si="299"/>
        <v>11922608.271167099</v>
      </c>
      <c r="S2432" s="41">
        <f t="shared" si="300"/>
        <v>0.12943653684396639</v>
      </c>
      <c r="U2432" s="42">
        <f>Beazley_data[[#This Row],[Acq_costs]]</f>
        <v>2239367.6540167001</v>
      </c>
      <c r="V2432" s="40">
        <f t="shared" si="301"/>
        <v>2461570.3471816001</v>
      </c>
      <c r="W2432" s="43">
        <f t="shared" si="302"/>
        <v>9.0268674799122914E-2</v>
      </c>
      <c r="Y2432" s="44">
        <f>Beazley_data[[#This Row],[total_RC]]</f>
        <v>1.37824109931457</v>
      </c>
      <c r="Z2432" s="45">
        <f t="shared" si="303"/>
        <v>1.3897088089185301</v>
      </c>
      <c r="AA2432" s="43">
        <f t="shared" si="304"/>
        <v>8.2518794803382676E-3</v>
      </c>
      <c r="AD2432" s="42">
        <f>Beazley_data[[#This Row],[Cat_incurred]]+Beazley_data[[#This Row],[incurred_exc_cat]]</f>
        <v>5224319.1667245803</v>
      </c>
      <c r="AE2432" s="40">
        <f t="shared" si="305"/>
        <v>5255890.0735200001</v>
      </c>
      <c r="AF2432" s="43">
        <f t="shared" si="306"/>
        <v>6.006766951706038E-3</v>
      </c>
    </row>
    <row r="2433" spans="1:32" x14ac:dyDescent="0.25">
      <c r="A2433" s="46" t="s">
        <v>2714</v>
      </c>
      <c r="B2433" s="46" t="s">
        <v>60</v>
      </c>
      <c r="C2433">
        <v>2003</v>
      </c>
      <c r="D2433" s="84">
        <v>3196560.2233000002</v>
      </c>
      <c r="E2433">
        <v>890093.55035591405</v>
      </c>
      <c r="F2433">
        <v>6560.5418</v>
      </c>
      <c r="G2433">
        <v>6560.5418</v>
      </c>
      <c r="H2433">
        <v>654125.87052280002</v>
      </c>
      <c r="I2433">
        <v>654125.87052280002</v>
      </c>
      <c r="J2433">
        <v>1.2486759317977201</v>
      </c>
      <c r="K2433">
        <v>660686.41232280002</v>
      </c>
      <c r="L2433">
        <v>660686.41232280002</v>
      </c>
      <c r="M2433" s="38">
        <f>IF(OR(Beazley_data[[#This Row],[total_RC]]&lt;0.6,Beazley_data[[#This Row],[total_RC]]&gt;2),1,Beazley_data[[#This Row],[total_RC]])</f>
        <v>1.2486759317977201</v>
      </c>
      <c r="P2433" s="39" t="str">
        <f>Beazley_data[[#This Row],[key]]</f>
        <v>PB2003</v>
      </c>
      <c r="Q2433" s="40">
        <f>Beazley_data[[#This Row],[WEP]]</f>
        <v>3196560.2233000002</v>
      </c>
      <c r="R2433" s="40">
        <f t="shared" si="299"/>
        <v>3287442.3660659599</v>
      </c>
      <c r="S2433" s="41">
        <f t="shared" si="300"/>
        <v>2.7645242911046749E-2</v>
      </c>
      <c r="U2433" s="42">
        <f>Beazley_data[[#This Row],[Acq_costs]]</f>
        <v>890093.55035591405</v>
      </c>
      <c r="V2433" s="40">
        <f t="shared" si="301"/>
        <v>877272.38659736898</v>
      </c>
      <c r="W2433" s="43">
        <f t="shared" si="302"/>
        <v>-1.4614803742169351E-2</v>
      </c>
      <c r="Y2433" s="44">
        <f>Beazley_data[[#This Row],[total_RC]]</f>
        <v>1.2486759317977201</v>
      </c>
      <c r="Z2433" s="45">
        <f t="shared" si="303"/>
        <v>1.32482589039931</v>
      </c>
      <c r="AA2433" s="43">
        <f t="shared" si="304"/>
        <v>5.7479219838191625E-2</v>
      </c>
      <c r="AD2433" s="42">
        <f>Beazley_data[[#This Row],[Cat_incurred]]+Beazley_data[[#This Row],[incurred_exc_cat]]</f>
        <v>660686.41232280002</v>
      </c>
      <c r="AE2433" s="40">
        <f t="shared" si="305"/>
        <v>53344.533975999999</v>
      </c>
      <c r="AF2433" s="43">
        <f t="shared" si="306"/>
        <v>-11.385269175283197</v>
      </c>
    </row>
    <row r="2434" spans="1:32" x14ac:dyDescent="0.25">
      <c r="A2434" s="48" t="s">
        <v>2715</v>
      </c>
      <c r="B2434" s="48" t="s">
        <v>60</v>
      </c>
      <c r="C2434" s="49">
        <v>2004</v>
      </c>
      <c r="D2434" s="85">
        <v>1515925.551</v>
      </c>
      <c r="E2434" s="49">
        <v>377999.52960275498</v>
      </c>
      <c r="F2434" s="49">
        <v>4185.8713753800002</v>
      </c>
      <c r="G2434" s="49">
        <v>4185.8713753800002</v>
      </c>
      <c r="H2434" s="49">
        <v>353802.89970225003</v>
      </c>
      <c r="I2434" s="49">
        <v>353802.89970225003</v>
      </c>
      <c r="J2434" s="49">
        <v>0.97301768608076</v>
      </c>
      <c r="K2434" s="49">
        <v>357988.77107762999</v>
      </c>
      <c r="L2434" s="49">
        <v>357988.77107762999</v>
      </c>
      <c r="M2434" s="38">
        <f>IF(OR(Beazley_data[[#This Row],[total_RC]]&lt;0.6,Beazley_data[[#This Row],[total_RC]]&gt;2),1,Beazley_data[[#This Row],[total_RC]])</f>
        <v>0.97301768608076</v>
      </c>
      <c r="P2434" s="39" t="str">
        <f>Beazley_data[[#This Row],[key]]</f>
        <v>PB2004</v>
      </c>
      <c r="Q2434" s="40">
        <f>Beazley_data[[#This Row],[WEP]]</f>
        <v>1515925.551</v>
      </c>
      <c r="R2434" s="40">
        <f t="shared" ref="R2434:R2497" si="307">IFERROR(INDEX($AJ$4:$CZ$182,MATCH($B2434,$AI$4:$AI$182,0),MATCH($C2434&amp;"WEP",$AJ$1:$FQ$1,0)),0)</f>
        <v>2029111.8412225</v>
      </c>
      <c r="S2434" s="41">
        <f t="shared" ref="S2434:S2497" si="308">IFERROR((R2434-Q2434)/R2434,"no values")</f>
        <v>0.25291178130098307</v>
      </c>
      <c r="U2434" s="42">
        <f>Beazley_data[[#This Row],[Acq_costs]]</f>
        <v>377999.52960275498</v>
      </c>
      <c r="V2434" s="40">
        <f t="shared" ref="V2434:V2497" si="309">IFERROR(INDEX($AJ$4:$FQ$182,MATCH($B2434,$AI$4:$AI$182,0),MATCH($C2434&amp;"Acquisition Cost",$AJ$1:$FQ$1,0)),0)</f>
        <v>499397.84491762402</v>
      </c>
      <c r="W2434" s="43">
        <f t="shared" ref="W2434:W2497" si="310">IFERROR((V2434-U2434)/V2434,"no values")</f>
        <v>0.24308938564781707</v>
      </c>
      <c r="Y2434" s="44">
        <f>Beazley_data[[#This Row],[total_RC]]</f>
        <v>0.97301768608076</v>
      </c>
      <c r="Z2434" s="45">
        <f t="shared" ref="Z2434:Z2497" si="311">IFERROR(INDEX($AJ$4:$FQ$182,MATCH($B2434,$AI$4:$AI$182,0),MATCH($C2434&amp;"RC",$AJ$1:$FQ$1,0)),0)</f>
        <v>1.04989195961034</v>
      </c>
      <c r="AA2434" s="43">
        <f t="shared" ref="AA2434:AA2497" si="312">IFERROR((Z2434-Y2434)/Z2434,"no values")</f>
        <v>7.3221127970264033E-2</v>
      </c>
      <c r="AD2434" s="42">
        <f>Beazley_data[[#This Row],[Cat_incurred]]+Beazley_data[[#This Row],[incurred_exc_cat]]</f>
        <v>357988.77107763005</v>
      </c>
      <c r="AE2434" s="40">
        <f t="shared" ref="AE2434:AE2497" si="313">IFERROR(INDEX($AJ$4:$FQ$182,MATCH($B2434,$AI$4:$AI$182,0),MATCH($C2434&amp;"Total Incurred (Cat)",$AJ$1:$FQ$1,0)),0)+IFERROR(INDEX($AJ$4:$FQ$182,MATCH($B2434,$AI$4:$AI$182,0),MATCH($C2434&amp;"Total Incurred (Non Cat)",$AJ$1:$FQ$1,0)),0)</f>
        <v>982564.65339600004</v>
      </c>
      <c r="AF2434" s="43">
        <f t="shared" ref="AF2434:AF2497" si="314">IFERROR((AE2434-AD2434)/AE2434,"no values")</f>
        <v>0.63565881406345393</v>
      </c>
    </row>
    <row r="2435" spans="1:32" x14ac:dyDescent="0.25">
      <c r="A2435" s="46" t="s">
        <v>2716</v>
      </c>
      <c r="B2435" s="46" t="s">
        <v>60</v>
      </c>
      <c r="C2435">
        <v>2005</v>
      </c>
      <c r="D2435" s="84">
        <v>2768833.9419999998</v>
      </c>
      <c r="E2435">
        <v>589668.97144391399</v>
      </c>
      <c r="F2435">
        <v>2149570.7176839998</v>
      </c>
      <c r="G2435">
        <v>2149570.7176839998</v>
      </c>
      <c r="H2435">
        <v>186209.60488299999</v>
      </c>
      <c r="I2435">
        <v>186209.60488299999</v>
      </c>
      <c r="J2435">
        <v>0.90478655658924301</v>
      </c>
      <c r="K2435">
        <v>2335780.3225670001</v>
      </c>
      <c r="L2435">
        <v>2335780.3225670001</v>
      </c>
      <c r="M2435" s="38">
        <f>IF(OR(Beazley_data[[#This Row],[total_RC]]&lt;0.6,Beazley_data[[#This Row],[total_RC]]&gt;2),1,Beazley_data[[#This Row],[total_RC]])</f>
        <v>0.90478655658924301</v>
      </c>
      <c r="P2435" s="39" t="str">
        <f>Beazley_data[[#This Row],[key]]</f>
        <v>PB2005</v>
      </c>
      <c r="Q2435" s="40">
        <f>Beazley_data[[#This Row],[WEP]]</f>
        <v>2768833.9419999998</v>
      </c>
      <c r="R2435" s="40">
        <f t="shared" si="307"/>
        <v>2859713.910774</v>
      </c>
      <c r="S2435" s="41">
        <f t="shared" si="308"/>
        <v>3.1779391788671243E-2</v>
      </c>
      <c r="U2435" s="42">
        <f>Beazley_data[[#This Row],[Acq_costs]]</f>
        <v>589668.97144391399</v>
      </c>
      <c r="V2435" s="40">
        <f t="shared" si="309"/>
        <v>611370.64708599995</v>
      </c>
      <c r="W2435" s="43">
        <f t="shared" si="310"/>
        <v>3.5496757565191446E-2</v>
      </c>
      <c r="Y2435" s="44">
        <f>Beazley_data[[#This Row],[total_RC]]</f>
        <v>0.90478655658924301</v>
      </c>
      <c r="Z2435" s="45">
        <f t="shared" si="311"/>
        <v>0.89393750394785398</v>
      </c>
      <c r="AA2435" s="43">
        <f t="shared" si="312"/>
        <v>-1.2136254037308945E-2</v>
      </c>
      <c r="AD2435" s="42">
        <f>Beazley_data[[#This Row],[Cat_incurred]]+Beazley_data[[#This Row],[incurred_exc_cat]]</f>
        <v>2335780.3225669996</v>
      </c>
      <c r="AE2435" s="40">
        <f t="shared" si="313"/>
        <v>2345376.5611919998</v>
      </c>
      <c r="AF2435" s="43">
        <f t="shared" si="314"/>
        <v>4.091555609357287E-3</v>
      </c>
    </row>
    <row r="2436" spans="1:32" x14ac:dyDescent="0.25">
      <c r="A2436" s="48" t="s">
        <v>2717</v>
      </c>
      <c r="B2436" s="48" t="s">
        <v>60</v>
      </c>
      <c r="C2436" s="49">
        <v>2006</v>
      </c>
      <c r="D2436" s="85">
        <v>3354720.7968000001</v>
      </c>
      <c r="E2436" s="49">
        <v>722511.97565440706</v>
      </c>
      <c r="F2436" s="49">
        <v>0</v>
      </c>
      <c r="G2436" s="49">
        <v>0</v>
      </c>
      <c r="H2436" s="49">
        <v>701981.89323299995</v>
      </c>
      <c r="I2436" s="49">
        <v>701981.89323299995</v>
      </c>
      <c r="J2436" s="49">
        <v>0.99481412459450402</v>
      </c>
      <c r="K2436" s="49">
        <v>701981.89323299995</v>
      </c>
      <c r="L2436" s="49">
        <v>701981.89323299995</v>
      </c>
      <c r="M2436" s="38">
        <f>IF(OR(Beazley_data[[#This Row],[total_RC]]&lt;0.6,Beazley_data[[#This Row],[total_RC]]&gt;2),1,Beazley_data[[#This Row],[total_RC]])</f>
        <v>0.99481412459450402</v>
      </c>
      <c r="P2436" s="39" t="str">
        <f>Beazley_data[[#This Row],[key]]</f>
        <v>PB2006</v>
      </c>
      <c r="Q2436" s="40">
        <f>Beazley_data[[#This Row],[WEP]]</f>
        <v>3354720.7968000001</v>
      </c>
      <c r="R2436" s="40">
        <f t="shared" si="307"/>
        <v>3449636.7882364001</v>
      </c>
      <c r="S2436" s="41">
        <f t="shared" si="308"/>
        <v>2.7514778297840756E-2</v>
      </c>
      <c r="U2436" s="42">
        <f>Beazley_data[[#This Row],[Acq_costs]]</f>
        <v>722511.97565440706</v>
      </c>
      <c r="V2436" s="40">
        <f t="shared" si="309"/>
        <v>743111.92476359999</v>
      </c>
      <c r="W2436" s="43">
        <f t="shared" si="310"/>
        <v>2.7721193029900882E-2</v>
      </c>
      <c r="Y2436" s="44">
        <f>Beazley_data[[#This Row],[total_RC]]</f>
        <v>0.99481412459450402</v>
      </c>
      <c r="Z2436" s="45">
        <f t="shared" si="311"/>
        <v>0.97436736867008999</v>
      </c>
      <c r="AA2436" s="43">
        <f t="shared" si="312"/>
        <v>-2.0984647661509561E-2</v>
      </c>
      <c r="AD2436" s="42">
        <f>Beazley_data[[#This Row],[Cat_incurred]]+Beazley_data[[#This Row],[incurred_exc_cat]]</f>
        <v>701981.89323299995</v>
      </c>
      <c r="AE2436" s="40">
        <f t="shared" si="313"/>
        <v>726216.17597600003</v>
      </c>
      <c r="AF2436" s="43">
        <f t="shared" si="314"/>
        <v>3.3370618205289013E-2</v>
      </c>
    </row>
    <row r="2437" spans="1:32" x14ac:dyDescent="0.25">
      <c r="A2437" s="46" t="s">
        <v>2718</v>
      </c>
      <c r="B2437" s="46" t="s">
        <v>60</v>
      </c>
      <c r="C2437">
        <v>2007</v>
      </c>
      <c r="D2437" s="84">
        <v>355919.64919999999</v>
      </c>
      <c r="E2437">
        <v>85610.034537272906</v>
      </c>
      <c r="F2437">
        <v>193179.89545499999</v>
      </c>
      <c r="G2437">
        <v>193179.89545499999</v>
      </c>
      <c r="H2437">
        <v>127700.090711</v>
      </c>
      <c r="I2437">
        <v>127700.090711</v>
      </c>
      <c r="J2437">
        <v>0.97433344630986596</v>
      </c>
      <c r="K2437">
        <v>320879.98616600002</v>
      </c>
      <c r="L2437">
        <v>320879.98616600002</v>
      </c>
      <c r="M2437" s="38">
        <f>IF(OR(Beazley_data[[#This Row],[total_RC]]&lt;0.6,Beazley_data[[#This Row],[total_RC]]&gt;2),1,Beazley_data[[#This Row],[total_RC]])</f>
        <v>0.97433344630986596</v>
      </c>
      <c r="P2437" s="39" t="str">
        <f>Beazley_data[[#This Row],[key]]</f>
        <v>PB2007</v>
      </c>
      <c r="Q2437" s="40">
        <f>Beazley_data[[#This Row],[WEP]]</f>
        <v>355919.64919999999</v>
      </c>
      <c r="R2437" s="40">
        <f t="shared" si="307"/>
        <v>450103.59531118697</v>
      </c>
      <c r="S2437" s="41">
        <f t="shared" si="308"/>
        <v>0.20924948632341245</v>
      </c>
      <c r="U2437" s="42">
        <f>Beazley_data[[#This Row],[Acq_costs]]</f>
        <v>85610.034537272906</v>
      </c>
      <c r="V2437" s="40">
        <f t="shared" si="309"/>
        <v>111228.966076026</v>
      </c>
      <c r="W2437" s="43">
        <f t="shared" si="310"/>
        <v>0.23032607820198853</v>
      </c>
      <c r="Y2437" s="44">
        <f>Beazley_data[[#This Row],[total_RC]]</f>
        <v>0.97433344630986596</v>
      </c>
      <c r="Z2437" s="45">
        <f t="shared" si="311"/>
        <v>0.97874571566705004</v>
      </c>
      <c r="AA2437" s="43">
        <f t="shared" si="312"/>
        <v>4.5080854879420498E-3</v>
      </c>
      <c r="AD2437" s="42">
        <f>Beazley_data[[#This Row],[Cat_incurred]]+Beazley_data[[#This Row],[incurred_exc_cat]]</f>
        <v>320879.98616600002</v>
      </c>
      <c r="AE2437" s="40">
        <f t="shared" si="313"/>
        <v>329131.95893999998</v>
      </c>
      <c r="AF2437" s="43">
        <f t="shared" si="314"/>
        <v>2.5071927990755468E-2</v>
      </c>
    </row>
    <row r="2438" spans="1:32" x14ac:dyDescent="0.25">
      <c r="A2438" s="48" t="s">
        <v>2719</v>
      </c>
      <c r="B2438" s="48" t="s">
        <v>60</v>
      </c>
      <c r="C2438" s="49">
        <v>2008</v>
      </c>
      <c r="D2438" s="85">
        <v>61650.623</v>
      </c>
      <c r="E2438" s="49">
        <v>25797.069198581601</v>
      </c>
      <c r="F2438" s="49">
        <v>0</v>
      </c>
      <c r="G2438" s="49">
        <v>0</v>
      </c>
      <c r="H2438" s="49">
        <v>0</v>
      </c>
      <c r="I2438" s="49">
        <v>0</v>
      </c>
      <c r="J2438" s="49"/>
      <c r="K2438" s="49">
        <v>0</v>
      </c>
      <c r="L2438" s="49">
        <v>0</v>
      </c>
      <c r="M2438" s="38">
        <f>IF(OR(Beazley_data[[#This Row],[total_RC]]&lt;0.6,Beazley_data[[#This Row],[total_RC]]&gt;2),1,Beazley_data[[#This Row],[total_RC]])</f>
        <v>1</v>
      </c>
      <c r="P2438" s="39" t="str">
        <f>Beazley_data[[#This Row],[key]]</f>
        <v>PB2008</v>
      </c>
      <c r="Q2438" s="40">
        <f>Beazley_data[[#This Row],[WEP]]</f>
        <v>61650.623</v>
      </c>
      <c r="R2438" s="40">
        <f t="shared" si="307"/>
        <v>61650.623</v>
      </c>
      <c r="S2438" s="41">
        <f t="shared" si="308"/>
        <v>0</v>
      </c>
      <c r="U2438" s="42">
        <f>Beazley_data[[#This Row],[Acq_costs]]</f>
        <v>25797.069198581601</v>
      </c>
      <c r="V2438" s="40">
        <f t="shared" si="309"/>
        <v>25797.069200000002</v>
      </c>
      <c r="W2438" s="43">
        <f t="shared" si="310"/>
        <v>5.4983015014766353E-11</v>
      </c>
      <c r="Y2438" s="44">
        <f>Beazley_data[[#This Row],[total_RC]]</f>
        <v>0</v>
      </c>
      <c r="Z2438" s="45">
        <f t="shared" si="311"/>
        <v>0</v>
      </c>
      <c r="AA2438" s="43" t="str">
        <f t="shared" si="312"/>
        <v>no values</v>
      </c>
      <c r="AD2438" s="42">
        <f>Beazley_data[[#This Row],[Cat_incurred]]+Beazley_data[[#This Row],[incurred_exc_cat]]</f>
        <v>0</v>
      </c>
      <c r="AE2438" s="40">
        <f t="shared" si="313"/>
        <v>0</v>
      </c>
      <c r="AF2438" s="43" t="str">
        <f t="shared" si="314"/>
        <v>no values</v>
      </c>
    </row>
    <row r="2439" spans="1:32" x14ac:dyDescent="0.25">
      <c r="A2439" s="46" t="s">
        <v>2720</v>
      </c>
      <c r="B2439" s="46" t="s">
        <v>60</v>
      </c>
      <c r="C2439">
        <v>2009</v>
      </c>
      <c r="D2439" s="84">
        <v>159456.66080000001</v>
      </c>
      <c r="E2439">
        <v>59707.698924137898</v>
      </c>
      <c r="F2439">
        <v>7658.7290000000003</v>
      </c>
      <c r="G2439">
        <v>7658.7290000000003</v>
      </c>
      <c r="H2439">
        <v>0</v>
      </c>
      <c r="I2439">
        <v>0</v>
      </c>
      <c r="J2439">
        <v>1</v>
      </c>
      <c r="K2439">
        <v>7658.7290000000003</v>
      </c>
      <c r="L2439">
        <v>7658.7290000000003</v>
      </c>
      <c r="M2439" s="38">
        <f>IF(OR(Beazley_data[[#This Row],[total_RC]]&lt;0.6,Beazley_data[[#This Row],[total_RC]]&gt;2),1,Beazley_data[[#This Row],[total_RC]])</f>
        <v>1</v>
      </c>
      <c r="P2439" s="39" t="str">
        <f>Beazley_data[[#This Row],[key]]</f>
        <v>PB2009</v>
      </c>
      <c r="Q2439" s="40">
        <f>Beazley_data[[#This Row],[WEP]]</f>
        <v>159456.66080000001</v>
      </c>
      <c r="R2439" s="40">
        <f t="shared" si="307"/>
        <v>159456.66080000001</v>
      </c>
      <c r="S2439" s="41">
        <f t="shared" si="308"/>
        <v>0</v>
      </c>
      <c r="U2439" s="42">
        <f>Beazley_data[[#This Row],[Acq_costs]]</f>
        <v>59707.698924137898</v>
      </c>
      <c r="V2439" s="40">
        <f t="shared" si="309"/>
        <v>59707.699000000001</v>
      </c>
      <c r="W2439" s="43">
        <f t="shared" si="310"/>
        <v>1.2705581348258453E-9</v>
      </c>
      <c r="Y2439" s="44">
        <f>Beazley_data[[#This Row],[total_RC]]</f>
        <v>1</v>
      </c>
      <c r="Z2439" s="45">
        <f t="shared" si="311"/>
        <v>1</v>
      </c>
      <c r="AA2439" s="43">
        <f t="shared" si="312"/>
        <v>0</v>
      </c>
      <c r="AD2439" s="42">
        <f>Beazley_data[[#This Row],[Cat_incurred]]+Beazley_data[[#This Row],[incurred_exc_cat]]</f>
        <v>7658.7290000000003</v>
      </c>
      <c r="AE2439" s="40">
        <f t="shared" si="313"/>
        <v>7658.7290000000003</v>
      </c>
      <c r="AF2439" s="43">
        <f t="shared" si="314"/>
        <v>0</v>
      </c>
    </row>
    <row r="2440" spans="1:32" x14ac:dyDescent="0.25">
      <c r="A2440" s="48" t="s">
        <v>2721</v>
      </c>
      <c r="B2440" s="48" t="s">
        <v>60</v>
      </c>
      <c r="C2440" s="49">
        <v>2010</v>
      </c>
      <c r="D2440" s="85">
        <v>204149.06409999999</v>
      </c>
      <c r="E2440" s="49">
        <v>87492.456042857099</v>
      </c>
      <c r="F2440" s="49">
        <v>5701.4080999999996</v>
      </c>
      <c r="G2440" s="49">
        <v>5701.4080999999996</v>
      </c>
      <c r="H2440" s="49">
        <v>0</v>
      </c>
      <c r="I2440" s="49">
        <v>0</v>
      </c>
      <c r="J2440" s="49">
        <v>1</v>
      </c>
      <c r="K2440" s="49">
        <v>5701.4080999999996</v>
      </c>
      <c r="L2440" s="49">
        <v>5701.4080999999996</v>
      </c>
      <c r="M2440" s="38">
        <f>IF(OR(Beazley_data[[#This Row],[total_RC]]&lt;0.6,Beazley_data[[#This Row],[total_RC]]&gt;2),1,Beazley_data[[#This Row],[total_RC]])</f>
        <v>1</v>
      </c>
      <c r="P2440" s="39" t="str">
        <f>Beazley_data[[#This Row],[key]]</f>
        <v>PB2010</v>
      </c>
      <c r="Q2440" s="40">
        <f>Beazley_data[[#This Row],[WEP]]</f>
        <v>204149.06409999999</v>
      </c>
      <c r="R2440" s="40">
        <f t="shared" si="307"/>
        <v>204149.06409999999</v>
      </c>
      <c r="S2440" s="41">
        <f t="shared" si="308"/>
        <v>0</v>
      </c>
      <c r="U2440" s="42">
        <f>Beazley_data[[#This Row],[Acq_costs]]</f>
        <v>87492.456042857099</v>
      </c>
      <c r="V2440" s="40">
        <f t="shared" si="309"/>
        <v>87492.456200000001</v>
      </c>
      <c r="W2440" s="43">
        <f t="shared" si="310"/>
        <v>1.7960737285365287E-9</v>
      </c>
      <c r="Y2440" s="44">
        <f>Beazley_data[[#This Row],[total_RC]]</f>
        <v>1</v>
      </c>
      <c r="Z2440" s="45">
        <f t="shared" si="311"/>
        <v>1</v>
      </c>
      <c r="AA2440" s="43">
        <f t="shared" si="312"/>
        <v>0</v>
      </c>
      <c r="AD2440" s="42">
        <f>Beazley_data[[#This Row],[Cat_incurred]]+Beazley_data[[#This Row],[incurred_exc_cat]]</f>
        <v>5701.4080999999996</v>
      </c>
      <c r="AE2440" s="40">
        <f t="shared" si="313"/>
        <v>5701.4080999999996</v>
      </c>
      <c r="AF2440" s="43">
        <f t="shared" si="314"/>
        <v>0</v>
      </c>
    </row>
    <row r="2441" spans="1:32" x14ac:dyDescent="0.25">
      <c r="A2441" s="46" t="s">
        <v>2722</v>
      </c>
      <c r="B2441" s="46" t="s">
        <v>60</v>
      </c>
      <c r="C2441">
        <v>2011</v>
      </c>
      <c r="D2441" s="84">
        <v>189078.3388</v>
      </c>
      <c r="E2441">
        <v>91037.718681481507</v>
      </c>
      <c r="F2441">
        <v>45961.549899999998</v>
      </c>
      <c r="G2441">
        <v>45961.549899999998</v>
      </c>
      <c r="H2441">
        <v>298178.22610000003</v>
      </c>
      <c r="I2441">
        <v>298178.22610000003</v>
      </c>
      <c r="J2441">
        <v>1</v>
      </c>
      <c r="K2441">
        <v>344139.77600000001</v>
      </c>
      <c r="L2441">
        <v>344139.77600000001</v>
      </c>
      <c r="M2441" s="38">
        <f>IF(OR(Beazley_data[[#This Row],[total_RC]]&lt;0.6,Beazley_data[[#This Row],[total_RC]]&gt;2),1,Beazley_data[[#This Row],[total_RC]])</f>
        <v>1</v>
      </c>
      <c r="P2441" s="39" t="str">
        <f>Beazley_data[[#This Row],[key]]</f>
        <v>PB2011</v>
      </c>
      <c r="Q2441" s="40">
        <f>Beazley_data[[#This Row],[WEP]]</f>
        <v>189078.3388</v>
      </c>
      <c r="R2441" s="40">
        <f t="shared" si="307"/>
        <v>189078.3388</v>
      </c>
      <c r="S2441" s="41">
        <f t="shared" si="308"/>
        <v>0</v>
      </c>
      <c r="U2441" s="42">
        <f>Beazley_data[[#This Row],[Acq_costs]]</f>
        <v>91037.718681481507</v>
      </c>
      <c r="V2441" s="40">
        <f t="shared" si="309"/>
        <v>91037.718699999998</v>
      </c>
      <c r="W2441" s="43">
        <f t="shared" si="310"/>
        <v>2.0341558529443156E-10</v>
      </c>
      <c r="Y2441" s="44">
        <f>Beazley_data[[#This Row],[total_RC]]</f>
        <v>1</v>
      </c>
      <c r="Z2441" s="45">
        <f t="shared" si="311"/>
        <v>1</v>
      </c>
      <c r="AA2441" s="43">
        <f t="shared" si="312"/>
        <v>0</v>
      </c>
      <c r="AD2441" s="42">
        <f>Beazley_data[[#This Row],[Cat_incurred]]+Beazley_data[[#This Row],[incurred_exc_cat]]</f>
        <v>344139.77600000001</v>
      </c>
      <c r="AE2441" s="40">
        <f t="shared" si="313"/>
        <v>344139.77600000001</v>
      </c>
      <c r="AF2441" s="43">
        <f t="shared" si="314"/>
        <v>0</v>
      </c>
    </row>
    <row r="2442" spans="1:32" x14ac:dyDescent="0.25">
      <c r="A2442" s="48" t="s">
        <v>2723</v>
      </c>
      <c r="B2442" s="48" t="s">
        <v>60</v>
      </c>
      <c r="C2442" s="49">
        <v>2012</v>
      </c>
      <c r="D2442" s="85">
        <v>205680.07670000001</v>
      </c>
      <c r="E2442" s="49">
        <v>83143.445782142895</v>
      </c>
      <c r="F2442" s="49">
        <v>40998.1924</v>
      </c>
      <c r="G2442" s="49">
        <v>40998.1924</v>
      </c>
      <c r="H2442" s="49">
        <v>0</v>
      </c>
      <c r="I2442" s="49">
        <v>0</v>
      </c>
      <c r="J2442" s="49">
        <v>1.0242577905621799</v>
      </c>
      <c r="K2442" s="49">
        <v>40998.1924</v>
      </c>
      <c r="L2442" s="49">
        <v>40998.1924</v>
      </c>
      <c r="M2442" s="38">
        <f>IF(OR(Beazley_data[[#This Row],[total_RC]]&lt;0.6,Beazley_data[[#This Row],[total_RC]]&gt;2),1,Beazley_data[[#This Row],[total_RC]])</f>
        <v>1.0242577905621799</v>
      </c>
      <c r="P2442" s="39" t="str">
        <f>Beazley_data[[#This Row],[key]]</f>
        <v>PB2012</v>
      </c>
      <c r="Q2442" s="40">
        <f>Beazley_data[[#This Row],[WEP]]</f>
        <v>205680.07670000001</v>
      </c>
      <c r="R2442" s="40">
        <f t="shared" si="307"/>
        <v>205680.07670000001</v>
      </c>
      <c r="S2442" s="41">
        <f t="shared" si="308"/>
        <v>0</v>
      </c>
      <c r="U2442" s="42">
        <f>Beazley_data[[#This Row],[Acq_costs]]</f>
        <v>83143.445782142895</v>
      </c>
      <c r="V2442" s="40">
        <f t="shared" si="309"/>
        <v>83143.445800000001</v>
      </c>
      <c r="W2442" s="43">
        <f t="shared" si="310"/>
        <v>2.1477467182507659E-10</v>
      </c>
      <c r="Y2442" s="44">
        <f>Beazley_data[[#This Row],[total_RC]]</f>
        <v>1.0242577905621799</v>
      </c>
      <c r="Z2442" s="45">
        <f t="shared" si="311"/>
        <v>1.0242577902022501</v>
      </c>
      <c r="AA2442" s="43">
        <f t="shared" si="312"/>
        <v>-3.5140554178289968E-10</v>
      </c>
      <c r="AD2442" s="42">
        <f>Beazley_data[[#This Row],[Cat_incurred]]+Beazley_data[[#This Row],[incurred_exc_cat]]</f>
        <v>40998.1924</v>
      </c>
      <c r="AE2442" s="40">
        <f t="shared" si="313"/>
        <v>40998.1924</v>
      </c>
      <c r="AF2442" s="43">
        <f t="shared" si="314"/>
        <v>0</v>
      </c>
    </row>
    <row r="2443" spans="1:32" x14ac:dyDescent="0.25">
      <c r="A2443" s="46" t="s">
        <v>2724</v>
      </c>
      <c r="B2443" s="46" t="s">
        <v>60</v>
      </c>
      <c r="C2443">
        <v>2013</v>
      </c>
      <c r="D2443" s="84">
        <v>110656.8784</v>
      </c>
      <c r="E2443">
        <v>45035.805028571398</v>
      </c>
      <c r="F2443">
        <v>3402.4421000000002</v>
      </c>
      <c r="G2443">
        <v>3402.4421000000002</v>
      </c>
      <c r="H2443">
        <v>226333.68770000001</v>
      </c>
      <c r="I2443">
        <v>226333.68770000001</v>
      </c>
      <c r="J2443">
        <v>0.99237442264197495</v>
      </c>
      <c r="K2443">
        <v>229736.1298</v>
      </c>
      <c r="L2443">
        <v>229736.1298</v>
      </c>
      <c r="M2443" s="38">
        <f>IF(OR(Beazley_data[[#This Row],[total_RC]]&lt;0.6,Beazley_data[[#This Row],[total_RC]]&gt;2),1,Beazley_data[[#This Row],[total_RC]])</f>
        <v>0.99237442264197495</v>
      </c>
      <c r="P2443" s="39" t="str">
        <f>Beazley_data[[#This Row],[key]]</f>
        <v>PB2013</v>
      </c>
      <c r="Q2443" s="40">
        <f>Beazley_data[[#This Row],[WEP]]</f>
        <v>110656.8784</v>
      </c>
      <c r="R2443" s="40">
        <f t="shared" si="307"/>
        <v>110656.8784</v>
      </c>
      <c r="S2443" s="41">
        <f t="shared" si="308"/>
        <v>0</v>
      </c>
      <c r="U2443" s="42">
        <f>Beazley_data[[#This Row],[Acq_costs]]</f>
        <v>45035.805028571398</v>
      </c>
      <c r="V2443" s="40">
        <f t="shared" si="309"/>
        <v>45035.805099999998</v>
      </c>
      <c r="W2443" s="43">
        <f t="shared" si="310"/>
        <v>1.586040254166277E-9</v>
      </c>
      <c r="Y2443" s="44">
        <f>Beazley_data[[#This Row],[total_RC]]</f>
        <v>0.99237442264197495</v>
      </c>
      <c r="Z2443" s="45">
        <f t="shared" si="311"/>
        <v>0.99237442264197495</v>
      </c>
      <c r="AA2443" s="43">
        <f t="shared" si="312"/>
        <v>0</v>
      </c>
      <c r="AD2443" s="42">
        <f>Beazley_data[[#This Row],[Cat_incurred]]+Beazley_data[[#This Row],[incurred_exc_cat]]</f>
        <v>229736.1298</v>
      </c>
      <c r="AE2443" s="40">
        <f t="shared" si="313"/>
        <v>229736.1298</v>
      </c>
      <c r="AF2443" s="43">
        <f t="shared" si="314"/>
        <v>0</v>
      </c>
    </row>
    <row r="2444" spans="1:32" x14ac:dyDescent="0.25">
      <c r="A2444" s="48" t="s">
        <v>2725</v>
      </c>
      <c r="B2444" s="48" t="s">
        <v>60</v>
      </c>
      <c r="C2444" s="49">
        <v>2014</v>
      </c>
      <c r="D2444" s="85">
        <v>62205.656000000003</v>
      </c>
      <c r="E2444" s="49">
        <v>24390.423999999999</v>
      </c>
      <c r="F2444" s="49">
        <v>5679.6880000000001</v>
      </c>
      <c r="G2444" s="49">
        <v>5679.6880000000001</v>
      </c>
      <c r="H2444" s="49">
        <v>99289.778399999996</v>
      </c>
      <c r="I2444" s="49">
        <v>99289.778399999996</v>
      </c>
      <c r="J2444" s="49">
        <v>0.989362929835926</v>
      </c>
      <c r="K2444" s="49">
        <v>104969.4664</v>
      </c>
      <c r="L2444" s="49">
        <v>104969.4664</v>
      </c>
      <c r="M2444" s="38">
        <f>IF(OR(Beazley_data[[#This Row],[total_RC]]&lt;0.6,Beazley_data[[#This Row],[total_RC]]&gt;2),1,Beazley_data[[#This Row],[total_RC]])</f>
        <v>0.989362929835926</v>
      </c>
      <c r="P2444" s="39" t="str">
        <f>Beazley_data[[#This Row],[key]]</f>
        <v>PB2014</v>
      </c>
      <c r="Q2444" s="40">
        <f>Beazley_data[[#This Row],[WEP]]</f>
        <v>62205.656000000003</v>
      </c>
      <c r="R2444" s="40">
        <f t="shared" si="307"/>
        <v>62205.656000000003</v>
      </c>
      <c r="S2444" s="41">
        <f t="shared" si="308"/>
        <v>0</v>
      </c>
      <c r="U2444" s="42">
        <f>Beazley_data[[#This Row],[Acq_costs]]</f>
        <v>24390.423999999999</v>
      </c>
      <c r="V2444" s="40">
        <f t="shared" si="309"/>
        <v>24390.423999999999</v>
      </c>
      <c r="W2444" s="43">
        <f t="shared" si="310"/>
        <v>0</v>
      </c>
      <c r="Y2444" s="44">
        <f>Beazley_data[[#This Row],[total_RC]]</f>
        <v>0.989362929835926</v>
      </c>
      <c r="Z2444" s="45">
        <f t="shared" si="311"/>
        <v>0.989362929835926</v>
      </c>
      <c r="AA2444" s="43">
        <f t="shared" si="312"/>
        <v>0</v>
      </c>
      <c r="AD2444" s="42">
        <f>Beazley_data[[#This Row],[Cat_incurred]]+Beazley_data[[#This Row],[incurred_exc_cat]]</f>
        <v>104969.46639999999</v>
      </c>
      <c r="AE2444" s="40">
        <f t="shared" si="313"/>
        <v>104969.4664</v>
      </c>
      <c r="AF2444" s="43">
        <f t="shared" si="314"/>
        <v>1.3862998191221491E-16</v>
      </c>
    </row>
    <row r="2445" spans="1:32" x14ac:dyDescent="0.25">
      <c r="A2445" s="46" t="s">
        <v>2726</v>
      </c>
      <c r="B2445" s="46" t="s">
        <v>60</v>
      </c>
      <c r="C2445">
        <v>2015</v>
      </c>
      <c r="D2445" s="84">
        <v>49680</v>
      </c>
      <c r="E2445">
        <v>22320</v>
      </c>
      <c r="F2445">
        <v>67645.86</v>
      </c>
      <c r="G2445">
        <v>67645.86</v>
      </c>
      <c r="H2445">
        <v>0</v>
      </c>
      <c r="I2445">
        <v>0</v>
      </c>
      <c r="J2445">
        <v>1</v>
      </c>
      <c r="K2445">
        <v>67645.86</v>
      </c>
      <c r="L2445">
        <v>67645.86</v>
      </c>
      <c r="M2445" s="38">
        <f>IF(OR(Beazley_data[[#This Row],[total_RC]]&lt;0.6,Beazley_data[[#This Row],[total_RC]]&gt;2),1,Beazley_data[[#This Row],[total_RC]])</f>
        <v>1</v>
      </c>
      <c r="P2445" s="39" t="str">
        <f>Beazley_data[[#This Row],[key]]</f>
        <v>PB2015</v>
      </c>
      <c r="Q2445" s="40">
        <f>Beazley_data[[#This Row],[WEP]]</f>
        <v>49680</v>
      </c>
      <c r="R2445" s="40">
        <f t="shared" si="307"/>
        <v>49680</v>
      </c>
      <c r="S2445" s="41">
        <f t="shared" si="308"/>
        <v>0</v>
      </c>
      <c r="U2445" s="42">
        <f>Beazley_data[[#This Row],[Acq_costs]]</f>
        <v>22320</v>
      </c>
      <c r="V2445" s="40">
        <f t="shared" si="309"/>
        <v>22320</v>
      </c>
      <c r="W2445" s="43">
        <f t="shared" si="310"/>
        <v>0</v>
      </c>
      <c r="Y2445" s="44">
        <f>Beazley_data[[#This Row],[total_RC]]</f>
        <v>1</v>
      </c>
      <c r="Z2445" s="45">
        <f t="shared" si="311"/>
        <v>1</v>
      </c>
      <c r="AA2445" s="43">
        <f t="shared" si="312"/>
        <v>0</v>
      </c>
      <c r="AD2445" s="42">
        <f>Beazley_data[[#This Row],[Cat_incurred]]+Beazley_data[[#This Row],[incurred_exc_cat]]</f>
        <v>67645.86</v>
      </c>
      <c r="AE2445" s="40">
        <f t="shared" si="313"/>
        <v>67645.86</v>
      </c>
      <c r="AF2445" s="43">
        <f t="shared" si="314"/>
        <v>0</v>
      </c>
    </row>
    <row r="2446" spans="1:32" x14ac:dyDescent="0.25">
      <c r="A2446" s="48" t="s">
        <v>2727</v>
      </c>
      <c r="B2446" s="48" t="s">
        <v>60</v>
      </c>
      <c r="C2446" s="49">
        <v>2016</v>
      </c>
      <c r="D2446" s="85">
        <v>41715.492599999998</v>
      </c>
      <c r="E2446" s="49">
        <v>18741.743052173901</v>
      </c>
      <c r="F2446" s="49">
        <v>12245.243700000001</v>
      </c>
      <c r="G2446" s="49">
        <v>12245.243700000001</v>
      </c>
      <c r="H2446" s="49">
        <v>0</v>
      </c>
      <c r="I2446" s="49">
        <v>0</v>
      </c>
      <c r="J2446" s="49">
        <v>0.96866096496599996</v>
      </c>
      <c r="K2446" s="49">
        <v>12245.243700000001</v>
      </c>
      <c r="L2446" s="49">
        <v>12245.243700000001</v>
      </c>
      <c r="M2446" s="38">
        <f>IF(OR(Beazley_data[[#This Row],[total_RC]]&lt;0.6,Beazley_data[[#This Row],[total_RC]]&gt;2),1,Beazley_data[[#This Row],[total_RC]])</f>
        <v>0.96866096496599996</v>
      </c>
      <c r="P2446" s="39" t="str">
        <f>Beazley_data[[#This Row],[key]]</f>
        <v>PB2016</v>
      </c>
      <c r="Q2446" s="40">
        <f>Beazley_data[[#This Row],[WEP]]</f>
        <v>41715.492599999998</v>
      </c>
      <c r="R2446" s="40">
        <f t="shared" si="307"/>
        <v>41715.492599999998</v>
      </c>
      <c r="S2446" s="41">
        <f t="shared" si="308"/>
        <v>0</v>
      </c>
      <c r="U2446" s="42">
        <f>Beazley_data[[#This Row],[Acq_costs]]</f>
        <v>18741.743052173901</v>
      </c>
      <c r="V2446" s="40">
        <f t="shared" si="309"/>
        <v>18741.7431</v>
      </c>
      <c r="W2446" s="43">
        <f t="shared" si="310"/>
        <v>2.5518490345150691E-9</v>
      </c>
      <c r="Y2446" s="44">
        <f>Beazley_data[[#This Row],[total_RC]]</f>
        <v>0.96866096496599996</v>
      </c>
      <c r="Z2446" s="45">
        <f t="shared" si="311"/>
        <v>0.96866096592212203</v>
      </c>
      <c r="AA2446" s="43">
        <f t="shared" si="312"/>
        <v>9.8705543429795892E-10</v>
      </c>
      <c r="AD2446" s="42">
        <f>Beazley_data[[#This Row],[Cat_incurred]]+Beazley_data[[#This Row],[incurred_exc_cat]]</f>
        <v>12245.243700000001</v>
      </c>
      <c r="AE2446" s="40">
        <f t="shared" si="313"/>
        <v>12245.243700000001</v>
      </c>
      <c r="AF2446" s="43">
        <f t="shared" si="314"/>
        <v>0</v>
      </c>
    </row>
    <row r="2447" spans="1:32" x14ac:dyDescent="0.25">
      <c r="A2447" s="46" t="s">
        <v>2728</v>
      </c>
      <c r="B2447" s="46" t="s">
        <v>60</v>
      </c>
      <c r="C2447">
        <v>2017</v>
      </c>
      <c r="D2447" s="84">
        <v>32216.1</v>
      </c>
      <c r="E2447">
        <v>14473.9</v>
      </c>
      <c r="F2447">
        <v>44859.561600000001</v>
      </c>
      <c r="G2447">
        <v>44859.561600000001</v>
      </c>
      <c r="H2447">
        <v>87090.8269</v>
      </c>
      <c r="I2447">
        <v>87090.8269</v>
      </c>
      <c r="J2447">
        <v>1</v>
      </c>
      <c r="K2447">
        <v>131950.3885</v>
      </c>
      <c r="L2447">
        <v>131950.3885</v>
      </c>
      <c r="M2447" s="38">
        <f>IF(OR(Beazley_data[[#This Row],[total_RC]]&lt;0.6,Beazley_data[[#This Row],[total_RC]]&gt;2),1,Beazley_data[[#This Row],[total_RC]])</f>
        <v>1</v>
      </c>
      <c r="P2447" s="39" t="str">
        <f>Beazley_data[[#This Row],[key]]</f>
        <v>PB2017</v>
      </c>
      <c r="Q2447" s="40">
        <f>Beazley_data[[#This Row],[WEP]]</f>
        <v>32216.1</v>
      </c>
      <c r="R2447" s="40">
        <f t="shared" si="307"/>
        <v>32216.1</v>
      </c>
      <c r="S2447" s="41">
        <f t="shared" si="308"/>
        <v>0</v>
      </c>
      <c r="U2447" s="42">
        <f>Beazley_data[[#This Row],[Acq_costs]]</f>
        <v>14473.9</v>
      </c>
      <c r="V2447" s="40">
        <f t="shared" si="309"/>
        <v>14473.9</v>
      </c>
      <c r="W2447" s="43">
        <f t="shared" si="310"/>
        <v>0</v>
      </c>
      <c r="Y2447" s="44">
        <f>Beazley_data[[#This Row],[total_RC]]</f>
        <v>1</v>
      </c>
      <c r="Z2447" s="45">
        <f t="shared" si="311"/>
        <v>1</v>
      </c>
      <c r="AA2447" s="43">
        <f t="shared" si="312"/>
        <v>0</v>
      </c>
      <c r="AD2447" s="42">
        <f>Beazley_data[[#This Row],[Cat_incurred]]+Beazley_data[[#This Row],[incurred_exc_cat]]</f>
        <v>131950.3885</v>
      </c>
      <c r="AE2447" s="40">
        <f t="shared" si="313"/>
        <v>132665.84479999999</v>
      </c>
      <c r="AF2447" s="43">
        <f t="shared" si="314"/>
        <v>5.3929200924214878E-3</v>
      </c>
    </row>
    <row r="2448" spans="1:32" x14ac:dyDescent="0.25">
      <c r="A2448" s="48" t="s">
        <v>2729</v>
      </c>
      <c r="B2448" s="48" t="s">
        <v>60</v>
      </c>
      <c r="C2448" s="49">
        <v>2018</v>
      </c>
      <c r="D2448" s="85">
        <v>35437.037700000001</v>
      </c>
      <c r="E2448" s="49">
        <v>15920.9879521739</v>
      </c>
      <c r="F2448" s="49">
        <v>23928.545900000001</v>
      </c>
      <c r="G2448" s="49">
        <v>23928.545900000001</v>
      </c>
      <c r="H2448" s="49">
        <v>0</v>
      </c>
      <c r="I2448" s="49">
        <v>0</v>
      </c>
      <c r="J2448" s="49">
        <v>1</v>
      </c>
      <c r="K2448" s="49">
        <v>23928.545900000001</v>
      </c>
      <c r="L2448" s="49">
        <v>23928.545900000001</v>
      </c>
      <c r="M2448" s="38">
        <f>IF(OR(Beazley_data[[#This Row],[total_RC]]&lt;0.6,Beazley_data[[#This Row],[total_RC]]&gt;2),1,Beazley_data[[#This Row],[total_RC]])</f>
        <v>1</v>
      </c>
      <c r="P2448" s="39" t="str">
        <f>Beazley_data[[#This Row],[key]]</f>
        <v>PB2018</v>
      </c>
      <c r="Q2448" s="40">
        <f>Beazley_data[[#This Row],[WEP]]</f>
        <v>35437.037700000001</v>
      </c>
      <c r="R2448" s="40">
        <f t="shared" si="307"/>
        <v>35437.037700000001</v>
      </c>
      <c r="S2448" s="41">
        <f t="shared" si="308"/>
        <v>0</v>
      </c>
      <c r="U2448" s="42">
        <f>Beazley_data[[#This Row],[Acq_costs]]</f>
        <v>15920.9879521739</v>
      </c>
      <c r="V2448" s="40">
        <f t="shared" si="309"/>
        <v>15920.9879</v>
      </c>
      <c r="W2448" s="43">
        <f t="shared" si="310"/>
        <v>-3.2770516870948985E-9</v>
      </c>
      <c r="Y2448" s="44">
        <f>Beazley_data[[#This Row],[total_RC]]</f>
        <v>1</v>
      </c>
      <c r="Z2448" s="45">
        <f t="shared" si="311"/>
        <v>1</v>
      </c>
      <c r="AA2448" s="43">
        <f t="shared" si="312"/>
        <v>0</v>
      </c>
      <c r="AD2448" s="42">
        <f>Beazley_data[[#This Row],[Cat_incurred]]+Beazley_data[[#This Row],[incurred_exc_cat]]</f>
        <v>23928.545900000001</v>
      </c>
      <c r="AE2448" s="40">
        <f t="shared" si="313"/>
        <v>25704.518100000001</v>
      </c>
      <c r="AF2448" s="43">
        <f t="shared" si="314"/>
        <v>6.9091830202410998E-2</v>
      </c>
    </row>
    <row r="2449" spans="1:32" x14ac:dyDescent="0.25">
      <c r="A2449" s="46" t="s">
        <v>2730</v>
      </c>
      <c r="B2449" s="46" t="s">
        <v>60</v>
      </c>
      <c r="C2449">
        <v>2019</v>
      </c>
      <c r="D2449" s="84">
        <v>51521.61</v>
      </c>
      <c r="E2449">
        <v>23147.39</v>
      </c>
      <c r="F2449">
        <v>67849.578399999999</v>
      </c>
      <c r="G2449">
        <v>67849.578399999999</v>
      </c>
      <c r="H2449">
        <v>1198.2902999999999</v>
      </c>
      <c r="I2449">
        <v>1198.2902999999999</v>
      </c>
      <c r="J2449">
        <v>1</v>
      </c>
      <c r="K2449">
        <v>69047.868700000006</v>
      </c>
      <c r="L2449">
        <v>69047.868700000006</v>
      </c>
      <c r="M2449" s="38">
        <f>IF(OR(Beazley_data[[#This Row],[total_RC]]&lt;0.6,Beazley_data[[#This Row],[total_RC]]&gt;2),1,Beazley_data[[#This Row],[total_RC]])</f>
        <v>1</v>
      </c>
      <c r="P2449" s="39" t="str">
        <f>Beazley_data[[#This Row],[key]]</f>
        <v>PB2019</v>
      </c>
      <c r="Q2449" s="40">
        <f>Beazley_data[[#This Row],[WEP]]</f>
        <v>51521.61</v>
      </c>
      <c r="R2449" s="40">
        <f t="shared" si="307"/>
        <v>51521.61</v>
      </c>
      <c r="S2449" s="41">
        <f t="shared" si="308"/>
        <v>0</v>
      </c>
      <c r="U2449" s="42">
        <f>Beazley_data[[#This Row],[Acq_costs]]</f>
        <v>23147.39</v>
      </c>
      <c r="V2449" s="40">
        <f t="shared" si="309"/>
        <v>23147.39</v>
      </c>
      <c r="W2449" s="43">
        <f t="shared" si="310"/>
        <v>0</v>
      </c>
      <c r="Y2449" s="44">
        <f>Beazley_data[[#This Row],[total_RC]]</f>
        <v>1</v>
      </c>
      <c r="Z2449" s="45">
        <f t="shared" si="311"/>
        <v>1</v>
      </c>
      <c r="AA2449" s="43">
        <f t="shared" si="312"/>
        <v>0</v>
      </c>
      <c r="AD2449" s="42">
        <f>Beazley_data[[#This Row],[Cat_incurred]]+Beazley_data[[#This Row],[incurred_exc_cat]]</f>
        <v>69047.868699999992</v>
      </c>
      <c r="AE2449" s="40">
        <f t="shared" si="313"/>
        <v>26585.602800000001</v>
      </c>
      <c r="AF2449" s="43">
        <f t="shared" si="314"/>
        <v>-1.5971902619413239</v>
      </c>
    </row>
    <row r="2450" spans="1:32" x14ac:dyDescent="0.25">
      <c r="A2450" s="48" t="s">
        <v>2731</v>
      </c>
      <c r="B2450" s="48" t="s">
        <v>60</v>
      </c>
      <c r="C2450" s="49">
        <v>2020</v>
      </c>
      <c r="D2450" s="85">
        <v>1184222.9780999999</v>
      </c>
      <c r="E2450" s="49">
        <v>294564.03381636401</v>
      </c>
      <c r="F2450" s="49">
        <v>0</v>
      </c>
      <c r="G2450" s="49">
        <v>0</v>
      </c>
      <c r="H2450" s="49">
        <v>0</v>
      </c>
      <c r="I2450" s="49">
        <v>0</v>
      </c>
      <c r="J2450" s="49">
        <v>1.2698410034180001</v>
      </c>
      <c r="K2450" s="49">
        <v>0</v>
      </c>
      <c r="L2450" s="49">
        <v>0</v>
      </c>
      <c r="M2450" s="38">
        <f>IF(OR(Beazley_data[[#This Row],[total_RC]]&lt;0.6,Beazley_data[[#This Row],[total_RC]]&gt;2),1,Beazley_data[[#This Row],[total_RC]])</f>
        <v>1.2698410034180001</v>
      </c>
      <c r="P2450" s="39" t="str">
        <f>Beazley_data[[#This Row],[key]]</f>
        <v>PB2020</v>
      </c>
      <c r="Q2450" s="40">
        <f>Beazley_data[[#This Row],[WEP]]</f>
        <v>1184222.9780999999</v>
      </c>
      <c r="R2450" s="40">
        <f t="shared" si="307"/>
        <v>2947130.1052000001</v>
      </c>
      <c r="S2450" s="41">
        <f t="shared" si="308"/>
        <v>0.59817757077961253</v>
      </c>
      <c r="U2450" s="42">
        <f>Beazley_data[[#This Row],[Acq_costs]]</f>
        <v>294564.03381636401</v>
      </c>
      <c r="V2450" s="40">
        <f t="shared" si="309"/>
        <v>675811.9068</v>
      </c>
      <c r="W2450" s="43">
        <f t="shared" si="310"/>
        <v>0.56413311033370506</v>
      </c>
      <c r="Y2450" s="44">
        <f>Beazley_data[[#This Row],[total_RC]]</f>
        <v>1.2698410034180001</v>
      </c>
      <c r="Z2450" s="45">
        <f t="shared" si="311"/>
        <v>1.2698410037793599</v>
      </c>
      <c r="AA2450" s="43">
        <f t="shared" si="312"/>
        <v>2.8457092649520569E-10</v>
      </c>
      <c r="AD2450" s="42">
        <f>Beazley_data[[#This Row],[Cat_incurred]]+Beazley_data[[#This Row],[incurred_exc_cat]]</f>
        <v>0</v>
      </c>
      <c r="AE2450" s="40">
        <f t="shared" si="313"/>
        <v>1292923.5</v>
      </c>
      <c r="AF2450" s="43">
        <f t="shared" si="314"/>
        <v>1</v>
      </c>
    </row>
    <row r="2451" spans="1:32" x14ac:dyDescent="0.25">
      <c r="A2451" s="46" t="s">
        <v>2732</v>
      </c>
      <c r="B2451" s="46" t="s">
        <v>60</v>
      </c>
      <c r="C2451">
        <v>2021</v>
      </c>
      <c r="D2451" s="84">
        <v>4905631.8176999995</v>
      </c>
      <c r="E2451">
        <v>1166513.1440287801</v>
      </c>
      <c r="F2451">
        <v>13033.4797</v>
      </c>
      <c r="G2451">
        <v>13033.4797</v>
      </c>
      <c r="H2451">
        <v>1308375.1299999999</v>
      </c>
      <c r="I2451">
        <v>1322911.5</v>
      </c>
      <c r="J2451">
        <v>1.0715782105507199</v>
      </c>
      <c r="K2451">
        <v>1321408.6096999999</v>
      </c>
      <c r="L2451">
        <v>1335944.9797</v>
      </c>
      <c r="M2451" s="38">
        <f>IF(OR(Beazley_data[[#This Row],[total_RC]]&lt;0.6,Beazley_data[[#This Row],[total_RC]]&gt;2),1,Beazley_data[[#This Row],[total_RC]])</f>
        <v>1.0715782105507199</v>
      </c>
      <c r="P2451" s="39" t="str">
        <f>Beazley_data[[#This Row],[key]]</f>
        <v>PB2021</v>
      </c>
      <c r="Q2451" s="40">
        <f>Beazley_data[[#This Row],[WEP]]</f>
        <v>4905631.8176999995</v>
      </c>
      <c r="R2451" s="40">
        <f t="shared" si="307"/>
        <v>10501498</v>
      </c>
      <c r="S2451" s="41">
        <f t="shared" si="308"/>
        <v>0.53286361453385034</v>
      </c>
      <c r="U2451" s="42">
        <f>Beazley_data[[#This Row],[Acq_costs]]</f>
        <v>1166513.1440287801</v>
      </c>
      <c r="V2451" s="40">
        <f t="shared" si="309"/>
        <v>343502</v>
      </c>
      <c r="W2451" s="43">
        <f t="shared" si="310"/>
        <v>-2.3959428009990629</v>
      </c>
      <c r="Y2451" s="44">
        <f>Beazley_data[[#This Row],[total_RC]]</f>
        <v>1.0715782105507199</v>
      </c>
      <c r="Z2451" s="45">
        <f t="shared" si="311"/>
        <v>1.0002948652713799</v>
      </c>
      <c r="AA2451" s="43">
        <f t="shared" si="312"/>
        <v>-7.126233249233048E-2</v>
      </c>
      <c r="AD2451" s="42">
        <f>Beazley_data[[#This Row],[Cat_incurred]]+Beazley_data[[#This Row],[incurred_exc_cat]]</f>
        <v>1335944.9797</v>
      </c>
      <c r="AE2451" s="40">
        <f t="shared" si="313"/>
        <v>255364.22</v>
      </c>
      <c r="AF2451" s="43">
        <f t="shared" si="314"/>
        <v>-4.2315276576334773</v>
      </c>
    </row>
    <row r="2452" spans="1:32" x14ac:dyDescent="0.25">
      <c r="A2452" s="48" t="s">
        <v>2733</v>
      </c>
      <c r="B2452" s="48" t="s">
        <v>60</v>
      </c>
      <c r="C2452" s="49">
        <v>2022</v>
      </c>
      <c r="D2452" s="85">
        <v>13917401.2212</v>
      </c>
      <c r="E2452" s="49">
        <v>3220494.4886916401</v>
      </c>
      <c r="F2452" s="49">
        <v>2587378.0582607598</v>
      </c>
      <c r="G2452" s="49">
        <v>2611278.5379182799</v>
      </c>
      <c r="H2452" s="49">
        <v>6728258.7706666403</v>
      </c>
      <c r="I2452" s="49">
        <v>8937586.9248906393</v>
      </c>
      <c r="J2452" s="49">
        <v>1.04036930748034</v>
      </c>
      <c r="K2452" s="49">
        <v>9315636.8289273996</v>
      </c>
      <c r="L2452" s="49">
        <v>11548865.4628089</v>
      </c>
      <c r="M2452" s="38">
        <f>IF(OR(Beazley_data[[#This Row],[total_RC]]&lt;0.6,Beazley_data[[#This Row],[total_RC]]&gt;2),1,Beazley_data[[#This Row],[total_RC]])</f>
        <v>1.04036930748034</v>
      </c>
      <c r="P2452" s="39" t="str">
        <f>Beazley_data[[#This Row],[key]]</f>
        <v>PB2022</v>
      </c>
      <c r="Q2452" s="40">
        <f>Beazley_data[[#This Row],[WEP]]</f>
        <v>13917401.2212</v>
      </c>
      <c r="R2452" s="40">
        <f t="shared" si="307"/>
        <v>21800000</v>
      </c>
      <c r="S2452" s="41">
        <f t="shared" si="308"/>
        <v>0.36158709994495408</v>
      </c>
      <c r="U2452" s="42">
        <f>Beazley_data[[#This Row],[Acq_costs]]</f>
        <v>3220494.4886916401</v>
      </c>
      <c r="V2452" s="40">
        <f t="shared" si="309"/>
        <v>0</v>
      </c>
      <c r="W2452" s="43" t="str">
        <f t="shared" si="310"/>
        <v>no values</v>
      </c>
      <c r="Y2452" s="44">
        <f>Beazley_data[[#This Row],[total_RC]]</f>
        <v>1.04036930748034</v>
      </c>
      <c r="Z2452" s="45">
        <f t="shared" si="311"/>
        <v>1.02999999999948</v>
      </c>
      <c r="AA2452" s="43">
        <f t="shared" si="312"/>
        <v>-1.0067288816373973E-2</v>
      </c>
      <c r="AD2452" s="42">
        <f>Beazley_data[[#This Row],[Cat_incurred]]+Beazley_data[[#This Row],[incurred_exc_cat]]</f>
        <v>11548865.462808918</v>
      </c>
      <c r="AE2452" s="40">
        <f t="shared" si="313"/>
        <v>0</v>
      </c>
      <c r="AF2452" s="43" t="str">
        <f t="shared" si="314"/>
        <v>no values</v>
      </c>
    </row>
    <row r="2453" spans="1:32" x14ac:dyDescent="0.25">
      <c r="A2453" s="46" t="s">
        <v>2734</v>
      </c>
      <c r="B2453" s="46" t="s">
        <v>60</v>
      </c>
      <c r="C2453">
        <v>2023</v>
      </c>
      <c r="D2453" s="84">
        <v>20536450.7258</v>
      </c>
      <c r="E2453">
        <v>5018457.5792875299</v>
      </c>
      <c r="F2453">
        <v>2678653.92516887</v>
      </c>
      <c r="G2453">
        <v>3496509.79215365</v>
      </c>
      <c r="H2453">
        <v>2579215.4554836298</v>
      </c>
      <c r="I2453">
        <v>3782689.3820504299</v>
      </c>
      <c r="J2453">
        <v>1.02605332789406</v>
      </c>
      <c r="K2453">
        <v>5257869.3806525003</v>
      </c>
      <c r="L2453">
        <v>7279199.1742040804</v>
      </c>
      <c r="M2453" s="38">
        <f>IF(OR(Beazley_data[[#This Row],[total_RC]]&lt;0.6,Beazley_data[[#This Row],[total_RC]]&gt;2),1,Beazley_data[[#This Row],[total_RC]])</f>
        <v>1.02605332789406</v>
      </c>
      <c r="P2453" s="39" t="str">
        <f>Beazley_data[[#This Row],[key]]</f>
        <v>PB2023</v>
      </c>
      <c r="Q2453" s="40">
        <f>Beazley_data[[#This Row],[WEP]]</f>
        <v>20536450.7258</v>
      </c>
      <c r="R2453" s="40">
        <f t="shared" si="307"/>
        <v>0</v>
      </c>
      <c r="S2453" s="41" t="str">
        <f t="shared" si="308"/>
        <v>no values</v>
      </c>
      <c r="U2453" s="42">
        <f>Beazley_data[[#This Row],[Acq_costs]]</f>
        <v>5018457.5792875299</v>
      </c>
      <c r="V2453" s="40">
        <f t="shared" si="309"/>
        <v>0</v>
      </c>
      <c r="W2453" s="43" t="str">
        <f t="shared" si="310"/>
        <v>no values</v>
      </c>
      <c r="Y2453" s="44">
        <f>Beazley_data[[#This Row],[total_RC]]</f>
        <v>1.02605332789406</v>
      </c>
      <c r="Z2453" s="45">
        <f t="shared" si="311"/>
        <v>0</v>
      </c>
      <c r="AA2453" s="43" t="str">
        <f t="shared" si="312"/>
        <v>no values</v>
      </c>
      <c r="AD2453" s="42">
        <f>Beazley_data[[#This Row],[Cat_incurred]]+Beazley_data[[#This Row],[incurred_exc_cat]]</f>
        <v>7279199.1742040794</v>
      </c>
      <c r="AE2453" s="40">
        <f t="shared" si="313"/>
        <v>0</v>
      </c>
      <c r="AF2453" s="43" t="str">
        <f t="shared" si="314"/>
        <v>no values</v>
      </c>
    </row>
    <row r="2454" spans="1:32" x14ac:dyDescent="0.25">
      <c r="A2454" s="48" t="s">
        <v>2735</v>
      </c>
      <c r="B2454" s="48" t="s">
        <v>60</v>
      </c>
      <c r="C2454" s="49">
        <v>2024</v>
      </c>
      <c r="D2454" s="85">
        <v>8379615.2523999996</v>
      </c>
      <c r="E2454" s="49">
        <v>1928078.50771355</v>
      </c>
      <c r="F2454" s="49">
        <v>0</v>
      </c>
      <c r="G2454" s="49">
        <v>0</v>
      </c>
      <c r="H2454" s="49">
        <v>0</v>
      </c>
      <c r="I2454" s="49">
        <v>0</v>
      </c>
      <c r="J2454" s="49">
        <v>1.05397047010481</v>
      </c>
      <c r="K2454" s="49">
        <v>0</v>
      </c>
      <c r="L2454" s="49">
        <v>0</v>
      </c>
      <c r="M2454" s="38">
        <f>IF(OR(Beazley_data[[#This Row],[total_RC]]&lt;0.6,Beazley_data[[#This Row],[total_RC]]&gt;2),1,Beazley_data[[#This Row],[total_RC]])</f>
        <v>1.05397047010481</v>
      </c>
      <c r="P2454" s="39" t="str">
        <f>Beazley_data[[#This Row],[key]]</f>
        <v>PB2024</v>
      </c>
      <c r="Q2454" s="40">
        <f>Beazley_data[[#This Row],[WEP]]</f>
        <v>8379615.2523999996</v>
      </c>
      <c r="R2454" s="40">
        <f t="shared" si="307"/>
        <v>0</v>
      </c>
      <c r="S2454" s="41" t="str">
        <f t="shared" si="308"/>
        <v>no values</v>
      </c>
      <c r="U2454" s="42">
        <f>Beazley_data[[#This Row],[Acq_costs]]</f>
        <v>1928078.50771355</v>
      </c>
      <c r="V2454" s="40">
        <f t="shared" si="309"/>
        <v>0</v>
      </c>
      <c r="W2454" s="43" t="str">
        <f t="shared" si="310"/>
        <v>no values</v>
      </c>
      <c r="Y2454" s="44">
        <f>Beazley_data[[#This Row],[total_RC]]</f>
        <v>1.05397047010481</v>
      </c>
      <c r="Z2454" s="45">
        <f t="shared" si="311"/>
        <v>0</v>
      </c>
      <c r="AA2454" s="43" t="str">
        <f t="shared" si="312"/>
        <v>no values</v>
      </c>
      <c r="AD2454" s="42">
        <f>Beazley_data[[#This Row],[Cat_incurred]]+Beazley_data[[#This Row],[incurred_exc_cat]]</f>
        <v>0</v>
      </c>
      <c r="AE2454" s="40">
        <f t="shared" si="313"/>
        <v>0</v>
      </c>
      <c r="AF2454" s="43" t="str">
        <f t="shared" si="314"/>
        <v>no values</v>
      </c>
    </row>
    <row r="2455" spans="1:32" x14ac:dyDescent="0.25">
      <c r="A2455" s="46" t="s">
        <v>2736</v>
      </c>
      <c r="B2455" s="46" t="s">
        <v>57</v>
      </c>
      <c r="C2455">
        <v>2001</v>
      </c>
      <c r="D2455" s="84">
        <v>33785.921499999997</v>
      </c>
      <c r="E2455">
        <v>2739.3990405405402</v>
      </c>
      <c r="F2455">
        <v>0</v>
      </c>
      <c r="G2455">
        <v>0</v>
      </c>
      <c r="H2455">
        <v>0</v>
      </c>
      <c r="I2455">
        <v>0</v>
      </c>
      <c r="K2455">
        <v>0</v>
      </c>
      <c r="L2455">
        <v>0</v>
      </c>
      <c r="M2455" s="38">
        <f>IF(OR(Beazley_data[[#This Row],[total_RC]]&lt;0.6,Beazley_data[[#This Row],[total_RC]]&gt;2),1,Beazley_data[[#This Row],[total_RC]])</f>
        <v>1</v>
      </c>
      <c r="P2455" s="39" t="str">
        <f>Beazley_data[[#This Row],[key]]</f>
        <v>PC2001</v>
      </c>
      <c r="Q2455" s="40">
        <f>Beazley_data[[#This Row],[WEP]]</f>
        <v>33785.921499999997</v>
      </c>
      <c r="R2455" s="40">
        <f t="shared" si="307"/>
        <v>35116.075896000002</v>
      </c>
      <c r="S2455" s="41">
        <f t="shared" si="308"/>
        <v>3.7878788049649947E-2</v>
      </c>
      <c r="U2455" s="42">
        <f>Beazley_data[[#This Row],[Acq_costs]]</f>
        <v>2739.3990405405402</v>
      </c>
      <c r="V2455" s="40">
        <f t="shared" si="309"/>
        <v>2847.2493720000002</v>
      </c>
      <c r="W2455" s="43">
        <f t="shared" si="310"/>
        <v>3.7878779610969734E-2</v>
      </c>
      <c r="Y2455" s="44">
        <f>Beazley_data[[#This Row],[total_RC]]</f>
        <v>0</v>
      </c>
      <c r="Z2455" s="45">
        <f t="shared" si="311"/>
        <v>0</v>
      </c>
      <c r="AA2455" s="43" t="str">
        <f t="shared" si="312"/>
        <v>no values</v>
      </c>
      <c r="AD2455" s="42">
        <f>Beazley_data[[#This Row],[Cat_incurred]]+Beazley_data[[#This Row],[incurred_exc_cat]]</f>
        <v>0</v>
      </c>
      <c r="AE2455" s="40">
        <f t="shared" si="313"/>
        <v>0</v>
      </c>
      <c r="AF2455" s="43" t="str">
        <f t="shared" si="314"/>
        <v>no values</v>
      </c>
    </row>
    <row r="2456" spans="1:32" x14ac:dyDescent="0.25">
      <c r="A2456" s="48" t="s">
        <v>2737</v>
      </c>
      <c r="B2456" s="48" t="s">
        <v>57</v>
      </c>
      <c r="C2456" s="49">
        <v>2002</v>
      </c>
      <c r="D2456" s="85">
        <v>2760484.6091999998</v>
      </c>
      <c r="E2456" s="49">
        <v>1314521.8036642701</v>
      </c>
      <c r="F2456" s="49">
        <v>828558.9129</v>
      </c>
      <c r="G2456" s="49">
        <v>828558.9129</v>
      </c>
      <c r="H2456" s="49">
        <v>302415.14</v>
      </c>
      <c r="I2456" s="49">
        <v>302415.14</v>
      </c>
      <c r="J2456" s="49">
        <v>1.4999999999989999</v>
      </c>
      <c r="K2456" s="49">
        <v>1130974.0529</v>
      </c>
      <c r="L2456" s="49">
        <v>1130974.0529</v>
      </c>
      <c r="M2456" s="38">
        <f>IF(OR(Beazley_data[[#This Row],[total_RC]]&lt;0.6,Beazley_data[[#This Row],[total_RC]]&gt;2),1,Beazley_data[[#This Row],[total_RC]])</f>
        <v>1.4999999999989999</v>
      </c>
      <c r="P2456" s="39" t="str">
        <f>Beazley_data[[#This Row],[key]]</f>
        <v>PC2002</v>
      </c>
      <c r="Q2456" s="40">
        <f>Beazley_data[[#This Row],[WEP]]</f>
        <v>2760484.6091999998</v>
      </c>
      <c r="R2456" s="40">
        <f t="shared" si="307"/>
        <v>2760484.6091999998</v>
      </c>
      <c r="S2456" s="41">
        <f t="shared" si="308"/>
        <v>0</v>
      </c>
      <c r="U2456" s="42">
        <f>Beazley_data[[#This Row],[Acq_costs]]</f>
        <v>1314521.8036642701</v>
      </c>
      <c r="V2456" s="40">
        <f t="shared" si="309"/>
        <v>1314521.8037</v>
      </c>
      <c r="W2456" s="43">
        <f t="shared" si="310"/>
        <v>2.7180954811026827E-11</v>
      </c>
      <c r="Y2456" s="44">
        <f>Beazley_data[[#This Row],[total_RC]]</f>
        <v>1.4999999999989999</v>
      </c>
      <c r="Z2456" s="45">
        <f t="shared" si="311"/>
        <v>1.50000000005699</v>
      </c>
      <c r="AA2456" s="43">
        <f t="shared" si="312"/>
        <v>3.8660038132291759E-11</v>
      </c>
      <c r="AD2456" s="42">
        <f>Beazley_data[[#This Row],[Cat_incurred]]+Beazley_data[[#This Row],[incurred_exc_cat]]</f>
        <v>1130974.0529</v>
      </c>
      <c r="AE2456" s="40">
        <f t="shared" si="313"/>
        <v>1130974.0529</v>
      </c>
      <c r="AF2456" s="43">
        <f t="shared" si="314"/>
        <v>0</v>
      </c>
    </row>
    <row r="2457" spans="1:32" x14ac:dyDescent="0.25">
      <c r="A2457" s="46" t="s">
        <v>2738</v>
      </c>
      <c r="B2457" s="46" t="s">
        <v>57</v>
      </c>
      <c r="C2457">
        <v>2003</v>
      </c>
      <c r="D2457" s="84">
        <v>2224740.5210000002</v>
      </c>
      <c r="E2457">
        <v>1218581.92242857</v>
      </c>
      <c r="F2457">
        <v>1078024.4945</v>
      </c>
      <c r="G2457">
        <v>1078024.4945</v>
      </c>
      <c r="H2457">
        <v>116601.86289999999</v>
      </c>
      <c r="I2457">
        <v>116601.86289999999</v>
      </c>
      <c r="J2457">
        <v>1.1499999999999999</v>
      </c>
      <c r="K2457">
        <v>1194626.3574000001</v>
      </c>
      <c r="L2457">
        <v>1194626.3574000001</v>
      </c>
      <c r="M2457" s="38">
        <f>IF(OR(Beazley_data[[#This Row],[total_RC]]&lt;0.6,Beazley_data[[#This Row],[total_RC]]&gt;2),1,Beazley_data[[#This Row],[total_RC]])</f>
        <v>1.1499999999999999</v>
      </c>
      <c r="P2457" s="39" t="str">
        <f>Beazley_data[[#This Row],[key]]</f>
        <v>PC2003</v>
      </c>
      <c r="Q2457" s="40">
        <f>Beazley_data[[#This Row],[WEP]]</f>
        <v>2224740.5210000002</v>
      </c>
      <c r="R2457" s="40">
        <f t="shared" si="307"/>
        <v>2224740.5210000002</v>
      </c>
      <c r="S2457" s="41">
        <f t="shared" si="308"/>
        <v>0</v>
      </c>
      <c r="U2457" s="42">
        <f>Beazley_data[[#This Row],[Acq_costs]]</f>
        <v>1218581.92242857</v>
      </c>
      <c r="V2457" s="40">
        <f t="shared" si="309"/>
        <v>1218581.9224</v>
      </c>
      <c r="W2457" s="43">
        <f t="shared" si="310"/>
        <v>-2.3445243414219372E-11</v>
      </c>
      <c r="Y2457" s="44">
        <f>Beazley_data[[#This Row],[total_RC]]</f>
        <v>1.1499999999999999</v>
      </c>
      <c r="Z2457" s="45">
        <f t="shared" si="311"/>
        <v>1.15000000001881</v>
      </c>
      <c r="AA2457" s="43">
        <f t="shared" si="312"/>
        <v>1.6356577927570878E-11</v>
      </c>
      <c r="AD2457" s="42">
        <f>Beazley_data[[#This Row],[Cat_incurred]]+Beazley_data[[#This Row],[incurred_exc_cat]]</f>
        <v>1194626.3574000001</v>
      </c>
      <c r="AE2457" s="40">
        <f t="shared" si="313"/>
        <v>1194626.3574000001</v>
      </c>
      <c r="AF2457" s="43">
        <f t="shared" si="314"/>
        <v>0</v>
      </c>
    </row>
    <row r="2458" spans="1:32" x14ac:dyDescent="0.25">
      <c r="A2458" s="48" t="s">
        <v>2739</v>
      </c>
      <c r="B2458" s="48" t="s">
        <v>57</v>
      </c>
      <c r="C2458" s="49">
        <v>2004</v>
      </c>
      <c r="D2458" s="85">
        <v>100002.91959999999</v>
      </c>
      <c r="E2458" s="49">
        <v>49255.169355223901</v>
      </c>
      <c r="F2458" s="49">
        <v>0</v>
      </c>
      <c r="G2458" s="49">
        <v>0</v>
      </c>
      <c r="H2458" s="49">
        <v>0</v>
      </c>
      <c r="I2458" s="49">
        <v>0</v>
      </c>
      <c r="J2458" s="49">
        <v>1.01</v>
      </c>
      <c r="K2458" s="49">
        <v>0</v>
      </c>
      <c r="L2458" s="49">
        <v>0</v>
      </c>
      <c r="M2458" s="38">
        <f>IF(OR(Beazley_data[[#This Row],[total_RC]]&lt;0.6,Beazley_data[[#This Row],[total_RC]]&gt;2),1,Beazley_data[[#This Row],[total_RC]])</f>
        <v>1.01</v>
      </c>
      <c r="P2458" s="39" t="str">
        <f>Beazley_data[[#This Row],[key]]</f>
        <v>PC2004</v>
      </c>
      <c r="Q2458" s="40">
        <f>Beazley_data[[#This Row],[WEP]]</f>
        <v>100002.91959999999</v>
      </c>
      <c r="R2458" s="40">
        <f t="shared" si="307"/>
        <v>100002.91959999999</v>
      </c>
      <c r="S2458" s="41">
        <f t="shared" si="308"/>
        <v>0</v>
      </c>
      <c r="U2458" s="42">
        <f>Beazley_data[[#This Row],[Acq_costs]]</f>
        <v>49255.169355223901</v>
      </c>
      <c r="V2458" s="40">
        <f t="shared" si="309"/>
        <v>49255.169399999999</v>
      </c>
      <c r="W2458" s="43">
        <f t="shared" si="310"/>
        <v>9.0906392534978312E-10</v>
      </c>
      <c r="Y2458" s="44">
        <f>Beazley_data[[#This Row],[total_RC]]</f>
        <v>1.01</v>
      </c>
      <c r="Z2458" s="45">
        <f t="shared" si="311"/>
        <v>1.0099999998283</v>
      </c>
      <c r="AA2458" s="43">
        <f t="shared" si="312"/>
        <v>-1.6999998771322584E-10</v>
      </c>
      <c r="AD2458" s="42">
        <f>Beazley_data[[#This Row],[Cat_incurred]]+Beazley_data[[#This Row],[incurred_exc_cat]]</f>
        <v>0</v>
      </c>
      <c r="AE2458" s="40">
        <f t="shared" si="313"/>
        <v>0</v>
      </c>
      <c r="AF2458" s="43" t="str">
        <f t="shared" si="314"/>
        <v>no values</v>
      </c>
    </row>
    <row r="2459" spans="1:32" x14ac:dyDescent="0.25">
      <c r="A2459" s="46" t="s">
        <v>2740</v>
      </c>
      <c r="B2459" s="46" t="s">
        <v>57</v>
      </c>
      <c r="C2459">
        <v>2005</v>
      </c>
      <c r="D2459" s="84">
        <v>4831145.4289999995</v>
      </c>
      <c r="E2459">
        <v>1912429.5628362501</v>
      </c>
      <c r="F2459">
        <v>497219.70611139998</v>
      </c>
      <c r="G2459">
        <v>497219.70611139998</v>
      </c>
      <c r="H2459">
        <v>159300.75079536001</v>
      </c>
      <c r="I2459">
        <v>159300.75079536001</v>
      </c>
      <c r="J2459">
        <v>1.0099999687691199</v>
      </c>
      <c r="K2459">
        <v>656520.45690676</v>
      </c>
      <c r="L2459">
        <v>656520.45690676</v>
      </c>
      <c r="M2459" s="38">
        <f>IF(OR(Beazley_data[[#This Row],[total_RC]]&lt;0.6,Beazley_data[[#This Row],[total_RC]]&gt;2),1,Beazley_data[[#This Row],[total_RC]])</f>
        <v>1.0099999687691199</v>
      </c>
      <c r="P2459" s="39" t="str">
        <f>Beazley_data[[#This Row],[key]]</f>
        <v>PC2005</v>
      </c>
      <c r="Q2459" s="40">
        <f>Beazley_data[[#This Row],[WEP]]</f>
        <v>4831145.4289999995</v>
      </c>
      <c r="R2459" s="40">
        <f t="shared" si="307"/>
        <v>4887137.2913335804</v>
      </c>
      <c r="S2459" s="41">
        <f t="shared" si="308"/>
        <v>1.145698575582722E-2</v>
      </c>
      <c r="U2459" s="42">
        <f>Beazley_data[[#This Row],[Acq_costs]]</f>
        <v>1912429.5628362501</v>
      </c>
      <c r="V2459" s="40">
        <f t="shared" si="309"/>
        <v>1925214.4203892599</v>
      </c>
      <c r="W2459" s="43">
        <f t="shared" si="310"/>
        <v>6.6407447490575621E-3</v>
      </c>
      <c r="Y2459" s="44">
        <f>Beazley_data[[#This Row],[total_RC]]</f>
        <v>1.0099999687691199</v>
      </c>
      <c r="Z2459" s="45">
        <f t="shared" si="311"/>
        <v>1.00999999997553</v>
      </c>
      <c r="AA2459" s="43">
        <f t="shared" si="312"/>
        <v>3.0897435765762331E-8</v>
      </c>
      <c r="AD2459" s="42">
        <f>Beazley_data[[#This Row],[Cat_incurred]]+Beazley_data[[#This Row],[incurred_exc_cat]]</f>
        <v>656520.45690676</v>
      </c>
      <c r="AE2459" s="40">
        <f t="shared" si="313"/>
        <v>659796.22149200004</v>
      </c>
      <c r="AF2459" s="43">
        <f t="shared" si="314"/>
        <v>4.9648125868810601E-3</v>
      </c>
    </row>
    <row r="2460" spans="1:32" x14ac:dyDescent="0.25">
      <c r="A2460" s="48" t="s">
        <v>2741</v>
      </c>
      <c r="B2460" s="48" t="s">
        <v>57</v>
      </c>
      <c r="C2460" s="49">
        <v>2006</v>
      </c>
      <c r="D2460" s="85">
        <v>6650581.5937999999</v>
      </c>
      <c r="E2460" s="49">
        <v>2131511.4120034901</v>
      </c>
      <c r="F2460" s="49">
        <v>475315.93508594303</v>
      </c>
      <c r="G2460" s="49">
        <v>475315.93508594303</v>
      </c>
      <c r="H2460" s="49">
        <v>1368532.9856174199</v>
      </c>
      <c r="I2460" s="49">
        <v>1368532.9856174199</v>
      </c>
      <c r="J2460" s="49">
        <v>0.91848289715345199</v>
      </c>
      <c r="K2460" s="49">
        <v>1843848.9207033601</v>
      </c>
      <c r="L2460" s="49">
        <v>1843848.9207033601</v>
      </c>
      <c r="M2460" s="38">
        <f>IF(OR(Beazley_data[[#This Row],[total_RC]]&lt;0.6,Beazley_data[[#This Row],[total_RC]]&gt;2),1,Beazley_data[[#This Row],[total_RC]])</f>
        <v>0.91848289715345199</v>
      </c>
      <c r="P2460" s="39" t="str">
        <f>Beazley_data[[#This Row],[key]]</f>
        <v>PC2006</v>
      </c>
      <c r="Q2460" s="40">
        <f>Beazley_data[[#This Row],[WEP]]</f>
        <v>6650581.5937999999</v>
      </c>
      <c r="R2460" s="40">
        <f t="shared" si="307"/>
        <v>6839069.4712014198</v>
      </c>
      <c r="S2460" s="41">
        <f t="shared" si="308"/>
        <v>2.7560456608186529E-2</v>
      </c>
      <c r="U2460" s="42">
        <f>Beazley_data[[#This Row],[Acq_costs]]</f>
        <v>2131511.4120034901</v>
      </c>
      <c r="V2460" s="40">
        <f t="shared" si="309"/>
        <v>2190014.93706741</v>
      </c>
      <c r="W2460" s="43">
        <f t="shared" si="310"/>
        <v>2.6713756182074416E-2</v>
      </c>
      <c r="Y2460" s="44">
        <f>Beazley_data[[#This Row],[total_RC]]</f>
        <v>0.91848289715345199</v>
      </c>
      <c r="Z2460" s="45">
        <f t="shared" si="311"/>
        <v>0.92081955052916598</v>
      </c>
      <c r="AA2460" s="43">
        <f t="shared" si="312"/>
        <v>2.5375801093397514E-3</v>
      </c>
      <c r="AD2460" s="42">
        <f>Beazley_data[[#This Row],[Cat_incurred]]+Beazley_data[[#This Row],[incurred_exc_cat]]</f>
        <v>1843848.9207033629</v>
      </c>
      <c r="AE2460" s="40">
        <f t="shared" si="313"/>
        <v>1906910.49999838</v>
      </c>
      <c r="AF2460" s="43">
        <f t="shared" si="314"/>
        <v>3.307002572751612E-2</v>
      </c>
    </row>
    <row r="2461" spans="1:32" x14ac:dyDescent="0.25">
      <c r="A2461" s="46" t="s">
        <v>2742</v>
      </c>
      <c r="B2461" s="46" t="s">
        <v>57</v>
      </c>
      <c r="C2461">
        <v>2007</v>
      </c>
      <c r="D2461" s="84">
        <v>9430073.7531000003</v>
      </c>
      <c r="E2461">
        <v>3097699.2670242302</v>
      </c>
      <c r="F2461">
        <v>4841568.2519033002</v>
      </c>
      <c r="G2461">
        <v>4841568.2519033002</v>
      </c>
      <c r="H2461">
        <v>2898564.42238886</v>
      </c>
      <c r="I2461">
        <v>2898564.42238886</v>
      </c>
      <c r="J2461">
        <v>0.93538919074589799</v>
      </c>
      <c r="K2461">
        <v>7740132.6742921602</v>
      </c>
      <c r="L2461">
        <v>7740132.6742921602</v>
      </c>
      <c r="M2461" s="38">
        <f>IF(OR(Beazley_data[[#This Row],[total_RC]]&lt;0.6,Beazley_data[[#This Row],[total_RC]]&gt;2),1,Beazley_data[[#This Row],[total_RC]])</f>
        <v>0.93538919074589799</v>
      </c>
      <c r="P2461" s="39" t="str">
        <f>Beazley_data[[#This Row],[key]]</f>
        <v>PC2007</v>
      </c>
      <c r="Q2461" s="40">
        <f>Beazley_data[[#This Row],[WEP]]</f>
        <v>9430073.7531000003</v>
      </c>
      <c r="R2461" s="40">
        <f t="shared" si="307"/>
        <v>9603681.4397740699</v>
      </c>
      <c r="S2461" s="41">
        <f t="shared" si="308"/>
        <v>1.8077201723400126E-2</v>
      </c>
      <c r="U2461" s="42">
        <f>Beazley_data[[#This Row],[Acq_costs]]</f>
        <v>3097699.2670242302</v>
      </c>
      <c r="V2461" s="40">
        <f t="shared" si="309"/>
        <v>3149157.9338094802</v>
      </c>
      <c r="W2461" s="43">
        <f t="shared" si="310"/>
        <v>1.6340452866078176E-2</v>
      </c>
      <c r="Y2461" s="44">
        <f>Beazley_data[[#This Row],[total_RC]]</f>
        <v>0.93538919074589799</v>
      </c>
      <c r="Z2461" s="45">
        <f t="shared" si="311"/>
        <v>0.93633594973059198</v>
      </c>
      <c r="AA2461" s="43">
        <f t="shared" si="312"/>
        <v>1.0111317257084831E-3</v>
      </c>
      <c r="AD2461" s="42">
        <f>Beazley_data[[#This Row],[Cat_incurred]]+Beazley_data[[#This Row],[incurred_exc_cat]]</f>
        <v>7740132.6742921602</v>
      </c>
      <c r="AE2461" s="40">
        <f t="shared" si="313"/>
        <v>8115215.5645066705</v>
      </c>
      <c r="AF2461" s="43">
        <f t="shared" si="314"/>
        <v>4.6219707564516412E-2</v>
      </c>
    </row>
    <row r="2462" spans="1:32" x14ac:dyDescent="0.25">
      <c r="A2462" s="48" t="s">
        <v>2743</v>
      </c>
      <c r="B2462" s="48" t="s">
        <v>57</v>
      </c>
      <c r="C2462" s="49">
        <v>2008</v>
      </c>
      <c r="D2462" s="85">
        <v>12075995.793</v>
      </c>
      <c r="E2462" s="49">
        <v>4076365.3457719199</v>
      </c>
      <c r="F2462" s="49">
        <v>1164817.4678184299</v>
      </c>
      <c r="G2462" s="49">
        <v>1164817.4678184299</v>
      </c>
      <c r="H2462" s="49">
        <v>1591498.9713719999</v>
      </c>
      <c r="I2462" s="49">
        <v>1591498.9713719999</v>
      </c>
      <c r="J2462" s="49">
        <v>0.97495166659972898</v>
      </c>
      <c r="K2462" s="49">
        <v>2756316.4391904301</v>
      </c>
      <c r="L2462" s="49">
        <v>2756316.4391904301</v>
      </c>
      <c r="M2462" s="38">
        <f>IF(OR(Beazley_data[[#This Row],[total_RC]]&lt;0.6,Beazley_data[[#This Row],[total_RC]]&gt;2),1,Beazley_data[[#This Row],[total_RC]])</f>
        <v>0.97495166659972898</v>
      </c>
      <c r="P2462" s="39" t="str">
        <f>Beazley_data[[#This Row],[key]]</f>
        <v>PC2008</v>
      </c>
      <c r="Q2462" s="40">
        <f>Beazley_data[[#This Row],[WEP]]</f>
        <v>12075995.793</v>
      </c>
      <c r="R2462" s="40">
        <f t="shared" si="307"/>
        <v>12226793.1049657</v>
      </c>
      <c r="S2462" s="41">
        <f t="shared" si="308"/>
        <v>1.2333349445854002E-2</v>
      </c>
      <c r="U2462" s="42">
        <f>Beazley_data[[#This Row],[Acq_costs]]</f>
        <v>4076365.3457719199</v>
      </c>
      <c r="V2462" s="40">
        <f t="shared" si="309"/>
        <v>4090654.7825830099</v>
      </c>
      <c r="W2462" s="43">
        <f t="shared" si="310"/>
        <v>3.4931905943104383E-3</v>
      </c>
      <c r="Y2462" s="44">
        <f>Beazley_data[[#This Row],[total_RC]]</f>
        <v>0.97495166659972898</v>
      </c>
      <c r="Z2462" s="45">
        <f t="shared" si="311"/>
        <v>0.97571317501974797</v>
      </c>
      <c r="AA2462" s="43">
        <f t="shared" si="312"/>
        <v>7.8046339796895056E-4</v>
      </c>
      <c r="AD2462" s="42">
        <f>Beazley_data[[#This Row],[Cat_incurred]]+Beazley_data[[#This Row],[incurred_exc_cat]]</f>
        <v>2756316.4391904296</v>
      </c>
      <c r="AE2462" s="40">
        <f t="shared" si="313"/>
        <v>2831723.06582624</v>
      </c>
      <c r="AF2462" s="43">
        <f t="shared" si="314"/>
        <v>2.6629237705420965E-2</v>
      </c>
    </row>
    <row r="2463" spans="1:32" x14ac:dyDescent="0.25">
      <c r="A2463" s="46" t="s">
        <v>2744</v>
      </c>
      <c r="B2463" s="46" t="s">
        <v>57</v>
      </c>
      <c r="C2463">
        <v>2009</v>
      </c>
      <c r="D2463" s="84">
        <v>10402810.7765</v>
      </c>
      <c r="E2463">
        <v>3278440.1943843998</v>
      </c>
      <c r="F2463">
        <v>3943978.87545896</v>
      </c>
      <c r="G2463">
        <v>3943978.87545896</v>
      </c>
      <c r="H2463">
        <v>1683240.29288646</v>
      </c>
      <c r="I2463">
        <v>1683240.29288646</v>
      </c>
      <c r="J2463">
        <v>0.97929315992910604</v>
      </c>
      <c r="K2463">
        <v>5627219.1683454197</v>
      </c>
      <c r="L2463">
        <v>5627219.1683454197</v>
      </c>
      <c r="M2463" s="38">
        <f>IF(OR(Beazley_data[[#This Row],[total_RC]]&lt;0.6,Beazley_data[[#This Row],[total_RC]]&gt;2),1,Beazley_data[[#This Row],[total_RC]])</f>
        <v>0.97929315992910604</v>
      </c>
      <c r="P2463" s="39" t="str">
        <f>Beazley_data[[#This Row],[key]]</f>
        <v>PC2009</v>
      </c>
      <c r="Q2463" s="40">
        <f>Beazley_data[[#This Row],[WEP]]</f>
        <v>10402810.7765</v>
      </c>
      <c r="R2463" s="40">
        <f t="shared" si="307"/>
        <v>10671804.6960827</v>
      </c>
      <c r="S2463" s="41">
        <f t="shared" si="308"/>
        <v>2.5206038457716524E-2</v>
      </c>
      <c r="U2463" s="42">
        <f>Beazley_data[[#This Row],[Acq_costs]]</f>
        <v>3278440.1943843998</v>
      </c>
      <c r="V2463" s="40">
        <f t="shared" si="309"/>
        <v>3384168.0050923098</v>
      </c>
      <c r="W2463" s="43">
        <f t="shared" si="310"/>
        <v>3.1241891817668802E-2</v>
      </c>
      <c r="Y2463" s="44">
        <f>Beazley_data[[#This Row],[total_RC]]</f>
        <v>0.97929315992910604</v>
      </c>
      <c r="Z2463" s="45">
        <f t="shared" si="311"/>
        <v>0.97970292034985895</v>
      </c>
      <c r="AA2463" s="43">
        <f t="shared" si="312"/>
        <v>4.1824966756921105E-4</v>
      </c>
      <c r="AD2463" s="42">
        <f>Beazley_data[[#This Row],[Cat_incurred]]+Beazley_data[[#This Row],[incurred_exc_cat]]</f>
        <v>5627219.1683454197</v>
      </c>
      <c r="AE2463" s="40">
        <f t="shared" si="313"/>
        <v>5788977.2624737602</v>
      </c>
      <c r="AF2463" s="43">
        <f t="shared" si="314"/>
        <v>2.7942430380045683E-2</v>
      </c>
    </row>
    <row r="2464" spans="1:32" x14ac:dyDescent="0.25">
      <c r="A2464" s="48" t="s">
        <v>2745</v>
      </c>
      <c r="B2464" s="48" t="s">
        <v>57</v>
      </c>
      <c r="C2464" s="49">
        <v>2010</v>
      </c>
      <c r="D2464" s="85">
        <v>14749890.4023</v>
      </c>
      <c r="E2464" s="49">
        <v>3456617.5483115599</v>
      </c>
      <c r="F2464" s="49">
        <v>6784087.1205771603</v>
      </c>
      <c r="G2464" s="49">
        <v>6784087.1205771603</v>
      </c>
      <c r="H2464" s="49">
        <v>1296077.9000775199</v>
      </c>
      <c r="I2464" s="49">
        <v>1296077.9000775199</v>
      </c>
      <c r="J2464" s="49">
        <v>0.97886927434404603</v>
      </c>
      <c r="K2464" s="49">
        <v>8080165.0206546802</v>
      </c>
      <c r="L2464" s="49">
        <v>8080165.0206546802</v>
      </c>
      <c r="M2464" s="38">
        <f>IF(OR(Beazley_data[[#This Row],[total_RC]]&lt;0.6,Beazley_data[[#This Row],[total_RC]]&gt;2),1,Beazley_data[[#This Row],[total_RC]])</f>
        <v>0.97886927434404603</v>
      </c>
      <c r="P2464" s="39" t="str">
        <f>Beazley_data[[#This Row],[key]]</f>
        <v>PC2010</v>
      </c>
      <c r="Q2464" s="40">
        <f>Beazley_data[[#This Row],[WEP]]</f>
        <v>14749890.4023</v>
      </c>
      <c r="R2464" s="40">
        <f t="shared" si="307"/>
        <v>15144666.128422</v>
      </c>
      <c r="S2464" s="41">
        <f t="shared" si="308"/>
        <v>2.606698112552799E-2</v>
      </c>
      <c r="U2464" s="42">
        <f>Beazley_data[[#This Row],[Acq_costs]]</f>
        <v>3456617.5483115599</v>
      </c>
      <c r="V2464" s="40">
        <f t="shared" si="309"/>
        <v>3547473.9820882399</v>
      </c>
      <c r="W2464" s="43">
        <f t="shared" si="310"/>
        <v>2.5611585662200342E-2</v>
      </c>
      <c r="Y2464" s="44">
        <f>Beazley_data[[#This Row],[total_RC]]</f>
        <v>0.97886927434404603</v>
      </c>
      <c r="Z2464" s="45">
        <f t="shared" si="311"/>
        <v>0.97944535337876903</v>
      </c>
      <c r="AA2464" s="43">
        <f t="shared" si="312"/>
        <v>5.8816863313070338E-4</v>
      </c>
      <c r="AD2464" s="42">
        <f>Beazley_data[[#This Row],[Cat_incurred]]+Beazley_data[[#This Row],[incurred_exc_cat]]</f>
        <v>8080165.0206546802</v>
      </c>
      <c r="AE2464" s="40">
        <f t="shared" si="313"/>
        <v>8132495.8061568104</v>
      </c>
      <c r="AF2464" s="43">
        <f t="shared" si="314"/>
        <v>6.4347755903559735E-3</v>
      </c>
    </row>
    <row r="2465" spans="1:32" x14ac:dyDescent="0.25">
      <c r="A2465" s="46" t="s">
        <v>2746</v>
      </c>
      <c r="B2465" s="46" t="s">
        <v>57</v>
      </c>
      <c r="C2465">
        <v>2011</v>
      </c>
      <c r="D2465" s="84">
        <v>12076342.196799999</v>
      </c>
      <c r="E2465">
        <v>3463848.8389454102</v>
      </c>
      <c r="F2465">
        <v>9035549.8478605393</v>
      </c>
      <c r="G2465">
        <v>9035549.8478605393</v>
      </c>
      <c r="H2465">
        <v>2220667.62036428</v>
      </c>
      <c r="I2465">
        <v>2220667.62036428</v>
      </c>
      <c r="J2465">
        <v>1.0067987527278901</v>
      </c>
      <c r="K2465">
        <v>11256217.468224799</v>
      </c>
      <c r="L2465">
        <v>11256217.468224799</v>
      </c>
      <c r="M2465" s="38">
        <f>IF(OR(Beazley_data[[#This Row],[total_RC]]&lt;0.6,Beazley_data[[#This Row],[total_RC]]&gt;2),1,Beazley_data[[#This Row],[total_RC]])</f>
        <v>1.0067987527278901</v>
      </c>
      <c r="P2465" s="39" t="str">
        <f>Beazley_data[[#This Row],[key]]</f>
        <v>PC2011</v>
      </c>
      <c r="Q2465" s="40">
        <f>Beazley_data[[#This Row],[WEP]]</f>
        <v>12076342.196799999</v>
      </c>
      <c r="R2465" s="40">
        <f t="shared" si="307"/>
        <v>12462841.9500334</v>
      </c>
      <c r="S2465" s="41">
        <f t="shared" si="308"/>
        <v>3.10121683948953E-2</v>
      </c>
      <c r="U2465" s="42">
        <f>Beazley_data[[#This Row],[Acq_costs]]</f>
        <v>3463848.8389454102</v>
      </c>
      <c r="V2465" s="40">
        <f t="shared" si="309"/>
        <v>3494660.35744566</v>
      </c>
      <c r="W2465" s="43">
        <f t="shared" si="310"/>
        <v>8.8167419287552128E-3</v>
      </c>
      <c r="Y2465" s="44">
        <f>Beazley_data[[#This Row],[total_RC]]</f>
        <v>1.0067987527278901</v>
      </c>
      <c r="Z2465" s="45">
        <f t="shared" si="311"/>
        <v>1.00600512392729</v>
      </c>
      <c r="AA2465" s="43">
        <f t="shared" si="312"/>
        <v>-7.8889140991834266E-4</v>
      </c>
      <c r="AD2465" s="42">
        <f>Beazley_data[[#This Row],[Cat_incurred]]+Beazley_data[[#This Row],[incurred_exc_cat]]</f>
        <v>11256217.46822482</v>
      </c>
      <c r="AE2465" s="40">
        <f t="shared" si="313"/>
        <v>11754612.9478944</v>
      </c>
      <c r="AF2465" s="43">
        <f t="shared" si="314"/>
        <v>4.2399990699724201E-2</v>
      </c>
    </row>
    <row r="2466" spans="1:32" x14ac:dyDescent="0.25">
      <c r="A2466" s="48" t="s">
        <v>2747</v>
      </c>
      <c r="B2466" s="48" t="s">
        <v>57</v>
      </c>
      <c r="C2466" s="49">
        <v>2012</v>
      </c>
      <c r="D2466" s="85">
        <v>12712473.735200001</v>
      </c>
      <c r="E2466" s="49">
        <v>3531014.82616321</v>
      </c>
      <c r="F2466" s="49">
        <v>10530692.412149601</v>
      </c>
      <c r="G2466" s="49">
        <v>10530692.412149601</v>
      </c>
      <c r="H2466" s="49">
        <v>3074773.5951632899</v>
      </c>
      <c r="I2466" s="49">
        <v>3074773.5951632899</v>
      </c>
      <c r="J2466" s="49">
        <v>0.98876724325878895</v>
      </c>
      <c r="K2466" s="49">
        <v>13605466.007312899</v>
      </c>
      <c r="L2466" s="49">
        <v>13605466.007312899</v>
      </c>
      <c r="M2466" s="38">
        <f>IF(OR(Beazley_data[[#This Row],[total_RC]]&lt;0.6,Beazley_data[[#This Row],[total_RC]]&gt;2),1,Beazley_data[[#This Row],[total_RC]])</f>
        <v>0.98876724325878895</v>
      </c>
      <c r="P2466" s="39" t="str">
        <f>Beazley_data[[#This Row],[key]]</f>
        <v>PC2012</v>
      </c>
      <c r="Q2466" s="40">
        <f>Beazley_data[[#This Row],[WEP]]</f>
        <v>12712473.735200001</v>
      </c>
      <c r="R2466" s="40">
        <f t="shared" si="307"/>
        <v>12954576.891128199</v>
      </c>
      <c r="S2466" s="41">
        <f t="shared" si="308"/>
        <v>1.8688619316775984E-2</v>
      </c>
      <c r="U2466" s="42">
        <f>Beazley_data[[#This Row],[Acq_costs]]</f>
        <v>3531014.82616321</v>
      </c>
      <c r="V2466" s="40">
        <f t="shared" si="309"/>
        <v>3598860.4333157199</v>
      </c>
      <c r="W2466" s="43">
        <f t="shared" si="310"/>
        <v>1.8851969508026218E-2</v>
      </c>
      <c r="Y2466" s="44">
        <f>Beazley_data[[#This Row],[total_RC]]</f>
        <v>0.98876724325878895</v>
      </c>
      <c r="Z2466" s="45">
        <f t="shared" si="311"/>
        <v>0.98930034254603005</v>
      </c>
      <c r="AA2466" s="43">
        <f t="shared" si="312"/>
        <v>5.3886495770246552E-4</v>
      </c>
      <c r="AD2466" s="42">
        <f>Beazley_data[[#This Row],[Cat_incurred]]+Beazley_data[[#This Row],[incurred_exc_cat]]</f>
        <v>13605466.00731289</v>
      </c>
      <c r="AE2466" s="40">
        <f t="shared" si="313"/>
        <v>13905477.780303299</v>
      </c>
      <c r="AF2466" s="43">
        <f t="shared" si="314"/>
        <v>2.1575078377771898E-2</v>
      </c>
    </row>
    <row r="2467" spans="1:32" x14ac:dyDescent="0.25">
      <c r="A2467" s="46" t="s">
        <v>2748</v>
      </c>
      <c r="B2467" s="46" t="s">
        <v>57</v>
      </c>
      <c r="C2467">
        <v>2013</v>
      </c>
      <c r="D2467" s="84">
        <v>13466312.255000001</v>
      </c>
      <c r="E2467">
        <v>3975926.88799576</v>
      </c>
      <c r="F2467">
        <v>1418071.7252414499</v>
      </c>
      <c r="G2467">
        <v>1418071.7252414499</v>
      </c>
      <c r="H2467">
        <v>3232687.02824503</v>
      </c>
      <c r="I2467">
        <v>3244957.60824503</v>
      </c>
      <c r="J2467">
        <v>0.99869894797412395</v>
      </c>
      <c r="K2467">
        <v>4650758.7534864796</v>
      </c>
      <c r="L2467">
        <v>4663029.3334864797</v>
      </c>
      <c r="M2467" s="38">
        <f>IF(OR(Beazley_data[[#This Row],[total_RC]]&lt;0.6,Beazley_data[[#This Row],[total_RC]]&gt;2),1,Beazley_data[[#This Row],[total_RC]])</f>
        <v>0.99869894797412395</v>
      </c>
      <c r="P2467" s="39" t="str">
        <f>Beazley_data[[#This Row],[key]]</f>
        <v>PC2013</v>
      </c>
      <c r="Q2467" s="40">
        <f>Beazley_data[[#This Row],[WEP]]</f>
        <v>13466312.255000001</v>
      </c>
      <c r="R2467" s="40">
        <f t="shared" si="307"/>
        <v>13976809.969169</v>
      </c>
      <c r="S2467" s="41">
        <f t="shared" si="308"/>
        <v>3.6524622950093046E-2</v>
      </c>
      <c r="U2467" s="42">
        <f>Beazley_data[[#This Row],[Acq_costs]]</f>
        <v>3975926.88799576</v>
      </c>
      <c r="V2467" s="40">
        <f t="shared" si="309"/>
        <v>4012190.9699912602</v>
      </c>
      <c r="W2467" s="43">
        <f t="shared" si="310"/>
        <v>9.0384735588942434E-3</v>
      </c>
      <c r="Y2467" s="44">
        <f>Beazley_data[[#This Row],[total_RC]]</f>
        <v>0.99869894797412395</v>
      </c>
      <c r="Z2467" s="45">
        <f t="shared" si="311"/>
        <v>0.99594849754980996</v>
      </c>
      <c r="AA2467" s="43">
        <f t="shared" si="312"/>
        <v>-2.7616392123493627E-3</v>
      </c>
      <c r="AD2467" s="42">
        <f>Beazley_data[[#This Row],[Cat_incurred]]+Beazley_data[[#This Row],[incurred_exc_cat]]</f>
        <v>4663029.3334864797</v>
      </c>
      <c r="AE2467" s="40">
        <f t="shared" si="313"/>
        <v>4757740.2617519898</v>
      </c>
      <c r="AF2467" s="43">
        <f t="shared" si="314"/>
        <v>1.9906704245059772E-2</v>
      </c>
    </row>
    <row r="2468" spans="1:32" x14ac:dyDescent="0.25">
      <c r="A2468" s="48" t="s">
        <v>2749</v>
      </c>
      <c r="B2468" s="48" t="s">
        <v>57</v>
      </c>
      <c r="C2468" s="49">
        <v>2014</v>
      </c>
      <c r="D2468" s="85">
        <v>16808831.510600001</v>
      </c>
      <c r="E2468" s="49">
        <v>4110952.3075298802</v>
      </c>
      <c r="F2468" s="49">
        <v>699715.82165549998</v>
      </c>
      <c r="G2468" s="49">
        <v>699715.82165549998</v>
      </c>
      <c r="H2468" s="49">
        <v>5399653.2677860698</v>
      </c>
      <c r="I2468" s="49">
        <v>5399653.2677860698</v>
      </c>
      <c r="J2468" s="49">
        <v>1.0226856763572501</v>
      </c>
      <c r="K2468" s="49">
        <v>6099369.0894415705</v>
      </c>
      <c r="L2468" s="49">
        <v>6099369.0894415705</v>
      </c>
      <c r="M2468" s="38">
        <f>IF(OR(Beazley_data[[#This Row],[total_RC]]&lt;0.6,Beazley_data[[#This Row],[total_RC]]&gt;2),1,Beazley_data[[#This Row],[total_RC]])</f>
        <v>1.0226856763572501</v>
      </c>
      <c r="P2468" s="39" t="str">
        <f>Beazley_data[[#This Row],[key]]</f>
        <v>PC2014</v>
      </c>
      <c r="Q2468" s="40">
        <f>Beazley_data[[#This Row],[WEP]]</f>
        <v>16808831.510600001</v>
      </c>
      <c r="R2468" s="40">
        <f t="shared" si="307"/>
        <v>16896423.0714413</v>
      </c>
      <c r="S2468" s="41">
        <f t="shared" si="308"/>
        <v>5.1840298074299967E-3</v>
      </c>
      <c r="U2468" s="42">
        <f>Beazley_data[[#This Row],[Acq_costs]]</f>
        <v>4110952.3075298802</v>
      </c>
      <c r="V2468" s="40">
        <f t="shared" si="309"/>
        <v>3966402.5017494899</v>
      </c>
      <c r="W2468" s="43">
        <f t="shared" si="310"/>
        <v>-3.6443554509819072E-2</v>
      </c>
      <c r="Y2468" s="44">
        <f>Beazley_data[[#This Row],[total_RC]]</f>
        <v>1.0226856763572501</v>
      </c>
      <c r="Z2468" s="45">
        <f t="shared" si="311"/>
        <v>1.0171130831033199</v>
      </c>
      <c r="AA2468" s="43">
        <f t="shared" si="312"/>
        <v>-5.4788335205831198E-3</v>
      </c>
      <c r="AD2468" s="42">
        <f>Beazley_data[[#This Row],[Cat_incurred]]+Beazley_data[[#This Row],[incurred_exc_cat]]</f>
        <v>6099369.0894415695</v>
      </c>
      <c r="AE2468" s="40">
        <f t="shared" si="313"/>
        <v>6709283.3698532004</v>
      </c>
      <c r="AF2468" s="43">
        <f t="shared" si="314"/>
        <v>9.0906024800227789E-2</v>
      </c>
    </row>
    <row r="2469" spans="1:32" x14ac:dyDescent="0.25">
      <c r="A2469" s="46" t="s">
        <v>2750</v>
      </c>
      <c r="B2469" s="46" t="s">
        <v>57</v>
      </c>
      <c r="C2469">
        <v>2015</v>
      </c>
      <c r="D2469" s="84">
        <v>18551003.2152</v>
      </c>
      <c r="E2469">
        <v>4906062.27701711</v>
      </c>
      <c r="F2469">
        <v>2845635.47596682</v>
      </c>
      <c r="G2469">
        <v>2847112.7536308202</v>
      </c>
      <c r="H2469">
        <v>9479809.2615756802</v>
      </c>
      <c r="I2469">
        <v>9479809.2615756802</v>
      </c>
      <c r="J2469">
        <v>0.97570074892608805</v>
      </c>
      <c r="K2469">
        <v>12325444.737542501</v>
      </c>
      <c r="L2469">
        <v>12326922.015206501</v>
      </c>
      <c r="M2469" s="38">
        <f>IF(OR(Beazley_data[[#This Row],[total_RC]]&lt;0.6,Beazley_data[[#This Row],[total_RC]]&gt;2),1,Beazley_data[[#This Row],[total_RC]])</f>
        <v>0.97570074892608805</v>
      </c>
      <c r="P2469" s="39" t="str">
        <f>Beazley_data[[#This Row],[key]]</f>
        <v>PC2015</v>
      </c>
      <c r="Q2469" s="40">
        <f>Beazley_data[[#This Row],[WEP]]</f>
        <v>18551003.2152</v>
      </c>
      <c r="R2469" s="40">
        <f t="shared" si="307"/>
        <v>18518273.1096453</v>
      </c>
      <c r="S2469" s="41">
        <f t="shared" si="308"/>
        <v>-1.767449122329464E-3</v>
      </c>
      <c r="U2469" s="42">
        <f>Beazley_data[[#This Row],[Acq_costs]]</f>
        <v>4906062.27701711</v>
      </c>
      <c r="V2469" s="40">
        <f t="shared" si="309"/>
        <v>4819826.4994000504</v>
      </c>
      <c r="W2469" s="43">
        <f t="shared" si="310"/>
        <v>-1.7891884205332678E-2</v>
      </c>
      <c r="Y2469" s="44">
        <f>Beazley_data[[#This Row],[total_RC]]</f>
        <v>0.97570074892608805</v>
      </c>
      <c r="Z2469" s="45">
        <f t="shared" si="311"/>
        <v>0.97033965702362701</v>
      </c>
      <c r="AA2469" s="43">
        <f t="shared" si="312"/>
        <v>-5.5249642366523377E-3</v>
      </c>
      <c r="AD2469" s="42">
        <f>Beazley_data[[#This Row],[Cat_incurred]]+Beazley_data[[#This Row],[incurred_exc_cat]]</f>
        <v>12326922.015206501</v>
      </c>
      <c r="AE2469" s="40">
        <f t="shared" si="313"/>
        <v>12843341.0391005</v>
      </c>
      <c r="AF2469" s="43">
        <f t="shared" si="314"/>
        <v>4.020908752028024E-2</v>
      </c>
    </row>
    <row r="2470" spans="1:32" x14ac:dyDescent="0.25">
      <c r="A2470" s="48" t="s">
        <v>2751</v>
      </c>
      <c r="B2470" s="48" t="s">
        <v>57</v>
      </c>
      <c r="C2470" s="49">
        <v>2016</v>
      </c>
      <c r="D2470" s="85">
        <v>18886882.2348</v>
      </c>
      <c r="E2470" s="49">
        <v>4884015.5074932296</v>
      </c>
      <c r="F2470" s="49">
        <v>3104926.1668443</v>
      </c>
      <c r="G2470" s="49">
        <v>3104948.5494443001</v>
      </c>
      <c r="H2470" s="49">
        <v>7578586.41379203</v>
      </c>
      <c r="I2470" s="49">
        <v>7634127.1596120298</v>
      </c>
      <c r="J2470" s="49">
        <v>0.99580334737682397</v>
      </c>
      <c r="K2470" s="49">
        <v>10683512.5806363</v>
      </c>
      <c r="L2470" s="49">
        <v>10739075.709056299</v>
      </c>
      <c r="M2470" s="38">
        <f>IF(OR(Beazley_data[[#This Row],[total_RC]]&lt;0.6,Beazley_data[[#This Row],[total_RC]]&gt;2),1,Beazley_data[[#This Row],[total_RC]])</f>
        <v>0.99580334737682397</v>
      </c>
      <c r="P2470" s="39" t="str">
        <f>Beazley_data[[#This Row],[key]]</f>
        <v>PC2016</v>
      </c>
      <c r="Q2470" s="40">
        <f>Beazley_data[[#This Row],[WEP]]</f>
        <v>18886882.2348</v>
      </c>
      <c r="R2470" s="40">
        <f t="shared" si="307"/>
        <v>19442619.785145499</v>
      </c>
      <c r="S2470" s="41">
        <f t="shared" si="308"/>
        <v>2.8583470565530077E-2</v>
      </c>
      <c r="U2470" s="42">
        <f>Beazley_data[[#This Row],[Acq_costs]]</f>
        <v>4884015.5074932296</v>
      </c>
      <c r="V2470" s="40">
        <f t="shared" si="309"/>
        <v>5418168.7433942296</v>
      </c>
      <c r="W2470" s="43">
        <f t="shared" si="310"/>
        <v>9.8585566673654007E-2</v>
      </c>
      <c r="Y2470" s="44">
        <f>Beazley_data[[#This Row],[total_RC]]</f>
        <v>0.99580334737682397</v>
      </c>
      <c r="Z2470" s="45">
        <f t="shared" si="311"/>
        <v>0.99135859309086105</v>
      </c>
      <c r="AA2470" s="43">
        <f t="shared" si="312"/>
        <v>-4.4834980167015506E-3</v>
      </c>
      <c r="AD2470" s="42">
        <f>Beazley_data[[#This Row],[Cat_incurred]]+Beazley_data[[#This Row],[incurred_exc_cat]]</f>
        <v>10739075.709056329</v>
      </c>
      <c r="AE2470" s="40">
        <f t="shared" si="313"/>
        <v>12955380.109453799</v>
      </c>
      <c r="AF2470" s="43">
        <f t="shared" si="314"/>
        <v>0.17107212460560603</v>
      </c>
    </row>
    <row r="2471" spans="1:32" x14ac:dyDescent="0.25">
      <c r="A2471" s="46" t="s">
        <v>2752</v>
      </c>
      <c r="B2471" s="46" t="s">
        <v>57</v>
      </c>
      <c r="C2471">
        <v>2017</v>
      </c>
      <c r="D2471" s="84">
        <v>20943492.281500001</v>
      </c>
      <c r="E2471">
        <v>5552355.1560140196</v>
      </c>
      <c r="F2471">
        <v>5015265.4337117504</v>
      </c>
      <c r="G2471">
        <v>5148520.9399927501</v>
      </c>
      <c r="H2471">
        <v>8680408.4256381504</v>
      </c>
      <c r="I2471">
        <v>8798535.0588641502</v>
      </c>
      <c r="J2471">
        <v>1.0020167163885201</v>
      </c>
      <c r="K2471">
        <v>13695673.859349901</v>
      </c>
      <c r="L2471">
        <v>13947055.9988569</v>
      </c>
      <c r="M2471" s="38">
        <f>IF(OR(Beazley_data[[#This Row],[total_RC]]&lt;0.6,Beazley_data[[#This Row],[total_RC]]&gt;2),1,Beazley_data[[#This Row],[total_RC]])</f>
        <v>1.0020167163885201</v>
      </c>
      <c r="P2471" s="39" t="str">
        <f>Beazley_data[[#This Row],[key]]</f>
        <v>PC2017</v>
      </c>
      <c r="Q2471" s="40">
        <f>Beazley_data[[#This Row],[WEP]]</f>
        <v>20943492.281500001</v>
      </c>
      <c r="R2471" s="40">
        <f t="shared" si="307"/>
        <v>19559577.600407202</v>
      </c>
      <c r="S2471" s="41">
        <f t="shared" si="308"/>
        <v>-7.0753812243061306E-2</v>
      </c>
      <c r="U2471" s="42">
        <f>Beazley_data[[#This Row],[Acq_costs]]</f>
        <v>5552355.1560140196</v>
      </c>
      <c r="V2471" s="40">
        <f t="shared" si="309"/>
        <v>5373806.1665073903</v>
      </c>
      <c r="W2471" s="43">
        <f t="shared" si="310"/>
        <v>-3.3225796386078817E-2</v>
      </c>
      <c r="Y2471" s="44">
        <f>Beazley_data[[#This Row],[total_RC]]</f>
        <v>1.0020167163885201</v>
      </c>
      <c r="Z2471" s="45">
        <f t="shared" si="311"/>
        <v>0.98412155572906101</v>
      </c>
      <c r="AA2471" s="43">
        <f t="shared" si="312"/>
        <v>-1.818389258449064E-2</v>
      </c>
      <c r="AD2471" s="42">
        <f>Beazley_data[[#This Row],[Cat_incurred]]+Beazley_data[[#This Row],[incurred_exc_cat]]</f>
        <v>13947055.9988569</v>
      </c>
      <c r="AE2471" s="40">
        <f t="shared" si="313"/>
        <v>15054487.2631089</v>
      </c>
      <c r="AF2471" s="43">
        <f t="shared" si="314"/>
        <v>7.3561539818480945E-2</v>
      </c>
    </row>
    <row r="2472" spans="1:32" x14ac:dyDescent="0.25">
      <c r="A2472" s="48" t="s">
        <v>2753</v>
      </c>
      <c r="B2472" s="48" t="s">
        <v>57</v>
      </c>
      <c r="C2472" s="49">
        <v>2018</v>
      </c>
      <c r="D2472" s="85">
        <v>23270425.937100001</v>
      </c>
      <c r="E2472" s="49">
        <v>6756536.1992340796</v>
      </c>
      <c r="F2472" s="49">
        <v>107716156.415673</v>
      </c>
      <c r="G2472" s="49">
        <v>108482160.16923</v>
      </c>
      <c r="H2472" s="49">
        <v>15575461.555877101</v>
      </c>
      <c r="I2472" s="49">
        <v>15580860.118037101</v>
      </c>
      <c r="J2472" s="49">
        <v>1.0085399918969999</v>
      </c>
      <c r="K2472" s="49">
        <v>123291617.97155</v>
      </c>
      <c r="L2472" s="49">
        <v>124063020.287267</v>
      </c>
      <c r="M2472" s="38">
        <f>IF(OR(Beazley_data[[#This Row],[total_RC]]&lt;0.6,Beazley_data[[#This Row],[total_RC]]&gt;2),1,Beazley_data[[#This Row],[total_RC]])</f>
        <v>1.0085399918969999</v>
      </c>
      <c r="P2472" s="39" t="str">
        <f>Beazley_data[[#This Row],[key]]</f>
        <v>PC2018</v>
      </c>
      <c r="Q2472" s="40">
        <f>Beazley_data[[#This Row],[WEP]]</f>
        <v>23270425.937100001</v>
      </c>
      <c r="R2472" s="40">
        <f t="shared" si="307"/>
        <v>21732797.6607759</v>
      </c>
      <c r="S2472" s="41">
        <f t="shared" si="308"/>
        <v>-7.0751511164127076E-2</v>
      </c>
      <c r="U2472" s="42">
        <f>Beazley_data[[#This Row],[Acq_costs]]</f>
        <v>6756536.1992340796</v>
      </c>
      <c r="V2472" s="40">
        <f t="shared" si="309"/>
        <v>6426848.4533043401</v>
      </c>
      <c r="W2472" s="43">
        <f t="shared" si="310"/>
        <v>-5.1298509421088295E-2</v>
      </c>
      <c r="Y2472" s="44">
        <f>Beazley_data[[#This Row],[total_RC]]</f>
        <v>1.0085399918969999</v>
      </c>
      <c r="Z2472" s="45">
        <f t="shared" si="311"/>
        <v>1.00654015472461</v>
      </c>
      <c r="AA2472" s="43">
        <f t="shared" si="312"/>
        <v>-1.9868429123298084E-3</v>
      </c>
      <c r="AD2472" s="42">
        <f>Beazley_data[[#This Row],[Cat_incurred]]+Beazley_data[[#This Row],[incurred_exc_cat]]</f>
        <v>124063020.2872671</v>
      </c>
      <c r="AE2472" s="40">
        <f t="shared" si="313"/>
        <v>128354813.834562</v>
      </c>
      <c r="AF2472" s="43">
        <f t="shared" si="314"/>
        <v>3.3436950427325945E-2</v>
      </c>
    </row>
    <row r="2473" spans="1:32" x14ac:dyDescent="0.25">
      <c r="A2473" s="46" t="s">
        <v>2754</v>
      </c>
      <c r="B2473" s="46" t="s">
        <v>57</v>
      </c>
      <c r="C2473">
        <v>2019</v>
      </c>
      <c r="D2473" s="84">
        <v>23398316.687600002</v>
      </c>
      <c r="E2473">
        <v>6562272.4161407603</v>
      </c>
      <c r="F2473">
        <v>241386113.158263</v>
      </c>
      <c r="G2473">
        <v>243038586.47200999</v>
      </c>
      <c r="H2473">
        <v>15537720.7866678</v>
      </c>
      <c r="I2473">
        <v>15887778.417468701</v>
      </c>
      <c r="J2473">
        <v>1.0310272672657099</v>
      </c>
      <c r="K2473">
        <v>256923833.94492999</v>
      </c>
      <c r="L2473">
        <v>258926364.88947901</v>
      </c>
      <c r="M2473" s="38">
        <f>IF(OR(Beazley_data[[#This Row],[total_RC]]&lt;0.6,Beazley_data[[#This Row],[total_RC]]&gt;2),1,Beazley_data[[#This Row],[total_RC]])</f>
        <v>1.0310272672657099</v>
      </c>
      <c r="P2473" s="39" t="str">
        <f>Beazley_data[[#This Row],[key]]</f>
        <v>PC2019</v>
      </c>
      <c r="Q2473" s="40">
        <f>Beazley_data[[#This Row],[WEP]]</f>
        <v>23398316.687600002</v>
      </c>
      <c r="R2473" s="40">
        <f t="shared" si="307"/>
        <v>23370213.0399344</v>
      </c>
      <c r="S2473" s="41">
        <f t="shared" si="308"/>
        <v>-1.2025413554244651E-3</v>
      </c>
      <c r="U2473" s="42">
        <f>Beazley_data[[#This Row],[Acq_costs]]</f>
        <v>6562272.4161407603</v>
      </c>
      <c r="V2473" s="40">
        <f t="shared" si="309"/>
        <v>6560427.72386612</v>
      </c>
      <c r="W2473" s="43">
        <f t="shared" si="310"/>
        <v>-2.8118475689161625E-4</v>
      </c>
      <c r="Y2473" s="44">
        <f>Beazley_data[[#This Row],[total_RC]]</f>
        <v>1.0310272672657099</v>
      </c>
      <c r="Z2473" s="45">
        <f t="shared" si="311"/>
        <v>1.02216768695531</v>
      </c>
      <c r="AA2473" s="43">
        <f t="shared" si="312"/>
        <v>-8.6674431440790147E-3</v>
      </c>
      <c r="AD2473" s="42">
        <f>Beazley_data[[#This Row],[Cat_incurred]]+Beazley_data[[#This Row],[incurred_exc_cat]]</f>
        <v>258926364.88947868</v>
      </c>
      <c r="AE2473" s="40">
        <f t="shared" si="313"/>
        <v>254400540.50157201</v>
      </c>
      <c r="AF2473" s="43">
        <f t="shared" si="314"/>
        <v>-1.7790152406844843E-2</v>
      </c>
    </row>
    <row r="2474" spans="1:32" x14ac:dyDescent="0.25">
      <c r="A2474" s="48" t="s">
        <v>2755</v>
      </c>
      <c r="B2474" s="48" t="s">
        <v>57</v>
      </c>
      <c r="C2474" s="49">
        <v>2020</v>
      </c>
      <c r="D2474" s="85">
        <v>15983806.637</v>
      </c>
      <c r="E2474" s="49">
        <v>3404932.97434603</v>
      </c>
      <c r="F2474" s="49">
        <v>145950055.30634299</v>
      </c>
      <c r="G2474" s="49">
        <v>145958381.77134299</v>
      </c>
      <c r="H2474" s="49">
        <v>629245.20662909001</v>
      </c>
      <c r="I2474" s="49">
        <v>711909.53867009003</v>
      </c>
      <c r="J2474" s="49">
        <v>1.1551811453701</v>
      </c>
      <c r="K2474" s="49">
        <v>146579300.51297301</v>
      </c>
      <c r="L2474" s="49">
        <v>146670291.31001401</v>
      </c>
      <c r="M2474" s="38">
        <f>IF(OR(Beazley_data[[#This Row],[total_RC]]&lt;0.6,Beazley_data[[#This Row],[total_RC]]&gt;2),1,Beazley_data[[#This Row],[total_RC]])</f>
        <v>1.1551811453701</v>
      </c>
      <c r="P2474" s="39" t="str">
        <f>Beazley_data[[#This Row],[key]]</f>
        <v>PC2020</v>
      </c>
      <c r="Q2474" s="40">
        <f>Beazley_data[[#This Row],[WEP]]</f>
        <v>15983806.637</v>
      </c>
      <c r="R2474" s="40">
        <f t="shared" si="307"/>
        <v>15470511.128788199</v>
      </c>
      <c r="S2474" s="41">
        <f t="shared" si="308"/>
        <v>-3.3178962475043129E-2</v>
      </c>
      <c r="U2474" s="42">
        <f>Beazley_data[[#This Row],[Acq_costs]]</f>
        <v>3404932.97434603</v>
      </c>
      <c r="V2474" s="40">
        <f t="shared" si="309"/>
        <v>3293618.9439484598</v>
      </c>
      <c r="W2474" s="43">
        <f t="shared" si="310"/>
        <v>-3.3796875804984479E-2</v>
      </c>
      <c r="Y2474" s="44">
        <f>Beazley_data[[#This Row],[total_RC]]</f>
        <v>1.1551811453701</v>
      </c>
      <c r="Z2474" s="45">
        <f t="shared" si="311"/>
        <v>1.1903285499080301</v>
      </c>
      <c r="AA2474" s="43">
        <f t="shared" si="312"/>
        <v>2.9527481753374499E-2</v>
      </c>
      <c r="AD2474" s="42">
        <f>Beazley_data[[#This Row],[Cat_incurred]]+Beazley_data[[#This Row],[incurred_exc_cat]]</f>
        <v>146670291.31001309</v>
      </c>
      <c r="AE2474" s="40">
        <f t="shared" si="313"/>
        <v>139759107.23078799</v>
      </c>
      <c r="AF2474" s="43">
        <f t="shared" si="314"/>
        <v>-4.9450688518011696E-2</v>
      </c>
    </row>
    <row r="2475" spans="1:32" x14ac:dyDescent="0.25">
      <c r="A2475" s="46" t="s">
        <v>2756</v>
      </c>
      <c r="B2475" s="46" t="s">
        <v>57</v>
      </c>
      <c r="C2475">
        <v>2021</v>
      </c>
      <c r="D2475" s="84">
        <v>26622010.1263</v>
      </c>
      <c r="E2475">
        <v>5317858.3406927297</v>
      </c>
      <c r="F2475">
        <v>10345949.814319201</v>
      </c>
      <c r="G2475">
        <v>10518020.6428997</v>
      </c>
      <c r="H2475">
        <v>5233066.4034939799</v>
      </c>
      <c r="I2475">
        <v>6488192.5844639</v>
      </c>
      <c r="J2475">
        <v>1.32134302817782</v>
      </c>
      <c r="K2475">
        <v>15579016.217813101</v>
      </c>
      <c r="L2475">
        <v>17006213.227363601</v>
      </c>
      <c r="M2475" s="38">
        <f>IF(OR(Beazley_data[[#This Row],[total_RC]]&lt;0.6,Beazley_data[[#This Row],[total_RC]]&gt;2),1,Beazley_data[[#This Row],[total_RC]])</f>
        <v>1.32134302817782</v>
      </c>
      <c r="P2475" s="39" t="str">
        <f>Beazley_data[[#This Row],[key]]</f>
        <v>PC2021</v>
      </c>
      <c r="Q2475" s="40">
        <f>Beazley_data[[#This Row],[WEP]]</f>
        <v>26622010.1263</v>
      </c>
      <c r="R2475" s="40">
        <f t="shared" si="307"/>
        <v>25235642.790183101</v>
      </c>
      <c r="S2475" s="41">
        <f t="shared" si="308"/>
        <v>-5.4936874310814406E-2</v>
      </c>
      <c r="U2475" s="42">
        <f>Beazley_data[[#This Row],[Acq_costs]]</f>
        <v>5317858.3406927297</v>
      </c>
      <c r="V2475" s="40">
        <f t="shared" si="309"/>
        <v>5495641.0635545095</v>
      </c>
      <c r="W2475" s="43">
        <f t="shared" si="310"/>
        <v>3.2349769718547139E-2</v>
      </c>
      <c r="Y2475" s="44">
        <f>Beazley_data[[#This Row],[total_RC]]</f>
        <v>1.32134302817782</v>
      </c>
      <c r="Z2475" s="45">
        <f t="shared" si="311"/>
        <v>1.33516639132954</v>
      </c>
      <c r="AA2475" s="43">
        <f t="shared" si="312"/>
        <v>1.0353288729770104E-2</v>
      </c>
      <c r="AD2475" s="42">
        <f>Beazley_data[[#This Row],[Cat_incurred]]+Beazley_data[[#This Row],[incurred_exc_cat]]</f>
        <v>17006213.227363601</v>
      </c>
      <c r="AE2475" s="40">
        <f t="shared" si="313"/>
        <v>9533796.8899752405</v>
      </c>
      <c r="AF2475" s="43">
        <f t="shared" si="314"/>
        <v>-0.78378178428004741</v>
      </c>
    </row>
    <row r="2476" spans="1:32" x14ac:dyDescent="0.25">
      <c r="A2476" s="48" t="s">
        <v>2757</v>
      </c>
      <c r="B2476" s="48" t="s">
        <v>57</v>
      </c>
      <c r="C2476" s="49">
        <v>2022</v>
      </c>
      <c r="D2476" s="85">
        <v>31357069.748300001</v>
      </c>
      <c r="E2476" s="49">
        <v>7749372.7219593097</v>
      </c>
      <c r="F2476" s="49">
        <v>7030327.6161200805</v>
      </c>
      <c r="G2476" s="49">
        <v>7221060.5728650801</v>
      </c>
      <c r="H2476" s="49">
        <v>9352555.6733388901</v>
      </c>
      <c r="I2476" s="49">
        <v>9973765.0013343096</v>
      </c>
      <c r="J2476" s="49">
        <v>1.07624681418881</v>
      </c>
      <c r="K2476" s="49">
        <v>16382883.289458999</v>
      </c>
      <c r="L2476" s="49">
        <v>17194825.574199401</v>
      </c>
      <c r="M2476" s="38">
        <f>IF(OR(Beazley_data[[#This Row],[total_RC]]&lt;0.6,Beazley_data[[#This Row],[total_RC]]&gt;2),1,Beazley_data[[#This Row],[total_RC]])</f>
        <v>1.07624681418881</v>
      </c>
      <c r="P2476" s="39" t="str">
        <f>Beazley_data[[#This Row],[key]]</f>
        <v>PC2022</v>
      </c>
      <c r="Q2476" s="40">
        <f>Beazley_data[[#This Row],[WEP]]</f>
        <v>31357069.748300001</v>
      </c>
      <c r="R2476" s="40">
        <f t="shared" si="307"/>
        <v>11325505.1239071</v>
      </c>
      <c r="S2476" s="41">
        <f t="shared" si="308"/>
        <v>-1.7687126892122549</v>
      </c>
      <c r="U2476" s="42">
        <f>Beazley_data[[#This Row],[Acq_costs]]</f>
        <v>7749372.7219593097</v>
      </c>
      <c r="V2476" s="40">
        <f t="shared" si="309"/>
        <v>3016162.15456384</v>
      </c>
      <c r="W2476" s="43">
        <f t="shared" si="310"/>
        <v>-1.5692825268805641</v>
      </c>
      <c r="Y2476" s="44">
        <f>Beazley_data[[#This Row],[total_RC]]</f>
        <v>1.07624681418881</v>
      </c>
      <c r="Z2476" s="45">
        <f t="shared" si="311"/>
        <v>1.1354828901099301</v>
      </c>
      <c r="AA2476" s="43">
        <f t="shared" si="312"/>
        <v>5.2168180108275584E-2</v>
      </c>
      <c r="AD2476" s="42">
        <f>Beazley_data[[#This Row],[Cat_incurred]]+Beazley_data[[#This Row],[incurred_exc_cat]]</f>
        <v>17194825.57419939</v>
      </c>
      <c r="AE2476" s="40">
        <f t="shared" si="313"/>
        <v>0</v>
      </c>
      <c r="AF2476" s="43" t="str">
        <f t="shared" si="314"/>
        <v>no values</v>
      </c>
    </row>
    <row r="2477" spans="1:32" x14ac:dyDescent="0.25">
      <c r="A2477" s="46" t="s">
        <v>2758</v>
      </c>
      <c r="B2477" s="46" t="s">
        <v>57</v>
      </c>
      <c r="C2477">
        <v>2023</v>
      </c>
      <c r="D2477" s="84">
        <v>37480882.668399997</v>
      </c>
      <c r="E2477">
        <v>10277095.548779899</v>
      </c>
      <c r="F2477">
        <v>1764869.01500243</v>
      </c>
      <c r="G2477">
        <v>4076461.1200770801</v>
      </c>
      <c r="H2477">
        <v>8273681.7568539698</v>
      </c>
      <c r="I2477">
        <v>14889498.2414237</v>
      </c>
      <c r="J2477">
        <v>1.03380469441955</v>
      </c>
      <c r="K2477">
        <v>10038550.771856399</v>
      </c>
      <c r="L2477">
        <v>18965959.3615008</v>
      </c>
      <c r="M2477" s="38">
        <f>IF(OR(Beazley_data[[#This Row],[total_RC]]&lt;0.6,Beazley_data[[#This Row],[total_RC]]&gt;2),1,Beazley_data[[#This Row],[total_RC]])</f>
        <v>1.03380469441955</v>
      </c>
      <c r="P2477" s="39" t="str">
        <f>Beazley_data[[#This Row],[key]]</f>
        <v>PC2023</v>
      </c>
      <c r="Q2477" s="40">
        <f>Beazley_data[[#This Row],[WEP]]</f>
        <v>37480882.668399997</v>
      </c>
      <c r="R2477" s="40">
        <f t="shared" si="307"/>
        <v>0</v>
      </c>
      <c r="S2477" s="41" t="str">
        <f t="shared" si="308"/>
        <v>no values</v>
      </c>
      <c r="U2477" s="42">
        <f>Beazley_data[[#This Row],[Acq_costs]]</f>
        <v>10277095.548779899</v>
      </c>
      <c r="V2477" s="40">
        <f t="shared" si="309"/>
        <v>0</v>
      </c>
      <c r="W2477" s="43" t="str">
        <f t="shared" si="310"/>
        <v>no values</v>
      </c>
      <c r="Y2477" s="44">
        <f>Beazley_data[[#This Row],[total_RC]]</f>
        <v>1.03380469441955</v>
      </c>
      <c r="Z2477" s="45">
        <f t="shared" si="311"/>
        <v>0</v>
      </c>
      <c r="AA2477" s="43" t="str">
        <f t="shared" si="312"/>
        <v>no values</v>
      </c>
      <c r="AD2477" s="42">
        <f>Beazley_data[[#This Row],[Cat_incurred]]+Beazley_data[[#This Row],[incurred_exc_cat]]</f>
        <v>18965959.361500781</v>
      </c>
      <c r="AE2477" s="40">
        <f t="shared" si="313"/>
        <v>0</v>
      </c>
      <c r="AF2477" s="43" t="str">
        <f t="shared" si="314"/>
        <v>no values</v>
      </c>
    </row>
    <row r="2478" spans="1:32" x14ac:dyDescent="0.25">
      <c r="A2478" s="48" t="s">
        <v>2759</v>
      </c>
      <c r="B2478" s="48" t="s">
        <v>57</v>
      </c>
      <c r="C2478" s="49">
        <v>2024</v>
      </c>
      <c r="D2478" s="85">
        <v>11929661.2642</v>
      </c>
      <c r="E2478" s="49">
        <v>3896590.1201517102</v>
      </c>
      <c r="F2478" s="49">
        <v>0</v>
      </c>
      <c r="G2478" s="49">
        <v>0</v>
      </c>
      <c r="H2478" s="49">
        <v>937.12172399999997</v>
      </c>
      <c r="I2478" s="49">
        <v>211465.71744047001</v>
      </c>
      <c r="J2478" s="49">
        <v>0.98714610424971205</v>
      </c>
      <c r="K2478" s="49">
        <v>937.12172399999997</v>
      </c>
      <c r="L2478" s="49">
        <v>211465.71744047001</v>
      </c>
      <c r="M2478" s="38">
        <f>IF(OR(Beazley_data[[#This Row],[total_RC]]&lt;0.6,Beazley_data[[#This Row],[total_RC]]&gt;2),1,Beazley_data[[#This Row],[total_RC]])</f>
        <v>0.98714610424971205</v>
      </c>
      <c r="P2478" s="39" t="str">
        <f>Beazley_data[[#This Row],[key]]</f>
        <v>PC2024</v>
      </c>
      <c r="Q2478" s="40">
        <f>Beazley_data[[#This Row],[WEP]]</f>
        <v>11929661.2642</v>
      </c>
      <c r="R2478" s="40">
        <f t="shared" si="307"/>
        <v>0</v>
      </c>
      <c r="S2478" s="41" t="str">
        <f t="shared" si="308"/>
        <v>no values</v>
      </c>
      <c r="U2478" s="42">
        <f>Beazley_data[[#This Row],[Acq_costs]]</f>
        <v>3896590.1201517102</v>
      </c>
      <c r="V2478" s="40">
        <f t="shared" si="309"/>
        <v>0</v>
      </c>
      <c r="W2478" s="43" t="str">
        <f t="shared" si="310"/>
        <v>no values</v>
      </c>
      <c r="Y2478" s="44">
        <f>Beazley_data[[#This Row],[total_RC]]</f>
        <v>0.98714610424971205</v>
      </c>
      <c r="Z2478" s="45">
        <f t="shared" si="311"/>
        <v>0</v>
      </c>
      <c r="AA2478" s="43" t="str">
        <f t="shared" si="312"/>
        <v>no values</v>
      </c>
      <c r="AD2478" s="42">
        <f>Beazley_data[[#This Row],[Cat_incurred]]+Beazley_data[[#This Row],[incurred_exc_cat]]</f>
        <v>211465.71744047001</v>
      </c>
      <c r="AE2478" s="40">
        <f t="shared" si="313"/>
        <v>0</v>
      </c>
      <c r="AF2478" s="43" t="str">
        <f t="shared" si="314"/>
        <v>no values</v>
      </c>
    </row>
    <row r="2479" spans="1:32" x14ac:dyDescent="0.25">
      <c r="A2479" s="46" t="s">
        <v>2760</v>
      </c>
      <c r="B2479" s="46" t="s">
        <v>2761</v>
      </c>
      <c r="C2479">
        <v>1991</v>
      </c>
      <c r="D2479" s="84">
        <v>41364.644500000002</v>
      </c>
      <c r="E2479">
        <v>25985.7862826087</v>
      </c>
      <c r="F2479">
        <v>0</v>
      </c>
      <c r="G2479">
        <v>0</v>
      </c>
      <c r="H2479">
        <v>0</v>
      </c>
      <c r="I2479">
        <v>0</v>
      </c>
      <c r="K2479">
        <v>0</v>
      </c>
      <c r="L2479">
        <v>0</v>
      </c>
      <c r="M2479" s="38">
        <f>IF(OR(Beazley_data[[#This Row],[total_RC]]&lt;0.6,Beazley_data[[#This Row],[total_RC]]&gt;2),1,Beazley_data[[#This Row],[total_RC]])</f>
        <v>1</v>
      </c>
      <c r="P2479" s="39" t="str">
        <f>Beazley_data[[#This Row],[key]]</f>
        <v>PD1991</v>
      </c>
      <c r="Q2479" s="40">
        <f>Beazley_data[[#This Row],[WEP]]</f>
        <v>41364.644500000002</v>
      </c>
      <c r="R2479" s="40">
        <f t="shared" si="307"/>
        <v>0</v>
      </c>
      <c r="S2479" s="41" t="str">
        <f t="shared" si="308"/>
        <v>no values</v>
      </c>
      <c r="U2479" s="42">
        <f>Beazley_data[[#This Row],[Acq_costs]]</f>
        <v>25985.7862826087</v>
      </c>
      <c r="V2479" s="40">
        <f t="shared" si="309"/>
        <v>0</v>
      </c>
      <c r="W2479" s="43" t="str">
        <f t="shared" si="310"/>
        <v>no values</v>
      </c>
      <c r="Y2479" s="44">
        <f>Beazley_data[[#This Row],[total_RC]]</f>
        <v>0</v>
      </c>
      <c r="Z2479" s="45">
        <f t="shared" si="311"/>
        <v>0</v>
      </c>
      <c r="AA2479" s="43" t="str">
        <f t="shared" si="312"/>
        <v>no values</v>
      </c>
      <c r="AD2479" s="42">
        <f>Beazley_data[[#This Row],[Cat_incurred]]+Beazley_data[[#This Row],[incurred_exc_cat]]</f>
        <v>0</v>
      </c>
      <c r="AE2479" s="40">
        <f t="shared" si="313"/>
        <v>0</v>
      </c>
      <c r="AF2479" s="43" t="str">
        <f t="shared" si="314"/>
        <v>no values</v>
      </c>
    </row>
    <row r="2480" spans="1:32" x14ac:dyDescent="0.25">
      <c r="A2480" s="48" t="s">
        <v>2762</v>
      </c>
      <c r="B2480" s="48" t="s">
        <v>2761</v>
      </c>
      <c r="C2480" s="49">
        <v>1992</v>
      </c>
      <c r="D2480" s="85">
        <v>148786.30710000001</v>
      </c>
      <c r="E2480" s="49">
        <v>36746.344189731702</v>
      </c>
      <c r="F2480" s="49">
        <v>4815.45</v>
      </c>
      <c r="G2480" s="49">
        <v>4815.45</v>
      </c>
      <c r="H2480" s="49">
        <v>2612.8406048900001</v>
      </c>
      <c r="I2480" s="49">
        <v>2612.8406048900001</v>
      </c>
      <c r="J2480" s="49"/>
      <c r="K2480" s="49">
        <v>7428.2906048900004</v>
      </c>
      <c r="L2480" s="49">
        <v>7428.2906048900004</v>
      </c>
      <c r="M2480" s="38">
        <f>IF(OR(Beazley_data[[#This Row],[total_RC]]&lt;0.6,Beazley_data[[#This Row],[total_RC]]&gt;2),1,Beazley_data[[#This Row],[total_RC]])</f>
        <v>1</v>
      </c>
      <c r="P2480" s="39" t="str">
        <f>Beazley_data[[#This Row],[key]]</f>
        <v>PD1992</v>
      </c>
      <c r="Q2480" s="40">
        <f>Beazley_data[[#This Row],[WEP]]</f>
        <v>148786.30710000001</v>
      </c>
      <c r="R2480" s="40">
        <f t="shared" si="307"/>
        <v>0</v>
      </c>
      <c r="S2480" s="41" t="str">
        <f t="shared" si="308"/>
        <v>no values</v>
      </c>
      <c r="U2480" s="42">
        <f>Beazley_data[[#This Row],[Acq_costs]]</f>
        <v>36746.344189731702</v>
      </c>
      <c r="V2480" s="40">
        <f t="shared" si="309"/>
        <v>0</v>
      </c>
      <c r="W2480" s="43" t="str">
        <f t="shared" si="310"/>
        <v>no values</v>
      </c>
      <c r="Y2480" s="44">
        <f>Beazley_data[[#This Row],[total_RC]]</f>
        <v>0</v>
      </c>
      <c r="Z2480" s="45">
        <f t="shared" si="311"/>
        <v>0</v>
      </c>
      <c r="AA2480" s="43" t="str">
        <f t="shared" si="312"/>
        <v>no values</v>
      </c>
      <c r="AD2480" s="42">
        <f>Beazley_data[[#This Row],[Cat_incurred]]+Beazley_data[[#This Row],[incurred_exc_cat]]</f>
        <v>7428.2906048900004</v>
      </c>
      <c r="AE2480" s="40">
        <f t="shared" si="313"/>
        <v>0</v>
      </c>
      <c r="AF2480" s="43" t="str">
        <f t="shared" si="314"/>
        <v>no values</v>
      </c>
    </row>
    <row r="2481" spans="1:32" x14ac:dyDescent="0.25">
      <c r="A2481" s="46" t="s">
        <v>2763</v>
      </c>
      <c r="B2481" s="46" t="s">
        <v>2761</v>
      </c>
      <c r="C2481">
        <v>1993</v>
      </c>
      <c r="D2481" s="84">
        <v>17907110.084899999</v>
      </c>
      <c r="E2481">
        <v>4701160.2059967099</v>
      </c>
      <c r="F2481">
        <v>15747537.1040792</v>
      </c>
      <c r="G2481">
        <v>15747693.500677999</v>
      </c>
      <c r="H2481">
        <v>5246798.7277812902</v>
      </c>
      <c r="I2481">
        <v>5246798.7277812902</v>
      </c>
      <c r="J2481">
        <v>1</v>
      </c>
      <c r="K2481">
        <v>20994335.831860501</v>
      </c>
      <c r="L2481">
        <v>20994492.228459299</v>
      </c>
      <c r="M2481" s="38">
        <f>IF(OR(Beazley_data[[#This Row],[total_RC]]&lt;0.6,Beazley_data[[#This Row],[total_RC]]&gt;2),1,Beazley_data[[#This Row],[total_RC]])</f>
        <v>1</v>
      </c>
      <c r="P2481" s="39" t="str">
        <f>Beazley_data[[#This Row],[key]]</f>
        <v>PD1993</v>
      </c>
      <c r="Q2481" s="40">
        <f>Beazley_data[[#This Row],[WEP]]</f>
        <v>17907110.084899999</v>
      </c>
      <c r="R2481" s="40">
        <f t="shared" si="307"/>
        <v>0</v>
      </c>
      <c r="S2481" s="41" t="str">
        <f t="shared" si="308"/>
        <v>no values</v>
      </c>
      <c r="U2481" s="42">
        <f>Beazley_data[[#This Row],[Acq_costs]]</f>
        <v>4701160.2059967099</v>
      </c>
      <c r="V2481" s="40">
        <f t="shared" si="309"/>
        <v>0</v>
      </c>
      <c r="W2481" s="43" t="str">
        <f t="shared" si="310"/>
        <v>no values</v>
      </c>
      <c r="Y2481" s="44">
        <f>Beazley_data[[#This Row],[total_RC]]</f>
        <v>1</v>
      </c>
      <c r="Z2481" s="45">
        <f t="shared" si="311"/>
        <v>0</v>
      </c>
      <c r="AA2481" s="43" t="str">
        <f t="shared" si="312"/>
        <v>no values</v>
      </c>
      <c r="AD2481" s="42">
        <f>Beazley_data[[#This Row],[Cat_incurred]]+Beazley_data[[#This Row],[incurred_exc_cat]]</f>
        <v>20994492.228459291</v>
      </c>
      <c r="AE2481" s="40">
        <f t="shared" si="313"/>
        <v>0</v>
      </c>
      <c r="AF2481" s="43" t="str">
        <f t="shared" si="314"/>
        <v>no values</v>
      </c>
    </row>
    <row r="2482" spans="1:32" x14ac:dyDescent="0.25">
      <c r="A2482" s="48" t="s">
        <v>2764</v>
      </c>
      <c r="B2482" s="48" t="s">
        <v>2761</v>
      </c>
      <c r="C2482" s="49">
        <v>1994</v>
      </c>
      <c r="D2482" s="85">
        <v>24649215.280200001</v>
      </c>
      <c r="E2482" s="49">
        <v>6113372.4119906798</v>
      </c>
      <c r="F2482" s="49">
        <v>9761569.3574167192</v>
      </c>
      <c r="G2482" s="49">
        <v>9761569.3574167192</v>
      </c>
      <c r="H2482" s="49">
        <v>4621787.5321894502</v>
      </c>
      <c r="I2482" s="49">
        <v>4621865.47441277</v>
      </c>
      <c r="J2482" s="49">
        <v>0.99762196649467305</v>
      </c>
      <c r="K2482" s="49">
        <v>14383356.8896062</v>
      </c>
      <c r="L2482" s="49">
        <v>14383434.831829499</v>
      </c>
      <c r="M2482" s="38">
        <f>IF(OR(Beazley_data[[#This Row],[total_RC]]&lt;0.6,Beazley_data[[#This Row],[total_RC]]&gt;2),1,Beazley_data[[#This Row],[total_RC]])</f>
        <v>0.99762196649467305</v>
      </c>
      <c r="P2482" s="39" t="str">
        <f>Beazley_data[[#This Row],[key]]</f>
        <v>PD1994</v>
      </c>
      <c r="Q2482" s="40">
        <f>Beazley_data[[#This Row],[WEP]]</f>
        <v>24649215.280200001</v>
      </c>
      <c r="R2482" s="40">
        <f t="shared" si="307"/>
        <v>0</v>
      </c>
      <c r="S2482" s="41" t="str">
        <f t="shared" si="308"/>
        <v>no values</v>
      </c>
      <c r="U2482" s="42">
        <f>Beazley_data[[#This Row],[Acq_costs]]</f>
        <v>6113372.4119906798</v>
      </c>
      <c r="V2482" s="40">
        <f t="shared" si="309"/>
        <v>0</v>
      </c>
      <c r="W2482" s="43" t="str">
        <f t="shared" si="310"/>
        <v>no values</v>
      </c>
      <c r="Y2482" s="44">
        <f>Beazley_data[[#This Row],[total_RC]]</f>
        <v>0.99762196649467305</v>
      </c>
      <c r="Z2482" s="45">
        <f t="shared" si="311"/>
        <v>0</v>
      </c>
      <c r="AA2482" s="43" t="str">
        <f t="shared" si="312"/>
        <v>no values</v>
      </c>
      <c r="AD2482" s="42">
        <f>Beazley_data[[#This Row],[Cat_incurred]]+Beazley_data[[#This Row],[incurred_exc_cat]]</f>
        <v>14383434.831829488</v>
      </c>
      <c r="AE2482" s="40">
        <f t="shared" si="313"/>
        <v>0</v>
      </c>
      <c r="AF2482" s="43" t="str">
        <f t="shared" si="314"/>
        <v>no values</v>
      </c>
    </row>
    <row r="2483" spans="1:32" x14ac:dyDescent="0.25">
      <c r="A2483" s="46" t="s">
        <v>2765</v>
      </c>
      <c r="B2483" s="46" t="s">
        <v>2761</v>
      </c>
      <c r="C2483">
        <v>1995</v>
      </c>
      <c r="D2483" s="84">
        <v>24886640.910999998</v>
      </c>
      <c r="E2483">
        <v>6347340.3987779496</v>
      </c>
      <c r="F2483">
        <v>8122943.4484089799</v>
      </c>
      <c r="G2483">
        <v>8123189.1482444797</v>
      </c>
      <c r="H2483">
        <v>5948634.0336564099</v>
      </c>
      <c r="I2483">
        <v>5948642.8150093397</v>
      </c>
      <c r="J2483">
        <v>0.990139504826961</v>
      </c>
      <c r="K2483">
        <v>14071577.4820654</v>
      </c>
      <c r="L2483">
        <v>14071831.9632538</v>
      </c>
      <c r="M2483" s="38">
        <f>IF(OR(Beazley_data[[#This Row],[total_RC]]&lt;0.6,Beazley_data[[#This Row],[total_RC]]&gt;2),1,Beazley_data[[#This Row],[total_RC]])</f>
        <v>0.990139504826961</v>
      </c>
      <c r="P2483" s="39" t="str">
        <f>Beazley_data[[#This Row],[key]]</f>
        <v>PD1995</v>
      </c>
      <c r="Q2483" s="40">
        <f>Beazley_data[[#This Row],[WEP]]</f>
        <v>24886640.910999998</v>
      </c>
      <c r="R2483" s="40">
        <f t="shared" si="307"/>
        <v>0</v>
      </c>
      <c r="S2483" s="41" t="str">
        <f t="shared" si="308"/>
        <v>no values</v>
      </c>
      <c r="U2483" s="42">
        <f>Beazley_data[[#This Row],[Acq_costs]]</f>
        <v>6347340.3987779496</v>
      </c>
      <c r="V2483" s="40">
        <f t="shared" si="309"/>
        <v>0</v>
      </c>
      <c r="W2483" s="43" t="str">
        <f t="shared" si="310"/>
        <v>no values</v>
      </c>
      <c r="Y2483" s="44">
        <f>Beazley_data[[#This Row],[total_RC]]</f>
        <v>0.990139504826961</v>
      </c>
      <c r="Z2483" s="45">
        <f t="shared" si="311"/>
        <v>0</v>
      </c>
      <c r="AA2483" s="43" t="str">
        <f t="shared" si="312"/>
        <v>no values</v>
      </c>
      <c r="AD2483" s="42">
        <f>Beazley_data[[#This Row],[Cat_incurred]]+Beazley_data[[#This Row],[incurred_exc_cat]]</f>
        <v>14071831.963253818</v>
      </c>
      <c r="AE2483" s="40">
        <f t="shared" si="313"/>
        <v>0</v>
      </c>
      <c r="AF2483" s="43" t="str">
        <f t="shared" si="314"/>
        <v>no values</v>
      </c>
    </row>
    <row r="2484" spans="1:32" x14ac:dyDescent="0.25">
      <c r="A2484" s="48" t="s">
        <v>2766</v>
      </c>
      <c r="B2484" s="48" t="s">
        <v>2761</v>
      </c>
      <c r="C2484" s="49">
        <v>1996</v>
      </c>
      <c r="D2484" s="85">
        <v>23921252.620700002</v>
      </c>
      <c r="E2484" s="49">
        <v>5951945.9681933504</v>
      </c>
      <c r="F2484" s="49">
        <v>5046991.27441929</v>
      </c>
      <c r="G2484" s="49">
        <v>5046991.27441929</v>
      </c>
      <c r="H2484" s="49">
        <v>6162050.7868943801</v>
      </c>
      <c r="I2484" s="49">
        <v>6174538.2868943801</v>
      </c>
      <c r="J2484" s="49">
        <v>0.97836636746871697</v>
      </c>
      <c r="K2484" s="49">
        <v>11209042.0613137</v>
      </c>
      <c r="L2484" s="49">
        <v>11221529.5613137</v>
      </c>
      <c r="M2484" s="38">
        <f>IF(OR(Beazley_data[[#This Row],[total_RC]]&lt;0.6,Beazley_data[[#This Row],[total_RC]]&gt;2),1,Beazley_data[[#This Row],[total_RC]])</f>
        <v>0.97836636746871697</v>
      </c>
      <c r="P2484" s="39" t="str">
        <f>Beazley_data[[#This Row],[key]]</f>
        <v>PD1996</v>
      </c>
      <c r="Q2484" s="40">
        <f>Beazley_data[[#This Row],[WEP]]</f>
        <v>23921252.620700002</v>
      </c>
      <c r="R2484" s="40">
        <f t="shared" si="307"/>
        <v>0</v>
      </c>
      <c r="S2484" s="41" t="str">
        <f t="shared" si="308"/>
        <v>no values</v>
      </c>
      <c r="U2484" s="42">
        <f>Beazley_data[[#This Row],[Acq_costs]]</f>
        <v>5951945.9681933504</v>
      </c>
      <c r="V2484" s="40">
        <f t="shared" si="309"/>
        <v>0</v>
      </c>
      <c r="W2484" s="43" t="str">
        <f t="shared" si="310"/>
        <v>no values</v>
      </c>
      <c r="Y2484" s="44">
        <f>Beazley_data[[#This Row],[total_RC]]</f>
        <v>0.97836636746871697</v>
      </c>
      <c r="Z2484" s="45">
        <f t="shared" si="311"/>
        <v>0</v>
      </c>
      <c r="AA2484" s="43" t="str">
        <f t="shared" si="312"/>
        <v>no values</v>
      </c>
      <c r="AD2484" s="42">
        <f>Beazley_data[[#This Row],[Cat_incurred]]+Beazley_data[[#This Row],[incurred_exc_cat]]</f>
        <v>11221529.56131367</v>
      </c>
      <c r="AE2484" s="40">
        <f t="shared" si="313"/>
        <v>0</v>
      </c>
      <c r="AF2484" s="43" t="str">
        <f t="shared" si="314"/>
        <v>no values</v>
      </c>
    </row>
    <row r="2485" spans="1:32" x14ac:dyDescent="0.25">
      <c r="A2485" s="46" t="s">
        <v>2767</v>
      </c>
      <c r="B2485" s="46" t="s">
        <v>2761</v>
      </c>
      <c r="C2485">
        <v>1997</v>
      </c>
      <c r="D2485" s="84">
        <v>25010134.448199999</v>
      </c>
      <c r="E2485">
        <v>6348623.2001114804</v>
      </c>
      <c r="F2485">
        <v>18737660.786690202</v>
      </c>
      <c r="G2485">
        <v>18737660.786690202</v>
      </c>
      <c r="H2485">
        <v>6424360.7894776901</v>
      </c>
      <c r="I2485">
        <v>6433888.2894776901</v>
      </c>
      <c r="J2485">
        <v>0.94643335555479902</v>
      </c>
      <c r="K2485">
        <v>25162021.5761679</v>
      </c>
      <c r="L2485">
        <v>25171549.0761679</v>
      </c>
      <c r="M2485" s="38">
        <f>IF(OR(Beazley_data[[#This Row],[total_RC]]&lt;0.6,Beazley_data[[#This Row],[total_RC]]&gt;2),1,Beazley_data[[#This Row],[total_RC]])</f>
        <v>0.94643335555479902</v>
      </c>
      <c r="P2485" s="39" t="str">
        <f>Beazley_data[[#This Row],[key]]</f>
        <v>PD1997</v>
      </c>
      <c r="Q2485" s="40">
        <f>Beazley_data[[#This Row],[WEP]]</f>
        <v>25010134.448199999</v>
      </c>
      <c r="R2485" s="40">
        <f t="shared" si="307"/>
        <v>0</v>
      </c>
      <c r="S2485" s="41" t="str">
        <f t="shared" si="308"/>
        <v>no values</v>
      </c>
      <c r="U2485" s="42">
        <f>Beazley_data[[#This Row],[Acq_costs]]</f>
        <v>6348623.2001114804</v>
      </c>
      <c r="V2485" s="40">
        <f t="shared" si="309"/>
        <v>0</v>
      </c>
      <c r="W2485" s="43" t="str">
        <f t="shared" si="310"/>
        <v>no values</v>
      </c>
      <c r="Y2485" s="44">
        <f>Beazley_data[[#This Row],[total_RC]]</f>
        <v>0.94643335555479902</v>
      </c>
      <c r="Z2485" s="45">
        <f t="shared" si="311"/>
        <v>0</v>
      </c>
      <c r="AA2485" s="43" t="str">
        <f t="shared" si="312"/>
        <v>no values</v>
      </c>
      <c r="AD2485" s="42">
        <f>Beazley_data[[#This Row],[Cat_incurred]]+Beazley_data[[#This Row],[incurred_exc_cat]]</f>
        <v>25171549.076167893</v>
      </c>
      <c r="AE2485" s="40">
        <f t="shared" si="313"/>
        <v>0</v>
      </c>
      <c r="AF2485" s="43" t="str">
        <f t="shared" si="314"/>
        <v>no values</v>
      </c>
    </row>
    <row r="2486" spans="1:32" x14ac:dyDescent="0.25">
      <c r="A2486" s="48" t="s">
        <v>2768</v>
      </c>
      <c r="B2486" s="48" t="s">
        <v>2761</v>
      </c>
      <c r="C2486" s="49">
        <v>1998</v>
      </c>
      <c r="D2486" s="85">
        <v>21981188.368700001</v>
      </c>
      <c r="E2486" s="49">
        <v>6590893.0145264501</v>
      </c>
      <c r="F2486" s="49">
        <v>19815117.571485799</v>
      </c>
      <c r="G2486" s="49">
        <v>19850580.349885799</v>
      </c>
      <c r="H2486" s="49">
        <v>6164156.09507077</v>
      </c>
      <c r="I2486" s="49">
        <v>6164156.09507077</v>
      </c>
      <c r="J2486" s="49">
        <v>0.95215965549125803</v>
      </c>
      <c r="K2486" s="49">
        <v>25979273.6665566</v>
      </c>
      <c r="L2486" s="49">
        <v>26014736.444956601</v>
      </c>
      <c r="M2486" s="38">
        <f>IF(OR(Beazley_data[[#This Row],[total_RC]]&lt;0.6,Beazley_data[[#This Row],[total_RC]]&gt;2),1,Beazley_data[[#This Row],[total_RC]])</f>
        <v>0.95215965549125803</v>
      </c>
      <c r="P2486" s="39" t="str">
        <f>Beazley_data[[#This Row],[key]]</f>
        <v>PD1998</v>
      </c>
      <c r="Q2486" s="40">
        <f>Beazley_data[[#This Row],[WEP]]</f>
        <v>21981188.368700001</v>
      </c>
      <c r="R2486" s="40">
        <f t="shared" si="307"/>
        <v>0</v>
      </c>
      <c r="S2486" s="41" t="str">
        <f t="shared" si="308"/>
        <v>no values</v>
      </c>
      <c r="U2486" s="42">
        <f>Beazley_data[[#This Row],[Acq_costs]]</f>
        <v>6590893.0145264501</v>
      </c>
      <c r="V2486" s="40">
        <f t="shared" si="309"/>
        <v>0</v>
      </c>
      <c r="W2486" s="43" t="str">
        <f t="shared" si="310"/>
        <v>no values</v>
      </c>
      <c r="Y2486" s="44">
        <f>Beazley_data[[#This Row],[total_RC]]</f>
        <v>0.95215965549125803</v>
      </c>
      <c r="Z2486" s="45">
        <f t="shared" si="311"/>
        <v>0</v>
      </c>
      <c r="AA2486" s="43" t="str">
        <f t="shared" si="312"/>
        <v>no values</v>
      </c>
      <c r="AD2486" s="42">
        <f>Beazley_data[[#This Row],[Cat_incurred]]+Beazley_data[[#This Row],[incurred_exc_cat]]</f>
        <v>26014736.444956571</v>
      </c>
      <c r="AE2486" s="40">
        <f t="shared" si="313"/>
        <v>0</v>
      </c>
      <c r="AF2486" s="43" t="str">
        <f t="shared" si="314"/>
        <v>no values</v>
      </c>
    </row>
    <row r="2487" spans="1:32" x14ac:dyDescent="0.25">
      <c r="A2487" s="46" t="s">
        <v>2769</v>
      </c>
      <c r="B2487" s="46" t="s">
        <v>2761</v>
      </c>
      <c r="C2487">
        <v>1999</v>
      </c>
      <c r="D2487" s="84">
        <v>29775059.464699998</v>
      </c>
      <c r="E2487">
        <v>8264493.6540860198</v>
      </c>
      <c r="F2487">
        <v>24541634.3170412</v>
      </c>
      <c r="G2487">
        <v>24541914.677640799</v>
      </c>
      <c r="H2487">
        <v>6535142.84353159</v>
      </c>
      <c r="I2487">
        <v>6535142.9100516597</v>
      </c>
      <c r="J2487">
        <v>1.00608355324182</v>
      </c>
      <c r="K2487">
        <v>31076777.1605727</v>
      </c>
      <c r="L2487">
        <v>31077057.587692499</v>
      </c>
      <c r="M2487" s="38">
        <f>IF(OR(Beazley_data[[#This Row],[total_RC]]&lt;0.6,Beazley_data[[#This Row],[total_RC]]&gt;2),1,Beazley_data[[#This Row],[total_RC]])</f>
        <v>1.00608355324182</v>
      </c>
      <c r="P2487" s="39" t="str">
        <f>Beazley_data[[#This Row],[key]]</f>
        <v>PD1999</v>
      </c>
      <c r="Q2487" s="40">
        <f>Beazley_data[[#This Row],[WEP]]</f>
        <v>29775059.464699998</v>
      </c>
      <c r="R2487" s="40">
        <f t="shared" si="307"/>
        <v>0</v>
      </c>
      <c r="S2487" s="41" t="str">
        <f t="shared" si="308"/>
        <v>no values</v>
      </c>
      <c r="U2487" s="42">
        <f>Beazley_data[[#This Row],[Acq_costs]]</f>
        <v>8264493.6540860198</v>
      </c>
      <c r="V2487" s="40">
        <f t="shared" si="309"/>
        <v>0</v>
      </c>
      <c r="W2487" s="43" t="str">
        <f t="shared" si="310"/>
        <v>no values</v>
      </c>
      <c r="Y2487" s="44">
        <f>Beazley_data[[#This Row],[total_RC]]</f>
        <v>1.00608355324182</v>
      </c>
      <c r="Z2487" s="45">
        <f t="shared" si="311"/>
        <v>0</v>
      </c>
      <c r="AA2487" s="43" t="str">
        <f t="shared" si="312"/>
        <v>no values</v>
      </c>
      <c r="AD2487" s="42">
        <f>Beazley_data[[#This Row],[Cat_incurred]]+Beazley_data[[#This Row],[incurred_exc_cat]]</f>
        <v>31077057.587692458</v>
      </c>
      <c r="AE2487" s="40">
        <f t="shared" si="313"/>
        <v>0</v>
      </c>
      <c r="AF2487" s="43" t="str">
        <f t="shared" si="314"/>
        <v>no values</v>
      </c>
    </row>
    <row r="2488" spans="1:32" x14ac:dyDescent="0.25">
      <c r="A2488" s="48" t="s">
        <v>2770</v>
      </c>
      <c r="B2488" s="48" t="s">
        <v>2761</v>
      </c>
      <c r="C2488" s="49">
        <v>2000</v>
      </c>
      <c r="D2488" s="85">
        <v>45754997.346500002</v>
      </c>
      <c r="E2488" s="49">
        <v>12603811.897109799</v>
      </c>
      <c r="F2488" s="49">
        <v>32900264.0716637</v>
      </c>
      <c r="G2488" s="49">
        <v>32900514.872103401</v>
      </c>
      <c r="H2488" s="49">
        <v>6262872.7791884299</v>
      </c>
      <c r="I2488" s="49">
        <v>6263783.6780868098</v>
      </c>
      <c r="J2488" s="49">
        <v>1.06842945853621</v>
      </c>
      <c r="K2488" s="49">
        <v>39163136.850852102</v>
      </c>
      <c r="L2488" s="49">
        <v>39164298.550190203</v>
      </c>
      <c r="M2488" s="38">
        <f>IF(OR(Beazley_data[[#This Row],[total_RC]]&lt;0.6,Beazley_data[[#This Row],[total_RC]]&gt;2),1,Beazley_data[[#This Row],[total_RC]])</f>
        <v>1.06842945853621</v>
      </c>
      <c r="P2488" s="39" t="str">
        <f>Beazley_data[[#This Row],[key]]</f>
        <v>PD2000</v>
      </c>
      <c r="Q2488" s="40">
        <f>Beazley_data[[#This Row],[WEP]]</f>
        <v>45754997.346500002</v>
      </c>
      <c r="R2488" s="40">
        <f t="shared" si="307"/>
        <v>0</v>
      </c>
      <c r="S2488" s="41" t="str">
        <f t="shared" si="308"/>
        <v>no values</v>
      </c>
      <c r="U2488" s="42">
        <f>Beazley_data[[#This Row],[Acq_costs]]</f>
        <v>12603811.897109799</v>
      </c>
      <c r="V2488" s="40">
        <f t="shared" si="309"/>
        <v>0</v>
      </c>
      <c r="W2488" s="43" t="str">
        <f t="shared" si="310"/>
        <v>no values</v>
      </c>
      <c r="Y2488" s="44">
        <f>Beazley_data[[#This Row],[total_RC]]</f>
        <v>1.06842945853621</v>
      </c>
      <c r="Z2488" s="45">
        <f t="shared" si="311"/>
        <v>0</v>
      </c>
      <c r="AA2488" s="43" t="str">
        <f t="shared" si="312"/>
        <v>no values</v>
      </c>
      <c r="AD2488" s="42">
        <f>Beazley_data[[#This Row],[Cat_incurred]]+Beazley_data[[#This Row],[incurred_exc_cat]]</f>
        <v>39164298.55019021</v>
      </c>
      <c r="AE2488" s="40">
        <f t="shared" si="313"/>
        <v>0</v>
      </c>
      <c r="AF2488" s="43" t="str">
        <f t="shared" si="314"/>
        <v>no values</v>
      </c>
    </row>
    <row r="2489" spans="1:32" x14ac:dyDescent="0.25">
      <c r="A2489" s="46" t="s">
        <v>2771</v>
      </c>
      <c r="B2489" s="46" t="s">
        <v>2761</v>
      </c>
      <c r="C2489">
        <v>2001</v>
      </c>
      <c r="D2489" s="84">
        <v>83173981.395999998</v>
      </c>
      <c r="E2489">
        <v>22075367.4372367</v>
      </c>
      <c r="F2489">
        <v>73886547.546398506</v>
      </c>
      <c r="G2489">
        <v>73886547.546398506</v>
      </c>
      <c r="H2489">
        <v>8559042.0269208606</v>
      </c>
      <c r="I2489">
        <v>8559042.0269208606</v>
      </c>
      <c r="J2489">
        <v>1.2153255375168801</v>
      </c>
      <c r="K2489">
        <v>82445589.573319405</v>
      </c>
      <c r="L2489">
        <v>82445589.573319405</v>
      </c>
      <c r="M2489" s="38">
        <f>IF(OR(Beazley_data[[#This Row],[total_RC]]&lt;0.6,Beazley_data[[#This Row],[total_RC]]&gt;2),1,Beazley_data[[#This Row],[total_RC]])</f>
        <v>1.2153255375168801</v>
      </c>
      <c r="P2489" s="39" t="str">
        <f>Beazley_data[[#This Row],[key]]</f>
        <v>PD2001</v>
      </c>
      <c r="Q2489" s="40">
        <f>Beazley_data[[#This Row],[WEP]]</f>
        <v>83173981.395999998</v>
      </c>
      <c r="R2489" s="40">
        <f t="shared" si="307"/>
        <v>0</v>
      </c>
      <c r="S2489" s="41" t="str">
        <f t="shared" si="308"/>
        <v>no values</v>
      </c>
      <c r="U2489" s="42">
        <f>Beazley_data[[#This Row],[Acq_costs]]</f>
        <v>22075367.4372367</v>
      </c>
      <c r="V2489" s="40">
        <f t="shared" si="309"/>
        <v>0</v>
      </c>
      <c r="W2489" s="43" t="str">
        <f t="shared" si="310"/>
        <v>no values</v>
      </c>
      <c r="Y2489" s="44">
        <f>Beazley_data[[#This Row],[total_RC]]</f>
        <v>1.2153255375168801</v>
      </c>
      <c r="Z2489" s="45">
        <f t="shared" si="311"/>
        <v>0</v>
      </c>
      <c r="AA2489" s="43" t="str">
        <f t="shared" si="312"/>
        <v>no values</v>
      </c>
      <c r="AD2489" s="42">
        <f>Beazley_data[[#This Row],[Cat_incurred]]+Beazley_data[[#This Row],[incurred_exc_cat]]</f>
        <v>82445589.573319361</v>
      </c>
      <c r="AE2489" s="40">
        <f t="shared" si="313"/>
        <v>0</v>
      </c>
      <c r="AF2489" s="43" t="str">
        <f t="shared" si="314"/>
        <v>no values</v>
      </c>
    </row>
    <row r="2490" spans="1:32" x14ac:dyDescent="0.25">
      <c r="A2490" s="48" t="s">
        <v>2772</v>
      </c>
      <c r="B2490" s="48" t="s">
        <v>2761</v>
      </c>
      <c r="C2490" s="49">
        <v>2002</v>
      </c>
      <c r="D2490" s="85">
        <v>152049611.53839999</v>
      </c>
      <c r="E2490" s="49">
        <v>33246536.025207501</v>
      </c>
      <c r="F2490" s="49">
        <v>26564277.885466401</v>
      </c>
      <c r="G2490" s="49">
        <v>26573780.885466401</v>
      </c>
      <c r="H2490" s="49">
        <v>12250496.649355499</v>
      </c>
      <c r="I2490" s="49">
        <v>12250496.649355499</v>
      </c>
      <c r="J2490" s="49">
        <v>1.18818344807835</v>
      </c>
      <c r="K2490" s="49">
        <v>38814774.534821898</v>
      </c>
      <c r="L2490" s="49">
        <v>38824277.534821898</v>
      </c>
      <c r="M2490" s="38">
        <f>IF(OR(Beazley_data[[#This Row],[total_RC]]&lt;0.6,Beazley_data[[#This Row],[total_RC]]&gt;2),1,Beazley_data[[#This Row],[total_RC]])</f>
        <v>1.18818344807835</v>
      </c>
      <c r="P2490" s="39" t="str">
        <f>Beazley_data[[#This Row],[key]]</f>
        <v>PD2002</v>
      </c>
      <c r="Q2490" s="40">
        <f>Beazley_data[[#This Row],[WEP]]</f>
        <v>152049611.53839999</v>
      </c>
      <c r="R2490" s="40">
        <f t="shared" si="307"/>
        <v>0</v>
      </c>
      <c r="S2490" s="41" t="str">
        <f t="shared" si="308"/>
        <v>no values</v>
      </c>
      <c r="U2490" s="42">
        <f>Beazley_data[[#This Row],[Acq_costs]]</f>
        <v>33246536.025207501</v>
      </c>
      <c r="V2490" s="40">
        <f t="shared" si="309"/>
        <v>0</v>
      </c>
      <c r="W2490" s="43" t="str">
        <f t="shared" si="310"/>
        <v>no values</v>
      </c>
      <c r="Y2490" s="44">
        <f>Beazley_data[[#This Row],[total_RC]]</f>
        <v>1.18818344807835</v>
      </c>
      <c r="Z2490" s="45">
        <f t="shared" si="311"/>
        <v>0</v>
      </c>
      <c r="AA2490" s="43" t="str">
        <f t="shared" si="312"/>
        <v>no values</v>
      </c>
      <c r="AD2490" s="42">
        <f>Beazley_data[[#This Row],[Cat_incurred]]+Beazley_data[[#This Row],[incurred_exc_cat]]</f>
        <v>38824277.534821898</v>
      </c>
      <c r="AE2490" s="40">
        <f t="shared" si="313"/>
        <v>0</v>
      </c>
      <c r="AF2490" s="43" t="str">
        <f t="shared" si="314"/>
        <v>no values</v>
      </c>
    </row>
    <row r="2491" spans="1:32" x14ac:dyDescent="0.25">
      <c r="A2491" s="46" t="s">
        <v>2773</v>
      </c>
      <c r="B2491" s="46" t="s">
        <v>2761</v>
      </c>
      <c r="C2491">
        <v>2003</v>
      </c>
      <c r="D2491" s="84">
        <v>189552514.20460001</v>
      </c>
      <c r="E2491">
        <v>42603101.709767699</v>
      </c>
      <c r="F2491">
        <v>49039490.845536098</v>
      </c>
      <c r="G2491">
        <v>49039520.803426102</v>
      </c>
      <c r="H2491">
        <v>19431234.272867002</v>
      </c>
      <c r="I2491">
        <v>19431253.991056401</v>
      </c>
      <c r="J2491">
        <v>1.0221819238276799</v>
      </c>
      <c r="K2491">
        <v>68470725.118403107</v>
      </c>
      <c r="L2491">
        <v>68470774.794482499</v>
      </c>
      <c r="M2491" s="38">
        <f>IF(OR(Beazley_data[[#This Row],[total_RC]]&lt;0.6,Beazley_data[[#This Row],[total_RC]]&gt;2),1,Beazley_data[[#This Row],[total_RC]])</f>
        <v>1.0221819238276799</v>
      </c>
      <c r="P2491" s="39" t="str">
        <f>Beazley_data[[#This Row],[key]]</f>
        <v>PD2003</v>
      </c>
      <c r="Q2491" s="40">
        <f>Beazley_data[[#This Row],[WEP]]</f>
        <v>189552514.20460001</v>
      </c>
      <c r="R2491" s="40">
        <f t="shared" si="307"/>
        <v>0</v>
      </c>
      <c r="S2491" s="41" t="str">
        <f t="shared" si="308"/>
        <v>no values</v>
      </c>
      <c r="U2491" s="42">
        <f>Beazley_data[[#This Row],[Acq_costs]]</f>
        <v>42603101.709767699</v>
      </c>
      <c r="V2491" s="40">
        <f t="shared" si="309"/>
        <v>0</v>
      </c>
      <c r="W2491" s="43" t="str">
        <f t="shared" si="310"/>
        <v>no values</v>
      </c>
      <c r="Y2491" s="44">
        <f>Beazley_data[[#This Row],[total_RC]]</f>
        <v>1.0221819238276799</v>
      </c>
      <c r="Z2491" s="45">
        <f t="shared" si="311"/>
        <v>0</v>
      </c>
      <c r="AA2491" s="43" t="str">
        <f t="shared" si="312"/>
        <v>no values</v>
      </c>
      <c r="AD2491" s="42">
        <f>Beazley_data[[#This Row],[Cat_incurred]]+Beazley_data[[#This Row],[incurred_exc_cat]]</f>
        <v>68470774.794482499</v>
      </c>
      <c r="AE2491" s="40">
        <f t="shared" si="313"/>
        <v>0</v>
      </c>
      <c r="AF2491" s="43" t="str">
        <f t="shared" si="314"/>
        <v>no values</v>
      </c>
    </row>
    <row r="2492" spans="1:32" x14ac:dyDescent="0.25">
      <c r="A2492" s="48" t="s">
        <v>2774</v>
      </c>
      <c r="B2492" s="48" t="s">
        <v>2761</v>
      </c>
      <c r="C2492" s="49">
        <v>2004</v>
      </c>
      <c r="D2492" s="85">
        <v>10356111.071799999</v>
      </c>
      <c r="E2492" s="49">
        <v>4056878.07849877</v>
      </c>
      <c r="F2492" s="49">
        <v>9572901.8241988905</v>
      </c>
      <c r="G2492" s="49">
        <v>9572901.8662038706</v>
      </c>
      <c r="H2492" s="49">
        <v>1807453.0508272401</v>
      </c>
      <c r="I2492" s="49">
        <v>1807453.0508272401</v>
      </c>
      <c r="J2492" s="49">
        <v>1.0183455267985799</v>
      </c>
      <c r="K2492" s="49">
        <v>11380354.875026099</v>
      </c>
      <c r="L2492" s="49">
        <v>11380354.9170311</v>
      </c>
      <c r="M2492" s="38">
        <f>IF(OR(Beazley_data[[#This Row],[total_RC]]&lt;0.6,Beazley_data[[#This Row],[total_RC]]&gt;2),1,Beazley_data[[#This Row],[total_RC]])</f>
        <v>1.0183455267985799</v>
      </c>
      <c r="P2492" s="39" t="str">
        <f>Beazley_data[[#This Row],[key]]</f>
        <v>PD2004</v>
      </c>
      <c r="Q2492" s="40">
        <f>Beazley_data[[#This Row],[WEP]]</f>
        <v>10356111.071799999</v>
      </c>
      <c r="R2492" s="40">
        <f t="shared" si="307"/>
        <v>0</v>
      </c>
      <c r="S2492" s="41" t="str">
        <f t="shared" si="308"/>
        <v>no values</v>
      </c>
      <c r="U2492" s="42">
        <f>Beazley_data[[#This Row],[Acq_costs]]</f>
        <v>4056878.07849877</v>
      </c>
      <c r="V2492" s="40">
        <f t="shared" si="309"/>
        <v>0</v>
      </c>
      <c r="W2492" s="43" t="str">
        <f t="shared" si="310"/>
        <v>no values</v>
      </c>
      <c r="Y2492" s="44">
        <f>Beazley_data[[#This Row],[total_RC]]</f>
        <v>1.0183455267985799</v>
      </c>
      <c r="Z2492" s="45">
        <f t="shared" si="311"/>
        <v>0</v>
      </c>
      <c r="AA2492" s="43" t="str">
        <f t="shared" si="312"/>
        <v>no values</v>
      </c>
      <c r="AD2492" s="42">
        <f>Beazley_data[[#This Row],[Cat_incurred]]+Beazley_data[[#This Row],[incurred_exc_cat]]</f>
        <v>11380354.917031111</v>
      </c>
      <c r="AE2492" s="40">
        <f t="shared" si="313"/>
        <v>0</v>
      </c>
      <c r="AF2492" s="43" t="str">
        <f t="shared" si="314"/>
        <v>no values</v>
      </c>
    </row>
    <row r="2493" spans="1:32" x14ac:dyDescent="0.25">
      <c r="A2493" s="46" t="s">
        <v>2775</v>
      </c>
      <c r="B2493" s="46" t="s">
        <v>161</v>
      </c>
      <c r="C2493">
        <v>1994</v>
      </c>
      <c r="D2493" s="84">
        <v>769.24</v>
      </c>
      <c r="E2493">
        <v>192.31</v>
      </c>
      <c r="F2493">
        <v>0</v>
      </c>
      <c r="G2493">
        <v>0</v>
      </c>
      <c r="H2493">
        <v>0</v>
      </c>
      <c r="I2493">
        <v>0</v>
      </c>
      <c r="K2493">
        <v>0</v>
      </c>
      <c r="L2493">
        <v>0</v>
      </c>
      <c r="M2493" s="38">
        <f>IF(OR(Beazley_data[[#This Row],[total_RC]]&lt;0.6,Beazley_data[[#This Row],[total_RC]]&gt;2),1,Beazley_data[[#This Row],[total_RC]])</f>
        <v>1</v>
      </c>
      <c r="P2493" s="39" t="str">
        <f>Beazley_data[[#This Row],[key]]</f>
        <v>PF1994</v>
      </c>
      <c r="Q2493" s="40">
        <f>Beazley_data[[#This Row],[WEP]]</f>
        <v>769.24</v>
      </c>
      <c r="R2493" s="40">
        <f t="shared" si="307"/>
        <v>0</v>
      </c>
      <c r="S2493" s="41" t="str">
        <f t="shared" si="308"/>
        <v>no values</v>
      </c>
      <c r="U2493" s="42">
        <f>Beazley_data[[#This Row],[Acq_costs]]</f>
        <v>192.31</v>
      </c>
      <c r="V2493" s="40">
        <f t="shared" si="309"/>
        <v>0</v>
      </c>
      <c r="W2493" s="43" t="str">
        <f t="shared" si="310"/>
        <v>no values</v>
      </c>
      <c r="Y2493" s="44">
        <f>Beazley_data[[#This Row],[total_RC]]</f>
        <v>0</v>
      </c>
      <c r="Z2493" s="45">
        <f t="shared" si="311"/>
        <v>0</v>
      </c>
      <c r="AA2493" s="43" t="str">
        <f t="shared" si="312"/>
        <v>no values</v>
      </c>
      <c r="AD2493" s="42">
        <f>Beazley_data[[#This Row],[Cat_incurred]]+Beazley_data[[#This Row],[incurred_exc_cat]]</f>
        <v>0</v>
      </c>
      <c r="AE2493" s="40">
        <f t="shared" si="313"/>
        <v>0</v>
      </c>
      <c r="AF2493" s="43" t="str">
        <f t="shared" si="314"/>
        <v>no values</v>
      </c>
    </row>
    <row r="2494" spans="1:32" x14ac:dyDescent="0.25">
      <c r="A2494" s="48" t="s">
        <v>2776</v>
      </c>
      <c r="B2494" s="48" t="s">
        <v>161</v>
      </c>
      <c r="C2494" s="49">
        <v>2004</v>
      </c>
      <c r="D2494" s="85">
        <v>666.83889999999997</v>
      </c>
      <c r="E2494" s="49">
        <v>285.78809999999999</v>
      </c>
      <c r="F2494" s="49">
        <v>0</v>
      </c>
      <c r="G2494" s="49">
        <v>0</v>
      </c>
      <c r="H2494" s="49">
        <v>0</v>
      </c>
      <c r="I2494" s="49">
        <v>0</v>
      </c>
      <c r="J2494" s="49"/>
      <c r="K2494" s="49">
        <v>0</v>
      </c>
      <c r="L2494" s="49">
        <v>0</v>
      </c>
      <c r="M2494" s="38">
        <f>IF(OR(Beazley_data[[#This Row],[total_RC]]&lt;0.6,Beazley_data[[#This Row],[total_RC]]&gt;2),1,Beazley_data[[#This Row],[total_RC]])</f>
        <v>1</v>
      </c>
      <c r="P2494" s="39" t="str">
        <f>Beazley_data[[#This Row],[key]]</f>
        <v>PF2004</v>
      </c>
      <c r="Q2494" s="40">
        <f>Beazley_data[[#This Row],[WEP]]</f>
        <v>666.83889999999997</v>
      </c>
      <c r="R2494" s="40">
        <f t="shared" si="307"/>
        <v>0</v>
      </c>
      <c r="S2494" s="41" t="str">
        <f t="shared" si="308"/>
        <v>no values</v>
      </c>
      <c r="U2494" s="42">
        <f>Beazley_data[[#This Row],[Acq_costs]]</f>
        <v>285.78809999999999</v>
      </c>
      <c r="V2494" s="40">
        <f t="shared" si="309"/>
        <v>0</v>
      </c>
      <c r="W2494" s="43" t="str">
        <f t="shared" si="310"/>
        <v>no values</v>
      </c>
      <c r="Y2494" s="44">
        <f>Beazley_data[[#This Row],[total_RC]]</f>
        <v>0</v>
      </c>
      <c r="Z2494" s="45">
        <f t="shared" si="311"/>
        <v>0</v>
      </c>
      <c r="AA2494" s="43" t="str">
        <f t="shared" si="312"/>
        <v>no values</v>
      </c>
      <c r="AD2494" s="42">
        <f>Beazley_data[[#This Row],[Cat_incurred]]+Beazley_data[[#This Row],[incurred_exc_cat]]</f>
        <v>0</v>
      </c>
      <c r="AE2494" s="40">
        <f t="shared" si="313"/>
        <v>0</v>
      </c>
      <c r="AF2494" s="43" t="str">
        <f t="shared" si="314"/>
        <v>no values</v>
      </c>
    </row>
    <row r="2495" spans="1:32" x14ac:dyDescent="0.25">
      <c r="A2495" s="46" t="s">
        <v>2777</v>
      </c>
      <c r="B2495" s="46" t="s">
        <v>161</v>
      </c>
      <c r="C2495">
        <v>2005</v>
      </c>
      <c r="D2495" s="84">
        <v>1298877.8743</v>
      </c>
      <c r="E2495">
        <v>546418.99483419105</v>
      </c>
      <c r="F2495">
        <v>277277.097863028</v>
      </c>
      <c r="G2495">
        <v>277277.097863028</v>
      </c>
      <c r="H2495">
        <v>618158.8563633</v>
      </c>
      <c r="I2495">
        <v>618158.8563633</v>
      </c>
      <c r="K2495">
        <v>895435.95422632794</v>
      </c>
      <c r="L2495">
        <v>895435.95422632794</v>
      </c>
      <c r="M2495" s="38">
        <f>IF(OR(Beazley_data[[#This Row],[total_RC]]&lt;0.6,Beazley_data[[#This Row],[total_RC]]&gt;2),1,Beazley_data[[#This Row],[total_RC]])</f>
        <v>1</v>
      </c>
      <c r="P2495" s="39" t="str">
        <f>Beazley_data[[#This Row],[key]]</f>
        <v>PF2005</v>
      </c>
      <c r="Q2495" s="40">
        <f>Beazley_data[[#This Row],[WEP]]</f>
        <v>1298877.8743</v>
      </c>
      <c r="R2495" s="40">
        <f t="shared" si="307"/>
        <v>1358569.9578587101</v>
      </c>
      <c r="S2495" s="41">
        <f t="shared" si="308"/>
        <v>4.3937438196258109E-2</v>
      </c>
      <c r="U2495" s="42">
        <f>Beazley_data[[#This Row],[Acq_costs]]</f>
        <v>546418.99483419105</v>
      </c>
      <c r="V2495" s="40">
        <f t="shared" si="309"/>
        <v>575472.84667973395</v>
      </c>
      <c r="W2495" s="43">
        <f t="shared" si="310"/>
        <v>5.0486920474480959E-2</v>
      </c>
      <c r="Y2495" s="44">
        <f>Beazley_data[[#This Row],[total_RC]]</f>
        <v>0</v>
      </c>
      <c r="Z2495" s="45">
        <f t="shared" si="311"/>
        <v>0</v>
      </c>
      <c r="AA2495" s="43" t="str">
        <f t="shared" si="312"/>
        <v>no values</v>
      </c>
      <c r="AD2495" s="42">
        <f>Beazley_data[[#This Row],[Cat_incurred]]+Beazley_data[[#This Row],[incurred_exc_cat]]</f>
        <v>895435.95422632806</v>
      </c>
      <c r="AE2495" s="40">
        <f t="shared" si="313"/>
        <v>943620.07897306303</v>
      </c>
      <c r="AF2495" s="43">
        <f t="shared" si="314"/>
        <v>5.1063055800140998E-2</v>
      </c>
    </row>
    <row r="2496" spans="1:32" x14ac:dyDescent="0.25">
      <c r="A2496" s="48" t="s">
        <v>2778</v>
      </c>
      <c r="B2496" s="48" t="s">
        <v>161</v>
      </c>
      <c r="C2496" s="49">
        <v>2006</v>
      </c>
      <c r="D2496" s="85">
        <v>1150068.9013</v>
      </c>
      <c r="E2496" s="49">
        <v>498447.30915178597</v>
      </c>
      <c r="F2496" s="49">
        <v>239574.57705597399</v>
      </c>
      <c r="G2496" s="49">
        <v>239574.57705597399</v>
      </c>
      <c r="H2496" s="49">
        <v>141438.60364356401</v>
      </c>
      <c r="I2496" s="49">
        <v>141438.60364356401</v>
      </c>
      <c r="J2496" s="49">
        <v>0.97432927314723905</v>
      </c>
      <c r="K2496" s="49">
        <v>381013.18069953797</v>
      </c>
      <c r="L2496" s="49">
        <v>381013.18069953797</v>
      </c>
      <c r="M2496" s="38">
        <f>IF(OR(Beazley_data[[#This Row],[total_RC]]&lt;0.6,Beazley_data[[#This Row],[total_RC]]&gt;2),1,Beazley_data[[#This Row],[total_RC]])</f>
        <v>0.97432927314723905</v>
      </c>
      <c r="P2496" s="39" t="str">
        <f>Beazley_data[[#This Row],[key]]</f>
        <v>PF2006</v>
      </c>
      <c r="Q2496" s="40">
        <f>Beazley_data[[#This Row],[WEP]]</f>
        <v>1150068.9013</v>
      </c>
      <c r="R2496" s="40">
        <f t="shared" si="307"/>
        <v>1205746.99037673</v>
      </c>
      <c r="S2496" s="41">
        <f t="shared" si="308"/>
        <v>4.6177257352584059E-2</v>
      </c>
      <c r="U2496" s="42">
        <f>Beazley_data[[#This Row],[Acq_costs]]</f>
        <v>498447.30915178597</v>
      </c>
      <c r="V2496" s="40">
        <f t="shared" si="309"/>
        <v>524381.99249819096</v>
      </c>
      <c r="W2496" s="43">
        <f t="shared" si="310"/>
        <v>4.9457616236687332E-2</v>
      </c>
      <c r="Y2496" s="44">
        <f>Beazley_data[[#This Row],[total_RC]]</f>
        <v>0.97432927314723905</v>
      </c>
      <c r="Z2496" s="45">
        <f t="shared" si="311"/>
        <v>0.97269476224037799</v>
      </c>
      <c r="AA2496" s="43">
        <f t="shared" si="312"/>
        <v>-1.6803944776019411E-3</v>
      </c>
      <c r="AD2496" s="42">
        <f>Beazley_data[[#This Row],[Cat_incurred]]+Beazley_data[[#This Row],[incurred_exc_cat]]</f>
        <v>381013.18069953797</v>
      </c>
      <c r="AE2496" s="40">
        <f t="shared" si="313"/>
        <v>401235.34962857602</v>
      </c>
      <c r="AF2496" s="43">
        <f t="shared" si="314"/>
        <v>5.0399768982861873E-2</v>
      </c>
    </row>
    <row r="2497" spans="1:32" x14ac:dyDescent="0.25">
      <c r="A2497" s="46" t="s">
        <v>2779</v>
      </c>
      <c r="B2497" s="46" t="s">
        <v>161</v>
      </c>
      <c r="C2497">
        <v>2007</v>
      </c>
      <c r="D2497" s="84">
        <v>1488299.4901000001</v>
      </c>
      <c r="E2497">
        <v>656020.27528174699</v>
      </c>
      <c r="F2497">
        <v>1570085.74626664</v>
      </c>
      <c r="G2497">
        <v>1570085.74626664</v>
      </c>
      <c r="H2497">
        <v>364536.62901596801</v>
      </c>
      <c r="I2497">
        <v>364536.62901596801</v>
      </c>
      <c r="J2497">
        <v>0.93570155402525002</v>
      </c>
      <c r="K2497">
        <v>1934622.3752826101</v>
      </c>
      <c r="L2497">
        <v>1934622.3752826101</v>
      </c>
      <c r="M2497" s="38">
        <f>IF(OR(Beazley_data[[#This Row],[total_RC]]&lt;0.6,Beazley_data[[#This Row],[total_RC]]&gt;2),1,Beazley_data[[#This Row],[total_RC]])</f>
        <v>0.93570155402525002</v>
      </c>
      <c r="P2497" s="39" t="str">
        <f>Beazley_data[[#This Row],[key]]</f>
        <v>PF2007</v>
      </c>
      <c r="Q2497" s="40">
        <f>Beazley_data[[#This Row],[WEP]]</f>
        <v>1488299.4901000001</v>
      </c>
      <c r="R2497" s="40">
        <f t="shared" si="307"/>
        <v>1533159.9682903299</v>
      </c>
      <c r="S2497" s="41">
        <f t="shared" si="308"/>
        <v>2.9260141875707232E-2</v>
      </c>
      <c r="U2497" s="42">
        <f>Beazley_data[[#This Row],[Acq_costs]]</f>
        <v>656020.27528174699</v>
      </c>
      <c r="V2497" s="40">
        <f t="shared" si="309"/>
        <v>675920.52586410998</v>
      </c>
      <c r="W2497" s="43">
        <f t="shared" si="310"/>
        <v>2.9441701828661175E-2</v>
      </c>
      <c r="Y2497" s="44">
        <f>Beazley_data[[#This Row],[total_RC]]</f>
        <v>0.93570155402525002</v>
      </c>
      <c r="Z2497" s="45">
        <f t="shared" si="311"/>
        <v>0.93764209039019497</v>
      </c>
      <c r="AA2497" s="43">
        <f t="shared" si="312"/>
        <v>2.0695917822304796E-3</v>
      </c>
      <c r="AD2497" s="42">
        <f>Beazley_data[[#This Row],[Cat_incurred]]+Beazley_data[[#This Row],[incurred_exc_cat]]</f>
        <v>1934622.375282608</v>
      </c>
      <c r="AE2497" s="40">
        <f t="shared" si="313"/>
        <v>1973239.2009099999</v>
      </c>
      <c r="AF2497" s="43">
        <f t="shared" si="314"/>
        <v>1.9570270856966037E-2</v>
      </c>
    </row>
    <row r="2498" spans="1:32" x14ac:dyDescent="0.25">
      <c r="A2498" s="48" t="s">
        <v>2780</v>
      </c>
      <c r="B2498" s="48" t="s">
        <v>161</v>
      </c>
      <c r="C2498" s="49">
        <v>2008</v>
      </c>
      <c r="D2498" s="85">
        <v>1315573.5625</v>
      </c>
      <c r="E2498" s="49">
        <v>559137.52336097998</v>
      </c>
      <c r="F2498" s="49">
        <v>421978.76588078297</v>
      </c>
      <c r="G2498" s="49">
        <v>421978.76588078297</v>
      </c>
      <c r="H2498" s="49">
        <v>115326.939844554</v>
      </c>
      <c r="I2498" s="49">
        <v>115326.939844554</v>
      </c>
      <c r="J2498" s="49">
        <v>0.90614494957224401</v>
      </c>
      <c r="K2498" s="49">
        <v>537305.70572533703</v>
      </c>
      <c r="L2498" s="49">
        <v>537305.70572533703</v>
      </c>
      <c r="M2498" s="38">
        <f>IF(OR(Beazley_data[[#This Row],[total_RC]]&lt;0.6,Beazley_data[[#This Row],[total_RC]]&gt;2),1,Beazley_data[[#This Row],[total_RC]])</f>
        <v>0.90614494957224401</v>
      </c>
      <c r="P2498" s="39" t="str">
        <f>Beazley_data[[#This Row],[key]]</f>
        <v>PF2008</v>
      </c>
      <c r="Q2498" s="40">
        <f>Beazley_data[[#This Row],[WEP]]</f>
        <v>1315573.5625</v>
      </c>
      <c r="R2498" s="40">
        <f t="shared" ref="R2498:R2561" si="315">IFERROR(INDEX($AJ$4:$CZ$182,MATCH($B2498,$AI$4:$AI$182,0),MATCH($C2498&amp;"WEP",$AJ$1:$FQ$1,0)),0)</f>
        <v>1351878.1097164201</v>
      </c>
      <c r="S2498" s="41">
        <f t="shared" ref="S2498:S2561" si="316">IFERROR((R2498-Q2498)/R2498,"no values")</f>
        <v>2.6854896869389779E-2</v>
      </c>
      <c r="U2498" s="42">
        <f>Beazley_data[[#This Row],[Acq_costs]]</f>
        <v>559137.52336097998</v>
      </c>
      <c r="V2498" s="40">
        <f t="shared" ref="V2498:V2561" si="317">IFERROR(INDEX($AJ$4:$FQ$182,MATCH($B2498,$AI$4:$AI$182,0),MATCH($C2498&amp;"Acquisition Cost",$AJ$1:$FQ$1,0)),0)</f>
        <v>575739.46984295803</v>
      </c>
      <c r="W2498" s="43">
        <f t="shared" ref="W2498:W2561" si="318">IFERROR((V2498-U2498)/V2498,"no values")</f>
        <v>2.8835866484030522E-2</v>
      </c>
      <c r="Y2498" s="44">
        <f>Beazley_data[[#This Row],[total_RC]]</f>
        <v>0.90614494957224401</v>
      </c>
      <c r="Z2498" s="45">
        <f t="shared" ref="Z2498:Z2561" si="319">IFERROR(INDEX($AJ$4:$FQ$182,MATCH($B2498,$AI$4:$AI$182,0),MATCH($C2498&amp;"RC",$AJ$1:$FQ$1,0)),0)</f>
        <v>0.90682567269873204</v>
      </c>
      <c r="AA2498" s="43">
        <f t="shared" ref="AA2498:AA2561" si="320">IFERROR((Z2498-Y2498)/Z2498,"no values")</f>
        <v>7.5066591846941237E-4</v>
      </c>
      <c r="AD2498" s="42">
        <f>Beazley_data[[#This Row],[Cat_incurred]]+Beazley_data[[#This Row],[incurred_exc_cat]]</f>
        <v>537305.70572533691</v>
      </c>
      <c r="AE2498" s="40">
        <f t="shared" ref="AE2498:AE2561" si="321">IFERROR(INDEX($AJ$4:$FQ$182,MATCH($B2498,$AI$4:$AI$182,0),MATCH($C2498&amp;"Total Incurred (Cat)",$AJ$1:$FQ$1,0)),0)+IFERROR(INDEX($AJ$4:$FQ$182,MATCH($B2498,$AI$4:$AI$182,0),MATCH($C2498&amp;"Total Incurred (Non Cat)",$AJ$1:$FQ$1,0)),0)</f>
        <v>565642.33290692605</v>
      </c>
      <c r="AF2498" s="43">
        <f t="shared" ref="AF2498:AF2561" si="322">IFERROR((AE2498-AD2498)/AE2498,"no values")</f>
        <v>5.0096369265650073E-2</v>
      </c>
    </row>
    <row r="2499" spans="1:32" x14ac:dyDescent="0.25">
      <c r="A2499" s="46" t="s">
        <v>2781</v>
      </c>
      <c r="B2499" s="46" t="s">
        <v>161</v>
      </c>
      <c r="C2499">
        <v>2009</v>
      </c>
      <c r="D2499" s="84">
        <v>1305078.3311000001</v>
      </c>
      <c r="E2499">
        <v>586041.54198840295</v>
      </c>
      <c r="F2499">
        <v>406021.74004301598</v>
      </c>
      <c r="G2499">
        <v>406021.74004301598</v>
      </c>
      <c r="H2499">
        <v>250764.086376703</v>
      </c>
      <c r="I2499">
        <v>250764.086376703</v>
      </c>
      <c r="J2499">
        <v>1</v>
      </c>
      <c r="K2499">
        <v>656785.82641971903</v>
      </c>
      <c r="L2499">
        <v>656785.82641971903</v>
      </c>
      <c r="M2499" s="38">
        <f>IF(OR(Beazley_data[[#This Row],[total_RC]]&lt;0.6,Beazley_data[[#This Row],[total_RC]]&gt;2),1,Beazley_data[[#This Row],[total_RC]])</f>
        <v>1</v>
      </c>
      <c r="P2499" s="39" t="str">
        <f>Beazley_data[[#This Row],[key]]</f>
        <v>PF2009</v>
      </c>
      <c r="Q2499" s="40">
        <f>Beazley_data[[#This Row],[WEP]]</f>
        <v>1305078.3311000001</v>
      </c>
      <c r="R2499" s="40">
        <f t="shared" si="315"/>
        <v>1338656.3053842799</v>
      </c>
      <c r="S2499" s="41">
        <f t="shared" si="316"/>
        <v>2.5083342265840844E-2</v>
      </c>
      <c r="U2499" s="42">
        <f>Beazley_data[[#This Row],[Acq_costs]]</f>
        <v>586041.54198840295</v>
      </c>
      <c r="V2499" s="40">
        <f t="shared" si="317"/>
        <v>600402.79167304898</v>
      </c>
      <c r="W2499" s="43">
        <f t="shared" si="318"/>
        <v>2.3919358610288551E-2</v>
      </c>
      <c r="Y2499" s="44">
        <f>Beazley_data[[#This Row],[total_RC]]</f>
        <v>1</v>
      </c>
      <c r="Z2499" s="45">
        <f t="shared" si="319"/>
        <v>1</v>
      </c>
      <c r="AA2499" s="43">
        <f t="shared" si="320"/>
        <v>0</v>
      </c>
      <c r="AD2499" s="42">
        <f>Beazley_data[[#This Row],[Cat_incurred]]+Beazley_data[[#This Row],[incurred_exc_cat]]</f>
        <v>656785.82641971903</v>
      </c>
      <c r="AE2499" s="40">
        <f t="shared" si="321"/>
        <v>694695.99731290201</v>
      </c>
      <c r="AF2499" s="43">
        <f t="shared" si="322"/>
        <v>5.4570878542298036E-2</v>
      </c>
    </row>
    <row r="2500" spans="1:32" x14ac:dyDescent="0.25">
      <c r="A2500" s="48" t="s">
        <v>2782</v>
      </c>
      <c r="B2500" s="48" t="s">
        <v>161</v>
      </c>
      <c r="C2500" s="49">
        <v>2010</v>
      </c>
      <c r="D2500" s="85">
        <v>2091168.3968</v>
      </c>
      <c r="E2500" s="49">
        <v>922536.33887899597</v>
      </c>
      <c r="F2500" s="49">
        <v>1423763.05186572</v>
      </c>
      <c r="G2500" s="49">
        <v>1423763.05186572</v>
      </c>
      <c r="H2500" s="49">
        <v>239374.40324324099</v>
      </c>
      <c r="I2500" s="49">
        <v>239374.40324324099</v>
      </c>
      <c r="J2500" s="49">
        <v>1</v>
      </c>
      <c r="K2500" s="49">
        <v>1663137.4551089599</v>
      </c>
      <c r="L2500" s="49">
        <v>1663137.4551089599</v>
      </c>
      <c r="M2500" s="38">
        <f>IF(OR(Beazley_data[[#This Row],[total_RC]]&lt;0.6,Beazley_data[[#This Row],[total_RC]]&gt;2),1,Beazley_data[[#This Row],[total_RC]])</f>
        <v>1</v>
      </c>
      <c r="P2500" s="39" t="str">
        <f>Beazley_data[[#This Row],[key]]</f>
        <v>PF2010</v>
      </c>
      <c r="Q2500" s="40">
        <f>Beazley_data[[#This Row],[WEP]]</f>
        <v>2091168.3968</v>
      </c>
      <c r="R2500" s="40">
        <f t="shared" si="315"/>
        <v>2150564.8817611998</v>
      </c>
      <c r="S2500" s="41">
        <f t="shared" si="316"/>
        <v>2.7619015573506996E-2</v>
      </c>
      <c r="U2500" s="42">
        <f>Beazley_data[[#This Row],[Acq_costs]]</f>
        <v>922536.33887899597</v>
      </c>
      <c r="V2500" s="40">
        <f t="shared" si="317"/>
        <v>947600.22200347902</v>
      </c>
      <c r="W2500" s="43">
        <f t="shared" si="318"/>
        <v>2.6449849358932537E-2</v>
      </c>
      <c r="Y2500" s="44">
        <f>Beazley_data[[#This Row],[total_RC]]</f>
        <v>1</v>
      </c>
      <c r="Z2500" s="45">
        <f t="shared" si="319"/>
        <v>1</v>
      </c>
      <c r="AA2500" s="43">
        <f t="shared" si="320"/>
        <v>0</v>
      </c>
      <c r="AD2500" s="42">
        <f>Beazley_data[[#This Row],[Cat_incurred]]+Beazley_data[[#This Row],[incurred_exc_cat]]</f>
        <v>1663137.4551089609</v>
      </c>
      <c r="AE2500" s="40">
        <f t="shared" si="321"/>
        <v>1753398.5442498899</v>
      </c>
      <c r="AF2500" s="43">
        <f t="shared" si="322"/>
        <v>5.1477794045701721E-2</v>
      </c>
    </row>
    <row r="2501" spans="1:32" x14ac:dyDescent="0.25">
      <c r="A2501" s="46" t="s">
        <v>2783</v>
      </c>
      <c r="B2501" s="46" t="s">
        <v>161</v>
      </c>
      <c r="C2501">
        <v>2011</v>
      </c>
      <c r="D2501" s="84">
        <v>1513305.8317</v>
      </c>
      <c r="E2501">
        <v>618955.24487682001</v>
      </c>
      <c r="F2501">
        <v>748079.49136246205</v>
      </c>
      <c r="G2501">
        <v>748079.49136246205</v>
      </c>
      <c r="H2501">
        <v>260882.01763148</v>
      </c>
      <c r="I2501">
        <v>260882.01763148</v>
      </c>
      <c r="J2501">
        <v>0.89101520795768896</v>
      </c>
      <c r="K2501">
        <v>1008961.50899394</v>
      </c>
      <c r="L2501">
        <v>1008961.50899394</v>
      </c>
      <c r="M2501" s="38">
        <f>IF(OR(Beazley_data[[#This Row],[total_RC]]&lt;0.6,Beazley_data[[#This Row],[total_RC]]&gt;2),1,Beazley_data[[#This Row],[total_RC]])</f>
        <v>0.89101520795768896</v>
      </c>
      <c r="P2501" s="39" t="str">
        <f>Beazley_data[[#This Row],[key]]</f>
        <v>PF2011</v>
      </c>
      <c r="Q2501" s="40">
        <f>Beazley_data[[#This Row],[WEP]]</f>
        <v>1513305.8317</v>
      </c>
      <c r="R2501" s="40">
        <f t="shared" si="315"/>
        <v>1568612.52090888</v>
      </c>
      <c r="S2501" s="41">
        <f t="shared" si="316"/>
        <v>3.5258349956836028E-2</v>
      </c>
      <c r="U2501" s="42">
        <f>Beazley_data[[#This Row],[Acq_costs]]</f>
        <v>618955.24487682001</v>
      </c>
      <c r="V2501" s="40">
        <f t="shared" si="317"/>
        <v>642587.67594549095</v>
      </c>
      <c r="W2501" s="43">
        <f t="shared" si="318"/>
        <v>3.6776975272516138E-2</v>
      </c>
      <c r="Y2501" s="44">
        <f>Beazley_data[[#This Row],[total_RC]]</f>
        <v>0.89101520795768896</v>
      </c>
      <c r="Z2501" s="45">
        <f t="shared" si="319"/>
        <v>0.89100739919674798</v>
      </c>
      <c r="AA2501" s="43">
        <f t="shared" si="320"/>
        <v>-8.7639686808601249E-6</v>
      </c>
      <c r="AD2501" s="42">
        <f>Beazley_data[[#This Row],[Cat_incurred]]+Beazley_data[[#This Row],[incurred_exc_cat]]</f>
        <v>1008961.5089939421</v>
      </c>
      <c r="AE2501" s="40">
        <f t="shared" si="321"/>
        <v>1062988.71993266</v>
      </c>
      <c r="AF2501" s="43">
        <f t="shared" si="322"/>
        <v>5.0825761295134483E-2</v>
      </c>
    </row>
    <row r="2502" spans="1:32" x14ac:dyDescent="0.25">
      <c r="A2502" s="48" t="s">
        <v>2784</v>
      </c>
      <c r="B2502" s="48" t="s">
        <v>161</v>
      </c>
      <c r="C2502" s="49">
        <v>2012</v>
      </c>
      <c r="D2502" s="85">
        <v>1487982.38</v>
      </c>
      <c r="E2502" s="49">
        <v>614970.27205418597</v>
      </c>
      <c r="F2502" s="49">
        <v>412506.88303751999</v>
      </c>
      <c r="G2502" s="49">
        <v>412506.88303751999</v>
      </c>
      <c r="H2502" s="49">
        <v>79896.617500724402</v>
      </c>
      <c r="I2502" s="49">
        <v>79896.617500724402</v>
      </c>
      <c r="J2502" s="49">
        <v>0.90982277479178097</v>
      </c>
      <c r="K2502" s="49">
        <v>492403.50053824502</v>
      </c>
      <c r="L2502" s="49">
        <v>492403.50053824502</v>
      </c>
      <c r="M2502" s="38">
        <f>IF(OR(Beazley_data[[#This Row],[total_RC]]&lt;0.6,Beazley_data[[#This Row],[total_RC]]&gt;2),1,Beazley_data[[#This Row],[total_RC]])</f>
        <v>0.90982277479178097</v>
      </c>
      <c r="P2502" s="39" t="str">
        <f>Beazley_data[[#This Row],[key]]</f>
        <v>PF2012</v>
      </c>
      <c r="Q2502" s="40">
        <f>Beazley_data[[#This Row],[WEP]]</f>
        <v>1487982.38</v>
      </c>
      <c r="R2502" s="40">
        <f t="shared" si="315"/>
        <v>1513707.70318</v>
      </c>
      <c r="S2502" s="41">
        <f t="shared" si="316"/>
        <v>1.6994908016888768E-2</v>
      </c>
      <c r="U2502" s="42">
        <f>Beazley_data[[#This Row],[Acq_costs]]</f>
        <v>614970.27205418597</v>
      </c>
      <c r="V2502" s="40">
        <f t="shared" si="317"/>
        <v>624987.26902000001</v>
      </c>
      <c r="W2502" s="43">
        <f t="shared" si="318"/>
        <v>1.6027521618993942E-2</v>
      </c>
      <c r="Y2502" s="44">
        <f>Beazley_data[[#This Row],[total_RC]]</f>
        <v>0.90982277479178097</v>
      </c>
      <c r="Z2502" s="45">
        <f t="shared" si="319"/>
        <v>0.91123459992245204</v>
      </c>
      <c r="AA2502" s="43">
        <f t="shared" si="320"/>
        <v>1.5493541737673395E-3</v>
      </c>
      <c r="AD2502" s="42">
        <f>Beazley_data[[#This Row],[Cat_incurred]]+Beazley_data[[#This Row],[incurred_exc_cat]]</f>
        <v>492403.50053824438</v>
      </c>
      <c r="AE2502" s="40">
        <f t="shared" si="321"/>
        <v>515643.604080941</v>
      </c>
      <c r="AF2502" s="43">
        <f t="shared" si="322"/>
        <v>4.5070089803826228E-2</v>
      </c>
    </row>
    <row r="2503" spans="1:32" x14ac:dyDescent="0.25">
      <c r="A2503" s="46" t="s">
        <v>2785</v>
      </c>
      <c r="B2503" s="46" t="s">
        <v>161</v>
      </c>
      <c r="C2503">
        <v>2013</v>
      </c>
      <c r="D2503" s="84">
        <v>1814269.4572000001</v>
      </c>
      <c r="E2503">
        <v>807805.41895906802</v>
      </c>
      <c r="F2503">
        <v>180128.02942375001</v>
      </c>
      <c r="G2503">
        <v>180128.02942375001</v>
      </c>
      <c r="H2503">
        <v>818984.13153738901</v>
      </c>
      <c r="I2503">
        <v>818984.13153738901</v>
      </c>
      <c r="J2503">
        <v>0.98313512582820695</v>
      </c>
      <c r="K2503">
        <v>999112.16096113902</v>
      </c>
      <c r="L2503">
        <v>999112.16096113902</v>
      </c>
      <c r="M2503" s="38">
        <f>IF(OR(Beazley_data[[#This Row],[total_RC]]&lt;0.6,Beazley_data[[#This Row],[total_RC]]&gt;2),1,Beazley_data[[#This Row],[total_RC]])</f>
        <v>0.98313512582820695</v>
      </c>
      <c r="P2503" s="39" t="str">
        <f>Beazley_data[[#This Row],[key]]</f>
        <v>PF2013</v>
      </c>
      <c r="Q2503" s="40">
        <f>Beazley_data[[#This Row],[WEP]]</f>
        <v>1814269.4572000001</v>
      </c>
      <c r="R2503" s="40">
        <f t="shared" si="315"/>
        <v>1863103.2069280001</v>
      </c>
      <c r="S2503" s="41">
        <f t="shared" si="316"/>
        <v>2.6210974006383756E-2</v>
      </c>
      <c r="U2503" s="42">
        <f>Beazley_data[[#This Row],[Acq_costs]]</f>
        <v>807805.41895906802</v>
      </c>
      <c r="V2503" s="40">
        <f t="shared" si="317"/>
        <v>831205.36858000001</v>
      </c>
      <c r="W2503" s="43">
        <f t="shared" si="318"/>
        <v>2.8151826859477081E-2</v>
      </c>
      <c r="Y2503" s="44">
        <f>Beazley_data[[#This Row],[total_RC]]</f>
        <v>0.98313512582820695</v>
      </c>
      <c r="Z2503" s="45">
        <f t="shared" si="319"/>
        <v>0.98354761656597001</v>
      </c>
      <c r="AA2503" s="43">
        <f t="shared" si="320"/>
        <v>4.1939071460847088E-4</v>
      </c>
      <c r="AD2503" s="42">
        <f>Beazley_data[[#This Row],[Cat_incurred]]+Beazley_data[[#This Row],[incurred_exc_cat]]</f>
        <v>999112.16096113902</v>
      </c>
      <c r="AE2503" s="40">
        <f t="shared" si="321"/>
        <v>1052652.45549189</v>
      </c>
      <c r="AF2503" s="43">
        <f t="shared" si="322"/>
        <v>5.0862271067170325E-2</v>
      </c>
    </row>
    <row r="2504" spans="1:32" x14ac:dyDescent="0.25">
      <c r="A2504" s="48" t="s">
        <v>2786</v>
      </c>
      <c r="B2504" s="48" t="s">
        <v>161</v>
      </c>
      <c r="C2504" s="49">
        <v>2014</v>
      </c>
      <c r="D2504" s="85">
        <v>1626794.6436000001</v>
      </c>
      <c r="E2504" s="49">
        <v>815118.88302745402</v>
      </c>
      <c r="F2504" s="49">
        <v>412214.46779141499</v>
      </c>
      <c r="G2504" s="49">
        <v>412214.46779141499</v>
      </c>
      <c r="H2504" s="49">
        <v>532815.67773634195</v>
      </c>
      <c r="I2504" s="49">
        <v>532815.67773634195</v>
      </c>
      <c r="J2504" s="49">
        <v>0.99299940287872601</v>
      </c>
      <c r="K2504" s="49">
        <v>945030.14552775701</v>
      </c>
      <c r="L2504" s="49">
        <v>945030.14552775701</v>
      </c>
      <c r="M2504" s="38">
        <f>IF(OR(Beazley_data[[#This Row],[total_RC]]&lt;0.6,Beazley_data[[#This Row],[total_RC]]&gt;2),1,Beazley_data[[#This Row],[total_RC]])</f>
        <v>0.99299940287872601</v>
      </c>
      <c r="P2504" s="39" t="str">
        <f>Beazley_data[[#This Row],[key]]</f>
        <v>PF2014</v>
      </c>
      <c r="Q2504" s="40">
        <f>Beazley_data[[#This Row],[WEP]]</f>
        <v>1626794.6436000001</v>
      </c>
      <c r="R2504" s="40">
        <f t="shared" si="315"/>
        <v>1665832.0205280001</v>
      </c>
      <c r="S2504" s="41">
        <f t="shared" si="316"/>
        <v>2.3434161696343651E-2</v>
      </c>
      <c r="U2504" s="42">
        <f>Beazley_data[[#This Row],[Acq_costs]]</f>
        <v>815118.88302745402</v>
      </c>
      <c r="V2504" s="40">
        <f t="shared" si="317"/>
        <v>835349.83075600001</v>
      </c>
      <c r="W2504" s="43">
        <f t="shared" si="318"/>
        <v>2.4218533342176864E-2</v>
      </c>
      <c r="Y2504" s="44">
        <f>Beazley_data[[#This Row],[total_RC]]</f>
        <v>0.99299940287872601</v>
      </c>
      <c r="Z2504" s="45">
        <f t="shared" si="319"/>
        <v>0.99316836881799697</v>
      </c>
      <c r="AA2504" s="43">
        <f t="shared" si="320"/>
        <v>1.7012819233465091E-4</v>
      </c>
      <c r="AD2504" s="42">
        <f>Beazley_data[[#This Row],[Cat_incurred]]+Beazley_data[[#This Row],[incurred_exc_cat]]</f>
        <v>945030.14552775701</v>
      </c>
      <c r="AE2504" s="40">
        <f t="shared" si="321"/>
        <v>996127.19159135595</v>
      </c>
      <c r="AF2504" s="43">
        <f t="shared" si="322"/>
        <v>5.1295704499311194E-2</v>
      </c>
    </row>
    <row r="2505" spans="1:32" x14ac:dyDescent="0.25">
      <c r="A2505" s="46" t="s">
        <v>2787</v>
      </c>
      <c r="B2505" s="46" t="s">
        <v>161</v>
      </c>
      <c r="C2505">
        <v>2015</v>
      </c>
      <c r="D2505" s="84">
        <v>1629615.5530000001</v>
      </c>
      <c r="E2505">
        <v>780118.00931213202</v>
      </c>
      <c r="F2505">
        <v>567874.84227820998</v>
      </c>
      <c r="G2505">
        <v>567874.84227820998</v>
      </c>
      <c r="H2505">
        <v>334231.68686214299</v>
      </c>
      <c r="I2505">
        <v>334231.68686214299</v>
      </c>
      <c r="J2505">
        <v>0.995863143335454</v>
      </c>
      <c r="K2505">
        <v>902106.52914035297</v>
      </c>
      <c r="L2505">
        <v>902106.52914035297</v>
      </c>
      <c r="M2505" s="38">
        <f>IF(OR(Beazley_data[[#This Row],[total_RC]]&lt;0.6,Beazley_data[[#This Row],[total_RC]]&gt;2),1,Beazley_data[[#This Row],[total_RC]])</f>
        <v>0.995863143335454</v>
      </c>
      <c r="P2505" s="39" t="str">
        <f>Beazley_data[[#This Row],[key]]</f>
        <v>PF2015</v>
      </c>
      <c r="Q2505" s="40">
        <f>Beazley_data[[#This Row],[WEP]]</f>
        <v>1629615.5530000001</v>
      </c>
      <c r="R2505" s="40">
        <f t="shared" si="315"/>
        <v>1772684.0543239999</v>
      </c>
      <c r="S2505" s="41">
        <f t="shared" si="316"/>
        <v>8.0707276051263377E-2</v>
      </c>
      <c r="U2505" s="42">
        <f>Beazley_data[[#This Row],[Acq_costs]]</f>
        <v>780118.00931213202</v>
      </c>
      <c r="V2505" s="40">
        <f t="shared" si="317"/>
        <v>813168.14880800003</v>
      </c>
      <c r="W2505" s="43">
        <f t="shared" si="318"/>
        <v>4.064367196909429E-2</v>
      </c>
      <c r="Y2505" s="44">
        <f>Beazley_data[[#This Row],[total_RC]]</f>
        <v>0.995863143335454</v>
      </c>
      <c r="Z2505" s="45">
        <f t="shared" si="319"/>
        <v>0.99633341811155096</v>
      </c>
      <c r="AA2505" s="43">
        <f t="shared" si="320"/>
        <v>4.7200542263082514E-4</v>
      </c>
      <c r="AD2505" s="42">
        <f>Beazley_data[[#This Row],[Cat_incurred]]+Beazley_data[[#This Row],[incurred_exc_cat]]</f>
        <v>902106.52914035297</v>
      </c>
      <c r="AE2505" s="40">
        <f t="shared" si="321"/>
        <v>947317.11312456301</v>
      </c>
      <c r="AF2505" s="43">
        <f t="shared" si="322"/>
        <v>4.7724867795421413E-2</v>
      </c>
    </row>
    <row r="2506" spans="1:32" x14ac:dyDescent="0.25">
      <c r="A2506" s="48" t="s">
        <v>2788</v>
      </c>
      <c r="B2506" s="48" t="s">
        <v>161</v>
      </c>
      <c r="C2506" s="49">
        <v>2016</v>
      </c>
      <c r="D2506" s="85">
        <v>1536775.3027999999</v>
      </c>
      <c r="E2506" s="49">
        <v>881250.55367584899</v>
      </c>
      <c r="F2506" s="49">
        <v>549328.10912261403</v>
      </c>
      <c r="G2506" s="49">
        <v>549951.315073014</v>
      </c>
      <c r="H2506" s="49">
        <v>542702.35937691096</v>
      </c>
      <c r="I2506" s="49">
        <v>542702.35937691096</v>
      </c>
      <c r="J2506" s="49">
        <v>0.94811446671777599</v>
      </c>
      <c r="K2506" s="49">
        <v>1092030.4684995201</v>
      </c>
      <c r="L2506" s="49">
        <v>1092653.67444992</v>
      </c>
      <c r="M2506" s="38">
        <f>IF(OR(Beazley_data[[#This Row],[total_RC]]&lt;0.6,Beazley_data[[#This Row],[total_RC]]&gt;2),1,Beazley_data[[#This Row],[total_RC]])</f>
        <v>0.94811446671777599</v>
      </c>
      <c r="P2506" s="39" t="str">
        <f>Beazley_data[[#This Row],[key]]</f>
        <v>PF2016</v>
      </c>
      <c r="Q2506" s="40">
        <f>Beazley_data[[#This Row],[WEP]]</f>
        <v>1536775.3027999999</v>
      </c>
      <c r="R2506" s="40">
        <f t="shared" si="315"/>
        <v>1573242.7114110701</v>
      </c>
      <c r="S2506" s="41">
        <f t="shared" si="316"/>
        <v>2.3179772800829852E-2</v>
      </c>
      <c r="U2506" s="42">
        <f>Beazley_data[[#This Row],[Acq_costs]]</f>
        <v>881250.55367584899</v>
      </c>
      <c r="V2506" s="40">
        <f t="shared" si="317"/>
        <v>905778.93041492999</v>
      </c>
      <c r="W2506" s="43">
        <f t="shared" si="318"/>
        <v>2.7079871164418391E-2</v>
      </c>
      <c r="Y2506" s="44">
        <f>Beazley_data[[#This Row],[total_RC]]</f>
        <v>0.94811446671777599</v>
      </c>
      <c r="Z2506" s="45">
        <f t="shared" si="319"/>
        <v>0.94772902433126804</v>
      </c>
      <c r="AA2506" s="43">
        <f t="shared" si="320"/>
        <v>-4.0670104704234878E-4</v>
      </c>
      <c r="AD2506" s="42">
        <f>Beazley_data[[#This Row],[Cat_incurred]]+Beazley_data[[#This Row],[incurred_exc_cat]]</f>
        <v>1092653.6744499248</v>
      </c>
      <c r="AE2506" s="40">
        <f t="shared" si="321"/>
        <v>1158580.23910584</v>
      </c>
      <c r="AF2506" s="43">
        <f t="shared" si="322"/>
        <v>5.6902890650711795E-2</v>
      </c>
    </row>
    <row r="2507" spans="1:32" x14ac:dyDescent="0.25">
      <c r="A2507" s="46" t="s">
        <v>2789</v>
      </c>
      <c r="B2507" s="46" t="s">
        <v>161</v>
      </c>
      <c r="C2507">
        <v>2017</v>
      </c>
      <c r="D2507" s="84">
        <v>1889758.7601000001</v>
      </c>
      <c r="E2507">
        <v>1105486.48207087</v>
      </c>
      <c r="F2507">
        <v>1314688.50120351</v>
      </c>
      <c r="G2507">
        <v>1316029.08085001</v>
      </c>
      <c r="H2507">
        <v>831197.11518762796</v>
      </c>
      <c r="I2507">
        <v>831197.11518762796</v>
      </c>
      <c r="J2507">
        <v>0.97632510819243101</v>
      </c>
      <c r="K2507">
        <v>2145885.61639114</v>
      </c>
      <c r="L2507">
        <v>2147226.1960376399</v>
      </c>
      <c r="M2507" s="38">
        <f>IF(OR(Beazley_data[[#This Row],[total_RC]]&lt;0.6,Beazley_data[[#This Row],[total_RC]]&gt;2),1,Beazley_data[[#This Row],[total_RC]])</f>
        <v>0.97632510819243101</v>
      </c>
      <c r="P2507" s="39" t="str">
        <f>Beazley_data[[#This Row],[key]]</f>
        <v>PF2017</v>
      </c>
      <c r="Q2507" s="40">
        <f>Beazley_data[[#This Row],[WEP]]</f>
        <v>1889758.7601000001</v>
      </c>
      <c r="R2507" s="40">
        <f t="shared" si="315"/>
        <v>1949198.993796</v>
      </c>
      <c r="S2507" s="41">
        <f t="shared" si="316"/>
        <v>3.0494697506611206E-2</v>
      </c>
      <c r="U2507" s="42">
        <f>Beazley_data[[#This Row],[Acq_costs]]</f>
        <v>1105486.48207087</v>
      </c>
      <c r="V2507" s="40">
        <f t="shared" si="317"/>
        <v>1140667.5241119999</v>
      </c>
      <c r="W2507" s="43">
        <f t="shared" si="318"/>
        <v>3.0842503444216178E-2</v>
      </c>
      <c r="Y2507" s="44">
        <f>Beazley_data[[#This Row],[total_RC]]</f>
        <v>0.97632510819243101</v>
      </c>
      <c r="Z2507" s="45">
        <f t="shared" si="319"/>
        <v>0.97616725128805804</v>
      </c>
      <c r="AA2507" s="43">
        <f t="shared" si="320"/>
        <v>-1.6171092009559235E-4</v>
      </c>
      <c r="AD2507" s="42">
        <f>Beazley_data[[#This Row],[Cat_incurred]]+Beazley_data[[#This Row],[incurred_exc_cat]]</f>
        <v>2147226.196037638</v>
      </c>
      <c r="AE2507" s="40">
        <f t="shared" si="321"/>
        <v>2263134.1730303601</v>
      </c>
      <c r="AF2507" s="43">
        <f t="shared" si="322"/>
        <v>5.1215689451377139E-2</v>
      </c>
    </row>
    <row r="2508" spans="1:32" x14ac:dyDescent="0.25">
      <c r="A2508" s="48" t="s">
        <v>2790</v>
      </c>
      <c r="B2508" s="48" t="s">
        <v>161</v>
      </c>
      <c r="C2508" s="49">
        <v>2018</v>
      </c>
      <c r="D2508" s="85">
        <v>1444732.0607</v>
      </c>
      <c r="E2508" s="49">
        <v>909486.46834173903</v>
      </c>
      <c r="F2508" s="49">
        <v>486272.48462056002</v>
      </c>
      <c r="G2508" s="49">
        <v>486272.48462056002</v>
      </c>
      <c r="H2508" s="49">
        <v>265966.70438097703</v>
      </c>
      <c r="I2508" s="49">
        <v>266471.75143697701</v>
      </c>
      <c r="J2508" s="49">
        <v>1</v>
      </c>
      <c r="K2508" s="49">
        <v>752239.18900153704</v>
      </c>
      <c r="L2508" s="49">
        <v>752744.23605753703</v>
      </c>
      <c r="M2508" s="38">
        <f>IF(OR(Beazley_data[[#This Row],[total_RC]]&lt;0.6,Beazley_data[[#This Row],[total_RC]]&gt;2),1,Beazley_data[[#This Row],[total_RC]])</f>
        <v>1</v>
      </c>
      <c r="P2508" s="39" t="str">
        <f>Beazley_data[[#This Row],[key]]</f>
        <v>PF2018</v>
      </c>
      <c r="Q2508" s="40">
        <f>Beazley_data[[#This Row],[WEP]]</f>
        <v>1444732.0607</v>
      </c>
      <c r="R2508" s="40">
        <f t="shared" si="315"/>
        <v>1489032.8137435999</v>
      </c>
      <c r="S2508" s="41">
        <f t="shared" si="316"/>
        <v>2.9751361175327427E-2</v>
      </c>
      <c r="U2508" s="42">
        <f>Beazley_data[[#This Row],[Acq_costs]]</f>
        <v>909486.46834173903</v>
      </c>
      <c r="V2508" s="40">
        <f t="shared" si="317"/>
        <v>938435.43237639999</v>
      </c>
      <c r="W2508" s="43">
        <f t="shared" si="318"/>
        <v>3.0848114889858211E-2</v>
      </c>
      <c r="Y2508" s="44">
        <f>Beazley_data[[#This Row],[total_RC]]</f>
        <v>1</v>
      </c>
      <c r="Z2508" s="45">
        <f t="shared" si="319"/>
        <v>1</v>
      </c>
      <c r="AA2508" s="43">
        <f t="shared" si="320"/>
        <v>0</v>
      </c>
      <c r="AD2508" s="42">
        <f>Beazley_data[[#This Row],[Cat_incurred]]+Beazley_data[[#This Row],[incurred_exc_cat]]</f>
        <v>752744.23605753703</v>
      </c>
      <c r="AE2508" s="40">
        <f t="shared" si="321"/>
        <v>934869.36944707902</v>
      </c>
      <c r="AF2508" s="43">
        <f t="shared" si="322"/>
        <v>0.19481345666214142</v>
      </c>
    </row>
    <row r="2509" spans="1:32" x14ac:dyDescent="0.25">
      <c r="A2509" s="46" t="s">
        <v>2791</v>
      </c>
      <c r="B2509" s="46" t="s">
        <v>161</v>
      </c>
      <c r="C2509">
        <v>2019</v>
      </c>
      <c r="D2509" s="84">
        <v>2449258.5421000002</v>
      </c>
      <c r="E2509">
        <v>1322817.11173774</v>
      </c>
      <c r="F2509">
        <v>1986975.08915825</v>
      </c>
      <c r="G2509">
        <v>1990105.33915825</v>
      </c>
      <c r="H2509">
        <v>655162.58744928997</v>
      </c>
      <c r="I2509">
        <v>667936.77898960002</v>
      </c>
      <c r="J2509">
        <v>0.98676960378515199</v>
      </c>
      <c r="K2509">
        <v>2642137.6766075399</v>
      </c>
      <c r="L2509">
        <v>2658042.11814785</v>
      </c>
      <c r="M2509" s="38">
        <f>IF(OR(Beazley_data[[#This Row],[total_RC]]&lt;0.6,Beazley_data[[#This Row],[total_RC]]&gt;2),1,Beazley_data[[#This Row],[total_RC]])</f>
        <v>0.98676960378515199</v>
      </c>
      <c r="P2509" s="39" t="str">
        <f>Beazley_data[[#This Row],[key]]</f>
        <v>PF2019</v>
      </c>
      <c r="Q2509" s="40">
        <f>Beazley_data[[#This Row],[WEP]]</f>
        <v>2449258.5421000002</v>
      </c>
      <c r="R2509" s="40">
        <f t="shared" si="315"/>
        <v>1755005.72301414</v>
      </c>
      <c r="S2509" s="41">
        <f t="shared" si="316"/>
        <v>-0.39558436190938084</v>
      </c>
      <c r="U2509" s="42">
        <f>Beazley_data[[#This Row],[Acq_costs]]</f>
        <v>1322817.11173774</v>
      </c>
      <c r="V2509" s="40">
        <f t="shared" si="317"/>
        <v>1079460.4096140501</v>
      </c>
      <c r="W2509" s="43">
        <f t="shared" si="318"/>
        <v>-0.22544291569776015</v>
      </c>
      <c r="Y2509" s="44">
        <f>Beazley_data[[#This Row],[total_RC]]</f>
        <v>0.98676960378515199</v>
      </c>
      <c r="Z2509" s="45">
        <f t="shared" si="319"/>
        <v>0.98066020227847905</v>
      </c>
      <c r="AA2509" s="43">
        <f t="shared" si="320"/>
        <v>-6.2298862465084998E-3</v>
      </c>
      <c r="AD2509" s="42">
        <f>Beazley_data[[#This Row],[Cat_incurred]]+Beazley_data[[#This Row],[incurred_exc_cat]]</f>
        <v>2658042.11814785</v>
      </c>
      <c r="AE2509" s="40">
        <f t="shared" si="321"/>
        <v>2788073.6444598902</v>
      </c>
      <c r="AF2509" s="43">
        <f t="shared" si="322"/>
        <v>4.6638483373788384E-2</v>
      </c>
    </row>
    <row r="2510" spans="1:32" x14ac:dyDescent="0.25">
      <c r="A2510" s="48" t="s">
        <v>2792</v>
      </c>
      <c r="B2510" s="48" t="s">
        <v>161</v>
      </c>
      <c r="C2510" s="49">
        <v>2020</v>
      </c>
      <c r="D2510" s="85">
        <v>1612994.5245000001</v>
      </c>
      <c r="E2510" s="49">
        <v>892591.800748904</v>
      </c>
      <c r="F2510" s="49">
        <v>948441.56275609497</v>
      </c>
      <c r="G2510" s="49">
        <v>948441.56275609497</v>
      </c>
      <c r="H2510" s="49">
        <v>2323414.0031699399</v>
      </c>
      <c r="I2510" s="49">
        <v>2667741.5031699399</v>
      </c>
      <c r="J2510" s="49">
        <v>1</v>
      </c>
      <c r="K2510" s="49">
        <v>3271855.5659260298</v>
      </c>
      <c r="L2510" s="49">
        <v>3616183.0659260298</v>
      </c>
      <c r="M2510" s="38">
        <f>IF(OR(Beazley_data[[#This Row],[total_RC]]&lt;0.6,Beazley_data[[#This Row],[total_RC]]&gt;2),1,Beazley_data[[#This Row],[total_RC]])</f>
        <v>1</v>
      </c>
      <c r="P2510" s="39" t="str">
        <f>Beazley_data[[#This Row],[key]]</f>
        <v>PF2020</v>
      </c>
      <c r="Q2510" s="40">
        <f>Beazley_data[[#This Row],[WEP]]</f>
        <v>1612994.5245000001</v>
      </c>
      <c r="R2510" s="40">
        <f t="shared" si="315"/>
        <v>1660786.31881034</v>
      </c>
      <c r="S2510" s="41">
        <f t="shared" si="316"/>
        <v>2.8776606459869163E-2</v>
      </c>
      <c r="U2510" s="42">
        <f>Beazley_data[[#This Row],[Acq_costs]]</f>
        <v>892591.800748904</v>
      </c>
      <c r="V2510" s="40">
        <f t="shared" si="317"/>
        <v>920067.18079991394</v>
      </c>
      <c r="W2510" s="43">
        <f t="shared" si="318"/>
        <v>2.9862362906068033E-2</v>
      </c>
      <c r="Y2510" s="44">
        <f>Beazley_data[[#This Row],[total_RC]]</f>
        <v>1</v>
      </c>
      <c r="Z2510" s="45">
        <f t="shared" si="319"/>
        <v>1</v>
      </c>
      <c r="AA2510" s="43">
        <f t="shared" si="320"/>
        <v>0</v>
      </c>
      <c r="AD2510" s="42">
        <f>Beazley_data[[#This Row],[Cat_incurred]]+Beazley_data[[#This Row],[incurred_exc_cat]]</f>
        <v>3616183.0659260349</v>
      </c>
      <c r="AE2510" s="40">
        <f t="shared" si="321"/>
        <v>1397458.82096382</v>
      </c>
      <c r="AF2510" s="43">
        <f t="shared" si="322"/>
        <v>-1.5876848832167896</v>
      </c>
    </row>
    <row r="2511" spans="1:32" x14ac:dyDescent="0.25">
      <c r="A2511" s="46" t="s">
        <v>2793</v>
      </c>
      <c r="B2511" s="46" t="s">
        <v>161</v>
      </c>
      <c r="C2511">
        <v>2021</v>
      </c>
      <c r="D2511" s="84">
        <v>5560213.6589000002</v>
      </c>
      <c r="E2511">
        <v>2517388.2681356901</v>
      </c>
      <c r="F2511">
        <v>1084760.84876437</v>
      </c>
      <c r="G2511">
        <v>1118751.9596436699</v>
      </c>
      <c r="H2511">
        <v>2237544.7844791301</v>
      </c>
      <c r="I2511">
        <v>2423951.2728392002</v>
      </c>
      <c r="J2511">
        <v>1.2498556454693901</v>
      </c>
      <c r="K2511">
        <v>3322305.6332434998</v>
      </c>
      <c r="L2511">
        <v>3542703.2324828701</v>
      </c>
      <c r="M2511" s="38">
        <f>IF(OR(Beazley_data[[#This Row],[total_RC]]&lt;0.6,Beazley_data[[#This Row],[total_RC]]&gt;2),1,Beazley_data[[#This Row],[total_RC]])</f>
        <v>1.2498556454693901</v>
      </c>
      <c r="P2511" s="39" t="str">
        <f>Beazley_data[[#This Row],[key]]</f>
        <v>PF2021</v>
      </c>
      <c r="Q2511" s="40">
        <f>Beazley_data[[#This Row],[WEP]]</f>
        <v>5560213.6589000002</v>
      </c>
      <c r="R2511" s="40">
        <f t="shared" si="315"/>
        <v>5328804.5690948702</v>
      </c>
      <c r="S2511" s="41">
        <f t="shared" si="316"/>
        <v>-4.3426079302517219E-2</v>
      </c>
      <c r="U2511" s="42">
        <f>Beazley_data[[#This Row],[Acq_costs]]</f>
        <v>2517388.2681356901</v>
      </c>
      <c r="V2511" s="40">
        <f t="shared" si="317"/>
        <v>2371414.5998415798</v>
      </c>
      <c r="W2511" s="43">
        <f t="shared" si="318"/>
        <v>-6.1555523991402419E-2</v>
      </c>
      <c r="Y2511" s="44">
        <f>Beazley_data[[#This Row],[total_RC]]</f>
        <v>1.2498556454693901</v>
      </c>
      <c r="Z2511" s="45">
        <f t="shared" si="319"/>
        <v>1.30440578734463</v>
      </c>
      <c r="AA2511" s="43">
        <f t="shared" si="320"/>
        <v>4.1819917087524756E-2</v>
      </c>
      <c r="AD2511" s="42">
        <f>Beazley_data[[#This Row],[Cat_incurred]]+Beazley_data[[#This Row],[incurred_exc_cat]]</f>
        <v>3542703.2324828701</v>
      </c>
      <c r="AE2511" s="40">
        <f t="shared" si="321"/>
        <v>1906429.32067928</v>
      </c>
      <c r="AF2511" s="43">
        <f t="shared" si="322"/>
        <v>-0.85829246017920524</v>
      </c>
    </row>
    <row r="2512" spans="1:32" x14ac:dyDescent="0.25">
      <c r="A2512" s="48" t="s">
        <v>2794</v>
      </c>
      <c r="B2512" s="48" t="s">
        <v>161</v>
      </c>
      <c r="C2512" s="49">
        <v>2022</v>
      </c>
      <c r="D2512" s="85">
        <v>9390227.6147000007</v>
      </c>
      <c r="E2512" s="49">
        <v>4300164.6363017401</v>
      </c>
      <c r="F2512" s="49">
        <v>1769767.79112107</v>
      </c>
      <c r="G2512" s="49">
        <v>2020112.7584317499</v>
      </c>
      <c r="H2512" s="49">
        <v>3830910.7036684402</v>
      </c>
      <c r="I2512" s="49">
        <v>4750916.49152698</v>
      </c>
      <c r="J2512" s="49">
        <v>1.00049024580138</v>
      </c>
      <c r="K2512" s="49">
        <v>5600678.4947895203</v>
      </c>
      <c r="L2512" s="49">
        <v>6771029.2499587396</v>
      </c>
      <c r="M2512" s="38">
        <f>IF(OR(Beazley_data[[#This Row],[total_RC]]&lt;0.6,Beazley_data[[#This Row],[total_RC]]&gt;2),1,Beazley_data[[#This Row],[total_RC]])</f>
        <v>1.00049024580138</v>
      </c>
      <c r="P2512" s="39" t="str">
        <f>Beazley_data[[#This Row],[key]]</f>
        <v>PF2022</v>
      </c>
      <c r="Q2512" s="40">
        <f>Beazley_data[[#This Row],[WEP]]</f>
        <v>9390227.6147000007</v>
      </c>
      <c r="R2512" s="40">
        <f t="shared" si="315"/>
        <v>2580273.4765165402</v>
      </c>
      <c r="S2512" s="41">
        <f t="shared" si="316"/>
        <v>-2.6392373522271515</v>
      </c>
      <c r="U2512" s="42">
        <f>Beazley_data[[#This Row],[Acq_costs]]</f>
        <v>4300164.6363017401</v>
      </c>
      <c r="V2512" s="40">
        <f t="shared" si="317"/>
        <v>1017737.91181322</v>
      </c>
      <c r="W2512" s="43">
        <f t="shared" si="318"/>
        <v>-3.2252180904222092</v>
      </c>
      <c r="Y2512" s="44">
        <f>Beazley_data[[#This Row],[total_RC]]</f>
        <v>1.00049024580138</v>
      </c>
      <c r="Z2512" s="45">
        <f t="shared" si="319"/>
        <v>1.05101619405638</v>
      </c>
      <c r="AA2512" s="43">
        <f t="shared" si="320"/>
        <v>4.8073425072544244E-2</v>
      </c>
      <c r="AD2512" s="42">
        <f>Beazley_data[[#This Row],[Cat_incurred]]+Beazley_data[[#This Row],[incurred_exc_cat]]</f>
        <v>6771029.2499587294</v>
      </c>
      <c r="AE2512" s="40">
        <f t="shared" si="321"/>
        <v>0</v>
      </c>
      <c r="AF2512" s="43" t="str">
        <f t="shared" si="322"/>
        <v>no values</v>
      </c>
    </row>
    <row r="2513" spans="1:32" x14ac:dyDescent="0.25">
      <c r="A2513" s="46" t="s">
        <v>2795</v>
      </c>
      <c r="B2513" s="46" t="s">
        <v>161</v>
      </c>
      <c r="C2513">
        <v>2023</v>
      </c>
      <c r="D2513" s="84">
        <v>7998544.1672999999</v>
      </c>
      <c r="E2513">
        <v>3486492.0189892999</v>
      </c>
      <c r="F2513">
        <v>332383.37832227902</v>
      </c>
      <c r="G2513">
        <v>556183.82701851404</v>
      </c>
      <c r="H2513">
        <v>849432.75064302003</v>
      </c>
      <c r="I2513">
        <v>1694790.83662302</v>
      </c>
      <c r="J2513">
        <v>0.99944462924096</v>
      </c>
      <c r="K2513">
        <v>1181816.1289653</v>
      </c>
      <c r="L2513">
        <v>2250974.6636415301</v>
      </c>
      <c r="M2513" s="38">
        <f>IF(OR(Beazley_data[[#This Row],[total_RC]]&lt;0.6,Beazley_data[[#This Row],[total_RC]]&gt;2),1,Beazley_data[[#This Row],[total_RC]])</f>
        <v>0.99944462924096</v>
      </c>
      <c r="P2513" s="39" t="str">
        <f>Beazley_data[[#This Row],[key]]</f>
        <v>PF2023</v>
      </c>
      <c r="Q2513" s="40">
        <f>Beazley_data[[#This Row],[WEP]]</f>
        <v>7998544.1672999999</v>
      </c>
      <c r="R2513" s="40">
        <f t="shared" si="315"/>
        <v>0</v>
      </c>
      <c r="S2513" s="41" t="str">
        <f t="shared" si="316"/>
        <v>no values</v>
      </c>
      <c r="U2513" s="42">
        <f>Beazley_data[[#This Row],[Acq_costs]]</f>
        <v>3486492.0189892999</v>
      </c>
      <c r="V2513" s="40">
        <f t="shared" si="317"/>
        <v>0</v>
      </c>
      <c r="W2513" s="43" t="str">
        <f t="shared" si="318"/>
        <v>no values</v>
      </c>
      <c r="Y2513" s="44">
        <f>Beazley_data[[#This Row],[total_RC]]</f>
        <v>0.99944462924096</v>
      </c>
      <c r="Z2513" s="45">
        <f t="shared" si="319"/>
        <v>0</v>
      </c>
      <c r="AA2513" s="43" t="str">
        <f t="shared" si="320"/>
        <v>no values</v>
      </c>
      <c r="AD2513" s="42">
        <f>Beazley_data[[#This Row],[Cat_incurred]]+Beazley_data[[#This Row],[incurred_exc_cat]]</f>
        <v>2250974.6636415338</v>
      </c>
      <c r="AE2513" s="40">
        <f t="shared" si="321"/>
        <v>0</v>
      </c>
      <c r="AF2513" s="43" t="str">
        <f t="shared" si="322"/>
        <v>no values</v>
      </c>
    </row>
    <row r="2514" spans="1:32" x14ac:dyDescent="0.25">
      <c r="A2514" s="48" t="s">
        <v>2796</v>
      </c>
      <c r="B2514" s="48" t="s">
        <v>161</v>
      </c>
      <c r="C2514" s="49">
        <v>2024</v>
      </c>
      <c r="D2514" s="85">
        <v>3773908.3804000001</v>
      </c>
      <c r="E2514" s="49">
        <v>1441351.5949474601</v>
      </c>
      <c r="F2514" s="49">
        <v>0</v>
      </c>
      <c r="G2514" s="49">
        <v>0</v>
      </c>
      <c r="H2514" s="49">
        <v>0</v>
      </c>
      <c r="I2514" s="49">
        <v>0</v>
      </c>
      <c r="J2514" s="49">
        <v>1</v>
      </c>
      <c r="K2514" s="49">
        <v>0</v>
      </c>
      <c r="L2514" s="49">
        <v>0</v>
      </c>
      <c r="M2514" s="38">
        <f>IF(OR(Beazley_data[[#This Row],[total_RC]]&lt;0.6,Beazley_data[[#This Row],[total_RC]]&gt;2),1,Beazley_data[[#This Row],[total_RC]])</f>
        <v>1</v>
      </c>
      <c r="P2514" s="39" t="str">
        <f>Beazley_data[[#This Row],[key]]</f>
        <v>PF2024</v>
      </c>
      <c r="Q2514" s="40">
        <f>Beazley_data[[#This Row],[WEP]]</f>
        <v>3773908.3804000001</v>
      </c>
      <c r="R2514" s="40">
        <f t="shared" si="315"/>
        <v>0</v>
      </c>
      <c r="S2514" s="41" t="str">
        <f t="shared" si="316"/>
        <v>no values</v>
      </c>
      <c r="U2514" s="42">
        <f>Beazley_data[[#This Row],[Acq_costs]]</f>
        <v>1441351.5949474601</v>
      </c>
      <c r="V2514" s="40">
        <f t="shared" si="317"/>
        <v>0</v>
      </c>
      <c r="W2514" s="43" t="str">
        <f t="shared" si="318"/>
        <v>no values</v>
      </c>
      <c r="Y2514" s="44">
        <f>Beazley_data[[#This Row],[total_RC]]</f>
        <v>1</v>
      </c>
      <c r="Z2514" s="45">
        <f t="shared" si="319"/>
        <v>0</v>
      </c>
      <c r="AA2514" s="43" t="str">
        <f t="shared" si="320"/>
        <v>no values</v>
      </c>
      <c r="AD2514" s="42">
        <f>Beazley_data[[#This Row],[Cat_incurred]]+Beazley_data[[#This Row],[incurred_exc_cat]]</f>
        <v>0</v>
      </c>
      <c r="AE2514" s="40">
        <f t="shared" si="321"/>
        <v>0</v>
      </c>
      <c r="AF2514" s="43" t="str">
        <f t="shared" si="322"/>
        <v>no values</v>
      </c>
    </row>
    <row r="2515" spans="1:32" x14ac:dyDescent="0.25">
      <c r="A2515" s="46" t="s">
        <v>2797</v>
      </c>
      <c r="B2515" s="46" t="s">
        <v>22</v>
      </c>
      <c r="C2515">
        <v>2008</v>
      </c>
      <c r="D2515" s="84">
        <v>4180615.8824999998</v>
      </c>
      <c r="E2515">
        <v>728154.43807364302</v>
      </c>
      <c r="F2515">
        <v>3467422.3608496198</v>
      </c>
      <c r="G2515">
        <v>3467422.3608496198</v>
      </c>
      <c r="H2515">
        <v>982555.90979889606</v>
      </c>
      <c r="I2515">
        <v>982555.90979889606</v>
      </c>
      <c r="J2515">
        <v>0.89954855917086496</v>
      </c>
      <c r="K2515">
        <v>4449978.2706485204</v>
      </c>
      <c r="L2515">
        <v>4449978.2706485204</v>
      </c>
      <c r="M2515" s="38">
        <f>IF(OR(Beazley_data[[#This Row],[total_RC]]&lt;0.6,Beazley_data[[#This Row],[total_RC]]&gt;2),1,Beazley_data[[#This Row],[total_RC]])</f>
        <v>0.89954855917086496</v>
      </c>
      <c r="P2515" s="39" t="str">
        <f>Beazley_data[[#This Row],[key]]</f>
        <v>PG2008</v>
      </c>
      <c r="Q2515" s="40">
        <f>Beazley_data[[#This Row],[WEP]]</f>
        <v>4180615.8824999998</v>
      </c>
      <c r="R2515" s="40">
        <f t="shared" si="315"/>
        <v>4192934.2640247601</v>
      </c>
      <c r="S2515" s="41">
        <f t="shared" si="316"/>
        <v>2.9378904483315154E-3</v>
      </c>
      <c r="U2515" s="42">
        <f>Beazley_data[[#This Row],[Acq_costs]]</f>
        <v>728154.43807364302</v>
      </c>
      <c r="V2515" s="40">
        <f t="shared" si="317"/>
        <v>730432.01169050904</v>
      </c>
      <c r="W2515" s="43">
        <f t="shared" si="318"/>
        <v>3.1181185660179578E-3</v>
      </c>
      <c r="Y2515" s="44">
        <f>Beazley_data[[#This Row],[total_RC]]</f>
        <v>0.89954855917086496</v>
      </c>
      <c r="Z2515" s="45">
        <f t="shared" si="319"/>
        <v>0.89966992154755898</v>
      </c>
      <c r="AA2515" s="43">
        <f t="shared" si="320"/>
        <v>1.3489655904608066E-4</v>
      </c>
      <c r="AD2515" s="42">
        <f>Beazley_data[[#This Row],[Cat_incurred]]+Beazley_data[[#This Row],[incurred_exc_cat]]</f>
        <v>4449978.2706485158</v>
      </c>
      <c r="AE2515" s="40">
        <f t="shared" si="321"/>
        <v>4461278.1395282997</v>
      </c>
      <c r="AF2515" s="43">
        <f t="shared" si="322"/>
        <v>2.5328770200771784E-3</v>
      </c>
    </row>
    <row r="2516" spans="1:32" x14ac:dyDescent="0.25">
      <c r="A2516" s="48" t="s">
        <v>2798</v>
      </c>
      <c r="B2516" s="48" t="s">
        <v>22</v>
      </c>
      <c r="C2516" s="49">
        <v>2009</v>
      </c>
      <c r="D2516" s="85">
        <v>6337289.8334999997</v>
      </c>
      <c r="E2516" s="49">
        <v>1066510.7464051</v>
      </c>
      <c r="F2516" s="49">
        <v>271930.77379955398</v>
      </c>
      <c r="G2516" s="49">
        <v>738274.80005955405</v>
      </c>
      <c r="H2516" s="49">
        <v>1960098.4868846401</v>
      </c>
      <c r="I2516" s="49">
        <v>1960098.4868846401</v>
      </c>
      <c r="J2516" s="49">
        <v>1.139062911903</v>
      </c>
      <c r="K2516" s="49">
        <v>2232029.2606842001</v>
      </c>
      <c r="L2516" s="49">
        <v>2698373.2869441998</v>
      </c>
      <c r="M2516" s="38">
        <f>IF(OR(Beazley_data[[#This Row],[total_RC]]&lt;0.6,Beazley_data[[#This Row],[total_RC]]&gt;2),1,Beazley_data[[#This Row],[total_RC]])</f>
        <v>1.139062911903</v>
      </c>
      <c r="P2516" s="39" t="str">
        <f>Beazley_data[[#This Row],[key]]</f>
        <v>PG2009</v>
      </c>
      <c r="Q2516" s="40">
        <f>Beazley_data[[#This Row],[WEP]]</f>
        <v>6337289.8334999997</v>
      </c>
      <c r="R2516" s="40">
        <f t="shared" si="315"/>
        <v>6174123.1988114296</v>
      </c>
      <c r="S2516" s="41">
        <f t="shared" si="316"/>
        <v>-2.6427499004228017E-2</v>
      </c>
      <c r="U2516" s="42">
        <f>Beazley_data[[#This Row],[Acq_costs]]</f>
        <v>1066510.7464051</v>
      </c>
      <c r="V2516" s="40">
        <f t="shared" si="317"/>
        <v>1033838.56350877</v>
      </c>
      <c r="W2516" s="43">
        <f t="shared" si="318"/>
        <v>-3.1602789883792982E-2</v>
      </c>
      <c r="Y2516" s="44">
        <f>Beazley_data[[#This Row],[total_RC]]</f>
        <v>1.139062911903</v>
      </c>
      <c r="Z2516" s="45">
        <f t="shared" si="319"/>
        <v>1.1403946615465701</v>
      </c>
      <c r="AA2516" s="43">
        <f t="shared" si="320"/>
        <v>1.1677971569631861E-3</v>
      </c>
      <c r="AD2516" s="42">
        <f>Beazley_data[[#This Row],[Cat_incurred]]+Beazley_data[[#This Row],[incurred_exc_cat]]</f>
        <v>2698373.2869441942</v>
      </c>
      <c r="AE2516" s="40">
        <f t="shared" si="321"/>
        <v>2721348.7742266799</v>
      </c>
      <c r="AF2516" s="43">
        <f t="shared" si="322"/>
        <v>8.4426838265207662E-3</v>
      </c>
    </row>
    <row r="2517" spans="1:32" x14ac:dyDescent="0.25">
      <c r="A2517" s="46" t="s">
        <v>2799</v>
      </c>
      <c r="B2517" s="46" t="s">
        <v>22</v>
      </c>
      <c r="C2517">
        <v>2010</v>
      </c>
      <c r="D2517" s="84">
        <v>7629343.0109999999</v>
      </c>
      <c r="E2517">
        <v>1481313.0472278299</v>
      </c>
      <c r="F2517">
        <v>2466403.3864848199</v>
      </c>
      <c r="G2517">
        <v>2466403.3864848199</v>
      </c>
      <c r="H2517">
        <v>4522682.3008495197</v>
      </c>
      <c r="I2517">
        <v>4522682.3008495197</v>
      </c>
      <c r="J2517">
        <v>0.95608524801611805</v>
      </c>
      <c r="K2517">
        <v>6989085.6873343298</v>
      </c>
      <c r="L2517">
        <v>6989085.6873343298</v>
      </c>
      <c r="M2517" s="38">
        <f>IF(OR(Beazley_data[[#This Row],[total_RC]]&lt;0.6,Beazley_data[[#This Row],[total_RC]]&gt;2),1,Beazley_data[[#This Row],[total_RC]])</f>
        <v>0.95608524801611805</v>
      </c>
      <c r="P2517" s="39" t="str">
        <f>Beazley_data[[#This Row],[key]]</f>
        <v>PG2010</v>
      </c>
      <c r="Q2517" s="40">
        <f>Beazley_data[[#This Row],[WEP]]</f>
        <v>7629343.0109999999</v>
      </c>
      <c r="R2517" s="40">
        <f t="shared" si="315"/>
        <v>7478130.6913034003</v>
      </c>
      <c r="S2517" s="41">
        <f t="shared" si="316"/>
        <v>-2.0220604043795345E-2</v>
      </c>
      <c r="U2517" s="42">
        <f>Beazley_data[[#This Row],[Acq_costs]]</f>
        <v>1481313.0472278299</v>
      </c>
      <c r="V2517" s="40">
        <f t="shared" si="317"/>
        <v>1433485.1877599999</v>
      </c>
      <c r="W2517" s="43">
        <f t="shared" si="318"/>
        <v>-3.3364739221733476E-2</v>
      </c>
      <c r="Y2517" s="44">
        <f>Beazley_data[[#This Row],[total_RC]]</f>
        <v>0.95608524801611805</v>
      </c>
      <c r="Z2517" s="45">
        <f t="shared" si="319"/>
        <v>0.95629781448769502</v>
      </c>
      <c r="AA2517" s="43">
        <f t="shared" si="320"/>
        <v>2.2228062048938672E-4</v>
      </c>
      <c r="AD2517" s="42">
        <f>Beazley_data[[#This Row],[Cat_incurred]]+Beazley_data[[#This Row],[incurred_exc_cat]]</f>
        <v>6989085.6873343401</v>
      </c>
      <c r="AE2517" s="40">
        <f t="shared" si="321"/>
        <v>7036714.7901885901</v>
      </c>
      <c r="AF2517" s="43">
        <f t="shared" si="322"/>
        <v>6.768656151967401E-3</v>
      </c>
    </row>
    <row r="2518" spans="1:32" x14ac:dyDescent="0.25">
      <c r="A2518" s="48" t="s">
        <v>2800</v>
      </c>
      <c r="B2518" s="48" t="s">
        <v>22</v>
      </c>
      <c r="C2518" s="49">
        <v>2011</v>
      </c>
      <c r="D2518" s="85">
        <v>9853450.3454</v>
      </c>
      <c r="E2518" s="49">
        <v>1937839.3281592201</v>
      </c>
      <c r="F2518" s="49">
        <v>2645034.8223835202</v>
      </c>
      <c r="G2518" s="49">
        <v>2645034.8223835202</v>
      </c>
      <c r="H2518" s="49">
        <v>1738714.75039046</v>
      </c>
      <c r="I2518" s="49">
        <v>1757616.75039046</v>
      </c>
      <c r="J2518" s="49">
        <v>1.0953891258717501</v>
      </c>
      <c r="K2518" s="49">
        <v>4383749.5727739697</v>
      </c>
      <c r="L2518" s="49">
        <v>4402651.5727739697</v>
      </c>
      <c r="M2518" s="38">
        <f>IF(OR(Beazley_data[[#This Row],[total_RC]]&lt;0.6,Beazley_data[[#This Row],[total_RC]]&gt;2),1,Beazley_data[[#This Row],[total_RC]])</f>
        <v>1.0953891258717501</v>
      </c>
      <c r="P2518" s="39" t="str">
        <f>Beazley_data[[#This Row],[key]]</f>
        <v>PG2011</v>
      </c>
      <c r="Q2518" s="40">
        <f>Beazley_data[[#This Row],[WEP]]</f>
        <v>9853450.3454</v>
      </c>
      <c r="R2518" s="40">
        <f t="shared" si="315"/>
        <v>9769335.3741190806</v>
      </c>
      <c r="S2518" s="41">
        <f t="shared" si="316"/>
        <v>-8.6101017172321402E-3</v>
      </c>
      <c r="U2518" s="42">
        <f>Beazley_data[[#This Row],[Acq_costs]]</f>
        <v>1937839.3281592201</v>
      </c>
      <c r="V2518" s="40">
        <f t="shared" si="317"/>
        <v>1933304.4735988199</v>
      </c>
      <c r="W2518" s="43">
        <f t="shared" si="318"/>
        <v>-2.3456494423553247E-3</v>
      </c>
      <c r="Y2518" s="44">
        <f>Beazley_data[[#This Row],[total_RC]]</f>
        <v>1.0953891258717501</v>
      </c>
      <c r="Z2518" s="45">
        <f t="shared" si="319"/>
        <v>1.0965813769332899</v>
      </c>
      <c r="AA2518" s="43">
        <f t="shared" si="320"/>
        <v>1.087243579563719E-3</v>
      </c>
      <c r="AD2518" s="42">
        <f>Beazley_data[[#This Row],[Cat_incurred]]+Beazley_data[[#This Row],[incurred_exc_cat]]</f>
        <v>4402651.57277398</v>
      </c>
      <c r="AE2518" s="40">
        <f t="shared" si="321"/>
        <v>4418710.9035980804</v>
      </c>
      <c r="AF2518" s="43">
        <f t="shared" si="322"/>
        <v>3.6343927390731934E-3</v>
      </c>
    </row>
    <row r="2519" spans="1:32" x14ac:dyDescent="0.25">
      <c r="A2519" s="46" t="s">
        <v>2801</v>
      </c>
      <c r="B2519" s="46" t="s">
        <v>22</v>
      </c>
      <c r="C2519">
        <v>2012</v>
      </c>
      <c r="D2519" s="84">
        <v>14998575.4268</v>
      </c>
      <c r="E2519">
        <v>4028913.2011755998</v>
      </c>
      <c r="F2519">
        <v>4090542.06158436</v>
      </c>
      <c r="G2519">
        <v>4090542.06158436</v>
      </c>
      <c r="H2519">
        <v>3446279.8643147498</v>
      </c>
      <c r="I2519">
        <v>3446279.8643147498</v>
      </c>
      <c r="J2519">
        <v>1.0755173290292499</v>
      </c>
      <c r="K2519">
        <v>7536821.9258991098</v>
      </c>
      <c r="L2519">
        <v>7536821.9258991098</v>
      </c>
      <c r="M2519" s="38">
        <f>IF(OR(Beazley_data[[#This Row],[total_RC]]&lt;0.6,Beazley_data[[#This Row],[total_RC]]&gt;2),1,Beazley_data[[#This Row],[total_RC]])</f>
        <v>1.0755173290292499</v>
      </c>
      <c r="P2519" s="39" t="str">
        <f>Beazley_data[[#This Row],[key]]</f>
        <v>PG2012</v>
      </c>
      <c r="Q2519" s="40">
        <f>Beazley_data[[#This Row],[WEP]]</f>
        <v>14998575.4268</v>
      </c>
      <c r="R2519" s="40">
        <f t="shared" si="315"/>
        <v>14933961.9191161</v>
      </c>
      <c r="S2519" s="41">
        <f t="shared" si="316"/>
        <v>-4.326615270204435E-3</v>
      </c>
      <c r="U2519" s="42">
        <f>Beazley_data[[#This Row],[Acq_costs]]</f>
        <v>4028913.2011755998</v>
      </c>
      <c r="V2519" s="40">
        <f t="shared" si="317"/>
        <v>4029626.0013622199</v>
      </c>
      <c r="W2519" s="43">
        <f t="shared" si="318"/>
        <v>1.768899114655134E-4</v>
      </c>
      <c r="Y2519" s="44">
        <f>Beazley_data[[#This Row],[total_RC]]</f>
        <v>1.0755173290292499</v>
      </c>
      <c r="Z2519" s="45">
        <f t="shared" si="319"/>
        <v>1.0747620805114999</v>
      </c>
      <c r="AA2519" s="43">
        <f t="shared" si="320"/>
        <v>-7.0271228529997861E-4</v>
      </c>
      <c r="AD2519" s="42">
        <f>Beazley_data[[#This Row],[Cat_incurred]]+Beazley_data[[#This Row],[incurred_exc_cat]]</f>
        <v>7536821.9258991098</v>
      </c>
      <c r="AE2519" s="40">
        <f t="shared" si="321"/>
        <v>7615216.8061612798</v>
      </c>
      <c r="AF2519" s="43">
        <f t="shared" si="322"/>
        <v>1.0294504051249423E-2</v>
      </c>
    </row>
    <row r="2520" spans="1:32" x14ac:dyDescent="0.25">
      <c r="A2520" s="48" t="s">
        <v>2802</v>
      </c>
      <c r="B2520" s="48" t="s">
        <v>22</v>
      </c>
      <c r="C2520" s="49">
        <v>2013</v>
      </c>
      <c r="D2520" s="85">
        <v>13301505.5418</v>
      </c>
      <c r="E2520" s="49">
        <v>3449532.3627334498</v>
      </c>
      <c r="F2520" s="49">
        <v>4363072.0469229799</v>
      </c>
      <c r="G2520" s="49">
        <v>4363072.0469229799</v>
      </c>
      <c r="H2520" s="49">
        <v>5391869.9073735597</v>
      </c>
      <c r="I2520" s="49">
        <v>5497999.8440843998</v>
      </c>
      <c r="J2520" s="49">
        <v>1.02947275801445</v>
      </c>
      <c r="K2520" s="49">
        <v>9754941.9542965405</v>
      </c>
      <c r="L2520" s="49">
        <v>9861071.8910073806</v>
      </c>
      <c r="M2520" s="38">
        <f>IF(OR(Beazley_data[[#This Row],[total_RC]]&lt;0.6,Beazley_data[[#This Row],[total_RC]]&gt;2),1,Beazley_data[[#This Row],[total_RC]])</f>
        <v>1.02947275801445</v>
      </c>
      <c r="P2520" s="39" t="str">
        <f>Beazley_data[[#This Row],[key]]</f>
        <v>PG2013</v>
      </c>
      <c r="Q2520" s="40">
        <f>Beazley_data[[#This Row],[WEP]]</f>
        <v>13301505.5418</v>
      </c>
      <c r="R2520" s="40">
        <f t="shared" si="315"/>
        <v>13223218.245155601</v>
      </c>
      <c r="S2520" s="41">
        <f t="shared" si="316"/>
        <v>-5.9204419977776533E-3</v>
      </c>
      <c r="U2520" s="42">
        <f>Beazley_data[[#This Row],[Acq_costs]]</f>
        <v>3449532.3627334498</v>
      </c>
      <c r="V2520" s="40">
        <f t="shared" si="317"/>
        <v>3410390.6886388198</v>
      </c>
      <c r="W2520" s="43">
        <f t="shared" si="318"/>
        <v>-1.1477181844597532E-2</v>
      </c>
      <c r="Y2520" s="44">
        <f>Beazley_data[[#This Row],[total_RC]]</f>
        <v>1.02947275801445</v>
      </c>
      <c r="Z2520" s="45">
        <f t="shared" si="319"/>
        <v>1.0272289212596399</v>
      </c>
      <c r="AA2520" s="43">
        <f t="shared" si="320"/>
        <v>-2.1843590151829025E-3</v>
      </c>
      <c r="AD2520" s="42">
        <f>Beazley_data[[#This Row],[Cat_incurred]]+Beazley_data[[#This Row],[incurred_exc_cat]]</f>
        <v>9861071.8910073787</v>
      </c>
      <c r="AE2520" s="40">
        <f t="shared" si="321"/>
        <v>10207905.1069458</v>
      </c>
      <c r="AF2520" s="43">
        <f t="shared" si="322"/>
        <v>3.3976923992213061E-2</v>
      </c>
    </row>
    <row r="2521" spans="1:32" x14ac:dyDescent="0.25">
      <c r="A2521" s="46" t="s">
        <v>2803</v>
      </c>
      <c r="B2521" s="46" t="s">
        <v>22</v>
      </c>
      <c r="C2521">
        <v>2014</v>
      </c>
      <c r="D2521" s="84">
        <v>11571756.953199999</v>
      </c>
      <c r="E2521">
        <v>3462679.3201740901</v>
      </c>
      <c r="F2521">
        <v>3051630.3360793898</v>
      </c>
      <c r="G2521">
        <v>3051734.7885793899</v>
      </c>
      <c r="H2521">
        <v>3386280.1776957498</v>
      </c>
      <c r="I2521">
        <v>3388535.5549247498</v>
      </c>
      <c r="J2521">
        <v>0.97679501505396504</v>
      </c>
      <c r="K2521">
        <v>6437910.51377514</v>
      </c>
      <c r="L2521">
        <v>6440270.3435041402</v>
      </c>
      <c r="M2521" s="38">
        <f>IF(OR(Beazley_data[[#This Row],[total_RC]]&lt;0.6,Beazley_data[[#This Row],[total_RC]]&gt;2),1,Beazley_data[[#This Row],[total_RC]])</f>
        <v>0.97679501505396504</v>
      </c>
      <c r="P2521" s="39" t="str">
        <f>Beazley_data[[#This Row],[key]]</f>
        <v>PG2014</v>
      </c>
      <c r="Q2521" s="40">
        <f>Beazley_data[[#This Row],[WEP]]</f>
        <v>11571756.953199999</v>
      </c>
      <c r="R2521" s="40">
        <f t="shared" si="315"/>
        <v>11580905.5473915</v>
      </c>
      <c r="S2521" s="41">
        <f t="shared" si="316"/>
        <v>7.899722654729327E-4</v>
      </c>
      <c r="U2521" s="42">
        <f>Beazley_data[[#This Row],[Acq_costs]]</f>
        <v>3462679.3201740901</v>
      </c>
      <c r="V2521" s="40">
        <f t="shared" si="317"/>
        <v>3464229.8206087002</v>
      </c>
      <c r="W2521" s="43">
        <f t="shared" si="318"/>
        <v>4.4757435704355863E-4</v>
      </c>
      <c r="Y2521" s="44">
        <f>Beazley_data[[#This Row],[total_RC]]</f>
        <v>0.97679501505396504</v>
      </c>
      <c r="Z2521" s="45">
        <f t="shared" si="319"/>
        <v>0.97675115114643596</v>
      </c>
      <c r="AA2521" s="43">
        <f t="shared" si="320"/>
        <v>-4.4907966043961808E-5</v>
      </c>
      <c r="AD2521" s="42">
        <f>Beazley_data[[#This Row],[Cat_incurred]]+Beazley_data[[#This Row],[incurred_exc_cat]]</f>
        <v>6440270.3435041402</v>
      </c>
      <c r="AE2521" s="40">
        <f t="shared" si="321"/>
        <v>6530667.2873866297</v>
      </c>
      <c r="AF2521" s="43">
        <f t="shared" si="322"/>
        <v>1.3841915367068658E-2</v>
      </c>
    </row>
    <row r="2522" spans="1:32" x14ac:dyDescent="0.25">
      <c r="A2522" s="48" t="s">
        <v>2804</v>
      </c>
      <c r="B2522" s="48" t="s">
        <v>22</v>
      </c>
      <c r="C2522" s="49">
        <v>2015</v>
      </c>
      <c r="D2522" s="85">
        <v>13023479.793299999</v>
      </c>
      <c r="E2522" s="49">
        <v>3747273.5418666601</v>
      </c>
      <c r="F2522" s="49">
        <v>4058232.7506643599</v>
      </c>
      <c r="G2522" s="49">
        <v>4065447.6708966801</v>
      </c>
      <c r="H2522" s="49">
        <v>6152021.3757800898</v>
      </c>
      <c r="I2522" s="49">
        <v>6152296.7125700898</v>
      </c>
      <c r="J2522" s="49">
        <v>0.96819583463431202</v>
      </c>
      <c r="K2522" s="49">
        <v>10210254.126444399</v>
      </c>
      <c r="L2522" s="49">
        <v>10217744.383466801</v>
      </c>
      <c r="M2522" s="38">
        <f>IF(OR(Beazley_data[[#This Row],[total_RC]]&lt;0.6,Beazley_data[[#This Row],[total_RC]]&gt;2),1,Beazley_data[[#This Row],[total_RC]])</f>
        <v>0.96819583463431202</v>
      </c>
      <c r="P2522" s="39" t="str">
        <f>Beazley_data[[#This Row],[key]]</f>
        <v>PG2015</v>
      </c>
      <c r="Q2522" s="40">
        <f>Beazley_data[[#This Row],[WEP]]</f>
        <v>13023479.793299999</v>
      </c>
      <c r="R2522" s="40">
        <f t="shared" si="315"/>
        <v>13467672.0532803</v>
      </c>
      <c r="S2522" s="41">
        <f t="shared" si="316"/>
        <v>3.2982111401510493E-2</v>
      </c>
      <c r="U2522" s="42">
        <f>Beazley_data[[#This Row],[Acq_costs]]</f>
        <v>3747273.5418666601</v>
      </c>
      <c r="V2522" s="40">
        <f t="shared" si="317"/>
        <v>3944640.9782141601</v>
      </c>
      <c r="W2522" s="43">
        <f t="shared" si="318"/>
        <v>5.0034321865421894E-2</v>
      </c>
      <c r="Y2522" s="44">
        <f>Beazley_data[[#This Row],[total_RC]]</f>
        <v>0.96819583463431202</v>
      </c>
      <c r="Z2522" s="45">
        <f t="shared" si="319"/>
        <v>0.969429555522487</v>
      </c>
      <c r="AA2522" s="43">
        <f t="shared" si="320"/>
        <v>1.2726256190013119E-3</v>
      </c>
      <c r="AD2522" s="42">
        <f>Beazley_data[[#This Row],[Cat_incurred]]+Beazley_data[[#This Row],[incurred_exc_cat]]</f>
        <v>10217744.383466769</v>
      </c>
      <c r="AE2522" s="40">
        <f t="shared" si="321"/>
        <v>10365657.388705799</v>
      </c>
      <c r="AF2522" s="43">
        <f t="shared" si="322"/>
        <v>1.4269524806038179E-2</v>
      </c>
    </row>
    <row r="2523" spans="1:32" x14ac:dyDescent="0.25">
      <c r="A2523" s="46" t="s">
        <v>2805</v>
      </c>
      <c r="B2523" s="46" t="s">
        <v>22</v>
      </c>
      <c r="C2523">
        <v>2016</v>
      </c>
      <c r="D2523" s="84">
        <v>11576967.675899999</v>
      </c>
      <c r="E2523">
        <v>3613888.0392457298</v>
      </c>
      <c r="F2523">
        <v>5054940.4968067203</v>
      </c>
      <c r="G2523">
        <v>5068434.4280155804</v>
      </c>
      <c r="H2523">
        <v>5007914.6130977897</v>
      </c>
      <c r="I2523">
        <v>5162615.97176209</v>
      </c>
      <c r="J2523">
        <v>1.02835327799024</v>
      </c>
      <c r="K2523">
        <v>10062855.1099045</v>
      </c>
      <c r="L2523">
        <v>10231050.399777699</v>
      </c>
      <c r="M2523" s="38">
        <f>IF(OR(Beazley_data[[#This Row],[total_RC]]&lt;0.6,Beazley_data[[#This Row],[total_RC]]&gt;2),1,Beazley_data[[#This Row],[total_RC]])</f>
        <v>1.02835327799024</v>
      </c>
      <c r="P2523" s="39" t="str">
        <f>Beazley_data[[#This Row],[key]]</f>
        <v>PG2016</v>
      </c>
      <c r="Q2523" s="40">
        <f>Beazley_data[[#This Row],[WEP]]</f>
        <v>11576967.675899999</v>
      </c>
      <c r="R2523" s="40">
        <f t="shared" si="315"/>
        <v>11906672.9266792</v>
      </c>
      <c r="S2523" s="41">
        <f t="shared" si="316"/>
        <v>2.7690795977139179E-2</v>
      </c>
      <c r="U2523" s="42">
        <f>Beazley_data[[#This Row],[Acq_costs]]</f>
        <v>3613888.0392457298</v>
      </c>
      <c r="V2523" s="40">
        <f t="shared" si="317"/>
        <v>3756495.6832646602</v>
      </c>
      <c r="W2523" s="43">
        <f t="shared" si="318"/>
        <v>3.7962946331671084E-2</v>
      </c>
      <c r="Y2523" s="44">
        <f>Beazley_data[[#This Row],[total_RC]]</f>
        <v>1.02835327799024</v>
      </c>
      <c r="Z2523" s="45">
        <f t="shared" si="319"/>
        <v>1.02745698897061</v>
      </c>
      <c r="AA2523" s="43">
        <f t="shared" si="320"/>
        <v>-8.7233726496715905E-4</v>
      </c>
      <c r="AD2523" s="42">
        <f>Beazley_data[[#This Row],[Cat_incurred]]+Beazley_data[[#This Row],[incurred_exc_cat]]</f>
        <v>10231050.399777669</v>
      </c>
      <c r="AE2523" s="40">
        <f t="shared" si="321"/>
        <v>10667352.8124367</v>
      </c>
      <c r="AF2523" s="43">
        <f t="shared" si="322"/>
        <v>4.0900720200269407E-2</v>
      </c>
    </row>
    <row r="2524" spans="1:32" x14ac:dyDescent="0.25">
      <c r="A2524" s="48" t="s">
        <v>2806</v>
      </c>
      <c r="B2524" s="48" t="s">
        <v>22</v>
      </c>
      <c r="C2524" s="49">
        <v>2017</v>
      </c>
      <c r="D2524" s="85">
        <v>16281524.056700001</v>
      </c>
      <c r="E2524" s="49">
        <v>4369315.4295375003</v>
      </c>
      <c r="F2524" s="49">
        <v>8313546.6783625698</v>
      </c>
      <c r="G2524" s="49">
        <v>8664670.9989776704</v>
      </c>
      <c r="H2524" s="49">
        <v>5587702.1657309597</v>
      </c>
      <c r="I2524" s="49">
        <v>6082195.9101888901</v>
      </c>
      <c r="J2524" s="49">
        <v>0.98096325468095502</v>
      </c>
      <c r="K2524" s="49">
        <v>13901248.8440935</v>
      </c>
      <c r="L2524" s="49">
        <v>14746866.909166601</v>
      </c>
      <c r="M2524" s="38">
        <f>IF(OR(Beazley_data[[#This Row],[total_RC]]&lt;0.6,Beazley_data[[#This Row],[total_RC]]&gt;2),1,Beazley_data[[#This Row],[total_RC]])</f>
        <v>0.98096325468095502</v>
      </c>
      <c r="P2524" s="39" t="str">
        <f>Beazley_data[[#This Row],[key]]</f>
        <v>PG2017</v>
      </c>
      <c r="Q2524" s="40">
        <f>Beazley_data[[#This Row],[WEP]]</f>
        <v>16281524.056700001</v>
      </c>
      <c r="R2524" s="40">
        <f t="shared" si="315"/>
        <v>16453056.7543678</v>
      </c>
      <c r="S2524" s="41">
        <f t="shared" si="316"/>
        <v>1.0425582323616737E-2</v>
      </c>
      <c r="U2524" s="42">
        <f>Beazley_data[[#This Row],[Acq_costs]]</f>
        <v>4369315.4295375003</v>
      </c>
      <c r="V2524" s="40">
        <f t="shared" si="317"/>
        <v>4442858.2212402197</v>
      </c>
      <c r="W2524" s="43">
        <f t="shared" si="318"/>
        <v>1.6553035915287437E-2</v>
      </c>
      <c r="Y2524" s="44">
        <f>Beazley_data[[#This Row],[total_RC]]</f>
        <v>0.98096325468095502</v>
      </c>
      <c r="Z2524" s="45">
        <f t="shared" si="319"/>
        <v>0.981080423728944</v>
      </c>
      <c r="AA2524" s="43">
        <f t="shared" si="320"/>
        <v>1.1942858623519538E-4</v>
      </c>
      <c r="AD2524" s="42">
        <f>Beazley_data[[#This Row],[Cat_incurred]]+Beazley_data[[#This Row],[incurred_exc_cat]]</f>
        <v>14746866.90916656</v>
      </c>
      <c r="AE2524" s="40">
        <f t="shared" si="321"/>
        <v>14017899.298717599</v>
      </c>
      <c r="AF2524" s="43">
        <f t="shared" si="322"/>
        <v>-5.2002628561873633E-2</v>
      </c>
    </row>
    <row r="2525" spans="1:32" x14ac:dyDescent="0.25">
      <c r="A2525" s="46" t="s">
        <v>2807</v>
      </c>
      <c r="B2525" s="46" t="s">
        <v>22</v>
      </c>
      <c r="C2525">
        <v>2018</v>
      </c>
      <c r="D2525" s="84">
        <v>10485200.4881</v>
      </c>
      <c r="E2525">
        <v>3032767.3120174501</v>
      </c>
      <c r="F2525">
        <v>2264405.28416113</v>
      </c>
      <c r="G2525">
        <v>2368202.18768543</v>
      </c>
      <c r="H2525">
        <v>9263638.4549772497</v>
      </c>
      <c r="I2525">
        <v>9516852.5165830497</v>
      </c>
      <c r="J2525">
        <v>1.057069596209</v>
      </c>
      <c r="K2525">
        <v>11528043.7391384</v>
      </c>
      <c r="L2525">
        <v>11885054.7042685</v>
      </c>
      <c r="M2525" s="38">
        <f>IF(OR(Beazley_data[[#This Row],[total_RC]]&lt;0.6,Beazley_data[[#This Row],[total_RC]]&gt;2),1,Beazley_data[[#This Row],[total_RC]])</f>
        <v>1.057069596209</v>
      </c>
      <c r="P2525" s="39" t="str">
        <f>Beazley_data[[#This Row],[key]]</f>
        <v>PG2018</v>
      </c>
      <c r="Q2525" s="40">
        <f>Beazley_data[[#This Row],[WEP]]</f>
        <v>10485200.4881</v>
      </c>
      <c r="R2525" s="40">
        <f t="shared" si="315"/>
        <v>10842770.8116065</v>
      </c>
      <c r="S2525" s="41">
        <f t="shared" si="316"/>
        <v>3.2977762761871178E-2</v>
      </c>
      <c r="U2525" s="42">
        <f>Beazley_data[[#This Row],[Acq_costs]]</f>
        <v>3032767.3120174501</v>
      </c>
      <c r="V2525" s="40">
        <f t="shared" si="317"/>
        <v>3162906.7343584001</v>
      </c>
      <c r="W2525" s="43">
        <f t="shared" si="318"/>
        <v>4.1145513690699756E-2</v>
      </c>
      <c r="Y2525" s="44">
        <f>Beazley_data[[#This Row],[total_RC]]</f>
        <v>1.057069596209</v>
      </c>
      <c r="Z2525" s="45">
        <f t="shared" si="319"/>
        <v>1.05723098647814</v>
      </c>
      <c r="AA2525" s="43">
        <f t="shared" si="320"/>
        <v>1.526537447389777E-4</v>
      </c>
      <c r="AD2525" s="42">
        <f>Beazley_data[[#This Row],[Cat_incurred]]+Beazley_data[[#This Row],[incurred_exc_cat]]</f>
        <v>11885054.70426848</v>
      </c>
      <c r="AE2525" s="40">
        <f t="shared" si="321"/>
        <v>12360433.550918</v>
      </c>
      <c r="AF2525" s="43">
        <f t="shared" si="322"/>
        <v>3.8459722686200931E-2</v>
      </c>
    </row>
    <row r="2526" spans="1:32" x14ac:dyDescent="0.25">
      <c r="A2526" s="48" t="s">
        <v>2808</v>
      </c>
      <c r="B2526" s="48" t="s">
        <v>22</v>
      </c>
      <c r="C2526" s="49">
        <v>2019</v>
      </c>
      <c r="D2526" s="85">
        <v>6872921.1249000002</v>
      </c>
      <c r="E2526" s="49">
        <v>1587600.74303633</v>
      </c>
      <c r="F2526" s="49">
        <v>4371967.6264072796</v>
      </c>
      <c r="G2526" s="49">
        <v>4392436.2559566898</v>
      </c>
      <c r="H2526" s="49">
        <v>1462014.8793896299</v>
      </c>
      <c r="I2526" s="49">
        <v>1917781.7091471499</v>
      </c>
      <c r="J2526" s="49">
        <v>1.08636814320869</v>
      </c>
      <c r="K2526" s="49">
        <v>5833982.5057969</v>
      </c>
      <c r="L2526" s="49">
        <v>6310217.9651038302</v>
      </c>
      <c r="M2526" s="38">
        <f>IF(OR(Beazley_data[[#This Row],[total_RC]]&lt;0.6,Beazley_data[[#This Row],[total_RC]]&gt;2),1,Beazley_data[[#This Row],[total_RC]])</f>
        <v>1.08636814320869</v>
      </c>
      <c r="P2526" s="39" t="str">
        <f>Beazley_data[[#This Row],[key]]</f>
        <v>PG2019</v>
      </c>
      <c r="Q2526" s="40">
        <f>Beazley_data[[#This Row],[WEP]]</f>
        <v>6872921.1249000002</v>
      </c>
      <c r="R2526" s="40">
        <f t="shared" si="315"/>
        <v>6946715.13122309</v>
      </c>
      <c r="S2526" s="41">
        <f t="shared" si="316"/>
        <v>1.0622863458357635E-2</v>
      </c>
      <c r="U2526" s="42">
        <f>Beazley_data[[#This Row],[Acq_costs]]</f>
        <v>1587600.74303633</v>
      </c>
      <c r="V2526" s="40">
        <f t="shared" si="317"/>
        <v>1596032.52596176</v>
      </c>
      <c r="W2526" s="43">
        <f t="shared" si="318"/>
        <v>5.2829643433169029E-3</v>
      </c>
      <c r="Y2526" s="44">
        <f>Beazley_data[[#This Row],[total_RC]]</f>
        <v>1.08636814320869</v>
      </c>
      <c r="Z2526" s="45">
        <f t="shared" si="319"/>
        <v>1.0873088388590699</v>
      </c>
      <c r="AA2526" s="43">
        <f t="shared" si="320"/>
        <v>8.6515957266290093E-4</v>
      </c>
      <c r="AD2526" s="42">
        <f>Beazley_data[[#This Row],[Cat_incurred]]+Beazley_data[[#This Row],[incurred_exc_cat]]</f>
        <v>6310217.9651038395</v>
      </c>
      <c r="AE2526" s="40">
        <f t="shared" si="321"/>
        <v>7444619.6289929496</v>
      </c>
      <c r="AF2526" s="43">
        <f t="shared" si="322"/>
        <v>0.15237872724500273</v>
      </c>
    </row>
    <row r="2527" spans="1:32" x14ac:dyDescent="0.25">
      <c r="A2527" s="46" t="s">
        <v>2809</v>
      </c>
      <c r="B2527" s="46" t="s">
        <v>22</v>
      </c>
      <c r="C2527">
        <v>2020</v>
      </c>
      <c r="D2527" s="84">
        <v>8218058.0020000003</v>
      </c>
      <c r="E2527">
        <v>1851235.95284838</v>
      </c>
      <c r="F2527">
        <v>1639804.7757176999</v>
      </c>
      <c r="G2527">
        <v>1853718.0324184999</v>
      </c>
      <c r="H2527">
        <v>414625.56664643</v>
      </c>
      <c r="I2527">
        <v>991001.06594642997</v>
      </c>
      <c r="J2527">
        <v>1.2991005601793799</v>
      </c>
      <c r="K2527">
        <v>2054430.3423641301</v>
      </c>
      <c r="L2527">
        <v>2844719.0983649301</v>
      </c>
      <c r="M2527" s="38">
        <f>IF(OR(Beazley_data[[#This Row],[total_RC]]&lt;0.6,Beazley_data[[#This Row],[total_RC]]&gt;2),1,Beazley_data[[#This Row],[total_RC]])</f>
        <v>1.2991005601793799</v>
      </c>
      <c r="P2527" s="39" t="str">
        <f>Beazley_data[[#This Row],[key]]</f>
        <v>PG2020</v>
      </c>
      <c r="Q2527" s="40">
        <f>Beazley_data[[#This Row],[WEP]]</f>
        <v>8218058.0020000003</v>
      </c>
      <c r="R2527" s="40">
        <f t="shared" si="315"/>
        <v>8307683.5061909296</v>
      </c>
      <c r="S2527" s="41">
        <f t="shared" si="316"/>
        <v>1.0788266563614254E-2</v>
      </c>
      <c r="U2527" s="42">
        <f>Beazley_data[[#This Row],[Acq_costs]]</f>
        <v>1851235.95284838</v>
      </c>
      <c r="V2527" s="40">
        <f t="shared" si="317"/>
        <v>1872689.9352760001</v>
      </c>
      <c r="W2527" s="43">
        <f t="shared" si="318"/>
        <v>1.1456238442621936E-2</v>
      </c>
      <c r="Y2527" s="44">
        <f>Beazley_data[[#This Row],[total_RC]]</f>
        <v>1.2991005601793799</v>
      </c>
      <c r="Z2527" s="45">
        <f t="shared" si="319"/>
        <v>1.29844295848652</v>
      </c>
      <c r="AA2527" s="43">
        <f t="shared" si="320"/>
        <v>-5.0645404833678351E-4</v>
      </c>
      <c r="AD2527" s="42">
        <f>Beazley_data[[#This Row],[Cat_incurred]]+Beazley_data[[#This Row],[incurred_exc_cat]]</f>
        <v>2844719.0983649297</v>
      </c>
      <c r="AE2527" s="40">
        <f t="shared" si="321"/>
        <v>3153745.6504733302</v>
      </c>
      <c r="AF2527" s="43">
        <f t="shared" si="322"/>
        <v>9.7987151266310968E-2</v>
      </c>
    </row>
    <row r="2528" spans="1:32" x14ac:dyDescent="0.25">
      <c r="A2528" s="48" t="s">
        <v>2810</v>
      </c>
      <c r="B2528" s="48" t="s">
        <v>22</v>
      </c>
      <c r="C2528" s="49">
        <v>2021</v>
      </c>
      <c r="D2528" s="85">
        <v>6610827.3509999998</v>
      </c>
      <c r="E2528" s="49">
        <v>1161285.6572425</v>
      </c>
      <c r="F2528" s="49">
        <v>1321351.8034530701</v>
      </c>
      <c r="G2528" s="49">
        <v>1442840.7623530701</v>
      </c>
      <c r="H2528" s="49">
        <v>30786.415793672899</v>
      </c>
      <c r="I2528" s="49">
        <v>2374295.1826186702</v>
      </c>
      <c r="J2528" s="49">
        <v>1.04587864376535</v>
      </c>
      <c r="K2528" s="49">
        <v>1352138.21924674</v>
      </c>
      <c r="L2528" s="49">
        <v>3817135.9449717398</v>
      </c>
      <c r="M2528" s="38">
        <f>IF(OR(Beazley_data[[#This Row],[total_RC]]&lt;0.6,Beazley_data[[#This Row],[total_RC]]&gt;2),1,Beazley_data[[#This Row],[total_RC]])</f>
        <v>1.04587864376535</v>
      </c>
      <c r="P2528" s="39" t="str">
        <f>Beazley_data[[#This Row],[key]]</f>
        <v>PG2021</v>
      </c>
      <c r="Q2528" s="40">
        <f>Beazley_data[[#This Row],[WEP]]</f>
        <v>6610827.3509999998</v>
      </c>
      <c r="R2528" s="40">
        <f t="shared" si="315"/>
        <v>6076927.3483357504</v>
      </c>
      <c r="S2528" s="41">
        <f t="shared" si="316"/>
        <v>-8.7856900709939401E-2</v>
      </c>
      <c r="U2528" s="42">
        <f>Beazley_data[[#This Row],[Acq_costs]]</f>
        <v>1161285.6572425</v>
      </c>
      <c r="V2528" s="40">
        <f t="shared" si="317"/>
        <v>1097460.5380520599</v>
      </c>
      <c r="W2528" s="43">
        <f t="shared" si="318"/>
        <v>-5.8157097205268619E-2</v>
      </c>
      <c r="Y2528" s="44">
        <f>Beazley_data[[#This Row],[total_RC]]</f>
        <v>1.04587864376535</v>
      </c>
      <c r="Z2528" s="45">
        <f t="shared" si="319"/>
        <v>1.0398557894384499</v>
      </c>
      <c r="AA2528" s="43">
        <f t="shared" si="320"/>
        <v>-5.7920092267338226E-3</v>
      </c>
      <c r="AD2528" s="42">
        <f>Beazley_data[[#This Row],[Cat_incurred]]+Beazley_data[[#This Row],[incurred_exc_cat]]</f>
        <v>3817135.9449717402</v>
      </c>
      <c r="AE2528" s="40">
        <f t="shared" si="321"/>
        <v>1052937.5445999999</v>
      </c>
      <c r="AF2528" s="43">
        <f t="shared" si="322"/>
        <v>-2.6252254129867039</v>
      </c>
    </row>
    <row r="2529" spans="1:32" x14ac:dyDescent="0.25">
      <c r="A2529" s="46" t="s">
        <v>2811</v>
      </c>
      <c r="B2529" s="46" t="s">
        <v>22</v>
      </c>
      <c r="C2529">
        <v>2022</v>
      </c>
      <c r="D2529" s="84">
        <v>16761033.486</v>
      </c>
      <c r="E2529">
        <v>3031592.9204734298</v>
      </c>
      <c r="F2529">
        <v>6474980.8557000002</v>
      </c>
      <c r="G2529">
        <v>8612522.3132959306</v>
      </c>
      <c r="H2529">
        <v>1796591.4546755699</v>
      </c>
      <c r="I2529">
        <v>4772529.7743461803</v>
      </c>
      <c r="J2529">
        <v>1.0703564732964901</v>
      </c>
      <c r="K2529">
        <v>8271572.3103755703</v>
      </c>
      <c r="L2529">
        <v>13385052.0876421</v>
      </c>
      <c r="M2529" s="38">
        <f>IF(OR(Beazley_data[[#This Row],[total_RC]]&lt;0.6,Beazley_data[[#This Row],[total_RC]]&gt;2),1,Beazley_data[[#This Row],[total_RC]])</f>
        <v>1.0703564732964901</v>
      </c>
      <c r="P2529" s="39" t="str">
        <f>Beazley_data[[#This Row],[key]]</f>
        <v>PG2022</v>
      </c>
      <c r="Q2529" s="40">
        <f>Beazley_data[[#This Row],[WEP]]</f>
        <v>16761033.486</v>
      </c>
      <c r="R2529" s="40">
        <f t="shared" si="315"/>
        <v>8874990.9868006706</v>
      </c>
      <c r="S2529" s="41">
        <f t="shared" si="316"/>
        <v>-0.88856907132951968</v>
      </c>
      <c r="U2529" s="42">
        <f>Beazley_data[[#This Row],[Acq_costs]]</f>
        <v>3031592.9204734298</v>
      </c>
      <c r="V2529" s="40">
        <f t="shared" si="317"/>
        <v>1880567.1872863399</v>
      </c>
      <c r="W2529" s="43">
        <f t="shared" si="318"/>
        <v>-0.61206307382615832</v>
      </c>
      <c r="Y2529" s="44">
        <f>Beazley_data[[#This Row],[total_RC]]</f>
        <v>1.0703564732964901</v>
      </c>
      <c r="Z2529" s="45">
        <f t="shared" si="319"/>
        <v>1.05364402980651</v>
      </c>
      <c r="AA2529" s="43">
        <f t="shared" si="320"/>
        <v>-1.5861565212920335E-2</v>
      </c>
      <c r="AD2529" s="42">
        <f>Beazley_data[[#This Row],[Cat_incurred]]+Beazley_data[[#This Row],[incurred_exc_cat]]</f>
        <v>13385052.087642111</v>
      </c>
      <c r="AE2529" s="40">
        <f t="shared" si="321"/>
        <v>0</v>
      </c>
      <c r="AF2529" s="43" t="str">
        <f t="shared" si="322"/>
        <v>no values</v>
      </c>
    </row>
    <row r="2530" spans="1:32" x14ac:dyDescent="0.25">
      <c r="A2530" s="48" t="s">
        <v>2812</v>
      </c>
      <c r="B2530" s="48" t="s">
        <v>22</v>
      </c>
      <c r="C2530" s="49">
        <v>2023</v>
      </c>
      <c r="D2530" s="85">
        <v>19955625.6668</v>
      </c>
      <c r="E2530" s="49">
        <v>2910603.87968791</v>
      </c>
      <c r="F2530" s="49">
        <v>163062.8247</v>
      </c>
      <c r="G2530" s="49">
        <v>854411.69429999997</v>
      </c>
      <c r="H2530" s="49">
        <v>333353.21101415</v>
      </c>
      <c r="I2530" s="49">
        <v>3039603.9194141501</v>
      </c>
      <c r="J2530" s="49">
        <v>1.2187710225877699</v>
      </c>
      <c r="K2530" s="49">
        <v>496416.03571415</v>
      </c>
      <c r="L2530" s="49">
        <v>3894015.6137141502</v>
      </c>
      <c r="M2530" s="38">
        <f>IF(OR(Beazley_data[[#This Row],[total_RC]]&lt;0.6,Beazley_data[[#This Row],[total_RC]]&gt;2),1,Beazley_data[[#This Row],[total_RC]])</f>
        <v>1.2187710225877699</v>
      </c>
      <c r="P2530" s="39" t="str">
        <f>Beazley_data[[#This Row],[key]]</f>
        <v>PG2023</v>
      </c>
      <c r="Q2530" s="40">
        <f>Beazley_data[[#This Row],[WEP]]</f>
        <v>19955625.6668</v>
      </c>
      <c r="R2530" s="40">
        <f t="shared" si="315"/>
        <v>0</v>
      </c>
      <c r="S2530" s="41" t="str">
        <f t="shared" si="316"/>
        <v>no values</v>
      </c>
      <c r="U2530" s="42">
        <f>Beazley_data[[#This Row],[Acq_costs]]</f>
        <v>2910603.87968791</v>
      </c>
      <c r="V2530" s="40">
        <f t="shared" si="317"/>
        <v>0</v>
      </c>
      <c r="W2530" s="43" t="str">
        <f t="shared" si="318"/>
        <v>no values</v>
      </c>
      <c r="Y2530" s="44">
        <f>Beazley_data[[#This Row],[total_RC]]</f>
        <v>1.2187710225877699</v>
      </c>
      <c r="Z2530" s="45">
        <f t="shared" si="319"/>
        <v>0</v>
      </c>
      <c r="AA2530" s="43" t="str">
        <f t="shared" si="320"/>
        <v>no values</v>
      </c>
      <c r="AD2530" s="42">
        <f>Beazley_data[[#This Row],[Cat_incurred]]+Beazley_data[[#This Row],[incurred_exc_cat]]</f>
        <v>3894015.6137141502</v>
      </c>
      <c r="AE2530" s="40">
        <f t="shared" si="321"/>
        <v>0</v>
      </c>
      <c r="AF2530" s="43" t="str">
        <f t="shared" si="322"/>
        <v>no values</v>
      </c>
    </row>
    <row r="2531" spans="1:32" x14ac:dyDescent="0.25">
      <c r="A2531" s="46" t="s">
        <v>2813</v>
      </c>
      <c r="B2531" s="46" t="s">
        <v>22</v>
      </c>
      <c r="C2531">
        <v>2024</v>
      </c>
      <c r="D2531" s="84">
        <v>3288931.0183999999</v>
      </c>
      <c r="E2531">
        <v>395703.50613243697</v>
      </c>
      <c r="F2531">
        <v>0</v>
      </c>
      <c r="G2531">
        <v>0</v>
      </c>
      <c r="H2531">
        <v>0</v>
      </c>
      <c r="I2531">
        <v>0</v>
      </c>
      <c r="J2531">
        <v>1.0423665514421101</v>
      </c>
      <c r="K2531">
        <v>0</v>
      </c>
      <c r="L2531">
        <v>0</v>
      </c>
      <c r="M2531" s="38">
        <f>IF(OR(Beazley_data[[#This Row],[total_RC]]&lt;0.6,Beazley_data[[#This Row],[total_RC]]&gt;2),1,Beazley_data[[#This Row],[total_RC]])</f>
        <v>1.0423665514421101</v>
      </c>
      <c r="P2531" s="39" t="str">
        <f>Beazley_data[[#This Row],[key]]</f>
        <v>PG2024</v>
      </c>
      <c r="Q2531" s="40">
        <f>Beazley_data[[#This Row],[WEP]]</f>
        <v>3288931.0183999999</v>
      </c>
      <c r="R2531" s="40">
        <f t="shared" si="315"/>
        <v>0</v>
      </c>
      <c r="S2531" s="41" t="str">
        <f t="shared" si="316"/>
        <v>no values</v>
      </c>
      <c r="U2531" s="42">
        <f>Beazley_data[[#This Row],[Acq_costs]]</f>
        <v>395703.50613243697</v>
      </c>
      <c r="V2531" s="40">
        <f t="shared" si="317"/>
        <v>0</v>
      </c>
      <c r="W2531" s="43" t="str">
        <f t="shared" si="318"/>
        <v>no values</v>
      </c>
      <c r="Y2531" s="44">
        <f>Beazley_data[[#This Row],[total_RC]]</f>
        <v>1.0423665514421101</v>
      </c>
      <c r="Z2531" s="45">
        <f t="shared" si="319"/>
        <v>0</v>
      </c>
      <c r="AA2531" s="43" t="str">
        <f t="shared" si="320"/>
        <v>no values</v>
      </c>
      <c r="AD2531" s="42">
        <f>Beazley_data[[#This Row],[Cat_incurred]]+Beazley_data[[#This Row],[incurred_exc_cat]]</f>
        <v>0</v>
      </c>
      <c r="AE2531" s="40">
        <f t="shared" si="321"/>
        <v>0</v>
      </c>
      <c r="AF2531" s="43" t="str">
        <f t="shared" si="322"/>
        <v>no values</v>
      </c>
    </row>
    <row r="2532" spans="1:32" x14ac:dyDescent="0.25">
      <c r="A2532" s="48" t="s">
        <v>2814</v>
      </c>
      <c r="B2532" s="48" t="s">
        <v>2815</v>
      </c>
      <c r="C2532" s="49">
        <v>1991</v>
      </c>
      <c r="D2532" s="85">
        <v>34362.357400000001</v>
      </c>
      <c r="E2532" s="49">
        <v>7015.0793509681498</v>
      </c>
      <c r="F2532" s="49">
        <v>0</v>
      </c>
      <c r="G2532" s="49">
        <v>0</v>
      </c>
      <c r="H2532" s="49">
        <v>19500.163454649999</v>
      </c>
      <c r="I2532" s="49">
        <v>19500.163454649999</v>
      </c>
      <c r="J2532" s="49"/>
      <c r="K2532" s="49">
        <v>19500.163454649999</v>
      </c>
      <c r="L2532" s="49">
        <v>19500.163454649999</v>
      </c>
      <c r="M2532" s="38">
        <f>IF(OR(Beazley_data[[#This Row],[total_RC]]&lt;0.6,Beazley_data[[#This Row],[total_RC]]&gt;2),1,Beazley_data[[#This Row],[total_RC]])</f>
        <v>1</v>
      </c>
      <c r="P2532" s="39" t="str">
        <f>Beazley_data[[#This Row],[key]]</f>
        <v>PI1991</v>
      </c>
      <c r="Q2532" s="40">
        <f>Beazley_data[[#This Row],[WEP]]</f>
        <v>34362.357400000001</v>
      </c>
      <c r="R2532" s="40">
        <f t="shared" si="315"/>
        <v>0</v>
      </c>
      <c r="S2532" s="41" t="str">
        <f t="shared" si="316"/>
        <v>no values</v>
      </c>
      <c r="U2532" s="42">
        <f>Beazley_data[[#This Row],[Acq_costs]]</f>
        <v>7015.0793509681498</v>
      </c>
      <c r="V2532" s="40">
        <f t="shared" si="317"/>
        <v>0</v>
      </c>
      <c r="W2532" s="43" t="str">
        <f t="shared" si="318"/>
        <v>no values</v>
      </c>
      <c r="Y2532" s="44">
        <f>Beazley_data[[#This Row],[total_RC]]</f>
        <v>0</v>
      </c>
      <c r="Z2532" s="45">
        <f t="shared" si="319"/>
        <v>0</v>
      </c>
      <c r="AA2532" s="43" t="str">
        <f t="shared" si="320"/>
        <v>no values</v>
      </c>
      <c r="AD2532" s="42">
        <f>Beazley_data[[#This Row],[Cat_incurred]]+Beazley_data[[#This Row],[incurred_exc_cat]]</f>
        <v>19500.163454649999</v>
      </c>
      <c r="AE2532" s="40">
        <f t="shared" si="321"/>
        <v>0</v>
      </c>
      <c r="AF2532" s="43" t="str">
        <f t="shared" si="322"/>
        <v>no values</v>
      </c>
    </row>
    <row r="2533" spans="1:32" x14ac:dyDescent="0.25">
      <c r="A2533" s="46" t="s">
        <v>2816</v>
      </c>
      <c r="B2533" s="46" t="s">
        <v>2815</v>
      </c>
      <c r="C2533">
        <v>1992</v>
      </c>
      <c r="D2533" s="84">
        <v>940743.83059999999</v>
      </c>
      <c r="E2533">
        <v>182956.20798701901</v>
      </c>
      <c r="F2533">
        <v>41507.376100000001</v>
      </c>
      <c r="G2533">
        <v>41507.376100000001</v>
      </c>
      <c r="H2533">
        <v>260156.24504400001</v>
      </c>
      <c r="I2533">
        <v>260156.24504400001</v>
      </c>
      <c r="K2533">
        <v>301663.62114399998</v>
      </c>
      <c r="L2533">
        <v>301663.62114399998</v>
      </c>
      <c r="M2533" s="38">
        <f>IF(OR(Beazley_data[[#This Row],[total_RC]]&lt;0.6,Beazley_data[[#This Row],[total_RC]]&gt;2),1,Beazley_data[[#This Row],[total_RC]])</f>
        <v>1</v>
      </c>
      <c r="P2533" s="39" t="str">
        <f>Beazley_data[[#This Row],[key]]</f>
        <v>PI1992</v>
      </c>
      <c r="Q2533" s="40">
        <f>Beazley_data[[#This Row],[WEP]]</f>
        <v>940743.83059999999</v>
      </c>
      <c r="R2533" s="40">
        <f t="shared" si="315"/>
        <v>0</v>
      </c>
      <c r="S2533" s="41" t="str">
        <f t="shared" si="316"/>
        <v>no values</v>
      </c>
      <c r="U2533" s="42">
        <f>Beazley_data[[#This Row],[Acq_costs]]</f>
        <v>182956.20798701901</v>
      </c>
      <c r="V2533" s="40">
        <f t="shared" si="317"/>
        <v>0</v>
      </c>
      <c r="W2533" s="43" t="str">
        <f t="shared" si="318"/>
        <v>no values</v>
      </c>
      <c r="Y2533" s="44">
        <f>Beazley_data[[#This Row],[total_RC]]</f>
        <v>0</v>
      </c>
      <c r="Z2533" s="45">
        <f t="shared" si="319"/>
        <v>0</v>
      </c>
      <c r="AA2533" s="43" t="str">
        <f t="shared" si="320"/>
        <v>no values</v>
      </c>
      <c r="AD2533" s="42">
        <f>Beazley_data[[#This Row],[Cat_incurred]]+Beazley_data[[#This Row],[incurred_exc_cat]]</f>
        <v>301663.62114400003</v>
      </c>
      <c r="AE2533" s="40">
        <f t="shared" si="321"/>
        <v>0</v>
      </c>
      <c r="AF2533" s="43" t="str">
        <f t="shared" si="322"/>
        <v>no values</v>
      </c>
    </row>
    <row r="2534" spans="1:32" x14ac:dyDescent="0.25">
      <c r="A2534" s="48" t="s">
        <v>2817</v>
      </c>
      <c r="B2534" s="48" t="s">
        <v>2815</v>
      </c>
      <c r="C2534" s="49">
        <v>1993</v>
      </c>
      <c r="D2534" s="85">
        <v>18222368.839299999</v>
      </c>
      <c r="E2534" s="49">
        <v>4379047.6169483801</v>
      </c>
      <c r="F2534" s="49">
        <v>8157330.05408898</v>
      </c>
      <c r="G2534" s="49">
        <v>8164824.32647523</v>
      </c>
      <c r="H2534" s="49">
        <v>6307179.27453887</v>
      </c>
      <c r="I2534" s="49">
        <v>6307852.0765755596</v>
      </c>
      <c r="J2534" s="49">
        <v>0.99726506901060097</v>
      </c>
      <c r="K2534" s="49">
        <v>14464509.328627899</v>
      </c>
      <c r="L2534" s="49">
        <v>14472676.403050801</v>
      </c>
      <c r="M2534" s="38">
        <f>IF(OR(Beazley_data[[#This Row],[total_RC]]&lt;0.6,Beazley_data[[#This Row],[total_RC]]&gt;2),1,Beazley_data[[#This Row],[total_RC]])</f>
        <v>0.99726506901060097</v>
      </c>
      <c r="P2534" s="39" t="str">
        <f>Beazley_data[[#This Row],[key]]</f>
        <v>PI1993</v>
      </c>
      <c r="Q2534" s="40">
        <f>Beazley_data[[#This Row],[WEP]]</f>
        <v>18222368.839299999</v>
      </c>
      <c r="R2534" s="40">
        <f t="shared" si="315"/>
        <v>0</v>
      </c>
      <c r="S2534" s="41" t="str">
        <f t="shared" si="316"/>
        <v>no values</v>
      </c>
      <c r="U2534" s="42">
        <f>Beazley_data[[#This Row],[Acq_costs]]</f>
        <v>4379047.6169483801</v>
      </c>
      <c r="V2534" s="40">
        <f t="shared" si="317"/>
        <v>0</v>
      </c>
      <c r="W2534" s="43" t="str">
        <f t="shared" si="318"/>
        <v>no values</v>
      </c>
      <c r="Y2534" s="44">
        <f>Beazley_data[[#This Row],[total_RC]]</f>
        <v>0.99726506901060097</v>
      </c>
      <c r="Z2534" s="45">
        <f t="shared" si="319"/>
        <v>0</v>
      </c>
      <c r="AA2534" s="43" t="str">
        <f t="shared" si="320"/>
        <v>no values</v>
      </c>
      <c r="AD2534" s="42">
        <f>Beazley_data[[#This Row],[Cat_incurred]]+Beazley_data[[#This Row],[incurred_exc_cat]]</f>
        <v>14472676.40305079</v>
      </c>
      <c r="AE2534" s="40">
        <f t="shared" si="321"/>
        <v>0</v>
      </c>
      <c r="AF2534" s="43" t="str">
        <f t="shared" si="322"/>
        <v>no values</v>
      </c>
    </row>
    <row r="2535" spans="1:32" x14ac:dyDescent="0.25">
      <c r="A2535" s="46" t="s">
        <v>2818</v>
      </c>
      <c r="B2535" s="46" t="s">
        <v>2815</v>
      </c>
      <c r="C2535">
        <v>1994</v>
      </c>
      <c r="D2535" s="84">
        <v>20845667.382300001</v>
      </c>
      <c r="E2535">
        <v>4248130.0001165001</v>
      </c>
      <c r="F2535">
        <v>11214266.337247699</v>
      </c>
      <c r="G2535">
        <v>11217422.642447</v>
      </c>
      <c r="H2535">
        <v>3452146.5846886002</v>
      </c>
      <c r="I2535">
        <v>3453240.9633885999</v>
      </c>
      <c r="J2535">
        <v>0.97841063246140103</v>
      </c>
      <c r="K2535">
        <v>14666412.9219363</v>
      </c>
      <c r="L2535">
        <v>14670663.6058356</v>
      </c>
      <c r="M2535" s="38">
        <f>IF(OR(Beazley_data[[#This Row],[total_RC]]&lt;0.6,Beazley_data[[#This Row],[total_RC]]&gt;2),1,Beazley_data[[#This Row],[total_RC]])</f>
        <v>0.97841063246140103</v>
      </c>
      <c r="P2535" s="39" t="str">
        <f>Beazley_data[[#This Row],[key]]</f>
        <v>PI1994</v>
      </c>
      <c r="Q2535" s="40">
        <f>Beazley_data[[#This Row],[WEP]]</f>
        <v>20845667.382300001</v>
      </c>
      <c r="R2535" s="40">
        <f t="shared" si="315"/>
        <v>0</v>
      </c>
      <c r="S2535" s="41" t="str">
        <f t="shared" si="316"/>
        <v>no values</v>
      </c>
      <c r="U2535" s="42">
        <f>Beazley_data[[#This Row],[Acq_costs]]</f>
        <v>4248130.0001165001</v>
      </c>
      <c r="V2535" s="40">
        <f t="shared" si="317"/>
        <v>0</v>
      </c>
      <c r="W2535" s="43" t="str">
        <f t="shared" si="318"/>
        <v>no values</v>
      </c>
      <c r="Y2535" s="44">
        <f>Beazley_data[[#This Row],[total_RC]]</f>
        <v>0.97841063246140103</v>
      </c>
      <c r="Z2535" s="45">
        <f t="shared" si="319"/>
        <v>0</v>
      </c>
      <c r="AA2535" s="43" t="str">
        <f t="shared" si="320"/>
        <v>no values</v>
      </c>
      <c r="AD2535" s="42">
        <f>Beazley_data[[#This Row],[Cat_incurred]]+Beazley_data[[#This Row],[incurred_exc_cat]]</f>
        <v>14670663.6058356</v>
      </c>
      <c r="AE2535" s="40">
        <f t="shared" si="321"/>
        <v>0</v>
      </c>
      <c r="AF2535" s="43" t="str">
        <f t="shared" si="322"/>
        <v>no values</v>
      </c>
    </row>
    <row r="2536" spans="1:32" x14ac:dyDescent="0.25">
      <c r="A2536" s="48" t="s">
        <v>2819</v>
      </c>
      <c r="B2536" s="48" t="s">
        <v>2815</v>
      </c>
      <c r="C2536" s="49">
        <v>1995</v>
      </c>
      <c r="D2536" s="85">
        <v>26067751.749499999</v>
      </c>
      <c r="E2536" s="49">
        <v>5705300.8838212499</v>
      </c>
      <c r="F2536" s="49">
        <v>8661824.5429824591</v>
      </c>
      <c r="G2536" s="49">
        <v>8662417.3429824598</v>
      </c>
      <c r="H2536" s="49">
        <v>5478494.6645471398</v>
      </c>
      <c r="I2536" s="49">
        <v>5478494.6645471398</v>
      </c>
      <c r="J2536" s="49">
        <v>0.94708029540238203</v>
      </c>
      <c r="K2536" s="49">
        <v>14140319.207529601</v>
      </c>
      <c r="L2536" s="49">
        <v>14140912.0075296</v>
      </c>
      <c r="M2536" s="38">
        <f>IF(OR(Beazley_data[[#This Row],[total_RC]]&lt;0.6,Beazley_data[[#This Row],[total_RC]]&gt;2),1,Beazley_data[[#This Row],[total_RC]])</f>
        <v>0.94708029540238203</v>
      </c>
      <c r="P2536" s="39" t="str">
        <f>Beazley_data[[#This Row],[key]]</f>
        <v>PI1995</v>
      </c>
      <c r="Q2536" s="40">
        <f>Beazley_data[[#This Row],[WEP]]</f>
        <v>26067751.749499999</v>
      </c>
      <c r="R2536" s="40">
        <f t="shared" si="315"/>
        <v>0</v>
      </c>
      <c r="S2536" s="41" t="str">
        <f t="shared" si="316"/>
        <v>no values</v>
      </c>
      <c r="U2536" s="42">
        <f>Beazley_data[[#This Row],[Acq_costs]]</f>
        <v>5705300.8838212499</v>
      </c>
      <c r="V2536" s="40">
        <f t="shared" si="317"/>
        <v>0</v>
      </c>
      <c r="W2536" s="43" t="str">
        <f t="shared" si="318"/>
        <v>no values</v>
      </c>
      <c r="Y2536" s="44">
        <f>Beazley_data[[#This Row],[total_RC]]</f>
        <v>0.94708029540238203</v>
      </c>
      <c r="Z2536" s="45">
        <f t="shared" si="319"/>
        <v>0</v>
      </c>
      <c r="AA2536" s="43" t="str">
        <f t="shared" si="320"/>
        <v>no values</v>
      </c>
      <c r="AD2536" s="42">
        <f>Beazley_data[[#This Row],[Cat_incurred]]+Beazley_data[[#This Row],[incurred_exc_cat]]</f>
        <v>14140912.0075296</v>
      </c>
      <c r="AE2536" s="40">
        <f t="shared" si="321"/>
        <v>0</v>
      </c>
      <c r="AF2536" s="43" t="str">
        <f t="shared" si="322"/>
        <v>no values</v>
      </c>
    </row>
    <row r="2537" spans="1:32" x14ac:dyDescent="0.25">
      <c r="A2537" s="46" t="s">
        <v>2820</v>
      </c>
      <c r="B2537" s="46" t="s">
        <v>2815</v>
      </c>
      <c r="C2537">
        <v>1996</v>
      </c>
      <c r="D2537" s="84">
        <v>25332067.280000001</v>
      </c>
      <c r="E2537">
        <v>5915219.6391923698</v>
      </c>
      <c r="F2537">
        <v>12510570.679979401</v>
      </c>
      <c r="G2537">
        <v>12533203.444752701</v>
      </c>
      <c r="H2537">
        <v>7193168.8787051104</v>
      </c>
      <c r="I2537">
        <v>7193168.8787051104</v>
      </c>
      <c r="J2537">
        <v>0.93423078002704196</v>
      </c>
      <c r="K2537">
        <v>19703739.558684502</v>
      </c>
      <c r="L2537">
        <v>19726372.3234578</v>
      </c>
      <c r="M2537" s="38">
        <f>IF(OR(Beazley_data[[#This Row],[total_RC]]&lt;0.6,Beazley_data[[#This Row],[total_RC]]&gt;2),1,Beazley_data[[#This Row],[total_RC]])</f>
        <v>0.93423078002704196</v>
      </c>
      <c r="P2537" s="39" t="str">
        <f>Beazley_data[[#This Row],[key]]</f>
        <v>PI1996</v>
      </c>
      <c r="Q2537" s="40">
        <f>Beazley_data[[#This Row],[WEP]]</f>
        <v>25332067.280000001</v>
      </c>
      <c r="R2537" s="40">
        <f t="shared" si="315"/>
        <v>0</v>
      </c>
      <c r="S2537" s="41" t="str">
        <f t="shared" si="316"/>
        <v>no values</v>
      </c>
      <c r="U2537" s="42">
        <f>Beazley_data[[#This Row],[Acq_costs]]</f>
        <v>5915219.6391923698</v>
      </c>
      <c r="V2537" s="40">
        <f t="shared" si="317"/>
        <v>0</v>
      </c>
      <c r="W2537" s="43" t="str">
        <f t="shared" si="318"/>
        <v>no values</v>
      </c>
      <c r="Y2537" s="44">
        <f>Beazley_data[[#This Row],[total_RC]]</f>
        <v>0.93423078002704196</v>
      </c>
      <c r="Z2537" s="45">
        <f t="shared" si="319"/>
        <v>0</v>
      </c>
      <c r="AA2537" s="43" t="str">
        <f t="shared" si="320"/>
        <v>no values</v>
      </c>
      <c r="AD2537" s="42">
        <f>Beazley_data[[#This Row],[Cat_incurred]]+Beazley_data[[#This Row],[incurred_exc_cat]]</f>
        <v>19726372.323457811</v>
      </c>
      <c r="AE2537" s="40">
        <f t="shared" si="321"/>
        <v>0</v>
      </c>
      <c r="AF2537" s="43" t="str">
        <f t="shared" si="322"/>
        <v>no values</v>
      </c>
    </row>
    <row r="2538" spans="1:32" x14ac:dyDescent="0.25">
      <c r="A2538" s="48" t="s">
        <v>2821</v>
      </c>
      <c r="B2538" s="48" t="s">
        <v>2815</v>
      </c>
      <c r="C2538" s="49">
        <v>1997</v>
      </c>
      <c r="D2538" s="85">
        <v>27198350.136100002</v>
      </c>
      <c r="E2538" s="49">
        <v>6901322.4086964801</v>
      </c>
      <c r="F2538" s="49">
        <v>28994395.105561402</v>
      </c>
      <c r="G2538" s="49">
        <v>29058460.047149599</v>
      </c>
      <c r="H2538" s="49">
        <v>4462252.4222541796</v>
      </c>
      <c r="I2538" s="49">
        <v>4462252.4222541796</v>
      </c>
      <c r="J2538" s="49">
        <v>0.91434108609810905</v>
      </c>
      <c r="K2538" s="49">
        <v>33456647.527815599</v>
      </c>
      <c r="L2538" s="49">
        <v>33520712.4694038</v>
      </c>
      <c r="M2538" s="38">
        <f>IF(OR(Beazley_data[[#This Row],[total_RC]]&lt;0.6,Beazley_data[[#This Row],[total_RC]]&gt;2),1,Beazley_data[[#This Row],[total_RC]])</f>
        <v>0.91434108609810905</v>
      </c>
      <c r="P2538" s="39" t="str">
        <f>Beazley_data[[#This Row],[key]]</f>
        <v>PI1997</v>
      </c>
      <c r="Q2538" s="40">
        <f>Beazley_data[[#This Row],[WEP]]</f>
        <v>27198350.136100002</v>
      </c>
      <c r="R2538" s="40">
        <f t="shared" si="315"/>
        <v>0</v>
      </c>
      <c r="S2538" s="41" t="str">
        <f t="shared" si="316"/>
        <v>no values</v>
      </c>
      <c r="U2538" s="42">
        <f>Beazley_data[[#This Row],[Acq_costs]]</f>
        <v>6901322.4086964801</v>
      </c>
      <c r="V2538" s="40">
        <f t="shared" si="317"/>
        <v>0</v>
      </c>
      <c r="W2538" s="43" t="str">
        <f t="shared" si="318"/>
        <v>no values</v>
      </c>
      <c r="Y2538" s="44">
        <f>Beazley_data[[#This Row],[total_RC]]</f>
        <v>0.91434108609810905</v>
      </c>
      <c r="Z2538" s="45">
        <f t="shared" si="319"/>
        <v>0</v>
      </c>
      <c r="AA2538" s="43" t="str">
        <f t="shared" si="320"/>
        <v>no values</v>
      </c>
      <c r="AD2538" s="42">
        <f>Beazley_data[[#This Row],[Cat_incurred]]+Beazley_data[[#This Row],[incurred_exc_cat]]</f>
        <v>33520712.469403777</v>
      </c>
      <c r="AE2538" s="40">
        <f t="shared" si="321"/>
        <v>0</v>
      </c>
      <c r="AF2538" s="43" t="str">
        <f t="shared" si="322"/>
        <v>no values</v>
      </c>
    </row>
    <row r="2539" spans="1:32" x14ac:dyDescent="0.25">
      <c r="A2539" s="46" t="s">
        <v>2822</v>
      </c>
      <c r="B2539" s="46" t="s">
        <v>2815</v>
      </c>
      <c r="C2539">
        <v>1998</v>
      </c>
      <c r="D2539" s="84">
        <v>30812362.121199999</v>
      </c>
      <c r="E2539">
        <v>8242906.49457788</v>
      </c>
      <c r="F2539">
        <v>44283267.517374203</v>
      </c>
      <c r="G2539">
        <v>44296103.556877904</v>
      </c>
      <c r="H2539">
        <v>8780044.6130324993</v>
      </c>
      <c r="I2539">
        <v>8780044.6130324993</v>
      </c>
      <c r="J2539">
        <v>0.92002035865172505</v>
      </c>
      <c r="K2539">
        <v>53063312.1304067</v>
      </c>
      <c r="L2539">
        <v>53076148.169910297</v>
      </c>
      <c r="M2539" s="38">
        <f>IF(OR(Beazley_data[[#This Row],[total_RC]]&lt;0.6,Beazley_data[[#This Row],[total_RC]]&gt;2),1,Beazley_data[[#This Row],[total_RC]])</f>
        <v>0.92002035865172505</v>
      </c>
      <c r="P2539" s="39" t="str">
        <f>Beazley_data[[#This Row],[key]]</f>
        <v>PI1998</v>
      </c>
      <c r="Q2539" s="40">
        <f>Beazley_data[[#This Row],[WEP]]</f>
        <v>30812362.121199999</v>
      </c>
      <c r="R2539" s="40">
        <f t="shared" si="315"/>
        <v>0</v>
      </c>
      <c r="S2539" s="41" t="str">
        <f t="shared" si="316"/>
        <v>no values</v>
      </c>
      <c r="U2539" s="42">
        <f>Beazley_data[[#This Row],[Acq_costs]]</f>
        <v>8242906.49457788</v>
      </c>
      <c r="V2539" s="40">
        <f t="shared" si="317"/>
        <v>0</v>
      </c>
      <c r="W2539" s="43" t="str">
        <f t="shared" si="318"/>
        <v>no values</v>
      </c>
      <c r="Y2539" s="44">
        <f>Beazley_data[[#This Row],[total_RC]]</f>
        <v>0.92002035865172505</v>
      </c>
      <c r="Z2539" s="45">
        <f t="shared" si="319"/>
        <v>0</v>
      </c>
      <c r="AA2539" s="43" t="str">
        <f t="shared" si="320"/>
        <v>no values</v>
      </c>
      <c r="AD2539" s="42">
        <f>Beazley_data[[#This Row],[Cat_incurred]]+Beazley_data[[#This Row],[incurred_exc_cat]]</f>
        <v>53076148.169910401</v>
      </c>
      <c r="AE2539" s="40">
        <f t="shared" si="321"/>
        <v>0</v>
      </c>
      <c r="AF2539" s="43" t="str">
        <f t="shared" si="322"/>
        <v>no values</v>
      </c>
    </row>
    <row r="2540" spans="1:32" x14ac:dyDescent="0.25">
      <c r="A2540" s="48" t="s">
        <v>2823</v>
      </c>
      <c r="B2540" s="48" t="s">
        <v>2815</v>
      </c>
      <c r="C2540" s="49">
        <v>1999</v>
      </c>
      <c r="D2540" s="85">
        <v>40995235.235100001</v>
      </c>
      <c r="E2540" s="49">
        <v>11245823.436400101</v>
      </c>
      <c r="F2540" s="49">
        <v>76153119.970935598</v>
      </c>
      <c r="G2540" s="49">
        <v>76352108.601120502</v>
      </c>
      <c r="H2540" s="49">
        <v>10431046.9775389</v>
      </c>
      <c r="I2540" s="49">
        <v>10473167.0858905</v>
      </c>
      <c r="J2540" s="49">
        <v>0.983384908286841</v>
      </c>
      <c r="K2540" s="49">
        <v>86584166.948474407</v>
      </c>
      <c r="L2540" s="49">
        <v>86825275.687010899</v>
      </c>
      <c r="M2540" s="38">
        <f>IF(OR(Beazley_data[[#This Row],[total_RC]]&lt;0.6,Beazley_data[[#This Row],[total_RC]]&gt;2),1,Beazley_data[[#This Row],[total_RC]])</f>
        <v>0.983384908286841</v>
      </c>
      <c r="P2540" s="39" t="str">
        <f>Beazley_data[[#This Row],[key]]</f>
        <v>PI1999</v>
      </c>
      <c r="Q2540" s="40">
        <f>Beazley_data[[#This Row],[WEP]]</f>
        <v>40995235.235100001</v>
      </c>
      <c r="R2540" s="40">
        <f t="shared" si="315"/>
        <v>0</v>
      </c>
      <c r="S2540" s="41" t="str">
        <f t="shared" si="316"/>
        <v>no values</v>
      </c>
      <c r="U2540" s="42">
        <f>Beazley_data[[#This Row],[Acq_costs]]</f>
        <v>11245823.436400101</v>
      </c>
      <c r="V2540" s="40">
        <f t="shared" si="317"/>
        <v>0</v>
      </c>
      <c r="W2540" s="43" t="str">
        <f t="shared" si="318"/>
        <v>no values</v>
      </c>
      <c r="Y2540" s="44">
        <f>Beazley_data[[#This Row],[total_RC]]</f>
        <v>0.983384908286841</v>
      </c>
      <c r="Z2540" s="45">
        <f t="shared" si="319"/>
        <v>0</v>
      </c>
      <c r="AA2540" s="43" t="str">
        <f t="shared" si="320"/>
        <v>no values</v>
      </c>
      <c r="AD2540" s="42">
        <f>Beazley_data[[#This Row],[Cat_incurred]]+Beazley_data[[#This Row],[incurred_exc_cat]]</f>
        <v>86825275.687011003</v>
      </c>
      <c r="AE2540" s="40">
        <f t="shared" si="321"/>
        <v>0</v>
      </c>
      <c r="AF2540" s="43" t="str">
        <f t="shared" si="322"/>
        <v>no values</v>
      </c>
    </row>
    <row r="2541" spans="1:32" x14ac:dyDescent="0.25">
      <c r="A2541" s="46" t="s">
        <v>2824</v>
      </c>
      <c r="B2541" s="46" t="s">
        <v>2815</v>
      </c>
      <c r="C2541">
        <v>2000</v>
      </c>
      <c r="D2541" s="84">
        <v>50452376.407099999</v>
      </c>
      <c r="E2541">
        <v>15015706.5451527</v>
      </c>
      <c r="F2541">
        <v>58127939.925230697</v>
      </c>
      <c r="G2541">
        <v>58350599.580696203</v>
      </c>
      <c r="H2541">
        <v>9185233.0172796808</v>
      </c>
      <c r="I2541">
        <v>9230997.73129954</v>
      </c>
      <c r="J2541">
        <v>1.04421335212074</v>
      </c>
      <c r="K2541">
        <v>67313172.942510307</v>
      </c>
      <c r="L2541">
        <v>67581597.311995804</v>
      </c>
      <c r="M2541" s="38">
        <f>IF(OR(Beazley_data[[#This Row],[total_RC]]&lt;0.6,Beazley_data[[#This Row],[total_RC]]&gt;2),1,Beazley_data[[#This Row],[total_RC]])</f>
        <v>1.04421335212074</v>
      </c>
      <c r="P2541" s="39" t="str">
        <f>Beazley_data[[#This Row],[key]]</f>
        <v>PI2000</v>
      </c>
      <c r="Q2541" s="40">
        <f>Beazley_data[[#This Row],[WEP]]</f>
        <v>50452376.407099999</v>
      </c>
      <c r="R2541" s="40">
        <f t="shared" si="315"/>
        <v>0</v>
      </c>
      <c r="S2541" s="41" t="str">
        <f t="shared" si="316"/>
        <v>no values</v>
      </c>
      <c r="U2541" s="42">
        <f>Beazley_data[[#This Row],[Acq_costs]]</f>
        <v>15015706.5451527</v>
      </c>
      <c r="V2541" s="40">
        <f t="shared" si="317"/>
        <v>0</v>
      </c>
      <c r="W2541" s="43" t="str">
        <f t="shared" si="318"/>
        <v>no values</v>
      </c>
      <c r="Y2541" s="44">
        <f>Beazley_data[[#This Row],[total_RC]]</f>
        <v>1.04421335212074</v>
      </c>
      <c r="Z2541" s="45">
        <f t="shared" si="319"/>
        <v>0</v>
      </c>
      <c r="AA2541" s="43" t="str">
        <f t="shared" si="320"/>
        <v>no values</v>
      </c>
      <c r="AD2541" s="42">
        <f>Beazley_data[[#This Row],[Cat_incurred]]+Beazley_data[[#This Row],[incurred_exc_cat]]</f>
        <v>67581597.311995745</v>
      </c>
      <c r="AE2541" s="40">
        <f t="shared" si="321"/>
        <v>0</v>
      </c>
      <c r="AF2541" s="43" t="str">
        <f t="shared" si="322"/>
        <v>no values</v>
      </c>
    </row>
    <row r="2542" spans="1:32" x14ac:dyDescent="0.25">
      <c r="A2542" s="48" t="s">
        <v>2825</v>
      </c>
      <c r="B2542" s="48" t="s">
        <v>2815</v>
      </c>
      <c r="C2542" s="49">
        <v>2001</v>
      </c>
      <c r="D2542" s="85">
        <v>79879440.823100001</v>
      </c>
      <c r="E2542" s="49">
        <v>25011557.408835199</v>
      </c>
      <c r="F2542" s="49">
        <v>82659102.343676299</v>
      </c>
      <c r="G2542" s="49">
        <v>82840272.112965897</v>
      </c>
      <c r="H2542" s="49">
        <v>15471014.6306509</v>
      </c>
      <c r="I2542" s="49">
        <v>15553147.048441101</v>
      </c>
      <c r="J2542" s="49">
        <v>1.0724039118961</v>
      </c>
      <c r="K2542" s="49">
        <v>98130116.974327207</v>
      </c>
      <c r="L2542" s="49">
        <v>98393419.161406994</v>
      </c>
      <c r="M2542" s="38">
        <f>IF(OR(Beazley_data[[#This Row],[total_RC]]&lt;0.6,Beazley_data[[#This Row],[total_RC]]&gt;2),1,Beazley_data[[#This Row],[total_RC]])</f>
        <v>1.0724039118961</v>
      </c>
      <c r="P2542" s="39" t="str">
        <f>Beazley_data[[#This Row],[key]]</f>
        <v>PI2001</v>
      </c>
      <c r="Q2542" s="40">
        <f>Beazley_data[[#This Row],[WEP]]</f>
        <v>79879440.823100001</v>
      </c>
      <c r="R2542" s="40">
        <f t="shared" si="315"/>
        <v>0</v>
      </c>
      <c r="S2542" s="41" t="str">
        <f t="shared" si="316"/>
        <v>no values</v>
      </c>
      <c r="U2542" s="42">
        <f>Beazley_data[[#This Row],[Acq_costs]]</f>
        <v>25011557.408835199</v>
      </c>
      <c r="V2542" s="40">
        <f t="shared" si="317"/>
        <v>0</v>
      </c>
      <c r="W2542" s="43" t="str">
        <f t="shared" si="318"/>
        <v>no values</v>
      </c>
      <c r="Y2542" s="44">
        <f>Beazley_data[[#This Row],[total_RC]]</f>
        <v>1.0724039118961</v>
      </c>
      <c r="Z2542" s="45">
        <f t="shared" si="319"/>
        <v>0</v>
      </c>
      <c r="AA2542" s="43" t="str">
        <f t="shared" si="320"/>
        <v>no values</v>
      </c>
      <c r="AD2542" s="42">
        <f>Beazley_data[[#This Row],[Cat_incurred]]+Beazley_data[[#This Row],[incurred_exc_cat]]</f>
        <v>98393419.161406994</v>
      </c>
      <c r="AE2542" s="40">
        <f t="shared" si="321"/>
        <v>0</v>
      </c>
      <c r="AF2542" s="43" t="str">
        <f t="shared" si="322"/>
        <v>no values</v>
      </c>
    </row>
    <row r="2543" spans="1:32" x14ac:dyDescent="0.25">
      <c r="A2543" s="46" t="s">
        <v>2826</v>
      </c>
      <c r="B2543" s="46" t="s">
        <v>2815</v>
      </c>
      <c r="C2543">
        <v>2002</v>
      </c>
      <c r="D2543" s="84">
        <v>147572920.73629999</v>
      </c>
      <c r="E2543">
        <v>34747910.276004501</v>
      </c>
      <c r="F2543">
        <v>105789383.82278299</v>
      </c>
      <c r="G2543">
        <v>107118948.994876</v>
      </c>
      <c r="H2543">
        <v>13542700.1282805</v>
      </c>
      <c r="I2543">
        <v>13556815.051880499</v>
      </c>
      <c r="J2543">
        <v>1.5100013066404401</v>
      </c>
      <c r="K2543">
        <v>119332083.95106301</v>
      </c>
      <c r="L2543">
        <v>120675764.046756</v>
      </c>
      <c r="M2543" s="38">
        <f>IF(OR(Beazley_data[[#This Row],[total_RC]]&lt;0.6,Beazley_data[[#This Row],[total_RC]]&gt;2),1,Beazley_data[[#This Row],[total_RC]])</f>
        <v>1.5100013066404401</v>
      </c>
      <c r="P2543" s="39" t="str">
        <f>Beazley_data[[#This Row],[key]]</f>
        <v>PI2002</v>
      </c>
      <c r="Q2543" s="40">
        <f>Beazley_data[[#This Row],[WEP]]</f>
        <v>147572920.73629999</v>
      </c>
      <c r="R2543" s="40">
        <f t="shared" si="315"/>
        <v>0</v>
      </c>
      <c r="S2543" s="41" t="str">
        <f t="shared" si="316"/>
        <v>no values</v>
      </c>
      <c r="U2543" s="42">
        <f>Beazley_data[[#This Row],[Acq_costs]]</f>
        <v>34747910.276004501</v>
      </c>
      <c r="V2543" s="40">
        <f t="shared" si="317"/>
        <v>0</v>
      </c>
      <c r="W2543" s="43" t="str">
        <f t="shared" si="318"/>
        <v>no values</v>
      </c>
      <c r="Y2543" s="44">
        <f>Beazley_data[[#This Row],[total_RC]]</f>
        <v>1.5100013066404401</v>
      </c>
      <c r="Z2543" s="45">
        <f t="shared" si="319"/>
        <v>0</v>
      </c>
      <c r="AA2543" s="43" t="str">
        <f t="shared" si="320"/>
        <v>no values</v>
      </c>
      <c r="AD2543" s="42">
        <f>Beazley_data[[#This Row],[Cat_incurred]]+Beazley_data[[#This Row],[incurred_exc_cat]]</f>
        <v>120675764.04675649</v>
      </c>
      <c r="AE2543" s="40">
        <f t="shared" si="321"/>
        <v>0</v>
      </c>
      <c r="AF2543" s="43" t="str">
        <f t="shared" si="322"/>
        <v>no values</v>
      </c>
    </row>
    <row r="2544" spans="1:32" x14ac:dyDescent="0.25">
      <c r="A2544" s="48" t="s">
        <v>2827</v>
      </c>
      <c r="B2544" s="48" t="s">
        <v>2815</v>
      </c>
      <c r="C2544" s="49">
        <v>2003</v>
      </c>
      <c r="D2544" s="85">
        <v>300323543.7374</v>
      </c>
      <c r="E2544" s="49">
        <v>62589021.870386302</v>
      </c>
      <c r="F2544" s="49">
        <v>106157986.723654</v>
      </c>
      <c r="G2544" s="49">
        <v>106483575.608831</v>
      </c>
      <c r="H2544" s="49">
        <v>44641520.7437668</v>
      </c>
      <c r="I2544" s="49">
        <v>45277505.976714</v>
      </c>
      <c r="J2544" s="49">
        <v>1.34659784663931</v>
      </c>
      <c r="K2544" s="49">
        <v>150799507.467421</v>
      </c>
      <c r="L2544" s="49">
        <v>151761081.58554399</v>
      </c>
      <c r="M2544" s="38">
        <f>IF(OR(Beazley_data[[#This Row],[total_RC]]&lt;0.6,Beazley_data[[#This Row],[total_RC]]&gt;2),1,Beazley_data[[#This Row],[total_RC]])</f>
        <v>1.34659784663931</v>
      </c>
      <c r="P2544" s="39" t="str">
        <f>Beazley_data[[#This Row],[key]]</f>
        <v>PI2003</v>
      </c>
      <c r="Q2544" s="40">
        <f>Beazley_data[[#This Row],[WEP]]</f>
        <v>300323543.7374</v>
      </c>
      <c r="R2544" s="40">
        <f t="shared" si="315"/>
        <v>0</v>
      </c>
      <c r="S2544" s="41" t="str">
        <f t="shared" si="316"/>
        <v>no values</v>
      </c>
      <c r="U2544" s="42">
        <f>Beazley_data[[#This Row],[Acq_costs]]</f>
        <v>62589021.870386302</v>
      </c>
      <c r="V2544" s="40">
        <f t="shared" si="317"/>
        <v>0</v>
      </c>
      <c r="W2544" s="43" t="str">
        <f t="shared" si="318"/>
        <v>no values</v>
      </c>
      <c r="Y2544" s="44">
        <f>Beazley_data[[#This Row],[total_RC]]</f>
        <v>1.34659784663931</v>
      </c>
      <c r="Z2544" s="45">
        <f t="shared" si="319"/>
        <v>0</v>
      </c>
      <c r="AA2544" s="43" t="str">
        <f t="shared" si="320"/>
        <v>no values</v>
      </c>
      <c r="AD2544" s="42">
        <f>Beazley_data[[#This Row],[Cat_incurred]]+Beazley_data[[#This Row],[incurred_exc_cat]]</f>
        <v>151761081.585545</v>
      </c>
      <c r="AE2544" s="40">
        <f t="shared" si="321"/>
        <v>0</v>
      </c>
      <c r="AF2544" s="43" t="str">
        <f t="shared" si="322"/>
        <v>no values</v>
      </c>
    </row>
    <row r="2545" spans="1:32" x14ac:dyDescent="0.25">
      <c r="A2545" s="46" t="s">
        <v>2828</v>
      </c>
      <c r="B2545" s="46" t="s">
        <v>2815</v>
      </c>
      <c r="C2545">
        <v>2004</v>
      </c>
      <c r="D2545" s="84">
        <v>41869343.905000001</v>
      </c>
      <c r="E2545">
        <v>9528532.3338223007</v>
      </c>
      <c r="F2545">
        <v>5385484.4260720601</v>
      </c>
      <c r="G2545">
        <v>5771467.5894190501</v>
      </c>
      <c r="H2545">
        <v>7092131.4627167098</v>
      </c>
      <c r="I2545">
        <v>7166029.8680267101</v>
      </c>
      <c r="J2545">
        <v>1.1558215828974501</v>
      </c>
      <c r="K2545">
        <v>12477615.888788801</v>
      </c>
      <c r="L2545">
        <v>12937497.4574458</v>
      </c>
      <c r="M2545" s="38">
        <f>IF(OR(Beazley_data[[#This Row],[total_RC]]&lt;0.6,Beazley_data[[#This Row],[total_RC]]&gt;2),1,Beazley_data[[#This Row],[total_RC]])</f>
        <v>1.1558215828974501</v>
      </c>
      <c r="P2545" s="39" t="str">
        <f>Beazley_data[[#This Row],[key]]</f>
        <v>PI2004</v>
      </c>
      <c r="Q2545" s="40">
        <f>Beazley_data[[#This Row],[WEP]]</f>
        <v>41869343.905000001</v>
      </c>
      <c r="R2545" s="40">
        <f t="shared" si="315"/>
        <v>0</v>
      </c>
      <c r="S2545" s="41" t="str">
        <f t="shared" si="316"/>
        <v>no values</v>
      </c>
      <c r="U2545" s="42">
        <f>Beazley_data[[#This Row],[Acq_costs]]</f>
        <v>9528532.3338223007</v>
      </c>
      <c r="V2545" s="40">
        <f t="shared" si="317"/>
        <v>0</v>
      </c>
      <c r="W2545" s="43" t="str">
        <f t="shared" si="318"/>
        <v>no values</v>
      </c>
      <c r="Y2545" s="44">
        <f>Beazley_data[[#This Row],[total_RC]]</f>
        <v>1.1558215828974501</v>
      </c>
      <c r="Z2545" s="45">
        <f t="shared" si="319"/>
        <v>0</v>
      </c>
      <c r="AA2545" s="43" t="str">
        <f t="shared" si="320"/>
        <v>no values</v>
      </c>
      <c r="AD2545" s="42">
        <f>Beazley_data[[#This Row],[Cat_incurred]]+Beazley_data[[#This Row],[incurred_exc_cat]]</f>
        <v>12937497.457445759</v>
      </c>
      <c r="AE2545" s="40">
        <f t="shared" si="321"/>
        <v>0</v>
      </c>
      <c r="AF2545" s="43" t="str">
        <f t="shared" si="322"/>
        <v>no values</v>
      </c>
    </row>
    <row r="2546" spans="1:32" x14ac:dyDescent="0.25">
      <c r="A2546" s="48" t="s">
        <v>2829</v>
      </c>
      <c r="B2546" s="48" t="s">
        <v>2815</v>
      </c>
      <c r="C2546" s="49">
        <v>2005</v>
      </c>
      <c r="D2546" s="85">
        <v>9147099.3115999997</v>
      </c>
      <c r="E2546" s="49">
        <v>2157393.10410847</v>
      </c>
      <c r="F2546" s="49">
        <v>0</v>
      </c>
      <c r="G2546" s="49">
        <v>0</v>
      </c>
      <c r="H2546" s="49">
        <v>0</v>
      </c>
      <c r="I2546" s="49">
        <v>0</v>
      </c>
      <c r="J2546" s="49">
        <v>0.97690258325483903</v>
      </c>
      <c r="K2546" s="49">
        <v>0</v>
      </c>
      <c r="L2546" s="49">
        <v>0</v>
      </c>
      <c r="M2546" s="38">
        <f>IF(OR(Beazley_data[[#This Row],[total_RC]]&lt;0.6,Beazley_data[[#This Row],[total_RC]]&gt;2),1,Beazley_data[[#This Row],[total_RC]])</f>
        <v>0.97690258325483903</v>
      </c>
      <c r="P2546" s="39" t="str">
        <f>Beazley_data[[#This Row],[key]]</f>
        <v>PI2005</v>
      </c>
      <c r="Q2546" s="40">
        <f>Beazley_data[[#This Row],[WEP]]</f>
        <v>9147099.3115999997</v>
      </c>
      <c r="R2546" s="40">
        <f t="shared" si="315"/>
        <v>0</v>
      </c>
      <c r="S2546" s="41" t="str">
        <f t="shared" si="316"/>
        <v>no values</v>
      </c>
      <c r="U2546" s="42">
        <f>Beazley_data[[#This Row],[Acq_costs]]</f>
        <v>2157393.10410847</v>
      </c>
      <c r="V2546" s="40">
        <f t="shared" si="317"/>
        <v>0</v>
      </c>
      <c r="W2546" s="43" t="str">
        <f t="shared" si="318"/>
        <v>no values</v>
      </c>
      <c r="Y2546" s="44">
        <f>Beazley_data[[#This Row],[total_RC]]</f>
        <v>0.97690258325483903</v>
      </c>
      <c r="Z2546" s="45">
        <f t="shared" si="319"/>
        <v>0</v>
      </c>
      <c r="AA2546" s="43" t="str">
        <f t="shared" si="320"/>
        <v>no values</v>
      </c>
      <c r="AD2546" s="42">
        <f>Beazley_data[[#This Row],[Cat_incurred]]+Beazley_data[[#This Row],[incurred_exc_cat]]</f>
        <v>0</v>
      </c>
      <c r="AE2546" s="40">
        <f t="shared" si="321"/>
        <v>0</v>
      </c>
      <c r="AF2546" s="43" t="str">
        <f t="shared" si="322"/>
        <v>no values</v>
      </c>
    </row>
    <row r="2547" spans="1:32" x14ac:dyDescent="0.25">
      <c r="A2547" s="46" t="s">
        <v>2830</v>
      </c>
      <c r="B2547" s="46" t="s">
        <v>2815</v>
      </c>
      <c r="C2547">
        <v>2006</v>
      </c>
      <c r="D2547" s="84">
        <v>9798190.9421999995</v>
      </c>
      <c r="E2547">
        <v>2233311.1278698999</v>
      </c>
      <c r="F2547">
        <v>0</v>
      </c>
      <c r="G2547">
        <v>0</v>
      </c>
      <c r="H2547">
        <v>0</v>
      </c>
      <c r="I2547">
        <v>0</v>
      </c>
      <c r="J2547">
        <v>0.94111967964283005</v>
      </c>
      <c r="K2547">
        <v>0</v>
      </c>
      <c r="L2547">
        <v>0</v>
      </c>
      <c r="M2547" s="38">
        <f>IF(OR(Beazley_data[[#This Row],[total_RC]]&lt;0.6,Beazley_data[[#This Row],[total_RC]]&gt;2),1,Beazley_data[[#This Row],[total_RC]])</f>
        <v>0.94111967964283005</v>
      </c>
      <c r="P2547" s="39" t="str">
        <f>Beazley_data[[#This Row],[key]]</f>
        <v>PI2006</v>
      </c>
      <c r="Q2547" s="40">
        <f>Beazley_data[[#This Row],[WEP]]</f>
        <v>9798190.9421999995</v>
      </c>
      <c r="R2547" s="40">
        <f t="shared" si="315"/>
        <v>0</v>
      </c>
      <c r="S2547" s="41" t="str">
        <f t="shared" si="316"/>
        <v>no values</v>
      </c>
      <c r="U2547" s="42">
        <f>Beazley_data[[#This Row],[Acq_costs]]</f>
        <v>2233311.1278698999</v>
      </c>
      <c r="V2547" s="40">
        <f t="shared" si="317"/>
        <v>0</v>
      </c>
      <c r="W2547" s="43" t="str">
        <f t="shared" si="318"/>
        <v>no values</v>
      </c>
      <c r="Y2547" s="44">
        <f>Beazley_data[[#This Row],[total_RC]]</f>
        <v>0.94111967964283005</v>
      </c>
      <c r="Z2547" s="45">
        <f t="shared" si="319"/>
        <v>0</v>
      </c>
      <c r="AA2547" s="43" t="str">
        <f t="shared" si="320"/>
        <v>no values</v>
      </c>
      <c r="AD2547" s="42">
        <f>Beazley_data[[#This Row],[Cat_incurred]]+Beazley_data[[#This Row],[incurred_exc_cat]]</f>
        <v>0</v>
      </c>
      <c r="AE2547" s="40">
        <f t="shared" si="321"/>
        <v>0</v>
      </c>
      <c r="AF2547" s="43" t="str">
        <f t="shared" si="322"/>
        <v>no values</v>
      </c>
    </row>
    <row r="2548" spans="1:32" x14ac:dyDescent="0.25">
      <c r="A2548" s="48" t="s">
        <v>2831</v>
      </c>
      <c r="B2548" s="48" t="s">
        <v>2815</v>
      </c>
      <c r="C2548" s="49">
        <v>2007</v>
      </c>
      <c r="D2548" s="85">
        <v>9607330.5885000005</v>
      </c>
      <c r="E2548" s="49">
        <v>2181865.69990486</v>
      </c>
      <c r="F2548" s="49">
        <v>0</v>
      </c>
      <c r="G2548" s="49">
        <v>0</v>
      </c>
      <c r="H2548" s="49">
        <v>0</v>
      </c>
      <c r="I2548" s="49">
        <v>0</v>
      </c>
      <c r="J2548" s="49">
        <v>0.96010692272233999</v>
      </c>
      <c r="K2548" s="49">
        <v>0</v>
      </c>
      <c r="L2548" s="49">
        <v>0</v>
      </c>
      <c r="M2548" s="38">
        <f>IF(OR(Beazley_data[[#This Row],[total_RC]]&lt;0.6,Beazley_data[[#This Row],[total_RC]]&gt;2),1,Beazley_data[[#This Row],[total_RC]])</f>
        <v>0.96010692272233999</v>
      </c>
      <c r="P2548" s="39" t="str">
        <f>Beazley_data[[#This Row],[key]]</f>
        <v>PI2007</v>
      </c>
      <c r="Q2548" s="40">
        <f>Beazley_data[[#This Row],[WEP]]</f>
        <v>9607330.5885000005</v>
      </c>
      <c r="R2548" s="40">
        <f t="shared" si="315"/>
        <v>0</v>
      </c>
      <c r="S2548" s="41" t="str">
        <f t="shared" si="316"/>
        <v>no values</v>
      </c>
      <c r="U2548" s="42">
        <f>Beazley_data[[#This Row],[Acq_costs]]</f>
        <v>2181865.69990486</v>
      </c>
      <c r="V2548" s="40">
        <f t="shared" si="317"/>
        <v>0</v>
      </c>
      <c r="W2548" s="43" t="str">
        <f t="shared" si="318"/>
        <v>no values</v>
      </c>
      <c r="Y2548" s="44">
        <f>Beazley_data[[#This Row],[total_RC]]</f>
        <v>0.96010692272233999</v>
      </c>
      <c r="Z2548" s="45">
        <f t="shared" si="319"/>
        <v>0</v>
      </c>
      <c r="AA2548" s="43" t="str">
        <f t="shared" si="320"/>
        <v>no values</v>
      </c>
      <c r="AD2548" s="42">
        <f>Beazley_data[[#This Row],[Cat_incurred]]+Beazley_data[[#This Row],[incurred_exc_cat]]</f>
        <v>0</v>
      </c>
      <c r="AE2548" s="40">
        <f t="shared" si="321"/>
        <v>0</v>
      </c>
      <c r="AF2548" s="43" t="str">
        <f t="shared" si="322"/>
        <v>no values</v>
      </c>
    </row>
    <row r="2549" spans="1:32" x14ac:dyDescent="0.25">
      <c r="A2549" s="46" t="s">
        <v>2832</v>
      </c>
      <c r="B2549" s="46" t="s">
        <v>2815</v>
      </c>
      <c r="C2549">
        <v>2008</v>
      </c>
      <c r="D2549" s="84">
        <v>8818704.2862999998</v>
      </c>
      <c r="E2549">
        <v>2095179.45737577</v>
      </c>
      <c r="F2549">
        <v>0</v>
      </c>
      <c r="G2549">
        <v>0</v>
      </c>
      <c r="H2549">
        <v>0</v>
      </c>
      <c r="I2549">
        <v>0</v>
      </c>
      <c r="J2549">
        <v>1.0138678753750301</v>
      </c>
      <c r="K2549">
        <v>0</v>
      </c>
      <c r="L2549">
        <v>0</v>
      </c>
      <c r="M2549" s="38">
        <f>IF(OR(Beazley_data[[#This Row],[total_RC]]&lt;0.6,Beazley_data[[#This Row],[total_RC]]&gt;2),1,Beazley_data[[#This Row],[total_RC]])</f>
        <v>1.0138678753750301</v>
      </c>
      <c r="P2549" s="39" t="str">
        <f>Beazley_data[[#This Row],[key]]</f>
        <v>PI2008</v>
      </c>
      <c r="Q2549" s="40">
        <f>Beazley_data[[#This Row],[WEP]]</f>
        <v>8818704.2862999998</v>
      </c>
      <c r="R2549" s="40">
        <f t="shared" si="315"/>
        <v>0</v>
      </c>
      <c r="S2549" s="41" t="str">
        <f t="shared" si="316"/>
        <v>no values</v>
      </c>
      <c r="U2549" s="42">
        <f>Beazley_data[[#This Row],[Acq_costs]]</f>
        <v>2095179.45737577</v>
      </c>
      <c r="V2549" s="40">
        <f t="shared" si="317"/>
        <v>0</v>
      </c>
      <c r="W2549" s="43" t="str">
        <f t="shared" si="318"/>
        <v>no values</v>
      </c>
      <c r="Y2549" s="44">
        <f>Beazley_data[[#This Row],[total_RC]]</f>
        <v>1.0138678753750301</v>
      </c>
      <c r="Z2549" s="45">
        <f t="shared" si="319"/>
        <v>0</v>
      </c>
      <c r="AA2549" s="43" t="str">
        <f t="shared" si="320"/>
        <v>no values</v>
      </c>
      <c r="AD2549" s="42">
        <f>Beazley_data[[#This Row],[Cat_incurred]]+Beazley_data[[#This Row],[incurred_exc_cat]]</f>
        <v>0</v>
      </c>
      <c r="AE2549" s="40">
        <f t="shared" si="321"/>
        <v>0</v>
      </c>
      <c r="AF2549" s="43" t="str">
        <f t="shared" si="322"/>
        <v>no values</v>
      </c>
    </row>
    <row r="2550" spans="1:32" x14ac:dyDescent="0.25">
      <c r="A2550" s="48" t="s">
        <v>2833</v>
      </c>
      <c r="B2550" s="48" t="s">
        <v>2815</v>
      </c>
      <c r="C2550" s="49">
        <v>2010</v>
      </c>
      <c r="D2550" s="85">
        <v>6035702.2224000003</v>
      </c>
      <c r="E2550" s="49">
        <v>1428279.7978707701</v>
      </c>
      <c r="F2550" s="49">
        <v>0</v>
      </c>
      <c r="G2550" s="49">
        <v>0</v>
      </c>
      <c r="H2550" s="49">
        <v>0</v>
      </c>
      <c r="I2550" s="49">
        <v>0</v>
      </c>
      <c r="J2550" s="49">
        <v>1.0361823984382399</v>
      </c>
      <c r="K2550" s="49">
        <v>0</v>
      </c>
      <c r="L2550" s="49">
        <v>0</v>
      </c>
      <c r="M2550" s="38">
        <f>IF(OR(Beazley_data[[#This Row],[total_RC]]&lt;0.6,Beazley_data[[#This Row],[total_RC]]&gt;2),1,Beazley_data[[#This Row],[total_RC]])</f>
        <v>1.0361823984382399</v>
      </c>
      <c r="P2550" s="39" t="str">
        <f>Beazley_data[[#This Row],[key]]</f>
        <v>PI2010</v>
      </c>
      <c r="Q2550" s="40">
        <f>Beazley_data[[#This Row],[WEP]]</f>
        <v>6035702.2224000003</v>
      </c>
      <c r="R2550" s="40">
        <f t="shared" si="315"/>
        <v>0</v>
      </c>
      <c r="S2550" s="41" t="str">
        <f t="shared" si="316"/>
        <v>no values</v>
      </c>
      <c r="U2550" s="42">
        <f>Beazley_data[[#This Row],[Acq_costs]]</f>
        <v>1428279.7978707701</v>
      </c>
      <c r="V2550" s="40">
        <f t="shared" si="317"/>
        <v>0</v>
      </c>
      <c r="W2550" s="43" t="str">
        <f t="shared" si="318"/>
        <v>no values</v>
      </c>
      <c r="Y2550" s="44">
        <f>Beazley_data[[#This Row],[total_RC]]</f>
        <v>1.0361823984382399</v>
      </c>
      <c r="Z2550" s="45">
        <f t="shared" si="319"/>
        <v>0</v>
      </c>
      <c r="AA2550" s="43" t="str">
        <f t="shared" si="320"/>
        <v>no values</v>
      </c>
      <c r="AD2550" s="42">
        <f>Beazley_data[[#This Row],[Cat_incurred]]+Beazley_data[[#This Row],[incurred_exc_cat]]</f>
        <v>0</v>
      </c>
      <c r="AE2550" s="40">
        <f t="shared" si="321"/>
        <v>0</v>
      </c>
      <c r="AF2550" s="43" t="str">
        <f t="shared" si="322"/>
        <v>no values</v>
      </c>
    </row>
    <row r="2551" spans="1:32" x14ac:dyDescent="0.25">
      <c r="A2551" s="46" t="s">
        <v>2834</v>
      </c>
      <c r="B2551" s="46" t="s">
        <v>2815</v>
      </c>
      <c r="C2551">
        <v>2011</v>
      </c>
      <c r="D2551" s="84">
        <v>4190815.6819000002</v>
      </c>
      <c r="E2551">
        <v>973669.00151857396</v>
      </c>
      <c r="F2551">
        <v>0</v>
      </c>
      <c r="G2551">
        <v>0</v>
      </c>
      <c r="H2551">
        <v>0</v>
      </c>
      <c r="I2551">
        <v>0</v>
      </c>
      <c r="J2551">
        <v>1.0318575822857501</v>
      </c>
      <c r="K2551">
        <v>0</v>
      </c>
      <c r="L2551">
        <v>0</v>
      </c>
      <c r="M2551" s="38">
        <f>IF(OR(Beazley_data[[#This Row],[total_RC]]&lt;0.6,Beazley_data[[#This Row],[total_RC]]&gt;2),1,Beazley_data[[#This Row],[total_RC]])</f>
        <v>1.0318575822857501</v>
      </c>
      <c r="P2551" s="39" t="str">
        <f>Beazley_data[[#This Row],[key]]</f>
        <v>PI2011</v>
      </c>
      <c r="Q2551" s="40">
        <f>Beazley_data[[#This Row],[WEP]]</f>
        <v>4190815.6819000002</v>
      </c>
      <c r="R2551" s="40">
        <f t="shared" si="315"/>
        <v>0</v>
      </c>
      <c r="S2551" s="41" t="str">
        <f t="shared" si="316"/>
        <v>no values</v>
      </c>
      <c r="U2551" s="42">
        <f>Beazley_data[[#This Row],[Acq_costs]]</f>
        <v>973669.00151857396</v>
      </c>
      <c r="V2551" s="40">
        <f t="shared" si="317"/>
        <v>0</v>
      </c>
      <c r="W2551" s="43" t="str">
        <f t="shared" si="318"/>
        <v>no values</v>
      </c>
      <c r="Y2551" s="44">
        <f>Beazley_data[[#This Row],[total_RC]]</f>
        <v>1.0318575822857501</v>
      </c>
      <c r="Z2551" s="45">
        <f t="shared" si="319"/>
        <v>0</v>
      </c>
      <c r="AA2551" s="43" t="str">
        <f t="shared" si="320"/>
        <v>no values</v>
      </c>
      <c r="AD2551" s="42">
        <f>Beazley_data[[#This Row],[Cat_incurred]]+Beazley_data[[#This Row],[incurred_exc_cat]]</f>
        <v>0</v>
      </c>
      <c r="AE2551" s="40">
        <f t="shared" si="321"/>
        <v>0</v>
      </c>
      <c r="AF2551" s="43" t="str">
        <f t="shared" si="322"/>
        <v>no values</v>
      </c>
    </row>
    <row r="2552" spans="1:32" x14ac:dyDescent="0.25">
      <c r="A2552" s="48" t="s">
        <v>2835</v>
      </c>
      <c r="B2552" s="48" t="s">
        <v>2815</v>
      </c>
      <c r="C2552" s="49">
        <v>2012</v>
      </c>
      <c r="D2552" s="85">
        <v>1923283.2620999999</v>
      </c>
      <c r="E2552" s="49">
        <v>417025.99741445802</v>
      </c>
      <c r="F2552" s="49">
        <v>0</v>
      </c>
      <c r="G2552" s="49">
        <v>0</v>
      </c>
      <c r="H2552" s="49">
        <v>0</v>
      </c>
      <c r="I2552" s="49">
        <v>0</v>
      </c>
      <c r="J2552" s="49">
        <v>1.05873135564188</v>
      </c>
      <c r="K2552" s="49">
        <v>0</v>
      </c>
      <c r="L2552" s="49">
        <v>0</v>
      </c>
      <c r="M2552" s="38">
        <f>IF(OR(Beazley_data[[#This Row],[total_RC]]&lt;0.6,Beazley_data[[#This Row],[total_RC]]&gt;2),1,Beazley_data[[#This Row],[total_RC]])</f>
        <v>1.05873135564188</v>
      </c>
      <c r="P2552" s="39" t="str">
        <f>Beazley_data[[#This Row],[key]]</f>
        <v>PI2012</v>
      </c>
      <c r="Q2552" s="40">
        <f>Beazley_data[[#This Row],[WEP]]</f>
        <v>1923283.2620999999</v>
      </c>
      <c r="R2552" s="40">
        <f t="shared" si="315"/>
        <v>0</v>
      </c>
      <c r="S2552" s="41" t="str">
        <f t="shared" si="316"/>
        <v>no values</v>
      </c>
      <c r="U2552" s="42">
        <f>Beazley_data[[#This Row],[Acq_costs]]</f>
        <v>417025.99741445802</v>
      </c>
      <c r="V2552" s="40">
        <f t="shared" si="317"/>
        <v>0</v>
      </c>
      <c r="W2552" s="43" t="str">
        <f t="shared" si="318"/>
        <v>no values</v>
      </c>
      <c r="Y2552" s="44">
        <f>Beazley_data[[#This Row],[total_RC]]</f>
        <v>1.05873135564188</v>
      </c>
      <c r="Z2552" s="45">
        <f t="shared" si="319"/>
        <v>0</v>
      </c>
      <c r="AA2552" s="43" t="str">
        <f t="shared" si="320"/>
        <v>no values</v>
      </c>
      <c r="AD2552" s="42">
        <f>Beazley_data[[#This Row],[Cat_incurred]]+Beazley_data[[#This Row],[incurred_exc_cat]]</f>
        <v>0</v>
      </c>
      <c r="AE2552" s="40">
        <f t="shared" si="321"/>
        <v>0</v>
      </c>
      <c r="AF2552" s="43" t="str">
        <f t="shared" si="322"/>
        <v>no values</v>
      </c>
    </row>
    <row r="2553" spans="1:32" x14ac:dyDescent="0.25">
      <c r="A2553" s="46" t="s">
        <v>2836</v>
      </c>
      <c r="B2553" s="46" t="s">
        <v>2815</v>
      </c>
      <c r="C2553">
        <v>2013</v>
      </c>
      <c r="D2553" s="84">
        <v>1222356.5009000001</v>
      </c>
      <c r="E2553">
        <v>212888.68813808801</v>
      </c>
      <c r="F2553">
        <v>0</v>
      </c>
      <c r="G2553">
        <v>0</v>
      </c>
      <c r="H2553">
        <v>0</v>
      </c>
      <c r="I2553">
        <v>0</v>
      </c>
      <c r="J2553">
        <v>1.0903729078158</v>
      </c>
      <c r="K2553">
        <v>0</v>
      </c>
      <c r="L2553">
        <v>0</v>
      </c>
      <c r="M2553" s="38">
        <f>IF(OR(Beazley_data[[#This Row],[total_RC]]&lt;0.6,Beazley_data[[#This Row],[total_RC]]&gt;2),1,Beazley_data[[#This Row],[total_RC]])</f>
        <v>1.0903729078158</v>
      </c>
      <c r="P2553" s="39" t="str">
        <f>Beazley_data[[#This Row],[key]]</f>
        <v>PI2013</v>
      </c>
      <c r="Q2553" s="40">
        <f>Beazley_data[[#This Row],[WEP]]</f>
        <v>1222356.5009000001</v>
      </c>
      <c r="R2553" s="40">
        <f t="shared" si="315"/>
        <v>0</v>
      </c>
      <c r="S2553" s="41" t="str">
        <f t="shared" si="316"/>
        <v>no values</v>
      </c>
      <c r="U2553" s="42">
        <f>Beazley_data[[#This Row],[Acq_costs]]</f>
        <v>212888.68813808801</v>
      </c>
      <c r="V2553" s="40">
        <f t="shared" si="317"/>
        <v>0</v>
      </c>
      <c r="W2553" s="43" t="str">
        <f t="shared" si="318"/>
        <v>no values</v>
      </c>
      <c r="Y2553" s="44">
        <f>Beazley_data[[#This Row],[total_RC]]</f>
        <v>1.0903729078158</v>
      </c>
      <c r="Z2553" s="45">
        <f t="shared" si="319"/>
        <v>0</v>
      </c>
      <c r="AA2553" s="43" t="str">
        <f t="shared" si="320"/>
        <v>no values</v>
      </c>
      <c r="AD2553" s="42">
        <f>Beazley_data[[#This Row],[Cat_incurred]]+Beazley_data[[#This Row],[incurred_exc_cat]]</f>
        <v>0</v>
      </c>
      <c r="AE2553" s="40">
        <f t="shared" si="321"/>
        <v>0</v>
      </c>
      <c r="AF2553" s="43" t="str">
        <f t="shared" si="322"/>
        <v>no values</v>
      </c>
    </row>
    <row r="2554" spans="1:32" x14ac:dyDescent="0.25">
      <c r="A2554" s="48" t="s">
        <v>2837</v>
      </c>
      <c r="B2554" s="48" t="s">
        <v>2815</v>
      </c>
      <c r="C2554" s="49">
        <v>2014</v>
      </c>
      <c r="D2554" s="85">
        <v>1287559.7771000001</v>
      </c>
      <c r="E2554" s="49">
        <v>237714.06089799601</v>
      </c>
      <c r="F2554" s="49">
        <v>0</v>
      </c>
      <c r="G2554" s="49">
        <v>0</v>
      </c>
      <c r="H2554" s="49">
        <v>0</v>
      </c>
      <c r="I2554" s="49">
        <v>0</v>
      </c>
      <c r="J2554" s="49">
        <v>1.0669110054022799</v>
      </c>
      <c r="K2554" s="49">
        <v>0</v>
      </c>
      <c r="L2554" s="49">
        <v>0</v>
      </c>
      <c r="M2554" s="38">
        <f>IF(OR(Beazley_data[[#This Row],[total_RC]]&lt;0.6,Beazley_data[[#This Row],[total_RC]]&gt;2),1,Beazley_data[[#This Row],[total_RC]])</f>
        <v>1.0669110054022799</v>
      </c>
      <c r="P2554" s="39" t="str">
        <f>Beazley_data[[#This Row],[key]]</f>
        <v>PI2014</v>
      </c>
      <c r="Q2554" s="40">
        <f>Beazley_data[[#This Row],[WEP]]</f>
        <v>1287559.7771000001</v>
      </c>
      <c r="R2554" s="40">
        <f t="shared" si="315"/>
        <v>0</v>
      </c>
      <c r="S2554" s="41" t="str">
        <f t="shared" si="316"/>
        <v>no values</v>
      </c>
      <c r="U2554" s="42">
        <f>Beazley_data[[#This Row],[Acq_costs]]</f>
        <v>237714.06089799601</v>
      </c>
      <c r="V2554" s="40">
        <f t="shared" si="317"/>
        <v>0</v>
      </c>
      <c r="W2554" s="43" t="str">
        <f t="shared" si="318"/>
        <v>no values</v>
      </c>
      <c r="Y2554" s="44">
        <f>Beazley_data[[#This Row],[total_RC]]</f>
        <v>1.0669110054022799</v>
      </c>
      <c r="Z2554" s="45">
        <f t="shared" si="319"/>
        <v>0</v>
      </c>
      <c r="AA2554" s="43" t="str">
        <f t="shared" si="320"/>
        <v>no values</v>
      </c>
      <c r="AD2554" s="42">
        <f>Beazley_data[[#This Row],[Cat_incurred]]+Beazley_data[[#This Row],[incurred_exc_cat]]</f>
        <v>0</v>
      </c>
      <c r="AE2554" s="40">
        <f t="shared" si="321"/>
        <v>0</v>
      </c>
      <c r="AF2554" s="43" t="str">
        <f t="shared" si="322"/>
        <v>no values</v>
      </c>
    </row>
    <row r="2555" spans="1:32" x14ac:dyDescent="0.25">
      <c r="A2555" s="46" t="s">
        <v>2838</v>
      </c>
      <c r="B2555" s="46" t="s">
        <v>2815</v>
      </c>
      <c r="C2555">
        <v>2015</v>
      </c>
      <c r="D2555" s="84">
        <v>829022.31949999998</v>
      </c>
      <c r="E2555">
        <v>183948.82194103301</v>
      </c>
      <c r="F2555">
        <v>0</v>
      </c>
      <c r="G2555">
        <v>0</v>
      </c>
      <c r="H2555">
        <v>0</v>
      </c>
      <c r="I2555">
        <v>0</v>
      </c>
      <c r="J2555">
        <v>1.01964179239399</v>
      </c>
      <c r="K2555">
        <v>0</v>
      </c>
      <c r="L2555">
        <v>0</v>
      </c>
      <c r="M2555" s="38">
        <f>IF(OR(Beazley_data[[#This Row],[total_RC]]&lt;0.6,Beazley_data[[#This Row],[total_RC]]&gt;2),1,Beazley_data[[#This Row],[total_RC]])</f>
        <v>1.01964179239399</v>
      </c>
      <c r="P2555" s="39" t="str">
        <f>Beazley_data[[#This Row],[key]]</f>
        <v>PI2015</v>
      </c>
      <c r="Q2555" s="40">
        <f>Beazley_data[[#This Row],[WEP]]</f>
        <v>829022.31949999998</v>
      </c>
      <c r="R2555" s="40">
        <f t="shared" si="315"/>
        <v>0</v>
      </c>
      <c r="S2555" s="41" t="str">
        <f t="shared" si="316"/>
        <v>no values</v>
      </c>
      <c r="U2555" s="42">
        <f>Beazley_data[[#This Row],[Acq_costs]]</f>
        <v>183948.82194103301</v>
      </c>
      <c r="V2555" s="40">
        <f t="shared" si="317"/>
        <v>0</v>
      </c>
      <c r="W2555" s="43" t="str">
        <f t="shared" si="318"/>
        <v>no values</v>
      </c>
      <c r="Y2555" s="44">
        <f>Beazley_data[[#This Row],[total_RC]]</f>
        <v>1.01964179239399</v>
      </c>
      <c r="Z2555" s="45">
        <f t="shared" si="319"/>
        <v>0</v>
      </c>
      <c r="AA2555" s="43" t="str">
        <f t="shared" si="320"/>
        <v>no values</v>
      </c>
      <c r="AD2555" s="42">
        <f>Beazley_data[[#This Row],[Cat_incurred]]+Beazley_data[[#This Row],[incurred_exc_cat]]</f>
        <v>0</v>
      </c>
      <c r="AE2555" s="40">
        <f t="shared" si="321"/>
        <v>0</v>
      </c>
      <c r="AF2555" s="43" t="str">
        <f t="shared" si="322"/>
        <v>no values</v>
      </c>
    </row>
    <row r="2556" spans="1:32" x14ac:dyDescent="0.25">
      <c r="A2556" s="48" t="s">
        <v>2839</v>
      </c>
      <c r="B2556" s="48" t="s">
        <v>2815</v>
      </c>
      <c r="C2556" s="49">
        <v>2016</v>
      </c>
      <c r="D2556" s="85">
        <v>888720.56240000005</v>
      </c>
      <c r="E2556" s="49">
        <v>193481.438666576</v>
      </c>
      <c r="F2556" s="49">
        <v>0</v>
      </c>
      <c r="G2556" s="49">
        <v>0</v>
      </c>
      <c r="H2556" s="49">
        <v>0</v>
      </c>
      <c r="I2556" s="49">
        <v>0</v>
      </c>
      <c r="J2556" s="49">
        <v>0.99000930106823803</v>
      </c>
      <c r="K2556" s="49">
        <v>0</v>
      </c>
      <c r="L2556" s="49">
        <v>0</v>
      </c>
      <c r="M2556" s="38">
        <f>IF(OR(Beazley_data[[#This Row],[total_RC]]&lt;0.6,Beazley_data[[#This Row],[total_RC]]&gt;2),1,Beazley_data[[#This Row],[total_RC]])</f>
        <v>0.99000930106823803</v>
      </c>
      <c r="P2556" s="39" t="str">
        <f>Beazley_data[[#This Row],[key]]</f>
        <v>PI2016</v>
      </c>
      <c r="Q2556" s="40">
        <f>Beazley_data[[#This Row],[WEP]]</f>
        <v>888720.56240000005</v>
      </c>
      <c r="R2556" s="40">
        <f t="shared" si="315"/>
        <v>0</v>
      </c>
      <c r="S2556" s="41" t="str">
        <f t="shared" si="316"/>
        <v>no values</v>
      </c>
      <c r="U2556" s="42">
        <f>Beazley_data[[#This Row],[Acq_costs]]</f>
        <v>193481.438666576</v>
      </c>
      <c r="V2556" s="40">
        <f t="shared" si="317"/>
        <v>0</v>
      </c>
      <c r="W2556" s="43" t="str">
        <f t="shared" si="318"/>
        <v>no values</v>
      </c>
      <c r="Y2556" s="44">
        <f>Beazley_data[[#This Row],[total_RC]]</f>
        <v>0.99000930106823803</v>
      </c>
      <c r="Z2556" s="45">
        <f t="shared" si="319"/>
        <v>0</v>
      </c>
      <c r="AA2556" s="43" t="str">
        <f t="shared" si="320"/>
        <v>no values</v>
      </c>
      <c r="AD2556" s="42">
        <f>Beazley_data[[#This Row],[Cat_incurred]]+Beazley_data[[#This Row],[incurred_exc_cat]]</f>
        <v>0</v>
      </c>
      <c r="AE2556" s="40">
        <f t="shared" si="321"/>
        <v>0</v>
      </c>
      <c r="AF2556" s="43" t="str">
        <f t="shared" si="322"/>
        <v>no values</v>
      </c>
    </row>
    <row r="2557" spans="1:32" x14ac:dyDescent="0.25">
      <c r="A2557" s="46" t="s">
        <v>2840</v>
      </c>
      <c r="B2557" s="46" t="s">
        <v>2815</v>
      </c>
      <c r="C2557">
        <v>2017</v>
      </c>
      <c r="D2557" s="84">
        <v>949777.43420000002</v>
      </c>
      <c r="E2557">
        <v>207066.89579991001</v>
      </c>
      <c r="F2557">
        <v>0</v>
      </c>
      <c r="G2557">
        <v>0</v>
      </c>
      <c r="H2557">
        <v>0</v>
      </c>
      <c r="I2557">
        <v>0</v>
      </c>
      <c r="J2557">
        <v>0.99098455945793995</v>
      </c>
      <c r="K2557">
        <v>0</v>
      </c>
      <c r="L2557">
        <v>0</v>
      </c>
      <c r="M2557" s="38">
        <f>IF(OR(Beazley_data[[#This Row],[total_RC]]&lt;0.6,Beazley_data[[#This Row],[total_RC]]&gt;2),1,Beazley_data[[#This Row],[total_RC]])</f>
        <v>0.99098455945793995</v>
      </c>
      <c r="P2557" s="39" t="str">
        <f>Beazley_data[[#This Row],[key]]</f>
        <v>PI2017</v>
      </c>
      <c r="Q2557" s="40">
        <f>Beazley_data[[#This Row],[WEP]]</f>
        <v>949777.43420000002</v>
      </c>
      <c r="R2557" s="40">
        <f t="shared" si="315"/>
        <v>0</v>
      </c>
      <c r="S2557" s="41" t="str">
        <f t="shared" si="316"/>
        <v>no values</v>
      </c>
      <c r="U2557" s="42">
        <f>Beazley_data[[#This Row],[Acq_costs]]</f>
        <v>207066.89579991001</v>
      </c>
      <c r="V2557" s="40">
        <f t="shared" si="317"/>
        <v>0</v>
      </c>
      <c r="W2557" s="43" t="str">
        <f t="shared" si="318"/>
        <v>no values</v>
      </c>
      <c r="Y2557" s="44">
        <f>Beazley_data[[#This Row],[total_RC]]</f>
        <v>0.99098455945793995</v>
      </c>
      <c r="Z2557" s="45">
        <f t="shared" si="319"/>
        <v>0</v>
      </c>
      <c r="AA2557" s="43" t="str">
        <f t="shared" si="320"/>
        <v>no values</v>
      </c>
      <c r="AD2557" s="42">
        <f>Beazley_data[[#This Row],[Cat_incurred]]+Beazley_data[[#This Row],[incurred_exc_cat]]</f>
        <v>0</v>
      </c>
      <c r="AE2557" s="40">
        <f t="shared" si="321"/>
        <v>0</v>
      </c>
      <c r="AF2557" s="43" t="str">
        <f t="shared" si="322"/>
        <v>no values</v>
      </c>
    </row>
    <row r="2558" spans="1:32" x14ac:dyDescent="0.25">
      <c r="A2558" s="48" t="s">
        <v>2841</v>
      </c>
      <c r="B2558" s="48" t="s">
        <v>2815</v>
      </c>
      <c r="C2558" s="49">
        <v>2018</v>
      </c>
      <c r="D2558" s="85">
        <v>576064.14720000001</v>
      </c>
      <c r="E2558" s="49">
        <v>90582.929638994596</v>
      </c>
      <c r="F2558" s="49">
        <v>0</v>
      </c>
      <c r="G2558" s="49">
        <v>0</v>
      </c>
      <c r="H2558" s="49">
        <v>0</v>
      </c>
      <c r="I2558" s="49">
        <v>0</v>
      </c>
      <c r="J2558" s="49">
        <v>1.0039263391417099</v>
      </c>
      <c r="K2558" s="49">
        <v>0</v>
      </c>
      <c r="L2558" s="49">
        <v>0</v>
      </c>
      <c r="M2558" s="38">
        <f>IF(OR(Beazley_data[[#This Row],[total_RC]]&lt;0.6,Beazley_data[[#This Row],[total_RC]]&gt;2),1,Beazley_data[[#This Row],[total_RC]])</f>
        <v>1.0039263391417099</v>
      </c>
      <c r="P2558" s="39" t="str">
        <f>Beazley_data[[#This Row],[key]]</f>
        <v>PI2018</v>
      </c>
      <c r="Q2558" s="40">
        <f>Beazley_data[[#This Row],[WEP]]</f>
        <v>576064.14720000001</v>
      </c>
      <c r="R2558" s="40">
        <f t="shared" si="315"/>
        <v>0</v>
      </c>
      <c r="S2558" s="41" t="str">
        <f t="shared" si="316"/>
        <v>no values</v>
      </c>
      <c r="U2558" s="42">
        <f>Beazley_data[[#This Row],[Acq_costs]]</f>
        <v>90582.929638994596</v>
      </c>
      <c r="V2558" s="40">
        <f t="shared" si="317"/>
        <v>0</v>
      </c>
      <c r="W2558" s="43" t="str">
        <f t="shared" si="318"/>
        <v>no values</v>
      </c>
      <c r="Y2558" s="44">
        <f>Beazley_data[[#This Row],[total_RC]]</f>
        <v>1.0039263391417099</v>
      </c>
      <c r="Z2558" s="45">
        <f t="shared" si="319"/>
        <v>0</v>
      </c>
      <c r="AA2558" s="43" t="str">
        <f t="shared" si="320"/>
        <v>no values</v>
      </c>
      <c r="AD2558" s="42">
        <f>Beazley_data[[#This Row],[Cat_incurred]]+Beazley_data[[#This Row],[incurred_exc_cat]]</f>
        <v>0</v>
      </c>
      <c r="AE2558" s="40">
        <f t="shared" si="321"/>
        <v>0</v>
      </c>
      <c r="AF2558" s="43" t="str">
        <f t="shared" si="322"/>
        <v>no values</v>
      </c>
    </row>
    <row r="2559" spans="1:32" x14ac:dyDescent="0.25">
      <c r="A2559" s="46" t="s">
        <v>2842</v>
      </c>
      <c r="B2559" s="46" t="s">
        <v>2815</v>
      </c>
      <c r="C2559">
        <v>2019</v>
      </c>
      <c r="D2559" s="84">
        <v>425961.88669999997</v>
      </c>
      <c r="E2559">
        <v>72369.071364516101</v>
      </c>
      <c r="F2559">
        <v>0</v>
      </c>
      <c r="G2559">
        <v>0</v>
      </c>
      <c r="H2559">
        <v>0</v>
      </c>
      <c r="I2559">
        <v>0</v>
      </c>
      <c r="J2559">
        <v>1.0032331429439001</v>
      </c>
      <c r="K2559">
        <v>0</v>
      </c>
      <c r="L2559">
        <v>0</v>
      </c>
      <c r="M2559" s="38">
        <f>IF(OR(Beazley_data[[#This Row],[total_RC]]&lt;0.6,Beazley_data[[#This Row],[total_RC]]&gt;2),1,Beazley_data[[#This Row],[total_RC]])</f>
        <v>1.0032331429439001</v>
      </c>
      <c r="P2559" s="39" t="str">
        <f>Beazley_data[[#This Row],[key]]</f>
        <v>PI2019</v>
      </c>
      <c r="Q2559" s="40">
        <f>Beazley_data[[#This Row],[WEP]]</f>
        <v>425961.88669999997</v>
      </c>
      <c r="R2559" s="40">
        <f t="shared" si="315"/>
        <v>0</v>
      </c>
      <c r="S2559" s="41" t="str">
        <f t="shared" si="316"/>
        <v>no values</v>
      </c>
      <c r="U2559" s="42">
        <f>Beazley_data[[#This Row],[Acq_costs]]</f>
        <v>72369.071364516101</v>
      </c>
      <c r="V2559" s="40">
        <f t="shared" si="317"/>
        <v>0</v>
      </c>
      <c r="W2559" s="43" t="str">
        <f t="shared" si="318"/>
        <v>no values</v>
      </c>
      <c r="Y2559" s="44">
        <f>Beazley_data[[#This Row],[total_RC]]</f>
        <v>1.0032331429439001</v>
      </c>
      <c r="Z2559" s="45">
        <f t="shared" si="319"/>
        <v>0</v>
      </c>
      <c r="AA2559" s="43" t="str">
        <f t="shared" si="320"/>
        <v>no values</v>
      </c>
      <c r="AD2559" s="42">
        <f>Beazley_data[[#This Row],[Cat_incurred]]+Beazley_data[[#This Row],[incurred_exc_cat]]</f>
        <v>0</v>
      </c>
      <c r="AE2559" s="40">
        <f t="shared" si="321"/>
        <v>0</v>
      </c>
      <c r="AF2559" s="43" t="str">
        <f t="shared" si="322"/>
        <v>no values</v>
      </c>
    </row>
    <row r="2560" spans="1:32" x14ac:dyDescent="0.25">
      <c r="A2560" s="48" t="s">
        <v>2843</v>
      </c>
      <c r="B2560" s="48" t="s">
        <v>2815</v>
      </c>
      <c r="C2560" s="49">
        <v>2020</v>
      </c>
      <c r="D2560" s="85">
        <v>181387.40900000001</v>
      </c>
      <c r="E2560" s="49">
        <v>52331.770493670898</v>
      </c>
      <c r="F2560" s="49">
        <v>0</v>
      </c>
      <c r="G2560" s="49">
        <v>0</v>
      </c>
      <c r="H2560" s="49">
        <v>0</v>
      </c>
      <c r="I2560" s="49">
        <v>0</v>
      </c>
      <c r="J2560" s="49">
        <v>1.0434228678734201</v>
      </c>
      <c r="K2560" s="49">
        <v>0</v>
      </c>
      <c r="L2560" s="49">
        <v>0</v>
      </c>
      <c r="M2560" s="38">
        <f>IF(OR(Beazley_data[[#This Row],[total_RC]]&lt;0.6,Beazley_data[[#This Row],[total_RC]]&gt;2),1,Beazley_data[[#This Row],[total_RC]])</f>
        <v>1.0434228678734201</v>
      </c>
      <c r="P2560" s="39" t="str">
        <f>Beazley_data[[#This Row],[key]]</f>
        <v>PI2020</v>
      </c>
      <c r="Q2560" s="40">
        <f>Beazley_data[[#This Row],[WEP]]</f>
        <v>181387.40900000001</v>
      </c>
      <c r="R2560" s="40">
        <f t="shared" si="315"/>
        <v>0</v>
      </c>
      <c r="S2560" s="41" t="str">
        <f t="shared" si="316"/>
        <v>no values</v>
      </c>
      <c r="U2560" s="42">
        <f>Beazley_data[[#This Row],[Acq_costs]]</f>
        <v>52331.770493670898</v>
      </c>
      <c r="V2560" s="40">
        <f t="shared" si="317"/>
        <v>0</v>
      </c>
      <c r="W2560" s="43" t="str">
        <f t="shared" si="318"/>
        <v>no values</v>
      </c>
      <c r="Y2560" s="44">
        <f>Beazley_data[[#This Row],[total_RC]]</f>
        <v>1.0434228678734201</v>
      </c>
      <c r="Z2560" s="45">
        <f t="shared" si="319"/>
        <v>0</v>
      </c>
      <c r="AA2560" s="43" t="str">
        <f t="shared" si="320"/>
        <v>no values</v>
      </c>
      <c r="AD2560" s="42">
        <f>Beazley_data[[#This Row],[Cat_incurred]]+Beazley_data[[#This Row],[incurred_exc_cat]]</f>
        <v>0</v>
      </c>
      <c r="AE2560" s="40">
        <f t="shared" si="321"/>
        <v>0</v>
      </c>
      <c r="AF2560" s="43" t="str">
        <f t="shared" si="322"/>
        <v>no values</v>
      </c>
    </row>
    <row r="2561" spans="1:32" x14ac:dyDescent="0.25">
      <c r="A2561" s="46" t="s">
        <v>2844</v>
      </c>
      <c r="B2561" s="46" t="s">
        <v>2845</v>
      </c>
      <c r="C2561">
        <v>1993</v>
      </c>
      <c r="D2561" s="84">
        <v>8096.1629000000003</v>
      </c>
      <c r="E2561">
        <v>887.678225</v>
      </c>
      <c r="F2561">
        <v>0</v>
      </c>
      <c r="G2561">
        <v>0</v>
      </c>
      <c r="H2561">
        <v>0</v>
      </c>
      <c r="I2561">
        <v>0</v>
      </c>
      <c r="K2561">
        <v>0</v>
      </c>
      <c r="L2561">
        <v>0</v>
      </c>
      <c r="M2561" s="38">
        <f>IF(OR(Beazley_data[[#This Row],[total_RC]]&lt;0.6,Beazley_data[[#This Row],[total_RC]]&gt;2),1,Beazley_data[[#This Row],[total_RC]])</f>
        <v>1</v>
      </c>
      <c r="P2561" s="39" t="str">
        <f>Beazley_data[[#This Row],[key]]</f>
        <v>PL1993</v>
      </c>
      <c r="Q2561" s="40">
        <f>Beazley_data[[#This Row],[WEP]]</f>
        <v>8096.1629000000003</v>
      </c>
      <c r="R2561" s="40">
        <f t="shared" si="315"/>
        <v>0</v>
      </c>
      <c r="S2561" s="41" t="str">
        <f t="shared" si="316"/>
        <v>no values</v>
      </c>
      <c r="U2561" s="42">
        <f>Beazley_data[[#This Row],[Acq_costs]]</f>
        <v>887.678225</v>
      </c>
      <c r="V2561" s="40">
        <f t="shared" si="317"/>
        <v>0</v>
      </c>
      <c r="W2561" s="43" t="str">
        <f t="shared" si="318"/>
        <v>no values</v>
      </c>
      <c r="Y2561" s="44">
        <f>Beazley_data[[#This Row],[total_RC]]</f>
        <v>0</v>
      </c>
      <c r="Z2561" s="45">
        <f t="shared" si="319"/>
        <v>0</v>
      </c>
      <c r="AA2561" s="43" t="str">
        <f t="shared" si="320"/>
        <v>no values</v>
      </c>
      <c r="AD2561" s="42">
        <f>Beazley_data[[#This Row],[Cat_incurred]]+Beazley_data[[#This Row],[incurred_exc_cat]]</f>
        <v>0</v>
      </c>
      <c r="AE2561" s="40">
        <f t="shared" si="321"/>
        <v>0</v>
      </c>
      <c r="AF2561" s="43" t="str">
        <f t="shared" si="322"/>
        <v>no values</v>
      </c>
    </row>
    <row r="2562" spans="1:32" x14ac:dyDescent="0.25">
      <c r="A2562" s="48" t="s">
        <v>2846</v>
      </c>
      <c r="B2562" s="48" t="s">
        <v>2845</v>
      </c>
      <c r="C2562" s="49">
        <v>1994</v>
      </c>
      <c r="D2562" s="85">
        <v>10099.7418</v>
      </c>
      <c r="E2562" s="49">
        <v>1043.6116999999999</v>
      </c>
      <c r="F2562" s="49">
        <v>0</v>
      </c>
      <c r="G2562" s="49">
        <v>0</v>
      </c>
      <c r="H2562" s="49">
        <v>0</v>
      </c>
      <c r="I2562" s="49">
        <v>0</v>
      </c>
      <c r="J2562" s="49"/>
      <c r="K2562" s="49">
        <v>0</v>
      </c>
      <c r="L2562" s="49">
        <v>0</v>
      </c>
      <c r="M2562" s="38">
        <f>IF(OR(Beazley_data[[#This Row],[total_RC]]&lt;0.6,Beazley_data[[#This Row],[total_RC]]&gt;2),1,Beazley_data[[#This Row],[total_RC]])</f>
        <v>1</v>
      </c>
      <c r="P2562" s="39" t="str">
        <f>Beazley_data[[#This Row],[key]]</f>
        <v>PL1994</v>
      </c>
      <c r="Q2562" s="40">
        <f>Beazley_data[[#This Row],[WEP]]</f>
        <v>10099.7418</v>
      </c>
      <c r="R2562" s="40">
        <f t="shared" ref="R2562:R2625" si="323">IFERROR(INDEX($AJ$4:$CZ$182,MATCH($B2562,$AI$4:$AI$182,0),MATCH($C2562&amp;"WEP",$AJ$1:$FQ$1,0)),0)</f>
        <v>0</v>
      </c>
      <c r="S2562" s="41" t="str">
        <f t="shared" ref="S2562:S2625" si="324">IFERROR((R2562-Q2562)/R2562,"no values")</f>
        <v>no values</v>
      </c>
      <c r="U2562" s="42">
        <f>Beazley_data[[#This Row],[Acq_costs]]</f>
        <v>1043.6116999999999</v>
      </c>
      <c r="V2562" s="40">
        <f t="shared" ref="V2562:V2625" si="325">IFERROR(INDEX($AJ$4:$FQ$182,MATCH($B2562,$AI$4:$AI$182,0),MATCH($C2562&amp;"Acquisition Cost",$AJ$1:$FQ$1,0)),0)</f>
        <v>0</v>
      </c>
      <c r="W2562" s="43" t="str">
        <f t="shared" ref="W2562:W2625" si="326">IFERROR((V2562-U2562)/V2562,"no values")</f>
        <v>no values</v>
      </c>
      <c r="Y2562" s="44">
        <f>Beazley_data[[#This Row],[total_RC]]</f>
        <v>0</v>
      </c>
      <c r="Z2562" s="45">
        <f t="shared" ref="Z2562:Z2625" si="327">IFERROR(INDEX($AJ$4:$FQ$182,MATCH($B2562,$AI$4:$AI$182,0),MATCH($C2562&amp;"RC",$AJ$1:$FQ$1,0)),0)</f>
        <v>0</v>
      </c>
      <c r="AA2562" s="43" t="str">
        <f t="shared" ref="AA2562:AA2625" si="328">IFERROR((Z2562-Y2562)/Z2562,"no values")</f>
        <v>no values</v>
      </c>
      <c r="AD2562" s="42">
        <f>Beazley_data[[#This Row],[Cat_incurred]]+Beazley_data[[#This Row],[incurred_exc_cat]]</f>
        <v>0</v>
      </c>
      <c r="AE2562" s="40">
        <f t="shared" ref="AE2562:AE2625" si="329">IFERROR(INDEX($AJ$4:$FQ$182,MATCH($B2562,$AI$4:$AI$182,0),MATCH($C2562&amp;"Total Incurred (Cat)",$AJ$1:$FQ$1,0)),0)+IFERROR(INDEX($AJ$4:$FQ$182,MATCH($B2562,$AI$4:$AI$182,0),MATCH($C2562&amp;"Total Incurred (Non Cat)",$AJ$1:$FQ$1,0)),0)</f>
        <v>0</v>
      </c>
      <c r="AF2562" s="43" t="str">
        <f t="shared" ref="AF2562:AF2625" si="330">IFERROR((AE2562-AD2562)/AE2562,"no values")</f>
        <v>no values</v>
      </c>
    </row>
    <row r="2563" spans="1:32" x14ac:dyDescent="0.25">
      <c r="A2563" s="46" t="s">
        <v>2847</v>
      </c>
      <c r="B2563" s="46" t="s">
        <v>2845</v>
      </c>
      <c r="C2563">
        <v>1995</v>
      </c>
      <c r="D2563" s="84">
        <v>41207.554199999999</v>
      </c>
      <c r="E2563">
        <v>11628.008268965499</v>
      </c>
      <c r="F2563">
        <v>229.23310000000001</v>
      </c>
      <c r="G2563">
        <v>229.23310000000001</v>
      </c>
      <c r="H2563">
        <v>90469.820800000001</v>
      </c>
      <c r="I2563">
        <v>90469.820800000001</v>
      </c>
      <c r="J2563">
        <v>1.0542450893927899</v>
      </c>
      <c r="K2563">
        <v>90699.053899999999</v>
      </c>
      <c r="L2563">
        <v>90699.053899999999</v>
      </c>
      <c r="M2563" s="38">
        <f>IF(OR(Beazley_data[[#This Row],[total_RC]]&lt;0.6,Beazley_data[[#This Row],[total_RC]]&gt;2),1,Beazley_data[[#This Row],[total_RC]])</f>
        <v>1.0542450893927899</v>
      </c>
      <c r="P2563" s="39" t="str">
        <f>Beazley_data[[#This Row],[key]]</f>
        <v>PL1995</v>
      </c>
      <c r="Q2563" s="40">
        <f>Beazley_data[[#This Row],[WEP]]</f>
        <v>41207.554199999999</v>
      </c>
      <c r="R2563" s="40">
        <f t="shared" si="323"/>
        <v>0</v>
      </c>
      <c r="S2563" s="41" t="str">
        <f t="shared" si="324"/>
        <v>no values</v>
      </c>
      <c r="U2563" s="42">
        <f>Beazley_data[[#This Row],[Acq_costs]]</f>
        <v>11628.008268965499</v>
      </c>
      <c r="V2563" s="40">
        <f t="shared" si="325"/>
        <v>0</v>
      </c>
      <c r="W2563" s="43" t="str">
        <f t="shared" si="326"/>
        <v>no values</v>
      </c>
      <c r="Y2563" s="44">
        <f>Beazley_data[[#This Row],[total_RC]]</f>
        <v>1.0542450893927899</v>
      </c>
      <c r="Z2563" s="45">
        <f t="shared" si="327"/>
        <v>0</v>
      </c>
      <c r="AA2563" s="43" t="str">
        <f t="shared" si="328"/>
        <v>no values</v>
      </c>
      <c r="AD2563" s="42">
        <f>Beazley_data[[#This Row],[Cat_incurred]]+Beazley_data[[#This Row],[incurred_exc_cat]]</f>
        <v>90699.053899999999</v>
      </c>
      <c r="AE2563" s="40">
        <f t="shared" si="329"/>
        <v>0</v>
      </c>
      <c r="AF2563" s="43" t="str">
        <f t="shared" si="330"/>
        <v>no values</v>
      </c>
    </row>
    <row r="2564" spans="1:32" x14ac:dyDescent="0.25">
      <c r="A2564" s="48" t="s">
        <v>2848</v>
      </c>
      <c r="B2564" s="48" t="s">
        <v>2845</v>
      </c>
      <c r="C2564" s="49">
        <v>1996</v>
      </c>
      <c r="D2564" s="85">
        <v>53747.789400000001</v>
      </c>
      <c r="E2564" s="49">
        <v>17306.627251542599</v>
      </c>
      <c r="F2564" s="49">
        <v>18633.881000000001</v>
      </c>
      <c r="G2564" s="49">
        <v>18633.881000000001</v>
      </c>
      <c r="H2564" s="49">
        <v>44003.273099999999</v>
      </c>
      <c r="I2564" s="49">
        <v>44003.273099999999</v>
      </c>
      <c r="J2564" s="49">
        <v>0.95489657325631905</v>
      </c>
      <c r="K2564" s="49">
        <v>62637.1541</v>
      </c>
      <c r="L2564" s="49">
        <v>62637.1541</v>
      </c>
      <c r="M2564" s="38">
        <f>IF(OR(Beazley_data[[#This Row],[total_RC]]&lt;0.6,Beazley_data[[#This Row],[total_RC]]&gt;2),1,Beazley_data[[#This Row],[total_RC]])</f>
        <v>0.95489657325631905</v>
      </c>
      <c r="P2564" s="39" t="str">
        <f>Beazley_data[[#This Row],[key]]</f>
        <v>PL1996</v>
      </c>
      <c r="Q2564" s="40">
        <f>Beazley_data[[#This Row],[WEP]]</f>
        <v>53747.789400000001</v>
      </c>
      <c r="R2564" s="40">
        <f t="shared" si="323"/>
        <v>0</v>
      </c>
      <c r="S2564" s="41" t="str">
        <f t="shared" si="324"/>
        <v>no values</v>
      </c>
      <c r="U2564" s="42">
        <f>Beazley_data[[#This Row],[Acq_costs]]</f>
        <v>17306.627251542599</v>
      </c>
      <c r="V2564" s="40">
        <f t="shared" si="325"/>
        <v>0</v>
      </c>
      <c r="W2564" s="43" t="str">
        <f t="shared" si="326"/>
        <v>no values</v>
      </c>
      <c r="Y2564" s="44">
        <f>Beazley_data[[#This Row],[total_RC]]</f>
        <v>0.95489657325631905</v>
      </c>
      <c r="Z2564" s="45">
        <f t="shared" si="327"/>
        <v>0</v>
      </c>
      <c r="AA2564" s="43" t="str">
        <f t="shared" si="328"/>
        <v>no values</v>
      </c>
      <c r="AD2564" s="42">
        <f>Beazley_data[[#This Row],[Cat_incurred]]+Beazley_data[[#This Row],[incurred_exc_cat]]</f>
        <v>62637.1541</v>
      </c>
      <c r="AE2564" s="40">
        <f t="shared" si="329"/>
        <v>0</v>
      </c>
      <c r="AF2564" s="43" t="str">
        <f t="shared" si="330"/>
        <v>no values</v>
      </c>
    </row>
    <row r="2565" spans="1:32" x14ac:dyDescent="0.25">
      <c r="A2565" s="46" t="s">
        <v>2849</v>
      </c>
      <c r="B2565" s="46" t="s">
        <v>2845</v>
      </c>
      <c r="C2565">
        <v>1997</v>
      </c>
      <c r="D2565" s="84">
        <v>7849.9767000000002</v>
      </c>
      <c r="E2565">
        <v>980.9923</v>
      </c>
      <c r="F2565">
        <v>0</v>
      </c>
      <c r="G2565">
        <v>0</v>
      </c>
      <c r="H2565">
        <v>0</v>
      </c>
      <c r="I2565">
        <v>0</v>
      </c>
      <c r="J2565">
        <v>0.79241332042993695</v>
      </c>
      <c r="K2565">
        <v>0</v>
      </c>
      <c r="L2565">
        <v>0</v>
      </c>
      <c r="M2565" s="38">
        <f>IF(OR(Beazley_data[[#This Row],[total_RC]]&lt;0.6,Beazley_data[[#This Row],[total_RC]]&gt;2),1,Beazley_data[[#This Row],[total_RC]])</f>
        <v>0.79241332042993695</v>
      </c>
      <c r="P2565" s="39" t="str">
        <f>Beazley_data[[#This Row],[key]]</f>
        <v>PL1997</v>
      </c>
      <c r="Q2565" s="40">
        <f>Beazley_data[[#This Row],[WEP]]</f>
        <v>7849.9767000000002</v>
      </c>
      <c r="R2565" s="40">
        <f t="shared" si="323"/>
        <v>0</v>
      </c>
      <c r="S2565" s="41" t="str">
        <f t="shared" si="324"/>
        <v>no values</v>
      </c>
      <c r="U2565" s="42">
        <f>Beazley_data[[#This Row],[Acq_costs]]</f>
        <v>980.9923</v>
      </c>
      <c r="V2565" s="40">
        <f t="shared" si="325"/>
        <v>0</v>
      </c>
      <c r="W2565" s="43" t="str">
        <f t="shared" si="326"/>
        <v>no values</v>
      </c>
      <c r="Y2565" s="44">
        <f>Beazley_data[[#This Row],[total_RC]]</f>
        <v>0.79241332042993695</v>
      </c>
      <c r="Z2565" s="45">
        <f t="shared" si="327"/>
        <v>0</v>
      </c>
      <c r="AA2565" s="43" t="str">
        <f t="shared" si="328"/>
        <v>no values</v>
      </c>
      <c r="AD2565" s="42">
        <f>Beazley_data[[#This Row],[Cat_incurred]]+Beazley_data[[#This Row],[incurred_exc_cat]]</f>
        <v>0</v>
      </c>
      <c r="AE2565" s="40">
        <f t="shared" si="329"/>
        <v>0</v>
      </c>
      <c r="AF2565" s="43" t="str">
        <f t="shared" si="330"/>
        <v>no values</v>
      </c>
    </row>
    <row r="2566" spans="1:32" x14ac:dyDescent="0.25">
      <c r="A2566" s="48" t="s">
        <v>2850</v>
      </c>
      <c r="B2566" s="48" t="s">
        <v>2845</v>
      </c>
      <c r="C2566" s="49">
        <v>1998</v>
      </c>
      <c r="D2566" s="85">
        <v>42464.657700000003</v>
      </c>
      <c r="E2566" s="49">
        <v>12314.167876470599</v>
      </c>
      <c r="F2566" s="49">
        <v>0</v>
      </c>
      <c r="G2566" s="49">
        <v>0</v>
      </c>
      <c r="H2566" s="49">
        <v>0</v>
      </c>
      <c r="I2566" s="49">
        <v>0</v>
      </c>
      <c r="J2566" s="49">
        <v>0.82271089552340804</v>
      </c>
      <c r="K2566" s="49">
        <v>0</v>
      </c>
      <c r="L2566" s="49">
        <v>0</v>
      </c>
      <c r="M2566" s="38">
        <f>IF(OR(Beazley_data[[#This Row],[total_RC]]&lt;0.6,Beazley_data[[#This Row],[total_RC]]&gt;2),1,Beazley_data[[#This Row],[total_RC]])</f>
        <v>0.82271089552340804</v>
      </c>
      <c r="P2566" s="39" t="str">
        <f>Beazley_data[[#This Row],[key]]</f>
        <v>PL1998</v>
      </c>
      <c r="Q2566" s="40">
        <f>Beazley_data[[#This Row],[WEP]]</f>
        <v>42464.657700000003</v>
      </c>
      <c r="R2566" s="40">
        <f t="shared" si="323"/>
        <v>0</v>
      </c>
      <c r="S2566" s="41" t="str">
        <f t="shared" si="324"/>
        <v>no values</v>
      </c>
      <c r="U2566" s="42">
        <f>Beazley_data[[#This Row],[Acq_costs]]</f>
        <v>12314.167876470599</v>
      </c>
      <c r="V2566" s="40">
        <f t="shared" si="325"/>
        <v>0</v>
      </c>
      <c r="W2566" s="43" t="str">
        <f t="shared" si="326"/>
        <v>no values</v>
      </c>
      <c r="Y2566" s="44">
        <f>Beazley_data[[#This Row],[total_RC]]</f>
        <v>0.82271089552340804</v>
      </c>
      <c r="Z2566" s="45">
        <f t="shared" si="327"/>
        <v>0</v>
      </c>
      <c r="AA2566" s="43" t="str">
        <f t="shared" si="328"/>
        <v>no values</v>
      </c>
      <c r="AD2566" s="42">
        <f>Beazley_data[[#This Row],[Cat_incurred]]+Beazley_data[[#This Row],[incurred_exc_cat]]</f>
        <v>0</v>
      </c>
      <c r="AE2566" s="40">
        <f t="shared" si="329"/>
        <v>0</v>
      </c>
      <c r="AF2566" s="43" t="str">
        <f t="shared" si="330"/>
        <v>no values</v>
      </c>
    </row>
    <row r="2567" spans="1:32" x14ac:dyDescent="0.25">
      <c r="A2567" s="46" t="s">
        <v>2851</v>
      </c>
      <c r="B2567" s="46" t="s">
        <v>2845</v>
      </c>
      <c r="C2567">
        <v>1999</v>
      </c>
      <c r="D2567" s="84">
        <v>3025.7786000000001</v>
      </c>
      <c r="E2567">
        <v>654.99285098039195</v>
      </c>
      <c r="F2567">
        <v>0</v>
      </c>
      <c r="G2567">
        <v>0</v>
      </c>
      <c r="H2567">
        <v>0</v>
      </c>
      <c r="I2567">
        <v>0</v>
      </c>
      <c r="J2567">
        <v>1</v>
      </c>
      <c r="K2567">
        <v>0</v>
      </c>
      <c r="L2567">
        <v>0</v>
      </c>
      <c r="M2567" s="38">
        <f>IF(OR(Beazley_data[[#This Row],[total_RC]]&lt;0.6,Beazley_data[[#This Row],[total_RC]]&gt;2),1,Beazley_data[[#This Row],[total_RC]])</f>
        <v>1</v>
      </c>
      <c r="P2567" s="39" t="str">
        <f>Beazley_data[[#This Row],[key]]</f>
        <v>PL1999</v>
      </c>
      <c r="Q2567" s="40">
        <f>Beazley_data[[#This Row],[WEP]]</f>
        <v>3025.7786000000001</v>
      </c>
      <c r="R2567" s="40">
        <f t="shared" si="323"/>
        <v>0</v>
      </c>
      <c r="S2567" s="41" t="str">
        <f t="shared" si="324"/>
        <v>no values</v>
      </c>
      <c r="U2567" s="42">
        <f>Beazley_data[[#This Row],[Acq_costs]]</f>
        <v>654.99285098039195</v>
      </c>
      <c r="V2567" s="40">
        <f t="shared" si="325"/>
        <v>0</v>
      </c>
      <c r="W2567" s="43" t="str">
        <f t="shared" si="326"/>
        <v>no values</v>
      </c>
      <c r="Y2567" s="44">
        <f>Beazley_data[[#This Row],[total_RC]]</f>
        <v>1</v>
      </c>
      <c r="Z2567" s="45">
        <f t="shared" si="327"/>
        <v>0</v>
      </c>
      <c r="AA2567" s="43" t="str">
        <f t="shared" si="328"/>
        <v>no values</v>
      </c>
      <c r="AD2567" s="42">
        <f>Beazley_data[[#This Row],[Cat_incurred]]+Beazley_data[[#This Row],[incurred_exc_cat]]</f>
        <v>0</v>
      </c>
      <c r="AE2567" s="40">
        <f t="shared" si="329"/>
        <v>0</v>
      </c>
      <c r="AF2567" s="43" t="str">
        <f t="shared" si="330"/>
        <v>no values</v>
      </c>
    </row>
    <row r="2568" spans="1:32" x14ac:dyDescent="0.25">
      <c r="A2568" s="48" t="s">
        <v>2852</v>
      </c>
      <c r="B2568" s="48" t="s">
        <v>2845</v>
      </c>
      <c r="C2568" s="49">
        <v>2000</v>
      </c>
      <c r="D2568" s="85">
        <v>2282.5558999999998</v>
      </c>
      <c r="E2568" s="49">
        <v>402.80398235294098</v>
      </c>
      <c r="F2568" s="49">
        <v>0</v>
      </c>
      <c r="G2568" s="49">
        <v>0</v>
      </c>
      <c r="H2568" s="49">
        <v>0</v>
      </c>
      <c r="I2568" s="49">
        <v>0</v>
      </c>
      <c r="J2568" s="49">
        <v>1</v>
      </c>
      <c r="K2568" s="49">
        <v>0</v>
      </c>
      <c r="L2568" s="49">
        <v>0</v>
      </c>
      <c r="M2568" s="38">
        <f>IF(OR(Beazley_data[[#This Row],[total_RC]]&lt;0.6,Beazley_data[[#This Row],[total_RC]]&gt;2),1,Beazley_data[[#This Row],[total_RC]])</f>
        <v>1</v>
      </c>
      <c r="P2568" s="39" t="str">
        <f>Beazley_data[[#This Row],[key]]</f>
        <v>PL2000</v>
      </c>
      <c r="Q2568" s="40">
        <f>Beazley_data[[#This Row],[WEP]]</f>
        <v>2282.5558999999998</v>
      </c>
      <c r="R2568" s="40">
        <f t="shared" si="323"/>
        <v>0</v>
      </c>
      <c r="S2568" s="41" t="str">
        <f t="shared" si="324"/>
        <v>no values</v>
      </c>
      <c r="U2568" s="42">
        <f>Beazley_data[[#This Row],[Acq_costs]]</f>
        <v>402.80398235294098</v>
      </c>
      <c r="V2568" s="40">
        <f t="shared" si="325"/>
        <v>0</v>
      </c>
      <c r="W2568" s="43" t="str">
        <f t="shared" si="326"/>
        <v>no values</v>
      </c>
      <c r="Y2568" s="44">
        <f>Beazley_data[[#This Row],[total_RC]]</f>
        <v>1</v>
      </c>
      <c r="Z2568" s="45">
        <f t="shared" si="327"/>
        <v>0</v>
      </c>
      <c r="AA2568" s="43" t="str">
        <f t="shared" si="328"/>
        <v>no values</v>
      </c>
      <c r="AD2568" s="42">
        <f>Beazley_data[[#This Row],[Cat_incurred]]+Beazley_data[[#This Row],[incurred_exc_cat]]</f>
        <v>0</v>
      </c>
      <c r="AE2568" s="40">
        <f t="shared" si="329"/>
        <v>0</v>
      </c>
      <c r="AF2568" s="43" t="str">
        <f t="shared" si="330"/>
        <v>no values</v>
      </c>
    </row>
    <row r="2569" spans="1:32" x14ac:dyDescent="0.25">
      <c r="A2569" s="46" t="s">
        <v>2853</v>
      </c>
      <c r="B2569" s="46" t="s">
        <v>2845</v>
      </c>
      <c r="C2569">
        <v>2001</v>
      </c>
      <c r="D2569" s="84">
        <v>1831.41</v>
      </c>
      <c r="E2569">
        <v>323.19</v>
      </c>
      <c r="F2569">
        <v>0</v>
      </c>
      <c r="G2569">
        <v>0</v>
      </c>
      <c r="H2569">
        <v>0</v>
      </c>
      <c r="I2569">
        <v>0</v>
      </c>
      <c r="J2569">
        <v>1.1499999999999999</v>
      </c>
      <c r="K2569">
        <v>0</v>
      </c>
      <c r="L2569">
        <v>0</v>
      </c>
      <c r="M2569" s="38">
        <f>IF(OR(Beazley_data[[#This Row],[total_RC]]&lt;0.6,Beazley_data[[#This Row],[total_RC]]&gt;2),1,Beazley_data[[#This Row],[total_RC]])</f>
        <v>1.1499999999999999</v>
      </c>
      <c r="P2569" s="39" t="str">
        <f>Beazley_data[[#This Row],[key]]</f>
        <v>PL2001</v>
      </c>
      <c r="Q2569" s="40">
        <f>Beazley_data[[#This Row],[WEP]]</f>
        <v>1831.41</v>
      </c>
      <c r="R2569" s="40">
        <f t="shared" si="323"/>
        <v>0</v>
      </c>
      <c r="S2569" s="41" t="str">
        <f t="shared" si="324"/>
        <v>no values</v>
      </c>
      <c r="U2569" s="42">
        <f>Beazley_data[[#This Row],[Acq_costs]]</f>
        <v>323.19</v>
      </c>
      <c r="V2569" s="40">
        <f t="shared" si="325"/>
        <v>0</v>
      </c>
      <c r="W2569" s="43" t="str">
        <f t="shared" si="326"/>
        <v>no values</v>
      </c>
      <c r="Y2569" s="44">
        <f>Beazley_data[[#This Row],[total_RC]]</f>
        <v>1.1499999999999999</v>
      </c>
      <c r="Z2569" s="45">
        <f t="shared" si="327"/>
        <v>0</v>
      </c>
      <c r="AA2569" s="43" t="str">
        <f t="shared" si="328"/>
        <v>no values</v>
      </c>
      <c r="AD2569" s="42">
        <f>Beazley_data[[#This Row],[Cat_incurred]]+Beazley_data[[#This Row],[incurred_exc_cat]]</f>
        <v>0</v>
      </c>
      <c r="AE2569" s="40">
        <f t="shared" si="329"/>
        <v>0</v>
      </c>
      <c r="AF2569" s="43" t="str">
        <f t="shared" si="330"/>
        <v>no values</v>
      </c>
    </row>
    <row r="2570" spans="1:32" x14ac:dyDescent="0.25">
      <c r="A2570" s="48" t="s">
        <v>2854</v>
      </c>
      <c r="B2570" s="48" t="s">
        <v>2855</v>
      </c>
      <c r="C2570" s="49">
        <v>2001</v>
      </c>
      <c r="D2570" s="85">
        <v>29231.129099999998</v>
      </c>
      <c r="E2570" s="49">
        <v>8914.8240172413807</v>
      </c>
      <c r="F2570" s="49">
        <v>0</v>
      </c>
      <c r="G2570" s="49">
        <v>0</v>
      </c>
      <c r="H2570" s="49">
        <v>88403.220820200004</v>
      </c>
      <c r="I2570" s="49">
        <v>88403.220820200004</v>
      </c>
      <c r="J2570" s="49">
        <v>1.12006249863233</v>
      </c>
      <c r="K2570" s="49">
        <v>88403.220820200004</v>
      </c>
      <c r="L2570" s="49">
        <v>88403.220820200004</v>
      </c>
      <c r="M2570" s="38">
        <f>IF(OR(Beazley_data[[#This Row],[total_RC]]&lt;0.6,Beazley_data[[#This Row],[total_RC]]&gt;2),1,Beazley_data[[#This Row],[total_RC]])</f>
        <v>1.12006249863233</v>
      </c>
      <c r="P2570" s="39" t="str">
        <f>Beazley_data[[#This Row],[key]]</f>
        <v>PM2001</v>
      </c>
      <c r="Q2570" s="40">
        <f>Beazley_data[[#This Row],[WEP]]</f>
        <v>29231.129099999998</v>
      </c>
      <c r="R2570" s="40">
        <f t="shared" si="323"/>
        <v>0</v>
      </c>
      <c r="S2570" s="41" t="str">
        <f t="shared" si="324"/>
        <v>no values</v>
      </c>
      <c r="U2570" s="42">
        <f>Beazley_data[[#This Row],[Acq_costs]]</f>
        <v>8914.8240172413807</v>
      </c>
      <c r="V2570" s="40">
        <f t="shared" si="325"/>
        <v>0</v>
      </c>
      <c r="W2570" s="43" t="str">
        <f t="shared" si="326"/>
        <v>no values</v>
      </c>
      <c r="Y2570" s="44">
        <f>Beazley_data[[#This Row],[total_RC]]</f>
        <v>1.12006249863233</v>
      </c>
      <c r="Z2570" s="45">
        <f t="shared" si="327"/>
        <v>0</v>
      </c>
      <c r="AA2570" s="43" t="str">
        <f t="shared" si="328"/>
        <v>no values</v>
      </c>
      <c r="AD2570" s="42">
        <f>Beazley_data[[#This Row],[Cat_incurred]]+Beazley_data[[#This Row],[incurred_exc_cat]]</f>
        <v>88403.220820200004</v>
      </c>
      <c r="AE2570" s="40">
        <f t="shared" si="329"/>
        <v>0</v>
      </c>
      <c r="AF2570" s="43" t="str">
        <f t="shared" si="330"/>
        <v>no values</v>
      </c>
    </row>
    <row r="2571" spans="1:32" x14ac:dyDescent="0.25">
      <c r="A2571" s="46" t="s">
        <v>2856</v>
      </c>
      <c r="B2571" s="46" t="s">
        <v>2855</v>
      </c>
      <c r="C2571">
        <v>2002</v>
      </c>
      <c r="D2571" s="84">
        <v>1077994.2858</v>
      </c>
      <c r="E2571">
        <v>172305.62783257899</v>
      </c>
      <c r="F2571">
        <v>0</v>
      </c>
      <c r="G2571">
        <v>0</v>
      </c>
      <c r="H2571">
        <v>90106.154699039995</v>
      </c>
      <c r="I2571">
        <v>90106.154699039995</v>
      </c>
      <c r="J2571">
        <v>1.41913911507511</v>
      </c>
      <c r="K2571">
        <v>90106.154699039995</v>
      </c>
      <c r="L2571">
        <v>90106.154699039995</v>
      </c>
      <c r="M2571" s="38">
        <f>IF(OR(Beazley_data[[#This Row],[total_RC]]&lt;0.6,Beazley_data[[#This Row],[total_RC]]&gt;2),1,Beazley_data[[#This Row],[total_RC]])</f>
        <v>1.41913911507511</v>
      </c>
      <c r="P2571" s="39" t="str">
        <f>Beazley_data[[#This Row],[key]]</f>
        <v>PM2002</v>
      </c>
      <c r="Q2571" s="40">
        <f>Beazley_data[[#This Row],[WEP]]</f>
        <v>1077994.2858</v>
      </c>
      <c r="R2571" s="40">
        <f t="shared" si="323"/>
        <v>0</v>
      </c>
      <c r="S2571" s="41" t="str">
        <f t="shared" si="324"/>
        <v>no values</v>
      </c>
      <c r="U2571" s="42">
        <f>Beazley_data[[#This Row],[Acq_costs]]</f>
        <v>172305.62783257899</v>
      </c>
      <c r="V2571" s="40">
        <f t="shared" si="325"/>
        <v>0</v>
      </c>
      <c r="W2571" s="43" t="str">
        <f t="shared" si="326"/>
        <v>no values</v>
      </c>
      <c r="Y2571" s="44">
        <f>Beazley_data[[#This Row],[total_RC]]</f>
        <v>1.41913911507511</v>
      </c>
      <c r="Z2571" s="45">
        <f t="shared" si="327"/>
        <v>0</v>
      </c>
      <c r="AA2571" s="43" t="str">
        <f t="shared" si="328"/>
        <v>no values</v>
      </c>
      <c r="AD2571" s="42">
        <f>Beazley_data[[#This Row],[Cat_incurred]]+Beazley_data[[#This Row],[incurred_exc_cat]]</f>
        <v>90106.154699039995</v>
      </c>
      <c r="AE2571" s="40">
        <f t="shared" si="329"/>
        <v>0</v>
      </c>
      <c r="AF2571" s="43" t="str">
        <f t="shared" si="330"/>
        <v>no values</v>
      </c>
    </row>
    <row r="2572" spans="1:32" x14ac:dyDescent="0.25">
      <c r="A2572" s="48" t="s">
        <v>2857</v>
      </c>
      <c r="B2572" s="48" t="s">
        <v>2855</v>
      </c>
      <c r="C2572" s="49">
        <v>2003</v>
      </c>
      <c r="D2572" s="85">
        <v>4079344.7576000001</v>
      </c>
      <c r="E2572" s="49">
        <v>966145.15777580801</v>
      </c>
      <c r="F2572" s="49">
        <v>233734.44789004</v>
      </c>
      <c r="G2572" s="49">
        <v>255743.4605172</v>
      </c>
      <c r="H2572" s="49">
        <v>5127.1466</v>
      </c>
      <c r="I2572" s="49">
        <v>5127.1466</v>
      </c>
      <c r="J2572" s="49">
        <v>1.4494704872533299</v>
      </c>
      <c r="K2572" s="49">
        <v>238861.59449004001</v>
      </c>
      <c r="L2572" s="49">
        <v>260870.60711720001</v>
      </c>
      <c r="M2572" s="38">
        <f>IF(OR(Beazley_data[[#This Row],[total_RC]]&lt;0.6,Beazley_data[[#This Row],[total_RC]]&gt;2),1,Beazley_data[[#This Row],[total_RC]])</f>
        <v>1.4494704872533299</v>
      </c>
      <c r="P2572" s="39" t="str">
        <f>Beazley_data[[#This Row],[key]]</f>
        <v>PM2003</v>
      </c>
      <c r="Q2572" s="40">
        <f>Beazley_data[[#This Row],[WEP]]</f>
        <v>4079344.7576000001</v>
      </c>
      <c r="R2572" s="40">
        <f t="shared" si="323"/>
        <v>0</v>
      </c>
      <c r="S2572" s="41" t="str">
        <f t="shared" si="324"/>
        <v>no values</v>
      </c>
      <c r="U2572" s="42">
        <f>Beazley_data[[#This Row],[Acq_costs]]</f>
        <v>966145.15777580801</v>
      </c>
      <c r="V2572" s="40">
        <f t="shared" si="325"/>
        <v>0</v>
      </c>
      <c r="W2572" s="43" t="str">
        <f t="shared" si="326"/>
        <v>no values</v>
      </c>
      <c r="Y2572" s="44">
        <f>Beazley_data[[#This Row],[total_RC]]</f>
        <v>1.4494704872533299</v>
      </c>
      <c r="Z2572" s="45">
        <f t="shared" si="327"/>
        <v>0</v>
      </c>
      <c r="AA2572" s="43" t="str">
        <f t="shared" si="328"/>
        <v>no values</v>
      </c>
      <c r="AD2572" s="42">
        <f>Beazley_data[[#This Row],[Cat_incurred]]+Beazley_data[[#This Row],[incurred_exc_cat]]</f>
        <v>260870.60711720001</v>
      </c>
      <c r="AE2572" s="40">
        <f t="shared" si="329"/>
        <v>0</v>
      </c>
      <c r="AF2572" s="43" t="str">
        <f t="shared" si="330"/>
        <v>no values</v>
      </c>
    </row>
    <row r="2573" spans="1:32" x14ac:dyDescent="0.25">
      <c r="A2573" s="46" t="s">
        <v>2858</v>
      </c>
      <c r="B2573" s="46" t="s">
        <v>2855</v>
      </c>
      <c r="C2573">
        <v>2004</v>
      </c>
      <c r="D2573" s="84">
        <v>1042764.0615</v>
      </c>
      <c r="E2573">
        <v>494957.94444651803</v>
      </c>
      <c r="F2573">
        <v>172243.07989135999</v>
      </c>
      <c r="G2573">
        <v>172243.07989135999</v>
      </c>
      <c r="H2573">
        <v>183116.79800929601</v>
      </c>
      <c r="I2573">
        <v>183116.79800929601</v>
      </c>
      <c r="J2573">
        <v>1.0103785794736599</v>
      </c>
      <c r="K2573">
        <v>355359.87790065602</v>
      </c>
      <c r="L2573">
        <v>355359.87790065602</v>
      </c>
      <c r="M2573" s="38">
        <f>IF(OR(Beazley_data[[#This Row],[total_RC]]&lt;0.6,Beazley_data[[#This Row],[total_RC]]&gt;2),1,Beazley_data[[#This Row],[total_RC]])</f>
        <v>1.0103785794736599</v>
      </c>
      <c r="P2573" s="39" t="str">
        <f>Beazley_data[[#This Row],[key]]</f>
        <v>PM2004</v>
      </c>
      <c r="Q2573" s="40">
        <f>Beazley_data[[#This Row],[WEP]]</f>
        <v>1042764.0615</v>
      </c>
      <c r="R2573" s="40">
        <f t="shared" si="323"/>
        <v>0</v>
      </c>
      <c r="S2573" s="41" t="str">
        <f t="shared" si="324"/>
        <v>no values</v>
      </c>
      <c r="U2573" s="42">
        <f>Beazley_data[[#This Row],[Acq_costs]]</f>
        <v>494957.94444651803</v>
      </c>
      <c r="V2573" s="40">
        <f t="shared" si="325"/>
        <v>0</v>
      </c>
      <c r="W2573" s="43" t="str">
        <f t="shared" si="326"/>
        <v>no values</v>
      </c>
      <c r="Y2573" s="44">
        <f>Beazley_data[[#This Row],[total_RC]]</f>
        <v>1.0103785794736599</v>
      </c>
      <c r="Z2573" s="45">
        <f t="shared" si="327"/>
        <v>0</v>
      </c>
      <c r="AA2573" s="43" t="str">
        <f t="shared" si="328"/>
        <v>no values</v>
      </c>
      <c r="AD2573" s="42">
        <f>Beazley_data[[#This Row],[Cat_incurred]]+Beazley_data[[#This Row],[incurred_exc_cat]]</f>
        <v>355359.87790065596</v>
      </c>
      <c r="AE2573" s="40">
        <f t="shared" si="329"/>
        <v>0</v>
      </c>
      <c r="AF2573" s="43" t="str">
        <f t="shared" si="330"/>
        <v>no values</v>
      </c>
    </row>
    <row r="2574" spans="1:32" x14ac:dyDescent="0.25">
      <c r="A2574" s="48" t="s">
        <v>2859</v>
      </c>
      <c r="B2574" s="48" t="s">
        <v>2855</v>
      </c>
      <c r="C2574" s="49">
        <v>2024</v>
      </c>
      <c r="D2574" s="85">
        <v>6299.8351000000002</v>
      </c>
      <c r="E2574" s="49">
        <v>1756.2200150895101</v>
      </c>
      <c r="F2574" s="49">
        <v>0</v>
      </c>
      <c r="G2574" s="49">
        <v>0</v>
      </c>
      <c r="H2574" s="49">
        <v>0</v>
      </c>
      <c r="I2574" s="49">
        <v>0</v>
      </c>
      <c r="J2574" s="49"/>
      <c r="K2574" s="49">
        <v>0</v>
      </c>
      <c r="L2574" s="49">
        <v>0</v>
      </c>
      <c r="M2574" s="38">
        <f>IF(OR(Beazley_data[[#This Row],[total_RC]]&lt;0.6,Beazley_data[[#This Row],[total_RC]]&gt;2),1,Beazley_data[[#This Row],[total_RC]])</f>
        <v>1</v>
      </c>
      <c r="P2574" s="39" t="str">
        <f>Beazley_data[[#This Row],[key]]</f>
        <v>PM2024</v>
      </c>
      <c r="Q2574" s="40">
        <f>Beazley_data[[#This Row],[WEP]]</f>
        <v>6299.8351000000002</v>
      </c>
      <c r="R2574" s="40">
        <f t="shared" si="323"/>
        <v>0</v>
      </c>
      <c r="S2574" s="41" t="str">
        <f t="shared" si="324"/>
        <v>no values</v>
      </c>
      <c r="U2574" s="42">
        <f>Beazley_data[[#This Row],[Acq_costs]]</f>
        <v>1756.2200150895101</v>
      </c>
      <c r="V2574" s="40">
        <f t="shared" si="325"/>
        <v>0</v>
      </c>
      <c r="W2574" s="43" t="str">
        <f t="shared" si="326"/>
        <v>no values</v>
      </c>
      <c r="Y2574" s="44">
        <f>Beazley_data[[#This Row],[total_RC]]</f>
        <v>0</v>
      </c>
      <c r="Z2574" s="45">
        <f t="shared" si="327"/>
        <v>0</v>
      </c>
      <c r="AA2574" s="43" t="str">
        <f t="shared" si="328"/>
        <v>no values</v>
      </c>
      <c r="AD2574" s="42">
        <f>Beazley_data[[#This Row],[Cat_incurred]]+Beazley_data[[#This Row],[incurred_exc_cat]]</f>
        <v>0</v>
      </c>
      <c r="AE2574" s="40">
        <f t="shared" si="329"/>
        <v>0</v>
      </c>
      <c r="AF2574" s="43" t="str">
        <f t="shared" si="330"/>
        <v>no values</v>
      </c>
    </row>
    <row r="2575" spans="1:32" x14ac:dyDescent="0.25">
      <c r="A2575" s="46" t="s">
        <v>2860</v>
      </c>
      <c r="B2575" s="46" t="s">
        <v>58</v>
      </c>
      <c r="C2575">
        <v>1999</v>
      </c>
      <c r="D2575" s="84">
        <v>20639.121599999999</v>
      </c>
      <c r="E2575">
        <v>7316.7648956896601</v>
      </c>
      <c r="F2575">
        <v>0</v>
      </c>
      <c r="G2575">
        <v>0</v>
      </c>
      <c r="H2575">
        <v>120471.8998</v>
      </c>
      <c r="I2575">
        <v>120471.8998</v>
      </c>
      <c r="J2575">
        <v>0.99</v>
      </c>
      <c r="K2575">
        <v>120471.8998</v>
      </c>
      <c r="L2575">
        <v>120471.8998</v>
      </c>
      <c r="M2575" s="38">
        <f>IF(OR(Beazley_data[[#This Row],[total_RC]]&lt;0.6,Beazley_data[[#This Row],[total_RC]]&gt;2),1,Beazley_data[[#This Row],[total_RC]])</f>
        <v>0.99</v>
      </c>
      <c r="P2575" s="39" t="str">
        <f>Beazley_data[[#This Row],[key]]</f>
        <v>PN1999</v>
      </c>
      <c r="Q2575" s="40">
        <f>Beazley_data[[#This Row],[WEP]]</f>
        <v>20639.121599999999</v>
      </c>
      <c r="R2575" s="40">
        <f t="shared" si="323"/>
        <v>0</v>
      </c>
      <c r="S2575" s="41" t="str">
        <f t="shared" si="324"/>
        <v>no values</v>
      </c>
      <c r="U2575" s="42">
        <f>Beazley_data[[#This Row],[Acq_costs]]</f>
        <v>7316.7648956896601</v>
      </c>
      <c r="V2575" s="40">
        <f t="shared" si="325"/>
        <v>0</v>
      </c>
      <c r="W2575" s="43" t="str">
        <f t="shared" si="326"/>
        <v>no values</v>
      </c>
      <c r="Y2575" s="44">
        <f>Beazley_data[[#This Row],[total_RC]]</f>
        <v>0.99</v>
      </c>
      <c r="Z2575" s="45">
        <f t="shared" si="327"/>
        <v>0</v>
      </c>
      <c r="AA2575" s="43" t="str">
        <f t="shared" si="328"/>
        <v>no values</v>
      </c>
      <c r="AD2575" s="42">
        <f>Beazley_data[[#This Row],[Cat_incurred]]+Beazley_data[[#This Row],[incurred_exc_cat]]</f>
        <v>120471.8998</v>
      </c>
      <c r="AE2575" s="40">
        <f t="shared" si="329"/>
        <v>0</v>
      </c>
      <c r="AF2575" s="43" t="str">
        <f t="shared" si="330"/>
        <v>no values</v>
      </c>
    </row>
    <row r="2576" spans="1:32" x14ac:dyDescent="0.25">
      <c r="A2576" s="48" t="s">
        <v>2861</v>
      </c>
      <c r="B2576" s="48" t="s">
        <v>58</v>
      </c>
      <c r="C2576" s="49">
        <v>2001</v>
      </c>
      <c r="D2576" s="85">
        <v>113920</v>
      </c>
      <c r="E2576" s="49">
        <v>28480</v>
      </c>
      <c r="F2576" s="49">
        <v>0</v>
      </c>
      <c r="G2576" s="49">
        <v>0</v>
      </c>
      <c r="H2576" s="49">
        <v>0</v>
      </c>
      <c r="I2576" s="49">
        <v>0</v>
      </c>
      <c r="J2576" s="49"/>
      <c r="K2576" s="49">
        <v>0</v>
      </c>
      <c r="L2576" s="49">
        <v>0</v>
      </c>
      <c r="M2576" s="38">
        <f>IF(OR(Beazley_data[[#This Row],[total_RC]]&lt;0.6,Beazley_data[[#This Row],[total_RC]]&gt;2),1,Beazley_data[[#This Row],[total_RC]])</f>
        <v>1</v>
      </c>
      <c r="P2576" s="39" t="str">
        <f>Beazley_data[[#This Row],[key]]</f>
        <v>PN2001</v>
      </c>
      <c r="Q2576" s="40">
        <f>Beazley_data[[#This Row],[WEP]]</f>
        <v>113920</v>
      </c>
      <c r="R2576" s="40">
        <f t="shared" si="323"/>
        <v>113920</v>
      </c>
      <c r="S2576" s="41">
        <f t="shared" si="324"/>
        <v>0</v>
      </c>
      <c r="U2576" s="42">
        <f>Beazley_data[[#This Row],[Acq_costs]]</f>
        <v>28480</v>
      </c>
      <c r="V2576" s="40">
        <f t="shared" si="325"/>
        <v>28480</v>
      </c>
      <c r="W2576" s="43">
        <f t="shared" si="326"/>
        <v>0</v>
      </c>
      <c r="Y2576" s="44">
        <f>Beazley_data[[#This Row],[total_RC]]</f>
        <v>0</v>
      </c>
      <c r="Z2576" s="45">
        <f t="shared" si="327"/>
        <v>0</v>
      </c>
      <c r="AA2576" s="43" t="str">
        <f t="shared" si="328"/>
        <v>no values</v>
      </c>
      <c r="AD2576" s="42">
        <f>Beazley_data[[#This Row],[Cat_incurred]]+Beazley_data[[#This Row],[incurred_exc_cat]]</f>
        <v>0</v>
      </c>
      <c r="AE2576" s="40">
        <f t="shared" si="329"/>
        <v>0</v>
      </c>
      <c r="AF2576" s="43" t="str">
        <f t="shared" si="330"/>
        <v>no values</v>
      </c>
    </row>
    <row r="2577" spans="1:32" x14ac:dyDescent="0.25">
      <c r="A2577" s="46" t="s">
        <v>2862</v>
      </c>
      <c r="B2577" s="46" t="s">
        <v>58</v>
      </c>
      <c r="C2577">
        <v>2002</v>
      </c>
      <c r="D2577" s="84">
        <v>645031.48690000002</v>
      </c>
      <c r="E2577">
        <v>191125.897792473</v>
      </c>
      <c r="F2577">
        <v>0</v>
      </c>
      <c r="G2577">
        <v>0</v>
      </c>
      <c r="H2577">
        <v>6587.9053684999999</v>
      </c>
      <c r="I2577">
        <v>6587.9053684999999</v>
      </c>
      <c r="J2577">
        <v>1.5059864381339301</v>
      </c>
      <c r="K2577">
        <v>6587.9053684999999</v>
      </c>
      <c r="L2577">
        <v>6587.9053684999999</v>
      </c>
      <c r="M2577" s="38">
        <f>IF(OR(Beazley_data[[#This Row],[total_RC]]&lt;0.6,Beazley_data[[#This Row],[total_RC]]&gt;2),1,Beazley_data[[#This Row],[total_RC]])</f>
        <v>1.5059864381339301</v>
      </c>
      <c r="P2577" s="39" t="str">
        <f>Beazley_data[[#This Row],[key]]</f>
        <v>PN2002</v>
      </c>
      <c r="Q2577" s="40">
        <f>Beazley_data[[#This Row],[WEP]]</f>
        <v>645031.48690000002</v>
      </c>
      <c r="R2577" s="40">
        <f t="shared" si="323"/>
        <v>648694.35308799997</v>
      </c>
      <c r="S2577" s="41">
        <f t="shared" si="324"/>
        <v>5.6465208469343078E-3</v>
      </c>
      <c r="U2577" s="42">
        <f>Beazley_data[[#This Row],[Acq_costs]]</f>
        <v>191125.897792473</v>
      </c>
      <c r="V2577" s="40">
        <f t="shared" si="325"/>
        <v>192050.48593600001</v>
      </c>
      <c r="W2577" s="43">
        <f t="shared" si="326"/>
        <v>4.8142973396856073E-3</v>
      </c>
      <c r="Y2577" s="44">
        <f>Beazley_data[[#This Row],[total_RC]]</f>
        <v>1.5059864381339301</v>
      </c>
      <c r="Z2577" s="45">
        <f t="shared" si="327"/>
        <v>1.5062074946355799</v>
      </c>
      <c r="AA2577" s="43">
        <f t="shared" si="328"/>
        <v>1.4676364474159893E-4</v>
      </c>
      <c r="AD2577" s="42">
        <f>Beazley_data[[#This Row],[Cat_incurred]]+Beazley_data[[#This Row],[incurred_exc_cat]]</f>
        <v>6587.9053684999999</v>
      </c>
      <c r="AE2577" s="40">
        <f t="shared" si="329"/>
        <v>6945.1602000000003</v>
      </c>
      <c r="AF2577" s="43">
        <f t="shared" si="330"/>
        <v>5.1439393939393993E-2</v>
      </c>
    </row>
    <row r="2578" spans="1:32" x14ac:dyDescent="0.25">
      <c r="A2578" s="48" t="s">
        <v>2863</v>
      </c>
      <c r="B2578" s="48" t="s">
        <v>58</v>
      </c>
      <c r="C2578" s="49">
        <v>2003</v>
      </c>
      <c r="D2578" s="85">
        <v>305461.39679999999</v>
      </c>
      <c r="E2578" s="49">
        <v>71319.1688484927</v>
      </c>
      <c r="F2578" s="49">
        <v>348589.38630000001</v>
      </c>
      <c r="G2578" s="49">
        <v>348589.38630000001</v>
      </c>
      <c r="H2578" s="49">
        <v>3559.5504999999998</v>
      </c>
      <c r="I2578" s="49">
        <v>3559.5504999999998</v>
      </c>
      <c r="J2578" s="49">
        <v>1.01</v>
      </c>
      <c r="K2578" s="49">
        <v>352148.93680000002</v>
      </c>
      <c r="L2578" s="49">
        <v>352148.93680000002</v>
      </c>
      <c r="M2578" s="38">
        <f>IF(OR(Beazley_data[[#This Row],[total_RC]]&lt;0.6,Beazley_data[[#This Row],[total_RC]]&gt;2),1,Beazley_data[[#This Row],[total_RC]])</f>
        <v>1.01</v>
      </c>
      <c r="P2578" s="39" t="str">
        <f>Beazley_data[[#This Row],[key]]</f>
        <v>PN2003</v>
      </c>
      <c r="Q2578" s="40">
        <f>Beazley_data[[#This Row],[WEP]]</f>
        <v>305461.39679999999</v>
      </c>
      <c r="R2578" s="40">
        <f t="shared" si="323"/>
        <v>297627.69786850002</v>
      </c>
      <c r="S2578" s="41">
        <f t="shared" si="324"/>
        <v>-2.6320463409830581E-2</v>
      </c>
      <c r="U2578" s="42">
        <f>Beazley_data[[#This Row],[Acq_costs]]</f>
        <v>71319.1688484927</v>
      </c>
      <c r="V2578" s="40">
        <f t="shared" si="325"/>
        <v>70039.413171499997</v>
      </c>
      <c r="W2578" s="43">
        <f t="shared" si="326"/>
        <v>-1.827193602920496E-2</v>
      </c>
      <c r="Y2578" s="44">
        <f>Beazley_data[[#This Row],[total_RC]]</f>
        <v>1.01</v>
      </c>
      <c r="Z2578" s="45">
        <f t="shared" si="327"/>
        <v>1.0100000005225001</v>
      </c>
      <c r="AA2578" s="43">
        <f t="shared" si="328"/>
        <v>5.1732677520944608E-10</v>
      </c>
      <c r="AD2578" s="42">
        <f>Beazley_data[[#This Row],[Cat_incurred]]+Beazley_data[[#This Row],[incurred_exc_cat]]</f>
        <v>352148.93680000002</v>
      </c>
      <c r="AE2578" s="40">
        <f t="shared" si="329"/>
        <v>352148.93680000002</v>
      </c>
      <c r="AF2578" s="43">
        <f t="shared" si="330"/>
        <v>0</v>
      </c>
    </row>
    <row r="2579" spans="1:32" x14ac:dyDescent="0.25">
      <c r="A2579" s="46" t="s">
        <v>2864</v>
      </c>
      <c r="B2579" s="46" t="s">
        <v>58</v>
      </c>
      <c r="C2579">
        <v>2004</v>
      </c>
      <c r="D2579" s="84">
        <v>1756808.1044000001</v>
      </c>
      <c r="E2579">
        <v>821054.27610000002</v>
      </c>
      <c r="F2579">
        <v>900492.86120000004</v>
      </c>
      <c r="G2579">
        <v>900492.86120000004</v>
      </c>
      <c r="H2579">
        <v>0</v>
      </c>
      <c r="I2579">
        <v>0</v>
      </c>
      <c r="J2579">
        <v>1.00043663572256</v>
      </c>
      <c r="K2579">
        <v>900492.86120000004</v>
      </c>
      <c r="L2579">
        <v>900492.86120000004</v>
      </c>
      <c r="M2579" s="38">
        <f>IF(OR(Beazley_data[[#This Row],[total_RC]]&lt;0.6,Beazley_data[[#This Row],[total_RC]]&gt;2),1,Beazley_data[[#This Row],[total_RC]])</f>
        <v>1.00043663572256</v>
      </c>
      <c r="P2579" s="39" t="str">
        <f>Beazley_data[[#This Row],[key]]</f>
        <v>PN2004</v>
      </c>
      <c r="Q2579" s="40">
        <f>Beazley_data[[#This Row],[WEP]]</f>
        <v>1756808.1044000001</v>
      </c>
      <c r="R2579" s="40">
        <f t="shared" si="323"/>
        <v>1770393.969728</v>
      </c>
      <c r="S2579" s="41">
        <f t="shared" si="324"/>
        <v>7.6739220536812119E-3</v>
      </c>
      <c r="U2579" s="42">
        <f>Beazley_data[[#This Row],[Acq_costs]]</f>
        <v>821054.27610000002</v>
      </c>
      <c r="V2579" s="40">
        <f t="shared" si="325"/>
        <v>823492.37002799998</v>
      </c>
      <c r="W2579" s="43">
        <f t="shared" si="326"/>
        <v>2.960675795838958E-3</v>
      </c>
      <c r="Y2579" s="44">
        <f>Beazley_data[[#This Row],[total_RC]]</f>
        <v>1.00043663572256</v>
      </c>
      <c r="Z2579" s="45">
        <f t="shared" si="327"/>
        <v>1.0004366357749099</v>
      </c>
      <c r="AA2579" s="43">
        <f t="shared" si="328"/>
        <v>5.232705432702532E-11</v>
      </c>
      <c r="AD2579" s="42">
        <f>Beazley_data[[#This Row],[Cat_incurred]]+Beazley_data[[#This Row],[incurred_exc_cat]]</f>
        <v>900492.86120000004</v>
      </c>
      <c r="AE2579" s="40">
        <f t="shared" si="329"/>
        <v>900492.86120000097</v>
      </c>
      <c r="AF2579" s="43">
        <f t="shared" si="330"/>
        <v>1.0342364884207897E-15</v>
      </c>
    </row>
    <row r="2580" spans="1:32" x14ac:dyDescent="0.25">
      <c r="A2580" s="48" t="s">
        <v>2865</v>
      </c>
      <c r="B2580" s="48" t="s">
        <v>58</v>
      </c>
      <c r="C2580" s="49">
        <v>2005</v>
      </c>
      <c r="D2580" s="85">
        <v>966132.85439999995</v>
      </c>
      <c r="E2580" s="49">
        <v>240009.637253138</v>
      </c>
      <c r="F2580" s="49">
        <v>394441.04340000002</v>
      </c>
      <c r="G2580" s="49">
        <v>394441.04340000002</v>
      </c>
      <c r="H2580" s="49">
        <v>2757278.84891816</v>
      </c>
      <c r="I2580" s="49">
        <v>2757278.84891816</v>
      </c>
      <c r="J2580" s="49">
        <v>1.0099999968386</v>
      </c>
      <c r="K2580" s="49">
        <v>3151719.8923181598</v>
      </c>
      <c r="L2580" s="49">
        <v>3151719.8923181598</v>
      </c>
      <c r="M2580" s="38">
        <f>IF(OR(Beazley_data[[#This Row],[total_RC]]&lt;0.6,Beazley_data[[#This Row],[total_RC]]&gt;2),1,Beazley_data[[#This Row],[total_RC]])</f>
        <v>1.0099999968386</v>
      </c>
      <c r="P2580" s="39" t="str">
        <f>Beazley_data[[#This Row],[key]]</f>
        <v>PN2005</v>
      </c>
      <c r="Q2580" s="40">
        <f>Beazley_data[[#This Row],[WEP]]</f>
        <v>966132.85439999995</v>
      </c>
      <c r="R2580" s="40">
        <f t="shared" si="323"/>
        <v>972111.323676</v>
      </c>
      <c r="S2580" s="41">
        <f t="shared" si="324"/>
        <v>6.1499841946009897E-3</v>
      </c>
      <c r="U2580" s="42">
        <f>Beazley_data[[#This Row],[Acq_costs]]</f>
        <v>240009.637253138</v>
      </c>
      <c r="V2580" s="40">
        <f t="shared" si="325"/>
        <v>241224.55634000001</v>
      </c>
      <c r="W2580" s="43">
        <f t="shared" si="326"/>
        <v>5.0364652143855869E-3</v>
      </c>
      <c r="Y2580" s="44">
        <f>Beazley_data[[#This Row],[total_RC]]</f>
        <v>1.0099999968386</v>
      </c>
      <c r="Z2580" s="45">
        <f t="shared" si="327"/>
        <v>1.0099999994604201</v>
      </c>
      <c r="AA2580" s="43">
        <f t="shared" si="328"/>
        <v>2.5958614809528837E-9</v>
      </c>
      <c r="AD2580" s="42">
        <f>Beazley_data[[#This Row],[Cat_incurred]]+Beazley_data[[#This Row],[incurred_exc_cat]]</f>
        <v>3151719.8923181598</v>
      </c>
      <c r="AE2580" s="40">
        <f t="shared" si="329"/>
        <v>3153593.1439720001</v>
      </c>
      <c r="AF2580" s="43">
        <f t="shared" si="330"/>
        <v>5.9400549415227031E-4</v>
      </c>
    </row>
    <row r="2581" spans="1:32" x14ac:dyDescent="0.25">
      <c r="A2581" s="46" t="s">
        <v>2866</v>
      </c>
      <c r="B2581" s="46" t="s">
        <v>58</v>
      </c>
      <c r="C2581">
        <v>2006</v>
      </c>
      <c r="D2581" s="84">
        <v>936206.75190000003</v>
      </c>
      <c r="E2581">
        <v>232961.51245335501</v>
      </c>
      <c r="F2581">
        <v>1222.66638446</v>
      </c>
      <c r="G2581">
        <v>1222.66638446</v>
      </c>
      <c r="H2581">
        <v>544976.60584914603</v>
      </c>
      <c r="I2581">
        <v>544976.60584914603</v>
      </c>
      <c r="J2581">
        <v>1.38804144914737</v>
      </c>
      <c r="K2581">
        <v>546199.27223360597</v>
      </c>
      <c r="L2581">
        <v>546199.27223360597</v>
      </c>
      <c r="M2581" s="38">
        <f>IF(OR(Beazley_data[[#This Row],[total_RC]]&lt;0.6,Beazley_data[[#This Row],[total_RC]]&gt;2),1,Beazley_data[[#This Row],[total_RC]])</f>
        <v>1.38804144914737</v>
      </c>
      <c r="P2581" s="39" t="str">
        <f>Beazley_data[[#This Row],[key]]</f>
        <v>PN2006</v>
      </c>
      <c r="Q2581" s="40">
        <f>Beazley_data[[#This Row],[WEP]]</f>
        <v>936206.75190000003</v>
      </c>
      <c r="R2581" s="40">
        <f t="shared" si="323"/>
        <v>944562.76270435494</v>
      </c>
      <c r="S2581" s="41">
        <f t="shared" si="324"/>
        <v>8.84643258689451E-3</v>
      </c>
      <c r="U2581" s="42">
        <f>Beazley_data[[#This Row],[Acq_costs]]</f>
        <v>232961.51245335501</v>
      </c>
      <c r="V2581" s="40">
        <f t="shared" si="325"/>
        <v>235031.03764925699</v>
      </c>
      <c r="W2581" s="43">
        <f t="shared" si="326"/>
        <v>8.8053272308246684E-3</v>
      </c>
      <c r="Y2581" s="44">
        <f>Beazley_data[[#This Row],[total_RC]]</f>
        <v>1.38804144914737</v>
      </c>
      <c r="Z2581" s="45">
        <f t="shared" si="327"/>
        <v>1.38708198139885</v>
      </c>
      <c r="AA2581" s="43">
        <f t="shared" si="328"/>
        <v>-6.9171668393562655E-4</v>
      </c>
      <c r="AD2581" s="42">
        <f>Beazley_data[[#This Row],[Cat_incurred]]+Beazley_data[[#This Row],[incurred_exc_cat]]</f>
        <v>546199.27223360608</v>
      </c>
      <c r="AE2581" s="40">
        <f t="shared" si="329"/>
        <v>567498.56873960397</v>
      </c>
      <c r="AF2581" s="43">
        <f t="shared" si="330"/>
        <v>3.7531894667686895E-2</v>
      </c>
    </row>
    <row r="2582" spans="1:32" x14ac:dyDescent="0.25">
      <c r="A2582" s="48" t="s">
        <v>2867</v>
      </c>
      <c r="B2582" s="48" t="s">
        <v>58</v>
      </c>
      <c r="C2582" s="49">
        <v>2007</v>
      </c>
      <c r="D2582" s="85">
        <v>1536176.8870000001</v>
      </c>
      <c r="E2582" s="49">
        <v>361196.956482307</v>
      </c>
      <c r="F2582" s="49">
        <v>3330.8633</v>
      </c>
      <c r="G2582" s="49">
        <v>3330.8633</v>
      </c>
      <c r="H2582" s="49">
        <v>453046.35560000001</v>
      </c>
      <c r="I2582" s="49">
        <v>453046.35560000001</v>
      </c>
      <c r="J2582" s="49">
        <v>0.96264282838743598</v>
      </c>
      <c r="K2582" s="49">
        <v>456377.21889999998</v>
      </c>
      <c r="L2582" s="49">
        <v>456377.21889999998</v>
      </c>
      <c r="M2582" s="38">
        <f>IF(OR(Beazley_data[[#This Row],[total_RC]]&lt;0.6,Beazley_data[[#This Row],[total_RC]]&gt;2),1,Beazley_data[[#This Row],[total_RC]])</f>
        <v>0.96264282838743598</v>
      </c>
      <c r="P2582" s="39" t="str">
        <f>Beazley_data[[#This Row],[key]]</f>
        <v>PN2007</v>
      </c>
      <c r="Q2582" s="40">
        <f>Beazley_data[[#This Row],[WEP]]</f>
        <v>1536176.8870000001</v>
      </c>
      <c r="R2582" s="40">
        <f t="shared" si="323"/>
        <v>1541106.57726026</v>
      </c>
      <c r="S2582" s="41">
        <f t="shared" si="324"/>
        <v>3.1987990532256231E-3</v>
      </c>
      <c r="U2582" s="42">
        <f>Beazley_data[[#This Row],[Acq_costs]]</f>
        <v>361196.956482307</v>
      </c>
      <c r="V2582" s="40">
        <f t="shared" si="325"/>
        <v>362571.75617226801</v>
      </c>
      <c r="W2582" s="43">
        <f t="shared" si="326"/>
        <v>3.7918002893413722E-3</v>
      </c>
      <c r="Y2582" s="44">
        <f>Beazley_data[[#This Row],[total_RC]]</f>
        <v>0.96264282838743598</v>
      </c>
      <c r="Z2582" s="45">
        <f t="shared" si="327"/>
        <v>0.96267236184007399</v>
      </c>
      <c r="AA2582" s="43">
        <f t="shared" si="328"/>
        <v>3.0678612795694837E-5</v>
      </c>
      <c r="AD2582" s="42">
        <f>Beazley_data[[#This Row],[Cat_incurred]]+Beazley_data[[#This Row],[incurred_exc_cat]]</f>
        <v>456377.21890000004</v>
      </c>
      <c r="AE2582" s="40">
        <f t="shared" si="329"/>
        <v>456377.21889999998</v>
      </c>
      <c r="AF2582" s="43">
        <f t="shared" si="330"/>
        <v>-1.2754287134174787E-16</v>
      </c>
    </row>
    <row r="2583" spans="1:32" x14ac:dyDescent="0.25">
      <c r="A2583" s="46" t="s">
        <v>2868</v>
      </c>
      <c r="B2583" s="46" t="s">
        <v>58</v>
      </c>
      <c r="C2583">
        <v>2008</v>
      </c>
      <c r="D2583" s="84">
        <v>668210.19570000004</v>
      </c>
      <c r="E2583">
        <v>199345.52650268999</v>
      </c>
      <c r="F2583">
        <v>0</v>
      </c>
      <c r="G2583">
        <v>0</v>
      </c>
      <c r="H2583">
        <v>8006.6045382000002</v>
      </c>
      <c r="I2583">
        <v>8006.6045382000002</v>
      </c>
      <c r="J2583">
        <v>1</v>
      </c>
      <c r="K2583">
        <v>8006.6045382000002</v>
      </c>
      <c r="L2583">
        <v>8006.6045382000002</v>
      </c>
      <c r="M2583" s="38">
        <f>IF(OR(Beazley_data[[#This Row],[total_RC]]&lt;0.6,Beazley_data[[#This Row],[total_RC]]&gt;2),1,Beazley_data[[#This Row],[total_RC]])</f>
        <v>1</v>
      </c>
      <c r="P2583" s="39" t="str">
        <f>Beazley_data[[#This Row],[key]]</f>
        <v>PN2008</v>
      </c>
      <c r="Q2583" s="40">
        <f>Beazley_data[[#This Row],[WEP]]</f>
        <v>668210.19570000004</v>
      </c>
      <c r="R2583" s="40">
        <f t="shared" si="323"/>
        <v>676062.82752346201</v>
      </c>
      <c r="S2583" s="41">
        <f t="shared" si="324"/>
        <v>1.1615239743660438E-2</v>
      </c>
      <c r="U2583" s="42">
        <f>Beazley_data[[#This Row],[Acq_costs]]</f>
        <v>199345.52650268999</v>
      </c>
      <c r="V2583" s="40">
        <f t="shared" si="325"/>
        <v>201484.072808325</v>
      </c>
      <c r="W2583" s="43">
        <f t="shared" si="326"/>
        <v>1.061397199206632E-2</v>
      </c>
      <c r="Y2583" s="44">
        <f>Beazley_data[[#This Row],[total_RC]]</f>
        <v>1</v>
      </c>
      <c r="Z2583" s="45">
        <f t="shared" si="327"/>
        <v>1</v>
      </c>
      <c r="AA2583" s="43">
        <f t="shared" si="328"/>
        <v>0</v>
      </c>
      <c r="AD2583" s="42">
        <f>Beazley_data[[#This Row],[Cat_incurred]]+Beazley_data[[#This Row],[incurred_exc_cat]]</f>
        <v>8006.6045382000002</v>
      </c>
      <c r="AE2583" s="40">
        <f t="shared" si="329"/>
        <v>8426.1954399999995</v>
      </c>
      <c r="AF2583" s="43">
        <f t="shared" si="330"/>
        <v>4.9796008742944528E-2</v>
      </c>
    </row>
    <row r="2584" spans="1:32" x14ac:dyDescent="0.25">
      <c r="A2584" s="48" t="s">
        <v>2869</v>
      </c>
      <c r="B2584" s="48" t="s">
        <v>58</v>
      </c>
      <c r="C2584" s="49">
        <v>2009</v>
      </c>
      <c r="D2584" s="85">
        <v>2591479.8269000002</v>
      </c>
      <c r="E2584" s="49">
        <v>974722.51249775698</v>
      </c>
      <c r="F2584" s="49">
        <v>302153.627193272</v>
      </c>
      <c r="G2584" s="49">
        <v>302153.627193272</v>
      </c>
      <c r="H2584" s="49">
        <v>931111.84127876197</v>
      </c>
      <c r="I2584" s="49">
        <v>931111.84127876197</v>
      </c>
      <c r="J2584" s="49">
        <v>0.99708302046172304</v>
      </c>
      <c r="K2584" s="49">
        <v>1233265.46847203</v>
      </c>
      <c r="L2584" s="49">
        <v>1233265.46847203</v>
      </c>
      <c r="M2584" s="38">
        <f>IF(OR(Beazley_data[[#This Row],[total_RC]]&lt;0.6,Beazley_data[[#This Row],[total_RC]]&gt;2),1,Beazley_data[[#This Row],[total_RC]])</f>
        <v>0.99708302046172304</v>
      </c>
      <c r="P2584" s="39" t="str">
        <f>Beazley_data[[#This Row],[key]]</f>
        <v>PN2009</v>
      </c>
      <c r="Q2584" s="40">
        <f>Beazley_data[[#This Row],[WEP]]</f>
        <v>2591479.8269000002</v>
      </c>
      <c r="R2584" s="40">
        <f t="shared" si="323"/>
        <v>2642206.9330102</v>
      </c>
      <c r="S2584" s="41">
        <f t="shared" si="324"/>
        <v>1.919876353227478E-2</v>
      </c>
      <c r="U2584" s="42">
        <f>Beazley_data[[#This Row],[Acq_costs]]</f>
        <v>974722.51249775698</v>
      </c>
      <c r="V2584" s="40">
        <f t="shared" si="325"/>
        <v>999557.01845849701</v>
      </c>
      <c r="W2584" s="43">
        <f t="shared" si="326"/>
        <v>2.4845512063973563E-2</v>
      </c>
      <c r="Y2584" s="44">
        <f>Beazley_data[[#This Row],[total_RC]]</f>
        <v>0.99708302046172304</v>
      </c>
      <c r="Z2584" s="45">
        <f t="shared" si="327"/>
        <v>0.997026318560567</v>
      </c>
      <c r="AA2584" s="43">
        <f t="shared" si="328"/>
        <v>-5.6871017445049032E-5</v>
      </c>
      <c r="AD2584" s="42">
        <f>Beazley_data[[#This Row],[Cat_incurred]]+Beazley_data[[#This Row],[incurred_exc_cat]]</f>
        <v>1233265.468472034</v>
      </c>
      <c r="AE2584" s="40">
        <f t="shared" si="329"/>
        <v>1267345.94714931</v>
      </c>
      <c r="AF2584" s="43">
        <f t="shared" si="330"/>
        <v>2.6891219997140156E-2</v>
      </c>
    </row>
    <row r="2585" spans="1:32" x14ac:dyDescent="0.25">
      <c r="A2585" s="46" t="s">
        <v>2870</v>
      </c>
      <c r="B2585" s="46" t="s">
        <v>58</v>
      </c>
      <c r="C2585">
        <v>2010</v>
      </c>
      <c r="D2585" s="84">
        <v>1723280.3576</v>
      </c>
      <c r="E2585">
        <v>659102.01725835295</v>
      </c>
      <c r="F2585">
        <v>388236.53670779697</v>
      </c>
      <c r="G2585">
        <v>388236.53670779697</v>
      </c>
      <c r="H2585">
        <v>388524.52888074098</v>
      </c>
      <c r="I2585">
        <v>388524.52888074098</v>
      </c>
      <c r="J2585">
        <v>1.00025650303243</v>
      </c>
      <c r="K2585">
        <v>776761.06558853795</v>
      </c>
      <c r="L2585">
        <v>776761.06558853795</v>
      </c>
      <c r="M2585" s="38">
        <f>IF(OR(Beazley_data[[#This Row],[total_RC]]&lt;0.6,Beazley_data[[#This Row],[total_RC]]&gt;2),1,Beazley_data[[#This Row],[total_RC]])</f>
        <v>1.00025650303243</v>
      </c>
      <c r="P2585" s="39" t="str">
        <f>Beazley_data[[#This Row],[key]]</f>
        <v>PN2010</v>
      </c>
      <c r="Q2585" s="40">
        <f>Beazley_data[[#This Row],[WEP]]</f>
        <v>1723280.3576</v>
      </c>
      <c r="R2585" s="40">
        <f t="shared" si="323"/>
        <v>1730338.56584989</v>
      </c>
      <c r="S2585" s="41">
        <f t="shared" si="324"/>
        <v>4.0790908722670898E-3</v>
      </c>
      <c r="U2585" s="42">
        <f>Beazley_data[[#This Row],[Acq_costs]]</f>
        <v>659102.01725835295</v>
      </c>
      <c r="V2585" s="40">
        <f t="shared" si="325"/>
        <v>670396.00019758998</v>
      </c>
      <c r="W2585" s="43">
        <f t="shared" si="326"/>
        <v>1.684673377512438E-2</v>
      </c>
      <c r="Y2585" s="44">
        <f>Beazley_data[[#This Row],[total_RC]]</f>
        <v>1.00025650303243</v>
      </c>
      <c r="Z2585" s="45">
        <f t="shared" si="327"/>
        <v>1.0002488375530301</v>
      </c>
      <c r="AA2585" s="43">
        <f t="shared" si="328"/>
        <v>-7.66357241529141E-6</v>
      </c>
      <c r="AD2585" s="42">
        <f>Beazley_data[[#This Row],[Cat_incurred]]+Beazley_data[[#This Row],[incurred_exc_cat]]</f>
        <v>776761.06558853795</v>
      </c>
      <c r="AE2585" s="40">
        <f t="shared" si="329"/>
        <v>810585.11968206696</v>
      </c>
      <c r="AF2585" s="43">
        <f t="shared" si="330"/>
        <v>4.1727948456290069E-2</v>
      </c>
    </row>
    <row r="2586" spans="1:32" x14ac:dyDescent="0.25">
      <c r="A2586" s="48" t="s">
        <v>2871</v>
      </c>
      <c r="B2586" s="48" t="s">
        <v>58</v>
      </c>
      <c r="C2586" s="49">
        <v>2011</v>
      </c>
      <c r="D2586" s="85">
        <v>1432148.1839000001</v>
      </c>
      <c r="E2586" s="49">
        <v>490118.73597929801</v>
      </c>
      <c r="F2586" s="49">
        <v>665251.25734878494</v>
      </c>
      <c r="G2586" s="49">
        <v>665251.25734878494</v>
      </c>
      <c r="H2586" s="49">
        <v>303372.62535589503</v>
      </c>
      <c r="I2586" s="49">
        <v>304177.17538789503</v>
      </c>
      <c r="J2586" s="49">
        <v>0.99641333030860701</v>
      </c>
      <c r="K2586" s="49">
        <v>968623.88270467904</v>
      </c>
      <c r="L2586" s="49">
        <v>969428.43273667898</v>
      </c>
      <c r="M2586" s="38">
        <f>IF(OR(Beazley_data[[#This Row],[total_RC]]&lt;0.6,Beazley_data[[#This Row],[total_RC]]&gt;2),1,Beazley_data[[#This Row],[total_RC]])</f>
        <v>0.99641333030860701</v>
      </c>
      <c r="P2586" s="39" t="str">
        <f>Beazley_data[[#This Row],[key]]</f>
        <v>PN2011</v>
      </c>
      <c r="Q2586" s="40">
        <f>Beazley_data[[#This Row],[WEP]]</f>
        <v>1432148.1839000001</v>
      </c>
      <c r="R2586" s="40">
        <f t="shared" si="323"/>
        <v>1476461.677221</v>
      </c>
      <c r="S2586" s="41">
        <f t="shared" si="324"/>
        <v>3.0013304107158998E-2</v>
      </c>
      <c r="U2586" s="42">
        <f>Beazley_data[[#This Row],[Acq_costs]]</f>
        <v>490118.73597929801</v>
      </c>
      <c r="V2586" s="40">
        <f t="shared" si="325"/>
        <v>501169.62709430099</v>
      </c>
      <c r="W2586" s="43">
        <f t="shared" si="326"/>
        <v>2.2050201204478856E-2</v>
      </c>
      <c r="Y2586" s="44">
        <f>Beazley_data[[#This Row],[total_RC]]</f>
        <v>0.99641333030860701</v>
      </c>
      <c r="Z2586" s="45">
        <f t="shared" si="327"/>
        <v>0.99658722062932403</v>
      </c>
      <c r="AA2586" s="43">
        <f t="shared" si="328"/>
        <v>1.7448580226345895E-4</v>
      </c>
      <c r="AD2586" s="42">
        <f>Beazley_data[[#This Row],[Cat_incurred]]+Beazley_data[[#This Row],[incurred_exc_cat]]</f>
        <v>969428.43273667991</v>
      </c>
      <c r="AE2586" s="40">
        <f t="shared" si="329"/>
        <v>979173.53348857502</v>
      </c>
      <c r="AF2586" s="43">
        <f t="shared" si="330"/>
        <v>9.9523735258402121E-3</v>
      </c>
    </row>
    <row r="2587" spans="1:32" x14ac:dyDescent="0.25">
      <c r="A2587" s="46" t="s">
        <v>2872</v>
      </c>
      <c r="B2587" s="46" t="s">
        <v>58</v>
      </c>
      <c r="C2587">
        <v>2012</v>
      </c>
      <c r="D2587" s="84">
        <v>1414738.7555</v>
      </c>
      <c r="E2587">
        <v>475279.05500401102</v>
      </c>
      <c r="F2587">
        <v>1025451.48078032</v>
      </c>
      <c r="G2587">
        <v>1025451.48078032</v>
      </c>
      <c r="H2587">
        <v>968228.28894521005</v>
      </c>
      <c r="I2587">
        <v>968228.28894521005</v>
      </c>
      <c r="J2587">
        <v>0.94578466884182599</v>
      </c>
      <c r="K2587">
        <v>1993679.7697255299</v>
      </c>
      <c r="L2587">
        <v>1993679.7697255299</v>
      </c>
      <c r="M2587" s="38">
        <f>IF(OR(Beazley_data[[#This Row],[total_RC]]&lt;0.6,Beazley_data[[#This Row],[total_RC]]&gt;2),1,Beazley_data[[#This Row],[total_RC]])</f>
        <v>0.94578466884182599</v>
      </c>
      <c r="P2587" s="39" t="str">
        <f>Beazley_data[[#This Row],[key]]</f>
        <v>PN2012</v>
      </c>
      <c r="Q2587" s="40">
        <f>Beazley_data[[#This Row],[WEP]]</f>
        <v>1414738.7555</v>
      </c>
      <c r="R2587" s="40">
        <f t="shared" si="323"/>
        <v>1443338.06683783</v>
      </c>
      <c r="S2587" s="41">
        <f t="shared" si="324"/>
        <v>1.9814700377498867E-2</v>
      </c>
      <c r="U2587" s="42">
        <f>Beazley_data[[#This Row],[Acq_costs]]</f>
        <v>475279.05500401102</v>
      </c>
      <c r="V2587" s="40">
        <f t="shared" si="325"/>
        <v>487558.02398396999</v>
      </c>
      <c r="W2587" s="43">
        <f t="shared" si="326"/>
        <v>2.5184631112465661E-2</v>
      </c>
      <c r="Y2587" s="44">
        <f>Beazley_data[[#This Row],[total_RC]]</f>
        <v>0.94578466884182599</v>
      </c>
      <c r="Z2587" s="45">
        <f t="shared" si="327"/>
        <v>0.95118375168484204</v>
      </c>
      <c r="AA2587" s="43">
        <f t="shared" si="328"/>
        <v>5.6761722784399874E-3</v>
      </c>
      <c r="AD2587" s="42">
        <f>Beazley_data[[#This Row],[Cat_incurred]]+Beazley_data[[#This Row],[incurred_exc_cat]]</f>
        <v>1993679.7697255299</v>
      </c>
      <c r="AE2587" s="40">
        <f t="shared" si="329"/>
        <v>2008107.95529125</v>
      </c>
      <c r="AF2587" s="43">
        <f t="shared" si="330"/>
        <v>7.1849650949803931E-3</v>
      </c>
    </row>
    <row r="2588" spans="1:32" x14ac:dyDescent="0.25">
      <c r="A2588" s="48" t="s">
        <v>2873</v>
      </c>
      <c r="B2588" s="48" t="s">
        <v>58</v>
      </c>
      <c r="C2588" s="49">
        <v>2013</v>
      </c>
      <c r="D2588" s="85">
        <v>1395060.8796000001</v>
      </c>
      <c r="E2588" s="49">
        <v>517308.22161340702</v>
      </c>
      <c r="F2588" s="49">
        <v>37141.273119520003</v>
      </c>
      <c r="G2588" s="49">
        <v>37141.273119520003</v>
      </c>
      <c r="H2588" s="49">
        <v>853558.09273119003</v>
      </c>
      <c r="I2588" s="49">
        <v>853558.09273119003</v>
      </c>
      <c r="J2588" s="49">
        <v>0.98409988708662099</v>
      </c>
      <c r="K2588" s="49">
        <v>890699.36585070996</v>
      </c>
      <c r="L2588" s="49">
        <v>890699.36585070996</v>
      </c>
      <c r="M2588" s="38">
        <f>IF(OR(Beazley_data[[#This Row],[total_RC]]&lt;0.6,Beazley_data[[#This Row],[total_RC]]&gt;2),1,Beazley_data[[#This Row],[total_RC]])</f>
        <v>0.98409988708662099</v>
      </c>
      <c r="P2588" s="39" t="str">
        <f>Beazley_data[[#This Row],[key]]</f>
        <v>PN2013</v>
      </c>
      <c r="Q2588" s="40">
        <f>Beazley_data[[#This Row],[WEP]]</f>
        <v>1395060.8796000001</v>
      </c>
      <c r="R2588" s="40">
        <f t="shared" si="323"/>
        <v>1445698.1045998</v>
      </c>
      <c r="S2588" s="41">
        <f t="shared" si="324"/>
        <v>3.5026140546692716E-2</v>
      </c>
      <c r="U2588" s="42">
        <f>Beazley_data[[#This Row],[Acq_costs]]</f>
        <v>517308.22161340702</v>
      </c>
      <c r="V2588" s="40">
        <f t="shared" si="325"/>
        <v>511245.121088285</v>
      </c>
      <c r="W2588" s="43">
        <f t="shared" si="326"/>
        <v>-1.1859478506544037E-2</v>
      </c>
      <c r="Y2588" s="44">
        <f>Beazley_data[[#This Row],[total_RC]]</f>
        <v>0.98409988708662099</v>
      </c>
      <c r="Z2588" s="45">
        <f t="shared" si="327"/>
        <v>0.98615827946540902</v>
      </c>
      <c r="AA2588" s="43">
        <f t="shared" si="328"/>
        <v>2.0872839803199382E-3</v>
      </c>
      <c r="AD2588" s="42">
        <f>Beazley_data[[#This Row],[Cat_incurred]]+Beazley_data[[#This Row],[incurred_exc_cat]]</f>
        <v>890699.36585071008</v>
      </c>
      <c r="AE2588" s="40">
        <f t="shared" si="329"/>
        <v>914739.33743199997</v>
      </c>
      <c r="AF2588" s="43">
        <f t="shared" si="330"/>
        <v>2.6280679749466858E-2</v>
      </c>
    </row>
    <row r="2589" spans="1:32" x14ac:dyDescent="0.25">
      <c r="A2589" s="46" t="s">
        <v>2874</v>
      </c>
      <c r="B2589" s="46" t="s">
        <v>58</v>
      </c>
      <c r="C2589">
        <v>2014</v>
      </c>
      <c r="D2589" s="84">
        <v>1823915.8315000001</v>
      </c>
      <c r="E2589">
        <v>563477.23756151798</v>
      </c>
      <c r="F2589">
        <v>365741.84857141401</v>
      </c>
      <c r="G2589">
        <v>365741.84857141401</v>
      </c>
      <c r="H2589">
        <v>2189935.0222287802</v>
      </c>
      <c r="I2589">
        <v>2189935.0222287802</v>
      </c>
      <c r="J2589">
        <v>0.99890715223788595</v>
      </c>
      <c r="K2589">
        <v>2555676.8708001999</v>
      </c>
      <c r="L2589">
        <v>2555676.8708001999</v>
      </c>
      <c r="M2589" s="38">
        <f>IF(OR(Beazley_data[[#This Row],[total_RC]]&lt;0.6,Beazley_data[[#This Row],[total_RC]]&gt;2),1,Beazley_data[[#This Row],[total_RC]])</f>
        <v>0.99890715223788595</v>
      </c>
      <c r="P2589" s="39" t="str">
        <f>Beazley_data[[#This Row],[key]]</f>
        <v>PN2014</v>
      </c>
      <c r="Q2589" s="40">
        <f>Beazley_data[[#This Row],[WEP]]</f>
        <v>1823915.8315000001</v>
      </c>
      <c r="R2589" s="40">
        <f t="shared" si="323"/>
        <v>1761210.0531547</v>
      </c>
      <c r="S2589" s="41">
        <f t="shared" si="324"/>
        <v>-3.5603804459883023E-2</v>
      </c>
      <c r="U2589" s="42">
        <f>Beazley_data[[#This Row],[Acq_costs]]</f>
        <v>563477.23756151798</v>
      </c>
      <c r="V2589" s="40">
        <f t="shared" si="325"/>
        <v>536125.49650128698</v>
      </c>
      <c r="W2589" s="43">
        <f t="shared" si="326"/>
        <v>-5.1017422671979451E-2</v>
      </c>
      <c r="Y2589" s="44">
        <f>Beazley_data[[#This Row],[total_RC]]</f>
        <v>0.99890715223788595</v>
      </c>
      <c r="Z2589" s="45">
        <f t="shared" si="327"/>
        <v>0.99614777652275699</v>
      </c>
      <c r="AA2589" s="43">
        <f t="shared" si="328"/>
        <v>-2.7700465534953953E-3</v>
      </c>
      <c r="AD2589" s="42">
        <f>Beazley_data[[#This Row],[Cat_incurred]]+Beazley_data[[#This Row],[incurred_exc_cat]]</f>
        <v>2555676.8708001943</v>
      </c>
      <c r="AE2589" s="40">
        <f t="shared" si="329"/>
        <v>2584188.6553262402</v>
      </c>
      <c r="AF2589" s="43">
        <f t="shared" si="330"/>
        <v>1.1033166819024843E-2</v>
      </c>
    </row>
    <row r="2590" spans="1:32" x14ac:dyDescent="0.25">
      <c r="A2590" s="48" t="s">
        <v>2875</v>
      </c>
      <c r="B2590" s="48" t="s">
        <v>58</v>
      </c>
      <c r="C2590" s="49">
        <v>2015</v>
      </c>
      <c r="D2590" s="85">
        <v>3361782.7664999999</v>
      </c>
      <c r="E2590" s="49">
        <v>918906.99317263602</v>
      </c>
      <c r="F2590" s="49">
        <v>138142.36947021601</v>
      </c>
      <c r="G2590" s="49">
        <v>138142.36947021601</v>
      </c>
      <c r="H2590" s="49">
        <v>1947860.6419214001</v>
      </c>
      <c r="I2590" s="49">
        <v>1947860.6419214001</v>
      </c>
      <c r="J2590" s="49">
        <v>0.99131974493508501</v>
      </c>
      <c r="K2590" s="49">
        <v>2086003.0113916199</v>
      </c>
      <c r="L2590" s="49">
        <v>2086003.0113916199</v>
      </c>
      <c r="M2590" s="38">
        <f>IF(OR(Beazley_data[[#This Row],[total_RC]]&lt;0.6,Beazley_data[[#This Row],[total_RC]]&gt;2),1,Beazley_data[[#This Row],[total_RC]])</f>
        <v>0.99131974493508501</v>
      </c>
      <c r="P2590" s="39" t="str">
        <f>Beazley_data[[#This Row],[key]]</f>
        <v>PN2015</v>
      </c>
      <c r="Q2590" s="40">
        <f>Beazley_data[[#This Row],[WEP]]</f>
        <v>3361782.7664999999</v>
      </c>
      <c r="R2590" s="40">
        <f t="shared" si="323"/>
        <v>3292169.6478929198</v>
      </c>
      <c r="S2590" s="41">
        <f t="shared" si="324"/>
        <v>-2.1145058138675937E-2</v>
      </c>
      <c r="U2590" s="42">
        <f>Beazley_data[[#This Row],[Acq_costs]]</f>
        <v>918906.99317263602</v>
      </c>
      <c r="V2590" s="40">
        <f t="shared" si="325"/>
        <v>943036.66040032904</v>
      </c>
      <c r="W2590" s="43">
        <f t="shared" si="326"/>
        <v>2.5587199565974158E-2</v>
      </c>
      <c r="Y2590" s="44">
        <f>Beazley_data[[#This Row],[total_RC]]</f>
        <v>0.99131974493508501</v>
      </c>
      <c r="Z2590" s="45">
        <f t="shared" si="327"/>
        <v>0.97782179913617195</v>
      </c>
      <c r="AA2590" s="43">
        <f t="shared" si="328"/>
        <v>-1.3804095808497441E-2</v>
      </c>
      <c r="AD2590" s="42">
        <f>Beazley_data[[#This Row],[Cat_incurred]]+Beazley_data[[#This Row],[incurred_exc_cat]]</f>
        <v>2086003.0113916162</v>
      </c>
      <c r="AE2590" s="40">
        <f t="shared" si="329"/>
        <v>2090139.3725471001</v>
      </c>
      <c r="AF2590" s="43">
        <f t="shared" si="330"/>
        <v>1.9789882004103824E-3</v>
      </c>
    </row>
    <row r="2591" spans="1:32" x14ac:dyDescent="0.25">
      <c r="A2591" s="46" t="s">
        <v>2876</v>
      </c>
      <c r="B2591" s="46" t="s">
        <v>58</v>
      </c>
      <c r="C2591">
        <v>2016</v>
      </c>
      <c r="D2591" s="84">
        <v>3735140.3684</v>
      </c>
      <c r="E2591">
        <v>1023623.81316763</v>
      </c>
      <c r="F2591">
        <v>1538836.2951964899</v>
      </c>
      <c r="G2591">
        <v>1538836.2951964899</v>
      </c>
      <c r="H2591">
        <v>1958930.5003611599</v>
      </c>
      <c r="I2591">
        <v>1958930.5003611599</v>
      </c>
      <c r="J2591">
        <v>0.98149946742993899</v>
      </c>
      <c r="K2591">
        <v>3497766.7955576498</v>
      </c>
      <c r="L2591">
        <v>3497766.7955576498</v>
      </c>
      <c r="M2591" s="38">
        <f>IF(OR(Beazley_data[[#This Row],[total_RC]]&lt;0.6,Beazley_data[[#This Row],[total_RC]]&gt;2),1,Beazley_data[[#This Row],[total_RC]])</f>
        <v>0.98149946742993899</v>
      </c>
      <c r="P2591" s="39" t="str">
        <f>Beazley_data[[#This Row],[key]]</f>
        <v>PN2016</v>
      </c>
      <c r="Q2591" s="40">
        <f>Beazley_data[[#This Row],[WEP]]</f>
        <v>3735140.3684</v>
      </c>
      <c r="R2591" s="40">
        <f t="shared" si="323"/>
        <v>4149057.1445289399</v>
      </c>
      <c r="S2591" s="41">
        <f t="shared" si="324"/>
        <v>9.9761647456396638E-2</v>
      </c>
      <c r="U2591" s="42">
        <f>Beazley_data[[#This Row],[Acq_costs]]</f>
        <v>1023623.81316763</v>
      </c>
      <c r="V2591" s="40">
        <f t="shared" si="325"/>
        <v>1122525.2514483701</v>
      </c>
      <c r="W2591" s="43">
        <f t="shared" si="326"/>
        <v>8.8106203538076022E-2</v>
      </c>
      <c r="Y2591" s="44">
        <f>Beazley_data[[#This Row],[total_RC]]</f>
        <v>0.98149946742993899</v>
      </c>
      <c r="Z2591" s="45">
        <f t="shared" si="327"/>
        <v>0.99047023506316501</v>
      </c>
      <c r="AA2591" s="43">
        <f t="shared" si="328"/>
        <v>9.0570794716046434E-3</v>
      </c>
      <c r="AD2591" s="42">
        <f>Beazley_data[[#This Row],[Cat_incurred]]+Beazley_data[[#This Row],[incurred_exc_cat]]</f>
        <v>3497766.7955576498</v>
      </c>
      <c r="AE2591" s="40">
        <f t="shared" si="329"/>
        <v>3518224.347395</v>
      </c>
      <c r="AF2591" s="43">
        <f t="shared" si="330"/>
        <v>5.814737724868976E-3</v>
      </c>
    </row>
    <row r="2592" spans="1:32" x14ac:dyDescent="0.25">
      <c r="A2592" s="48" t="s">
        <v>2877</v>
      </c>
      <c r="B2592" s="48" t="s">
        <v>58</v>
      </c>
      <c r="C2592" s="49">
        <v>2017</v>
      </c>
      <c r="D2592" s="85">
        <v>5441403.4538000003</v>
      </c>
      <c r="E2592" s="49">
        <v>1292503.28758102</v>
      </c>
      <c r="F2592" s="49">
        <v>794795.86887988099</v>
      </c>
      <c r="G2592" s="49">
        <v>794795.86887988099</v>
      </c>
      <c r="H2592" s="49">
        <v>1661187.2063790199</v>
      </c>
      <c r="I2592" s="49">
        <v>1661323.3033885199</v>
      </c>
      <c r="J2592" s="49">
        <v>1.0211431986597299</v>
      </c>
      <c r="K2592" s="49">
        <v>2455983.0752588999</v>
      </c>
      <c r="L2592" s="49">
        <v>2456119.1722684</v>
      </c>
      <c r="M2592" s="38">
        <f>IF(OR(Beazley_data[[#This Row],[total_RC]]&lt;0.6,Beazley_data[[#This Row],[total_RC]]&gt;2),1,Beazley_data[[#This Row],[total_RC]])</f>
        <v>1.0211431986597299</v>
      </c>
      <c r="P2592" s="39" t="str">
        <f>Beazley_data[[#This Row],[key]]</f>
        <v>PN2017</v>
      </c>
      <c r="Q2592" s="40">
        <f>Beazley_data[[#This Row],[WEP]]</f>
        <v>5441403.4538000003</v>
      </c>
      <c r="R2592" s="40">
        <f t="shared" si="323"/>
        <v>5346078.4756239299</v>
      </c>
      <c r="S2592" s="41">
        <f t="shared" si="324"/>
        <v>-1.7830822837845678E-2</v>
      </c>
      <c r="U2592" s="42">
        <f>Beazley_data[[#This Row],[Acq_costs]]</f>
        <v>1292503.28758102</v>
      </c>
      <c r="V2592" s="40">
        <f t="shared" si="325"/>
        <v>1252775.0320350099</v>
      </c>
      <c r="W2592" s="43">
        <f t="shared" si="326"/>
        <v>-3.1712202534460998E-2</v>
      </c>
      <c r="Y2592" s="44">
        <f>Beazley_data[[#This Row],[total_RC]]</f>
        <v>1.0211431986597299</v>
      </c>
      <c r="Z2592" s="45">
        <f t="shared" si="327"/>
        <v>1.00700107930518</v>
      </c>
      <c r="AA2592" s="43">
        <f t="shared" si="328"/>
        <v>-1.4043797613710414E-2</v>
      </c>
      <c r="AD2592" s="42">
        <f>Beazley_data[[#This Row],[Cat_incurred]]+Beazley_data[[#This Row],[incurred_exc_cat]]</f>
        <v>2456119.1722684009</v>
      </c>
      <c r="AE2592" s="40">
        <f t="shared" si="329"/>
        <v>2520769.0123318699</v>
      </c>
      <c r="AF2592" s="43">
        <f t="shared" si="330"/>
        <v>2.5646871945503587E-2</v>
      </c>
    </row>
    <row r="2593" spans="1:32" x14ac:dyDescent="0.25">
      <c r="A2593" s="46" t="s">
        <v>2878</v>
      </c>
      <c r="B2593" s="46" t="s">
        <v>58</v>
      </c>
      <c r="C2593">
        <v>2018</v>
      </c>
      <c r="D2593" s="84">
        <v>6736566.4902999997</v>
      </c>
      <c r="E2593">
        <v>1766571.6019916399</v>
      </c>
      <c r="F2593">
        <v>2947762.7765452098</v>
      </c>
      <c r="G2593">
        <v>3097042.6436092099</v>
      </c>
      <c r="H2593">
        <v>3511164.5854146802</v>
      </c>
      <c r="I2593">
        <v>3524086.25741468</v>
      </c>
      <c r="J2593">
        <v>1.0748869459066701</v>
      </c>
      <c r="K2593">
        <v>6458927.3619598905</v>
      </c>
      <c r="L2593">
        <v>6621128.9010238899</v>
      </c>
      <c r="M2593" s="38">
        <f>IF(OR(Beazley_data[[#This Row],[total_RC]]&lt;0.6,Beazley_data[[#This Row],[total_RC]]&gt;2),1,Beazley_data[[#This Row],[total_RC]])</f>
        <v>1.0748869459066701</v>
      </c>
      <c r="P2593" s="39" t="str">
        <f>Beazley_data[[#This Row],[key]]</f>
        <v>PN2018</v>
      </c>
      <c r="Q2593" s="40">
        <f>Beazley_data[[#This Row],[WEP]]</f>
        <v>6736566.4902999997</v>
      </c>
      <c r="R2593" s="40">
        <f t="shared" si="323"/>
        <v>6894900.4293986596</v>
      </c>
      <c r="S2593" s="41">
        <f t="shared" si="324"/>
        <v>2.2963919598251406E-2</v>
      </c>
      <c r="U2593" s="42">
        <f>Beazley_data[[#This Row],[Acq_costs]]</f>
        <v>1766571.6019916399</v>
      </c>
      <c r="V2593" s="40">
        <f t="shared" si="325"/>
        <v>1834762.1490676799</v>
      </c>
      <c r="W2593" s="43">
        <f t="shared" si="326"/>
        <v>3.7165878482227487E-2</v>
      </c>
      <c r="Y2593" s="44">
        <f>Beazley_data[[#This Row],[total_RC]]</f>
        <v>1.0748869459066701</v>
      </c>
      <c r="Z2593" s="45">
        <f t="shared" si="327"/>
        <v>1.0389929747542199</v>
      </c>
      <c r="AA2593" s="43">
        <f t="shared" si="328"/>
        <v>-3.4546885325130443E-2</v>
      </c>
      <c r="AD2593" s="42">
        <f>Beazley_data[[#This Row],[Cat_incurred]]+Beazley_data[[#This Row],[incurred_exc_cat]]</f>
        <v>6621128.9010238899</v>
      </c>
      <c r="AE2593" s="40">
        <f t="shared" si="329"/>
        <v>7051683.1028022496</v>
      </c>
      <c r="AF2593" s="43">
        <f t="shared" si="330"/>
        <v>6.1056941371523475E-2</v>
      </c>
    </row>
    <row r="2594" spans="1:32" x14ac:dyDescent="0.25">
      <c r="A2594" s="48" t="s">
        <v>2879</v>
      </c>
      <c r="B2594" s="48" t="s">
        <v>58</v>
      </c>
      <c r="C2594" s="49">
        <v>2019</v>
      </c>
      <c r="D2594" s="85">
        <v>9383806.9483000003</v>
      </c>
      <c r="E2594" s="49">
        <v>1737904.2669323301</v>
      </c>
      <c r="F2594" s="49">
        <v>19488719.4919964</v>
      </c>
      <c r="G2594" s="49">
        <v>19663372.736081898</v>
      </c>
      <c r="H2594" s="49">
        <v>4308644.0841112603</v>
      </c>
      <c r="I2594" s="49">
        <v>4309896.1841112599</v>
      </c>
      <c r="J2594" s="49">
        <v>1.00127098515569</v>
      </c>
      <c r="K2594" s="49">
        <v>23797363.576107699</v>
      </c>
      <c r="L2594" s="49">
        <v>23973268.920193199</v>
      </c>
      <c r="M2594" s="38">
        <f>IF(OR(Beazley_data[[#This Row],[total_RC]]&lt;0.6,Beazley_data[[#This Row],[total_RC]]&gt;2),1,Beazley_data[[#This Row],[total_RC]])</f>
        <v>1.00127098515569</v>
      </c>
      <c r="P2594" s="39" t="str">
        <f>Beazley_data[[#This Row],[key]]</f>
        <v>PN2019</v>
      </c>
      <c r="Q2594" s="40">
        <f>Beazley_data[[#This Row],[WEP]]</f>
        <v>9383806.9483000003</v>
      </c>
      <c r="R2594" s="40">
        <f t="shared" si="323"/>
        <v>9070070.2013481501</v>
      </c>
      <c r="S2594" s="41">
        <f t="shared" si="324"/>
        <v>-3.4590332818506431E-2</v>
      </c>
      <c r="U2594" s="42">
        <f>Beazley_data[[#This Row],[Acq_costs]]</f>
        <v>1737904.2669323301</v>
      </c>
      <c r="V2594" s="40">
        <f t="shared" si="325"/>
        <v>1633212.05699346</v>
      </c>
      <c r="W2594" s="43">
        <f t="shared" si="326"/>
        <v>-6.4102031019532976E-2</v>
      </c>
      <c r="Y2594" s="44">
        <f>Beazley_data[[#This Row],[total_RC]]</f>
        <v>1.00127098515569</v>
      </c>
      <c r="Z2594" s="45">
        <f t="shared" si="327"/>
        <v>1.0009382761518699</v>
      </c>
      <c r="AA2594" s="43">
        <f t="shared" si="328"/>
        <v>-3.3239712352614277E-4</v>
      </c>
      <c r="AD2594" s="42">
        <f>Beazley_data[[#This Row],[Cat_incurred]]+Beazley_data[[#This Row],[incurred_exc_cat]]</f>
        <v>23973268.920193158</v>
      </c>
      <c r="AE2594" s="40">
        <f t="shared" si="329"/>
        <v>24332353.924519099</v>
      </c>
      <c r="AF2594" s="43">
        <f t="shared" si="330"/>
        <v>1.4757511971092131E-2</v>
      </c>
    </row>
    <row r="2595" spans="1:32" x14ac:dyDescent="0.25">
      <c r="A2595" s="46" t="s">
        <v>2880</v>
      </c>
      <c r="B2595" s="46" t="s">
        <v>58</v>
      </c>
      <c r="C2595">
        <v>2020</v>
      </c>
      <c r="D2595" s="84">
        <v>3161760.6897</v>
      </c>
      <c r="E2595">
        <v>684751.24116134795</v>
      </c>
      <c r="F2595">
        <v>10212028.4457161</v>
      </c>
      <c r="G2595">
        <v>10212028.4457161</v>
      </c>
      <c r="H2595">
        <v>230652.57250000001</v>
      </c>
      <c r="I2595">
        <v>230652.57250000001</v>
      </c>
      <c r="J2595">
        <v>1.0266729590983901</v>
      </c>
      <c r="K2595">
        <v>10442681.0182161</v>
      </c>
      <c r="L2595">
        <v>10442681.0182161</v>
      </c>
      <c r="M2595" s="38">
        <f>IF(OR(Beazley_data[[#This Row],[total_RC]]&lt;0.6,Beazley_data[[#This Row],[total_RC]]&gt;2),1,Beazley_data[[#This Row],[total_RC]])</f>
        <v>1.0266729590983901</v>
      </c>
      <c r="P2595" s="39" t="str">
        <f>Beazley_data[[#This Row],[key]]</f>
        <v>PN2020</v>
      </c>
      <c r="Q2595" s="40">
        <f>Beazley_data[[#This Row],[WEP]]</f>
        <v>3161760.6897</v>
      </c>
      <c r="R2595" s="40">
        <f t="shared" si="323"/>
        <v>3412950.9283302301</v>
      </c>
      <c r="S2595" s="41">
        <f t="shared" si="324"/>
        <v>7.3599135734753643E-2</v>
      </c>
      <c r="U2595" s="42">
        <f>Beazley_data[[#This Row],[Acq_costs]]</f>
        <v>684751.24116134795</v>
      </c>
      <c r="V2595" s="40">
        <f t="shared" si="325"/>
        <v>762879.41987369396</v>
      </c>
      <c r="W2595" s="43">
        <f t="shared" si="326"/>
        <v>0.10241222489037821</v>
      </c>
      <c r="Y2595" s="44">
        <f>Beazley_data[[#This Row],[total_RC]]</f>
        <v>1.0266729590983901</v>
      </c>
      <c r="Z2595" s="45">
        <f t="shared" si="327"/>
        <v>1.0784433913126099</v>
      </c>
      <c r="AA2595" s="43">
        <f t="shared" si="328"/>
        <v>4.8004774873911832E-2</v>
      </c>
      <c r="AD2595" s="42">
        <f>Beazley_data[[#This Row],[Cat_incurred]]+Beazley_data[[#This Row],[incurred_exc_cat]]</f>
        <v>10442681.0182161</v>
      </c>
      <c r="AE2595" s="40">
        <f t="shared" si="329"/>
        <v>10095642.886737701</v>
      </c>
      <c r="AF2595" s="43">
        <f t="shared" si="330"/>
        <v>-3.4375040338866493E-2</v>
      </c>
    </row>
    <row r="2596" spans="1:32" x14ac:dyDescent="0.25">
      <c r="A2596" s="48" t="s">
        <v>2881</v>
      </c>
      <c r="B2596" s="48" t="s">
        <v>58</v>
      </c>
      <c r="C2596" s="49">
        <v>2021</v>
      </c>
      <c r="D2596" s="85">
        <v>6049655.6286000004</v>
      </c>
      <c r="E2596" s="49">
        <v>1543607.9381091699</v>
      </c>
      <c r="F2596" s="49">
        <v>2936004.14349405</v>
      </c>
      <c r="G2596" s="49">
        <v>2936004.14349405</v>
      </c>
      <c r="H2596" s="49">
        <v>1216284.22349161</v>
      </c>
      <c r="I2596" s="49">
        <v>1224432.097967</v>
      </c>
      <c r="J2596" s="49">
        <v>1.0617900587685301</v>
      </c>
      <c r="K2596" s="49">
        <v>4152288.36698566</v>
      </c>
      <c r="L2596" s="49">
        <v>4160436.2414610502</v>
      </c>
      <c r="M2596" s="38">
        <f>IF(OR(Beazley_data[[#This Row],[total_RC]]&lt;0.6,Beazley_data[[#This Row],[total_RC]]&gt;2),1,Beazley_data[[#This Row],[total_RC]])</f>
        <v>1.0617900587685301</v>
      </c>
      <c r="P2596" s="39" t="str">
        <f>Beazley_data[[#This Row],[key]]</f>
        <v>PN2021</v>
      </c>
      <c r="Q2596" s="40">
        <f>Beazley_data[[#This Row],[WEP]]</f>
        <v>6049655.6286000004</v>
      </c>
      <c r="R2596" s="40">
        <f t="shared" si="323"/>
        <v>6323267.8762666397</v>
      </c>
      <c r="S2596" s="41">
        <f t="shared" si="324"/>
        <v>4.3270703221920816E-2</v>
      </c>
      <c r="U2596" s="42">
        <f>Beazley_data[[#This Row],[Acq_costs]]</f>
        <v>1543607.9381091699</v>
      </c>
      <c r="V2596" s="40">
        <f t="shared" si="325"/>
        <v>1751525.7211537401</v>
      </c>
      <c r="W2596" s="43">
        <f t="shared" si="326"/>
        <v>0.11870666843968097</v>
      </c>
      <c r="Y2596" s="44">
        <f>Beazley_data[[#This Row],[total_RC]]</f>
        <v>1.0617900587685301</v>
      </c>
      <c r="Z2596" s="45">
        <f t="shared" si="327"/>
        <v>1.09725879888966</v>
      </c>
      <c r="AA2596" s="43">
        <f t="shared" si="328"/>
        <v>3.2324862791732981E-2</v>
      </c>
      <c r="AD2596" s="42">
        <f>Beazley_data[[#This Row],[Cat_incurred]]+Beazley_data[[#This Row],[incurred_exc_cat]]</f>
        <v>4160436.2414610498</v>
      </c>
      <c r="AE2596" s="40">
        <f t="shared" si="329"/>
        <v>1611668.7749765599</v>
      </c>
      <c r="AF2596" s="43">
        <f t="shared" si="330"/>
        <v>-1.5814462041194284</v>
      </c>
    </row>
    <row r="2597" spans="1:32" x14ac:dyDescent="0.25">
      <c r="A2597" s="46" t="s">
        <v>2882</v>
      </c>
      <c r="B2597" s="46" t="s">
        <v>58</v>
      </c>
      <c r="C2597">
        <v>2022</v>
      </c>
      <c r="D2597" s="84">
        <v>16978684.256299999</v>
      </c>
      <c r="E2597">
        <v>3963860.09081417</v>
      </c>
      <c r="F2597">
        <v>3664236.9626665199</v>
      </c>
      <c r="G2597">
        <v>4154527.71536652</v>
      </c>
      <c r="H2597">
        <v>5634924.5429157903</v>
      </c>
      <c r="I2597">
        <v>6216227.8881168701</v>
      </c>
      <c r="J2597">
        <v>1.0145060362335201</v>
      </c>
      <c r="K2597">
        <v>9299161.5055823103</v>
      </c>
      <c r="L2597">
        <v>10370755.603483399</v>
      </c>
      <c r="M2597" s="38">
        <f>IF(OR(Beazley_data[[#This Row],[total_RC]]&lt;0.6,Beazley_data[[#This Row],[total_RC]]&gt;2),1,Beazley_data[[#This Row],[total_RC]])</f>
        <v>1.0145060362335201</v>
      </c>
      <c r="P2597" s="39" t="str">
        <f>Beazley_data[[#This Row],[key]]</f>
        <v>PN2022</v>
      </c>
      <c r="Q2597" s="40">
        <f>Beazley_data[[#This Row],[WEP]]</f>
        <v>16978684.256299999</v>
      </c>
      <c r="R2597" s="40">
        <f t="shared" si="323"/>
        <v>5364341.3835159298</v>
      </c>
      <c r="S2597" s="41">
        <f t="shared" si="324"/>
        <v>-2.1651013689161829</v>
      </c>
      <c r="U2597" s="42">
        <f>Beazley_data[[#This Row],[Acq_costs]]</f>
        <v>3963860.09081417</v>
      </c>
      <c r="V2597" s="40">
        <f t="shared" si="325"/>
        <v>1501837.8277852701</v>
      </c>
      <c r="W2597" s="43">
        <f t="shared" si="326"/>
        <v>-1.6393396260764017</v>
      </c>
      <c r="Y2597" s="44">
        <f>Beazley_data[[#This Row],[total_RC]]</f>
        <v>1.0145060362335201</v>
      </c>
      <c r="Z2597" s="45">
        <f t="shared" si="327"/>
        <v>1.02060331297344</v>
      </c>
      <c r="AA2597" s="43">
        <f t="shared" si="328"/>
        <v>5.9741886611713972E-3</v>
      </c>
      <c r="AD2597" s="42">
        <f>Beazley_data[[#This Row],[Cat_incurred]]+Beazley_data[[#This Row],[incurred_exc_cat]]</f>
        <v>10370755.60348339</v>
      </c>
      <c r="AE2597" s="40">
        <f t="shared" si="329"/>
        <v>7495.6859999999997</v>
      </c>
      <c r="AF2597" s="43">
        <f t="shared" si="330"/>
        <v>-1382.5632393730727</v>
      </c>
    </row>
    <row r="2598" spans="1:32" x14ac:dyDescent="0.25">
      <c r="A2598" s="48" t="s">
        <v>2883</v>
      </c>
      <c r="B2598" s="48" t="s">
        <v>58</v>
      </c>
      <c r="C2598" s="49">
        <v>2023</v>
      </c>
      <c r="D2598" s="85">
        <v>23758196.336100001</v>
      </c>
      <c r="E2598" s="49">
        <v>5731841.2591148904</v>
      </c>
      <c r="F2598" s="49">
        <v>2049215.7656199399</v>
      </c>
      <c r="G2598" s="49">
        <v>2124533.06896212</v>
      </c>
      <c r="H2598" s="49">
        <v>4569693.7882720605</v>
      </c>
      <c r="I2598" s="49">
        <v>5682754.2710218998</v>
      </c>
      <c r="J2598" s="49">
        <v>1.00264652072463</v>
      </c>
      <c r="K2598" s="49">
        <v>6618909.5538919996</v>
      </c>
      <c r="L2598" s="49">
        <v>7807287.3399840202</v>
      </c>
      <c r="M2598" s="38">
        <f>IF(OR(Beazley_data[[#This Row],[total_RC]]&lt;0.6,Beazley_data[[#This Row],[total_RC]]&gt;2),1,Beazley_data[[#This Row],[total_RC]])</f>
        <v>1.00264652072463</v>
      </c>
      <c r="P2598" s="39" t="str">
        <f>Beazley_data[[#This Row],[key]]</f>
        <v>PN2023</v>
      </c>
      <c r="Q2598" s="40">
        <f>Beazley_data[[#This Row],[WEP]]</f>
        <v>23758196.336100001</v>
      </c>
      <c r="R2598" s="40">
        <f t="shared" si="323"/>
        <v>0</v>
      </c>
      <c r="S2598" s="41" t="str">
        <f t="shared" si="324"/>
        <v>no values</v>
      </c>
      <c r="U2598" s="42">
        <f>Beazley_data[[#This Row],[Acq_costs]]</f>
        <v>5731841.2591148904</v>
      </c>
      <c r="V2598" s="40">
        <f t="shared" si="325"/>
        <v>0</v>
      </c>
      <c r="W2598" s="43" t="str">
        <f t="shared" si="326"/>
        <v>no values</v>
      </c>
      <c r="Y2598" s="44">
        <f>Beazley_data[[#This Row],[total_RC]]</f>
        <v>1.00264652072463</v>
      </c>
      <c r="Z2598" s="45">
        <f t="shared" si="327"/>
        <v>0</v>
      </c>
      <c r="AA2598" s="43" t="str">
        <f t="shared" si="328"/>
        <v>no values</v>
      </c>
      <c r="AD2598" s="42">
        <f>Beazley_data[[#This Row],[Cat_incurred]]+Beazley_data[[#This Row],[incurred_exc_cat]]</f>
        <v>7807287.3399840202</v>
      </c>
      <c r="AE2598" s="40">
        <f t="shared" si="329"/>
        <v>0</v>
      </c>
      <c r="AF2598" s="43" t="str">
        <f t="shared" si="330"/>
        <v>no values</v>
      </c>
    </row>
    <row r="2599" spans="1:32" x14ac:dyDescent="0.25">
      <c r="A2599" s="46" t="s">
        <v>2884</v>
      </c>
      <c r="B2599" s="46" t="s">
        <v>58</v>
      </c>
      <c r="C2599">
        <v>2024</v>
      </c>
      <c r="D2599" s="84">
        <v>23299781.499400001</v>
      </c>
      <c r="E2599">
        <v>5332038.0737930601</v>
      </c>
      <c r="F2599">
        <v>0</v>
      </c>
      <c r="G2599">
        <v>0</v>
      </c>
      <c r="H2599">
        <v>0</v>
      </c>
      <c r="I2599">
        <v>35506.000035999998</v>
      </c>
      <c r="J2599">
        <v>0.99356430900725301</v>
      </c>
      <c r="K2599">
        <v>0</v>
      </c>
      <c r="L2599">
        <v>35506.000035999998</v>
      </c>
      <c r="M2599" s="38">
        <f>IF(OR(Beazley_data[[#This Row],[total_RC]]&lt;0.6,Beazley_data[[#This Row],[total_RC]]&gt;2),1,Beazley_data[[#This Row],[total_RC]])</f>
        <v>0.99356430900725301</v>
      </c>
      <c r="P2599" s="39" t="str">
        <f>Beazley_data[[#This Row],[key]]</f>
        <v>PN2024</v>
      </c>
      <c r="Q2599" s="40">
        <f>Beazley_data[[#This Row],[WEP]]</f>
        <v>23299781.499400001</v>
      </c>
      <c r="R2599" s="40">
        <f t="shared" si="323"/>
        <v>0</v>
      </c>
      <c r="S2599" s="41" t="str">
        <f t="shared" si="324"/>
        <v>no values</v>
      </c>
      <c r="U2599" s="42">
        <f>Beazley_data[[#This Row],[Acq_costs]]</f>
        <v>5332038.0737930601</v>
      </c>
      <c r="V2599" s="40">
        <f t="shared" si="325"/>
        <v>0</v>
      </c>
      <c r="W2599" s="43" t="str">
        <f t="shared" si="326"/>
        <v>no values</v>
      </c>
      <c r="Y2599" s="44">
        <f>Beazley_data[[#This Row],[total_RC]]</f>
        <v>0.99356430900725301</v>
      </c>
      <c r="Z2599" s="45">
        <f t="shared" si="327"/>
        <v>0</v>
      </c>
      <c r="AA2599" s="43" t="str">
        <f t="shared" si="328"/>
        <v>no values</v>
      </c>
      <c r="AD2599" s="42">
        <f>Beazley_data[[#This Row],[Cat_incurred]]+Beazley_data[[#This Row],[incurred_exc_cat]]</f>
        <v>35506.000035999998</v>
      </c>
      <c r="AE2599" s="40">
        <f t="shared" si="329"/>
        <v>0</v>
      </c>
      <c r="AF2599" s="43" t="str">
        <f t="shared" si="330"/>
        <v>no values</v>
      </c>
    </row>
    <row r="2600" spans="1:32" x14ac:dyDescent="0.25">
      <c r="A2600" s="48" t="s">
        <v>2885</v>
      </c>
      <c r="B2600" s="48" t="s">
        <v>2886</v>
      </c>
      <c r="C2600" s="49">
        <v>1995</v>
      </c>
      <c r="D2600" s="85">
        <v>9843.24</v>
      </c>
      <c r="E2600" s="49">
        <v>3281.08</v>
      </c>
      <c r="F2600" s="49">
        <v>0</v>
      </c>
      <c r="G2600" s="49">
        <v>0</v>
      </c>
      <c r="H2600" s="49">
        <v>5195.3879999999999</v>
      </c>
      <c r="I2600" s="49">
        <v>5195.3879999999999</v>
      </c>
      <c r="J2600" s="49"/>
      <c r="K2600" s="49">
        <v>5195.3879999999999</v>
      </c>
      <c r="L2600" s="49">
        <v>5195.3879999999999</v>
      </c>
      <c r="M2600" s="38">
        <f>IF(OR(Beazley_data[[#This Row],[total_RC]]&lt;0.6,Beazley_data[[#This Row],[total_RC]]&gt;2),1,Beazley_data[[#This Row],[total_RC]])</f>
        <v>1</v>
      </c>
      <c r="P2600" s="39" t="str">
        <f>Beazley_data[[#This Row],[key]]</f>
        <v>PP1995</v>
      </c>
      <c r="Q2600" s="40">
        <f>Beazley_data[[#This Row],[WEP]]</f>
        <v>9843.24</v>
      </c>
      <c r="R2600" s="40">
        <f t="shared" si="323"/>
        <v>0</v>
      </c>
      <c r="S2600" s="41" t="str">
        <f t="shared" si="324"/>
        <v>no values</v>
      </c>
      <c r="U2600" s="42">
        <f>Beazley_data[[#This Row],[Acq_costs]]</f>
        <v>3281.08</v>
      </c>
      <c r="V2600" s="40">
        <f t="shared" si="325"/>
        <v>0</v>
      </c>
      <c r="W2600" s="43" t="str">
        <f t="shared" si="326"/>
        <v>no values</v>
      </c>
      <c r="Y2600" s="44">
        <f>Beazley_data[[#This Row],[total_RC]]</f>
        <v>0</v>
      </c>
      <c r="Z2600" s="45">
        <f t="shared" si="327"/>
        <v>0</v>
      </c>
      <c r="AA2600" s="43" t="str">
        <f t="shared" si="328"/>
        <v>no values</v>
      </c>
      <c r="AD2600" s="42">
        <f>Beazley_data[[#This Row],[Cat_incurred]]+Beazley_data[[#This Row],[incurred_exc_cat]]</f>
        <v>5195.3879999999999</v>
      </c>
      <c r="AE2600" s="40">
        <f t="shared" si="329"/>
        <v>0</v>
      </c>
      <c r="AF2600" s="43" t="str">
        <f t="shared" si="330"/>
        <v>no values</v>
      </c>
    </row>
    <row r="2601" spans="1:32" x14ac:dyDescent="0.25">
      <c r="A2601" s="46" t="s">
        <v>2887</v>
      </c>
      <c r="B2601" s="46" t="s">
        <v>2886</v>
      </c>
      <c r="C2601">
        <v>2000</v>
      </c>
      <c r="D2601" s="84">
        <v>22598.257799999999</v>
      </c>
      <c r="E2601">
        <v>7532.7525999999998</v>
      </c>
      <c r="F2601">
        <v>0</v>
      </c>
      <c r="G2601">
        <v>0</v>
      </c>
      <c r="H2601">
        <v>5665.2764866300004</v>
      </c>
      <c r="I2601">
        <v>5665.2764866300004</v>
      </c>
      <c r="J2601">
        <v>1.01</v>
      </c>
      <c r="K2601">
        <v>5665.2764866300004</v>
      </c>
      <c r="L2601">
        <v>5665.2764866300004</v>
      </c>
      <c r="M2601" s="38">
        <f>IF(OR(Beazley_data[[#This Row],[total_RC]]&lt;0.6,Beazley_data[[#This Row],[total_RC]]&gt;2),1,Beazley_data[[#This Row],[total_RC]])</f>
        <v>1.01</v>
      </c>
      <c r="P2601" s="39" t="str">
        <f>Beazley_data[[#This Row],[key]]</f>
        <v>PP2000</v>
      </c>
      <c r="Q2601" s="40">
        <f>Beazley_data[[#This Row],[WEP]]</f>
        <v>22598.257799999999</v>
      </c>
      <c r="R2601" s="40">
        <f t="shared" si="323"/>
        <v>0</v>
      </c>
      <c r="S2601" s="41" t="str">
        <f t="shared" si="324"/>
        <v>no values</v>
      </c>
      <c r="U2601" s="42">
        <f>Beazley_data[[#This Row],[Acq_costs]]</f>
        <v>7532.7525999999998</v>
      </c>
      <c r="V2601" s="40">
        <f t="shared" si="325"/>
        <v>0</v>
      </c>
      <c r="W2601" s="43" t="str">
        <f t="shared" si="326"/>
        <v>no values</v>
      </c>
      <c r="Y2601" s="44">
        <f>Beazley_data[[#This Row],[total_RC]]</f>
        <v>1.01</v>
      </c>
      <c r="Z2601" s="45">
        <f t="shared" si="327"/>
        <v>0</v>
      </c>
      <c r="AA2601" s="43" t="str">
        <f t="shared" si="328"/>
        <v>no values</v>
      </c>
      <c r="AD2601" s="42">
        <f>Beazley_data[[#This Row],[Cat_incurred]]+Beazley_data[[#This Row],[incurred_exc_cat]]</f>
        <v>5665.2764866300004</v>
      </c>
      <c r="AE2601" s="40">
        <f t="shared" si="329"/>
        <v>0</v>
      </c>
      <c r="AF2601" s="43" t="str">
        <f t="shared" si="330"/>
        <v>no values</v>
      </c>
    </row>
    <row r="2602" spans="1:32" x14ac:dyDescent="0.25">
      <c r="A2602" s="48" t="s">
        <v>2888</v>
      </c>
      <c r="B2602" s="48" t="s">
        <v>2886</v>
      </c>
      <c r="C2602" s="49">
        <v>2002</v>
      </c>
      <c r="D2602" s="85">
        <v>150000</v>
      </c>
      <c r="E2602" s="49">
        <v>10000</v>
      </c>
      <c r="F2602" s="49">
        <v>0</v>
      </c>
      <c r="G2602" s="49">
        <v>0</v>
      </c>
      <c r="H2602" s="49">
        <v>0</v>
      </c>
      <c r="I2602" s="49">
        <v>0</v>
      </c>
      <c r="J2602" s="49">
        <v>2.5</v>
      </c>
      <c r="K2602" s="49">
        <v>0</v>
      </c>
      <c r="L2602" s="49">
        <v>0</v>
      </c>
      <c r="M2602" s="38">
        <f>IF(OR(Beazley_data[[#This Row],[total_RC]]&lt;0.6,Beazley_data[[#This Row],[total_RC]]&gt;2),1,Beazley_data[[#This Row],[total_RC]])</f>
        <v>1</v>
      </c>
      <c r="P2602" s="39" t="str">
        <f>Beazley_data[[#This Row],[key]]</f>
        <v>PP2002</v>
      </c>
      <c r="Q2602" s="40">
        <f>Beazley_data[[#This Row],[WEP]]</f>
        <v>150000</v>
      </c>
      <c r="R2602" s="40">
        <f t="shared" si="323"/>
        <v>0</v>
      </c>
      <c r="S2602" s="41" t="str">
        <f t="shared" si="324"/>
        <v>no values</v>
      </c>
      <c r="U2602" s="42">
        <f>Beazley_data[[#This Row],[Acq_costs]]</f>
        <v>10000</v>
      </c>
      <c r="V2602" s="40">
        <f t="shared" si="325"/>
        <v>0</v>
      </c>
      <c r="W2602" s="43" t="str">
        <f t="shared" si="326"/>
        <v>no values</v>
      </c>
      <c r="Y2602" s="44">
        <f>Beazley_data[[#This Row],[total_RC]]</f>
        <v>2.5</v>
      </c>
      <c r="Z2602" s="45">
        <f t="shared" si="327"/>
        <v>0</v>
      </c>
      <c r="AA2602" s="43" t="str">
        <f t="shared" si="328"/>
        <v>no values</v>
      </c>
      <c r="AD2602" s="42">
        <f>Beazley_data[[#This Row],[Cat_incurred]]+Beazley_data[[#This Row],[incurred_exc_cat]]</f>
        <v>0</v>
      </c>
      <c r="AE2602" s="40">
        <f t="shared" si="329"/>
        <v>0</v>
      </c>
      <c r="AF2602" s="43" t="str">
        <f t="shared" si="330"/>
        <v>no values</v>
      </c>
    </row>
    <row r="2603" spans="1:32" x14ac:dyDescent="0.25">
      <c r="A2603" s="46" t="s">
        <v>2889</v>
      </c>
      <c r="B2603" s="46" t="s">
        <v>2886</v>
      </c>
      <c r="C2603">
        <v>2003</v>
      </c>
      <c r="D2603" s="84">
        <v>177375</v>
      </c>
      <c r="E2603">
        <v>37625</v>
      </c>
      <c r="F2603">
        <v>0</v>
      </c>
      <c r="G2603">
        <v>0</v>
      </c>
      <c r="H2603">
        <v>0</v>
      </c>
      <c r="I2603">
        <v>0</v>
      </c>
      <c r="K2603">
        <v>0</v>
      </c>
      <c r="L2603">
        <v>0</v>
      </c>
      <c r="M2603" s="38">
        <f>IF(OR(Beazley_data[[#This Row],[total_RC]]&lt;0.6,Beazley_data[[#This Row],[total_RC]]&gt;2),1,Beazley_data[[#This Row],[total_RC]])</f>
        <v>1</v>
      </c>
      <c r="P2603" s="39" t="str">
        <f>Beazley_data[[#This Row],[key]]</f>
        <v>PP2003</v>
      </c>
      <c r="Q2603" s="40">
        <f>Beazley_data[[#This Row],[WEP]]</f>
        <v>177375</v>
      </c>
      <c r="R2603" s="40">
        <f t="shared" si="323"/>
        <v>0</v>
      </c>
      <c r="S2603" s="41" t="str">
        <f t="shared" si="324"/>
        <v>no values</v>
      </c>
      <c r="U2603" s="42">
        <f>Beazley_data[[#This Row],[Acq_costs]]</f>
        <v>37625</v>
      </c>
      <c r="V2603" s="40">
        <f t="shared" si="325"/>
        <v>0</v>
      </c>
      <c r="W2603" s="43" t="str">
        <f t="shared" si="326"/>
        <v>no values</v>
      </c>
      <c r="Y2603" s="44">
        <f>Beazley_data[[#This Row],[total_RC]]</f>
        <v>0</v>
      </c>
      <c r="Z2603" s="45">
        <f t="shared" si="327"/>
        <v>0</v>
      </c>
      <c r="AA2603" s="43" t="str">
        <f t="shared" si="328"/>
        <v>no values</v>
      </c>
      <c r="AD2603" s="42">
        <f>Beazley_data[[#This Row],[Cat_incurred]]+Beazley_data[[#This Row],[incurred_exc_cat]]</f>
        <v>0</v>
      </c>
      <c r="AE2603" s="40">
        <f t="shared" si="329"/>
        <v>0</v>
      </c>
      <c r="AF2603" s="43" t="str">
        <f t="shared" si="330"/>
        <v>no values</v>
      </c>
    </row>
    <row r="2604" spans="1:32" x14ac:dyDescent="0.25">
      <c r="A2604" s="48" t="s">
        <v>2890</v>
      </c>
      <c r="B2604" s="48" t="s">
        <v>114</v>
      </c>
      <c r="C2604" s="49">
        <v>1997</v>
      </c>
      <c r="D2604" s="85">
        <v>62153.844400000002</v>
      </c>
      <c r="E2604" s="49">
        <v>18044.664503225798</v>
      </c>
      <c r="F2604" s="49">
        <v>0</v>
      </c>
      <c r="G2604" s="49">
        <v>0</v>
      </c>
      <c r="H2604" s="49">
        <v>0</v>
      </c>
      <c r="I2604" s="49">
        <v>0</v>
      </c>
      <c r="J2604" s="49"/>
      <c r="K2604" s="49">
        <v>0</v>
      </c>
      <c r="L2604" s="49">
        <v>0</v>
      </c>
      <c r="M2604" s="38">
        <f>IF(OR(Beazley_data[[#This Row],[total_RC]]&lt;0.6,Beazley_data[[#This Row],[total_RC]]&gt;2),1,Beazley_data[[#This Row],[total_RC]])</f>
        <v>1</v>
      </c>
      <c r="P2604" s="39" t="str">
        <f>Beazley_data[[#This Row],[key]]</f>
        <v>PR1997</v>
      </c>
      <c r="Q2604" s="40">
        <f>Beazley_data[[#This Row],[WEP]]</f>
        <v>62153.844400000002</v>
      </c>
      <c r="R2604" s="40">
        <f t="shared" si="323"/>
        <v>0</v>
      </c>
      <c r="S2604" s="41" t="str">
        <f t="shared" si="324"/>
        <v>no values</v>
      </c>
      <c r="U2604" s="42">
        <f>Beazley_data[[#This Row],[Acq_costs]]</f>
        <v>18044.664503225798</v>
      </c>
      <c r="V2604" s="40">
        <f t="shared" si="325"/>
        <v>0</v>
      </c>
      <c r="W2604" s="43" t="str">
        <f t="shared" si="326"/>
        <v>no values</v>
      </c>
      <c r="Y2604" s="44">
        <f>Beazley_data[[#This Row],[total_RC]]</f>
        <v>0</v>
      </c>
      <c r="Z2604" s="45">
        <f t="shared" si="327"/>
        <v>0</v>
      </c>
      <c r="AA2604" s="43" t="str">
        <f t="shared" si="328"/>
        <v>no values</v>
      </c>
      <c r="AD2604" s="42">
        <f>Beazley_data[[#This Row],[Cat_incurred]]+Beazley_data[[#This Row],[incurred_exc_cat]]</f>
        <v>0</v>
      </c>
      <c r="AE2604" s="40">
        <f t="shared" si="329"/>
        <v>0</v>
      </c>
      <c r="AF2604" s="43" t="str">
        <f t="shared" si="330"/>
        <v>no values</v>
      </c>
    </row>
    <row r="2605" spans="1:32" x14ac:dyDescent="0.25">
      <c r="A2605" s="46" t="s">
        <v>2891</v>
      </c>
      <c r="B2605" s="46" t="s">
        <v>114</v>
      </c>
      <c r="C2605">
        <v>1998</v>
      </c>
      <c r="D2605" s="84">
        <v>1224079.8997</v>
      </c>
      <c r="E2605">
        <v>358954.44536899199</v>
      </c>
      <c r="F2605">
        <v>327016.75622635998</v>
      </c>
      <c r="G2605">
        <v>327016.75622635998</v>
      </c>
      <c r="H2605">
        <v>0</v>
      </c>
      <c r="I2605">
        <v>0</v>
      </c>
      <c r="J2605">
        <v>0.82538561845216396</v>
      </c>
      <c r="K2605">
        <v>327016.75622635998</v>
      </c>
      <c r="L2605">
        <v>327016.75622635998</v>
      </c>
      <c r="M2605" s="38">
        <f>IF(OR(Beazley_data[[#This Row],[total_RC]]&lt;0.6,Beazley_data[[#This Row],[total_RC]]&gt;2),1,Beazley_data[[#This Row],[total_RC]])</f>
        <v>0.82538561845216396</v>
      </c>
      <c r="P2605" s="39" t="str">
        <f>Beazley_data[[#This Row],[key]]</f>
        <v>PR1998</v>
      </c>
      <c r="Q2605" s="40">
        <f>Beazley_data[[#This Row],[WEP]]</f>
        <v>1224079.8997</v>
      </c>
      <c r="R2605" s="40">
        <f t="shared" si="323"/>
        <v>0</v>
      </c>
      <c r="S2605" s="41" t="str">
        <f t="shared" si="324"/>
        <v>no values</v>
      </c>
      <c r="U2605" s="42">
        <f>Beazley_data[[#This Row],[Acq_costs]]</f>
        <v>358954.44536899199</v>
      </c>
      <c r="V2605" s="40">
        <f t="shared" si="325"/>
        <v>0</v>
      </c>
      <c r="W2605" s="43" t="str">
        <f t="shared" si="326"/>
        <v>no values</v>
      </c>
      <c r="Y2605" s="44">
        <f>Beazley_data[[#This Row],[total_RC]]</f>
        <v>0.82538561845216396</v>
      </c>
      <c r="Z2605" s="45">
        <f t="shared" si="327"/>
        <v>0</v>
      </c>
      <c r="AA2605" s="43" t="str">
        <f t="shared" si="328"/>
        <v>no values</v>
      </c>
      <c r="AD2605" s="42">
        <f>Beazley_data[[#This Row],[Cat_incurred]]+Beazley_data[[#This Row],[incurred_exc_cat]]</f>
        <v>327016.75622635998</v>
      </c>
      <c r="AE2605" s="40">
        <f t="shared" si="329"/>
        <v>0</v>
      </c>
      <c r="AF2605" s="43" t="str">
        <f t="shared" si="330"/>
        <v>no values</v>
      </c>
    </row>
    <row r="2606" spans="1:32" x14ac:dyDescent="0.25">
      <c r="A2606" s="48" t="s">
        <v>2892</v>
      </c>
      <c r="B2606" s="48" t="s">
        <v>114</v>
      </c>
      <c r="C2606" s="49">
        <v>1999</v>
      </c>
      <c r="D2606" s="85">
        <v>759268.8811</v>
      </c>
      <c r="E2606" s="49">
        <v>179019.99748473399</v>
      </c>
      <c r="F2606" s="49">
        <v>25278.22362131</v>
      </c>
      <c r="G2606" s="49">
        <v>25278.22362131</v>
      </c>
      <c r="H2606" s="49">
        <v>0</v>
      </c>
      <c r="I2606" s="49">
        <v>0</v>
      </c>
      <c r="J2606" s="49">
        <v>0.99</v>
      </c>
      <c r="K2606" s="49">
        <v>25278.22362131</v>
      </c>
      <c r="L2606" s="49">
        <v>25278.22362131</v>
      </c>
      <c r="M2606" s="38">
        <f>IF(OR(Beazley_data[[#This Row],[total_RC]]&lt;0.6,Beazley_data[[#This Row],[total_RC]]&gt;2),1,Beazley_data[[#This Row],[total_RC]])</f>
        <v>0.99</v>
      </c>
      <c r="P2606" s="39" t="str">
        <f>Beazley_data[[#This Row],[key]]</f>
        <v>PR1999</v>
      </c>
      <c r="Q2606" s="40">
        <f>Beazley_data[[#This Row],[WEP]]</f>
        <v>759268.8811</v>
      </c>
      <c r="R2606" s="40">
        <f t="shared" si="323"/>
        <v>0</v>
      </c>
      <c r="S2606" s="41" t="str">
        <f t="shared" si="324"/>
        <v>no values</v>
      </c>
      <c r="U2606" s="42">
        <f>Beazley_data[[#This Row],[Acq_costs]]</f>
        <v>179019.99748473399</v>
      </c>
      <c r="V2606" s="40">
        <f t="shared" si="325"/>
        <v>0</v>
      </c>
      <c r="W2606" s="43" t="str">
        <f t="shared" si="326"/>
        <v>no values</v>
      </c>
      <c r="Y2606" s="44">
        <f>Beazley_data[[#This Row],[total_RC]]</f>
        <v>0.99</v>
      </c>
      <c r="Z2606" s="45">
        <f t="shared" si="327"/>
        <v>0</v>
      </c>
      <c r="AA2606" s="43" t="str">
        <f t="shared" si="328"/>
        <v>no values</v>
      </c>
      <c r="AD2606" s="42">
        <f>Beazley_data[[#This Row],[Cat_incurred]]+Beazley_data[[#This Row],[incurred_exc_cat]]</f>
        <v>25278.22362131</v>
      </c>
      <c r="AE2606" s="40">
        <f t="shared" si="329"/>
        <v>0</v>
      </c>
      <c r="AF2606" s="43" t="str">
        <f t="shared" si="330"/>
        <v>no values</v>
      </c>
    </row>
    <row r="2607" spans="1:32" x14ac:dyDescent="0.25">
      <c r="A2607" s="46" t="s">
        <v>2893</v>
      </c>
      <c r="B2607" s="46" t="s">
        <v>114</v>
      </c>
      <c r="C2607">
        <v>2000</v>
      </c>
      <c r="D2607" s="84">
        <v>922593.27150000003</v>
      </c>
      <c r="E2607">
        <v>261198.84900326599</v>
      </c>
      <c r="F2607">
        <v>780925.50747386995</v>
      </c>
      <c r="G2607">
        <v>780925.50747386995</v>
      </c>
      <c r="H2607">
        <v>1099.7492999999999</v>
      </c>
      <c r="I2607">
        <v>1099.7492999999999</v>
      </c>
      <c r="J2607">
        <v>1.01110762189021</v>
      </c>
      <c r="K2607">
        <v>782025.25677386997</v>
      </c>
      <c r="L2607">
        <v>782025.25677386997</v>
      </c>
      <c r="M2607" s="38">
        <f>IF(OR(Beazley_data[[#This Row],[total_RC]]&lt;0.6,Beazley_data[[#This Row],[total_RC]]&gt;2),1,Beazley_data[[#This Row],[total_RC]])</f>
        <v>1.01110762189021</v>
      </c>
      <c r="P2607" s="39" t="str">
        <f>Beazley_data[[#This Row],[key]]</f>
        <v>PR2000</v>
      </c>
      <c r="Q2607" s="40">
        <f>Beazley_data[[#This Row],[WEP]]</f>
        <v>922593.27150000003</v>
      </c>
      <c r="R2607" s="40">
        <f t="shared" si="323"/>
        <v>927592.80375199998</v>
      </c>
      <c r="S2607" s="41">
        <f t="shared" si="324"/>
        <v>5.3897919774468358E-3</v>
      </c>
      <c r="U2607" s="42">
        <f>Beazley_data[[#This Row],[Acq_costs]]</f>
        <v>261198.84900326599</v>
      </c>
      <c r="V2607" s="40">
        <f t="shared" si="325"/>
        <v>262435.065772</v>
      </c>
      <c r="W2607" s="43">
        <f t="shared" si="326"/>
        <v>4.7105624589361076E-3</v>
      </c>
      <c r="Y2607" s="44">
        <f>Beazley_data[[#This Row],[total_RC]]</f>
        <v>1.01110762189021</v>
      </c>
      <c r="Z2607" s="45">
        <f t="shared" si="327"/>
        <v>1.01109817645608</v>
      </c>
      <c r="AA2607" s="43">
        <f t="shared" si="328"/>
        <v>-9.341757655084956E-6</v>
      </c>
      <c r="AD2607" s="42">
        <f>Beazley_data[[#This Row],[Cat_incurred]]+Beazley_data[[#This Row],[incurred_exc_cat]]</f>
        <v>782025.25677386997</v>
      </c>
      <c r="AE2607" s="40">
        <f t="shared" si="329"/>
        <v>784918.07480399997</v>
      </c>
      <c r="AF2607" s="43">
        <f t="shared" si="330"/>
        <v>3.6855031410155262E-3</v>
      </c>
    </row>
    <row r="2608" spans="1:32" x14ac:dyDescent="0.25">
      <c r="A2608" s="48" t="s">
        <v>2894</v>
      </c>
      <c r="B2608" s="48" t="s">
        <v>114</v>
      </c>
      <c r="C2608" s="49">
        <v>2001</v>
      </c>
      <c r="D2608" s="85">
        <v>9266130.5299999993</v>
      </c>
      <c r="E2608" s="49">
        <v>2232929.2860032502</v>
      </c>
      <c r="F2608" s="49">
        <v>5499442.6264078803</v>
      </c>
      <c r="G2608" s="49">
        <v>5499442.6264078803</v>
      </c>
      <c r="H2608" s="49">
        <v>8968.7837857199993</v>
      </c>
      <c r="I2608" s="49">
        <v>8968.7837857199993</v>
      </c>
      <c r="J2608" s="49">
        <v>1.12647327524442</v>
      </c>
      <c r="K2608" s="49">
        <v>5508411.4101935998</v>
      </c>
      <c r="L2608" s="49">
        <v>5508411.4101935998</v>
      </c>
      <c r="M2608" s="38">
        <f>IF(OR(Beazley_data[[#This Row],[total_RC]]&lt;0.6,Beazley_data[[#This Row],[total_RC]]&gt;2),1,Beazley_data[[#This Row],[total_RC]])</f>
        <v>1.12647327524442</v>
      </c>
      <c r="P2608" s="39" t="str">
        <f>Beazley_data[[#This Row],[key]]</f>
        <v>PR2001</v>
      </c>
      <c r="Q2608" s="40">
        <f>Beazley_data[[#This Row],[WEP]]</f>
        <v>9266130.5299999993</v>
      </c>
      <c r="R2608" s="40">
        <f t="shared" si="323"/>
        <v>9213580.0977839995</v>
      </c>
      <c r="S2608" s="41">
        <f t="shared" si="324"/>
        <v>-5.703584454498741E-3</v>
      </c>
      <c r="U2608" s="42">
        <f>Beazley_data[[#This Row],[Acq_costs]]</f>
        <v>2232929.2860032502</v>
      </c>
      <c r="V2608" s="40">
        <f t="shared" si="325"/>
        <v>2219991.2943159998</v>
      </c>
      <c r="W2608" s="43">
        <f t="shared" si="326"/>
        <v>-5.8279470376196409E-3</v>
      </c>
      <c r="Y2608" s="44">
        <f>Beazley_data[[#This Row],[total_RC]]</f>
        <v>1.12647327524442</v>
      </c>
      <c r="Z2608" s="45">
        <f t="shared" si="327"/>
        <v>1.1281757853137899</v>
      </c>
      <c r="AA2608" s="43">
        <f t="shared" si="328"/>
        <v>1.5090822649560856E-3</v>
      </c>
      <c r="AD2608" s="42">
        <f>Beazley_data[[#This Row],[Cat_incurred]]+Beazley_data[[#This Row],[incurred_exc_cat]]</f>
        <v>5508411.4101936007</v>
      </c>
      <c r="AE2608" s="40">
        <f t="shared" si="329"/>
        <v>5517082.9610200003</v>
      </c>
      <c r="AF2608" s="43">
        <f t="shared" si="330"/>
        <v>1.5717637178318572E-3</v>
      </c>
    </row>
    <row r="2609" spans="1:32" x14ac:dyDescent="0.25">
      <c r="A2609" s="46" t="s">
        <v>2895</v>
      </c>
      <c r="B2609" s="46" t="s">
        <v>114</v>
      </c>
      <c r="C2609">
        <v>2002</v>
      </c>
      <c r="D2609" s="84">
        <v>6565584.2161999997</v>
      </c>
      <c r="E2609">
        <v>1448609.1931310301</v>
      </c>
      <c r="F2609">
        <v>151854.67113107</v>
      </c>
      <c r="G2609">
        <v>151854.67113107</v>
      </c>
      <c r="H2609">
        <v>0</v>
      </c>
      <c r="I2609">
        <v>0</v>
      </c>
      <c r="J2609">
        <v>1.1018721162368299</v>
      </c>
      <c r="K2609">
        <v>151854.67113107</v>
      </c>
      <c r="L2609">
        <v>151854.67113107</v>
      </c>
      <c r="M2609" s="38">
        <f>IF(OR(Beazley_data[[#This Row],[total_RC]]&lt;0.6,Beazley_data[[#This Row],[total_RC]]&gt;2),1,Beazley_data[[#This Row],[total_RC]])</f>
        <v>1.1018721162368299</v>
      </c>
      <c r="P2609" s="39" t="str">
        <f>Beazley_data[[#This Row],[key]]</f>
        <v>PR2002</v>
      </c>
      <c r="Q2609" s="40">
        <f>Beazley_data[[#This Row],[WEP]]</f>
        <v>6565584.2161999997</v>
      </c>
      <c r="R2609" s="40">
        <f t="shared" si="323"/>
        <v>6702988.7867280003</v>
      </c>
      <c r="S2609" s="41">
        <f t="shared" si="324"/>
        <v>2.0499000505574964E-2</v>
      </c>
      <c r="U2609" s="42">
        <f>Beazley_data[[#This Row],[Acq_costs]]</f>
        <v>1448609.1931310301</v>
      </c>
      <c r="V2609" s="40">
        <f t="shared" si="325"/>
        <v>1482916.529812</v>
      </c>
      <c r="W2609" s="43">
        <f t="shared" si="326"/>
        <v>2.3135042324546284E-2</v>
      </c>
      <c r="Y2609" s="44">
        <f>Beazley_data[[#This Row],[total_RC]]</f>
        <v>1.1018721162368299</v>
      </c>
      <c r="Z2609" s="45">
        <f t="shared" si="327"/>
        <v>1.100926555447</v>
      </c>
      <c r="AA2609" s="43">
        <f t="shared" si="328"/>
        <v>-8.5887726583719467E-4</v>
      </c>
      <c r="AD2609" s="42">
        <f>Beazley_data[[#This Row],[Cat_incurred]]+Beazley_data[[#This Row],[incurred_exc_cat]]</f>
        <v>151854.67113107</v>
      </c>
      <c r="AE2609" s="40">
        <f t="shared" si="329"/>
        <v>160089.44914400001</v>
      </c>
      <c r="AF2609" s="43">
        <f t="shared" si="330"/>
        <v>5.1438605460643744E-2</v>
      </c>
    </row>
    <row r="2610" spans="1:32" x14ac:dyDescent="0.25">
      <c r="A2610" s="48" t="s">
        <v>2896</v>
      </c>
      <c r="B2610" s="48" t="s">
        <v>114</v>
      </c>
      <c r="C2610" s="49">
        <v>2003</v>
      </c>
      <c r="D2610" s="85">
        <v>4259561.0691</v>
      </c>
      <c r="E2610" s="49">
        <v>1109765.5370795401</v>
      </c>
      <c r="F2610" s="49">
        <v>210986.18730600001</v>
      </c>
      <c r="G2610" s="49">
        <v>210986.18730600001</v>
      </c>
      <c r="H2610" s="49">
        <v>2288.6414690400002</v>
      </c>
      <c r="I2610" s="49">
        <v>2288.6414690400002</v>
      </c>
      <c r="J2610" s="49">
        <v>1.04761205969428</v>
      </c>
      <c r="K2610" s="49">
        <v>213274.82877503999</v>
      </c>
      <c r="L2610" s="49">
        <v>213274.82877503999</v>
      </c>
      <c r="M2610" s="38">
        <f>IF(OR(Beazley_data[[#This Row],[total_RC]]&lt;0.6,Beazley_data[[#This Row],[total_RC]]&gt;2),1,Beazley_data[[#This Row],[total_RC]])</f>
        <v>1.04761205969428</v>
      </c>
      <c r="P2610" s="39" t="str">
        <f>Beazley_data[[#This Row],[key]]</f>
        <v>PR2003</v>
      </c>
      <c r="Q2610" s="40">
        <f>Beazley_data[[#This Row],[WEP]]</f>
        <v>4259561.0691</v>
      </c>
      <c r="R2610" s="40">
        <f t="shared" si="323"/>
        <v>4244068.2119479999</v>
      </c>
      <c r="S2610" s="41">
        <f t="shared" si="324"/>
        <v>-3.6504731729768659E-3</v>
      </c>
      <c r="U2610" s="42">
        <f>Beazley_data[[#This Row],[Acq_costs]]</f>
        <v>1109765.5370795401</v>
      </c>
      <c r="V2610" s="40">
        <f t="shared" si="325"/>
        <v>1105400.198048</v>
      </c>
      <c r="W2610" s="43">
        <f t="shared" si="326"/>
        <v>-3.9491028129438905E-3</v>
      </c>
      <c r="Y2610" s="44">
        <f>Beazley_data[[#This Row],[total_RC]]</f>
        <v>1.04761205969428</v>
      </c>
      <c r="Z2610" s="45">
        <f t="shared" si="327"/>
        <v>1.0627020130789799</v>
      </c>
      <c r="AA2610" s="43">
        <f t="shared" si="328"/>
        <v>1.4199609296852343E-2</v>
      </c>
      <c r="AD2610" s="42">
        <f>Beazley_data[[#This Row],[Cat_incurred]]+Beazley_data[[#This Row],[incurred_exc_cat]]</f>
        <v>213274.82877504002</v>
      </c>
      <c r="AE2610" s="40">
        <f t="shared" si="329"/>
        <v>224840.48716799999</v>
      </c>
      <c r="AF2610" s="43">
        <f t="shared" si="330"/>
        <v>5.143939393939382E-2</v>
      </c>
    </row>
    <row r="2611" spans="1:32" x14ac:dyDescent="0.25">
      <c r="A2611" s="46" t="s">
        <v>2897</v>
      </c>
      <c r="B2611" s="46" t="s">
        <v>114</v>
      </c>
      <c r="C2611">
        <v>2004</v>
      </c>
      <c r="D2611" s="84">
        <v>5836484.1591999996</v>
      </c>
      <c r="E2611">
        <v>1384405.2484045301</v>
      </c>
      <c r="F2611">
        <v>4666561.3874263</v>
      </c>
      <c r="G2611">
        <v>4666561.3874263</v>
      </c>
      <c r="H2611">
        <v>33721.284206999997</v>
      </c>
      <c r="I2611">
        <v>33721.284206999997</v>
      </c>
      <c r="J2611">
        <v>0.97109209408208697</v>
      </c>
      <c r="K2611">
        <v>4700282.6716333004</v>
      </c>
      <c r="L2611">
        <v>4700282.6716333004</v>
      </c>
      <c r="M2611" s="38">
        <f>IF(OR(Beazley_data[[#This Row],[total_RC]]&lt;0.6,Beazley_data[[#This Row],[total_RC]]&gt;2),1,Beazley_data[[#This Row],[total_RC]])</f>
        <v>0.97109209408208697</v>
      </c>
      <c r="P2611" s="39" t="str">
        <f>Beazley_data[[#This Row],[key]]</f>
        <v>PR2004</v>
      </c>
      <c r="Q2611" s="40">
        <f>Beazley_data[[#This Row],[WEP]]</f>
        <v>5836484.1591999996</v>
      </c>
      <c r="R2611" s="40">
        <f t="shared" si="323"/>
        <v>5829045.6368374899</v>
      </c>
      <c r="S2611" s="41">
        <f t="shared" si="324"/>
        <v>-1.2761132483679546E-3</v>
      </c>
      <c r="U2611" s="42">
        <f>Beazley_data[[#This Row],[Acq_costs]]</f>
        <v>1384405.2484045301</v>
      </c>
      <c r="V2611" s="40">
        <f t="shared" si="325"/>
        <v>1380413.8167009</v>
      </c>
      <c r="W2611" s="43">
        <f t="shared" si="326"/>
        <v>-2.8914747558593705E-3</v>
      </c>
      <c r="Y2611" s="44">
        <f>Beazley_data[[#This Row],[total_RC]]</f>
        <v>0.97109209408208697</v>
      </c>
      <c r="Z2611" s="45">
        <f t="shared" si="327"/>
        <v>0.96449506263399598</v>
      </c>
      <c r="AA2611" s="43">
        <f t="shared" si="328"/>
        <v>-6.8398809943876386E-3</v>
      </c>
      <c r="AD2611" s="42">
        <f>Beazley_data[[#This Row],[Cat_incurred]]+Beazley_data[[#This Row],[incurred_exc_cat]]</f>
        <v>4700282.6716333004</v>
      </c>
      <c r="AE2611" s="40">
        <f t="shared" si="329"/>
        <v>4828478.7796599995</v>
      </c>
      <c r="AF2611" s="43">
        <f t="shared" si="330"/>
        <v>2.6549999259958677E-2</v>
      </c>
    </row>
    <row r="2612" spans="1:32" x14ac:dyDescent="0.25">
      <c r="A2612" s="48" t="s">
        <v>2898</v>
      </c>
      <c r="B2612" s="48" t="s">
        <v>114</v>
      </c>
      <c r="C2612" s="49">
        <v>2005</v>
      </c>
      <c r="D2612" s="85">
        <v>5126516.8877999997</v>
      </c>
      <c r="E2612" s="49">
        <v>1021584.41107182</v>
      </c>
      <c r="F2612" s="49">
        <v>0</v>
      </c>
      <c r="G2612" s="49">
        <v>0</v>
      </c>
      <c r="H2612" s="49">
        <v>0</v>
      </c>
      <c r="I2612" s="49">
        <v>0</v>
      </c>
      <c r="J2612" s="49">
        <v>0.95871299899336804</v>
      </c>
      <c r="K2612" s="49">
        <v>0</v>
      </c>
      <c r="L2612" s="49">
        <v>0</v>
      </c>
      <c r="M2612" s="38">
        <f>IF(OR(Beazley_data[[#This Row],[total_RC]]&lt;0.6,Beazley_data[[#This Row],[total_RC]]&gt;2),1,Beazley_data[[#This Row],[total_RC]])</f>
        <v>0.95871299899336804</v>
      </c>
      <c r="P2612" s="39" t="str">
        <f>Beazley_data[[#This Row],[key]]</f>
        <v>PR2005</v>
      </c>
      <c r="Q2612" s="40">
        <f>Beazley_data[[#This Row],[WEP]]</f>
        <v>5126516.8877999997</v>
      </c>
      <c r="R2612" s="40">
        <f t="shared" si="323"/>
        <v>5254331.5056174397</v>
      </c>
      <c r="S2612" s="41">
        <f t="shared" si="324"/>
        <v>2.4325571707988474E-2</v>
      </c>
      <c r="U2612" s="42">
        <f>Beazley_data[[#This Row],[Acq_costs]]</f>
        <v>1021584.41107182</v>
      </c>
      <c r="V2612" s="40">
        <f t="shared" si="325"/>
        <v>1052856.4075263501</v>
      </c>
      <c r="W2612" s="43">
        <f t="shared" si="326"/>
        <v>2.9702052655026949E-2</v>
      </c>
      <c r="Y2612" s="44">
        <f>Beazley_data[[#This Row],[total_RC]]</f>
        <v>0.95871299899336804</v>
      </c>
      <c r="Z2612" s="45">
        <f t="shared" si="327"/>
        <v>0.96011168393556501</v>
      </c>
      <c r="AA2612" s="43">
        <f t="shared" si="328"/>
        <v>1.4567940017807752E-3</v>
      </c>
      <c r="AD2612" s="42">
        <f>Beazley_data[[#This Row],[Cat_incurred]]+Beazley_data[[#This Row],[incurred_exc_cat]]</f>
        <v>0</v>
      </c>
      <c r="AE2612" s="40">
        <f t="shared" si="329"/>
        <v>0</v>
      </c>
      <c r="AF2612" s="43" t="str">
        <f t="shared" si="330"/>
        <v>no values</v>
      </c>
    </row>
    <row r="2613" spans="1:32" x14ac:dyDescent="0.25">
      <c r="A2613" s="46" t="s">
        <v>2899</v>
      </c>
      <c r="B2613" s="46" t="s">
        <v>114</v>
      </c>
      <c r="C2613">
        <v>2006</v>
      </c>
      <c r="D2613" s="84">
        <v>9997471.6482999995</v>
      </c>
      <c r="E2613">
        <v>2092511.6008574199</v>
      </c>
      <c r="F2613">
        <v>6084242.03908375</v>
      </c>
      <c r="G2613">
        <v>6084242.03908375</v>
      </c>
      <c r="H2613">
        <v>1051579.24508874</v>
      </c>
      <c r="I2613">
        <v>1051579.24508874</v>
      </c>
      <c r="J2613">
        <v>0.90700047572271203</v>
      </c>
      <c r="K2613">
        <v>7135821.2841724902</v>
      </c>
      <c r="L2613">
        <v>7135821.2841724902</v>
      </c>
      <c r="M2613" s="38">
        <f>IF(OR(Beazley_data[[#This Row],[total_RC]]&lt;0.6,Beazley_data[[#This Row],[total_RC]]&gt;2),1,Beazley_data[[#This Row],[total_RC]])</f>
        <v>0.90700047572271203</v>
      </c>
      <c r="P2613" s="39" t="str">
        <f>Beazley_data[[#This Row],[key]]</f>
        <v>PR2006</v>
      </c>
      <c r="Q2613" s="40">
        <f>Beazley_data[[#This Row],[WEP]]</f>
        <v>9997471.6482999995</v>
      </c>
      <c r="R2613" s="40">
        <f t="shared" si="323"/>
        <v>10024966.3915301</v>
      </c>
      <c r="S2613" s="41">
        <f t="shared" si="324"/>
        <v>2.7426269731268623E-3</v>
      </c>
      <c r="U2613" s="42">
        <f>Beazley_data[[#This Row],[Acq_costs]]</f>
        <v>2092511.6008574199</v>
      </c>
      <c r="V2613" s="40">
        <f t="shared" si="325"/>
        <v>2098448.2898028502</v>
      </c>
      <c r="W2613" s="43">
        <f t="shared" si="326"/>
        <v>2.8290851741636599E-3</v>
      </c>
      <c r="Y2613" s="44">
        <f>Beazley_data[[#This Row],[total_RC]]</f>
        <v>0.90700047572271203</v>
      </c>
      <c r="Z2613" s="45">
        <f t="shared" si="327"/>
        <v>0.90713014215621401</v>
      </c>
      <c r="AA2613" s="43">
        <f t="shared" si="328"/>
        <v>1.429413790547987E-4</v>
      </c>
      <c r="AD2613" s="42">
        <f>Beazley_data[[#This Row],[Cat_incurred]]+Beazley_data[[#This Row],[incurred_exc_cat]]</f>
        <v>7135821.2841724902</v>
      </c>
      <c r="AE2613" s="40">
        <f t="shared" si="329"/>
        <v>7159276.4386080001</v>
      </c>
      <c r="AF2613" s="43">
        <f t="shared" si="330"/>
        <v>3.2761906369507742E-3</v>
      </c>
    </row>
    <row r="2614" spans="1:32" x14ac:dyDescent="0.25">
      <c r="A2614" s="48" t="s">
        <v>2900</v>
      </c>
      <c r="B2614" s="48" t="s">
        <v>114</v>
      </c>
      <c r="C2614" s="49">
        <v>2007</v>
      </c>
      <c r="D2614" s="85">
        <v>12728668.572899999</v>
      </c>
      <c r="E2614" s="49">
        <v>2836709.8814904899</v>
      </c>
      <c r="F2614" s="49">
        <v>0</v>
      </c>
      <c r="G2614" s="49">
        <v>0</v>
      </c>
      <c r="H2614" s="49">
        <v>140018.50803649001</v>
      </c>
      <c r="I2614" s="49">
        <v>140018.50803649001</v>
      </c>
      <c r="J2614" s="49">
        <v>1.0160146035864299</v>
      </c>
      <c r="K2614" s="49">
        <v>140018.50803649001</v>
      </c>
      <c r="L2614" s="49">
        <v>140018.50803649001</v>
      </c>
      <c r="M2614" s="38">
        <f>IF(OR(Beazley_data[[#This Row],[total_RC]]&lt;0.6,Beazley_data[[#This Row],[total_RC]]&gt;2),1,Beazley_data[[#This Row],[total_RC]])</f>
        <v>1.0160146035864299</v>
      </c>
      <c r="P2614" s="39" t="str">
        <f>Beazley_data[[#This Row],[key]]</f>
        <v>PR2007</v>
      </c>
      <c r="Q2614" s="40">
        <f>Beazley_data[[#This Row],[WEP]]</f>
        <v>12728668.572899999</v>
      </c>
      <c r="R2614" s="40">
        <f t="shared" si="323"/>
        <v>12740091.200714599</v>
      </c>
      <c r="S2614" s="41">
        <f t="shared" si="324"/>
        <v>8.9658917150919155E-4</v>
      </c>
      <c r="U2614" s="42">
        <f>Beazley_data[[#This Row],[Acq_costs]]</f>
        <v>2836709.8814904899</v>
      </c>
      <c r="V2614" s="40">
        <f t="shared" si="325"/>
        <v>2838409.0830949098</v>
      </c>
      <c r="W2614" s="43">
        <f t="shared" si="326"/>
        <v>5.9864577468414059E-4</v>
      </c>
      <c r="Y2614" s="44">
        <f>Beazley_data[[#This Row],[total_RC]]</f>
        <v>1.0160146035864299</v>
      </c>
      <c r="Z2614" s="45">
        <f t="shared" si="327"/>
        <v>1.0158730075137099</v>
      </c>
      <c r="AA2614" s="43">
        <f t="shared" si="328"/>
        <v>-1.3938363523071298E-4</v>
      </c>
      <c r="AD2614" s="42">
        <f>Beazley_data[[#This Row],[Cat_incurred]]+Beazley_data[[#This Row],[incurred_exc_cat]]</f>
        <v>140018.50803649001</v>
      </c>
      <c r="AE2614" s="40">
        <f t="shared" si="329"/>
        <v>140858.74180799999</v>
      </c>
      <c r="AF2614" s="43">
        <f t="shared" si="330"/>
        <v>5.9650807661996673E-3</v>
      </c>
    </row>
    <row r="2615" spans="1:32" x14ac:dyDescent="0.25">
      <c r="A2615" s="46" t="s">
        <v>2901</v>
      </c>
      <c r="B2615" s="46" t="s">
        <v>114</v>
      </c>
      <c r="C2615">
        <v>2008</v>
      </c>
      <c r="D2615" s="84">
        <v>11375892.3397</v>
      </c>
      <c r="E2615">
        <v>1966241.40682804</v>
      </c>
      <c r="F2615">
        <v>325522.27060428</v>
      </c>
      <c r="G2615">
        <v>325522.27060428</v>
      </c>
      <c r="H2615">
        <v>3634410.0257546199</v>
      </c>
      <c r="I2615">
        <v>3634410.0257546199</v>
      </c>
      <c r="J2615">
        <v>1.0441840784930101</v>
      </c>
      <c r="K2615">
        <v>3959932.2963589001</v>
      </c>
      <c r="L2615">
        <v>3959932.2963589001</v>
      </c>
      <c r="M2615" s="38">
        <f>IF(OR(Beazley_data[[#This Row],[total_RC]]&lt;0.6,Beazley_data[[#This Row],[total_RC]]&gt;2),1,Beazley_data[[#This Row],[total_RC]])</f>
        <v>1.0441840784930101</v>
      </c>
      <c r="P2615" s="39" t="str">
        <f>Beazley_data[[#This Row],[key]]</f>
        <v>PR2008</v>
      </c>
      <c r="Q2615" s="40">
        <f>Beazley_data[[#This Row],[WEP]]</f>
        <v>11375892.3397</v>
      </c>
      <c r="R2615" s="40">
        <f t="shared" si="323"/>
        <v>11012167.2958805</v>
      </c>
      <c r="S2615" s="41">
        <f t="shared" si="324"/>
        <v>-3.3029378690565721E-2</v>
      </c>
      <c r="U2615" s="42">
        <f>Beazley_data[[#This Row],[Acq_costs]]</f>
        <v>1966241.40682804</v>
      </c>
      <c r="V2615" s="40">
        <f t="shared" si="325"/>
        <v>1912008.3731965399</v>
      </c>
      <c r="W2615" s="43">
        <f t="shared" si="326"/>
        <v>-2.8364433122660467E-2</v>
      </c>
      <c r="Y2615" s="44">
        <f>Beazley_data[[#This Row],[total_RC]]</f>
        <v>1.0441840784930101</v>
      </c>
      <c r="Z2615" s="45">
        <f t="shared" si="327"/>
        <v>1.04433328025484</v>
      </c>
      <c r="AA2615" s="43">
        <f t="shared" si="328"/>
        <v>1.4286795666748855E-4</v>
      </c>
      <c r="AD2615" s="42">
        <f>Beazley_data[[#This Row],[Cat_incurred]]+Beazley_data[[#This Row],[incurred_exc_cat]]</f>
        <v>3959932.2963588997</v>
      </c>
      <c r="AE2615" s="40">
        <f t="shared" si="329"/>
        <v>3983162.5534624001</v>
      </c>
      <c r="AF2615" s="43">
        <f t="shared" si="330"/>
        <v>5.8321137517491749E-3</v>
      </c>
    </row>
    <row r="2616" spans="1:32" x14ac:dyDescent="0.25">
      <c r="A2616" s="48" t="s">
        <v>2902</v>
      </c>
      <c r="B2616" s="48" t="s">
        <v>114</v>
      </c>
      <c r="C2616" s="49">
        <v>2009</v>
      </c>
      <c r="D2616" s="85">
        <v>9612682.9142000005</v>
      </c>
      <c r="E2616" s="49">
        <v>1751682.4875696099</v>
      </c>
      <c r="F2616" s="49">
        <v>0</v>
      </c>
      <c r="G2616" s="49">
        <v>0</v>
      </c>
      <c r="H2616" s="49">
        <v>11936.71930474</v>
      </c>
      <c r="I2616" s="49">
        <v>11936.71930474</v>
      </c>
      <c r="J2616" s="49">
        <v>1.0639384530862901</v>
      </c>
      <c r="K2616" s="49">
        <v>11936.71930474</v>
      </c>
      <c r="L2616" s="49">
        <v>11936.71930474</v>
      </c>
      <c r="M2616" s="38">
        <f>IF(OR(Beazley_data[[#This Row],[total_RC]]&lt;0.6,Beazley_data[[#This Row],[total_RC]]&gt;2),1,Beazley_data[[#This Row],[total_RC]])</f>
        <v>1.0639384530862901</v>
      </c>
      <c r="P2616" s="39" t="str">
        <f>Beazley_data[[#This Row],[key]]</f>
        <v>PR2009</v>
      </c>
      <c r="Q2616" s="40">
        <f>Beazley_data[[#This Row],[WEP]]</f>
        <v>9612682.9142000005</v>
      </c>
      <c r="R2616" s="40">
        <f t="shared" si="323"/>
        <v>9355990.7662624009</v>
      </c>
      <c r="S2616" s="41">
        <f t="shared" si="324"/>
        <v>-2.7436126686147297E-2</v>
      </c>
      <c r="U2616" s="42">
        <f>Beazley_data[[#This Row],[Acq_costs]]</f>
        <v>1751682.4875696099</v>
      </c>
      <c r="V2616" s="40">
        <f t="shared" si="325"/>
        <v>1736923.8236016</v>
      </c>
      <c r="W2616" s="43">
        <f t="shared" si="326"/>
        <v>-8.4970128035937887E-3</v>
      </c>
      <c r="Y2616" s="44">
        <f>Beazley_data[[#This Row],[total_RC]]</f>
        <v>1.0639384530862901</v>
      </c>
      <c r="Z2616" s="45">
        <f t="shared" si="327"/>
        <v>1.06096092583676</v>
      </c>
      <c r="AA2616" s="43">
        <f t="shared" si="328"/>
        <v>-2.8064438350373015E-3</v>
      </c>
      <c r="AD2616" s="42">
        <f>Beazley_data[[#This Row],[Cat_incurred]]+Beazley_data[[#This Row],[incurred_exc_cat]]</f>
        <v>11936.71930474</v>
      </c>
      <c r="AE2616" s="40">
        <f t="shared" si="329"/>
        <v>12584.034408</v>
      </c>
      <c r="AF2616" s="43">
        <f t="shared" si="330"/>
        <v>5.1439393939393931E-2</v>
      </c>
    </row>
    <row r="2617" spans="1:32" x14ac:dyDescent="0.25">
      <c r="A2617" s="46" t="s">
        <v>2903</v>
      </c>
      <c r="B2617" s="46" t="s">
        <v>114</v>
      </c>
      <c r="C2617">
        <v>2010</v>
      </c>
      <c r="D2617" s="84">
        <v>9527205.5965</v>
      </c>
      <c r="E2617">
        <v>1173896.5051394301</v>
      </c>
      <c r="F2617">
        <v>16362.03812128</v>
      </c>
      <c r="G2617">
        <v>16362.03812128</v>
      </c>
      <c r="H2617">
        <v>0</v>
      </c>
      <c r="I2617">
        <v>0</v>
      </c>
      <c r="J2617">
        <v>0.94840806732279903</v>
      </c>
      <c r="K2617">
        <v>16362.03812128</v>
      </c>
      <c r="L2617">
        <v>16362.03812128</v>
      </c>
      <c r="M2617" s="38">
        <f>IF(OR(Beazley_data[[#This Row],[total_RC]]&lt;0.6,Beazley_data[[#This Row],[total_RC]]&gt;2),1,Beazley_data[[#This Row],[total_RC]])</f>
        <v>0.94840806732279903</v>
      </c>
      <c r="P2617" s="39" t="str">
        <f>Beazley_data[[#This Row],[key]]</f>
        <v>PR2010</v>
      </c>
      <c r="Q2617" s="40">
        <f>Beazley_data[[#This Row],[WEP]]</f>
        <v>9527205.5965</v>
      </c>
      <c r="R2617" s="40">
        <f t="shared" si="323"/>
        <v>9505403.7283103</v>
      </c>
      <c r="S2617" s="41">
        <f t="shared" si="324"/>
        <v>-2.29362884658614E-3</v>
      </c>
      <c r="U2617" s="42">
        <f>Beazley_data[[#This Row],[Acq_costs]]</f>
        <v>1173896.5051394301</v>
      </c>
      <c r="V2617" s="40">
        <f t="shared" si="325"/>
        <v>1203116.0046679999</v>
      </c>
      <c r="W2617" s="43">
        <f t="shared" si="326"/>
        <v>2.4286518852047849E-2</v>
      </c>
      <c r="Y2617" s="44">
        <f>Beazley_data[[#This Row],[total_RC]]</f>
        <v>0.94840806732279903</v>
      </c>
      <c r="Z2617" s="45">
        <f t="shared" si="327"/>
        <v>0.94945822097647303</v>
      </c>
      <c r="AA2617" s="43">
        <f t="shared" si="328"/>
        <v>1.1060556751975547E-3</v>
      </c>
      <c r="AD2617" s="42">
        <f>Beazley_data[[#This Row],[Cat_incurred]]+Beazley_data[[#This Row],[incurred_exc_cat]]</f>
        <v>16362.03812128</v>
      </c>
      <c r="AE2617" s="40">
        <f t="shared" si="329"/>
        <v>17249.333375999999</v>
      </c>
      <c r="AF2617" s="43">
        <f t="shared" si="330"/>
        <v>5.1439393939393854E-2</v>
      </c>
    </row>
    <row r="2618" spans="1:32" x14ac:dyDescent="0.25">
      <c r="A2618" s="48" t="s">
        <v>2904</v>
      </c>
      <c r="B2618" s="48" t="s">
        <v>114</v>
      </c>
      <c r="C2618" s="49">
        <v>2011</v>
      </c>
      <c r="D2618" s="85">
        <v>7731365.0062999995</v>
      </c>
      <c r="E2618" s="49">
        <v>1695363.24799613</v>
      </c>
      <c r="F2618" s="49">
        <v>197428.05778167001</v>
      </c>
      <c r="G2618" s="49">
        <v>197428.05778167001</v>
      </c>
      <c r="H2618" s="49">
        <v>0</v>
      </c>
      <c r="I2618" s="49">
        <v>0</v>
      </c>
      <c r="J2618" s="49">
        <v>0.93688892576713201</v>
      </c>
      <c r="K2618" s="49">
        <v>197428.05778167001</v>
      </c>
      <c r="L2618" s="49">
        <v>197428.05778167001</v>
      </c>
      <c r="M2618" s="38">
        <f>IF(OR(Beazley_data[[#This Row],[total_RC]]&lt;0.6,Beazley_data[[#This Row],[total_RC]]&gt;2),1,Beazley_data[[#This Row],[total_RC]])</f>
        <v>0.93688892576713201</v>
      </c>
      <c r="P2618" s="39" t="str">
        <f>Beazley_data[[#This Row],[key]]</f>
        <v>PR2011</v>
      </c>
      <c r="Q2618" s="40">
        <f>Beazley_data[[#This Row],[WEP]]</f>
        <v>7731365.0062999995</v>
      </c>
      <c r="R2618" s="40">
        <f t="shared" si="323"/>
        <v>7938490.3260384304</v>
      </c>
      <c r="S2618" s="41">
        <f t="shared" si="324"/>
        <v>2.6091273180626685E-2</v>
      </c>
      <c r="U2618" s="42">
        <f>Beazley_data[[#This Row],[Acq_costs]]</f>
        <v>1695363.24799613</v>
      </c>
      <c r="V2618" s="40">
        <f t="shared" si="325"/>
        <v>1519886.8236318999</v>
      </c>
      <c r="W2618" s="43">
        <f t="shared" si="326"/>
        <v>-0.11545361248998406</v>
      </c>
      <c r="Y2618" s="44">
        <f>Beazley_data[[#This Row],[total_RC]]</f>
        <v>0.93688892576713201</v>
      </c>
      <c r="Z2618" s="45">
        <f t="shared" si="327"/>
        <v>0.95074926123436299</v>
      </c>
      <c r="AA2618" s="43">
        <f t="shared" si="328"/>
        <v>1.4578328937364651E-2</v>
      </c>
      <c r="AD2618" s="42">
        <f>Beazley_data[[#This Row],[Cat_incurred]]+Beazley_data[[#This Row],[incurred_exc_cat]]</f>
        <v>197428.05778167001</v>
      </c>
      <c r="AE2618" s="40">
        <f t="shared" si="329"/>
        <v>205894.22661776</v>
      </c>
      <c r="AF2618" s="43">
        <f t="shared" si="330"/>
        <v>4.1119020067557896E-2</v>
      </c>
    </row>
    <row r="2619" spans="1:32" x14ac:dyDescent="0.25">
      <c r="A2619" s="46" t="s">
        <v>2905</v>
      </c>
      <c r="B2619" s="46" t="s">
        <v>114</v>
      </c>
      <c r="C2619">
        <v>2012</v>
      </c>
      <c r="D2619" s="84">
        <v>8683557.2621999998</v>
      </c>
      <c r="E2619">
        <v>1938524.77789613</v>
      </c>
      <c r="F2619">
        <v>500.79179414999999</v>
      </c>
      <c r="G2619">
        <v>500.79179414999999</v>
      </c>
      <c r="H2619">
        <v>0</v>
      </c>
      <c r="I2619">
        <v>0</v>
      </c>
      <c r="J2619">
        <v>0.99167169686546797</v>
      </c>
      <c r="K2619">
        <v>500.79179414999999</v>
      </c>
      <c r="L2619">
        <v>500.79179414999999</v>
      </c>
      <c r="M2619" s="38">
        <f>IF(OR(Beazley_data[[#This Row],[total_RC]]&lt;0.6,Beazley_data[[#This Row],[total_RC]]&gt;2),1,Beazley_data[[#This Row],[total_RC]])</f>
        <v>0.99167169686546797</v>
      </c>
      <c r="P2619" s="39" t="str">
        <f>Beazley_data[[#This Row],[key]]</f>
        <v>PR2012</v>
      </c>
      <c r="Q2619" s="40">
        <f>Beazley_data[[#This Row],[WEP]]</f>
        <v>8683557.2621999998</v>
      </c>
      <c r="R2619" s="40">
        <f t="shared" si="323"/>
        <v>8795878.2960484903</v>
      </c>
      <c r="S2619" s="41">
        <f t="shared" si="324"/>
        <v>1.276973487672633E-2</v>
      </c>
      <c r="U2619" s="42">
        <f>Beazley_data[[#This Row],[Acq_costs]]</f>
        <v>1938524.77789613</v>
      </c>
      <c r="V2619" s="40">
        <f t="shared" si="325"/>
        <v>1994387.2527966299</v>
      </c>
      <c r="W2619" s="43">
        <f t="shared" si="326"/>
        <v>2.8009843535735976E-2</v>
      </c>
      <c r="Y2619" s="44">
        <f>Beazley_data[[#This Row],[total_RC]]</f>
        <v>0.99167169686546797</v>
      </c>
      <c r="Z2619" s="45">
        <f t="shared" si="327"/>
        <v>0.99228052676128098</v>
      </c>
      <c r="AA2619" s="43">
        <f t="shared" si="328"/>
        <v>6.1356630448063023E-4</v>
      </c>
      <c r="AD2619" s="42">
        <f>Beazley_data[[#This Row],[Cat_incurred]]+Beazley_data[[#This Row],[incurred_exc_cat]]</f>
        <v>500.79179414999999</v>
      </c>
      <c r="AE2619" s="40">
        <f t="shared" si="329"/>
        <v>527.94917999999996</v>
      </c>
      <c r="AF2619" s="43">
        <f t="shared" si="330"/>
        <v>5.1439393939393882E-2</v>
      </c>
    </row>
    <row r="2620" spans="1:32" x14ac:dyDescent="0.25">
      <c r="A2620" s="48" t="s">
        <v>2906</v>
      </c>
      <c r="B2620" s="48" t="s">
        <v>114</v>
      </c>
      <c r="C2620" s="49">
        <v>2013</v>
      </c>
      <c r="D2620" s="85">
        <v>14987046.044399999</v>
      </c>
      <c r="E2620" s="49">
        <v>2772164.12956477</v>
      </c>
      <c r="F2620" s="49">
        <v>11164932.567178</v>
      </c>
      <c r="G2620" s="49">
        <v>11164932.567178</v>
      </c>
      <c r="H2620" s="49">
        <v>1867450.69113598</v>
      </c>
      <c r="I2620" s="49">
        <v>1867450.69113598</v>
      </c>
      <c r="J2620" s="49">
        <v>1.04366609794537</v>
      </c>
      <c r="K2620" s="49">
        <v>13032383.258314</v>
      </c>
      <c r="L2620" s="49">
        <v>13032383.258314</v>
      </c>
      <c r="M2620" s="38">
        <f>IF(OR(Beazley_data[[#This Row],[total_RC]]&lt;0.6,Beazley_data[[#This Row],[total_RC]]&gt;2),1,Beazley_data[[#This Row],[total_RC]])</f>
        <v>1.04366609794537</v>
      </c>
      <c r="P2620" s="39" t="str">
        <f>Beazley_data[[#This Row],[key]]</f>
        <v>PR2013</v>
      </c>
      <c r="Q2620" s="40">
        <f>Beazley_data[[#This Row],[WEP]]</f>
        <v>14987046.044399999</v>
      </c>
      <c r="R2620" s="40">
        <f t="shared" si="323"/>
        <v>14655067.9980963</v>
      </c>
      <c r="S2620" s="41">
        <f t="shared" si="324"/>
        <v>-2.2652781027479564E-2</v>
      </c>
      <c r="U2620" s="42">
        <f>Beazley_data[[#This Row],[Acq_costs]]</f>
        <v>2772164.12956477</v>
      </c>
      <c r="V2620" s="40">
        <f t="shared" si="325"/>
        <v>2681589.3011272</v>
      </c>
      <c r="W2620" s="43">
        <f t="shared" si="326"/>
        <v>-3.3776547512140313E-2</v>
      </c>
      <c r="Y2620" s="44">
        <f>Beazley_data[[#This Row],[total_RC]]</f>
        <v>1.04366609794537</v>
      </c>
      <c r="Z2620" s="45">
        <f t="shared" si="327"/>
        <v>1.0351364300419701</v>
      </c>
      <c r="AA2620" s="43">
        <f t="shared" si="328"/>
        <v>-8.2401388414608204E-3</v>
      </c>
      <c r="AD2620" s="42">
        <f>Beazley_data[[#This Row],[Cat_incurred]]+Beazley_data[[#This Row],[incurred_exc_cat]]</f>
        <v>13032383.25831398</v>
      </c>
      <c r="AE2620" s="40">
        <f t="shared" si="329"/>
        <v>13574246.785874</v>
      </c>
      <c r="AF2620" s="43">
        <f t="shared" si="330"/>
        <v>3.9918496849777961E-2</v>
      </c>
    </row>
    <row r="2621" spans="1:32" x14ac:dyDescent="0.25">
      <c r="A2621" s="46" t="s">
        <v>2907</v>
      </c>
      <c r="B2621" s="46" t="s">
        <v>114</v>
      </c>
      <c r="C2621">
        <v>2014</v>
      </c>
      <c r="D2621" s="84">
        <v>10022343.852700001</v>
      </c>
      <c r="E2621">
        <v>2374160.9271497699</v>
      </c>
      <c r="F2621">
        <v>0</v>
      </c>
      <c r="G2621">
        <v>0</v>
      </c>
      <c r="H2621">
        <v>30363</v>
      </c>
      <c r="I2621">
        <v>30363</v>
      </c>
      <c r="J2621">
        <v>0.93536503289014505</v>
      </c>
      <c r="K2621">
        <v>30363</v>
      </c>
      <c r="L2621">
        <v>30363</v>
      </c>
      <c r="M2621" s="38">
        <f>IF(OR(Beazley_data[[#This Row],[total_RC]]&lt;0.6,Beazley_data[[#This Row],[total_RC]]&gt;2),1,Beazley_data[[#This Row],[total_RC]])</f>
        <v>0.93536503289014505</v>
      </c>
      <c r="P2621" s="39" t="str">
        <f>Beazley_data[[#This Row],[key]]</f>
        <v>PR2014</v>
      </c>
      <c r="Q2621" s="40">
        <f>Beazley_data[[#This Row],[WEP]]</f>
        <v>10022343.852700001</v>
      </c>
      <c r="R2621" s="40">
        <f t="shared" si="323"/>
        <v>11931124.977738701</v>
      </c>
      <c r="S2621" s="41">
        <f t="shared" si="324"/>
        <v>0.15998333171433013</v>
      </c>
      <c r="U2621" s="42">
        <f>Beazley_data[[#This Row],[Acq_costs]]</f>
        <v>2374160.9271497699</v>
      </c>
      <c r="V2621" s="40">
        <f t="shared" si="325"/>
        <v>2832774.1506065899</v>
      </c>
      <c r="W2621" s="43">
        <f t="shared" si="326"/>
        <v>0.16189544209114443</v>
      </c>
      <c r="Y2621" s="44">
        <f>Beazley_data[[#This Row],[total_RC]]</f>
        <v>0.93536503289014505</v>
      </c>
      <c r="Z2621" s="45">
        <f t="shared" si="327"/>
        <v>0.94837665084171496</v>
      </c>
      <c r="AA2621" s="43">
        <f t="shared" si="328"/>
        <v>1.3719884330789541E-2</v>
      </c>
      <c r="AD2621" s="42">
        <f>Beazley_data[[#This Row],[Cat_incurred]]+Beazley_data[[#This Row],[incurred_exc_cat]]</f>
        <v>30363</v>
      </c>
      <c r="AE2621" s="40">
        <f t="shared" si="329"/>
        <v>235601.71960000001</v>
      </c>
      <c r="AF2621" s="43">
        <f t="shared" si="330"/>
        <v>0.87112572840491276</v>
      </c>
    </row>
    <row r="2622" spans="1:32" x14ac:dyDescent="0.25">
      <c r="A2622" s="48" t="s">
        <v>2908</v>
      </c>
      <c r="B2622" s="48" t="s">
        <v>114</v>
      </c>
      <c r="C2622" s="49">
        <v>2015</v>
      </c>
      <c r="D2622" s="85">
        <v>9625752.1839000005</v>
      </c>
      <c r="E2622" s="49">
        <v>1791220.5202462201</v>
      </c>
      <c r="F2622" s="49">
        <v>9457537.1699999999</v>
      </c>
      <c r="G2622" s="49">
        <v>9457134.9000000004</v>
      </c>
      <c r="H2622" s="49">
        <v>679891.15757798997</v>
      </c>
      <c r="I2622" s="49">
        <v>681776.78762338997</v>
      </c>
      <c r="J2622" s="49">
        <v>0.94815425684795795</v>
      </c>
      <c r="K2622" s="49">
        <v>10137428.327578001</v>
      </c>
      <c r="L2622" s="49">
        <v>10138911.6876234</v>
      </c>
      <c r="M2622" s="38">
        <f>IF(OR(Beazley_data[[#This Row],[total_RC]]&lt;0.6,Beazley_data[[#This Row],[total_RC]]&gt;2),1,Beazley_data[[#This Row],[total_RC]])</f>
        <v>0.94815425684795795</v>
      </c>
      <c r="P2622" s="39" t="str">
        <f>Beazley_data[[#This Row],[key]]</f>
        <v>PR2015</v>
      </c>
      <c r="Q2622" s="40">
        <f>Beazley_data[[#This Row],[WEP]]</f>
        <v>9625752.1839000005</v>
      </c>
      <c r="R2622" s="40">
        <f t="shared" si="323"/>
        <v>11773595.5221656</v>
      </c>
      <c r="S2622" s="41">
        <f t="shared" si="324"/>
        <v>0.18242883698713405</v>
      </c>
      <c r="U2622" s="42">
        <f>Beazley_data[[#This Row],[Acq_costs]]</f>
        <v>1791220.5202462201</v>
      </c>
      <c r="V2622" s="40">
        <f t="shared" si="325"/>
        <v>2280446.6876240298</v>
      </c>
      <c r="W2622" s="43">
        <f t="shared" si="326"/>
        <v>0.21453085048330101</v>
      </c>
      <c r="Y2622" s="44">
        <f>Beazley_data[[#This Row],[total_RC]]</f>
        <v>0.94815425684795795</v>
      </c>
      <c r="Z2622" s="45">
        <f t="shared" si="327"/>
        <v>0.97206741811879205</v>
      </c>
      <c r="AA2622" s="43">
        <f t="shared" si="328"/>
        <v>2.4600311485711963E-2</v>
      </c>
      <c r="AD2622" s="42">
        <f>Beazley_data[[#This Row],[Cat_incurred]]+Beazley_data[[#This Row],[incurred_exc_cat]]</f>
        <v>10138911.687623391</v>
      </c>
      <c r="AE2622" s="40">
        <f t="shared" si="329"/>
        <v>10131766.531191999</v>
      </c>
      <c r="AF2622" s="43">
        <f t="shared" si="330"/>
        <v>-7.0522316215977882E-4</v>
      </c>
    </row>
    <row r="2623" spans="1:32" x14ac:dyDescent="0.25">
      <c r="A2623" s="46" t="s">
        <v>2909</v>
      </c>
      <c r="B2623" s="46" t="s">
        <v>114</v>
      </c>
      <c r="C2623">
        <v>2016</v>
      </c>
      <c r="D2623" s="84">
        <v>10086476.781300001</v>
      </c>
      <c r="E2623">
        <v>1540399.65504349</v>
      </c>
      <c r="F2623">
        <v>0</v>
      </c>
      <c r="G2623">
        <v>0</v>
      </c>
      <c r="H2623">
        <v>0</v>
      </c>
      <c r="I2623">
        <v>0</v>
      </c>
      <c r="J2623">
        <v>0.89379685086267802</v>
      </c>
      <c r="K2623">
        <v>0</v>
      </c>
      <c r="L2623">
        <v>0</v>
      </c>
      <c r="M2623" s="38">
        <f>IF(OR(Beazley_data[[#This Row],[total_RC]]&lt;0.6,Beazley_data[[#This Row],[total_RC]]&gt;2),1,Beazley_data[[#This Row],[total_RC]])</f>
        <v>0.89379685086267802</v>
      </c>
      <c r="P2623" s="39" t="str">
        <f>Beazley_data[[#This Row],[key]]</f>
        <v>PR2016</v>
      </c>
      <c r="Q2623" s="40">
        <f>Beazley_data[[#This Row],[WEP]]</f>
        <v>10086476.781300001</v>
      </c>
      <c r="R2623" s="40">
        <f t="shared" si="323"/>
        <v>10056984.4210147</v>
      </c>
      <c r="S2623" s="41">
        <f t="shared" si="324"/>
        <v>-2.9325252034471312E-3</v>
      </c>
      <c r="U2623" s="42">
        <f>Beazley_data[[#This Row],[Acq_costs]]</f>
        <v>1540399.65504349</v>
      </c>
      <c r="V2623" s="40">
        <f t="shared" si="325"/>
        <v>1508472.9400647101</v>
      </c>
      <c r="W2623" s="43">
        <f t="shared" si="326"/>
        <v>-2.1164923898078222E-2</v>
      </c>
      <c r="Y2623" s="44">
        <f>Beazley_data[[#This Row],[total_RC]]</f>
        <v>0.89379685086267802</v>
      </c>
      <c r="Z2623" s="45">
        <f t="shared" si="327"/>
        <v>0.89563724863751903</v>
      </c>
      <c r="AA2623" s="43">
        <f t="shared" si="328"/>
        <v>2.0548472918480208E-3</v>
      </c>
      <c r="AD2623" s="42">
        <f>Beazley_data[[#This Row],[Cat_incurred]]+Beazley_data[[#This Row],[incurred_exc_cat]]</f>
        <v>0</v>
      </c>
      <c r="AE2623" s="40">
        <f t="shared" si="329"/>
        <v>0</v>
      </c>
      <c r="AF2623" s="43" t="str">
        <f t="shared" si="330"/>
        <v>no values</v>
      </c>
    </row>
    <row r="2624" spans="1:32" x14ac:dyDescent="0.25">
      <c r="A2624" s="48" t="s">
        <v>2910</v>
      </c>
      <c r="B2624" s="48" t="s">
        <v>114</v>
      </c>
      <c r="C2624" s="49">
        <v>2017</v>
      </c>
      <c r="D2624" s="85">
        <v>11864255.906300001</v>
      </c>
      <c r="E2624" s="49">
        <v>2710612.2811630499</v>
      </c>
      <c r="F2624" s="49">
        <v>0</v>
      </c>
      <c r="G2624" s="49">
        <v>0</v>
      </c>
      <c r="H2624" s="49">
        <v>0</v>
      </c>
      <c r="I2624" s="49">
        <v>0</v>
      </c>
      <c r="J2624" s="49">
        <v>0.97280874581627896</v>
      </c>
      <c r="K2624" s="49">
        <v>0</v>
      </c>
      <c r="L2624" s="49">
        <v>0</v>
      </c>
      <c r="M2624" s="38">
        <f>IF(OR(Beazley_data[[#This Row],[total_RC]]&lt;0.6,Beazley_data[[#This Row],[total_RC]]&gt;2),1,Beazley_data[[#This Row],[total_RC]])</f>
        <v>0.97280874581627896</v>
      </c>
      <c r="P2624" s="39" t="str">
        <f>Beazley_data[[#This Row],[key]]</f>
        <v>PR2017</v>
      </c>
      <c r="Q2624" s="40">
        <f>Beazley_data[[#This Row],[WEP]]</f>
        <v>11864255.906300001</v>
      </c>
      <c r="R2624" s="40">
        <f t="shared" si="323"/>
        <v>11967774.168487201</v>
      </c>
      <c r="S2624" s="41">
        <f t="shared" si="324"/>
        <v>8.6497506328100278E-3</v>
      </c>
      <c r="U2624" s="42">
        <f>Beazley_data[[#This Row],[Acq_costs]]</f>
        <v>2710612.2811630499</v>
      </c>
      <c r="V2624" s="40">
        <f t="shared" si="325"/>
        <v>2786289.7279067999</v>
      </c>
      <c r="W2624" s="43">
        <f t="shared" si="326"/>
        <v>2.7160652385063593E-2</v>
      </c>
      <c r="Y2624" s="44">
        <f>Beazley_data[[#This Row],[total_RC]]</f>
        <v>0.97280874581627896</v>
      </c>
      <c r="Z2624" s="45">
        <f t="shared" si="327"/>
        <v>0.96447129862401004</v>
      </c>
      <c r="AA2624" s="43">
        <f t="shared" si="328"/>
        <v>-8.6445778160156479E-3</v>
      </c>
      <c r="AD2624" s="42">
        <f>Beazley_data[[#This Row],[Cat_incurred]]+Beazley_data[[#This Row],[incurred_exc_cat]]</f>
        <v>0</v>
      </c>
      <c r="AE2624" s="40">
        <f t="shared" si="329"/>
        <v>0</v>
      </c>
      <c r="AF2624" s="43" t="str">
        <f t="shared" si="330"/>
        <v>no values</v>
      </c>
    </row>
    <row r="2625" spans="1:32" x14ac:dyDescent="0.25">
      <c r="A2625" s="46" t="s">
        <v>2911</v>
      </c>
      <c r="B2625" s="46" t="s">
        <v>114</v>
      </c>
      <c r="C2625">
        <v>2018</v>
      </c>
      <c r="D2625" s="84">
        <v>6603640.7849000003</v>
      </c>
      <c r="E2625">
        <v>1412049.19878519</v>
      </c>
      <c r="F2625">
        <v>5550053.6010403996</v>
      </c>
      <c r="G2625">
        <v>5550053.6010403996</v>
      </c>
      <c r="H2625">
        <v>713397.78536546999</v>
      </c>
      <c r="I2625">
        <v>752249.80616338004</v>
      </c>
      <c r="J2625">
        <v>0.990305867803421</v>
      </c>
      <c r="K2625">
        <v>6263451.3864058703</v>
      </c>
      <c r="L2625">
        <v>6302303.4072037796</v>
      </c>
      <c r="M2625" s="38">
        <f>IF(OR(Beazley_data[[#This Row],[total_RC]]&lt;0.6,Beazley_data[[#This Row],[total_RC]]&gt;2),1,Beazley_data[[#This Row],[total_RC]])</f>
        <v>0.990305867803421</v>
      </c>
      <c r="P2625" s="39" t="str">
        <f>Beazley_data[[#This Row],[key]]</f>
        <v>PR2018</v>
      </c>
      <c r="Q2625" s="40">
        <f>Beazley_data[[#This Row],[WEP]]</f>
        <v>6603640.7849000003</v>
      </c>
      <c r="R2625" s="40">
        <f t="shared" si="323"/>
        <v>7088234.26964672</v>
      </c>
      <c r="S2625" s="41">
        <f t="shared" si="324"/>
        <v>6.8365895695892687E-2</v>
      </c>
      <c r="U2625" s="42">
        <f>Beazley_data[[#This Row],[Acq_costs]]</f>
        <v>1412049.19878519</v>
      </c>
      <c r="V2625" s="40">
        <f t="shared" si="325"/>
        <v>1477206.5556888599</v>
      </c>
      <c r="W2625" s="43">
        <f t="shared" si="326"/>
        <v>4.4108494274374049E-2</v>
      </c>
      <c r="Y2625" s="44">
        <f>Beazley_data[[#This Row],[total_RC]]</f>
        <v>0.990305867803421</v>
      </c>
      <c r="Z2625" s="45">
        <f t="shared" si="327"/>
        <v>0.99392808896239204</v>
      </c>
      <c r="AA2625" s="43">
        <f t="shared" si="328"/>
        <v>3.6443493238554566E-3</v>
      </c>
      <c r="AD2625" s="42">
        <f>Beazley_data[[#This Row],[Cat_incurred]]+Beazley_data[[#This Row],[incurred_exc_cat]]</f>
        <v>6302303.4072037796</v>
      </c>
      <c r="AE2625" s="40">
        <f t="shared" si="329"/>
        <v>11097775.642376</v>
      </c>
      <c r="AF2625" s="43">
        <f t="shared" si="330"/>
        <v>0.43211111755233905</v>
      </c>
    </row>
    <row r="2626" spans="1:32" x14ac:dyDescent="0.25">
      <c r="A2626" s="48" t="s">
        <v>2912</v>
      </c>
      <c r="B2626" s="48" t="s">
        <v>114</v>
      </c>
      <c r="C2626" s="49">
        <v>2019</v>
      </c>
      <c r="D2626" s="85">
        <v>11497396.9978</v>
      </c>
      <c r="E2626" s="49">
        <v>2202646.95086755</v>
      </c>
      <c r="F2626" s="49">
        <v>141759.87778765001</v>
      </c>
      <c r="G2626" s="49">
        <v>169635.94353265001</v>
      </c>
      <c r="H2626" s="49">
        <v>377682.75309121999</v>
      </c>
      <c r="I2626" s="49">
        <v>385574.45341158001</v>
      </c>
      <c r="J2626" s="49">
        <v>1.0079716722115299</v>
      </c>
      <c r="K2626" s="49">
        <v>519442.63087887003</v>
      </c>
      <c r="L2626" s="49">
        <v>555210.39694422996</v>
      </c>
      <c r="M2626" s="38">
        <f>IF(OR(Beazley_data[[#This Row],[total_RC]]&lt;0.6,Beazley_data[[#This Row],[total_RC]]&gt;2),1,Beazley_data[[#This Row],[total_RC]])</f>
        <v>1.0079716722115299</v>
      </c>
      <c r="P2626" s="39" t="str">
        <f>Beazley_data[[#This Row],[key]]</f>
        <v>PR2019</v>
      </c>
      <c r="Q2626" s="40">
        <f>Beazley_data[[#This Row],[WEP]]</f>
        <v>11497396.9978</v>
      </c>
      <c r="R2626" s="40">
        <f t="shared" ref="R2626:R2689" si="331">IFERROR(INDEX($AJ$4:$CZ$182,MATCH($B2626,$AI$4:$AI$182,0),MATCH($C2626&amp;"WEP",$AJ$1:$FQ$1,0)),0)</f>
        <v>12220356.483238401</v>
      </c>
      <c r="S2626" s="41">
        <f t="shared" ref="S2626:S2689" si="332">IFERROR((R2626-Q2626)/R2626,"no values")</f>
        <v>5.9160261521832153E-2</v>
      </c>
      <c r="U2626" s="42">
        <f>Beazley_data[[#This Row],[Acq_costs]]</f>
        <v>2202646.95086755</v>
      </c>
      <c r="V2626" s="40">
        <f t="shared" ref="V2626:V2689" si="333">IFERROR(INDEX($AJ$4:$FQ$182,MATCH($B2626,$AI$4:$AI$182,0),MATCH($C2626&amp;"Acquisition Cost",$AJ$1:$FQ$1,0)),0)</f>
        <v>2461844.7669697599</v>
      </c>
      <c r="W2626" s="43">
        <f t="shared" ref="W2626:W2689" si="334">IFERROR((V2626-U2626)/V2626,"no values")</f>
        <v>0.10528601136019305</v>
      </c>
      <c r="Y2626" s="44">
        <f>Beazley_data[[#This Row],[total_RC]]</f>
        <v>1.0079716722115299</v>
      </c>
      <c r="Z2626" s="45">
        <f t="shared" ref="Z2626:Z2689" si="335">IFERROR(INDEX($AJ$4:$FQ$182,MATCH($B2626,$AI$4:$AI$182,0),MATCH($C2626&amp;"RC",$AJ$1:$FQ$1,0)),0)</f>
        <v>1.00821833689828</v>
      </c>
      <c r="AA2626" s="43">
        <f t="shared" ref="AA2626:AA2689" si="336">IFERROR((Z2626-Y2626)/Z2626,"no values")</f>
        <v>2.4465403744679113E-4</v>
      </c>
      <c r="AD2626" s="42">
        <f>Beazley_data[[#This Row],[Cat_incurred]]+Beazley_data[[#This Row],[incurred_exc_cat]]</f>
        <v>555210.39694422996</v>
      </c>
      <c r="AE2626" s="40">
        <f t="shared" ref="AE2626:AE2689" si="337">IFERROR(INDEX($AJ$4:$FQ$182,MATCH($B2626,$AI$4:$AI$182,0),MATCH($C2626&amp;"Total Incurred (Cat)",$AJ$1:$FQ$1,0)),0)+IFERROR(INDEX($AJ$4:$FQ$182,MATCH($B2626,$AI$4:$AI$182,0),MATCH($C2626&amp;"Total Incurred (Non Cat)",$AJ$1:$FQ$1,0)),0)</f>
        <v>53993.596535999997</v>
      </c>
      <c r="AF2626" s="43">
        <f t="shared" ref="AF2626:AF2689" si="338">IFERROR((AE2626-AD2626)/AE2626,"no values")</f>
        <v>-9.2828933904050235</v>
      </c>
    </row>
    <row r="2627" spans="1:32" x14ac:dyDescent="0.25">
      <c r="A2627" s="46" t="s">
        <v>2913</v>
      </c>
      <c r="B2627" s="46" t="s">
        <v>114</v>
      </c>
      <c r="C2627">
        <v>2020</v>
      </c>
      <c r="D2627" s="84">
        <v>12009442.852</v>
      </c>
      <c r="E2627">
        <v>2748889.1228517201</v>
      </c>
      <c r="F2627">
        <v>0</v>
      </c>
      <c r="G2627">
        <v>0</v>
      </c>
      <c r="H2627">
        <v>0</v>
      </c>
      <c r="I2627">
        <v>0</v>
      </c>
      <c r="J2627">
        <v>1.03481879551543</v>
      </c>
      <c r="K2627">
        <v>0</v>
      </c>
      <c r="L2627">
        <v>0</v>
      </c>
      <c r="M2627" s="38">
        <f>IF(OR(Beazley_data[[#This Row],[total_RC]]&lt;0.6,Beazley_data[[#This Row],[total_RC]]&gt;2),1,Beazley_data[[#This Row],[total_RC]])</f>
        <v>1.03481879551543</v>
      </c>
      <c r="P2627" s="39" t="str">
        <f>Beazley_data[[#This Row],[key]]</f>
        <v>PR2020</v>
      </c>
      <c r="Q2627" s="40">
        <f>Beazley_data[[#This Row],[WEP]]</f>
        <v>12009442.852</v>
      </c>
      <c r="R2627" s="40">
        <f t="shared" si="331"/>
        <v>11755733.880617701</v>
      </c>
      <c r="S2627" s="41">
        <f t="shared" si="332"/>
        <v>-2.1581721222917679E-2</v>
      </c>
      <c r="U2627" s="42">
        <f>Beazley_data[[#This Row],[Acq_costs]]</f>
        <v>2748889.1228517201</v>
      </c>
      <c r="V2627" s="40">
        <f t="shared" si="333"/>
        <v>2486623.24839414</v>
      </c>
      <c r="W2627" s="43">
        <f t="shared" si="334"/>
        <v>-0.1054706918818326</v>
      </c>
      <c r="Y2627" s="44">
        <f>Beazley_data[[#This Row],[total_RC]]</f>
        <v>1.03481879551543</v>
      </c>
      <c r="Z2627" s="45">
        <f t="shared" si="335"/>
        <v>1.0258790456917699</v>
      </c>
      <c r="AA2627" s="43">
        <f t="shared" si="336"/>
        <v>-8.7142337697636053E-3</v>
      </c>
      <c r="AD2627" s="42">
        <f>Beazley_data[[#This Row],[Cat_incurred]]+Beazley_data[[#This Row],[incurred_exc_cat]]</f>
        <v>0</v>
      </c>
      <c r="AE2627" s="40">
        <f t="shared" si="337"/>
        <v>0</v>
      </c>
      <c r="AF2627" s="43" t="str">
        <f t="shared" si="338"/>
        <v>no values</v>
      </c>
    </row>
    <row r="2628" spans="1:32" x14ac:dyDescent="0.25">
      <c r="A2628" s="48" t="s">
        <v>2914</v>
      </c>
      <c r="B2628" s="48" t="s">
        <v>114</v>
      </c>
      <c r="C2628" s="49">
        <v>2021</v>
      </c>
      <c r="D2628" s="85">
        <v>14375896.0886</v>
      </c>
      <c r="E2628" s="49">
        <v>3347519.3988548801</v>
      </c>
      <c r="F2628" s="49">
        <v>0</v>
      </c>
      <c r="G2628" s="49">
        <v>0</v>
      </c>
      <c r="H2628" s="49">
        <v>67953.203787909995</v>
      </c>
      <c r="I2628" s="49">
        <v>78523.321552690002</v>
      </c>
      <c r="J2628" s="49">
        <v>1.01218071941564</v>
      </c>
      <c r="K2628" s="49">
        <v>67953.203787909995</v>
      </c>
      <c r="L2628" s="49">
        <v>78523.321552690002</v>
      </c>
      <c r="M2628" s="38">
        <f>IF(OR(Beazley_data[[#This Row],[total_RC]]&lt;0.6,Beazley_data[[#This Row],[total_RC]]&gt;2),1,Beazley_data[[#This Row],[total_RC]])</f>
        <v>1.01218071941564</v>
      </c>
      <c r="P2628" s="39" t="str">
        <f>Beazley_data[[#This Row],[key]]</f>
        <v>PR2021</v>
      </c>
      <c r="Q2628" s="40">
        <f>Beazley_data[[#This Row],[WEP]]</f>
        <v>14375896.0886</v>
      </c>
      <c r="R2628" s="40">
        <f t="shared" si="331"/>
        <v>16501144.487350101</v>
      </c>
      <c r="S2628" s="41">
        <f t="shared" si="332"/>
        <v>0.1287939997361596</v>
      </c>
      <c r="U2628" s="42">
        <f>Beazley_data[[#This Row],[Acq_costs]]</f>
        <v>3347519.3988548801</v>
      </c>
      <c r="V2628" s="40">
        <f t="shared" si="333"/>
        <v>3599386.5535067301</v>
      </c>
      <c r="W2628" s="43">
        <f t="shared" si="334"/>
        <v>6.9975022384430055E-2</v>
      </c>
      <c r="Y2628" s="44">
        <f>Beazley_data[[#This Row],[total_RC]]</f>
        <v>1.01218071941564</v>
      </c>
      <c r="Z2628" s="45">
        <f t="shared" si="335"/>
        <v>1.02010815550112</v>
      </c>
      <c r="AA2628" s="43">
        <f t="shared" si="336"/>
        <v>7.7711721475118263E-3</v>
      </c>
      <c r="AD2628" s="42">
        <f>Beazley_data[[#This Row],[Cat_incurred]]+Beazley_data[[#This Row],[incurred_exc_cat]]</f>
        <v>78523.321552690002</v>
      </c>
      <c r="AE2628" s="40">
        <f t="shared" si="337"/>
        <v>0</v>
      </c>
      <c r="AF2628" s="43" t="str">
        <f t="shared" si="338"/>
        <v>no values</v>
      </c>
    </row>
    <row r="2629" spans="1:32" x14ac:dyDescent="0.25">
      <c r="A2629" s="46" t="s">
        <v>2915</v>
      </c>
      <c r="B2629" s="46" t="s">
        <v>114</v>
      </c>
      <c r="C2629">
        <v>2022</v>
      </c>
      <c r="D2629" s="84">
        <v>13921548.889900001</v>
      </c>
      <c r="E2629">
        <v>2699367.3544388898</v>
      </c>
      <c r="F2629">
        <v>0</v>
      </c>
      <c r="G2629">
        <v>0</v>
      </c>
      <c r="H2629">
        <v>0</v>
      </c>
      <c r="I2629">
        <v>0</v>
      </c>
      <c r="J2629">
        <v>1.12321388107839</v>
      </c>
      <c r="K2629">
        <v>0</v>
      </c>
      <c r="L2629">
        <v>0</v>
      </c>
      <c r="M2629" s="38">
        <f>IF(OR(Beazley_data[[#This Row],[total_RC]]&lt;0.6,Beazley_data[[#This Row],[total_RC]]&gt;2),1,Beazley_data[[#This Row],[total_RC]])</f>
        <v>1.12321388107839</v>
      </c>
      <c r="P2629" s="39" t="str">
        <f>Beazley_data[[#This Row],[key]]</f>
        <v>PR2022</v>
      </c>
      <c r="Q2629" s="40">
        <f>Beazley_data[[#This Row],[WEP]]</f>
        <v>13921548.889900001</v>
      </c>
      <c r="R2629" s="40">
        <f t="shared" si="331"/>
        <v>8043052.3392745303</v>
      </c>
      <c r="S2629" s="41">
        <f t="shared" si="332"/>
        <v>-0.73087881349727746</v>
      </c>
      <c r="U2629" s="42">
        <f>Beazley_data[[#This Row],[Acq_costs]]</f>
        <v>2699367.3544388898</v>
      </c>
      <c r="V2629" s="40">
        <f t="shared" si="333"/>
        <v>1967955.0342620499</v>
      </c>
      <c r="W2629" s="43">
        <f t="shared" si="334"/>
        <v>-0.37166109359358768</v>
      </c>
      <c r="Y2629" s="44">
        <f>Beazley_data[[#This Row],[total_RC]]</f>
        <v>1.12321388107839</v>
      </c>
      <c r="Z2629" s="45">
        <f t="shared" si="335"/>
        <v>1.0514866875195099</v>
      </c>
      <c r="AA2629" s="43">
        <f t="shared" si="336"/>
        <v>-6.8215027741422796E-2</v>
      </c>
      <c r="AD2629" s="42">
        <f>Beazley_data[[#This Row],[Cat_incurred]]+Beazley_data[[#This Row],[incurred_exc_cat]]</f>
        <v>0</v>
      </c>
      <c r="AE2629" s="40">
        <f t="shared" si="337"/>
        <v>0</v>
      </c>
      <c r="AF2629" s="43" t="str">
        <f t="shared" si="338"/>
        <v>no values</v>
      </c>
    </row>
    <row r="2630" spans="1:32" x14ac:dyDescent="0.25">
      <c r="A2630" s="48" t="s">
        <v>2916</v>
      </c>
      <c r="B2630" s="48" t="s">
        <v>114</v>
      </c>
      <c r="C2630" s="49">
        <v>2023</v>
      </c>
      <c r="D2630" s="85">
        <v>13104310.774599999</v>
      </c>
      <c r="E2630" s="49">
        <v>3105402.8563923701</v>
      </c>
      <c r="F2630" s="49">
        <v>0</v>
      </c>
      <c r="G2630" s="49">
        <v>0</v>
      </c>
      <c r="H2630" s="49">
        <v>0</v>
      </c>
      <c r="I2630" s="49">
        <v>0</v>
      </c>
      <c r="J2630" s="49">
        <v>1.0680655641632499</v>
      </c>
      <c r="K2630" s="49">
        <v>0</v>
      </c>
      <c r="L2630" s="49">
        <v>0</v>
      </c>
      <c r="M2630" s="38">
        <f>IF(OR(Beazley_data[[#This Row],[total_RC]]&lt;0.6,Beazley_data[[#This Row],[total_RC]]&gt;2),1,Beazley_data[[#This Row],[total_RC]])</f>
        <v>1.0680655641632499</v>
      </c>
      <c r="P2630" s="39" t="str">
        <f>Beazley_data[[#This Row],[key]]</f>
        <v>PR2023</v>
      </c>
      <c r="Q2630" s="40">
        <f>Beazley_data[[#This Row],[WEP]]</f>
        <v>13104310.774599999</v>
      </c>
      <c r="R2630" s="40">
        <f t="shared" si="331"/>
        <v>0</v>
      </c>
      <c r="S2630" s="41" t="str">
        <f t="shared" si="332"/>
        <v>no values</v>
      </c>
      <c r="U2630" s="42">
        <f>Beazley_data[[#This Row],[Acq_costs]]</f>
        <v>3105402.8563923701</v>
      </c>
      <c r="V2630" s="40">
        <f t="shared" si="333"/>
        <v>0</v>
      </c>
      <c r="W2630" s="43" t="str">
        <f t="shared" si="334"/>
        <v>no values</v>
      </c>
      <c r="Y2630" s="44">
        <f>Beazley_data[[#This Row],[total_RC]]</f>
        <v>1.0680655641632499</v>
      </c>
      <c r="Z2630" s="45">
        <f t="shared" si="335"/>
        <v>0</v>
      </c>
      <c r="AA2630" s="43" t="str">
        <f t="shared" si="336"/>
        <v>no values</v>
      </c>
      <c r="AD2630" s="42">
        <f>Beazley_data[[#This Row],[Cat_incurred]]+Beazley_data[[#This Row],[incurred_exc_cat]]</f>
        <v>0</v>
      </c>
      <c r="AE2630" s="40">
        <f t="shared" si="337"/>
        <v>0</v>
      </c>
      <c r="AF2630" s="43" t="str">
        <f t="shared" si="338"/>
        <v>no values</v>
      </c>
    </row>
    <row r="2631" spans="1:32" x14ac:dyDescent="0.25">
      <c r="A2631" s="46" t="s">
        <v>2917</v>
      </c>
      <c r="B2631" s="46" t="s">
        <v>114</v>
      </c>
      <c r="C2631">
        <v>2024</v>
      </c>
      <c r="D2631" s="84">
        <v>2490248.2623999999</v>
      </c>
      <c r="E2631">
        <v>557124.93358549103</v>
      </c>
      <c r="F2631">
        <v>0</v>
      </c>
      <c r="G2631">
        <v>0</v>
      </c>
      <c r="H2631">
        <v>0</v>
      </c>
      <c r="I2631">
        <v>0</v>
      </c>
      <c r="J2631">
        <v>1.2009549866297999</v>
      </c>
      <c r="K2631">
        <v>0</v>
      </c>
      <c r="L2631">
        <v>0</v>
      </c>
      <c r="M2631" s="38">
        <f>IF(OR(Beazley_data[[#This Row],[total_RC]]&lt;0.6,Beazley_data[[#This Row],[total_RC]]&gt;2),1,Beazley_data[[#This Row],[total_RC]])</f>
        <v>1.2009549866297999</v>
      </c>
      <c r="P2631" s="39" t="str">
        <f>Beazley_data[[#This Row],[key]]</f>
        <v>PR2024</v>
      </c>
      <c r="Q2631" s="40">
        <f>Beazley_data[[#This Row],[WEP]]</f>
        <v>2490248.2623999999</v>
      </c>
      <c r="R2631" s="40">
        <f t="shared" si="331"/>
        <v>0</v>
      </c>
      <c r="S2631" s="41" t="str">
        <f t="shared" si="332"/>
        <v>no values</v>
      </c>
      <c r="U2631" s="42">
        <f>Beazley_data[[#This Row],[Acq_costs]]</f>
        <v>557124.93358549103</v>
      </c>
      <c r="V2631" s="40">
        <f t="shared" si="333"/>
        <v>0</v>
      </c>
      <c r="W2631" s="43" t="str">
        <f t="shared" si="334"/>
        <v>no values</v>
      </c>
      <c r="Y2631" s="44">
        <f>Beazley_data[[#This Row],[total_RC]]</f>
        <v>1.2009549866297999</v>
      </c>
      <c r="Z2631" s="45">
        <f t="shared" si="335"/>
        <v>0</v>
      </c>
      <c r="AA2631" s="43" t="str">
        <f t="shared" si="336"/>
        <v>no values</v>
      </c>
      <c r="AD2631" s="42">
        <f>Beazley_data[[#This Row],[Cat_incurred]]+Beazley_data[[#This Row],[incurred_exc_cat]]</f>
        <v>0</v>
      </c>
      <c r="AE2631" s="40">
        <f t="shared" si="337"/>
        <v>0</v>
      </c>
      <c r="AF2631" s="43" t="str">
        <f t="shared" si="338"/>
        <v>no values</v>
      </c>
    </row>
    <row r="2632" spans="1:32" x14ac:dyDescent="0.25">
      <c r="A2632" s="48" t="s">
        <v>2918</v>
      </c>
      <c r="B2632" s="48" t="s">
        <v>2919</v>
      </c>
      <c r="C2632" s="49">
        <v>1998</v>
      </c>
      <c r="D2632" s="85">
        <v>20293.5026</v>
      </c>
      <c r="E2632" s="49">
        <v>5891.6620451612898</v>
      </c>
      <c r="F2632" s="49">
        <v>0</v>
      </c>
      <c r="G2632" s="49">
        <v>0</v>
      </c>
      <c r="H2632" s="49">
        <v>0</v>
      </c>
      <c r="I2632" s="49">
        <v>0</v>
      </c>
      <c r="J2632" s="49"/>
      <c r="K2632" s="49">
        <v>0</v>
      </c>
      <c r="L2632" s="49">
        <v>0</v>
      </c>
      <c r="M2632" s="38">
        <f>IF(OR(Beazley_data[[#This Row],[total_RC]]&lt;0.6,Beazley_data[[#This Row],[total_RC]]&gt;2),1,Beazley_data[[#This Row],[total_RC]])</f>
        <v>1</v>
      </c>
      <c r="P2632" s="39" t="str">
        <f>Beazley_data[[#This Row],[key]]</f>
        <v>PS1998</v>
      </c>
      <c r="Q2632" s="40">
        <f>Beazley_data[[#This Row],[WEP]]</f>
        <v>20293.5026</v>
      </c>
      <c r="R2632" s="40">
        <f t="shared" si="331"/>
        <v>0</v>
      </c>
      <c r="S2632" s="41" t="str">
        <f t="shared" si="332"/>
        <v>no values</v>
      </c>
      <c r="U2632" s="42">
        <f>Beazley_data[[#This Row],[Acq_costs]]</f>
        <v>5891.6620451612898</v>
      </c>
      <c r="V2632" s="40">
        <f t="shared" si="333"/>
        <v>0</v>
      </c>
      <c r="W2632" s="43" t="str">
        <f t="shared" si="334"/>
        <v>no values</v>
      </c>
      <c r="Y2632" s="44">
        <f>Beazley_data[[#This Row],[total_RC]]</f>
        <v>0</v>
      </c>
      <c r="Z2632" s="45">
        <f t="shared" si="335"/>
        <v>0</v>
      </c>
      <c r="AA2632" s="43" t="str">
        <f t="shared" si="336"/>
        <v>no values</v>
      </c>
      <c r="AD2632" s="42">
        <f>Beazley_data[[#This Row],[Cat_incurred]]+Beazley_data[[#This Row],[incurred_exc_cat]]</f>
        <v>0</v>
      </c>
      <c r="AE2632" s="40">
        <f t="shared" si="337"/>
        <v>0</v>
      </c>
      <c r="AF2632" s="43" t="str">
        <f t="shared" si="338"/>
        <v>no values</v>
      </c>
    </row>
    <row r="2633" spans="1:32" x14ac:dyDescent="0.25">
      <c r="A2633" s="46" t="s">
        <v>2920</v>
      </c>
      <c r="B2633" s="46" t="s">
        <v>2919</v>
      </c>
      <c r="C2633">
        <v>1999</v>
      </c>
      <c r="D2633" s="84">
        <v>6775.8131999999996</v>
      </c>
      <c r="E2633">
        <v>1967.17157419355</v>
      </c>
      <c r="F2633">
        <v>0</v>
      </c>
      <c r="G2633">
        <v>0</v>
      </c>
      <c r="H2633">
        <v>0</v>
      </c>
      <c r="I2633">
        <v>0</v>
      </c>
      <c r="J2633">
        <v>0.9</v>
      </c>
      <c r="K2633">
        <v>0</v>
      </c>
      <c r="L2633">
        <v>0</v>
      </c>
      <c r="M2633" s="38">
        <f>IF(OR(Beazley_data[[#This Row],[total_RC]]&lt;0.6,Beazley_data[[#This Row],[total_RC]]&gt;2),1,Beazley_data[[#This Row],[total_RC]])</f>
        <v>0.9</v>
      </c>
      <c r="P2633" s="39" t="str">
        <f>Beazley_data[[#This Row],[key]]</f>
        <v>PS1999</v>
      </c>
      <c r="Q2633" s="40">
        <f>Beazley_data[[#This Row],[WEP]]</f>
        <v>6775.8131999999996</v>
      </c>
      <c r="R2633" s="40">
        <f t="shared" si="331"/>
        <v>0</v>
      </c>
      <c r="S2633" s="41" t="str">
        <f t="shared" si="332"/>
        <v>no values</v>
      </c>
      <c r="U2633" s="42">
        <f>Beazley_data[[#This Row],[Acq_costs]]</f>
        <v>1967.17157419355</v>
      </c>
      <c r="V2633" s="40">
        <f t="shared" si="333"/>
        <v>0</v>
      </c>
      <c r="W2633" s="43" t="str">
        <f t="shared" si="334"/>
        <v>no values</v>
      </c>
      <c r="Y2633" s="44">
        <f>Beazley_data[[#This Row],[total_RC]]</f>
        <v>0.9</v>
      </c>
      <c r="Z2633" s="45">
        <f t="shared" si="335"/>
        <v>0</v>
      </c>
      <c r="AA2633" s="43" t="str">
        <f t="shared" si="336"/>
        <v>no values</v>
      </c>
      <c r="AD2633" s="42">
        <f>Beazley_data[[#This Row],[Cat_incurred]]+Beazley_data[[#This Row],[incurred_exc_cat]]</f>
        <v>0</v>
      </c>
      <c r="AE2633" s="40">
        <f t="shared" si="337"/>
        <v>0</v>
      </c>
      <c r="AF2633" s="43" t="str">
        <f t="shared" si="338"/>
        <v>no values</v>
      </c>
    </row>
    <row r="2634" spans="1:32" x14ac:dyDescent="0.25">
      <c r="A2634" s="48" t="s">
        <v>2921</v>
      </c>
      <c r="B2634" s="48" t="s">
        <v>2919</v>
      </c>
      <c r="C2634" s="49">
        <v>2000</v>
      </c>
      <c r="D2634" s="85">
        <v>6146.0195999999996</v>
      </c>
      <c r="E2634" s="49">
        <v>1784.3282709677401</v>
      </c>
      <c r="F2634" s="49">
        <v>0</v>
      </c>
      <c r="G2634" s="49">
        <v>0</v>
      </c>
      <c r="H2634" s="49">
        <v>0</v>
      </c>
      <c r="I2634" s="49">
        <v>0</v>
      </c>
      <c r="J2634" s="49">
        <v>0.9</v>
      </c>
      <c r="K2634" s="49">
        <v>0</v>
      </c>
      <c r="L2634" s="49">
        <v>0</v>
      </c>
      <c r="M2634" s="38">
        <f>IF(OR(Beazley_data[[#This Row],[total_RC]]&lt;0.6,Beazley_data[[#This Row],[total_RC]]&gt;2),1,Beazley_data[[#This Row],[total_RC]])</f>
        <v>0.9</v>
      </c>
      <c r="P2634" s="39" t="str">
        <f>Beazley_data[[#This Row],[key]]</f>
        <v>PS2000</v>
      </c>
      <c r="Q2634" s="40">
        <f>Beazley_data[[#This Row],[WEP]]</f>
        <v>6146.0195999999996</v>
      </c>
      <c r="R2634" s="40">
        <f t="shared" si="331"/>
        <v>0</v>
      </c>
      <c r="S2634" s="41" t="str">
        <f t="shared" si="332"/>
        <v>no values</v>
      </c>
      <c r="U2634" s="42">
        <f>Beazley_data[[#This Row],[Acq_costs]]</f>
        <v>1784.3282709677401</v>
      </c>
      <c r="V2634" s="40">
        <f t="shared" si="333"/>
        <v>0</v>
      </c>
      <c r="W2634" s="43" t="str">
        <f t="shared" si="334"/>
        <v>no values</v>
      </c>
      <c r="Y2634" s="44">
        <f>Beazley_data[[#This Row],[total_RC]]</f>
        <v>0.9</v>
      </c>
      <c r="Z2634" s="45">
        <f t="shared" si="335"/>
        <v>0</v>
      </c>
      <c r="AA2634" s="43" t="str">
        <f t="shared" si="336"/>
        <v>no values</v>
      </c>
      <c r="AD2634" s="42">
        <f>Beazley_data[[#This Row],[Cat_incurred]]+Beazley_data[[#This Row],[incurred_exc_cat]]</f>
        <v>0</v>
      </c>
      <c r="AE2634" s="40">
        <f t="shared" si="337"/>
        <v>0</v>
      </c>
      <c r="AF2634" s="43" t="str">
        <f t="shared" si="338"/>
        <v>no values</v>
      </c>
    </row>
    <row r="2635" spans="1:32" x14ac:dyDescent="0.25">
      <c r="A2635" s="46" t="s">
        <v>2922</v>
      </c>
      <c r="B2635" s="46" t="s">
        <v>2919</v>
      </c>
      <c r="C2635">
        <v>2001</v>
      </c>
      <c r="D2635" s="84">
        <v>9170.3011000000006</v>
      </c>
      <c r="E2635">
        <v>2662.34548064516</v>
      </c>
      <c r="F2635">
        <v>0</v>
      </c>
      <c r="G2635">
        <v>0</v>
      </c>
      <c r="H2635">
        <v>0</v>
      </c>
      <c r="I2635">
        <v>0</v>
      </c>
      <c r="J2635">
        <v>1.1499999999999999</v>
      </c>
      <c r="K2635">
        <v>0</v>
      </c>
      <c r="L2635">
        <v>0</v>
      </c>
      <c r="M2635" s="38">
        <f>IF(OR(Beazley_data[[#This Row],[total_RC]]&lt;0.6,Beazley_data[[#This Row],[total_RC]]&gt;2),1,Beazley_data[[#This Row],[total_RC]])</f>
        <v>1.1499999999999999</v>
      </c>
      <c r="P2635" s="39" t="str">
        <f>Beazley_data[[#This Row],[key]]</f>
        <v>PS2001</v>
      </c>
      <c r="Q2635" s="40">
        <f>Beazley_data[[#This Row],[WEP]]</f>
        <v>9170.3011000000006</v>
      </c>
      <c r="R2635" s="40">
        <f t="shared" si="331"/>
        <v>0</v>
      </c>
      <c r="S2635" s="41" t="str">
        <f t="shared" si="332"/>
        <v>no values</v>
      </c>
      <c r="U2635" s="42">
        <f>Beazley_data[[#This Row],[Acq_costs]]</f>
        <v>2662.34548064516</v>
      </c>
      <c r="V2635" s="40">
        <f t="shared" si="333"/>
        <v>0</v>
      </c>
      <c r="W2635" s="43" t="str">
        <f t="shared" si="334"/>
        <v>no values</v>
      </c>
      <c r="Y2635" s="44">
        <f>Beazley_data[[#This Row],[total_RC]]</f>
        <v>1.1499999999999999</v>
      </c>
      <c r="Z2635" s="45">
        <f t="shared" si="335"/>
        <v>0</v>
      </c>
      <c r="AA2635" s="43" t="str">
        <f t="shared" si="336"/>
        <v>no values</v>
      </c>
      <c r="AD2635" s="42">
        <f>Beazley_data[[#This Row],[Cat_incurred]]+Beazley_data[[#This Row],[incurred_exc_cat]]</f>
        <v>0</v>
      </c>
      <c r="AE2635" s="40">
        <f t="shared" si="337"/>
        <v>0</v>
      </c>
      <c r="AF2635" s="43" t="str">
        <f t="shared" si="338"/>
        <v>no values</v>
      </c>
    </row>
    <row r="2636" spans="1:32" x14ac:dyDescent="0.25">
      <c r="A2636" s="48" t="s">
        <v>2923</v>
      </c>
      <c r="B2636" s="48" t="s">
        <v>2919</v>
      </c>
      <c r="C2636" s="49">
        <v>2003</v>
      </c>
      <c r="D2636" s="85">
        <v>17404.4997</v>
      </c>
      <c r="E2636" s="49">
        <v>5801.4998999999998</v>
      </c>
      <c r="F2636" s="49">
        <v>0</v>
      </c>
      <c r="G2636" s="49">
        <v>0</v>
      </c>
      <c r="H2636" s="49">
        <v>0</v>
      </c>
      <c r="I2636" s="49">
        <v>0</v>
      </c>
      <c r="J2636" s="49">
        <v>1.07</v>
      </c>
      <c r="K2636" s="49">
        <v>0</v>
      </c>
      <c r="L2636" s="49">
        <v>0</v>
      </c>
      <c r="M2636" s="38">
        <f>IF(OR(Beazley_data[[#This Row],[total_RC]]&lt;0.6,Beazley_data[[#This Row],[total_RC]]&gt;2),1,Beazley_data[[#This Row],[total_RC]])</f>
        <v>1.07</v>
      </c>
      <c r="P2636" s="39" t="str">
        <f>Beazley_data[[#This Row],[key]]</f>
        <v>PS2003</v>
      </c>
      <c r="Q2636" s="40">
        <f>Beazley_data[[#This Row],[WEP]]</f>
        <v>17404.4997</v>
      </c>
      <c r="R2636" s="40">
        <f t="shared" si="331"/>
        <v>0</v>
      </c>
      <c r="S2636" s="41" t="str">
        <f t="shared" si="332"/>
        <v>no values</v>
      </c>
      <c r="U2636" s="42">
        <f>Beazley_data[[#This Row],[Acq_costs]]</f>
        <v>5801.4998999999998</v>
      </c>
      <c r="V2636" s="40">
        <f t="shared" si="333"/>
        <v>0</v>
      </c>
      <c r="W2636" s="43" t="str">
        <f t="shared" si="334"/>
        <v>no values</v>
      </c>
      <c r="Y2636" s="44">
        <f>Beazley_data[[#This Row],[total_RC]]</f>
        <v>1.07</v>
      </c>
      <c r="Z2636" s="45">
        <f t="shared" si="335"/>
        <v>0</v>
      </c>
      <c r="AA2636" s="43" t="str">
        <f t="shared" si="336"/>
        <v>no values</v>
      </c>
      <c r="AD2636" s="42">
        <f>Beazley_data[[#This Row],[Cat_incurred]]+Beazley_data[[#This Row],[incurred_exc_cat]]</f>
        <v>0</v>
      </c>
      <c r="AE2636" s="40">
        <f t="shared" si="337"/>
        <v>0</v>
      </c>
      <c r="AF2636" s="43" t="str">
        <f t="shared" si="338"/>
        <v>no values</v>
      </c>
    </row>
    <row r="2637" spans="1:32" x14ac:dyDescent="0.25">
      <c r="A2637" s="46" t="s">
        <v>2924</v>
      </c>
      <c r="B2637" s="46" t="s">
        <v>61</v>
      </c>
      <c r="C2637">
        <v>2003</v>
      </c>
      <c r="D2637" s="84">
        <v>1615076.75</v>
      </c>
      <c r="E2637">
        <v>611753.25</v>
      </c>
      <c r="F2637">
        <v>151948.12539999999</v>
      </c>
      <c r="G2637">
        <v>151948.12539999999</v>
      </c>
      <c r="H2637">
        <v>0</v>
      </c>
      <c r="I2637">
        <v>0</v>
      </c>
      <c r="J2637">
        <v>1.01</v>
      </c>
      <c r="K2637">
        <v>151948.12539999999</v>
      </c>
      <c r="L2637">
        <v>151948.12539999999</v>
      </c>
      <c r="M2637" s="38">
        <f>IF(OR(Beazley_data[[#This Row],[total_RC]]&lt;0.6,Beazley_data[[#This Row],[total_RC]]&gt;2),1,Beazley_data[[#This Row],[total_RC]])</f>
        <v>1.01</v>
      </c>
      <c r="P2637" s="39" t="str">
        <f>Beazley_data[[#This Row],[key]]</f>
        <v>PU2003</v>
      </c>
      <c r="Q2637" s="40">
        <f>Beazley_data[[#This Row],[WEP]]</f>
        <v>1615076.75</v>
      </c>
      <c r="R2637" s="40">
        <f t="shared" si="331"/>
        <v>1615076.75</v>
      </c>
      <c r="S2637" s="41">
        <f t="shared" si="332"/>
        <v>0</v>
      </c>
      <c r="U2637" s="42">
        <f>Beazley_data[[#This Row],[Acq_costs]]</f>
        <v>611753.25</v>
      </c>
      <c r="V2637" s="40">
        <f t="shared" si="333"/>
        <v>611753.25</v>
      </c>
      <c r="W2637" s="43">
        <f t="shared" si="334"/>
        <v>0</v>
      </c>
      <c r="Y2637" s="44">
        <f>Beazley_data[[#This Row],[total_RC]]</f>
        <v>1.01</v>
      </c>
      <c r="Z2637" s="45">
        <f t="shared" si="335"/>
        <v>1.0099999999559599</v>
      </c>
      <c r="AA2637" s="43">
        <f t="shared" si="336"/>
        <v>-4.3604064255590211E-11</v>
      </c>
      <c r="AD2637" s="42">
        <f>Beazley_data[[#This Row],[Cat_incurred]]+Beazley_data[[#This Row],[incurred_exc_cat]]</f>
        <v>151948.12539999999</v>
      </c>
      <c r="AE2637" s="40">
        <f t="shared" si="337"/>
        <v>151948.12539999999</v>
      </c>
      <c r="AF2637" s="43">
        <f t="shared" si="338"/>
        <v>0</v>
      </c>
    </row>
    <row r="2638" spans="1:32" x14ac:dyDescent="0.25">
      <c r="A2638" s="48" t="s">
        <v>2925</v>
      </c>
      <c r="B2638" s="48" t="s">
        <v>61</v>
      </c>
      <c r="C2638" s="49">
        <v>2005</v>
      </c>
      <c r="D2638" s="85">
        <v>58586.535499999998</v>
      </c>
      <c r="E2638" s="49">
        <v>13962.660333333301</v>
      </c>
      <c r="F2638" s="49">
        <v>0</v>
      </c>
      <c r="G2638" s="49">
        <v>0</v>
      </c>
      <c r="H2638" s="49">
        <v>94254.0090522112</v>
      </c>
      <c r="I2638" s="49">
        <v>94254.0090522112</v>
      </c>
      <c r="J2638" s="49"/>
      <c r="K2638" s="49">
        <v>94254.0090522112</v>
      </c>
      <c r="L2638" s="49">
        <v>94254.0090522112</v>
      </c>
      <c r="M2638" s="38">
        <f>IF(OR(Beazley_data[[#This Row],[total_RC]]&lt;0.6,Beazley_data[[#This Row],[total_RC]]&gt;2),1,Beazley_data[[#This Row],[total_RC]])</f>
        <v>1</v>
      </c>
      <c r="P2638" s="39" t="str">
        <f>Beazley_data[[#This Row],[key]]</f>
        <v>PU2005</v>
      </c>
      <c r="Q2638" s="40">
        <f>Beazley_data[[#This Row],[WEP]]</f>
        <v>58586.535499999998</v>
      </c>
      <c r="R2638" s="40">
        <f t="shared" si="331"/>
        <v>60179.564258466002</v>
      </c>
      <c r="S2638" s="41">
        <f t="shared" si="332"/>
        <v>2.6471257778206626E-2</v>
      </c>
      <c r="U2638" s="42">
        <f>Beazley_data[[#This Row],[Acq_costs]]</f>
        <v>13962.660333333301</v>
      </c>
      <c r="V2638" s="40">
        <f t="shared" si="333"/>
        <v>14360.9186705148</v>
      </c>
      <c r="W2638" s="43">
        <f t="shared" si="334"/>
        <v>2.7732093351324812E-2</v>
      </c>
      <c r="Y2638" s="44">
        <f>Beazley_data[[#This Row],[total_RC]]</f>
        <v>0</v>
      </c>
      <c r="Z2638" s="45">
        <f t="shared" si="335"/>
        <v>0</v>
      </c>
      <c r="AA2638" s="43" t="str">
        <f t="shared" si="336"/>
        <v>no values</v>
      </c>
      <c r="AD2638" s="42">
        <f>Beazley_data[[#This Row],[Cat_incurred]]+Beazley_data[[#This Row],[incurred_exc_cat]]</f>
        <v>94254.0090522112</v>
      </c>
      <c r="AE2638" s="40">
        <f t="shared" si="337"/>
        <v>98613.812015345597</v>
      </c>
      <c r="AF2638" s="43">
        <f t="shared" si="338"/>
        <v>4.4210875475090179E-2</v>
      </c>
    </row>
    <row r="2639" spans="1:32" x14ac:dyDescent="0.25">
      <c r="A2639" s="46" t="s">
        <v>2926</v>
      </c>
      <c r="B2639" s="46" t="s">
        <v>61</v>
      </c>
      <c r="C2639">
        <v>2006</v>
      </c>
      <c r="D2639" s="84">
        <v>1002096.5264</v>
      </c>
      <c r="E2639">
        <v>336670.95430207602</v>
      </c>
      <c r="F2639">
        <v>1554.21332413</v>
      </c>
      <c r="G2639">
        <v>1554.21332413</v>
      </c>
      <c r="H2639">
        <v>665543.24955924798</v>
      </c>
      <c r="I2639">
        <v>665543.24955924798</v>
      </c>
      <c r="J2639">
        <v>1</v>
      </c>
      <c r="K2639">
        <v>667097.46288337803</v>
      </c>
      <c r="L2639">
        <v>667097.46288337803</v>
      </c>
      <c r="M2639" s="38">
        <f>IF(OR(Beazley_data[[#This Row],[total_RC]]&lt;0.6,Beazley_data[[#This Row],[total_RC]]&gt;2),1,Beazley_data[[#This Row],[total_RC]])</f>
        <v>1</v>
      </c>
      <c r="P2639" s="39" t="str">
        <f>Beazley_data[[#This Row],[key]]</f>
        <v>PU2006</v>
      </c>
      <c r="Q2639" s="40">
        <f>Beazley_data[[#This Row],[WEP]]</f>
        <v>1002096.5264</v>
      </c>
      <c r="R2639" s="40">
        <f t="shared" si="331"/>
        <v>1037163.33869242</v>
      </c>
      <c r="S2639" s="41">
        <f t="shared" si="332"/>
        <v>3.3810308351845286E-2</v>
      </c>
      <c r="U2639" s="42">
        <f>Beazley_data[[#This Row],[Acq_costs]]</f>
        <v>336670.95430207602</v>
      </c>
      <c r="V2639" s="40">
        <f t="shared" si="333"/>
        <v>348479.09807884798</v>
      </c>
      <c r="W2639" s="43">
        <f t="shared" si="334"/>
        <v>3.3884797802421464E-2</v>
      </c>
      <c r="Y2639" s="44">
        <f>Beazley_data[[#This Row],[total_RC]]</f>
        <v>1</v>
      </c>
      <c r="Z2639" s="45">
        <f t="shared" si="335"/>
        <v>1</v>
      </c>
      <c r="AA2639" s="43">
        <f t="shared" si="336"/>
        <v>0</v>
      </c>
      <c r="AD2639" s="42">
        <f>Beazley_data[[#This Row],[Cat_incurred]]+Beazley_data[[#This Row],[incurred_exc_cat]]</f>
        <v>667097.46288337803</v>
      </c>
      <c r="AE2639" s="40">
        <f t="shared" si="337"/>
        <v>697663.16354619095</v>
      </c>
      <c r="AF2639" s="43">
        <f t="shared" si="338"/>
        <v>4.3811544395505726E-2</v>
      </c>
    </row>
    <row r="2640" spans="1:32" x14ac:dyDescent="0.25">
      <c r="A2640" s="48" t="s">
        <v>2927</v>
      </c>
      <c r="B2640" s="48" t="s">
        <v>61</v>
      </c>
      <c r="C2640" s="49">
        <v>2007</v>
      </c>
      <c r="D2640" s="85">
        <v>2238413.2316999999</v>
      </c>
      <c r="E2640" s="49">
        <v>629914.85803181503</v>
      </c>
      <c r="F2640" s="49">
        <v>113456.48416583</v>
      </c>
      <c r="G2640" s="49">
        <v>113456.48416583</v>
      </c>
      <c r="H2640" s="49">
        <v>1557861.1776493201</v>
      </c>
      <c r="I2640" s="49">
        <v>1557861.1776493201</v>
      </c>
      <c r="J2640" s="49">
        <v>0.98739986356882103</v>
      </c>
      <c r="K2640" s="49">
        <v>1671317.6618151499</v>
      </c>
      <c r="L2640" s="49">
        <v>1671317.6618151499</v>
      </c>
      <c r="M2640" s="38">
        <f>IF(OR(Beazley_data[[#This Row],[total_RC]]&lt;0.6,Beazley_data[[#This Row],[total_RC]]&gt;2),1,Beazley_data[[#This Row],[total_RC]])</f>
        <v>0.98739986356882103</v>
      </c>
      <c r="P2640" s="39" t="str">
        <f>Beazley_data[[#This Row],[key]]</f>
        <v>PU2007</v>
      </c>
      <c r="Q2640" s="40">
        <f>Beazley_data[[#This Row],[WEP]]</f>
        <v>2238413.2316999999</v>
      </c>
      <c r="R2640" s="40">
        <f t="shared" si="331"/>
        <v>2288341.3127744002</v>
      </c>
      <c r="S2640" s="41">
        <f t="shared" si="332"/>
        <v>2.1818458984104606E-2</v>
      </c>
      <c r="U2640" s="42">
        <f>Beazley_data[[#This Row],[Acq_costs]]</f>
        <v>629914.85803181503</v>
      </c>
      <c r="V2640" s="40">
        <f t="shared" si="333"/>
        <v>642996.730581432</v>
      </c>
      <c r="W2640" s="43">
        <f t="shared" si="334"/>
        <v>2.0345161845205087E-2</v>
      </c>
      <c r="Y2640" s="44">
        <f>Beazley_data[[#This Row],[total_RC]]</f>
        <v>0.98739986356882103</v>
      </c>
      <c r="Z2640" s="45">
        <f t="shared" si="335"/>
        <v>0.98726491546709905</v>
      </c>
      <c r="AA2640" s="43">
        <f t="shared" si="336"/>
        <v>-1.3668884572702613E-4</v>
      </c>
      <c r="AD2640" s="42">
        <f>Beazley_data[[#This Row],[Cat_incurred]]+Beazley_data[[#This Row],[incurred_exc_cat]]</f>
        <v>1671317.6618151502</v>
      </c>
      <c r="AE2640" s="40">
        <f t="shared" si="337"/>
        <v>1713498.87708754</v>
      </c>
      <c r="AF2640" s="43">
        <f t="shared" si="338"/>
        <v>2.4617007829083534E-2</v>
      </c>
    </row>
    <row r="2641" spans="1:32" x14ac:dyDescent="0.25">
      <c r="A2641" s="46" t="s">
        <v>2928</v>
      </c>
      <c r="B2641" s="46" t="s">
        <v>61</v>
      </c>
      <c r="C2641">
        <v>2008</v>
      </c>
      <c r="D2641" s="84">
        <v>4613007.0684000002</v>
      </c>
      <c r="E2641">
        <v>1602508.86409887</v>
      </c>
      <c r="F2641">
        <v>168251.544139529</v>
      </c>
      <c r="G2641">
        <v>168251.544139529</v>
      </c>
      <c r="H2641">
        <v>2206043.40708294</v>
      </c>
      <c r="I2641">
        <v>2206043.40708294</v>
      </c>
      <c r="J2641">
        <v>0.99680045128266104</v>
      </c>
      <c r="K2641">
        <v>2374294.95122247</v>
      </c>
      <c r="L2641">
        <v>2374294.95122247</v>
      </c>
      <c r="M2641" s="38">
        <f>IF(OR(Beazley_data[[#This Row],[total_RC]]&lt;0.6,Beazley_data[[#This Row],[total_RC]]&gt;2),1,Beazley_data[[#This Row],[total_RC]])</f>
        <v>0.99680045128266104</v>
      </c>
      <c r="P2641" s="39" t="str">
        <f>Beazley_data[[#This Row],[key]]</f>
        <v>PU2008</v>
      </c>
      <c r="Q2641" s="40">
        <f>Beazley_data[[#This Row],[WEP]]</f>
        <v>4613007.0684000002</v>
      </c>
      <c r="R2641" s="40">
        <f t="shared" si="331"/>
        <v>4659225.36687891</v>
      </c>
      <c r="S2641" s="41">
        <f t="shared" si="332"/>
        <v>9.9197387633279833E-3</v>
      </c>
      <c r="U2641" s="42">
        <f>Beazley_data[[#This Row],[Acq_costs]]</f>
        <v>1602508.86409887</v>
      </c>
      <c r="V2641" s="40">
        <f t="shared" si="333"/>
        <v>1615312.74958157</v>
      </c>
      <c r="W2641" s="43">
        <f t="shared" si="334"/>
        <v>7.9265674625652455E-3</v>
      </c>
      <c r="Y2641" s="44">
        <f>Beazley_data[[#This Row],[total_RC]]</f>
        <v>0.99680045128266104</v>
      </c>
      <c r="Z2641" s="45">
        <f t="shared" si="335"/>
        <v>0.99680285796694901</v>
      </c>
      <c r="AA2641" s="43">
        <f t="shared" si="336"/>
        <v>2.4144034788168432E-6</v>
      </c>
      <c r="AD2641" s="42">
        <f>Beazley_data[[#This Row],[Cat_incurred]]+Beazley_data[[#This Row],[incurred_exc_cat]]</f>
        <v>2374294.9512224691</v>
      </c>
      <c r="AE2641" s="40">
        <f t="shared" si="337"/>
        <v>2455884.1410274198</v>
      </c>
      <c r="AF2641" s="43">
        <f t="shared" si="338"/>
        <v>3.3221921361004381E-2</v>
      </c>
    </row>
    <row r="2642" spans="1:32" x14ac:dyDescent="0.25">
      <c r="A2642" s="48" t="s">
        <v>2929</v>
      </c>
      <c r="B2642" s="48" t="s">
        <v>61</v>
      </c>
      <c r="C2642" s="49">
        <v>2009</v>
      </c>
      <c r="D2642" s="85">
        <v>2573777.7636000002</v>
      </c>
      <c r="E2642" s="49">
        <v>905954.01972221094</v>
      </c>
      <c r="F2642" s="49">
        <v>18271.503700000001</v>
      </c>
      <c r="G2642" s="49">
        <v>18271.503700000001</v>
      </c>
      <c r="H2642" s="49">
        <v>666214.37920425599</v>
      </c>
      <c r="I2642" s="49">
        <v>666214.37920425599</v>
      </c>
      <c r="J2642" s="49">
        <v>1.00110461899929</v>
      </c>
      <c r="K2642" s="49">
        <v>684485.882904256</v>
      </c>
      <c r="L2642" s="49">
        <v>684485.882904256</v>
      </c>
      <c r="M2642" s="38">
        <f>IF(OR(Beazley_data[[#This Row],[total_RC]]&lt;0.6,Beazley_data[[#This Row],[total_RC]]&gt;2),1,Beazley_data[[#This Row],[total_RC]])</f>
        <v>1.00110461899929</v>
      </c>
      <c r="P2642" s="39" t="str">
        <f>Beazley_data[[#This Row],[key]]</f>
        <v>PU2009</v>
      </c>
      <c r="Q2642" s="40">
        <f>Beazley_data[[#This Row],[WEP]]</f>
        <v>2573777.7636000002</v>
      </c>
      <c r="R2642" s="40">
        <f t="shared" si="331"/>
        <v>2604020.7578233201</v>
      </c>
      <c r="S2642" s="41">
        <f t="shared" si="332"/>
        <v>1.1613960500299468E-2</v>
      </c>
      <c r="U2642" s="42">
        <f>Beazley_data[[#This Row],[Acq_costs]]</f>
        <v>905954.01972221094</v>
      </c>
      <c r="V2642" s="40">
        <f t="shared" si="333"/>
        <v>914832.77436580101</v>
      </c>
      <c r="W2642" s="43">
        <f t="shared" si="334"/>
        <v>9.7053307362596226E-3</v>
      </c>
      <c r="Y2642" s="44">
        <f>Beazley_data[[#This Row],[total_RC]]</f>
        <v>1.00110461899929</v>
      </c>
      <c r="Z2642" s="45">
        <f t="shared" si="335"/>
        <v>1.0010985022948899</v>
      </c>
      <c r="AA2642" s="43">
        <f t="shared" si="336"/>
        <v>-6.1099925592461712E-6</v>
      </c>
      <c r="AD2642" s="42">
        <f>Beazley_data[[#This Row],[Cat_incurred]]+Beazley_data[[#This Row],[incurred_exc_cat]]</f>
        <v>684485.882904256</v>
      </c>
      <c r="AE2642" s="40">
        <f t="shared" si="337"/>
        <v>717954.82878224296</v>
      </c>
      <c r="AF2642" s="43">
        <f t="shared" si="338"/>
        <v>4.6617063548071984E-2</v>
      </c>
    </row>
    <row r="2643" spans="1:32" x14ac:dyDescent="0.25">
      <c r="A2643" s="46" t="s">
        <v>2930</v>
      </c>
      <c r="B2643" s="46" t="s">
        <v>61</v>
      </c>
      <c r="C2643">
        <v>2010</v>
      </c>
      <c r="D2643" s="84">
        <v>2342638.3750999998</v>
      </c>
      <c r="E2643">
        <v>802295.52147013601</v>
      </c>
      <c r="F2643">
        <v>120967.47774233999</v>
      </c>
      <c r="G2643">
        <v>120967.47774233999</v>
      </c>
      <c r="H2643">
        <v>763771.04805403599</v>
      </c>
      <c r="I2643">
        <v>763771.04805403599</v>
      </c>
      <c r="J2643">
        <v>0.98504860482109702</v>
      </c>
      <c r="K2643">
        <v>884738.52579637605</v>
      </c>
      <c r="L2643">
        <v>884738.52579637605</v>
      </c>
      <c r="M2643" s="38">
        <f>IF(OR(Beazley_data[[#This Row],[total_RC]]&lt;0.6,Beazley_data[[#This Row],[total_RC]]&gt;2),1,Beazley_data[[#This Row],[total_RC]])</f>
        <v>0.98504860482109702</v>
      </c>
      <c r="P2643" s="39" t="str">
        <f>Beazley_data[[#This Row],[key]]</f>
        <v>PU2010</v>
      </c>
      <c r="Q2643" s="40">
        <f>Beazley_data[[#This Row],[WEP]]</f>
        <v>2342638.3750999998</v>
      </c>
      <c r="R2643" s="40">
        <f t="shared" si="331"/>
        <v>2384886.1444580099</v>
      </c>
      <c r="S2643" s="41">
        <f t="shared" si="332"/>
        <v>1.7714795088304425E-2</v>
      </c>
      <c r="U2643" s="42">
        <f>Beazley_data[[#This Row],[Acq_costs]]</f>
        <v>802295.52147013601</v>
      </c>
      <c r="V2643" s="40">
        <f t="shared" si="333"/>
        <v>815277.54289230902</v>
      </c>
      <c r="W2643" s="43">
        <f t="shared" si="334"/>
        <v>1.5923438018564218E-2</v>
      </c>
      <c r="Y2643" s="44">
        <f>Beazley_data[[#This Row],[total_RC]]</f>
        <v>0.98504860482109702</v>
      </c>
      <c r="Z2643" s="45">
        <f t="shared" si="335"/>
        <v>0.98468203582668601</v>
      </c>
      <c r="AA2643" s="43">
        <f t="shared" si="336"/>
        <v>-3.7227143491376681E-4</v>
      </c>
      <c r="AD2643" s="42">
        <f>Beazley_data[[#This Row],[Cat_incurred]]+Beazley_data[[#This Row],[incurred_exc_cat]]</f>
        <v>884738.52579637594</v>
      </c>
      <c r="AE2643" s="40">
        <f t="shared" si="337"/>
        <v>918430.02328886394</v>
      </c>
      <c r="AF2643" s="43">
        <f t="shared" si="338"/>
        <v>3.6683793689409237E-2</v>
      </c>
    </row>
    <row r="2644" spans="1:32" x14ac:dyDescent="0.25">
      <c r="A2644" s="48" t="s">
        <v>2931</v>
      </c>
      <c r="B2644" s="48" t="s">
        <v>61</v>
      </c>
      <c r="C2644" s="49">
        <v>2011</v>
      </c>
      <c r="D2644" s="85">
        <v>1864075.4683999999</v>
      </c>
      <c r="E2644" s="49">
        <v>760818.53868307604</v>
      </c>
      <c r="F2644" s="49">
        <v>87756.660733669996</v>
      </c>
      <c r="G2644" s="49">
        <v>87756.660733669996</v>
      </c>
      <c r="H2644" s="49">
        <v>392148.77132016199</v>
      </c>
      <c r="I2644" s="49">
        <v>392148.77132016199</v>
      </c>
      <c r="J2644" s="49">
        <v>0.92852123161865496</v>
      </c>
      <c r="K2644" s="49">
        <v>479905.43205383199</v>
      </c>
      <c r="L2644" s="49">
        <v>479905.43205383199</v>
      </c>
      <c r="M2644" s="38">
        <f>IF(OR(Beazley_data[[#This Row],[total_RC]]&lt;0.6,Beazley_data[[#This Row],[total_RC]]&gt;2),1,Beazley_data[[#This Row],[total_RC]])</f>
        <v>0.92852123161865496</v>
      </c>
      <c r="P2644" s="39" t="str">
        <f>Beazley_data[[#This Row],[key]]</f>
        <v>PU2011</v>
      </c>
      <c r="Q2644" s="40">
        <f>Beazley_data[[#This Row],[WEP]]</f>
        <v>1864075.4683999999</v>
      </c>
      <c r="R2644" s="40">
        <f t="shared" si="331"/>
        <v>1884075.09090205</v>
      </c>
      <c r="S2644" s="41">
        <f t="shared" si="332"/>
        <v>1.061508779486851E-2</v>
      </c>
      <c r="U2644" s="42">
        <f>Beazley_data[[#This Row],[Acq_costs]]</f>
        <v>760818.53868307604</v>
      </c>
      <c r="V2644" s="40">
        <f t="shared" si="333"/>
        <v>767239.63503353298</v>
      </c>
      <c r="W2644" s="43">
        <f t="shared" si="334"/>
        <v>8.3690884272112666E-3</v>
      </c>
      <c r="Y2644" s="44">
        <f>Beazley_data[[#This Row],[total_RC]]</f>
        <v>0.92852123161865496</v>
      </c>
      <c r="Z2644" s="45">
        <f t="shared" si="335"/>
        <v>0.92903321876061395</v>
      </c>
      <c r="AA2644" s="43">
        <f t="shared" si="336"/>
        <v>5.5109670097912452E-4</v>
      </c>
      <c r="AD2644" s="42">
        <f>Beazley_data[[#This Row],[Cat_incurred]]+Beazley_data[[#This Row],[incurred_exc_cat]]</f>
        <v>479905.43205383199</v>
      </c>
      <c r="AE2644" s="40">
        <f t="shared" si="337"/>
        <v>487730.627413576</v>
      </c>
      <c r="AF2644" s="43">
        <f t="shared" si="338"/>
        <v>1.6044092619815247E-2</v>
      </c>
    </row>
    <row r="2645" spans="1:32" x14ac:dyDescent="0.25">
      <c r="A2645" s="46" t="s">
        <v>2932</v>
      </c>
      <c r="B2645" s="46" t="s">
        <v>61</v>
      </c>
      <c r="C2645">
        <v>2012</v>
      </c>
      <c r="D2645" s="84">
        <v>2819997.7080000001</v>
      </c>
      <c r="E2645">
        <v>892331.00462760101</v>
      </c>
      <c r="F2645">
        <v>124517.697485629</v>
      </c>
      <c r="G2645">
        <v>124517.697485629</v>
      </c>
      <c r="H2645">
        <v>794439.03115556901</v>
      </c>
      <c r="I2645">
        <v>794439.03115556901</v>
      </c>
      <c r="J2645">
        <v>0.99279596937580505</v>
      </c>
      <c r="K2645">
        <v>918956.72864119802</v>
      </c>
      <c r="L2645">
        <v>918956.72864119802</v>
      </c>
      <c r="M2645" s="38">
        <f>IF(OR(Beazley_data[[#This Row],[total_RC]]&lt;0.6,Beazley_data[[#This Row],[total_RC]]&gt;2),1,Beazley_data[[#This Row],[total_RC]])</f>
        <v>0.99279596937580505</v>
      </c>
      <c r="P2645" s="39" t="str">
        <f>Beazley_data[[#This Row],[key]]</f>
        <v>PU2012</v>
      </c>
      <c r="Q2645" s="40">
        <f>Beazley_data[[#This Row],[WEP]]</f>
        <v>2819997.7080000001</v>
      </c>
      <c r="R2645" s="40">
        <f t="shared" si="331"/>
        <v>2856838.7640368799</v>
      </c>
      <c r="S2645" s="41">
        <f t="shared" si="332"/>
        <v>1.2895742140106364E-2</v>
      </c>
      <c r="U2645" s="42">
        <f>Beazley_data[[#This Row],[Acq_costs]]</f>
        <v>892331.00462760101</v>
      </c>
      <c r="V2645" s="40">
        <f t="shared" si="333"/>
        <v>902295.25421356899</v>
      </c>
      <c r="W2645" s="43">
        <f t="shared" si="334"/>
        <v>1.1043225085620905E-2</v>
      </c>
      <c r="Y2645" s="44">
        <f>Beazley_data[[#This Row],[total_RC]]</f>
        <v>0.99279596937580505</v>
      </c>
      <c r="Z2645" s="45">
        <f t="shared" si="335"/>
        <v>0.992853467980091</v>
      </c>
      <c r="AA2645" s="43">
        <f t="shared" si="336"/>
        <v>5.7912477661906858E-5</v>
      </c>
      <c r="AD2645" s="42">
        <f>Beazley_data[[#This Row],[Cat_incurred]]+Beazley_data[[#This Row],[incurred_exc_cat]]</f>
        <v>918956.72864119802</v>
      </c>
      <c r="AE2645" s="40">
        <f t="shared" si="337"/>
        <v>960282.96437559999</v>
      </c>
      <c r="AF2645" s="43">
        <f t="shared" si="338"/>
        <v>4.3035477320243126E-2</v>
      </c>
    </row>
    <row r="2646" spans="1:32" x14ac:dyDescent="0.25">
      <c r="A2646" s="48" t="s">
        <v>2933</v>
      </c>
      <c r="B2646" s="48" t="s">
        <v>61</v>
      </c>
      <c r="C2646" s="49">
        <v>2013</v>
      </c>
      <c r="D2646" s="85">
        <v>2879292.3</v>
      </c>
      <c r="E2646" s="49">
        <v>902085.68641103106</v>
      </c>
      <c r="F2646" s="49">
        <v>52890.423999999999</v>
      </c>
      <c r="G2646" s="49">
        <v>52890.423999999999</v>
      </c>
      <c r="H2646" s="49">
        <v>1389495.7933482199</v>
      </c>
      <c r="I2646" s="49">
        <v>1389495.7933482199</v>
      </c>
      <c r="J2646" s="49">
        <v>0.996685593626365</v>
      </c>
      <c r="K2646" s="49">
        <v>1442386.2173482201</v>
      </c>
      <c r="L2646" s="49">
        <v>1442386.2173482201</v>
      </c>
      <c r="M2646" s="38">
        <f>IF(OR(Beazley_data[[#This Row],[total_RC]]&lt;0.6,Beazley_data[[#This Row],[total_RC]]&gt;2),1,Beazley_data[[#This Row],[total_RC]])</f>
        <v>0.996685593626365</v>
      </c>
      <c r="P2646" s="39" t="str">
        <f>Beazley_data[[#This Row],[key]]</f>
        <v>PU2013</v>
      </c>
      <c r="Q2646" s="40">
        <f>Beazley_data[[#This Row],[WEP]]</f>
        <v>2879292.3</v>
      </c>
      <c r="R2646" s="40">
        <f t="shared" si="331"/>
        <v>3153507.3069319301</v>
      </c>
      <c r="S2646" s="41">
        <f t="shared" si="332"/>
        <v>8.6955564152066622E-2</v>
      </c>
      <c r="U2646" s="42">
        <f>Beazley_data[[#This Row],[Acq_costs]]</f>
        <v>902085.68641103106</v>
      </c>
      <c r="V2646" s="40">
        <f t="shared" si="333"/>
        <v>986108.02321758296</v>
      </c>
      <c r="W2646" s="43">
        <f t="shared" si="334"/>
        <v>8.5206016813852176E-2</v>
      </c>
      <c r="Y2646" s="44">
        <f>Beazley_data[[#This Row],[total_RC]]</f>
        <v>0.996685593626365</v>
      </c>
      <c r="Z2646" s="45">
        <f t="shared" si="335"/>
        <v>0.99704297000616304</v>
      </c>
      <c r="AA2646" s="43">
        <f t="shared" si="336"/>
        <v>3.58436286648546E-4</v>
      </c>
      <c r="AD2646" s="42">
        <f>Beazley_data[[#This Row],[Cat_incurred]]+Beazley_data[[#This Row],[incurred_exc_cat]]</f>
        <v>1442386.2173482198</v>
      </c>
      <c r="AE2646" s="40">
        <f t="shared" si="337"/>
        <v>1753723.2551977199</v>
      </c>
      <c r="AF2646" s="43">
        <f t="shared" si="338"/>
        <v>0.17752917224924353</v>
      </c>
    </row>
    <row r="2647" spans="1:32" x14ac:dyDescent="0.25">
      <c r="A2647" s="46" t="s">
        <v>2934</v>
      </c>
      <c r="B2647" s="46" t="s">
        <v>61</v>
      </c>
      <c r="C2647">
        <v>2014</v>
      </c>
      <c r="D2647" s="84">
        <v>3289576.3785000001</v>
      </c>
      <c r="E2647">
        <v>1030436.1150253901</v>
      </c>
      <c r="F2647">
        <v>37383.596799999999</v>
      </c>
      <c r="G2647">
        <v>37383.596799999999</v>
      </c>
      <c r="H2647">
        <v>848742.06399601104</v>
      </c>
      <c r="I2647">
        <v>848742.06399601104</v>
      </c>
      <c r="J2647">
        <v>1</v>
      </c>
      <c r="K2647">
        <v>886125.66079601098</v>
      </c>
      <c r="L2647">
        <v>886125.66079601098</v>
      </c>
      <c r="M2647" s="38">
        <f>IF(OR(Beazley_data[[#This Row],[total_RC]]&lt;0.6,Beazley_data[[#This Row],[total_RC]]&gt;2),1,Beazley_data[[#This Row],[total_RC]])</f>
        <v>1</v>
      </c>
      <c r="P2647" s="39" t="str">
        <f>Beazley_data[[#This Row],[key]]</f>
        <v>PU2014</v>
      </c>
      <c r="Q2647" s="40">
        <f>Beazley_data[[#This Row],[WEP]]</f>
        <v>3289576.3785000001</v>
      </c>
      <c r="R2647" s="40">
        <f t="shared" si="331"/>
        <v>4618344.63742493</v>
      </c>
      <c r="S2647" s="41">
        <f t="shared" si="332"/>
        <v>0.28771526666875535</v>
      </c>
      <c r="U2647" s="42">
        <f>Beazley_data[[#This Row],[Acq_costs]]</f>
        <v>1030436.1150253901</v>
      </c>
      <c r="V2647" s="40">
        <f t="shared" si="333"/>
        <v>1214208.70930939</v>
      </c>
      <c r="W2647" s="43">
        <f t="shared" si="334"/>
        <v>0.15135173457001885</v>
      </c>
      <c r="Y2647" s="44">
        <f>Beazley_data[[#This Row],[total_RC]]</f>
        <v>1</v>
      </c>
      <c r="Z2647" s="45">
        <f t="shared" si="335"/>
        <v>1</v>
      </c>
      <c r="AA2647" s="43">
        <f t="shared" si="336"/>
        <v>0</v>
      </c>
      <c r="AD2647" s="42">
        <f>Beazley_data[[#This Row],[Cat_incurred]]+Beazley_data[[#This Row],[incurred_exc_cat]]</f>
        <v>886125.6607960111</v>
      </c>
      <c r="AE2647" s="40">
        <f t="shared" si="337"/>
        <v>1421494.26950143</v>
      </c>
      <c r="AF2647" s="43">
        <f t="shared" si="338"/>
        <v>0.37662382479613671</v>
      </c>
    </row>
    <row r="2648" spans="1:32" x14ac:dyDescent="0.25">
      <c r="A2648" s="48" t="s">
        <v>2935</v>
      </c>
      <c r="B2648" s="48" t="s">
        <v>61</v>
      </c>
      <c r="C2648" s="49">
        <v>2015</v>
      </c>
      <c r="D2648" s="85">
        <v>3280179.3464000002</v>
      </c>
      <c r="E2648" s="49">
        <v>955820.94694794295</v>
      </c>
      <c r="F2648" s="49">
        <v>32780.326595309998</v>
      </c>
      <c r="G2648" s="49">
        <v>32780.326595309998</v>
      </c>
      <c r="H2648" s="49">
        <v>1205146.2720707899</v>
      </c>
      <c r="I2648" s="49">
        <v>1205146.2720707899</v>
      </c>
      <c r="J2648" s="49">
        <v>0.99471087291359594</v>
      </c>
      <c r="K2648" s="49">
        <v>1237926.5986661001</v>
      </c>
      <c r="L2648" s="49">
        <v>1237926.5986661001</v>
      </c>
      <c r="M2648" s="38">
        <f>IF(OR(Beazley_data[[#This Row],[total_RC]]&lt;0.6,Beazley_data[[#This Row],[total_RC]]&gt;2),1,Beazley_data[[#This Row],[total_RC]])</f>
        <v>0.99471087291359594</v>
      </c>
      <c r="P2648" s="39" t="str">
        <f>Beazley_data[[#This Row],[key]]</f>
        <v>PU2015</v>
      </c>
      <c r="Q2648" s="40">
        <f>Beazley_data[[#This Row],[WEP]]</f>
        <v>3280179.3464000002</v>
      </c>
      <c r="R2648" s="40">
        <f t="shared" si="331"/>
        <v>3136931.9781354298</v>
      </c>
      <c r="S2648" s="41">
        <f t="shared" si="332"/>
        <v>-4.5664799002022222E-2</v>
      </c>
      <c r="U2648" s="42">
        <f>Beazley_data[[#This Row],[Acq_costs]]</f>
        <v>955820.94694794295</v>
      </c>
      <c r="V2648" s="40">
        <f t="shared" si="333"/>
        <v>986505.72135697899</v>
      </c>
      <c r="W2648" s="43">
        <f t="shared" si="334"/>
        <v>3.1104507297563234E-2</v>
      </c>
      <c r="Y2648" s="44">
        <f>Beazley_data[[#This Row],[total_RC]]</f>
        <v>0.99471087291359594</v>
      </c>
      <c r="Z2648" s="45">
        <f t="shared" si="335"/>
        <v>0.99728406095564803</v>
      </c>
      <c r="AA2648" s="43">
        <f t="shared" si="336"/>
        <v>2.5801956962856992E-3</v>
      </c>
      <c r="AD2648" s="42">
        <f>Beazley_data[[#This Row],[Cat_incurred]]+Beazley_data[[#This Row],[incurred_exc_cat]]</f>
        <v>1237926.5986660998</v>
      </c>
      <c r="AE2648" s="40">
        <f t="shared" si="337"/>
        <v>1269096.8200149201</v>
      </c>
      <c r="AF2648" s="43">
        <f t="shared" si="338"/>
        <v>2.4560948272215985E-2</v>
      </c>
    </row>
    <row r="2649" spans="1:32" x14ac:dyDescent="0.25">
      <c r="A2649" s="46" t="s">
        <v>2936</v>
      </c>
      <c r="B2649" s="46" t="s">
        <v>61</v>
      </c>
      <c r="C2649">
        <v>2016</v>
      </c>
      <c r="D2649" s="84">
        <v>3415119.8423000001</v>
      </c>
      <c r="E2649">
        <v>1091694.1039104201</v>
      </c>
      <c r="F2649">
        <v>183379.74189457201</v>
      </c>
      <c r="G2649">
        <v>183379.74189457201</v>
      </c>
      <c r="H2649">
        <v>3670184.6200477998</v>
      </c>
      <c r="I2649">
        <v>3671199.0238879998</v>
      </c>
      <c r="J2649">
        <v>0.93267310635983403</v>
      </c>
      <c r="K2649">
        <v>3853564.36194237</v>
      </c>
      <c r="L2649">
        <v>3854578.76578257</v>
      </c>
      <c r="M2649" s="38">
        <f>IF(OR(Beazley_data[[#This Row],[total_RC]]&lt;0.6,Beazley_data[[#This Row],[total_RC]]&gt;2),1,Beazley_data[[#This Row],[total_RC]])</f>
        <v>0.93267310635983403</v>
      </c>
      <c r="P2649" s="39" t="str">
        <f>Beazley_data[[#This Row],[key]]</f>
        <v>PU2016</v>
      </c>
      <c r="Q2649" s="40">
        <f>Beazley_data[[#This Row],[WEP]]</f>
        <v>3415119.8423000001</v>
      </c>
      <c r="R2649" s="40">
        <f t="shared" si="331"/>
        <v>3705999.7420710698</v>
      </c>
      <c r="S2649" s="41">
        <f t="shared" si="332"/>
        <v>7.848891527674895E-2</v>
      </c>
      <c r="U2649" s="42">
        <f>Beazley_data[[#This Row],[Acq_costs]]</f>
        <v>1091694.1039104201</v>
      </c>
      <c r="V2649" s="40">
        <f t="shared" si="333"/>
        <v>1155555.19608902</v>
      </c>
      <c r="W2649" s="43">
        <f t="shared" si="334"/>
        <v>5.5264423884499821E-2</v>
      </c>
      <c r="Y2649" s="44">
        <f>Beazley_data[[#This Row],[total_RC]]</f>
        <v>0.93267310635983403</v>
      </c>
      <c r="Z2649" s="45">
        <f t="shared" si="335"/>
        <v>0.96344488989544597</v>
      </c>
      <c r="AA2649" s="43">
        <f t="shared" si="336"/>
        <v>3.1939329232366705E-2</v>
      </c>
      <c r="AD2649" s="42">
        <f>Beazley_data[[#This Row],[Cat_incurred]]+Beazley_data[[#This Row],[incurred_exc_cat]]</f>
        <v>3854578.7657825719</v>
      </c>
      <c r="AE2649" s="40">
        <f t="shared" si="337"/>
        <v>2479884.28626617</v>
      </c>
      <c r="AF2649" s="43">
        <f t="shared" si="338"/>
        <v>-0.55433815486052629</v>
      </c>
    </row>
    <row r="2650" spans="1:32" x14ac:dyDescent="0.25">
      <c r="A2650" s="48" t="s">
        <v>2937</v>
      </c>
      <c r="B2650" s="48" t="s">
        <v>61</v>
      </c>
      <c r="C2650" s="49">
        <v>2017</v>
      </c>
      <c r="D2650" s="85">
        <v>3033632.9918999998</v>
      </c>
      <c r="E2650" s="49">
        <v>985162.31479474204</v>
      </c>
      <c r="F2650" s="49">
        <v>561094.15669381001</v>
      </c>
      <c r="G2650" s="49">
        <v>561094.15669381001</v>
      </c>
      <c r="H2650" s="49">
        <v>1323802.7235547099</v>
      </c>
      <c r="I2650" s="49">
        <v>1323802.7235547099</v>
      </c>
      <c r="J2650" s="49">
        <v>0.99467625400085602</v>
      </c>
      <c r="K2650" s="49">
        <v>1884896.8802485201</v>
      </c>
      <c r="L2650" s="49">
        <v>1884896.8802485201</v>
      </c>
      <c r="M2650" s="38">
        <f>IF(OR(Beazley_data[[#This Row],[total_RC]]&lt;0.6,Beazley_data[[#This Row],[total_RC]]&gt;2),1,Beazley_data[[#This Row],[total_RC]])</f>
        <v>0.99467625400085602</v>
      </c>
      <c r="P2650" s="39" t="str">
        <f>Beazley_data[[#This Row],[key]]</f>
        <v>PU2017</v>
      </c>
      <c r="Q2650" s="40">
        <f>Beazley_data[[#This Row],[WEP]]</f>
        <v>3033632.9918999998</v>
      </c>
      <c r="R2650" s="40">
        <f t="shared" si="331"/>
        <v>3141088.1093679899</v>
      </c>
      <c r="S2650" s="41">
        <f t="shared" si="332"/>
        <v>3.4209520308429331E-2</v>
      </c>
      <c r="U2650" s="42">
        <f>Beazley_data[[#This Row],[Acq_costs]]</f>
        <v>985162.31479474204</v>
      </c>
      <c r="V2650" s="40">
        <f t="shared" si="333"/>
        <v>1001391.74268115</v>
      </c>
      <c r="W2650" s="43">
        <f t="shared" si="334"/>
        <v>1.6206872090791247E-2</v>
      </c>
      <c r="Y2650" s="44">
        <f>Beazley_data[[#This Row],[total_RC]]</f>
        <v>0.99467625400085602</v>
      </c>
      <c r="Z2650" s="45">
        <f t="shared" si="335"/>
        <v>0.99512704666496199</v>
      </c>
      <c r="AA2650" s="43">
        <f t="shared" si="336"/>
        <v>4.5300011251502275E-4</v>
      </c>
      <c r="AD2650" s="42">
        <f>Beazley_data[[#This Row],[Cat_incurred]]+Beazley_data[[#This Row],[incurred_exc_cat]]</f>
        <v>1884896.8802485201</v>
      </c>
      <c r="AE2650" s="40">
        <f t="shared" si="337"/>
        <v>1223751.5781388099</v>
      </c>
      <c r="AF2650" s="43">
        <f t="shared" si="338"/>
        <v>-0.54026104147317111</v>
      </c>
    </row>
    <row r="2651" spans="1:32" x14ac:dyDescent="0.25">
      <c r="A2651" s="46" t="s">
        <v>2938</v>
      </c>
      <c r="B2651" s="46" t="s">
        <v>61</v>
      </c>
      <c r="C2651">
        <v>2018</v>
      </c>
      <c r="D2651" s="84">
        <v>2936894.858</v>
      </c>
      <c r="E2651">
        <v>977689.61676921695</v>
      </c>
      <c r="F2651">
        <v>2437743.0320754298</v>
      </c>
      <c r="G2651">
        <v>2437743.0320754298</v>
      </c>
      <c r="H2651">
        <v>2063627.56550137</v>
      </c>
      <c r="I2651">
        <v>2063627.56550137</v>
      </c>
      <c r="J2651">
        <v>0.99436150496662101</v>
      </c>
      <c r="K2651">
        <v>4501370.5975767998</v>
      </c>
      <c r="L2651">
        <v>4501370.5975767998</v>
      </c>
      <c r="M2651" s="38">
        <f>IF(OR(Beazley_data[[#This Row],[total_RC]]&lt;0.6,Beazley_data[[#This Row],[total_RC]]&gt;2),1,Beazley_data[[#This Row],[total_RC]])</f>
        <v>0.99436150496662101</v>
      </c>
      <c r="P2651" s="39" t="str">
        <f>Beazley_data[[#This Row],[key]]</f>
        <v>PU2018</v>
      </c>
      <c r="Q2651" s="40">
        <f>Beazley_data[[#This Row],[WEP]]</f>
        <v>2936894.858</v>
      </c>
      <c r="R2651" s="40">
        <f t="shared" si="331"/>
        <v>2779891.89012169</v>
      </c>
      <c r="S2651" s="41">
        <f t="shared" si="332"/>
        <v>-5.6478084070901477E-2</v>
      </c>
      <c r="U2651" s="42">
        <f>Beazley_data[[#This Row],[Acq_costs]]</f>
        <v>977689.61676921695</v>
      </c>
      <c r="V2651" s="40">
        <f t="shared" si="333"/>
        <v>1009944.30373688</v>
      </c>
      <c r="W2651" s="43">
        <f t="shared" si="334"/>
        <v>3.1937094796532749E-2</v>
      </c>
      <c r="Y2651" s="44">
        <f>Beazley_data[[#This Row],[total_RC]]</f>
        <v>0.99436150496662101</v>
      </c>
      <c r="Z2651" s="45">
        <f t="shared" si="335"/>
        <v>0.99706396510256401</v>
      </c>
      <c r="AA2651" s="43">
        <f t="shared" si="336"/>
        <v>2.7104180178299849E-3</v>
      </c>
      <c r="AD2651" s="42">
        <f>Beazley_data[[#This Row],[Cat_incurred]]+Beazley_data[[#This Row],[incurred_exc_cat]]</f>
        <v>4501370.5975767998</v>
      </c>
      <c r="AE2651" s="40">
        <f t="shared" si="337"/>
        <v>4974571.2463659598</v>
      </c>
      <c r="AF2651" s="43">
        <f t="shared" si="338"/>
        <v>9.5123906233093775E-2</v>
      </c>
    </row>
    <row r="2652" spans="1:32" x14ac:dyDescent="0.25">
      <c r="A2652" s="48" t="s">
        <v>2939</v>
      </c>
      <c r="B2652" s="48" t="s">
        <v>61</v>
      </c>
      <c r="C2652" s="49">
        <v>2019</v>
      </c>
      <c r="D2652" s="85">
        <v>2750766.5473000002</v>
      </c>
      <c r="E2652" s="49">
        <v>947078.80450674205</v>
      </c>
      <c r="F2652" s="49">
        <v>7686322.42796381</v>
      </c>
      <c r="G2652" s="49">
        <v>7698457.2559638098</v>
      </c>
      <c r="H2652" s="49">
        <v>70123.507626499995</v>
      </c>
      <c r="I2652" s="49">
        <v>70123.507626499995</v>
      </c>
      <c r="J2652" s="49">
        <v>1.0055750779092001</v>
      </c>
      <c r="K2652" s="49">
        <v>7756445.93559031</v>
      </c>
      <c r="L2652" s="49">
        <v>7768580.7635903098</v>
      </c>
      <c r="M2652" s="38">
        <f>IF(OR(Beazley_data[[#This Row],[total_RC]]&lt;0.6,Beazley_data[[#This Row],[total_RC]]&gt;2),1,Beazley_data[[#This Row],[total_RC]])</f>
        <v>1.0055750779092001</v>
      </c>
      <c r="P2652" s="39" t="str">
        <f>Beazley_data[[#This Row],[key]]</f>
        <v>PU2019</v>
      </c>
      <c r="Q2652" s="40">
        <f>Beazley_data[[#This Row],[WEP]]</f>
        <v>2750766.5473000002</v>
      </c>
      <c r="R2652" s="40">
        <f t="shared" si="331"/>
        <v>1940820.1046387099</v>
      </c>
      <c r="S2652" s="41">
        <f t="shared" si="332"/>
        <v>-0.41732175008155353</v>
      </c>
      <c r="U2652" s="42">
        <f>Beazley_data[[#This Row],[Acq_costs]]</f>
        <v>947078.80450674205</v>
      </c>
      <c r="V2652" s="40">
        <f t="shared" si="333"/>
        <v>773054.27059516904</v>
      </c>
      <c r="W2652" s="43">
        <f t="shared" si="334"/>
        <v>-0.22511295847003437</v>
      </c>
      <c r="Y2652" s="44">
        <f>Beazley_data[[#This Row],[total_RC]]</f>
        <v>1.0055750779092001</v>
      </c>
      <c r="Z2652" s="45">
        <f t="shared" si="335"/>
        <v>1.00552050924541</v>
      </c>
      <c r="AA2652" s="43">
        <f t="shared" si="336"/>
        <v>-5.4269070882508838E-5</v>
      </c>
      <c r="AD2652" s="42">
        <f>Beazley_data[[#This Row],[Cat_incurred]]+Beazley_data[[#This Row],[incurred_exc_cat]]</f>
        <v>7768580.7635903098</v>
      </c>
      <c r="AE2652" s="40">
        <f t="shared" si="337"/>
        <v>7049420.8835420003</v>
      </c>
      <c r="AF2652" s="43">
        <f t="shared" si="338"/>
        <v>-0.10201687371615208</v>
      </c>
    </row>
    <row r="2653" spans="1:32" x14ac:dyDescent="0.25">
      <c r="A2653" s="46" t="s">
        <v>2940</v>
      </c>
      <c r="B2653" s="46" t="s">
        <v>61</v>
      </c>
      <c r="C2653">
        <v>2020</v>
      </c>
      <c r="D2653" s="84">
        <v>2865969.9434000002</v>
      </c>
      <c r="E2653">
        <v>1071769.06975094</v>
      </c>
      <c r="F2653">
        <v>861591.24950000003</v>
      </c>
      <c r="G2653">
        <v>861591.24950000003</v>
      </c>
      <c r="H2653">
        <v>320526.10070000001</v>
      </c>
      <c r="I2653">
        <v>320526.10070000001</v>
      </c>
      <c r="J2653">
        <v>1.3297683562551501</v>
      </c>
      <c r="K2653">
        <v>1182117.3502</v>
      </c>
      <c r="L2653">
        <v>1182117.3502</v>
      </c>
      <c r="M2653" s="38">
        <f>IF(OR(Beazley_data[[#This Row],[total_RC]]&lt;0.6,Beazley_data[[#This Row],[total_RC]]&gt;2),1,Beazley_data[[#This Row],[total_RC]])</f>
        <v>1.3297683562551501</v>
      </c>
      <c r="P2653" s="39" t="str">
        <f>Beazley_data[[#This Row],[key]]</f>
        <v>PU2020</v>
      </c>
      <c r="Q2653" s="40">
        <f>Beazley_data[[#This Row],[WEP]]</f>
        <v>2865969.9434000002</v>
      </c>
      <c r="R2653" s="40">
        <f t="shared" si="331"/>
        <v>3113338.63033548</v>
      </c>
      <c r="S2653" s="41">
        <f t="shared" si="332"/>
        <v>7.9454475181462786E-2</v>
      </c>
      <c r="U2653" s="42">
        <f>Beazley_data[[#This Row],[Acq_costs]]</f>
        <v>1071769.06975094</v>
      </c>
      <c r="V2653" s="40">
        <f t="shared" si="333"/>
        <v>1122257.75112087</v>
      </c>
      <c r="W2653" s="43">
        <f t="shared" si="334"/>
        <v>4.4988489782764957E-2</v>
      </c>
      <c r="Y2653" s="44">
        <f>Beazley_data[[#This Row],[total_RC]]</f>
        <v>1.3297683562551501</v>
      </c>
      <c r="Z2653" s="45">
        <f t="shared" si="335"/>
        <v>1.32094576312073</v>
      </c>
      <c r="AA2653" s="43">
        <f t="shared" si="336"/>
        <v>-6.6789972614596863E-3</v>
      </c>
      <c r="AD2653" s="42">
        <f>Beazley_data[[#This Row],[Cat_incurred]]+Beazley_data[[#This Row],[incurred_exc_cat]]</f>
        <v>1182117.3502</v>
      </c>
      <c r="AE2653" s="40">
        <f t="shared" si="337"/>
        <v>1569250.6004000001</v>
      </c>
      <c r="AF2653" s="43">
        <f t="shared" si="338"/>
        <v>0.24669944373532202</v>
      </c>
    </row>
    <row r="2654" spans="1:32" x14ac:dyDescent="0.25">
      <c r="A2654" s="48" t="s">
        <v>2941</v>
      </c>
      <c r="B2654" s="48" t="s">
        <v>61</v>
      </c>
      <c r="C2654" s="49">
        <v>2021</v>
      </c>
      <c r="D2654" s="85">
        <v>3196122.0995999998</v>
      </c>
      <c r="E2654" s="49">
        <v>1188693.5900727501</v>
      </c>
      <c r="F2654" s="49">
        <v>176393.87298310999</v>
      </c>
      <c r="G2654" s="49">
        <v>182570.37298310999</v>
      </c>
      <c r="H2654" s="49">
        <v>298049.36004499998</v>
      </c>
      <c r="I2654" s="49">
        <v>373598.36004499998</v>
      </c>
      <c r="J2654" s="49">
        <v>1.2478576248550699</v>
      </c>
      <c r="K2654" s="49">
        <v>474443.23302811</v>
      </c>
      <c r="L2654" s="49">
        <v>556168.73302811</v>
      </c>
      <c r="M2654" s="38">
        <f>IF(OR(Beazley_data[[#This Row],[total_RC]]&lt;0.6,Beazley_data[[#This Row],[total_RC]]&gt;2),1,Beazley_data[[#This Row],[total_RC]])</f>
        <v>1.2478576248550699</v>
      </c>
      <c r="P2654" s="39" t="str">
        <f>Beazley_data[[#This Row],[key]]</f>
        <v>PU2021</v>
      </c>
      <c r="Q2654" s="40">
        <f>Beazley_data[[#This Row],[WEP]]</f>
        <v>3196122.0995999998</v>
      </c>
      <c r="R2654" s="40">
        <f t="shared" si="331"/>
        <v>3364377.7454977501</v>
      </c>
      <c r="S2654" s="41">
        <f t="shared" si="332"/>
        <v>5.0010925831058047E-2</v>
      </c>
      <c r="U2654" s="42">
        <f>Beazley_data[[#This Row],[Acq_costs]]</f>
        <v>1188693.5900727501</v>
      </c>
      <c r="V2654" s="40">
        <f t="shared" si="333"/>
        <v>1236441.7957401299</v>
      </c>
      <c r="W2654" s="43">
        <f t="shared" si="334"/>
        <v>3.8617430947324019E-2</v>
      </c>
      <c r="Y2654" s="44">
        <f>Beazley_data[[#This Row],[total_RC]]</f>
        <v>1.2478576248550699</v>
      </c>
      <c r="Z2654" s="45">
        <f t="shared" si="335"/>
        <v>1.2277651567068699</v>
      </c>
      <c r="AA2654" s="43">
        <f t="shared" si="336"/>
        <v>-1.6365074410559347E-2</v>
      </c>
      <c r="AD2654" s="42">
        <f>Beazley_data[[#This Row],[Cat_incurred]]+Beazley_data[[#This Row],[incurred_exc_cat]]</f>
        <v>556168.73302811</v>
      </c>
      <c r="AE2654" s="40">
        <f t="shared" si="337"/>
        <v>196122.13123200001</v>
      </c>
      <c r="AF2654" s="43">
        <f t="shared" si="338"/>
        <v>-1.8358285193739698</v>
      </c>
    </row>
    <row r="2655" spans="1:32" x14ac:dyDescent="0.25">
      <c r="A2655" s="46" t="s">
        <v>2942</v>
      </c>
      <c r="B2655" s="46" t="s">
        <v>61</v>
      </c>
      <c r="C2655">
        <v>2022</v>
      </c>
      <c r="D2655" s="84">
        <v>3107037.6225000001</v>
      </c>
      <c r="E2655">
        <v>1305932.0666034201</v>
      </c>
      <c r="F2655">
        <v>493922.85080000001</v>
      </c>
      <c r="G2655">
        <v>494465.60080000001</v>
      </c>
      <c r="H2655">
        <v>205.7763745</v>
      </c>
      <c r="I2655">
        <v>205.7763745</v>
      </c>
      <c r="J2655">
        <v>1.1181478094442501</v>
      </c>
      <c r="K2655">
        <v>494128.62717450003</v>
      </c>
      <c r="L2655">
        <v>494671.37717450003</v>
      </c>
      <c r="M2655" s="38">
        <f>IF(OR(Beazley_data[[#This Row],[total_RC]]&lt;0.6,Beazley_data[[#This Row],[total_RC]]&gt;2),1,Beazley_data[[#This Row],[total_RC]])</f>
        <v>1.1181478094442501</v>
      </c>
      <c r="P2655" s="39" t="str">
        <f>Beazley_data[[#This Row],[key]]</f>
        <v>PU2022</v>
      </c>
      <c r="Q2655" s="40">
        <f>Beazley_data[[#This Row],[WEP]]</f>
        <v>3107037.6225000001</v>
      </c>
      <c r="R2655" s="40">
        <f t="shared" si="331"/>
        <v>266445.51484399999</v>
      </c>
      <c r="S2655" s="41">
        <f t="shared" si="332"/>
        <v>-10.661061828415937</v>
      </c>
      <c r="U2655" s="42">
        <f>Beazley_data[[#This Row],[Acq_costs]]</f>
        <v>1305932.0666034201</v>
      </c>
      <c r="V2655" s="40">
        <f t="shared" si="333"/>
        <v>86122.674931999994</v>
      </c>
      <c r="W2655" s="43">
        <f t="shared" si="334"/>
        <v>-14.163626392637557</v>
      </c>
      <c r="Y2655" s="44">
        <f>Beazley_data[[#This Row],[total_RC]]</f>
        <v>1.1181478094442501</v>
      </c>
      <c r="Z2655" s="45">
        <f t="shared" si="335"/>
        <v>1.09209957063537</v>
      </c>
      <c r="AA2655" s="43">
        <f t="shared" si="336"/>
        <v>-2.3851523715667733E-2</v>
      </c>
      <c r="AD2655" s="42">
        <f>Beazley_data[[#This Row],[Cat_incurred]]+Beazley_data[[#This Row],[incurred_exc_cat]]</f>
        <v>494671.37717450003</v>
      </c>
      <c r="AE2655" s="40">
        <f t="shared" si="337"/>
        <v>0</v>
      </c>
      <c r="AF2655" s="43" t="str">
        <f t="shared" si="338"/>
        <v>no values</v>
      </c>
    </row>
    <row r="2656" spans="1:32" x14ac:dyDescent="0.25">
      <c r="A2656" s="48" t="s">
        <v>2943</v>
      </c>
      <c r="B2656" s="48" t="s">
        <v>61</v>
      </c>
      <c r="C2656" s="49">
        <v>2023</v>
      </c>
      <c r="D2656" s="85">
        <v>4081079.8305000002</v>
      </c>
      <c r="E2656" s="49">
        <v>1976146.86088437</v>
      </c>
      <c r="F2656" s="49">
        <v>212667.58502699999</v>
      </c>
      <c r="G2656" s="49">
        <v>213083.085127</v>
      </c>
      <c r="H2656" s="49">
        <v>278946.46195897</v>
      </c>
      <c r="I2656" s="49">
        <v>419395.55063397001</v>
      </c>
      <c r="J2656" s="49">
        <v>1.07759092853454</v>
      </c>
      <c r="K2656" s="49">
        <v>491614.04698597</v>
      </c>
      <c r="L2656" s="49">
        <v>632478.63576096995</v>
      </c>
      <c r="M2656" s="38">
        <f>IF(OR(Beazley_data[[#This Row],[total_RC]]&lt;0.6,Beazley_data[[#This Row],[total_RC]]&gt;2),1,Beazley_data[[#This Row],[total_RC]])</f>
        <v>1.07759092853454</v>
      </c>
      <c r="P2656" s="39" t="str">
        <f>Beazley_data[[#This Row],[key]]</f>
        <v>PU2023</v>
      </c>
      <c r="Q2656" s="40">
        <f>Beazley_data[[#This Row],[WEP]]</f>
        <v>4081079.8305000002</v>
      </c>
      <c r="R2656" s="40">
        <f t="shared" si="331"/>
        <v>0</v>
      </c>
      <c r="S2656" s="41" t="str">
        <f t="shared" si="332"/>
        <v>no values</v>
      </c>
      <c r="U2656" s="42">
        <f>Beazley_data[[#This Row],[Acq_costs]]</f>
        <v>1976146.86088437</v>
      </c>
      <c r="V2656" s="40">
        <f t="shared" si="333"/>
        <v>0</v>
      </c>
      <c r="W2656" s="43" t="str">
        <f t="shared" si="334"/>
        <v>no values</v>
      </c>
      <c r="Y2656" s="44">
        <f>Beazley_data[[#This Row],[total_RC]]</f>
        <v>1.07759092853454</v>
      </c>
      <c r="Z2656" s="45">
        <f t="shared" si="335"/>
        <v>0</v>
      </c>
      <c r="AA2656" s="43" t="str">
        <f t="shared" si="336"/>
        <v>no values</v>
      </c>
      <c r="AD2656" s="42">
        <f>Beazley_data[[#This Row],[Cat_incurred]]+Beazley_data[[#This Row],[incurred_exc_cat]]</f>
        <v>632478.63576096995</v>
      </c>
      <c r="AE2656" s="40">
        <f t="shared" si="337"/>
        <v>0</v>
      </c>
      <c r="AF2656" s="43" t="str">
        <f t="shared" si="338"/>
        <v>no values</v>
      </c>
    </row>
    <row r="2657" spans="1:32" x14ac:dyDescent="0.25">
      <c r="A2657" s="46" t="s">
        <v>2944</v>
      </c>
      <c r="B2657" s="46" t="s">
        <v>61</v>
      </c>
      <c r="C2657">
        <v>2024</v>
      </c>
      <c r="D2657" s="84">
        <v>4048.7013999999999</v>
      </c>
      <c r="E2657">
        <v>1555.0375619377201</v>
      </c>
      <c r="F2657">
        <v>0</v>
      </c>
      <c r="G2657">
        <v>0</v>
      </c>
      <c r="H2657">
        <v>0</v>
      </c>
      <c r="I2657">
        <v>0</v>
      </c>
      <c r="J2657">
        <v>1.032568969727</v>
      </c>
      <c r="K2657">
        <v>0</v>
      </c>
      <c r="L2657">
        <v>0</v>
      </c>
      <c r="M2657" s="38">
        <f>IF(OR(Beazley_data[[#This Row],[total_RC]]&lt;0.6,Beazley_data[[#This Row],[total_RC]]&gt;2),1,Beazley_data[[#This Row],[total_RC]])</f>
        <v>1.032568969727</v>
      </c>
      <c r="P2657" s="39" t="str">
        <f>Beazley_data[[#This Row],[key]]</f>
        <v>PU2024</v>
      </c>
      <c r="Q2657" s="40">
        <f>Beazley_data[[#This Row],[WEP]]</f>
        <v>4048.7013999999999</v>
      </c>
      <c r="R2657" s="40">
        <f t="shared" si="331"/>
        <v>0</v>
      </c>
      <c r="S2657" s="41" t="str">
        <f t="shared" si="332"/>
        <v>no values</v>
      </c>
      <c r="U2657" s="42">
        <f>Beazley_data[[#This Row],[Acq_costs]]</f>
        <v>1555.0375619377201</v>
      </c>
      <c r="V2657" s="40">
        <f t="shared" si="333"/>
        <v>0</v>
      </c>
      <c r="W2657" s="43" t="str">
        <f t="shared" si="334"/>
        <v>no values</v>
      </c>
      <c r="Y2657" s="44">
        <f>Beazley_data[[#This Row],[total_RC]]</f>
        <v>1.032568969727</v>
      </c>
      <c r="Z2657" s="45">
        <f t="shared" si="335"/>
        <v>0</v>
      </c>
      <c r="AA2657" s="43" t="str">
        <f t="shared" si="336"/>
        <v>no values</v>
      </c>
      <c r="AD2657" s="42">
        <f>Beazley_data[[#This Row],[Cat_incurred]]+Beazley_data[[#This Row],[incurred_exc_cat]]</f>
        <v>0</v>
      </c>
      <c r="AE2657" s="40">
        <f t="shared" si="337"/>
        <v>0</v>
      </c>
      <c r="AF2657" s="43" t="str">
        <f t="shared" si="338"/>
        <v>no values</v>
      </c>
    </row>
    <row r="2658" spans="1:32" x14ac:dyDescent="0.25">
      <c r="A2658" s="48" t="s">
        <v>2945</v>
      </c>
      <c r="B2658" s="48" t="s">
        <v>101</v>
      </c>
      <c r="C2658" s="49">
        <v>2005</v>
      </c>
      <c r="D2658" s="85">
        <v>298597.7304</v>
      </c>
      <c r="E2658" s="49">
        <v>117157.457031061</v>
      </c>
      <c r="F2658" s="49">
        <v>129593.4564</v>
      </c>
      <c r="G2658" s="49">
        <v>129593.4564</v>
      </c>
      <c r="H2658" s="49">
        <v>133473.61786917399</v>
      </c>
      <c r="I2658" s="49">
        <v>133473.61786917399</v>
      </c>
      <c r="J2658" s="49"/>
      <c r="K2658" s="49">
        <v>263067.07426917402</v>
      </c>
      <c r="L2658" s="49">
        <v>263067.07426917402</v>
      </c>
      <c r="M2658" s="38">
        <f>IF(OR(Beazley_data[[#This Row],[total_RC]]&lt;0.6,Beazley_data[[#This Row],[total_RC]]&gt;2),1,Beazley_data[[#This Row],[total_RC]])</f>
        <v>1</v>
      </c>
      <c r="P2658" s="39" t="str">
        <f>Beazley_data[[#This Row],[key]]</f>
        <v>PZ2005</v>
      </c>
      <c r="Q2658" s="40">
        <f>Beazley_data[[#This Row],[WEP]]</f>
        <v>298597.7304</v>
      </c>
      <c r="R2658" s="40">
        <f t="shared" si="331"/>
        <v>300377.62966121797</v>
      </c>
      <c r="S2658" s="41">
        <f t="shared" si="332"/>
        <v>5.9255386735205208E-3</v>
      </c>
      <c r="U2658" s="42">
        <f>Beazley_data[[#This Row],[Acq_costs]]</f>
        <v>117157.457031061</v>
      </c>
      <c r="V2658" s="40">
        <f t="shared" si="333"/>
        <v>117331.484714338</v>
      </c>
      <c r="W2658" s="43">
        <f t="shared" si="334"/>
        <v>1.483213850917348E-3</v>
      </c>
      <c r="Y2658" s="44">
        <f>Beazley_data[[#This Row],[total_RC]]</f>
        <v>0</v>
      </c>
      <c r="Z2658" s="45">
        <f t="shared" si="335"/>
        <v>0</v>
      </c>
      <c r="AA2658" s="43" t="str">
        <f t="shared" si="336"/>
        <v>no values</v>
      </c>
      <c r="AD2658" s="42">
        <f>Beazley_data[[#This Row],[Cat_incurred]]+Beazley_data[[#This Row],[incurred_exc_cat]]</f>
        <v>263067.07426917402</v>
      </c>
      <c r="AE2658" s="40">
        <f t="shared" si="337"/>
        <v>266944.05079286202</v>
      </c>
      <c r="AF2658" s="43">
        <f t="shared" si="338"/>
        <v>1.4523554700592989E-2</v>
      </c>
    </row>
    <row r="2659" spans="1:32" x14ac:dyDescent="0.25">
      <c r="A2659" s="46" t="s">
        <v>2946</v>
      </c>
      <c r="B2659" s="46" t="s">
        <v>101</v>
      </c>
      <c r="C2659">
        <v>2006</v>
      </c>
      <c r="D2659" s="84">
        <v>473627.45159999997</v>
      </c>
      <c r="E2659">
        <v>134967.72434491001</v>
      </c>
      <c r="F2659">
        <v>0</v>
      </c>
      <c r="G2659">
        <v>0</v>
      </c>
      <c r="H2659">
        <v>895579.93210251001</v>
      </c>
      <c r="I2659">
        <v>895579.93210251001</v>
      </c>
      <c r="J2659">
        <v>1.0232054047399299</v>
      </c>
      <c r="K2659">
        <v>895579.93210251001</v>
      </c>
      <c r="L2659">
        <v>895579.93210251001</v>
      </c>
      <c r="M2659" s="38">
        <f>IF(OR(Beazley_data[[#This Row],[total_RC]]&lt;0.6,Beazley_data[[#This Row],[total_RC]]&gt;2),1,Beazley_data[[#This Row],[total_RC]])</f>
        <v>1.0232054047399299</v>
      </c>
      <c r="P2659" s="39" t="str">
        <f>Beazley_data[[#This Row],[key]]</f>
        <v>PZ2006</v>
      </c>
      <c r="Q2659" s="40">
        <f>Beazley_data[[#This Row],[WEP]]</f>
        <v>473627.45159999997</v>
      </c>
      <c r="R2659" s="40">
        <f t="shared" si="331"/>
        <v>483177.51063419803</v>
      </c>
      <c r="S2659" s="41">
        <f t="shared" si="332"/>
        <v>1.9765114940186391E-2</v>
      </c>
      <c r="U2659" s="42">
        <f>Beazley_data[[#This Row],[Acq_costs]]</f>
        <v>134967.72434491001</v>
      </c>
      <c r="V2659" s="40">
        <f t="shared" si="333"/>
        <v>137477.647260339</v>
      </c>
      <c r="W2659" s="43">
        <f t="shared" si="334"/>
        <v>1.8256952787939384E-2</v>
      </c>
      <c r="Y2659" s="44">
        <f>Beazley_data[[#This Row],[total_RC]]</f>
        <v>1.0232054047399299</v>
      </c>
      <c r="Z2659" s="45">
        <f t="shared" si="335"/>
        <v>1.02377569573933</v>
      </c>
      <c r="AA2659" s="43">
        <f t="shared" si="336"/>
        <v>5.5704682360939429E-4</v>
      </c>
      <c r="AD2659" s="42">
        <f>Beazley_data[[#This Row],[Cat_incurred]]+Beazley_data[[#This Row],[incurred_exc_cat]]</f>
        <v>895579.93210251001</v>
      </c>
      <c r="AE2659" s="40">
        <f t="shared" si="337"/>
        <v>923232.23738285503</v>
      </c>
      <c r="AF2659" s="43">
        <f t="shared" si="338"/>
        <v>2.995162447829245E-2</v>
      </c>
    </row>
    <row r="2660" spans="1:32" x14ac:dyDescent="0.25">
      <c r="A2660" s="48" t="s">
        <v>2947</v>
      </c>
      <c r="B2660" s="48" t="s">
        <v>101</v>
      </c>
      <c r="C2660" s="49">
        <v>2007</v>
      </c>
      <c r="D2660" s="85">
        <v>704623.277</v>
      </c>
      <c r="E2660" s="49">
        <v>207277.61324317701</v>
      </c>
      <c r="F2660" s="49">
        <v>8232.6825000000008</v>
      </c>
      <c r="G2660" s="49">
        <v>8232.6825000000008</v>
      </c>
      <c r="H2660" s="49">
        <v>331144.81631209003</v>
      </c>
      <c r="I2660" s="49">
        <v>331144.81631209003</v>
      </c>
      <c r="J2660" s="49">
        <v>1</v>
      </c>
      <c r="K2660" s="49">
        <v>339377.49881209002</v>
      </c>
      <c r="L2660" s="49">
        <v>339377.49881209002</v>
      </c>
      <c r="M2660" s="38">
        <f>IF(OR(Beazley_data[[#This Row],[total_RC]]&lt;0.6,Beazley_data[[#This Row],[total_RC]]&gt;2),1,Beazley_data[[#This Row],[total_RC]])</f>
        <v>1</v>
      </c>
      <c r="P2660" s="39" t="str">
        <f>Beazley_data[[#This Row],[key]]</f>
        <v>PZ2007</v>
      </c>
      <c r="Q2660" s="40">
        <f>Beazley_data[[#This Row],[WEP]]</f>
        <v>704623.277</v>
      </c>
      <c r="R2660" s="40">
        <f t="shared" si="331"/>
        <v>724418.22606285498</v>
      </c>
      <c r="S2660" s="41">
        <f t="shared" si="332"/>
        <v>2.7325305121654202E-2</v>
      </c>
      <c r="U2660" s="42">
        <f>Beazley_data[[#This Row],[Acq_costs]]</f>
        <v>207277.61324317701</v>
      </c>
      <c r="V2660" s="40">
        <f t="shared" si="333"/>
        <v>212273.775901527</v>
      </c>
      <c r="W2660" s="43">
        <f t="shared" si="334"/>
        <v>2.3536410171870172E-2</v>
      </c>
      <c r="Y2660" s="44">
        <f>Beazley_data[[#This Row],[total_RC]]</f>
        <v>1</v>
      </c>
      <c r="Z2660" s="45">
        <f t="shared" si="335"/>
        <v>1</v>
      </c>
      <c r="AA2660" s="43">
        <f t="shared" si="336"/>
        <v>0</v>
      </c>
      <c r="AD2660" s="42">
        <f>Beazley_data[[#This Row],[Cat_incurred]]+Beazley_data[[#This Row],[incurred_exc_cat]]</f>
        <v>339377.49881209002</v>
      </c>
      <c r="AE2660" s="40">
        <f t="shared" si="337"/>
        <v>357976.566528</v>
      </c>
      <c r="AF2660" s="43">
        <f t="shared" si="338"/>
        <v>5.1956103988318472E-2</v>
      </c>
    </row>
    <row r="2661" spans="1:32" x14ac:dyDescent="0.25">
      <c r="A2661" s="46" t="s">
        <v>2948</v>
      </c>
      <c r="B2661" s="46" t="s">
        <v>101</v>
      </c>
      <c r="C2661">
        <v>2008</v>
      </c>
      <c r="D2661" s="84">
        <v>995907.51809999999</v>
      </c>
      <c r="E2661">
        <v>280697.29124396999</v>
      </c>
      <c r="F2661">
        <v>0</v>
      </c>
      <c r="G2661">
        <v>0</v>
      </c>
      <c r="H2661">
        <v>206920.24015999999</v>
      </c>
      <c r="I2661">
        <v>206920.24015999999</v>
      </c>
      <c r="J2661">
        <v>0.99478067479577803</v>
      </c>
      <c r="K2661">
        <v>206920.24015999999</v>
      </c>
      <c r="L2661">
        <v>206920.24015999999</v>
      </c>
      <c r="M2661" s="38">
        <f>IF(OR(Beazley_data[[#This Row],[total_RC]]&lt;0.6,Beazley_data[[#This Row],[total_RC]]&gt;2),1,Beazley_data[[#This Row],[total_RC]])</f>
        <v>0.99478067479577803</v>
      </c>
      <c r="P2661" s="39" t="str">
        <f>Beazley_data[[#This Row],[key]]</f>
        <v>PZ2008</v>
      </c>
      <c r="Q2661" s="40">
        <f>Beazley_data[[#This Row],[WEP]]</f>
        <v>995907.51809999999</v>
      </c>
      <c r="R2661" s="40">
        <f t="shared" si="331"/>
        <v>1019809.92036948</v>
      </c>
      <c r="S2661" s="41">
        <f t="shared" si="332"/>
        <v>2.3438095464711838E-2</v>
      </c>
      <c r="U2661" s="42">
        <f>Beazley_data[[#This Row],[Acq_costs]]</f>
        <v>280697.29124396999</v>
      </c>
      <c r="V2661" s="40">
        <f t="shared" si="333"/>
        <v>287454.34327590599</v>
      </c>
      <c r="W2661" s="43">
        <f t="shared" si="334"/>
        <v>2.3506522653061523E-2</v>
      </c>
      <c r="Y2661" s="44">
        <f>Beazley_data[[#This Row],[total_RC]]</f>
        <v>0.99478067479577803</v>
      </c>
      <c r="Z2661" s="45">
        <f t="shared" si="335"/>
        <v>0.99475598438598001</v>
      </c>
      <c r="AA2661" s="43">
        <f t="shared" si="336"/>
        <v>-2.4820569250722382E-5</v>
      </c>
      <c r="AD2661" s="42">
        <f>Beazley_data[[#This Row],[Cat_incurred]]+Beazley_data[[#This Row],[incurred_exc_cat]]</f>
        <v>206920.24015999999</v>
      </c>
      <c r="AE2661" s="40">
        <f t="shared" si="337"/>
        <v>209403.9271</v>
      </c>
      <c r="AF2661" s="43">
        <f t="shared" si="338"/>
        <v>1.1860746712806104E-2</v>
      </c>
    </row>
    <row r="2662" spans="1:32" x14ac:dyDescent="0.25">
      <c r="A2662" s="48" t="s">
        <v>2949</v>
      </c>
      <c r="B2662" s="48" t="s">
        <v>101</v>
      </c>
      <c r="C2662" s="49">
        <v>2009</v>
      </c>
      <c r="D2662" s="85">
        <v>754294.21790000005</v>
      </c>
      <c r="E2662" s="49">
        <v>242810.26814204501</v>
      </c>
      <c r="F2662" s="49">
        <v>25588.201721599999</v>
      </c>
      <c r="G2662" s="49">
        <v>25588.201721599999</v>
      </c>
      <c r="H2662" s="49">
        <v>942898.87571792002</v>
      </c>
      <c r="I2662" s="49">
        <v>942898.87571792002</v>
      </c>
      <c r="J2662" s="49">
        <v>0.78185527819268097</v>
      </c>
      <c r="K2662" s="49">
        <v>968487.07743952004</v>
      </c>
      <c r="L2662" s="49">
        <v>968487.07743952004</v>
      </c>
      <c r="M2662" s="38">
        <f>IF(OR(Beazley_data[[#This Row],[total_RC]]&lt;0.6,Beazley_data[[#This Row],[total_RC]]&gt;2),1,Beazley_data[[#This Row],[total_RC]])</f>
        <v>0.78185527819268097</v>
      </c>
      <c r="P2662" s="39" t="str">
        <f>Beazley_data[[#This Row],[key]]</f>
        <v>PZ2009</v>
      </c>
      <c r="Q2662" s="40">
        <f>Beazley_data[[#This Row],[WEP]]</f>
        <v>754294.21790000005</v>
      </c>
      <c r="R2662" s="40">
        <f t="shared" si="331"/>
        <v>758642.54094386799</v>
      </c>
      <c r="S2662" s="41">
        <f t="shared" si="332"/>
        <v>5.731715279844396E-3</v>
      </c>
      <c r="U2662" s="42">
        <f>Beazley_data[[#This Row],[Acq_costs]]</f>
        <v>242810.26814204501</v>
      </c>
      <c r="V2662" s="40">
        <f t="shared" si="333"/>
        <v>244577.952478541</v>
      </c>
      <c r="W2662" s="43">
        <f t="shared" si="334"/>
        <v>7.2274884902026803E-3</v>
      </c>
      <c r="Y2662" s="44">
        <f>Beazley_data[[#This Row],[total_RC]]</f>
        <v>0.78185527819268097</v>
      </c>
      <c r="Z2662" s="45">
        <f t="shared" si="335"/>
        <v>0.78453438966926203</v>
      </c>
      <c r="AA2662" s="43">
        <f t="shared" si="336"/>
        <v>3.4149063595676201E-3</v>
      </c>
      <c r="AD2662" s="42">
        <f>Beazley_data[[#This Row],[Cat_incurred]]+Beazley_data[[#This Row],[incurred_exc_cat]]</f>
        <v>968487.07743952004</v>
      </c>
      <c r="AE2662" s="40">
        <f t="shared" si="337"/>
        <v>1013121.0878411999</v>
      </c>
      <c r="AF2662" s="43">
        <f t="shared" si="338"/>
        <v>4.4055948432371379E-2</v>
      </c>
    </row>
    <row r="2663" spans="1:32" x14ac:dyDescent="0.25">
      <c r="A2663" s="46" t="s">
        <v>2950</v>
      </c>
      <c r="B2663" s="46" t="s">
        <v>101</v>
      </c>
      <c r="C2663">
        <v>2010</v>
      </c>
      <c r="D2663" s="84">
        <v>979792.43559999997</v>
      </c>
      <c r="E2663">
        <v>332653.62630786799</v>
      </c>
      <c r="F2663">
        <v>1597023.29073</v>
      </c>
      <c r="G2663">
        <v>1597023.29073</v>
      </c>
      <c r="H2663">
        <v>1000856.10604638</v>
      </c>
      <c r="I2663">
        <v>1000856.10604638</v>
      </c>
      <c r="J2663">
        <v>0.98526234863229301</v>
      </c>
      <c r="K2663">
        <v>2597879.39677638</v>
      </c>
      <c r="L2663">
        <v>2597879.39677638</v>
      </c>
      <c r="M2663" s="38">
        <f>IF(OR(Beazley_data[[#This Row],[total_RC]]&lt;0.6,Beazley_data[[#This Row],[total_RC]]&gt;2),1,Beazley_data[[#This Row],[total_RC]])</f>
        <v>0.98526234863229301</v>
      </c>
      <c r="P2663" s="39" t="str">
        <f>Beazley_data[[#This Row],[key]]</f>
        <v>PZ2010</v>
      </c>
      <c r="Q2663" s="40">
        <f>Beazley_data[[#This Row],[WEP]]</f>
        <v>979792.43559999997</v>
      </c>
      <c r="R2663" s="40">
        <f t="shared" si="331"/>
        <v>999355.57560248603</v>
      </c>
      <c r="S2663" s="41">
        <f t="shared" si="332"/>
        <v>1.9575755096670117E-2</v>
      </c>
      <c r="U2663" s="42">
        <f>Beazley_data[[#This Row],[Acq_costs]]</f>
        <v>332653.62630786799</v>
      </c>
      <c r="V2663" s="40">
        <f t="shared" si="333"/>
        <v>338822.42850476701</v>
      </c>
      <c r="W2663" s="43">
        <f t="shared" si="334"/>
        <v>1.8206593418629693E-2</v>
      </c>
      <c r="Y2663" s="44">
        <f>Beazley_data[[#This Row],[total_RC]]</f>
        <v>0.98526234863229301</v>
      </c>
      <c r="Z2663" s="45">
        <f t="shared" si="335"/>
        <v>0.98544661192073602</v>
      </c>
      <c r="AA2663" s="43">
        <f t="shared" si="336"/>
        <v>1.8698454712210292E-4</v>
      </c>
      <c r="AD2663" s="42">
        <f>Beazley_data[[#This Row],[Cat_incurred]]+Beazley_data[[#This Row],[incurred_exc_cat]]</f>
        <v>2597879.39677638</v>
      </c>
      <c r="AE2663" s="40">
        <f t="shared" si="337"/>
        <v>2732774.2594960001</v>
      </c>
      <c r="AF2663" s="43">
        <f t="shared" si="338"/>
        <v>4.9361875482718608E-2</v>
      </c>
    </row>
    <row r="2664" spans="1:32" x14ac:dyDescent="0.25">
      <c r="A2664" s="48" t="s">
        <v>2951</v>
      </c>
      <c r="B2664" s="48" t="s">
        <v>101</v>
      </c>
      <c r="C2664" s="49">
        <v>2011</v>
      </c>
      <c r="D2664" s="85">
        <v>972798.37950000004</v>
      </c>
      <c r="E2664" s="49">
        <v>296937.17439880798</v>
      </c>
      <c r="F2664" s="49">
        <v>675436.99690779997</v>
      </c>
      <c r="G2664" s="49">
        <v>675436.99690779997</v>
      </c>
      <c r="H2664" s="49">
        <v>54134.842499999999</v>
      </c>
      <c r="I2664" s="49">
        <v>54134.842499999999</v>
      </c>
      <c r="J2664" s="49">
        <v>1</v>
      </c>
      <c r="K2664" s="49">
        <v>729571.8394078</v>
      </c>
      <c r="L2664" s="49">
        <v>729571.8394078</v>
      </c>
      <c r="M2664" s="38">
        <f>IF(OR(Beazley_data[[#This Row],[total_RC]]&lt;0.6,Beazley_data[[#This Row],[total_RC]]&gt;2),1,Beazley_data[[#This Row],[total_RC]])</f>
        <v>1</v>
      </c>
      <c r="P2664" s="39" t="str">
        <f>Beazley_data[[#This Row],[key]]</f>
        <v>PZ2011</v>
      </c>
      <c r="Q2664" s="40">
        <f>Beazley_data[[#This Row],[WEP]]</f>
        <v>972798.37950000004</v>
      </c>
      <c r="R2664" s="40">
        <f t="shared" si="331"/>
        <v>992641.11154033197</v>
      </c>
      <c r="S2664" s="41">
        <f t="shared" si="332"/>
        <v>1.9989835006471723E-2</v>
      </c>
      <c r="U2664" s="42">
        <f>Beazley_data[[#This Row],[Acq_costs]]</f>
        <v>296937.17439880798</v>
      </c>
      <c r="V2664" s="40">
        <f t="shared" si="333"/>
        <v>302423.201714642</v>
      </c>
      <c r="W2664" s="43">
        <f t="shared" si="334"/>
        <v>1.8140232907825883E-2</v>
      </c>
      <c r="Y2664" s="44">
        <f>Beazley_data[[#This Row],[total_RC]]</f>
        <v>1</v>
      </c>
      <c r="Z2664" s="45">
        <f t="shared" si="335"/>
        <v>1</v>
      </c>
      <c r="AA2664" s="43">
        <f t="shared" si="336"/>
        <v>0</v>
      </c>
      <c r="AD2664" s="42">
        <f>Beazley_data[[#This Row],[Cat_incurred]]+Beazley_data[[#This Row],[incurred_exc_cat]]</f>
        <v>729571.8394078</v>
      </c>
      <c r="AE2664" s="40">
        <f t="shared" si="337"/>
        <v>768360.69954499998</v>
      </c>
      <c r="AF2664" s="43">
        <f t="shared" si="338"/>
        <v>5.0482618593285129E-2</v>
      </c>
    </row>
    <row r="2665" spans="1:32" x14ac:dyDescent="0.25">
      <c r="A2665" s="46" t="s">
        <v>2952</v>
      </c>
      <c r="B2665" s="46" t="s">
        <v>101</v>
      </c>
      <c r="C2665">
        <v>2012</v>
      </c>
      <c r="D2665" s="84">
        <v>867991.5148</v>
      </c>
      <c r="E2665">
        <v>263834.98824902897</v>
      </c>
      <c r="F2665">
        <v>48457.37788</v>
      </c>
      <c r="G2665">
        <v>48457.37788</v>
      </c>
      <c r="H2665">
        <v>226234.6585848</v>
      </c>
      <c r="I2665">
        <v>226234.6585848</v>
      </c>
      <c r="J2665">
        <v>0.96077896512060601</v>
      </c>
      <c r="K2665">
        <v>274692.03646480001</v>
      </c>
      <c r="L2665">
        <v>274692.03646480001</v>
      </c>
      <c r="M2665" s="38">
        <f>IF(OR(Beazley_data[[#This Row],[total_RC]]&lt;0.6,Beazley_data[[#This Row],[total_RC]]&gt;2),1,Beazley_data[[#This Row],[total_RC]])</f>
        <v>0.96077896512060601</v>
      </c>
      <c r="P2665" s="39" t="str">
        <f>Beazley_data[[#This Row],[key]]</f>
        <v>PZ2012</v>
      </c>
      <c r="Q2665" s="40">
        <f>Beazley_data[[#This Row],[WEP]]</f>
        <v>867991.5148</v>
      </c>
      <c r="R2665" s="40">
        <f t="shared" si="331"/>
        <v>888984.05222737696</v>
      </c>
      <c r="S2665" s="41">
        <f t="shared" si="332"/>
        <v>2.3614076512148339E-2</v>
      </c>
      <c r="U2665" s="42">
        <f>Beazley_data[[#This Row],[Acq_costs]]</f>
        <v>263834.98824902897</v>
      </c>
      <c r="V2665" s="40">
        <f t="shared" si="333"/>
        <v>270091.51949142199</v>
      </c>
      <c r="W2665" s="43">
        <f t="shared" si="334"/>
        <v>2.3164486075586393E-2</v>
      </c>
      <c r="Y2665" s="44">
        <f>Beazley_data[[#This Row],[total_RC]]</f>
        <v>0.96077896512060601</v>
      </c>
      <c r="Z2665" s="45">
        <f t="shared" si="335"/>
        <v>0.96191064200280196</v>
      </c>
      <c r="AA2665" s="43">
        <f t="shared" si="336"/>
        <v>1.1764885767764038E-3</v>
      </c>
      <c r="AD2665" s="42">
        <f>Beazley_data[[#This Row],[Cat_incurred]]+Beazley_data[[#This Row],[incurred_exc_cat]]</f>
        <v>274692.03646480001</v>
      </c>
      <c r="AE2665" s="40">
        <f t="shared" si="337"/>
        <v>278996.42791999999</v>
      </c>
      <c r="AF2665" s="43">
        <f t="shared" si="338"/>
        <v>1.5428123891371924E-2</v>
      </c>
    </row>
    <row r="2666" spans="1:32" x14ac:dyDescent="0.25">
      <c r="A2666" s="48" t="s">
        <v>2953</v>
      </c>
      <c r="B2666" s="48" t="s">
        <v>101</v>
      </c>
      <c r="C2666" s="49">
        <v>2013</v>
      </c>
      <c r="D2666" s="85">
        <v>771783.76049999997</v>
      </c>
      <c r="E2666" s="49">
        <v>103377.217014254</v>
      </c>
      <c r="F2666" s="49">
        <v>7317.94</v>
      </c>
      <c r="G2666" s="49">
        <v>7317.94</v>
      </c>
      <c r="H2666" s="49">
        <v>58409.885840299998</v>
      </c>
      <c r="I2666" s="49">
        <v>58409.885840299998</v>
      </c>
      <c r="J2666" s="49">
        <v>0.96599287481110396</v>
      </c>
      <c r="K2666" s="49">
        <v>65727.825840300007</v>
      </c>
      <c r="L2666" s="49">
        <v>65727.825840300007</v>
      </c>
      <c r="M2666" s="38">
        <f>IF(OR(Beazley_data[[#This Row],[total_RC]]&lt;0.6,Beazley_data[[#This Row],[total_RC]]&gt;2),1,Beazley_data[[#This Row],[total_RC]])</f>
        <v>0.96599287481110396</v>
      </c>
      <c r="P2666" s="39" t="str">
        <f>Beazley_data[[#This Row],[key]]</f>
        <v>PZ2013</v>
      </c>
      <c r="Q2666" s="40">
        <f>Beazley_data[[#This Row],[WEP]]</f>
        <v>771783.76049999997</v>
      </c>
      <c r="R2666" s="40">
        <f t="shared" si="331"/>
        <v>714105.58252993599</v>
      </c>
      <c r="S2666" s="41">
        <f t="shared" si="332"/>
        <v>-8.0769818050884748E-2</v>
      </c>
      <c r="U2666" s="42">
        <f>Beazley_data[[#This Row],[Acq_costs]]</f>
        <v>103377.217014254</v>
      </c>
      <c r="V2666" s="40">
        <f t="shared" si="333"/>
        <v>104915.743404372</v>
      </c>
      <c r="W2666" s="43">
        <f t="shared" si="334"/>
        <v>1.4664399642941365E-2</v>
      </c>
      <c r="Y2666" s="44">
        <f>Beazley_data[[#This Row],[total_RC]]</f>
        <v>0.96599287481110396</v>
      </c>
      <c r="Z2666" s="45">
        <f t="shared" si="335"/>
        <v>0.96573544852604798</v>
      </c>
      <c r="AA2666" s="43">
        <f t="shared" si="336"/>
        <v>-2.6655983835830019E-4</v>
      </c>
      <c r="AD2666" s="42">
        <f>Beazley_data[[#This Row],[Cat_incurred]]+Beazley_data[[#This Row],[incurred_exc_cat]]</f>
        <v>65727.825840299993</v>
      </c>
      <c r="AE2666" s="40">
        <f t="shared" si="337"/>
        <v>69583.614813099994</v>
      </c>
      <c r="AF2666" s="43">
        <f t="shared" si="338"/>
        <v>5.5412311981154795E-2</v>
      </c>
    </row>
    <row r="2667" spans="1:32" x14ac:dyDescent="0.25">
      <c r="A2667" s="46" t="s">
        <v>2954</v>
      </c>
      <c r="B2667" s="46" t="s">
        <v>101</v>
      </c>
      <c r="C2667">
        <v>2014</v>
      </c>
      <c r="D2667" s="84">
        <v>1244002.834</v>
      </c>
      <c r="E2667">
        <v>333545.65654585301</v>
      </c>
      <c r="F2667">
        <v>0</v>
      </c>
      <c r="G2667">
        <v>0</v>
      </c>
      <c r="H2667">
        <v>223762.58871421099</v>
      </c>
      <c r="I2667">
        <v>223762.58871421099</v>
      </c>
      <c r="J2667">
        <v>0.99798986066822803</v>
      </c>
      <c r="K2667">
        <v>223762.58871421099</v>
      </c>
      <c r="L2667">
        <v>223762.58871421099</v>
      </c>
      <c r="M2667" s="38">
        <f>IF(OR(Beazley_data[[#This Row],[total_RC]]&lt;0.6,Beazley_data[[#This Row],[total_RC]]&gt;2),1,Beazley_data[[#This Row],[total_RC]])</f>
        <v>0.99798986066822803</v>
      </c>
      <c r="P2667" s="39" t="str">
        <f>Beazley_data[[#This Row],[key]]</f>
        <v>PZ2014</v>
      </c>
      <c r="Q2667" s="40">
        <f>Beazley_data[[#This Row],[WEP]]</f>
        <v>1244002.834</v>
      </c>
      <c r="R2667" s="40">
        <f t="shared" si="331"/>
        <v>1090946.9728261</v>
      </c>
      <c r="S2667" s="41">
        <f t="shared" si="332"/>
        <v>-0.14029633427315777</v>
      </c>
      <c r="U2667" s="42">
        <f>Beazley_data[[#This Row],[Acq_costs]]</f>
        <v>333545.65654585301</v>
      </c>
      <c r="V2667" s="40">
        <f t="shared" si="333"/>
        <v>311531.10741167603</v>
      </c>
      <c r="W2667" s="43">
        <f t="shared" si="334"/>
        <v>-7.0665652997168038E-2</v>
      </c>
      <c r="Y2667" s="44">
        <f>Beazley_data[[#This Row],[total_RC]]</f>
        <v>0.99798986066822803</v>
      </c>
      <c r="Z2667" s="45">
        <f t="shared" si="335"/>
        <v>1.00236852044214</v>
      </c>
      <c r="AA2667" s="43">
        <f t="shared" si="336"/>
        <v>4.3683133344815496E-3</v>
      </c>
      <c r="AD2667" s="42">
        <f>Beazley_data[[#This Row],[Cat_incurred]]+Beazley_data[[#This Row],[incurred_exc_cat]]</f>
        <v>223762.58871421099</v>
      </c>
      <c r="AE2667" s="40">
        <f t="shared" si="337"/>
        <v>229018.91806494401</v>
      </c>
      <c r="AF2667" s="43">
        <f t="shared" si="338"/>
        <v>2.2951507216720238E-2</v>
      </c>
    </row>
    <row r="2668" spans="1:32" x14ac:dyDescent="0.25">
      <c r="A2668" s="48" t="s">
        <v>2955</v>
      </c>
      <c r="B2668" s="48" t="s">
        <v>101</v>
      </c>
      <c r="C2668" s="49">
        <v>2015</v>
      </c>
      <c r="D2668" s="85">
        <v>1239969.0149999999</v>
      </c>
      <c r="E2668" s="49">
        <v>341026.03458780597</v>
      </c>
      <c r="F2668" s="49">
        <v>7317.94</v>
      </c>
      <c r="G2668" s="49">
        <v>7317.94</v>
      </c>
      <c r="H2668" s="49">
        <v>24217.638467463101</v>
      </c>
      <c r="I2668" s="49">
        <v>24217.638467463101</v>
      </c>
      <c r="J2668" s="49">
        <v>1.00387311469412</v>
      </c>
      <c r="K2668" s="49">
        <v>31535.5784674631</v>
      </c>
      <c r="L2668" s="49">
        <v>31535.5784674631</v>
      </c>
      <c r="M2668" s="38">
        <f>IF(OR(Beazley_data[[#This Row],[total_RC]]&lt;0.6,Beazley_data[[#This Row],[total_RC]]&gt;2),1,Beazley_data[[#This Row],[total_RC]])</f>
        <v>1.00387311469412</v>
      </c>
      <c r="P2668" s="39" t="str">
        <f>Beazley_data[[#This Row],[key]]</f>
        <v>PZ2015</v>
      </c>
      <c r="Q2668" s="40">
        <f>Beazley_data[[#This Row],[WEP]]</f>
        <v>1239969.0149999999</v>
      </c>
      <c r="R2668" s="40">
        <f t="shared" si="331"/>
        <v>1040153.34122433</v>
      </c>
      <c r="S2668" s="41">
        <f t="shared" si="332"/>
        <v>-0.1921021313458201</v>
      </c>
      <c r="U2668" s="42">
        <f>Beazley_data[[#This Row],[Acq_costs]]</f>
        <v>341026.03458780597</v>
      </c>
      <c r="V2668" s="40">
        <f t="shared" si="333"/>
        <v>287635.00192227098</v>
      </c>
      <c r="W2668" s="43">
        <f t="shared" si="334"/>
        <v>-0.1856207774044242</v>
      </c>
      <c r="Y2668" s="44">
        <f>Beazley_data[[#This Row],[total_RC]]</f>
        <v>1.00387311469412</v>
      </c>
      <c r="Z2668" s="45">
        <f t="shared" si="335"/>
        <v>1.0036956503385399</v>
      </c>
      <c r="AA2668" s="43">
        <f t="shared" si="336"/>
        <v>-1.7681092422810031E-4</v>
      </c>
      <c r="AD2668" s="42">
        <f>Beazley_data[[#This Row],[Cat_incurred]]+Beazley_data[[#This Row],[incurred_exc_cat]]</f>
        <v>31535.5784674631</v>
      </c>
      <c r="AE2668" s="40">
        <f t="shared" si="337"/>
        <v>22874.480280602798</v>
      </c>
      <c r="AF2668" s="43">
        <f t="shared" si="338"/>
        <v>-0.37863584573787135</v>
      </c>
    </row>
    <row r="2669" spans="1:32" x14ac:dyDescent="0.25">
      <c r="A2669" s="46" t="s">
        <v>2956</v>
      </c>
      <c r="B2669" s="46" t="s">
        <v>101</v>
      </c>
      <c r="C2669">
        <v>2016</v>
      </c>
      <c r="D2669" s="84">
        <v>1210664.6887999999</v>
      </c>
      <c r="E2669">
        <v>326017.800594092</v>
      </c>
      <c r="F2669">
        <v>0</v>
      </c>
      <c r="G2669">
        <v>0</v>
      </c>
      <c r="H2669">
        <v>1458651.6019919999</v>
      </c>
      <c r="I2669">
        <v>1458651.6019919999</v>
      </c>
      <c r="J2669">
        <v>0.90983899528490697</v>
      </c>
      <c r="K2669">
        <v>1458651.6019919999</v>
      </c>
      <c r="L2669">
        <v>1458651.6019919999</v>
      </c>
      <c r="M2669" s="38">
        <f>IF(OR(Beazley_data[[#This Row],[total_RC]]&lt;0.6,Beazley_data[[#This Row],[total_RC]]&gt;2),1,Beazley_data[[#This Row],[total_RC]])</f>
        <v>0.90983899528490697</v>
      </c>
      <c r="P2669" s="39" t="str">
        <f>Beazley_data[[#This Row],[key]]</f>
        <v>PZ2016</v>
      </c>
      <c r="Q2669" s="40">
        <f>Beazley_data[[#This Row],[WEP]]</f>
        <v>1210664.6887999999</v>
      </c>
      <c r="R2669" s="40">
        <f t="shared" si="331"/>
        <v>1092221.58446891</v>
      </c>
      <c r="S2669" s="41">
        <f t="shared" si="332"/>
        <v>-0.10844237654274388</v>
      </c>
      <c r="U2669" s="42">
        <f>Beazley_data[[#This Row],[Acq_costs]]</f>
        <v>326017.800594092</v>
      </c>
      <c r="V2669" s="40">
        <f t="shared" si="333"/>
        <v>294283.29736877099</v>
      </c>
      <c r="W2669" s="43">
        <f t="shared" si="334"/>
        <v>-0.10783657621436125</v>
      </c>
      <c r="Y2669" s="44">
        <f>Beazley_data[[#This Row],[total_RC]]</f>
        <v>0.90983899528490697</v>
      </c>
      <c r="Z2669" s="45">
        <f t="shared" si="335"/>
        <v>0.90982187358796196</v>
      </c>
      <c r="AA2669" s="43">
        <f t="shared" si="336"/>
        <v>-1.8818735229446208E-5</v>
      </c>
      <c r="AD2669" s="42">
        <f>Beazley_data[[#This Row],[Cat_incurred]]+Beazley_data[[#This Row],[incurred_exc_cat]]</f>
        <v>1458651.6019919999</v>
      </c>
      <c r="AE2669" s="40">
        <f t="shared" si="337"/>
        <v>1469270.29</v>
      </c>
      <c r="AF2669" s="43">
        <f t="shared" si="338"/>
        <v>7.2271848687555937E-3</v>
      </c>
    </row>
    <row r="2670" spans="1:32" x14ac:dyDescent="0.25">
      <c r="A2670" s="48" t="s">
        <v>2957</v>
      </c>
      <c r="B2670" s="48" t="s">
        <v>101</v>
      </c>
      <c r="C2670" s="49">
        <v>2017</v>
      </c>
      <c r="D2670" s="85">
        <v>1052805.2052</v>
      </c>
      <c r="E2670" s="49">
        <v>200336.034201584</v>
      </c>
      <c r="F2670" s="49">
        <v>47721.106200000002</v>
      </c>
      <c r="G2670" s="49">
        <v>47721.106200000002</v>
      </c>
      <c r="H2670" s="49">
        <v>830035.78037147596</v>
      </c>
      <c r="I2670" s="49">
        <v>830035.78037147596</v>
      </c>
      <c r="J2670" s="49">
        <v>1.00553061929636</v>
      </c>
      <c r="K2670" s="49">
        <v>877756.886571476</v>
      </c>
      <c r="L2670" s="49">
        <v>877756.886571476</v>
      </c>
      <c r="M2670" s="38">
        <f>IF(OR(Beazley_data[[#This Row],[total_RC]]&lt;0.6,Beazley_data[[#This Row],[total_RC]]&gt;2),1,Beazley_data[[#This Row],[total_RC]])</f>
        <v>1.00553061929636</v>
      </c>
      <c r="P2670" s="39" t="str">
        <f>Beazley_data[[#This Row],[key]]</f>
        <v>PZ2017</v>
      </c>
      <c r="Q2670" s="40">
        <f>Beazley_data[[#This Row],[WEP]]</f>
        <v>1052805.2052</v>
      </c>
      <c r="R2670" s="40">
        <f t="shared" si="331"/>
        <v>848168.83368371904</v>
      </c>
      <c r="S2670" s="41">
        <f t="shared" si="332"/>
        <v>-0.24126844018485774</v>
      </c>
      <c r="U2670" s="42">
        <f>Beazley_data[[#This Row],[Acq_costs]]</f>
        <v>200336.034201584</v>
      </c>
      <c r="V2670" s="40">
        <f t="shared" si="333"/>
        <v>133151.342666946</v>
      </c>
      <c r="W2670" s="43">
        <f t="shared" si="334"/>
        <v>-0.50457389455462232</v>
      </c>
      <c r="Y2670" s="44">
        <f>Beazley_data[[#This Row],[total_RC]]</f>
        <v>1.00553061929636</v>
      </c>
      <c r="Z2670" s="45">
        <f t="shared" si="335"/>
        <v>1.0055955284140501</v>
      </c>
      <c r="AA2670" s="43">
        <f t="shared" si="336"/>
        <v>6.4547937869663743E-5</v>
      </c>
      <c r="AD2670" s="42">
        <f>Beazley_data[[#This Row],[Cat_incurred]]+Beazley_data[[#This Row],[incurred_exc_cat]]</f>
        <v>877756.886571476</v>
      </c>
      <c r="AE2670" s="40">
        <f t="shared" si="337"/>
        <v>914522.77758068405</v>
      </c>
      <c r="AF2670" s="43">
        <f t="shared" si="338"/>
        <v>4.0202269326161603E-2</v>
      </c>
    </row>
    <row r="2671" spans="1:32" x14ac:dyDescent="0.25">
      <c r="A2671" s="46" t="s">
        <v>2958</v>
      </c>
      <c r="B2671" s="46" t="s">
        <v>101</v>
      </c>
      <c r="C2671">
        <v>2018</v>
      </c>
      <c r="D2671" s="84">
        <v>945899.44380000001</v>
      </c>
      <c r="E2671">
        <v>145570.122842638</v>
      </c>
      <c r="F2671">
        <v>4431.1387025499998</v>
      </c>
      <c r="G2671">
        <v>4431.1387025499998</v>
      </c>
      <c r="H2671">
        <v>1230327.8858563099</v>
      </c>
      <c r="I2671">
        <v>1230327.8858563099</v>
      </c>
      <c r="J2671">
        <v>0.99490905420207998</v>
      </c>
      <c r="K2671">
        <v>1234759.0245588601</v>
      </c>
      <c r="L2671">
        <v>1234759.0245588601</v>
      </c>
      <c r="M2671" s="38">
        <f>IF(OR(Beazley_data[[#This Row],[total_RC]]&lt;0.6,Beazley_data[[#This Row],[total_RC]]&gt;2),1,Beazley_data[[#This Row],[total_RC]])</f>
        <v>0.99490905420207998</v>
      </c>
      <c r="P2671" s="39" t="str">
        <f>Beazley_data[[#This Row],[key]]</f>
        <v>PZ2018</v>
      </c>
      <c r="Q2671" s="40">
        <f>Beazley_data[[#This Row],[WEP]]</f>
        <v>945899.44380000001</v>
      </c>
      <c r="R2671" s="40">
        <f t="shared" si="331"/>
        <v>869464.20729699405</v>
      </c>
      <c r="S2671" s="41">
        <f t="shared" si="332"/>
        <v>-8.791073383069925E-2</v>
      </c>
      <c r="U2671" s="42">
        <f>Beazley_data[[#This Row],[Acq_costs]]</f>
        <v>145570.122842638</v>
      </c>
      <c r="V2671" s="40">
        <f t="shared" si="333"/>
        <v>144381.793846374</v>
      </c>
      <c r="W2671" s="43">
        <f t="shared" si="334"/>
        <v>-8.2304628901370379E-3</v>
      </c>
      <c r="Y2671" s="44">
        <f>Beazley_data[[#This Row],[total_RC]]</f>
        <v>0.99490905420207998</v>
      </c>
      <c r="Z2671" s="45">
        <f t="shared" si="335"/>
        <v>0.99496334832357902</v>
      </c>
      <c r="AA2671" s="43">
        <f t="shared" si="336"/>
        <v>5.456896637501662E-5</v>
      </c>
      <c r="AD2671" s="42">
        <f>Beazley_data[[#This Row],[Cat_incurred]]+Beazley_data[[#This Row],[incurred_exc_cat]]</f>
        <v>1234759.0245588599</v>
      </c>
      <c r="AE2671" s="40">
        <f t="shared" si="337"/>
        <v>1099271.21054841</v>
      </c>
      <c r="AF2671" s="43">
        <f t="shared" si="338"/>
        <v>-0.12325239914439047</v>
      </c>
    </row>
    <row r="2672" spans="1:32" x14ac:dyDescent="0.25">
      <c r="A2672" s="48" t="s">
        <v>2959</v>
      </c>
      <c r="B2672" s="48" t="s">
        <v>101</v>
      </c>
      <c r="C2672" s="49">
        <v>2019</v>
      </c>
      <c r="D2672" s="85">
        <v>860535.48219999997</v>
      </c>
      <c r="E2672" s="49">
        <v>145502.95824327099</v>
      </c>
      <c r="F2672" s="49">
        <v>0</v>
      </c>
      <c r="G2672" s="49">
        <v>0</v>
      </c>
      <c r="H2672" s="49">
        <v>340829.92134003999</v>
      </c>
      <c r="I2672" s="49">
        <v>340829.92134003999</v>
      </c>
      <c r="J2672" s="49">
        <v>1.0139004803232701</v>
      </c>
      <c r="K2672" s="49">
        <v>340829.92134003999</v>
      </c>
      <c r="L2672" s="49">
        <v>340829.92134003999</v>
      </c>
      <c r="M2672" s="38">
        <f>IF(OR(Beazley_data[[#This Row],[total_RC]]&lt;0.6,Beazley_data[[#This Row],[total_RC]]&gt;2),1,Beazley_data[[#This Row],[total_RC]])</f>
        <v>1.0139004803232701</v>
      </c>
      <c r="P2672" s="39" t="str">
        <f>Beazley_data[[#This Row],[key]]</f>
        <v>PZ2019</v>
      </c>
      <c r="Q2672" s="40">
        <f>Beazley_data[[#This Row],[WEP]]</f>
        <v>860535.48219999997</v>
      </c>
      <c r="R2672" s="40">
        <f t="shared" si="331"/>
        <v>565080.83285180002</v>
      </c>
      <c r="S2672" s="41">
        <f t="shared" si="332"/>
        <v>-0.52285377979841496</v>
      </c>
      <c r="U2672" s="42">
        <f>Beazley_data[[#This Row],[Acq_costs]]</f>
        <v>145502.95824327099</v>
      </c>
      <c r="V2672" s="40">
        <f t="shared" si="333"/>
        <v>81641.3496648328</v>
      </c>
      <c r="W2672" s="43">
        <f t="shared" si="334"/>
        <v>-0.78222137238805012</v>
      </c>
      <c r="Y2672" s="44">
        <f>Beazley_data[[#This Row],[total_RC]]</f>
        <v>1.0139004803232701</v>
      </c>
      <c r="Z2672" s="45">
        <f t="shared" si="335"/>
        <v>1.0135294609980801</v>
      </c>
      <c r="AA2672" s="43">
        <f t="shared" si="336"/>
        <v>-3.6606664084993661E-4</v>
      </c>
      <c r="AD2672" s="42">
        <f>Beazley_data[[#This Row],[Cat_incurred]]+Beazley_data[[#This Row],[incurred_exc_cat]]</f>
        <v>340829.92134003999</v>
      </c>
      <c r="AE2672" s="40">
        <f t="shared" si="337"/>
        <v>402556.12700400001</v>
      </c>
      <c r="AF2672" s="43">
        <f t="shared" si="338"/>
        <v>0.15333565066653843</v>
      </c>
    </row>
    <row r="2673" spans="1:32" x14ac:dyDescent="0.25">
      <c r="A2673" s="46" t="s">
        <v>2960</v>
      </c>
      <c r="B2673" s="46" t="s">
        <v>101</v>
      </c>
      <c r="C2673">
        <v>2020</v>
      </c>
      <c r="D2673" s="84">
        <v>847525.23450000002</v>
      </c>
      <c r="E2673">
        <v>199791.793165079</v>
      </c>
      <c r="F2673">
        <v>57237.004572839302</v>
      </c>
      <c r="G2673">
        <v>57237.004572839302</v>
      </c>
      <c r="H2673">
        <v>533773.10744047898</v>
      </c>
      <c r="I2673">
        <v>533773.10744047898</v>
      </c>
      <c r="J2673">
        <v>1.1477299169880999</v>
      </c>
      <c r="K2673">
        <v>591010.11201331799</v>
      </c>
      <c r="L2673">
        <v>591010.11201331799</v>
      </c>
      <c r="M2673" s="38">
        <f>IF(OR(Beazley_data[[#This Row],[total_RC]]&lt;0.6,Beazley_data[[#This Row],[total_RC]]&gt;2),1,Beazley_data[[#This Row],[total_RC]])</f>
        <v>1.1477299169880999</v>
      </c>
      <c r="P2673" s="39" t="str">
        <f>Beazley_data[[#This Row],[key]]</f>
        <v>PZ2020</v>
      </c>
      <c r="Q2673" s="40">
        <f>Beazley_data[[#This Row],[WEP]]</f>
        <v>847525.23450000002</v>
      </c>
      <c r="R2673" s="40">
        <f t="shared" si="331"/>
        <v>423436.40798101499</v>
      </c>
      <c r="S2673" s="41">
        <f t="shared" si="332"/>
        <v>-1.0015407710004929</v>
      </c>
      <c r="U2673" s="42">
        <f>Beazley_data[[#This Row],[Acq_costs]]</f>
        <v>199791.793165079</v>
      </c>
      <c r="V2673" s="40">
        <f t="shared" si="333"/>
        <v>114005.768589439</v>
      </c>
      <c r="W2673" s="43">
        <f t="shared" si="334"/>
        <v>-0.75247091122709064</v>
      </c>
      <c r="Y2673" s="44">
        <f>Beazley_data[[#This Row],[total_RC]]</f>
        <v>1.1477299169880999</v>
      </c>
      <c r="Z2673" s="45">
        <f t="shared" si="335"/>
        <v>1.1469238055708599</v>
      </c>
      <c r="AA2673" s="43">
        <f t="shared" si="336"/>
        <v>-7.0284653027908521E-4</v>
      </c>
      <c r="AD2673" s="42">
        <f>Beazley_data[[#This Row],[Cat_incurred]]+Beazley_data[[#This Row],[incurred_exc_cat]]</f>
        <v>591010.11201331834</v>
      </c>
      <c r="AE2673" s="40">
        <f t="shared" si="337"/>
        <v>226180.64850400001</v>
      </c>
      <c r="AF2673" s="43">
        <f t="shared" si="338"/>
        <v>-1.6130003425242911</v>
      </c>
    </row>
    <row r="2674" spans="1:32" x14ac:dyDescent="0.25">
      <c r="A2674" s="48" t="s">
        <v>2961</v>
      </c>
      <c r="B2674" s="48" t="s">
        <v>101</v>
      </c>
      <c r="C2674" s="49">
        <v>2021</v>
      </c>
      <c r="D2674" s="85">
        <v>2403599.1419000002</v>
      </c>
      <c r="E2674" s="49">
        <v>470715.44590470602</v>
      </c>
      <c r="F2674" s="49">
        <v>36707.320022181797</v>
      </c>
      <c r="G2674" s="49">
        <v>36707.320022181797</v>
      </c>
      <c r="H2674" s="49">
        <v>555301.71963169996</v>
      </c>
      <c r="I2674" s="49">
        <v>555301.71963169996</v>
      </c>
      <c r="J2674" s="49">
        <v>1.08280767502131</v>
      </c>
      <c r="K2674" s="49">
        <v>592009.03965388204</v>
      </c>
      <c r="L2674" s="49">
        <v>592009.03965388204</v>
      </c>
      <c r="M2674" s="38">
        <f>IF(OR(Beazley_data[[#This Row],[total_RC]]&lt;0.6,Beazley_data[[#This Row],[total_RC]]&gt;2),1,Beazley_data[[#This Row],[total_RC]])</f>
        <v>1.08280767502131</v>
      </c>
      <c r="P2674" s="39" t="str">
        <f>Beazley_data[[#This Row],[key]]</f>
        <v>PZ2021</v>
      </c>
      <c r="Q2674" s="40">
        <f>Beazley_data[[#This Row],[WEP]]</f>
        <v>2403599.1419000002</v>
      </c>
      <c r="R2674" s="40">
        <f t="shared" si="331"/>
        <v>1768775.1042309101</v>
      </c>
      <c r="S2674" s="41">
        <f t="shared" si="332"/>
        <v>-0.35890602267670491</v>
      </c>
      <c r="U2674" s="42">
        <f>Beazley_data[[#This Row],[Acq_costs]]</f>
        <v>470715.44590470602</v>
      </c>
      <c r="V2674" s="40">
        <f t="shared" si="333"/>
        <v>337553.19488889602</v>
      </c>
      <c r="W2674" s="43">
        <f t="shared" si="334"/>
        <v>-0.39449264007007756</v>
      </c>
      <c r="Y2674" s="44">
        <f>Beazley_data[[#This Row],[total_RC]]</f>
        <v>1.08280767502131</v>
      </c>
      <c r="Z2674" s="45">
        <f t="shared" si="335"/>
        <v>1.0898548855593</v>
      </c>
      <c r="AA2674" s="43">
        <f t="shared" si="336"/>
        <v>6.4661916291483294E-3</v>
      </c>
      <c r="AD2674" s="42">
        <f>Beazley_data[[#This Row],[Cat_incurred]]+Beazley_data[[#This Row],[incurred_exc_cat]]</f>
        <v>592009.0396538818</v>
      </c>
      <c r="AE2674" s="40">
        <f t="shared" si="337"/>
        <v>98002.850930050394</v>
      </c>
      <c r="AF2674" s="43">
        <f t="shared" si="338"/>
        <v>-5.0407328361950281</v>
      </c>
    </row>
    <row r="2675" spans="1:32" x14ac:dyDescent="0.25">
      <c r="A2675" s="46" t="s">
        <v>2962</v>
      </c>
      <c r="B2675" s="46" t="s">
        <v>101</v>
      </c>
      <c r="C2675">
        <v>2022</v>
      </c>
      <c r="D2675" s="84">
        <v>1524128.5876</v>
      </c>
      <c r="E2675">
        <v>261118.13951677</v>
      </c>
      <c r="F2675">
        <v>14635.878000000001</v>
      </c>
      <c r="G2675">
        <v>14635.878000000001</v>
      </c>
      <c r="H2675">
        <v>329310.59127662401</v>
      </c>
      <c r="I2675">
        <v>329310.59127662401</v>
      </c>
      <c r="J2675">
        <v>0.99062251671953905</v>
      </c>
      <c r="K2675">
        <v>343946.46927662398</v>
      </c>
      <c r="L2675">
        <v>343946.46927662398</v>
      </c>
      <c r="M2675" s="38">
        <f>IF(OR(Beazley_data[[#This Row],[total_RC]]&lt;0.6,Beazley_data[[#This Row],[total_RC]]&gt;2),1,Beazley_data[[#This Row],[total_RC]])</f>
        <v>0.99062251671953905</v>
      </c>
      <c r="P2675" s="39" t="str">
        <f>Beazley_data[[#This Row],[key]]</f>
        <v>PZ2022</v>
      </c>
      <c r="Q2675" s="40">
        <f>Beazley_data[[#This Row],[WEP]]</f>
        <v>1524128.5876</v>
      </c>
      <c r="R2675" s="40">
        <f t="shared" si="331"/>
        <v>32502.189200000001</v>
      </c>
      <c r="S2675" s="41">
        <f t="shared" si="332"/>
        <v>-45.893105514258714</v>
      </c>
      <c r="U2675" s="42">
        <f>Beazley_data[[#This Row],[Acq_costs]]</f>
        <v>261118.13951677</v>
      </c>
      <c r="V2675" s="40">
        <f t="shared" si="333"/>
        <v>11695.6158</v>
      </c>
      <c r="W2675" s="43">
        <f t="shared" si="334"/>
        <v>-21.326155713559778</v>
      </c>
      <c r="Y2675" s="44">
        <f>Beazley_data[[#This Row],[total_RC]]</f>
        <v>0.99062251671953905</v>
      </c>
      <c r="Z2675" s="45">
        <f t="shared" si="335"/>
        <v>1</v>
      </c>
      <c r="AA2675" s="43">
        <f t="shared" si="336"/>
        <v>9.377483280460952E-3</v>
      </c>
      <c r="AD2675" s="42">
        <f>Beazley_data[[#This Row],[Cat_incurred]]+Beazley_data[[#This Row],[incurred_exc_cat]]</f>
        <v>343946.46927662403</v>
      </c>
      <c r="AE2675" s="40">
        <f t="shared" si="337"/>
        <v>0</v>
      </c>
      <c r="AF2675" s="43" t="str">
        <f t="shared" si="338"/>
        <v>no values</v>
      </c>
    </row>
    <row r="2676" spans="1:32" x14ac:dyDescent="0.25">
      <c r="A2676" s="48" t="s">
        <v>2963</v>
      </c>
      <c r="B2676" s="48" t="s">
        <v>101</v>
      </c>
      <c r="C2676" s="49">
        <v>2023</v>
      </c>
      <c r="D2676" s="85">
        <v>2373015.0576999998</v>
      </c>
      <c r="E2676" s="49">
        <v>447810.35937732499</v>
      </c>
      <c r="F2676" s="49">
        <v>7317.94</v>
      </c>
      <c r="G2676" s="49">
        <v>7317.94</v>
      </c>
      <c r="H2676" s="49">
        <v>1744617.6871378</v>
      </c>
      <c r="I2676" s="49">
        <v>2510521.0918232002</v>
      </c>
      <c r="J2676" s="49">
        <v>1.0005420859121099</v>
      </c>
      <c r="K2676" s="49">
        <v>1751935.6271378</v>
      </c>
      <c r="L2676" s="49">
        <v>2517839.0318232002</v>
      </c>
      <c r="M2676" s="38">
        <f>IF(OR(Beazley_data[[#This Row],[total_RC]]&lt;0.6,Beazley_data[[#This Row],[total_RC]]&gt;2),1,Beazley_data[[#This Row],[total_RC]])</f>
        <v>1.0005420859121099</v>
      </c>
      <c r="P2676" s="39" t="str">
        <f>Beazley_data[[#This Row],[key]]</f>
        <v>PZ2023</v>
      </c>
      <c r="Q2676" s="40">
        <f>Beazley_data[[#This Row],[WEP]]</f>
        <v>2373015.0576999998</v>
      </c>
      <c r="R2676" s="40">
        <f t="shared" si="331"/>
        <v>0</v>
      </c>
      <c r="S2676" s="41" t="str">
        <f t="shared" si="332"/>
        <v>no values</v>
      </c>
      <c r="U2676" s="42">
        <f>Beazley_data[[#This Row],[Acq_costs]]</f>
        <v>447810.35937732499</v>
      </c>
      <c r="V2676" s="40">
        <f t="shared" si="333"/>
        <v>0</v>
      </c>
      <c r="W2676" s="43" t="str">
        <f t="shared" si="334"/>
        <v>no values</v>
      </c>
      <c r="Y2676" s="44">
        <f>Beazley_data[[#This Row],[total_RC]]</f>
        <v>1.0005420859121099</v>
      </c>
      <c r="Z2676" s="45">
        <f t="shared" si="335"/>
        <v>0</v>
      </c>
      <c r="AA2676" s="43" t="str">
        <f t="shared" si="336"/>
        <v>no values</v>
      </c>
      <c r="AD2676" s="42">
        <f>Beazley_data[[#This Row],[Cat_incurred]]+Beazley_data[[#This Row],[incurred_exc_cat]]</f>
        <v>2517839.0318232002</v>
      </c>
      <c r="AE2676" s="40">
        <f t="shared" si="337"/>
        <v>0</v>
      </c>
      <c r="AF2676" s="43" t="str">
        <f t="shared" si="338"/>
        <v>no values</v>
      </c>
    </row>
    <row r="2677" spans="1:32" x14ac:dyDescent="0.25">
      <c r="A2677" s="46" t="s">
        <v>2964</v>
      </c>
      <c r="B2677" s="46" t="s">
        <v>101</v>
      </c>
      <c r="C2677">
        <v>2024</v>
      </c>
      <c r="D2677" s="84">
        <v>1108327.3082999999</v>
      </c>
      <c r="E2677">
        <v>429070.683124976</v>
      </c>
      <c r="F2677">
        <v>0</v>
      </c>
      <c r="G2677">
        <v>0</v>
      </c>
      <c r="H2677">
        <v>0</v>
      </c>
      <c r="I2677">
        <v>0</v>
      </c>
      <c r="J2677">
        <v>0.983178460769358</v>
      </c>
      <c r="K2677">
        <v>0</v>
      </c>
      <c r="L2677">
        <v>0</v>
      </c>
      <c r="M2677" s="38">
        <f>IF(OR(Beazley_data[[#This Row],[total_RC]]&lt;0.6,Beazley_data[[#This Row],[total_RC]]&gt;2),1,Beazley_data[[#This Row],[total_RC]])</f>
        <v>0.983178460769358</v>
      </c>
      <c r="P2677" s="39" t="str">
        <f>Beazley_data[[#This Row],[key]]</f>
        <v>PZ2024</v>
      </c>
      <c r="Q2677" s="40">
        <f>Beazley_data[[#This Row],[WEP]]</f>
        <v>1108327.3082999999</v>
      </c>
      <c r="R2677" s="40">
        <f t="shared" si="331"/>
        <v>0</v>
      </c>
      <c r="S2677" s="41" t="str">
        <f t="shared" si="332"/>
        <v>no values</v>
      </c>
      <c r="U2677" s="42">
        <f>Beazley_data[[#This Row],[Acq_costs]]</f>
        <v>429070.683124976</v>
      </c>
      <c r="V2677" s="40">
        <f t="shared" si="333"/>
        <v>0</v>
      </c>
      <c r="W2677" s="43" t="str">
        <f t="shared" si="334"/>
        <v>no values</v>
      </c>
      <c r="Y2677" s="44">
        <f>Beazley_data[[#This Row],[total_RC]]</f>
        <v>0.983178460769358</v>
      </c>
      <c r="Z2677" s="45">
        <f t="shared" si="335"/>
        <v>0</v>
      </c>
      <c r="AA2677" s="43" t="str">
        <f t="shared" si="336"/>
        <v>no values</v>
      </c>
      <c r="AD2677" s="42">
        <f>Beazley_data[[#This Row],[Cat_incurred]]+Beazley_data[[#This Row],[incurred_exc_cat]]</f>
        <v>0</v>
      </c>
      <c r="AE2677" s="40">
        <f t="shared" si="337"/>
        <v>0</v>
      </c>
      <c r="AF2677" s="43" t="str">
        <f t="shared" si="338"/>
        <v>no values</v>
      </c>
    </row>
    <row r="2678" spans="1:32" x14ac:dyDescent="0.25">
      <c r="A2678" s="48" t="s">
        <v>2965</v>
      </c>
      <c r="B2678" s="48" t="s">
        <v>109</v>
      </c>
      <c r="C2678" s="49">
        <v>1999</v>
      </c>
      <c r="D2678" s="85">
        <v>1778.059</v>
      </c>
      <c r="E2678" s="49">
        <v>762.02528571428604</v>
      </c>
      <c r="F2678" s="49">
        <v>0</v>
      </c>
      <c r="G2678" s="49">
        <v>0</v>
      </c>
      <c r="H2678" s="49">
        <v>0</v>
      </c>
      <c r="I2678" s="49">
        <v>0</v>
      </c>
      <c r="J2678" s="49"/>
      <c r="K2678" s="49">
        <v>0</v>
      </c>
      <c r="L2678" s="49">
        <v>0</v>
      </c>
      <c r="M2678" s="38">
        <f>IF(OR(Beazley_data[[#This Row],[total_RC]]&lt;0.6,Beazley_data[[#This Row],[total_RC]]&gt;2),1,Beazley_data[[#This Row],[total_RC]])</f>
        <v>1</v>
      </c>
      <c r="P2678" s="39" t="str">
        <f>Beazley_data[[#This Row],[key]]</f>
        <v>Q1999</v>
      </c>
      <c r="Q2678" s="40">
        <f>Beazley_data[[#This Row],[WEP]]</f>
        <v>1778.059</v>
      </c>
      <c r="R2678" s="40">
        <f t="shared" si="331"/>
        <v>0</v>
      </c>
      <c r="S2678" s="41" t="str">
        <f t="shared" si="332"/>
        <v>no values</v>
      </c>
      <c r="U2678" s="42">
        <f>Beazley_data[[#This Row],[Acq_costs]]</f>
        <v>762.02528571428604</v>
      </c>
      <c r="V2678" s="40">
        <f t="shared" si="333"/>
        <v>0</v>
      </c>
      <c r="W2678" s="43" t="str">
        <f t="shared" si="334"/>
        <v>no values</v>
      </c>
      <c r="Y2678" s="44">
        <f>Beazley_data[[#This Row],[total_RC]]</f>
        <v>0</v>
      </c>
      <c r="Z2678" s="45">
        <f t="shared" si="335"/>
        <v>0</v>
      </c>
      <c r="AA2678" s="43" t="str">
        <f t="shared" si="336"/>
        <v>no values</v>
      </c>
      <c r="AD2678" s="42">
        <f>Beazley_data[[#This Row],[Cat_incurred]]+Beazley_data[[#This Row],[incurred_exc_cat]]</f>
        <v>0</v>
      </c>
      <c r="AE2678" s="40">
        <f t="shared" si="337"/>
        <v>0</v>
      </c>
      <c r="AF2678" s="43" t="str">
        <f t="shared" si="338"/>
        <v>no values</v>
      </c>
    </row>
    <row r="2679" spans="1:32" x14ac:dyDescent="0.25">
      <c r="A2679" s="46" t="s">
        <v>2966</v>
      </c>
      <c r="B2679" s="46" t="s">
        <v>109</v>
      </c>
      <c r="C2679">
        <v>2000</v>
      </c>
      <c r="D2679" s="84">
        <v>70263.712100000004</v>
      </c>
      <c r="E2679">
        <v>31005.311947619</v>
      </c>
      <c r="F2679">
        <v>0</v>
      </c>
      <c r="G2679">
        <v>0</v>
      </c>
      <c r="H2679">
        <v>0</v>
      </c>
      <c r="I2679">
        <v>0</v>
      </c>
      <c r="J2679">
        <v>0.99</v>
      </c>
      <c r="K2679">
        <v>0</v>
      </c>
      <c r="L2679">
        <v>0</v>
      </c>
      <c r="M2679" s="38">
        <f>IF(OR(Beazley_data[[#This Row],[total_RC]]&lt;0.6,Beazley_data[[#This Row],[total_RC]]&gt;2),1,Beazley_data[[#This Row],[total_RC]])</f>
        <v>0.99</v>
      </c>
      <c r="P2679" s="39" t="str">
        <f>Beazley_data[[#This Row],[key]]</f>
        <v>Q2000</v>
      </c>
      <c r="Q2679" s="40">
        <f>Beazley_data[[#This Row],[WEP]]</f>
        <v>70263.712100000004</v>
      </c>
      <c r="R2679" s="40">
        <f t="shared" si="331"/>
        <v>70927.662056000001</v>
      </c>
      <c r="S2679" s="41">
        <f t="shared" si="332"/>
        <v>9.3609451764501105E-3</v>
      </c>
      <c r="U2679" s="42">
        <f>Beazley_data[[#This Row],[Acq_costs]]</f>
        <v>31005.311947619</v>
      </c>
      <c r="V2679" s="40">
        <f t="shared" si="333"/>
        <v>31324.991576</v>
      </c>
      <c r="W2679" s="43">
        <f t="shared" si="334"/>
        <v>1.0205258239428423E-2</v>
      </c>
      <c r="Y2679" s="44">
        <f>Beazley_data[[#This Row],[total_RC]]</f>
        <v>0.99</v>
      </c>
      <c r="Z2679" s="45">
        <f t="shared" si="335"/>
        <v>0.99000000158728996</v>
      </c>
      <c r="AA2679" s="43">
        <f t="shared" si="336"/>
        <v>1.6033231955422612E-9</v>
      </c>
      <c r="AD2679" s="42">
        <f>Beazley_data[[#This Row],[Cat_incurred]]+Beazley_data[[#This Row],[incurred_exc_cat]]</f>
        <v>0</v>
      </c>
      <c r="AE2679" s="40">
        <f t="shared" si="337"/>
        <v>0</v>
      </c>
      <c r="AF2679" s="43" t="str">
        <f t="shared" si="338"/>
        <v>no values</v>
      </c>
    </row>
    <row r="2680" spans="1:32" x14ac:dyDescent="0.25">
      <c r="A2680" s="48" t="s">
        <v>2967</v>
      </c>
      <c r="B2680" s="48" t="s">
        <v>109</v>
      </c>
      <c r="C2680" s="49">
        <v>2001</v>
      </c>
      <c r="D2680" s="85">
        <v>153209.61790000001</v>
      </c>
      <c r="E2680" s="49">
        <v>18150.676861051401</v>
      </c>
      <c r="F2680" s="49">
        <v>0</v>
      </c>
      <c r="G2680" s="49">
        <v>0</v>
      </c>
      <c r="H2680" s="49">
        <v>0</v>
      </c>
      <c r="I2680" s="49">
        <v>0</v>
      </c>
      <c r="J2680" s="49">
        <v>0.99</v>
      </c>
      <c r="K2680" s="49">
        <v>0</v>
      </c>
      <c r="L2680" s="49">
        <v>0</v>
      </c>
      <c r="M2680" s="38">
        <f>IF(OR(Beazley_data[[#This Row],[total_RC]]&lt;0.6,Beazley_data[[#This Row],[total_RC]]&gt;2),1,Beazley_data[[#This Row],[total_RC]])</f>
        <v>0.99</v>
      </c>
      <c r="P2680" s="39" t="str">
        <f>Beazley_data[[#This Row],[key]]</f>
        <v>Q2001</v>
      </c>
      <c r="Q2680" s="40">
        <f>Beazley_data[[#This Row],[WEP]]</f>
        <v>153209.61790000001</v>
      </c>
      <c r="R2680" s="40">
        <f t="shared" si="331"/>
        <v>153632.48045999999</v>
      </c>
      <c r="S2680" s="41">
        <f t="shared" si="332"/>
        <v>2.7524294259512186E-3</v>
      </c>
      <c r="U2680" s="42">
        <f>Beazley_data[[#This Row],[Acq_costs]]</f>
        <v>18150.676861051401</v>
      </c>
      <c r="V2680" s="40">
        <f t="shared" si="333"/>
        <v>18354.277340000001</v>
      </c>
      <c r="W2680" s="43">
        <f t="shared" si="334"/>
        <v>1.1092808241754487E-2</v>
      </c>
      <c r="Y2680" s="44">
        <f>Beazley_data[[#This Row],[total_RC]]</f>
        <v>0.99</v>
      </c>
      <c r="Z2680" s="45">
        <f t="shared" si="335"/>
        <v>0.989999998955292</v>
      </c>
      <c r="AA2680" s="43">
        <f t="shared" si="336"/>
        <v>-1.0552605938266141E-9</v>
      </c>
      <c r="AD2680" s="42">
        <f>Beazley_data[[#This Row],[Cat_incurred]]+Beazley_data[[#This Row],[incurred_exc_cat]]</f>
        <v>0</v>
      </c>
      <c r="AE2680" s="40">
        <f t="shared" si="337"/>
        <v>0</v>
      </c>
      <c r="AF2680" s="43" t="str">
        <f t="shared" si="338"/>
        <v>no values</v>
      </c>
    </row>
    <row r="2681" spans="1:32" x14ac:dyDescent="0.25">
      <c r="A2681" s="46" t="s">
        <v>2968</v>
      </c>
      <c r="B2681" s="46" t="s">
        <v>109</v>
      </c>
      <c r="C2681">
        <v>2002</v>
      </c>
      <c r="D2681" s="84">
        <v>69820.269199999995</v>
      </c>
      <c r="E2681">
        <v>0</v>
      </c>
      <c r="F2681">
        <v>0</v>
      </c>
      <c r="G2681">
        <v>0</v>
      </c>
      <c r="H2681">
        <v>0</v>
      </c>
      <c r="I2681">
        <v>0</v>
      </c>
      <c r="J2681">
        <v>0.99</v>
      </c>
      <c r="K2681">
        <v>0</v>
      </c>
      <c r="L2681">
        <v>0</v>
      </c>
      <c r="M2681" s="38">
        <f>IF(OR(Beazley_data[[#This Row],[total_RC]]&lt;0.6,Beazley_data[[#This Row],[total_RC]]&gt;2),1,Beazley_data[[#This Row],[total_RC]])</f>
        <v>0.99</v>
      </c>
      <c r="P2681" s="39" t="str">
        <f>Beazley_data[[#This Row],[key]]</f>
        <v>Q2002</v>
      </c>
      <c r="Q2681" s="40">
        <f>Beazley_data[[#This Row],[WEP]]</f>
        <v>69820.269199999995</v>
      </c>
      <c r="R2681" s="40">
        <f t="shared" si="331"/>
        <v>69820.269199999995</v>
      </c>
      <c r="S2681" s="41">
        <f t="shared" si="332"/>
        <v>0</v>
      </c>
      <c r="U2681" s="42">
        <f>Beazley_data[[#This Row],[Acq_costs]]</f>
        <v>0</v>
      </c>
      <c r="V2681" s="40">
        <f t="shared" si="333"/>
        <v>0</v>
      </c>
      <c r="W2681" s="43" t="str">
        <f t="shared" si="334"/>
        <v>no values</v>
      </c>
      <c r="Y2681" s="44">
        <f>Beazley_data[[#This Row],[total_RC]]</f>
        <v>0.99</v>
      </c>
      <c r="Z2681" s="45">
        <f t="shared" si="335"/>
        <v>0.98999999922014004</v>
      </c>
      <c r="AA2681" s="43">
        <f t="shared" si="336"/>
        <v>-7.8773732828899645E-10</v>
      </c>
      <c r="AD2681" s="42">
        <f>Beazley_data[[#This Row],[Cat_incurred]]+Beazley_data[[#This Row],[incurred_exc_cat]]</f>
        <v>0</v>
      </c>
      <c r="AE2681" s="40">
        <f t="shared" si="337"/>
        <v>0</v>
      </c>
      <c r="AF2681" s="43" t="str">
        <f t="shared" si="338"/>
        <v>no values</v>
      </c>
    </row>
    <row r="2682" spans="1:32" x14ac:dyDescent="0.25">
      <c r="A2682" s="48" t="s">
        <v>2969</v>
      </c>
      <c r="B2682" s="48" t="s">
        <v>109</v>
      </c>
      <c r="C2682" s="49">
        <v>2003</v>
      </c>
      <c r="D2682" s="85">
        <v>185226.05009999999</v>
      </c>
      <c r="E2682" s="49">
        <v>52398.983991954003</v>
      </c>
      <c r="F2682" s="49">
        <v>0</v>
      </c>
      <c r="G2682" s="49">
        <v>0</v>
      </c>
      <c r="H2682" s="49">
        <v>0</v>
      </c>
      <c r="I2682" s="49">
        <v>0</v>
      </c>
      <c r="J2682" s="49">
        <v>1.02781141393228</v>
      </c>
      <c r="K2682" s="49">
        <v>0</v>
      </c>
      <c r="L2682" s="49">
        <v>0</v>
      </c>
      <c r="M2682" s="38">
        <f>IF(OR(Beazley_data[[#This Row],[total_RC]]&lt;0.6,Beazley_data[[#This Row],[total_RC]]&gt;2),1,Beazley_data[[#This Row],[total_RC]])</f>
        <v>1.02781141393228</v>
      </c>
      <c r="P2682" s="39" t="str">
        <f>Beazley_data[[#This Row],[key]]</f>
        <v>Q2003</v>
      </c>
      <c r="Q2682" s="40">
        <f>Beazley_data[[#This Row],[WEP]]</f>
        <v>185226.05009999999</v>
      </c>
      <c r="R2682" s="40">
        <f t="shared" si="331"/>
        <v>185226.05009999999</v>
      </c>
      <c r="S2682" s="41">
        <f t="shared" si="332"/>
        <v>0</v>
      </c>
      <c r="U2682" s="42">
        <f>Beazley_data[[#This Row],[Acq_costs]]</f>
        <v>52398.983991954003</v>
      </c>
      <c r="V2682" s="40">
        <f t="shared" si="333"/>
        <v>52398.983800000002</v>
      </c>
      <c r="W2682" s="43">
        <f t="shared" si="334"/>
        <v>-3.6633153353483495E-9</v>
      </c>
      <c r="Y2682" s="44">
        <f>Beazley_data[[#This Row],[total_RC]]</f>
        <v>1.02781141393228</v>
      </c>
      <c r="Z2682" s="45">
        <f t="shared" si="335"/>
        <v>1.0278114138613399</v>
      </c>
      <c r="AA2682" s="43">
        <f t="shared" si="336"/>
        <v>-6.9020582659776677E-11</v>
      </c>
      <c r="AD2682" s="42">
        <f>Beazley_data[[#This Row],[Cat_incurred]]+Beazley_data[[#This Row],[incurred_exc_cat]]</f>
        <v>0</v>
      </c>
      <c r="AE2682" s="40">
        <f t="shared" si="337"/>
        <v>0</v>
      </c>
      <c r="AF2682" s="43" t="str">
        <f t="shared" si="338"/>
        <v>no values</v>
      </c>
    </row>
    <row r="2683" spans="1:32" x14ac:dyDescent="0.25">
      <c r="A2683" s="46" t="s">
        <v>2970</v>
      </c>
      <c r="B2683" s="46" t="s">
        <v>109</v>
      </c>
      <c r="C2683">
        <v>2004</v>
      </c>
      <c r="D2683" s="84">
        <v>61718.823700000001</v>
      </c>
      <c r="E2683">
        <v>21085.948118965502</v>
      </c>
      <c r="F2683">
        <v>0</v>
      </c>
      <c r="G2683">
        <v>0</v>
      </c>
      <c r="H2683">
        <v>14.15135941</v>
      </c>
      <c r="I2683">
        <v>14.15135941</v>
      </c>
      <c r="J2683">
        <v>0.993343517962335</v>
      </c>
      <c r="K2683">
        <v>14.15135941</v>
      </c>
      <c r="L2683">
        <v>14.15135941</v>
      </c>
      <c r="M2683" s="38">
        <f>IF(OR(Beazley_data[[#This Row],[total_RC]]&lt;0.6,Beazley_data[[#This Row],[total_RC]]&gt;2),1,Beazley_data[[#This Row],[total_RC]])</f>
        <v>0.993343517962335</v>
      </c>
      <c r="P2683" s="39" t="str">
        <f>Beazley_data[[#This Row],[key]]</f>
        <v>Q2004</v>
      </c>
      <c r="Q2683" s="40">
        <f>Beazley_data[[#This Row],[WEP]]</f>
        <v>61718.823700000001</v>
      </c>
      <c r="R2683" s="40">
        <f t="shared" si="331"/>
        <v>62335.3596734448</v>
      </c>
      <c r="S2683" s="41">
        <f t="shared" si="332"/>
        <v>9.890629919753988E-3</v>
      </c>
      <c r="U2683" s="42">
        <f>Beazley_data[[#This Row],[Acq_costs]]</f>
        <v>21085.948118965502</v>
      </c>
      <c r="V2683" s="40">
        <f t="shared" si="333"/>
        <v>21240.082043361199</v>
      </c>
      <c r="W2683" s="43">
        <f t="shared" si="334"/>
        <v>7.2567480709837158E-3</v>
      </c>
      <c r="Y2683" s="44">
        <f>Beazley_data[[#This Row],[total_RC]]</f>
        <v>0.993343517962335</v>
      </c>
      <c r="Z2683" s="45">
        <f t="shared" si="335"/>
        <v>0.99288148391211095</v>
      </c>
      <c r="AA2683" s="43">
        <f t="shared" si="336"/>
        <v>-4.6534662767962957E-4</v>
      </c>
      <c r="AD2683" s="42">
        <f>Beazley_data[[#This Row],[Cat_incurred]]+Beazley_data[[#This Row],[incurred_exc_cat]]</f>
        <v>14.15135941</v>
      </c>
      <c r="AE2683" s="40">
        <f t="shared" si="337"/>
        <v>14.918772000000001</v>
      </c>
      <c r="AF2683" s="43">
        <f t="shared" si="338"/>
        <v>5.1439393939394007E-2</v>
      </c>
    </row>
    <row r="2684" spans="1:32" x14ac:dyDescent="0.25">
      <c r="A2684" s="48" t="s">
        <v>2971</v>
      </c>
      <c r="B2684" s="48" t="s">
        <v>109</v>
      </c>
      <c r="C2684" s="49">
        <v>2005</v>
      </c>
      <c r="D2684" s="85">
        <v>11851.58</v>
      </c>
      <c r="E2684" s="49">
        <v>2826.62</v>
      </c>
      <c r="F2684" s="49">
        <v>0</v>
      </c>
      <c r="G2684" s="49">
        <v>0</v>
      </c>
      <c r="H2684" s="49">
        <v>0</v>
      </c>
      <c r="I2684" s="49">
        <v>0</v>
      </c>
      <c r="J2684" s="49">
        <v>1.0799210310238401</v>
      </c>
      <c r="K2684" s="49">
        <v>0</v>
      </c>
      <c r="L2684" s="49">
        <v>0</v>
      </c>
      <c r="M2684" s="38">
        <f>IF(OR(Beazley_data[[#This Row],[total_RC]]&lt;0.6,Beazley_data[[#This Row],[total_RC]]&gt;2),1,Beazley_data[[#This Row],[total_RC]])</f>
        <v>1.0799210310238401</v>
      </c>
      <c r="P2684" s="39" t="str">
        <f>Beazley_data[[#This Row],[key]]</f>
        <v>Q2005</v>
      </c>
      <c r="Q2684" s="40">
        <f>Beazley_data[[#This Row],[WEP]]</f>
        <v>11851.58</v>
      </c>
      <c r="R2684" s="40">
        <f t="shared" si="331"/>
        <v>11851.58</v>
      </c>
      <c r="S2684" s="41">
        <f t="shared" si="332"/>
        <v>0</v>
      </c>
      <c r="U2684" s="42">
        <f>Beazley_data[[#This Row],[Acq_costs]]</f>
        <v>2826.62</v>
      </c>
      <c r="V2684" s="40">
        <f t="shared" si="333"/>
        <v>2826.62</v>
      </c>
      <c r="W2684" s="43">
        <f t="shared" si="334"/>
        <v>0</v>
      </c>
      <c r="Y2684" s="44">
        <f>Beazley_data[[#This Row],[total_RC]]</f>
        <v>1.0799210310238401</v>
      </c>
      <c r="Z2684" s="45">
        <f t="shared" si="335"/>
        <v>1.0799210404444699</v>
      </c>
      <c r="AA2684" s="43">
        <f t="shared" si="336"/>
        <v>8.7234431768296127E-9</v>
      </c>
      <c r="AD2684" s="42">
        <f>Beazley_data[[#This Row],[Cat_incurred]]+Beazley_data[[#This Row],[incurred_exc_cat]]</f>
        <v>0</v>
      </c>
      <c r="AE2684" s="40">
        <f t="shared" si="337"/>
        <v>0</v>
      </c>
      <c r="AF2684" s="43" t="str">
        <f t="shared" si="338"/>
        <v>no values</v>
      </c>
    </row>
    <row r="2685" spans="1:32" x14ac:dyDescent="0.25">
      <c r="A2685" s="46" t="s">
        <v>2972</v>
      </c>
      <c r="B2685" s="46" t="s">
        <v>109</v>
      </c>
      <c r="C2685">
        <v>2006</v>
      </c>
      <c r="D2685" s="84">
        <v>13695.112499999999</v>
      </c>
      <c r="E2685">
        <v>3287.2874999999999</v>
      </c>
      <c r="F2685">
        <v>0</v>
      </c>
      <c r="G2685">
        <v>0</v>
      </c>
      <c r="H2685">
        <v>0</v>
      </c>
      <c r="I2685">
        <v>0</v>
      </c>
      <c r="J2685">
        <v>0.88529821905496597</v>
      </c>
      <c r="K2685">
        <v>0</v>
      </c>
      <c r="L2685">
        <v>0</v>
      </c>
      <c r="M2685" s="38">
        <f>IF(OR(Beazley_data[[#This Row],[total_RC]]&lt;0.6,Beazley_data[[#This Row],[total_RC]]&gt;2),1,Beazley_data[[#This Row],[total_RC]])</f>
        <v>0.88529821905496597</v>
      </c>
      <c r="P2685" s="39" t="str">
        <f>Beazley_data[[#This Row],[key]]</f>
        <v>Q2006</v>
      </c>
      <c r="Q2685" s="40">
        <f>Beazley_data[[#This Row],[WEP]]</f>
        <v>13695.112499999999</v>
      </c>
      <c r="R2685" s="40">
        <f t="shared" si="331"/>
        <v>13695.112499999999</v>
      </c>
      <c r="S2685" s="41">
        <f t="shared" si="332"/>
        <v>0</v>
      </c>
      <c r="U2685" s="42">
        <f>Beazley_data[[#This Row],[Acq_costs]]</f>
        <v>3287.2874999999999</v>
      </c>
      <c r="V2685" s="40">
        <f t="shared" si="333"/>
        <v>3287.2874999999999</v>
      </c>
      <c r="W2685" s="43">
        <f t="shared" si="334"/>
        <v>0</v>
      </c>
      <c r="Y2685" s="44">
        <f>Beazley_data[[#This Row],[total_RC]]</f>
        <v>0.88529821905496597</v>
      </c>
      <c r="Z2685" s="45">
        <f t="shared" si="335"/>
        <v>0.885298214762817</v>
      </c>
      <c r="AA2685" s="43">
        <f t="shared" si="336"/>
        <v>-4.8482521460022054E-9</v>
      </c>
      <c r="AD2685" s="42">
        <f>Beazley_data[[#This Row],[Cat_incurred]]+Beazley_data[[#This Row],[incurred_exc_cat]]</f>
        <v>0</v>
      </c>
      <c r="AE2685" s="40">
        <f t="shared" si="337"/>
        <v>0</v>
      </c>
      <c r="AF2685" s="43" t="str">
        <f t="shared" si="338"/>
        <v>no values</v>
      </c>
    </row>
    <row r="2686" spans="1:32" x14ac:dyDescent="0.25">
      <c r="A2686" s="48" t="s">
        <v>2973</v>
      </c>
      <c r="B2686" s="48" t="s">
        <v>109</v>
      </c>
      <c r="C2686" s="49">
        <v>2007</v>
      </c>
      <c r="D2686" s="85">
        <v>8789.9778999999999</v>
      </c>
      <c r="E2686" s="49">
        <v>2473.9867399999998</v>
      </c>
      <c r="F2686" s="49">
        <v>0</v>
      </c>
      <c r="G2686" s="49">
        <v>0</v>
      </c>
      <c r="H2686" s="49">
        <v>0</v>
      </c>
      <c r="I2686" s="49">
        <v>0</v>
      </c>
      <c r="J2686" s="49">
        <v>0.99011289004942105</v>
      </c>
      <c r="K2686" s="49">
        <v>0</v>
      </c>
      <c r="L2686" s="49">
        <v>0</v>
      </c>
      <c r="M2686" s="38">
        <f>IF(OR(Beazley_data[[#This Row],[total_RC]]&lt;0.6,Beazley_data[[#This Row],[total_RC]]&gt;2),1,Beazley_data[[#This Row],[total_RC]])</f>
        <v>0.99011289004942105</v>
      </c>
      <c r="P2686" s="39" t="str">
        <f>Beazley_data[[#This Row],[key]]</f>
        <v>Q2007</v>
      </c>
      <c r="Q2686" s="40">
        <f>Beazley_data[[#This Row],[WEP]]</f>
        <v>8789.9778999999999</v>
      </c>
      <c r="R2686" s="40">
        <f t="shared" si="331"/>
        <v>8814.1211371000009</v>
      </c>
      <c r="S2686" s="41">
        <f t="shared" si="332"/>
        <v>2.7391542190608616E-3</v>
      </c>
      <c r="U2686" s="42">
        <f>Beazley_data[[#This Row],[Acq_costs]]</f>
        <v>2473.9867399999998</v>
      </c>
      <c r="V2686" s="40">
        <f t="shared" si="333"/>
        <v>2488.4726822600001</v>
      </c>
      <c r="W2686" s="43">
        <f t="shared" si="334"/>
        <v>5.82121811634447E-3</v>
      </c>
      <c r="Y2686" s="44">
        <f>Beazley_data[[#This Row],[total_RC]]</f>
        <v>0.99011289004942105</v>
      </c>
      <c r="Z2686" s="45">
        <f t="shared" si="335"/>
        <v>0.98984141574727202</v>
      </c>
      <c r="AA2686" s="43">
        <f t="shared" si="336"/>
        <v>-2.7426039952478112E-4</v>
      </c>
      <c r="AD2686" s="42">
        <f>Beazley_data[[#This Row],[Cat_incurred]]+Beazley_data[[#This Row],[incurred_exc_cat]]</f>
        <v>0</v>
      </c>
      <c r="AE2686" s="40">
        <f t="shared" si="337"/>
        <v>0</v>
      </c>
      <c r="AF2686" s="43" t="str">
        <f t="shared" si="338"/>
        <v>no values</v>
      </c>
    </row>
    <row r="2687" spans="1:32" x14ac:dyDescent="0.25">
      <c r="A2687" s="46" t="s">
        <v>2974</v>
      </c>
      <c r="B2687" s="46" t="s">
        <v>109</v>
      </c>
      <c r="C2687">
        <v>2008</v>
      </c>
      <c r="D2687" s="84">
        <v>56487.123399999997</v>
      </c>
      <c r="E2687">
        <v>13400.782485887201</v>
      </c>
      <c r="F2687">
        <v>0</v>
      </c>
      <c r="G2687">
        <v>0</v>
      </c>
      <c r="H2687">
        <v>0</v>
      </c>
      <c r="I2687">
        <v>0</v>
      </c>
      <c r="J2687">
        <v>0.86248141473261497</v>
      </c>
      <c r="K2687">
        <v>0</v>
      </c>
      <c r="L2687">
        <v>0</v>
      </c>
      <c r="M2687" s="38">
        <f>IF(OR(Beazley_data[[#This Row],[total_RC]]&lt;0.6,Beazley_data[[#This Row],[total_RC]]&gt;2),1,Beazley_data[[#This Row],[total_RC]])</f>
        <v>0.86248141473261497</v>
      </c>
      <c r="P2687" s="39" t="str">
        <f>Beazley_data[[#This Row],[key]]</f>
        <v>Q2008</v>
      </c>
      <c r="Q2687" s="40">
        <f>Beazley_data[[#This Row],[WEP]]</f>
        <v>56487.123399999997</v>
      </c>
      <c r="R2687" s="40">
        <f t="shared" si="331"/>
        <v>56871.676371728798</v>
      </c>
      <c r="S2687" s="41">
        <f t="shared" si="332"/>
        <v>6.7617660716603068E-3</v>
      </c>
      <c r="U2687" s="42">
        <f>Beazley_data[[#This Row],[Acq_costs]]</f>
        <v>13400.782485887201</v>
      </c>
      <c r="V2687" s="40">
        <f t="shared" si="333"/>
        <v>13631.5140488</v>
      </c>
      <c r="W2687" s="43">
        <f t="shared" si="334"/>
        <v>1.6926334234538713E-2</v>
      </c>
      <c r="Y2687" s="44">
        <f>Beazley_data[[#This Row],[total_RC]]</f>
        <v>0.86248141473261497</v>
      </c>
      <c r="Z2687" s="45">
        <f t="shared" si="335"/>
        <v>0.86308057619937795</v>
      </c>
      <c r="AA2687" s="43">
        <f t="shared" si="336"/>
        <v>6.9421266482605395E-4</v>
      </c>
      <c r="AD2687" s="42">
        <f>Beazley_data[[#This Row],[Cat_incurred]]+Beazley_data[[#This Row],[incurred_exc_cat]]</f>
        <v>0</v>
      </c>
      <c r="AE2687" s="40">
        <f t="shared" si="337"/>
        <v>0</v>
      </c>
      <c r="AF2687" s="43" t="str">
        <f t="shared" si="338"/>
        <v>no values</v>
      </c>
    </row>
    <row r="2688" spans="1:32" x14ac:dyDescent="0.25">
      <c r="A2688" s="48" t="s">
        <v>2975</v>
      </c>
      <c r="B2688" s="48" t="s">
        <v>109</v>
      </c>
      <c r="C2688" s="49">
        <v>2009</v>
      </c>
      <c r="D2688" s="85">
        <v>40888.245000000003</v>
      </c>
      <c r="E2688" s="49">
        <v>10604.471</v>
      </c>
      <c r="F2688" s="49">
        <v>0</v>
      </c>
      <c r="G2688" s="49">
        <v>0</v>
      </c>
      <c r="H2688" s="49">
        <v>0</v>
      </c>
      <c r="I2688" s="49">
        <v>0</v>
      </c>
      <c r="J2688" s="49">
        <v>1</v>
      </c>
      <c r="K2688" s="49">
        <v>0</v>
      </c>
      <c r="L2688" s="49">
        <v>0</v>
      </c>
      <c r="M2688" s="38">
        <f>IF(OR(Beazley_data[[#This Row],[total_RC]]&lt;0.6,Beazley_data[[#This Row],[total_RC]]&gt;2),1,Beazley_data[[#This Row],[total_RC]])</f>
        <v>1</v>
      </c>
      <c r="P2688" s="39" t="str">
        <f>Beazley_data[[#This Row],[key]]</f>
        <v>Q2009</v>
      </c>
      <c r="Q2688" s="40">
        <f>Beazley_data[[#This Row],[WEP]]</f>
        <v>40888.245000000003</v>
      </c>
      <c r="R2688" s="40">
        <f t="shared" si="331"/>
        <v>41176.713110467201</v>
      </c>
      <c r="S2688" s="41">
        <f t="shared" si="332"/>
        <v>7.005612849508111E-3</v>
      </c>
      <c r="U2688" s="42">
        <f>Beazley_data[[#This Row],[Acq_costs]]</f>
        <v>10604.471</v>
      </c>
      <c r="V2688" s="40">
        <f t="shared" si="333"/>
        <v>10777.5520005176</v>
      </c>
      <c r="W2688" s="43">
        <f t="shared" si="334"/>
        <v>1.605939832248441E-2</v>
      </c>
      <c r="Y2688" s="44">
        <f>Beazley_data[[#This Row],[total_RC]]</f>
        <v>1</v>
      </c>
      <c r="Z2688" s="45">
        <f t="shared" si="335"/>
        <v>1</v>
      </c>
      <c r="AA2688" s="43">
        <f t="shared" si="336"/>
        <v>0</v>
      </c>
      <c r="AD2688" s="42">
        <f>Beazley_data[[#This Row],[Cat_incurred]]+Beazley_data[[#This Row],[incurred_exc_cat]]</f>
        <v>0</v>
      </c>
      <c r="AE2688" s="40">
        <f t="shared" si="337"/>
        <v>0</v>
      </c>
      <c r="AF2688" s="43" t="str">
        <f t="shared" si="338"/>
        <v>no values</v>
      </c>
    </row>
    <row r="2689" spans="1:32" x14ac:dyDescent="0.25">
      <c r="A2689" s="46" t="s">
        <v>2976</v>
      </c>
      <c r="B2689" s="46" t="s">
        <v>109</v>
      </c>
      <c r="C2689">
        <v>2010</v>
      </c>
      <c r="D2689" s="84">
        <v>57514.1774</v>
      </c>
      <c r="E2689">
        <v>18444.757440000001</v>
      </c>
      <c r="F2689">
        <v>0</v>
      </c>
      <c r="G2689">
        <v>0</v>
      </c>
      <c r="H2689">
        <v>0</v>
      </c>
      <c r="I2689">
        <v>0</v>
      </c>
      <c r="J2689">
        <v>1.0186129239381001</v>
      </c>
      <c r="K2689">
        <v>0</v>
      </c>
      <c r="L2689">
        <v>0</v>
      </c>
      <c r="M2689" s="38">
        <f>IF(OR(Beazley_data[[#This Row],[total_RC]]&lt;0.6,Beazley_data[[#This Row],[total_RC]]&gt;2),1,Beazley_data[[#This Row],[total_RC]])</f>
        <v>1.0186129239381001</v>
      </c>
      <c r="P2689" s="39" t="str">
        <f>Beazley_data[[#This Row],[key]]</f>
        <v>Q2010</v>
      </c>
      <c r="Q2689" s="40">
        <f>Beazley_data[[#This Row],[WEP]]</f>
        <v>57514.1774</v>
      </c>
      <c r="R2689" s="40">
        <f t="shared" si="331"/>
        <v>58148.069257078401</v>
      </c>
      <c r="S2689" s="41">
        <f t="shared" si="332"/>
        <v>1.0901339720772186E-2</v>
      </c>
      <c r="U2689" s="42">
        <f>Beazley_data[[#This Row],[Acq_costs]]</f>
        <v>18444.757440000001</v>
      </c>
      <c r="V2689" s="40">
        <f t="shared" si="333"/>
        <v>18825.0925989928</v>
      </c>
      <c r="W2689" s="43">
        <f t="shared" si="334"/>
        <v>2.0203627524952941E-2</v>
      </c>
      <c r="Y2689" s="44">
        <f>Beazley_data[[#This Row],[total_RC]]</f>
        <v>1.0186129239381001</v>
      </c>
      <c r="Z2689" s="45">
        <f t="shared" si="335"/>
        <v>1.01831366550728</v>
      </c>
      <c r="AA2689" s="43">
        <f t="shared" si="336"/>
        <v>-2.93876475350106E-4</v>
      </c>
      <c r="AD2689" s="42">
        <f>Beazley_data[[#This Row],[Cat_incurred]]+Beazley_data[[#This Row],[incurred_exc_cat]]</f>
        <v>0</v>
      </c>
      <c r="AE2689" s="40">
        <f t="shared" si="337"/>
        <v>-3.63797881E-12</v>
      </c>
      <c r="AF2689" s="43">
        <f t="shared" si="338"/>
        <v>1</v>
      </c>
    </row>
    <row r="2690" spans="1:32" x14ac:dyDescent="0.25">
      <c r="A2690" s="48" t="s">
        <v>2977</v>
      </c>
      <c r="B2690" s="48" t="s">
        <v>109</v>
      </c>
      <c r="C2690" s="49">
        <v>2011</v>
      </c>
      <c r="D2690" s="85">
        <v>105497.15150000001</v>
      </c>
      <c r="E2690" s="49">
        <v>40298.396659999999</v>
      </c>
      <c r="F2690" s="49">
        <v>0</v>
      </c>
      <c r="G2690" s="49">
        <v>0</v>
      </c>
      <c r="H2690" s="49">
        <v>14904.822332177</v>
      </c>
      <c r="I2690" s="49">
        <v>14904.822332177</v>
      </c>
      <c r="J2690" s="49">
        <v>0.95901292154170503</v>
      </c>
      <c r="K2690" s="49">
        <v>14904.822332177</v>
      </c>
      <c r="L2690" s="49">
        <v>14904.822332177</v>
      </c>
      <c r="M2690" s="38">
        <f>IF(OR(Beazley_data[[#This Row],[total_RC]]&lt;0.6,Beazley_data[[#This Row],[total_RC]]&gt;2),1,Beazley_data[[#This Row],[total_RC]])</f>
        <v>0.95901292154170503</v>
      </c>
      <c r="P2690" s="39" t="str">
        <f>Beazley_data[[#This Row],[key]]</f>
        <v>Q2011</v>
      </c>
      <c r="Q2690" s="40">
        <f>Beazley_data[[#This Row],[WEP]]</f>
        <v>105497.15150000001</v>
      </c>
      <c r="R2690" s="40">
        <f t="shared" ref="R2690:R2753" si="339">IFERROR(INDEX($AJ$4:$CZ$182,MATCH($B2690,$AI$4:$AI$182,0),MATCH($C2690&amp;"WEP",$AJ$1:$FQ$1,0)),0)</f>
        <v>106090.092808564</v>
      </c>
      <c r="S2690" s="41">
        <f t="shared" ref="S2690:S2753" si="340">IFERROR((R2690-Q2690)/R2690,"no values")</f>
        <v>5.5890356287456528E-3</v>
      </c>
      <c r="U2690" s="42">
        <f>Beazley_data[[#This Row],[Acq_costs]]</f>
        <v>40298.396659999999</v>
      </c>
      <c r="V2690" s="40">
        <f t="shared" ref="V2690:V2753" si="341">IFERROR(INDEX($AJ$4:$FQ$182,MATCH($B2690,$AI$4:$AI$182,0),MATCH($C2690&amp;"Acquisition Cost",$AJ$1:$FQ$1,0)),0)</f>
        <v>40654.161378019999</v>
      </c>
      <c r="W2690" s="43">
        <f t="shared" ref="W2690:W2753" si="342">IFERROR((V2690-U2690)/V2690,"no values")</f>
        <v>8.7510037339583943E-3</v>
      </c>
      <c r="Y2690" s="44">
        <f>Beazley_data[[#This Row],[total_RC]]</f>
        <v>0.95901292154170503</v>
      </c>
      <c r="Z2690" s="45">
        <f t="shared" ref="Z2690:Z2753" si="343">IFERROR(INDEX($AJ$4:$FQ$182,MATCH($B2690,$AI$4:$AI$182,0),MATCH($C2690&amp;"RC",$AJ$1:$FQ$1,0)),0)</f>
        <v>0.95923266026093901</v>
      </c>
      <c r="AA2690" s="43">
        <f t="shared" ref="AA2690:AA2753" si="344">IFERROR((Z2690-Y2690)/Z2690,"no values")</f>
        <v>2.2907760373192437E-4</v>
      </c>
      <c r="AD2690" s="42">
        <f>Beazley_data[[#This Row],[Cat_incurred]]+Beazley_data[[#This Row],[incurred_exc_cat]]</f>
        <v>14904.822332177</v>
      </c>
      <c r="AE2690" s="40">
        <f t="shared" ref="AE2690:AE2753" si="345">IFERROR(INDEX($AJ$4:$FQ$182,MATCH($B2690,$AI$4:$AI$182,0),MATCH($C2690&amp;"Total Incurred (Cat)",$AJ$1:$FQ$1,0)),0)+IFERROR(INDEX($AJ$4:$FQ$182,MATCH($B2690,$AI$4:$AI$182,0),MATCH($C2690&amp;"Total Incurred (Non Cat)",$AJ$1:$FQ$1,0)),0)</f>
        <v>14907.504276796</v>
      </c>
      <c r="AF2690" s="43">
        <f t="shared" ref="AF2690:AF2753" si="346">IFERROR((AE2690-AD2690)/AE2690,"no values")</f>
        <v>1.7990567496765615E-4</v>
      </c>
    </row>
    <row r="2691" spans="1:32" x14ac:dyDescent="0.25">
      <c r="A2691" s="46" t="s">
        <v>2978</v>
      </c>
      <c r="B2691" s="46" t="s">
        <v>109</v>
      </c>
      <c r="C2691">
        <v>2012</v>
      </c>
      <c r="D2691" s="84">
        <v>144135.51670000001</v>
      </c>
      <c r="E2691">
        <v>56978.482856923103</v>
      </c>
      <c r="F2691">
        <v>0</v>
      </c>
      <c r="G2691">
        <v>0</v>
      </c>
      <c r="H2691">
        <v>0</v>
      </c>
      <c r="I2691">
        <v>0</v>
      </c>
      <c r="J2691">
        <v>1.01378571842899</v>
      </c>
      <c r="K2691">
        <v>0</v>
      </c>
      <c r="L2691">
        <v>0</v>
      </c>
      <c r="M2691" s="38">
        <f>IF(OR(Beazley_data[[#This Row],[total_RC]]&lt;0.6,Beazley_data[[#This Row],[total_RC]]&gt;2),1,Beazley_data[[#This Row],[total_RC]])</f>
        <v>1.01378571842899</v>
      </c>
      <c r="P2691" s="39" t="str">
        <f>Beazley_data[[#This Row],[key]]</f>
        <v>Q2012</v>
      </c>
      <c r="Q2691" s="40">
        <f>Beazley_data[[#This Row],[WEP]]</f>
        <v>144135.51670000001</v>
      </c>
      <c r="R2691" s="40">
        <f t="shared" si="339"/>
        <v>145017.35142833201</v>
      </c>
      <c r="S2691" s="41">
        <f t="shared" si="340"/>
        <v>6.0808911461040496E-3</v>
      </c>
      <c r="U2691" s="42">
        <f>Beazley_data[[#This Row],[Acq_costs]]</f>
        <v>56978.482856923103</v>
      </c>
      <c r="V2691" s="40">
        <f t="shared" si="341"/>
        <v>57507.583716999201</v>
      </c>
      <c r="W2691" s="43">
        <f t="shared" si="342"/>
        <v>9.2005406222570273E-3</v>
      </c>
      <c r="Y2691" s="44">
        <f>Beazley_data[[#This Row],[total_RC]]</f>
        <v>1.01378571842899</v>
      </c>
      <c r="Z2691" s="45">
        <f t="shared" si="343"/>
        <v>1.0137007400648399</v>
      </c>
      <c r="AA2691" s="43">
        <f t="shared" si="344"/>
        <v>-8.3829833393114393E-5</v>
      </c>
      <c r="AD2691" s="42">
        <f>Beazley_data[[#This Row],[Cat_incurred]]+Beazley_data[[#This Row],[incurred_exc_cat]]</f>
        <v>0</v>
      </c>
      <c r="AE2691" s="40">
        <f t="shared" si="345"/>
        <v>0</v>
      </c>
      <c r="AF2691" s="43" t="str">
        <f t="shared" si="346"/>
        <v>no values</v>
      </c>
    </row>
    <row r="2692" spans="1:32" x14ac:dyDescent="0.25">
      <c r="A2692" s="48" t="s">
        <v>2979</v>
      </c>
      <c r="B2692" s="48" t="s">
        <v>109</v>
      </c>
      <c r="C2692" s="49">
        <v>2013</v>
      </c>
      <c r="D2692" s="85">
        <v>107612.5422</v>
      </c>
      <c r="E2692" s="49">
        <v>45010.522273333299</v>
      </c>
      <c r="F2692" s="49">
        <v>0</v>
      </c>
      <c r="G2692" s="49">
        <v>0</v>
      </c>
      <c r="H2692" s="49">
        <v>0</v>
      </c>
      <c r="I2692" s="49">
        <v>0</v>
      </c>
      <c r="J2692" s="49">
        <v>0.97545157208459599</v>
      </c>
      <c r="K2692" s="49">
        <v>0</v>
      </c>
      <c r="L2692" s="49">
        <v>0</v>
      </c>
      <c r="M2692" s="38">
        <f>IF(OR(Beazley_data[[#This Row],[total_RC]]&lt;0.6,Beazley_data[[#This Row],[total_RC]]&gt;2),1,Beazley_data[[#This Row],[total_RC]])</f>
        <v>0.97545157208459599</v>
      </c>
      <c r="P2692" s="39" t="str">
        <f>Beazley_data[[#This Row],[key]]</f>
        <v>Q2013</v>
      </c>
      <c r="Q2692" s="40">
        <f>Beazley_data[[#This Row],[WEP]]</f>
        <v>107612.5422</v>
      </c>
      <c r="R2692" s="40">
        <f t="shared" si="339"/>
        <v>107612.5422</v>
      </c>
      <c r="S2692" s="41">
        <f t="shared" si="340"/>
        <v>0</v>
      </c>
      <c r="U2692" s="42">
        <f>Beazley_data[[#This Row],[Acq_costs]]</f>
        <v>45010.522273333299</v>
      </c>
      <c r="V2692" s="40">
        <f t="shared" si="341"/>
        <v>45010.522400000002</v>
      </c>
      <c r="W2692" s="43">
        <f t="shared" si="342"/>
        <v>2.8141575684512559E-9</v>
      </c>
      <c r="Y2692" s="44">
        <f>Beazley_data[[#This Row],[total_RC]]</f>
        <v>0.97545157208459599</v>
      </c>
      <c r="Z2692" s="45">
        <f t="shared" si="343"/>
        <v>0.975451571461183</v>
      </c>
      <c r="AA2692" s="43">
        <f t="shared" si="344"/>
        <v>-6.3910193610656172E-10</v>
      </c>
      <c r="AD2692" s="42">
        <f>Beazley_data[[#This Row],[Cat_incurred]]+Beazley_data[[#This Row],[incurred_exc_cat]]</f>
        <v>0</v>
      </c>
      <c r="AE2692" s="40">
        <f t="shared" si="345"/>
        <v>0</v>
      </c>
      <c r="AF2692" s="43" t="str">
        <f t="shared" si="346"/>
        <v>no values</v>
      </c>
    </row>
    <row r="2693" spans="1:32" x14ac:dyDescent="0.25">
      <c r="A2693" s="46" t="s">
        <v>2980</v>
      </c>
      <c r="B2693" s="46" t="s">
        <v>109</v>
      </c>
      <c r="C2693">
        <v>2014</v>
      </c>
      <c r="D2693" s="84">
        <v>82892.191900000005</v>
      </c>
      <c r="E2693">
        <v>32492.387386666702</v>
      </c>
      <c r="F2693">
        <v>0</v>
      </c>
      <c r="G2693">
        <v>0</v>
      </c>
      <c r="H2693">
        <v>0</v>
      </c>
      <c r="I2693">
        <v>0</v>
      </c>
      <c r="J2693">
        <v>0.91706369118162101</v>
      </c>
      <c r="K2693">
        <v>0</v>
      </c>
      <c r="L2693">
        <v>0</v>
      </c>
      <c r="M2693" s="38">
        <f>IF(OR(Beazley_data[[#This Row],[total_RC]]&lt;0.6,Beazley_data[[#This Row],[total_RC]]&gt;2),1,Beazley_data[[#This Row],[total_RC]])</f>
        <v>0.91706369118162101</v>
      </c>
      <c r="P2693" s="39" t="str">
        <f>Beazley_data[[#This Row],[key]]</f>
        <v>Q2014</v>
      </c>
      <c r="Q2693" s="40">
        <f>Beazley_data[[#This Row],[WEP]]</f>
        <v>82892.191900000005</v>
      </c>
      <c r="R2693" s="40">
        <f t="shared" si="339"/>
        <v>82892.191900000005</v>
      </c>
      <c r="S2693" s="41">
        <f t="shared" si="340"/>
        <v>0</v>
      </c>
      <c r="U2693" s="42">
        <f>Beazley_data[[#This Row],[Acq_costs]]</f>
        <v>32492.387386666702</v>
      </c>
      <c r="V2693" s="40">
        <f t="shared" si="341"/>
        <v>32492.387500000001</v>
      </c>
      <c r="W2693" s="43">
        <f t="shared" si="342"/>
        <v>3.4879954248096684E-9</v>
      </c>
      <c r="Y2693" s="44">
        <f>Beazley_data[[#This Row],[total_RC]]</f>
        <v>0.91706369118162101</v>
      </c>
      <c r="Z2693" s="45">
        <f t="shared" si="343"/>
        <v>0.91706369188084602</v>
      </c>
      <c r="AA2693" s="43">
        <f t="shared" si="344"/>
        <v>7.624606855721196E-10</v>
      </c>
      <c r="AD2693" s="42">
        <f>Beazley_data[[#This Row],[Cat_incurred]]+Beazley_data[[#This Row],[incurred_exc_cat]]</f>
        <v>0</v>
      </c>
      <c r="AE2693" s="40">
        <f t="shared" si="345"/>
        <v>0</v>
      </c>
      <c r="AF2693" s="43" t="str">
        <f t="shared" si="346"/>
        <v>no values</v>
      </c>
    </row>
    <row r="2694" spans="1:32" x14ac:dyDescent="0.25">
      <c r="A2694" s="48" t="s">
        <v>2981</v>
      </c>
      <c r="B2694" s="48" t="s">
        <v>109</v>
      </c>
      <c r="C2694" s="49">
        <v>2015</v>
      </c>
      <c r="D2694" s="85">
        <v>65146.004800000002</v>
      </c>
      <c r="E2694" s="49">
        <v>30510.018613333301</v>
      </c>
      <c r="F2694" s="49">
        <v>0</v>
      </c>
      <c r="G2694" s="49">
        <v>0</v>
      </c>
      <c r="H2694" s="49">
        <v>0</v>
      </c>
      <c r="I2694" s="49">
        <v>0</v>
      </c>
      <c r="J2694" s="49">
        <v>0.90583652201001896</v>
      </c>
      <c r="K2694" s="49">
        <v>0</v>
      </c>
      <c r="L2694" s="49">
        <v>0</v>
      </c>
      <c r="M2694" s="38">
        <f>IF(OR(Beazley_data[[#This Row],[total_RC]]&lt;0.6,Beazley_data[[#This Row],[total_RC]]&gt;2),1,Beazley_data[[#This Row],[total_RC]])</f>
        <v>0.90583652201001896</v>
      </c>
      <c r="P2694" s="39" t="str">
        <f>Beazley_data[[#This Row],[key]]</f>
        <v>Q2015</v>
      </c>
      <c r="Q2694" s="40">
        <f>Beazley_data[[#This Row],[WEP]]</f>
        <v>65146.004800000002</v>
      </c>
      <c r="R2694" s="40">
        <f t="shared" si="339"/>
        <v>65146.004800000002</v>
      </c>
      <c r="S2694" s="41">
        <f t="shared" si="340"/>
        <v>0</v>
      </c>
      <c r="U2694" s="42">
        <f>Beazley_data[[#This Row],[Acq_costs]]</f>
        <v>30510.018613333301</v>
      </c>
      <c r="V2694" s="40">
        <f t="shared" si="341"/>
        <v>30510.018899999999</v>
      </c>
      <c r="W2694" s="43">
        <f t="shared" si="342"/>
        <v>9.3958217190735603E-9</v>
      </c>
      <c r="Y2694" s="44">
        <f>Beazley_data[[#This Row],[total_RC]]</f>
        <v>0.90583652201001896</v>
      </c>
      <c r="Z2694" s="45">
        <f t="shared" si="343"/>
        <v>0.90583652079767296</v>
      </c>
      <c r="AA2694" s="43">
        <f t="shared" si="344"/>
        <v>-1.338371740961933E-9</v>
      </c>
      <c r="AD2694" s="42">
        <f>Beazley_data[[#This Row],[Cat_incurred]]+Beazley_data[[#This Row],[incurred_exc_cat]]</f>
        <v>0</v>
      </c>
      <c r="AE2694" s="40">
        <f t="shared" si="345"/>
        <v>0</v>
      </c>
      <c r="AF2694" s="43" t="str">
        <f t="shared" si="346"/>
        <v>no values</v>
      </c>
    </row>
    <row r="2695" spans="1:32" x14ac:dyDescent="0.25">
      <c r="A2695" s="46" t="s">
        <v>2982</v>
      </c>
      <c r="B2695" s="46" t="s">
        <v>109</v>
      </c>
      <c r="C2695">
        <v>2016</v>
      </c>
      <c r="D2695" s="84">
        <v>89415.937300000005</v>
      </c>
      <c r="E2695">
        <v>38558.2585666667</v>
      </c>
      <c r="F2695">
        <v>0</v>
      </c>
      <c r="G2695">
        <v>0</v>
      </c>
      <c r="H2695">
        <v>0</v>
      </c>
      <c r="I2695">
        <v>0</v>
      </c>
      <c r="J2695">
        <v>0.97181038927558105</v>
      </c>
      <c r="K2695">
        <v>0</v>
      </c>
      <c r="L2695">
        <v>0</v>
      </c>
      <c r="M2695" s="38">
        <f>IF(OR(Beazley_data[[#This Row],[total_RC]]&lt;0.6,Beazley_data[[#This Row],[total_RC]]&gt;2),1,Beazley_data[[#This Row],[total_RC]])</f>
        <v>0.97181038927558105</v>
      </c>
      <c r="P2695" s="39" t="str">
        <f>Beazley_data[[#This Row],[key]]</f>
        <v>Q2016</v>
      </c>
      <c r="Q2695" s="40">
        <f>Beazley_data[[#This Row],[WEP]]</f>
        <v>89415.937300000005</v>
      </c>
      <c r="R2695" s="40">
        <f t="shared" si="339"/>
        <v>89415.937300000005</v>
      </c>
      <c r="S2695" s="41">
        <f t="shared" si="340"/>
        <v>0</v>
      </c>
      <c r="U2695" s="42">
        <f>Beazley_data[[#This Row],[Acq_costs]]</f>
        <v>38558.2585666667</v>
      </c>
      <c r="V2695" s="40">
        <f t="shared" si="341"/>
        <v>38558.258800000003</v>
      </c>
      <c r="W2695" s="43">
        <f t="shared" si="342"/>
        <v>6.0514481319277171E-9</v>
      </c>
      <c r="Y2695" s="44">
        <f>Beazley_data[[#This Row],[total_RC]]</f>
        <v>0.97181038927558105</v>
      </c>
      <c r="Z2695" s="45">
        <f t="shared" si="343"/>
        <v>0.97181038984673196</v>
      </c>
      <c r="AA2695" s="43">
        <f t="shared" si="344"/>
        <v>5.8771845857648873E-10</v>
      </c>
      <c r="AD2695" s="42">
        <f>Beazley_data[[#This Row],[Cat_incurred]]+Beazley_data[[#This Row],[incurred_exc_cat]]</f>
        <v>0</v>
      </c>
      <c r="AE2695" s="40">
        <f t="shared" si="345"/>
        <v>0</v>
      </c>
      <c r="AF2695" s="43" t="str">
        <f t="shared" si="346"/>
        <v>no values</v>
      </c>
    </row>
    <row r="2696" spans="1:32" x14ac:dyDescent="0.25">
      <c r="A2696" s="48" t="s">
        <v>2983</v>
      </c>
      <c r="B2696" s="48" t="s">
        <v>109</v>
      </c>
      <c r="C2696" s="49">
        <v>2017</v>
      </c>
      <c r="D2696" s="85">
        <v>120821.1029</v>
      </c>
      <c r="E2696" s="49">
        <v>60242.151297872297</v>
      </c>
      <c r="F2696" s="49">
        <v>12.580111713300001</v>
      </c>
      <c r="G2696" s="49">
        <v>12.580111713300001</v>
      </c>
      <c r="H2696" s="49">
        <v>0</v>
      </c>
      <c r="I2696" s="49">
        <v>0</v>
      </c>
      <c r="J2696" s="49">
        <v>0.95746872923265003</v>
      </c>
      <c r="K2696" s="49">
        <v>12.580111713300001</v>
      </c>
      <c r="L2696" s="49">
        <v>12.580111713300001</v>
      </c>
      <c r="M2696" s="38">
        <f>IF(OR(Beazley_data[[#This Row],[total_RC]]&lt;0.6,Beazley_data[[#This Row],[total_RC]]&gt;2),1,Beazley_data[[#This Row],[total_RC]])</f>
        <v>0.95746872923265003</v>
      </c>
      <c r="P2696" s="39" t="str">
        <f>Beazley_data[[#This Row],[key]]</f>
        <v>Q2017</v>
      </c>
      <c r="Q2696" s="40">
        <f>Beazley_data[[#This Row],[WEP]]</f>
        <v>120821.1029</v>
      </c>
      <c r="R2696" s="40">
        <f t="shared" si="339"/>
        <v>120821.1029</v>
      </c>
      <c r="S2696" s="41">
        <f t="shared" si="340"/>
        <v>0</v>
      </c>
      <c r="U2696" s="42">
        <f>Beazley_data[[#This Row],[Acq_costs]]</f>
        <v>60242.151297872297</v>
      </c>
      <c r="V2696" s="40">
        <f t="shared" si="341"/>
        <v>60242.151400000002</v>
      </c>
      <c r="W2696" s="43">
        <f t="shared" si="342"/>
        <v>1.6952864960082282E-9</v>
      </c>
      <c r="Y2696" s="44">
        <f>Beazley_data[[#This Row],[total_RC]]</f>
        <v>0.95746872923265003</v>
      </c>
      <c r="Z2696" s="45">
        <f t="shared" si="343"/>
        <v>0.95746872940984495</v>
      </c>
      <c r="AA2696" s="43">
        <f t="shared" si="344"/>
        <v>1.850660183006358E-10</v>
      </c>
      <c r="AD2696" s="42">
        <f>Beazley_data[[#This Row],[Cat_incurred]]+Beazley_data[[#This Row],[incurred_exc_cat]]</f>
        <v>12.580111713300001</v>
      </c>
      <c r="AE2696" s="40">
        <f t="shared" si="345"/>
        <v>13.1150941204</v>
      </c>
      <c r="AF2696" s="43">
        <f t="shared" si="346"/>
        <v>4.0791350957051518E-2</v>
      </c>
    </row>
    <row r="2697" spans="1:32" x14ac:dyDescent="0.25">
      <c r="A2697" s="46" t="s">
        <v>2984</v>
      </c>
      <c r="B2697" s="46" t="s">
        <v>109</v>
      </c>
      <c r="C2697">
        <v>2018</v>
      </c>
      <c r="D2697" s="84">
        <v>129375.6759</v>
      </c>
      <c r="E2697">
        <v>69790.566633333307</v>
      </c>
      <c r="F2697">
        <v>6.7184999999999997</v>
      </c>
      <c r="G2697">
        <v>6.7184999999999997</v>
      </c>
      <c r="H2697">
        <v>0</v>
      </c>
      <c r="I2697">
        <v>0</v>
      </c>
      <c r="J2697">
        <v>0.98753840353142697</v>
      </c>
      <c r="K2697">
        <v>6.7184999999999997</v>
      </c>
      <c r="L2697">
        <v>6.7184999999999997</v>
      </c>
      <c r="M2697" s="38">
        <f>IF(OR(Beazley_data[[#This Row],[total_RC]]&lt;0.6,Beazley_data[[#This Row],[total_RC]]&gt;2),1,Beazley_data[[#This Row],[total_RC]])</f>
        <v>0.98753840353142697</v>
      </c>
      <c r="P2697" s="39" t="str">
        <f>Beazley_data[[#This Row],[key]]</f>
        <v>Q2018</v>
      </c>
      <c r="Q2697" s="40">
        <f>Beazley_data[[#This Row],[WEP]]</f>
        <v>129375.6759</v>
      </c>
      <c r="R2697" s="40">
        <f t="shared" si="339"/>
        <v>129375.6759</v>
      </c>
      <c r="S2697" s="41">
        <f t="shared" si="340"/>
        <v>0</v>
      </c>
      <c r="U2697" s="42">
        <f>Beazley_data[[#This Row],[Acq_costs]]</f>
        <v>69790.566633333307</v>
      </c>
      <c r="V2697" s="40">
        <f t="shared" si="341"/>
        <v>69790.566600000006</v>
      </c>
      <c r="W2697" s="43">
        <f t="shared" si="342"/>
        <v>-4.7761900477410428E-10</v>
      </c>
      <c r="Y2697" s="44">
        <f>Beazley_data[[#This Row],[total_RC]]</f>
        <v>0.98753840353142697</v>
      </c>
      <c r="Z2697" s="45">
        <f t="shared" si="343"/>
        <v>0.98753840366987999</v>
      </c>
      <c r="AA2697" s="43">
        <f t="shared" si="344"/>
        <v>1.4020014442640563E-10</v>
      </c>
      <c r="AD2697" s="42">
        <f>Beazley_data[[#This Row],[Cat_incurred]]+Beazley_data[[#This Row],[incurred_exc_cat]]</f>
        <v>6.7184999999999997</v>
      </c>
      <c r="AE2697" s="40">
        <f t="shared" si="345"/>
        <v>6.7185000000000104</v>
      </c>
      <c r="AF2697" s="43">
        <f t="shared" si="346"/>
        <v>1.5863869965619537E-15</v>
      </c>
    </row>
    <row r="2698" spans="1:32" x14ac:dyDescent="0.25">
      <c r="A2698" s="48" t="s">
        <v>2985</v>
      </c>
      <c r="B2698" s="48" t="s">
        <v>109</v>
      </c>
      <c r="C2698" s="49">
        <v>2019</v>
      </c>
      <c r="D2698" s="85">
        <v>1236679.7094000001</v>
      </c>
      <c r="E2698" s="49">
        <v>384831.84050023602</v>
      </c>
      <c r="F2698" s="49">
        <v>61.6535068126</v>
      </c>
      <c r="G2698" s="49">
        <v>61.6535068126</v>
      </c>
      <c r="H2698" s="49">
        <v>0</v>
      </c>
      <c r="I2698" s="49">
        <v>0</v>
      </c>
      <c r="J2698" s="49">
        <v>1.0100954294457301</v>
      </c>
      <c r="K2698" s="49">
        <v>61.6535068126</v>
      </c>
      <c r="L2698" s="49">
        <v>61.6535068126</v>
      </c>
      <c r="M2698" s="38">
        <f>IF(OR(Beazley_data[[#This Row],[total_RC]]&lt;0.6,Beazley_data[[#This Row],[total_RC]]&gt;2),1,Beazley_data[[#This Row],[total_RC]])</f>
        <v>1.0100954294457301</v>
      </c>
      <c r="P2698" s="39" t="str">
        <f>Beazley_data[[#This Row],[key]]</f>
        <v>Q2019</v>
      </c>
      <c r="Q2698" s="40">
        <f>Beazley_data[[#This Row],[WEP]]</f>
        <v>1236679.7094000001</v>
      </c>
      <c r="R2698" s="40">
        <f t="shared" si="339"/>
        <v>847106.62419999996</v>
      </c>
      <c r="S2698" s="41">
        <f t="shared" si="340"/>
        <v>-0.45988671800071151</v>
      </c>
      <c r="U2698" s="42">
        <f>Beazley_data[[#This Row],[Acq_costs]]</f>
        <v>384831.84050023602</v>
      </c>
      <c r="V2698" s="40">
        <f t="shared" si="341"/>
        <v>357749.9656</v>
      </c>
      <c r="W2698" s="43">
        <f t="shared" si="342"/>
        <v>-7.5700566049854645E-2</v>
      </c>
      <c r="Y2698" s="44">
        <f>Beazley_data[[#This Row],[total_RC]]</f>
        <v>1.0100954294457301</v>
      </c>
      <c r="Z2698" s="45">
        <f t="shared" si="343"/>
        <v>1.01009542963329</v>
      </c>
      <c r="AA2698" s="43">
        <f t="shared" si="344"/>
        <v>1.8568539373081017E-10</v>
      </c>
      <c r="AD2698" s="42">
        <f>Beazley_data[[#This Row],[Cat_incurred]]+Beazley_data[[#This Row],[incurred_exc_cat]]</f>
        <v>61.6535068126</v>
      </c>
      <c r="AE2698" s="40">
        <f t="shared" si="345"/>
        <v>-77.733466791200001</v>
      </c>
      <c r="AF2698" s="43">
        <f t="shared" si="346"/>
        <v>1.7931398065418542</v>
      </c>
    </row>
    <row r="2699" spans="1:32" x14ac:dyDescent="0.25">
      <c r="A2699" s="46" t="s">
        <v>2986</v>
      </c>
      <c r="B2699" s="46" t="s">
        <v>109</v>
      </c>
      <c r="C2699">
        <v>2020</v>
      </c>
      <c r="D2699" s="84">
        <v>571798.15020000003</v>
      </c>
      <c r="E2699">
        <v>292050.349099238</v>
      </c>
      <c r="F2699">
        <v>0</v>
      </c>
      <c r="G2699">
        <v>0</v>
      </c>
      <c r="H2699">
        <v>0</v>
      </c>
      <c r="I2699">
        <v>0</v>
      </c>
      <c r="J2699">
        <v>1.02224072756285</v>
      </c>
      <c r="K2699">
        <v>0</v>
      </c>
      <c r="L2699">
        <v>0</v>
      </c>
      <c r="M2699" s="38">
        <f>IF(OR(Beazley_data[[#This Row],[total_RC]]&lt;0.6,Beazley_data[[#This Row],[total_RC]]&gt;2),1,Beazley_data[[#This Row],[total_RC]])</f>
        <v>1.02224072756285</v>
      </c>
      <c r="P2699" s="39" t="str">
        <f>Beazley_data[[#This Row],[key]]</f>
        <v>Q2020</v>
      </c>
      <c r="Q2699" s="40">
        <f>Beazley_data[[#This Row],[WEP]]</f>
        <v>571798.15020000003</v>
      </c>
      <c r="R2699" s="40">
        <f t="shared" si="339"/>
        <v>569194.32819999999</v>
      </c>
      <c r="S2699" s="41">
        <f t="shared" si="340"/>
        <v>-4.5745747471417682E-3</v>
      </c>
      <c r="U2699" s="42">
        <f>Beazley_data[[#This Row],[Acq_costs]]</f>
        <v>292050.349099238</v>
      </c>
      <c r="V2699" s="40">
        <f t="shared" si="341"/>
        <v>298498.36300000001</v>
      </c>
      <c r="W2699" s="43">
        <f t="shared" si="342"/>
        <v>2.1601505066753134E-2</v>
      </c>
      <c r="Y2699" s="44">
        <f>Beazley_data[[#This Row],[total_RC]]</f>
        <v>1.02224072756285</v>
      </c>
      <c r="Z2699" s="45">
        <f t="shared" si="343"/>
        <v>1.01803422366164</v>
      </c>
      <c r="AA2699" s="43">
        <f t="shared" si="344"/>
        <v>-4.1319867283834289E-3</v>
      </c>
      <c r="AD2699" s="42">
        <f>Beazley_data[[#This Row],[Cat_incurred]]+Beazley_data[[#This Row],[incurred_exc_cat]]</f>
        <v>0</v>
      </c>
      <c r="AE2699" s="40">
        <f t="shared" si="345"/>
        <v>0</v>
      </c>
      <c r="AF2699" s="43" t="str">
        <f t="shared" si="346"/>
        <v>no values</v>
      </c>
    </row>
    <row r="2700" spans="1:32" x14ac:dyDescent="0.25">
      <c r="A2700" s="48" t="s">
        <v>2987</v>
      </c>
      <c r="B2700" s="48" t="s">
        <v>109</v>
      </c>
      <c r="C2700" s="49">
        <v>2021</v>
      </c>
      <c r="D2700" s="85">
        <v>367813.7268</v>
      </c>
      <c r="E2700" s="49">
        <v>131645.46906928101</v>
      </c>
      <c r="F2700" s="49">
        <v>0</v>
      </c>
      <c r="G2700" s="49">
        <v>17.429600000000001</v>
      </c>
      <c r="H2700" s="49">
        <v>0</v>
      </c>
      <c r="I2700" s="49">
        <v>0</v>
      </c>
      <c r="J2700" s="49">
        <v>0.81867475929682398</v>
      </c>
      <c r="K2700" s="49">
        <v>0</v>
      </c>
      <c r="L2700" s="49">
        <v>17.429600000000001</v>
      </c>
      <c r="M2700" s="38">
        <f>IF(OR(Beazley_data[[#This Row],[total_RC]]&lt;0.6,Beazley_data[[#This Row],[total_RC]]&gt;2),1,Beazley_data[[#This Row],[total_RC]])</f>
        <v>0.81867475929682398</v>
      </c>
      <c r="P2700" s="39" t="str">
        <f>Beazley_data[[#This Row],[key]]</f>
        <v>Q2021</v>
      </c>
      <c r="Q2700" s="40">
        <f>Beazley_data[[#This Row],[WEP]]</f>
        <v>367813.7268</v>
      </c>
      <c r="R2700" s="40">
        <f t="shared" si="339"/>
        <v>48750</v>
      </c>
      <c r="S2700" s="41">
        <f t="shared" si="340"/>
        <v>-6.54489696</v>
      </c>
      <c r="U2700" s="42">
        <f>Beazley_data[[#This Row],[Acq_costs]]</f>
        <v>131645.46906928101</v>
      </c>
      <c r="V2700" s="40">
        <f t="shared" si="341"/>
        <v>26250</v>
      </c>
      <c r="W2700" s="43">
        <f t="shared" si="342"/>
        <v>-4.0150654883535619</v>
      </c>
      <c r="Y2700" s="44">
        <f>Beazley_data[[#This Row],[total_RC]]</f>
        <v>0.81867475929682398</v>
      </c>
      <c r="Z2700" s="45">
        <f t="shared" si="343"/>
        <v>1.01088662898369</v>
      </c>
      <c r="AA2700" s="43">
        <f t="shared" si="344"/>
        <v>0.19014186574028491</v>
      </c>
      <c r="AD2700" s="42">
        <f>Beazley_data[[#This Row],[Cat_incurred]]+Beazley_data[[#This Row],[incurred_exc_cat]]</f>
        <v>17.429600000000001</v>
      </c>
      <c r="AE2700" s="40">
        <f t="shared" si="345"/>
        <v>0</v>
      </c>
      <c r="AF2700" s="43" t="str">
        <f t="shared" si="346"/>
        <v>no values</v>
      </c>
    </row>
    <row r="2701" spans="1:32" x14ac:dyDescent="0.25">
      <c r="A2701" s="46" t="s">
        <v>2988</v>
      </c>
      <c r="B2701" s="46" t="s">
        <v>109</v>
      </c>
      <c r="C2701">
        <v>2022</v>
      </c>
      <c r="D2701" s="84">
        <v>4609814.5569000002</v>
      </c>
      <c r="E2701">
        <v>1038822.34811814</v>
      </c>
      <c r="F2701">
        <v>0</v>
      </c>
      <c r="G2701">
        <v>0</v>
      </c>
      <c r="H2701">
        <v>0</v>
      </c>
      <c r="I2701">
        <v>0</v>
      </c>
      <c r="J2701">
        <v>0.45979999999999999</v>
      </c>
      <c r="K2701">
        <v>0</v>
      </c>
      <c r="L2701">
        <v>0</v>
      </c>
      <c r="M2701" s="38">
        <f>IF(OR(Beazley_data[[#This Row],[total_RC]]&lt;0.6,Beazley_data[[#This Row],[total_RC]]&gt;2),1,Beazley_data[[#This Row],[total_RC]])</f>
        <v>1</v>
      </c>
      <c r="P2701" s="39" t="str">
        <f>Beazley_data[[#This Row],[key]]</f>
        <v>Q2022</v>
      </c>
      <c r="Q2701" s="40">
        <f>Beazley_data[[#This Row],[WEP]]</f>
        <v>4609814.5569000002</v>
      </c>
      <c r="R2701" s="40">
        <f t="shared" si="339"/>
        <v>99354.375</v>
      </c>
      <c r="S2701" s="41">
        <f t="shared" si="340"/>
        <v>-45.397700724301274</v>
      </c>
      <c r="U2701" s="42">
        <f>Beazley_data[[#This Row],[Acq_costs]]</f>
        <v>1038822.34811814</v>
      </c>
      <c r="V2701" s="40">
        <f t="shared" si="341"/>
        <v>33118.125</v>
      </c>
      <c r="W2701" s="43">
        <f t="shared" si="342"/>
        <v>-30.367184830606806</v>
      </c>
      <c r="Y2701" s="44">
        <f>Beazley_data[[#This Row],[total_RC]]</f>
        <v>0.45979999999999999</v>
      </c>
      <c r="Z2701" s="45">
        <f t="shared" si="343"/>
        <v>0</v>
      </c>
      <c r="AA2701" s="43" t="str">
        <f t="shared" si="344"/>
        <v>no values</v>
      </c>
      <c r="AD2701" s="42">
        <f>Beazley_data[[#This Row],[Cat_incurred]]+Beazley_data[[#This Row],[incurred_exc_cat]]</f>
        <v>0</v>
      </c>
      <c r="AE2701" s="40">
        <f t="shared" si="345"/>
        <v>0</v>
      </c>
      <c r="AF2701" s="43" t="str">
        <f t="shared" si="346"/>
        <v>no values</v>
      </c>
    </row>
    <row r="2702" spans="1:32" x14ac:dyDescent="0.25">
      <c r="A2702" s="48" t="s">
        <v>2989</v>
      </c>
      <c r="B2702" s="48" t="s">
        <v>109</v>
      </c>
      <c r="C2702" s="49">
        <v>2023</v>
      </c>
      <c r="D2702" s="85">
        <v>1546089.0904000001</v>
      </c>
      <c r="E2702" s="49">
        <v>276800.29228037503</v>
      </c>
      <c r="F2702" s="49">
        <v>0</v>
      </c>
      <c r="G2702" s="49">
        <v>0</v>
      </c>
      <c r="H2702" s="49">
        <v>600.46820000000002</v>
      </c>
      <c r="I2702" s="49">
        <v>1455.2494999999999</v>
      </c>
      <c r="J2702" s="49">
        <v>1.0124505149782199</v>
      </c>
      <c r="K2702" s="49">
        <v>600.46820000000002</v>
      </c>
      <c r="L2702" s="49">
        <v>1455.2494999999999</v>
      </c>
      <c r="M2702" s="38">
        <f>IF(OR(Beazley_data[[#This Row],[total_RC]]&lt;0.6,Beazley_data[[#This Row],[total_RC]]&gt;2),1,Beazley_data[[#This Row],[total_RC]])</f>
        <v>1.0124505149782199</v>
      </c>
      <c r="P2702" s="39" t="str">
        <f>Beazley_data[[#This Row],[key]]</f>
        <v>Q2023</v>
      </c>
      <c r="Q2702" s="40">
        <f>Beazley_data[[#This Row],[WEP]]</f>
        <v>1546089.0904000001</v>
      </c>
      <c r="R2702" s="40">
        <f t="shared" si="339"/>
        <v>0</v>
      </c>
      <c r="S2702" s="41" t="str">
        <f t="shared" si="340"/>
        <v>no values</v>
      </c>
      <c r="U2702" s="42">
        <f>Beazley_data[[#This Row],[Acq_costs]]</f>
        <v>276800.29228037503</v>
      </c>
      <c r="V2702" s="40">
        <f t="shared" si="341"/>
        <v>0</v>
      </c>
      <c r="W2702" s="43" t="str">
        <f t="shared" si="342"/>
        <v>no values</v>
      </c>
      <c r="Y2702" s="44">
        <f>Beazley_data[[#This Row],[total_RC]]</f>
        <v>1.0124505149782199</v>
      </c>
      <c r="Z2702" s="45">
        <f t="shared" si="343"/>
        <v>0</v>
      </c>
      <c r="AA2702" s="43" t="str">
        <f t="shared" si="344"/>
        <v>no values</v>
      </c>
      <c r="AD2702" s="42">
        <f>Beazley_data[[#This Row],[Cat_incurred]]+Beazley_data[[#This Row],[incurred_exc_cat]]</f>
        <v>1455.2494999999999</v>
      </c>
      <c r="AE2702" s="40">
        <f t="shared" si="345"/>
        <v>0</v>
      </c>
      <c r="AF2702" s="43" t="str">
        <f t="shared" si="346"/>
        <v>no values</v>
      </c>
    </row>
    <row r="2703" spans="1:32" x14ac:dyDescent="0.25">
      <c r="A2703" s="46" t="s">
        <v>2990</v>
      </c>
      <c r="B2703" s="46" t="s">
        <v>109</v>
      </c>
      <c r="C2703">
        <v>2024</v>
      </c>
      <c r="D2703" s="84">
        <v>582122.13950000005</v>
      </c>
      <c r="E2703">
        <v>177469.226559234</v>
      </c>
      <c r="F2703">
        <v>0</v>
      </c>
      <c r="G2703">
        <v>0</v>
      </c>
      <c r="H2703">
        <v>0</v>
      </c>
      <c r="I2703">
        <v>0</v>
      </c>
      <c r="J2703">
        <v>1.02</v>
      </c>
      <c r="K2703">
        <v>0</v>
      </c>
      <c r="L2703">
        <v>0</v>
      </c>
      <c r="M2703" s="38">
        <f>IF(OR(Beazley_data[[#This Row],[total_RC]]&lt;0.6,Beazley_data[[#This Row],[total_RC]]&gt;2),1,Beazley_data[[#This Row],[total_RC]])</f>
        <v>1.02</v>
      </c>
      <c r="P2703" s="39" t="str">
        <f>Beazley_data[[#This Row],[key]]</f>
        <v>Q2024</v>
      </c>
      <c r="Q2703" s="40">
        <f>Beazley_data[[#This Row],[WEP]]</f>
        <v>582122.13950000005</v>
      </c>
      <c r="R2703" s="40">
        <f t="shared" si="339"/>
        <v>0</v>
      </c>
      <c r="S2703" s="41" t="str">
        <f t="shared" si="340"/>
        <v>no values</v>
      </c>
      <c r="U2703" s="42">
        <f>Beazley_data[[#This Row],[Acq_costs]]</f>
        <v>177469.226559234</v>
      </c>
      <c r="V2703" s="40">
        <f t="shared" si="341"/>
        <v>0</v>
      </c>
      <c r="W2703" s="43" t="str">
        <f t="shared" si="342"/>
        <v>no values</v>
      </c>
      <c r="Y2703" s="44">
        <f>Beazley_data[[#This Row],[total_RC]]</f>
        <v>1.02</v>
      </c>
      <c r="Z2703" s="45">
        <f t="shared" si="343"/>
        <v>0</v>
      </c>
      <c r="AA2703" s="43" t="str">
        <f t="shared" si="344"/>
        <v>no values</v>
      </c>
      <c r="AD2703" s="42">
        <f>Beazley_data[[#This Row],[Cat_incurred]]+Beazley_data[[#This Row],[incurred_exc_cat]]</f>
        <v>0</v>
      </c>
      <c r="AE2703" s="40">
        <f t="shared" si="345"/>
        <v>0</v>
      </c>
      <c r="AF2703" s="43" t="str">
        <f t="shared" si="346"/>
        <v>no values</v>
      </c>
    </row>
    <row r="2704" spans="1:32" x14ac:dyDescent="0.25">
      <c r="A2704" s="48" t="s">
        <v>2991</v>
      </c>
      <c r="B2704" s="48" t="s">
        <v>2992</v>
      </c>
      <c r="C2704" s="49">
        <v>2001</v>
      </c>
      <c r="D2704" s="85">
        <v>13759.102000000001</v>
      </c>
      <c r="E2704" s="49">
        <v>3994.578</v>
      </c>
      <c r="F2704" s="49">
        <v>0</v>
      </c>
      <c r="G2704" s="49">
        <v>0</v>
      </c>
      <c r="H2704" s="49">
        <v>0</v>
      </c>
      <c r="I2704" s="49">
        <v>0</v>
      </c>
      <c r="J2704" s="49">
        <v>1.01</v>
      </c>
      <c r="K2704" s="49">
        <v>0</v>
      </c>
      <c r="L2704" s="49">
        <v>0</v>
      </c>
      <c r="M2704" s="38">
        <f>IF(OR(Beazley_data[[#This Row],[total_RC]]&lt;0.6,Beazley_data[[#This Row],[total_RC]]&gt;2),1,Beazley_data[[#This Row],[total_RC]])</f>
        <v>1.01</v>
      </c>
      <c r="P2704" s="39" t="str">
        <f>Beazley_data[[#This Row],[key]]</f>
        <v>QL2001</v>
      </c>
      <c r="Q2704" s="40">
        <f>Beazley_data[[#This Row],[WEP]]</f>
        <v>13759.102000000001</v>
      </c>
      <c r="R2704" s="40">
        <f t="shared" si="339"/>
        <v>0</v>
      </c>
      <c r="S2704" s="41" t="str">
        <f t="shared" si="340"/>
        <v>no values</v>
      </c>
      <c r="U2704" s="42">
        <f>Beazley_data[[#This Row],[Acq_costs]]</f>
        <v>3994.578</v>
      </c>
      <c r="V2704" s="40">
        <f t="shared" si="341"/>
        <v>0</v>
      </c>
      <c r="W2704" s="43" t="str">
        <f t="shared" si="342"/>
        <v>no values</v>
      </c>
      <c r="Y2704" s="44">
        <f>Beazley_data[[#This Row],[total_RC]]</f>
        <v>1.01</v>
      </c>
      <c r="Z2704" s="45">
        <f t="shared" si="343"/>
        <v>0</v>
      </c>
      <c r="AA2704" s="43" t="str">
        <f t="shared" si="344"/>
        <v>no values</v>
      </c>
      <c r="AD2704" s="42">
        <f>Beazley_data[[#This Row],[Cat_incurred]]+Beazley_data[[#This Row],[incurred_exc_cat]]</f>
        <v>0</v>
      </c>
      <c r="AE2704" s="40">
        <f t="shared" si="345"/>
        <v>0</v>
      </c>
      <c r="AF2704" s="43" t="str">
        <f t="shared" si="346"/>
        <v>no values</v>
      </c>
    </row>
    <row r="2705" spans="1:32" x14ac:dyDescent="0.25">
      <c r="A2705" s="46" t="s">
        <v>2993</v>
      </c>
      <c r="B2705" s="46" t="s">
        <v>2992</v>
      </c>
      <c r="C2705">
        <v>2003</v>
      </c>
      <c r="D2705" s="84">
        <v>171669.54560000001</v>
      </c>
      <c r="E2705">
        <v>51931.190704659501</v>
      </c>
      <c r="F2705">
        <v>0</v>
      </c>
      <c r="G2705">
        <v>0</v>
      </c>
      <c r="H2705">
        <v>1937.1733999999999</v>
      </c>
      <c r="I2705">
        <v>1937.1733999999999</v>
      </c>
      <c r="K2705">
        <v>1937.1733999999999</v>
      </c>
      <c r="L2705">
        <v>1937.1733999999999</v>
      </c>
      <c r="M2705" s="38">
        <f>IF(OR(Beazley_data[[#This Row],[total_RC]]&lt;0.6,Beazley_data[[#This Row],[total_RC]]&gt;2),1,Beazley_data[[#This Row],[total_RC]])</f>
        <v>1</v>
      </c>
      <c r="P2705" s="39" t="str">
        <f>Beazley_data[[#This Row],[key]]</f>
        <v>QL2003</v>
      </c>
      <c r="Q2705" s="40">
        <f>Beazley_data[[#This Row],[WEP]]</f>
        <v>171669.54560000001</v>
      </c>
      <c r="R2705" s="40">
        <f t="shared" si="339"/>
        <v>0</v>
      </c>
      <c r="S2705" s="41" t="str">
        <f t="shared" si="340"/>
        <v>no values</v>
      </c>
      <c r="U2705" s="42">
        <f>Beazley_data[[#This Row],[Acq_costs]]</f>
        <v>51931.190704659501</v>
      </c>
      <c r="V2705" s="40">
        <f t="shared" si="341"/>
        <v>0</v>
      </c>
      <c r="W2705" s="43" t="str">
        <f t="shared" si="342"/>
        <v>no values</v>
      </c>
      <c r="Y2705" s="44">
        <f>Beazley_data[[#This Row],[total_RC]]</f>
        <v>0</v>
      </c>
      <c r="Z2705" s="45">
        <f t="shared" si="343"/>
        <v>0</v>
      </c>
      <c r="AA2705" s="43" t="str">
        <f t="shared" si="344"/>
        <v>no values</v>
      </c>
      <c r="AD2705" s="42">
        <f>Beazley_data[[#This Row],[Cat_incurred]]+Beazley_data[[#This Row],[incurred_exc_cat]]</f>
        <v>1937.1733999999999</v>
      </c>
      <c r="AE2705" s="40">
        <f t="shared" si="345"/>
        <v>0</v>
      </c>
      <c r="AF2705" s="43" t="str">
        <f t="shared" si="346"/>
        <v>no values</v>
      </c>
    </row>
    <row r="2706" spans="1:32" x14ac:dyDescent="0.25">
      <c r="A2706" s="48" t="s">
        <v>2994</v>
      </c>
      <c r="B2706" s="48" t="s">
        <v>2992</v>
      </c>
      <c r="C2706" s="49">
        <v>2004</v>
      </c>
      <c r="D2706" s="85">
        <v>132590.23430000001</v>
      </c>
      <c r="E2706" s="49">
        <v>38049.724884775802</v>
      </c>
      <c r="F2706" s="49">
        <v>0</v>
      </c>
      <c r="G2706" s="49">
        <v>0</v>
      </c>
      <c r="H2706" s="49">
        <v>0</v>
      </c>
      <c r="I2706" s="49">
        <v>0</v>
      </c>
      <c r="J2706" s="49">
        <v>1.0247899465023</v>
      </c>
      <c r="K2706" s="49">
        <v>0</v>
      </c>
      <c r="L2706" s="49">
        <v>0</v>
      </c>
      <c r="M2706" s="38">
        <f>IF(OR(Beazley_data[[#This Row],[total_RC]]&lt;0.6,Beazley_data[[#This Row],[total_RC]]&gt;2),1,Beazley_data[[#This Row],[total_RC]])</f>
        <v>1.0247899465023</v>
      </c>
      <c r="P2706" s="39" t="str">
        <f>Beazley_data[[#This Row],[key]]</f>
        <v>QL2004</v>
      </c>
      <c r="Q2706" s="40">
        <f>Beazley_data[[#This Row],[WEP]]</f>
        <v>132590.23430000001</v>
      </c>
      <c r="R2706" s="40">
        <f t="shared" si="339"/>
        <v>0</v>
      </c>
      <c r="S2706" s="41" t="str">
        <f t="shared" si="340"/>
        <v>no values</v>
      </c>
      <c r="U2706" s="42">
        <f>Beazley_data[[#This Row],[Acq_costs]]</f>
        <v>38049.724884775802</v>
      </c>
      <c r="V2706" s="40">
        <f t="shared" si="341"/>
        <v>0</v>
      </c>
      <c r="W2706" s="43" t="str">
        <f t="shared" si="342"/>
        <v>no values</v>
      </c>
      <c r="Y2706" s="44">
        <f>Beazley_data[[#This Row],[total_RC]]</f>
        <v>1.0247899465023</v>
      </c>
      <c r="Z2706" s="45">
        <f t="shared" si="343"/>
        <v>0</v>
      </c>
      <c r="AA2706" s="43" t="str">
        <f t="shared" si="344"/>
        <v>no values</v>
      </c>
      <c r="AD2706" s="42">
        <f>Beazley_data[[#This Row],[Cat_incurred]]+Beazley_data[[#This Row],[incurred_exc_cat]]</f>
        <v>0</v>
      </c>
      <c r="AE2706" s="40">
        <f t="shared" si="345"/>
        <v>0</v>
      </c>
      <c r="AF2706" s="43" t="str">
        <f t="shared" si="346"/>
        <v>no values</v>
      </c>
    </row>
    <row r="2707" spans="1:32" x14ac:dyDescent="0.25">
      <c r="A2707" s="46" t="s">
        <v>2995</v>
      </c>
      <c r="B2707" s="46" t="s">
        <v>2996</v>
      </c>
      <c r="C2707">
        <v>1999</v>
      </c>
      <c r="D2707" s="84">
        <v>10908.118200000001</v>
      </c>
      <c r="E2707">
        <v>1924.9620352941199</v>
      </c>
      <c r="F2707">
        <v>0</v>
      </c>
      <c r="G2707">
        <v>0</v>
      </c>
      <c r="H2707">
        <v>0</v>
      </c>
      <c r="I2707">
        <v>0</v>
      </c>
      <c r="K2707">
        <v>0</v>
      </c>
      <c r="L2707">
        <v>0</v>
      </c>
      <c r="M2707" s="38">
        <f>IF(OR(Beazley_data[[#This Row],[total_RC]]&lt;0.6,Beazley_data[[#This Row],[total_RC]]&gt;2),1,Beazley_data[[#This Row],[total_RC]])</f>
        <v>1</v>
      </c>
      <c r="P2707" s="39" t="str">
        <f>Beazley_data[[#This Row],[key]]</f>
        <v>QX1999</v>
      </c>
      <c r="Q2707" s="40">
        <f>Beazley_data[[#This Row],[WEP]]</f>
        <v>10908.118200000001</v>
      </c>
      <c r="R2707" s="40">
        <f t="shared" si="339"/>
        <v>0</v>
      </c>
      <c r="S2707" s="41" t="str">
        <f t="shared" si="340"/>
        <v>no values</v>
      </c>
      <c r="U2707" s="42">
        <f>Beazley_data[[#This Row],[Acq_costs]]</f>
        <v>1924.9620352941199</v>
      </c>
      <c r="V2707" s="40">
        <f t="shared" si="341"/>
        <v>0</v>
      </c>
      <c r="W2707" s="43" t="str">
        <f t="shared" si="342"/>
        <v>no values</v>
      </c>
      <c r="Y2707" s="44">
        <f>Beazley_data[[#This Row],[total_RC]]</f>
        <v>0</v>
      </c>
      <c r="Z2707" s="45">
        <f t="shared" si="343"/>
        <v>0</v>
      </c>
      <c r="AA2707" s="43" t="str">
        <f t="shared" si="344"/>
        <v>no values</v>
      </c>
      <c r="AD2707" s="42">
        <f>Beazley_data[[#This Row],[Cat_incurred]]+Beazley_data[[#This Row],[incurred_exc_cat]]</f>
        <v>0</v>
      </c>
      <c r="AE2707" s="40">
        <f t="shared" si="345"/>
        <v>0</v>
      </c>
      <c r="AF2707" s="43" t="str">
        <f t="shared" si="346"/>
        <v>no values</v>
      </c>
    </row>
    <row r="2708" spans="1:32" x14ac:dyDescent="0.25">
      <c r="A2708" s="48" t="s">
        <v>2997</v>
      </c>
      <c r="B2708" s="48" t="s">
        <v>2996</v>
      </c>
      <c r="C2708" s="49">
        <v>2000</v>
      </c>
      <c r="D2708" s="85">
        <v>18180.671300000002</v>
      </c>
      <c r="E2708" s="49">
        <v>3208.3537588235299</v>
      </c>
      <c r="F2708" s="49">
        <v>0</v>
      </c>
      <c r="G2708" s="49">
        <v>0</v>
      </c>
      <c r="H2708" s="49">
        <v>0</v>
      </c>
      <c r="I2708" s="49">
        <v>0</v>
      </c>
      <c r="J2708" s="49">
        <v>1</v>
      </c>
      <c r="K2708" s="49">
        <v>0</v>
      </c>
      <c r="L2708" s="49">
        <v>0</v>
      </c>
      <c r="M2708" s="38">
        <f>IF(OR(Beazley_data[[#This Row],[total_RC]]&lt;0.6,Beazley_data[[#This Row],[total_RC]]&gt;2),1,Beazley_data[[#This Row],[total_RC]])</f>
        <v>1</v>
      </c>
      <c r="P2708" s="39" t="str">
        <f>Beazley_data[[#This Row],[key]]</f>
        <v>QX2000</v>
      </c>
      <c r="Q2708" s="40">
        <f>Beazley_data[[#This Row],[WEP]]</f>
        <v>18180.671300000002</v>
      </c>
      <c r="R2708" s="40">
        <f t="shared" si="339"/>
        <v>0</v>
      </c>
      <c r="S2708" s="41" t="str">
        <f t="shared" si="340"/>
        <v>no values</v>
      </c>
      <c r="U2708" s="42">
        <f>Beazley_data[[#This Row],[Acq_costs]]</f>
        <v>3208.3537588235299</v>
      </c>
      <c r="V2708" s="40">
        <f t="shared" si="341"/>
        <v>0</v>
      </c>
      <c r="W2708" s="43" t="str">
        <f t="shared" si="342"/>
        <v>no values</v>
      </c>
      <c r="Y2708" s="44">
        <f>Beazley_data[[#This Row],[total_RC]]</f>
        <v>1</v>
      </c>
      <c r="Z2708" s="45">
        <f t="shared" si="343"/>
        <v>0</v>
      </c>
      <c r="AA2708" s="43" t="str">
        <f t="shared" si="344"/>
        <v>no values</v>
      </c>
      <c r="AD2708" s="42">
        <f>Beazley_data[[#This Row],[Cat_incurred]]+Beazley_data[[#This Row],[incurred_exc_cat]]</f>
        <v>0</v>
      </c>
      <c r="AE2708" s="40">
        <f t="shared" si="345"/>
        <v>0</v>
      </c>
      <c r="AF2708" s="43" t="str">
        <f t="shared" si="346"/>
        <v>no values</v>
      </c>
    </row>
    <row r="2709" spans="1:32" x14ac:dyDescent="0.25">
      <c r="A2709" s="46" t="s">
        <v>2998</v>
      </c>
      <c r="B2709" s="46" t="s">
        <v>2996</v>
      </c>
      <c r="C2709">
        <v>2001</v>
      </c>
      <c r="D2709" s="84">
        <v>33219.7425</v>
      </c>
      <c r="E2709">
        <v>5862.3074999999999</v>
      </c>
      <c r="F2709">
        <v>0</v>
      </c>
      <c r="G2709">
        <v>0</v>
      </c>
      <c r="H2709">
        <v>0</v>
      </c>
      <c r="I2709">
        <v>0</v>
      </c>
      <c r="J2709">
        <v>0.99</v>
      </c>
      <c r="K2709">
        <v>0</v>
      </c>
      <c r="L2709">
        <v>0</v>
      </c>
      <c r="M2709" s="38">
        <f>IF(OR(Beazley_data[[#This Row],[total_RC]]&lt;0.6,Beazley_data[[#This Row],[total_RC]]&gt;2),1,Beazley_data[[#This Row],[total_RC]])</f>
        <v>0.99</v>
      </c>
      <c r="P2709" s="39" t="str">
        <f>Beazley_data[[#This Row],[key]]</f>
        <v>QX2001</v>
      </c>
      <c r="Q2709" s="40">
        <f>Beazley_data[[#This Row],[WEP]]</f>
        <v>33219.7425</v>
      </c>
      <c r="R2709" s="40">
        <f t="shared" si="339"/>
        <v>0</v>
      </c>
      <c r="S2709" s="41" t="str">
        <f t="shared" si="340"/>
        <v>no values</v>
      </c>
      <c r="U2709" s="42">
        <f>Beazley_data[[#This Row],[Acq_costs]]</f>
        <v>5862.3074999999999</v>
      </c>
      <c r="V2709" s="40">
        <f t="shared" si="341"/>
        <v>0</v>
      </c>
      <c r="W2709" s="43" t="str">
        <f t="shared" si="342"/>
        <v>no values</v>
      </c>
      <c r="Y2709" s="44">
        <f>Beazley_data[[#This Row],[total_RC]]</f>
        <v>0.99</v>
      </c>
      <c r="Z2709" s="45">
        <f t="shared" si="343"/>
        <v>0</v>
      </c>
      <c r="AA2709" s="43" t="str">
        <f t="shared" si="344"/>
        <v>no values</v>
      </c>
      <c r="AD2709" s="42">
        <f>Beazley_data[[#This Row],[Cat_incurred]]+Beazley_data[[#This Row],[incurred_exc_cat]]</f>
        <v>0</v>
      </c>
      <c r="AE2709" s="40">
        <f t="shared" si="345"/>
        <v>0</v>
      </c>
      <c r="AF2709" s="43" t="str">
        <f t="shared" si="346"/>
        <v>no values</v>
      </c>
    </row>
    <row r="2710" spans="1:32" x14ac:dyDescent="0.25">
      <c r="A2710" s="48" t="s">
        <v>2999</v>
      </c>
      <c r="B2710" s="48" t="s">
        <v>2996</v>
      </c>
      <c r="C2710" s="49">
        <v>2002</v>
      </c>
      <c r="D2710" s="85">
        <v>92090.615000000005</v>
      </c>
      <c r="E2710" s="49">
        <v>16251.285</v>
      </c>
      <c r="F2710" s="49">
        <v>0</v>
      </c>
      <c r="G2710" s="49">
        <v>0</v>
      </c>
      <c r="H2710" s="49">
        <v>0</v>
      </c>
      <c r="I2710" s="49">
        <v>0</v>
      </c>
      <c r="J2710" s="49">
        <v>1.1816031202902899</v>
      </c>
      <c r="K2710" s="49">
        <v>0</v>
      </c>
      <c r="L2710" s="49">
        <v>0</v>
      </c>
      <c r="M2710" s="38">
        <f>IF(OR(Beazley_data[[#This Row],[total_RC]]&lt;0.6,Beazley_data[[#This Row],[total_RC]]&gt;2),1,Beazley_data[[#This Row],[total_RC]])</f>
        <v>1.1816031202902899</v>
      </c>
      <c r="P2710" s="39" t="str">
        <f>Beazley_data[[#This Row],[key]]</f>
        <v>QX2002</v>
      </c>
      <c r="Q2710" s="40">
        <f>Beazley_data[[#This Row],[WEP]]</f>
        <v>92090.615000000005</v>
      </c>
      <c r="R2710" s="40">
        <f t="shared" si="339"/>
        <v>0</v>
      </c>
      <c r="S2710" s="41" t="str">
        <f t="shared" si="340"/>
        <v>no values</v>
      </c>
      <c r="U2710" s="42">
        <f>Beazley_data[[#This Row],[Acq_costs]]</f>
        <v>16251.285</v>
      </c>
      <c r="V2710" s="40">
        <f t="shared" si="341"/>
        <v>0</v>
      </c>
      <c r="W2710" s="43" t="str">
        <f t="shared" si="342"/>
        <v>no values</v>
      </c>
      <c r="Y2710" s="44">
        <f>Beazley_data[[#This Row],[total_RC]]</f>
        <v>1.1816031202902899</v>
      </c>
      <c r="Z2710" s="45">
        <f t="shared" si="343"/>
        <v>0</v>
      </c>
      <c r="AA2710" s="43" t="str">
        <f t="shared" si="344"/>
        <v>no values</v>
      </c>
      <c r="AD2710" s="42">
        <f>Beazley_data[[#This Row],[Cat_incurred]]+Beazley_data[[#This Row],[incurred_exc_cat]]</f>
        <v>0</v>
      </c>
      <c r="AE2710" s="40">
        <f t="shared" si="345"/>
        <v>0</v>
      </c>
      <c r="AF2710" s="43" t="str">
        <f t="shared" si="346"/>
        <v>no values</v>
      </c>
    </row>
    <row r="2711" spans="1:32" x14ac:dyDescent="0.25">
      <c r="A2711" s="46" t="s">
        <v>3000</v>
      </c>
      <c r="B2711" s="46" t="s">
        <v>2996</v>
      </c>
      <c r="C2711">
        <v>2003</v>
      </c>
      <c r="D2711" s="84">
        <v>29076.1626</v>
      </c>
      <c r="E2711">
        <v>5131.0875176470599</v>
      </c>
      <c r="F2711">
        <v>0</v>
      </c>
      <c r="G2711">
        <v>0</v>
      </c>
      <c r="H2711">
        <v>0</v>
      </c>
      <c r="I2711">
        <v>0</v>
      </c>
      <c r="J2711">
        <v>1.1000000000000001</v>
      </c>
      <c r="K2711">
        <v>0</v>
      </c>
      <c r="L2711">
        <v>0</v>
      </c>
      <c r="M2711" s="38">
        <f>IF(OR(Beazley_data[[#This Row],[total_RC]]&lt;0.6,Beazley_data[[#This Row],[total_RC]]&gt;2),1,Beazley_data[[#This Row],[total_RC]])</f>
        <v>1.1000000000000001</v>
      </c>
      <c r="P2711" s="39" t="str">
        <f>Beazley_data[[#This Row],[key]]</f>
        <v>QX2003</v>
      </c>
      <c r="Q2711" s="40">
        <f>Beazley_data[[#This Row],[WEP]]</f>
        <v>29076.1626</v>
      </c>
      <c r="R2711" s="40">
        <f t="shared" si="339"/>
        <v>0</v>
      </c>
      <c r="S2711" s="41" t="str">
        <f t="shared" si="340"/>
        <v>no values</v>
      </c>
      <c r="U2711" s="42">
        <f>Beazley_data[[#This Row],[Acq_costs]]</f>
        <v>5131.0875176470599</v>
      </c>
      <c r="V2711" s="40">
        <f t="shared" si="341"/>
        <v>0</v>
      </c>
      <c r="W2711" s="43" t="str">
        <f t="shared" si="342"/>
        <v>no values</v>
      </c>
      <c r="Y2711" s="44">
        <f>Beazley_data[[#This Row],[total_RC]]</f>
        <v>1.1000000000000001</v>
      </c>
      <c r="Z2711" s="45">
        <f t="shared" si="343"/>
        <v>0</v>
      </c>
      <c r="AA2711" s="43" t="str">
        <f t="shared" si="344"/>
        <v>no values</v>
      </c>
      <c r="AD2711" s="42">
        <f>Beazley_data[[#This Row],[Cat_incurred]]+Beazley_data[[#This Row],[incurred_exc_cat]]</f>
        <v>0</v>
      </c>
      <c r="AE2711" s="40">
        <f t="shared" si="345"/>
        <v>0</v>
      </c>
      <c r="AF2711" s="43" t="str">
        <f t="shared" si="346"/>
        <v>no values</v>
      </c>
    </row>
    <row r="2712" spans="1:32" x14ac:dyDescent="0.25">
      <c r="A2712" s="48" t="s">
        <v>3001</v>
      </c>
      <c r="B2712" s="48" t="s">
        <v>113</v>
      </c>
      <c r="C2712" s="49">
        <v>2022</v>
      </c>
      <c r="D2712" s="85">
        <v>34567863.18</v>
      </c>
      <c r="E2712" s="49">
        <v>5556796.7068025796</v>
      </c>
      <c r="F2712" s="49">
        <v>3910532.1517546</v>
      </c>
      <c r="G2712" s="49">
        <v>8704915.6336038299</v>
      </c>
      <c r="H2712" s="49">
        <v>3879668.21458943</v>
      </c>
      <c r="I2712" s="49">
        <v>8188461.5481604496</v>
      </c>
      <c r="J2712" s="49">
        <v>1.07093050017231</v>
      </c>
      <c r="K2712" s="49">
        <v>7790200.36634403</v>
      </c>
      <c r="L2712" s="49">
        <v>16893377.181764301</v>
      </c>
      <c r="M2712" s="38">
        <f>IF(OR(Beazley_data[[#This Row],[total_RC]]&lt;0.6,Beazley_data[[#This Row],[total_RC]]&gt;2),1,Beazley_data[[#This Row],[total_RC]])</f>
        <v>1.07093050017231</v>
      </c>
      <c r="P2712" s="39" t="str">
        <f>Beazley_data[[#This Row],[key]]</f>
        <v>R12022</v>
      </c>
      <c r="Q2712" s="40">
        <f>Beazley_data[[#This Row],[WEP]]</f>
        <v>34567863.18</v>
      </c>
      <c r="R2712" s="40">
        <f t="shared" si="339"/>
        <v>0</v>
      </c>
      <c r="S2712" s="41" t="str">
        <f t="shared" si="340"/>
        <v>no values</v>
      </c>
      <c r="U2712" s="42">
        <f>Beazley_data[[#This Row],[Acq_costs]]</f>
        <v>5556796.7068025796</v>
      </c>
      <c r="V2712" s="40">
        <f t="shared" si="341"/>
        <v>0</v>
      </c>
      <c r="W2712" s="43" t="str">
        <f t="shared" si="342"/>
        <v>no values</v>
      </c>
      <c r="Y2712" s="44">
        <f>Beazley_data[[#This Row],[total_RC]]</f>
        <v>1.07093050017231</v>
      </c>
      <c r="Z2712" s="45">
        <f t="shared" si="343"/>
        <v>0</v>
      </c>
      <c r="AA2712" s="43" t="str">
        <f t="shared" si="344"/>
        <v>no values</v>
      </c>
      <c r="AD2712" s="42">
        <f>Beazley_data[[#This Row],[Cat_incurred]]+Beazley_data[[#This Row],[incurred_exc_cat]]</f>
        <v>16893377.181764279</v>
      </c>
      <c r="AE2712" s="40">
        <f t="shared" si="345"/>
        <v>0</v>
      </c>
      <c r="AF2712" s="43" t="str">
        <f t="shared" si="346"/>
        <v>no values</v>
      </c>
    </row>
    <row r="2713" spans="1:32" x14ac:dyDescent="0.25">
      <c r="A2713" s="46" t="s">
        <v>3002</v>
      </c>
      <c r="B2713" s="46" t="s">
        <v>113</v>
      </c>
      <c r="C2713">
        <v>2023</v>
      </c>
      <c r="D2713" s="84">
        <v>9235402.8352000006</v>
      </c>
      <c r="E2713">
        <v>1026269.09765108</v>
      </c>
      <c r="F2713">
        <v>4384.4677391300002</v>
      </c>
      <c r="G2713">
        <v>1051796.7119613499</v>
      </c>
      <c r="H2713">
        <v>50221.645362777897</v>
      </c>
      <c r="I2713">
        <v>1288849.79529792</v>
      </c>
      <c r="J2713">
        <v>1.1116854578865201</v>
      </c>
      <c r="K2713">
        <v>54606.113101907897</v>
      </c>
      <c r="L2713">
        <v>2340646.5072592702</v>
      </c>
      <c r="M2713" s="38">
        <f>IF(OR(Beazley_data[[#This Row],[total_RC]]&lt;0.6,Beazley_data[[#This Row],[total_RC]]&gt;2),1,Beazley_data[[#This Row],[total_RC]])</f>
        <v>1.1116854578865201</v>
      </c>
      <c r="P2713" s="39" t="str">
        <f>Beazley_data[[#This Row],[key]]</f>
        <v>R12023</v>
      </c>
      <c r="Q2713" s="40">
        <f>Beazley_data[[#This Row],[WEP]]</f>
        <v>9235402.8352000006</v>
      </c>
      <c r="R2713" s="40">
        <f t="shared" si="339"/>
        <v>0</v>
      </c>
      <c r="S2713" s="41" t="str">
        <f t="shared" si="340"/>
        <v>no values</v>
      </c>
      <c r="U2713" s="42">
        <f>Beazley_data[[#This Row],[Acq_costs]]</f>
        <v>1026269.09765108</v>
      </c>
      <c r="V2713" s="40">
        <f t="shared" si="341"/>
        <v>0</v>
      </c>
      <c r="W2713" s="43" t="str">
        <f t="shared" si="342"/>
        <v>no values</v>
      </c>
      <c r="Y2713" s="44">
        <f>Beazley_data[[#This Row],[total_RC]]</f>
        <v>1.1116854578865201</v>
      </c>
      <c r="Z2713" s="45">
        <f t="shared" si="343"/>
        <v>0</v>
      </c>
      <c r="AA2713" s="43" t="str">
        <f t="shared" si="344"/>
        <v>no values</v>
      </c>
      <c r="AD2713" s="42">
        <f>Beazley_data[[#This Row],[Cat_incurred]]+Beazley_data[[#This Row],[incurred_exc_cat]]</f>
        <v>2340646.5072592702</v>
      </c>
      <c r="AE2713" s="40">
        <f t="shared" si="345"/>
        <v>0</v>
      </c>
      <c r="AF2713" s="43" t="str">
        <f t="shared" si="346"/>
        <v>no values</v>
      </c>
    </row>
    <row r="2714" spans="1:32" x14ac:dyDescent="0.25">
      <c r="A2714" s="48" t="s">
        <v>3003</v>
      </c>
      <c r="B2714" s="48" t="s">
        <v>113</v>
      </c>
      <c r="C2714" s="49">
        <v>2024</v>
      </c>
      <c r="D2714" s="85">
        <v>8188960.0352999996</v>
      </c>
      <c r="E2714" s="49">
        <v>731973.585053819</v>
      </c>
      <c r="F2714" s="49">
        <v>0</v>
      </c>
      <c r="G2714" s="49">
        <v>0</v>
      </c>
      <c r="H2714" s="49">
        <v>0</v>
      </c>
      <c r="I2714" s="49">
        <v>0</v>
      </c>
      <c r="J2714" s="49">
        <v>1</v>
      </c>
      <c r="K2714" s="49">
        <v>0</v>
      </c>
      <c r="L2714" s="49">
        <v>0</v>
      </c>
      <c r="M2714" s="38">
        <f>IF(OR(Beazley_data[[#This Row],[total_RC]]&lt;0.6,Beazley_data[[#This Row],[total_RC]]&gt;2),1,Beazley_data[[#This Row],[total_RC]])</f>
        <v>1</v>
      </c>
      <c r="P2714" s="39" t="str">
        <f>Beazley_data[[#This Row],[key]]</f>
        <v>R12024</v>
      </c>
      <c r="Q2714" s="40">
        <f>Beazley_data[[#This Row],[WEP]]</f>
        <v>8188960.0352999996</v>
      </c>
      <c r="R2714" s="40">
        <f t="shared" si="339"/>
        <v>0</v>
      </c>
      <c r="S2714" s="41" t="str">
        <f t="shared" si="340"/>
        <v>no values</v>
      </c>
      <c r="U2714" s="42">
        <f>Beazley_data[[#This Row],[Acq_costs]]</f>
        <v>731973.585053819</v>
      </c>
      <c r="V2714" s="40">
        <f t="shared" si="341"/>
        <v>0</v>
      </c>
      <c r="W2714" s="43" t="str">
        <f t="shared" si="342"/>
        <v>no values</v>
      </c>
      <c r="Y2714" s="44">
        <f>Beazley_data[[#This Row],[total_RC]]</f>
        <v>1</v>
      </c>
      <c r="Z2714" s="45">
        <f t="shared" si="343"/>
        <v>0</v>
      </c>
      <c r="AA2714" s="43" t="str">
        <f t="shared" si="344"/>
        <v>no values</v>
      </c>
      <c r="AD2714" s="42">
        <f>Beazley_data[[#This Row],[Cat_incurred]]+Beazley_data[[#This Row],[incurred_exc_cat]]</f>
        <v>0</v>
      </c>
      <c r="AE2714" s="40">
        <f t="shared" si="345"/>
        <v>0</v>
      </c>
      <c r="AF2714" s="43" t="str">
        <f t="shared" si="346"/>
        <v>no values</v>
      </c>
    </row>
    <row r="2715" spans="1:32" x14ac:dyDescent="0.25">
      <c r="A2715" s="46" t="s">
        <v>3004</v>
      </c>
      <c r="B2715" s="46" t="s">
        <v>112</v>
      </c>
      <c r="C2715">
        <v>2022</v>
      </c>
      <c r="D2715" s="84">
        <v>15544.3732</v>
      </c>
      <c r="E2715">
        <v>0</v>
      </c>
      <c r="F2715">
        <v>0</v>
      </c>
      <c r="G2715">
        <v>0</v>
      </c>
      <c r="H2715">
        <v>0</v>
      </c>
      <c r="I2715">
        <v>0</v>
      </c>
      <c r="K2715">
        <v>0</v>
      </c>
      <c r="L2715">
        <v>0</v>
      </c>
      <c r="M2715" s="38">
        <f>IF(OR(Beazley_data[[#This Row],[total_RC]]&lt;0.6,Beazley_data[[#This Row],[total_RC]]&gt;2),1,Beazley_data[[#This Row],[total_RC]])</f>
        <v>1</v>
      </c>
      <c r="P2715" s="39" t="str">
        <f>Beazley_data[[#This Row],[key]]</f>
        <v>R22022</v>
      </c>
      <c r="Q2715" s="40">
        <f>Beazley_data[[#This Row],[WEP]]</f>
        <v>15544.3732</v>
      </c>
      <c r="R2715" s="40">
        <f t="shared" si="339"/>
        <v>0</v>
      </c>
      <c r="S2715" s="41" t="str">
        <f t="shared" si="340"/>
        <v>no values</v>
      </c>
      <c r="U2715" s="42">
        <f>Beazley_data[[#This Row],[Acq_costs]]</f>
        <v>0</v>
      </c>
      <c r="V2715" s="40">
        <f t="shared" si="341"/>
        <v>0</v>
      </c>
      <c r="W2715" s="43" t="str">
        <f t="shared" si="342"/>
        <v>no values</v>
      </c>
      <c r="Y2715" s="44">
        <f>Beazley_data[[#This Row],[total_RC]]</f>
        <v>0</v>
      </c>
      <c r="Z2715" s="45">
        <f t="shared" si="343"/>
        <v>0</v>
      </c>
      <c r="AA2715" s="43" t="str">
        <f t="shared" si="344"/>
        <v>no values</v>
      </c>
      <c r="AD2715" s="42">
        <f>Beazley_data[[#This Row],[Cat_incurred]]+Beazley_data[[#This Row],[incurred_exc_cat]]</f>
        <v>0</v>
      </c>
      <c r="AE2715" s="40">
        <f t="shared" si="345"/>
        <v>0</v>
      </c>
      <c r="AF2715" s="43" t="str">
        <f t="shared" si="346"/>
        <v>no values</v>
      </c>
    </row>
    <row r="2716" spans="1:32" x14ac:dyDescent="0.25">
      <c r="A2716" s="48" t="s">
        <v>3005</v>
      </c>
      <c r="B2716" s="48" t="s">
        <v>112</v>
      </c>
      <c r="C2716" s="49">
        <v>2023</v>
      </c>
      <c r="D2716" s="85">
        <v>562856.54830000002</v>
      </c>
      <c r="E2716" s="49">
        <v>87123.448927642297</v>
      </c>
      <c r="F2716" s="49">
        <v>0</v>
      </c>
      <c r="G2716" s="49">
        <v>0</v>
      </c>
      <c r="H2716" s="49">
        <v>0</v>
      </c>
      <c r="I2716" s="49">
        <v>0</v>
      </c>
      <c r="J2716" s="49"/>
      <c r="K2716" s="49">
        <v>0</v>
      </c>
      <c r="L2716" s="49">
        <v>0</v>
      </c>
      <c r="M2716" s="38">
        <f>IF(OR(Beazley_data[[#This Row],[total_RC]]&lt;0.6,Beazley_data[[#This Row],[total_RC]]&gt;2),1,Beazley_data[[#This Row],[total_RC]])</f>
        <v>1</v>
      </c>
      <c r="P2716" s="39" t="str">
        <f>Beazley_data[[#This Row],[key]]</f>
        <v>R22023</v>
      </c>
      <c r="Q2716" s="40">
        <f>Beazley_data[[#This Row],[WEP]]</f>
        <v>562856.54830000002</v>
      </c>
      <c r="R2716" s="40">
        <f t="shared" si="339"/>
        <v>0</v>
      </c>
      <c r="S2716" s="41" t="str">
        <f t="shared" si="340"/>
        <v>no values</v>
      </c>
      <c r="U2716" s="42">
        <f>Beazley_data[[#This Row],[Acq_costs]]</f>
        <v>87123.448927642297</v>
      </c>
      <c r="V2716" s="40">
        <f t="shared" si="341"/>
        <v>0</v>
      </c>
      <c r="W2716" s="43" t="str">
        <f t="shared" si="342"/>
        <v>no values</v>
      </c>
      <c r="Y2716" s="44">
        <f>Beazley_data[[#This Row],[total_RC]]</f>
        <v>0</v>
      </c>
      <c r="Z2716" s="45">
        <f t="shared" si="343"/>
        <v>0</v>
      </c>
      <c r="AA2716" s="43" t="str">
        <f t="shared" si="344"/>
        <v>no values</v>
      </c>
      <c r="AD2716" s="42">
        <f>Beazley_data[[#This Row],[Cat_incurred]]+Beazley_data[[#This Row],[incurred_exc_cat]]</f>
        <v>0</v>
      </c>
      <c r="AE2716" s="40">
        <f t="shared" si="345"/>
        <v>0</v>
      </c>
      <c r="AF2716" s="43" t="str">
        <f t="shared" si="346"/>
        <v>no values</v>
      </c>
    </row>
    <row r="2717" spans="1:32" x14ac:dyDescent="0.25">
      <c r="A2717" s="46" t="s">
        <v>3006</v>
      </c>
      <c r="B2717" s="46" t="s">
        <v>112</v>
      </c>
      <c r="C2717">
        <v>2024</v>
      </c>
      <c r="D2717" s="84">
        <v>379887.63750000001</v>
      </c>
      <c r="E2717">
        <v>33460.237500000003</v>
      </c>
      <c r="F2717">
        <v>0</v>
      </c>
      <c r="G2717">
        <v>0</v>
      </c>
      <c r="H2717">
        <v>0</v>
      </c>
      <c r="I2717">
        <v>0</v>
      </c>
      <c r="J2717">
        <v>1</v>
      </c>
      <c r="K2717">
        <v>0</v>
      </c>
      <c r="L2717">
        <v>0</v>
      </c>
      <c r="M2717" s="38">
        <f>IF(OR(Beazley_data[[#This Row],[total_RC]]&lt;0.6,Beazley_data[[#This Row],[total_RC]]&gt;2),1,Beazley_data[[#This Row],[total_RC]])</f>
        <v>1</v>
      </c>
      <c r="P2717" s="39" t="str">
        <f>Beazley_data[[#This Row],[key]]</f>
        <v>R22024</v>
      </c>
      <c r="Q2717" s="40">
        <f>Beazley_data[[#This Row],[WEP]]</f>
        <v>379887.63750000001</v>
      </c>
      <c r="R2717" s="40">
        <f t="shared" si="339"/>
        <v>0</v>
      </c>
      <c r="S2717" s="41" t="str">
        <f t="shared" si="340"/>
        <v>no values</v>
      </c>
      <c r="U2717" s="42">
        <f>Beazley_data[[#This Row],[Acq_costs]]</f>
        <v>33460.237500000003</v>
      </c>
      <c r="V2717" s="40">
        <f t="shared" si="341"/>
        <v>0</v>
      </c>
      <c r="W2717" s="43" t="str">
        <f t="shared" si="342"/>
        <v>no values</v>
      </c>
      <c r="Y2717" s="44">
        <f>Beazley_data[[#This Row],[total_RC]]</f>
        <v>1</v>
      </c>
      <c r="Z2717" s="45">
        <f t="shared" si="343"/>
        <v>0</v>
      </c>
      <c r="AA2717" s="43" t="str">
        <f t="shared" si="344"/>
        <v>no values</v>
      </c>
      <c r="AD2717" s="42">
        <f>Beazley_data[[#This Row],[Cat_incurred]]+Beazley_data[[#This Row],[incurred_exc_cat]]</f>
        <v>0</v>
      </c>
      <c r="AE2717" s="40">
        <f t="shared" si="345"/>
        <v>0</v>
      </c>
      <c r="AF2717" s="43" t="str">
        <f t="shared" si="346"/>
        <v>no values</v>
      </c>
    </row>
    <row r="2718" spans="1:32" x14ac:dyDescent="0.25">
      <c r="A2718" s="48" t="s">
        <v>3007</v>
      </c>
      <c r="B2718" s="48" t="s">
        <v>115</v>
      </c>
      <c r="C2718" s="49">
        <v>2023</v>
      </c>
      <c r="D2718" s="85">
        <v>75702.539900000003</v>
      </c>
      <c r="E2718" s="49">
        <v>2140.6887889460199</v>
      </c>
      <c r="F2718" s="49">
        <v>0</v>
      </c>
      <c r="G2718" s="49">
        <v>0</v>
      </c>
      <c r="H2718" s="49">
        <v>0</v>
      </c>
      <c r="I2718" s="49">
        <v>0</v>
      </c>
      <c r="J2718" s="49"/>
      <c r="K2718" s="49">
        <v>0</v>
      </c>
      <c r="L2718" s="49">
        <v>0</v>
      </c>
      <c r="M2718" s="38">
        <f>IF(OR(Beazley_data[[#This Row],[total_RC]]&lt;0.6,Beazley_data[[#This Row],[total_RC]]&gt;2),1,Beazley_data[[#This Row],[total_RC]])</f>
        <v>1</v>
      </c>
      <c r="P2718" s="39" t="str">
        <f>Beazley_data[[#This Row],[key]]</f>
        <v>R32023</v>
      </c>
      <c r="Q2718" s="40">
        <f>Beazley_data[[#This Row],[WEP]]</f>
        <v>75702.539900000003</v>
      </c>
      <c r="R2718" s="40">
        <f t="shared" si="339"/>
        <v>0</v>
      </c>
      <c r="S2718" s="41" t="str">
        <f t="shared" si="340"/>
        <v>no values</v>
      </c>
      <c r="U2718" s="42">
        <f>Beazley_data[[#This Row],[Acq_costs]]</f>
        <v>2140.6887889460199</v>
      </c>
      <c r="V2718" s="40">
        <f t="shared" si="341"/>
        <v>0</v>
      </c>
      <c r="W2718" s="43" t="str">
        <f t="shared" si="342"/>
        <v>no values</v>
      </c>
      <c r="Y2718" s="44">
        <f>Beazley_data[[#This Row],[total_RC]]</f>
        <v>0</v>
      </c>
      <c r="Z2718" s="45">
        <f t="shared" si="343"/>
        <v>0</v>
      </c>
      <c r="AA2718" s="43" t="str">
        <f t="shared" si="344"/>
        <v>no values</v>
      </c>
      <c r="AD2718" s="42">
        <f>Beazley_data[[#This Row],[Cat_incurred]]+Beazley_data[[#This Row],[incurred_exc_cat]]</f>
        <v>0</v>
      </c>
      <c r="AE2718" s="40">
        <f t="shared" si="345"/>
        <v>0</v>
      </c>
      <c r="AF2718" s="43" t="str">
        <f t="shared" si="346"/>
        <v>no values</v>
      </c>
    </row>
    <row r="2719" spans="1:32" x14ac:dyDescent="0.25">
      <c r="A2719" s="46" t="s">
        <v>3008</v>
      </c>
      <c r="B2719" s="46" t="s">
        <v>116</v>
      </c>
      <c r="C2719">
        <v>2023</v>
      </c>
      <c r="D2719" s="84">
        <v>27912.122500000001</v>
      </c>
      <c r="E2719">
        <v>9894.0384457659093</v>
      </c>
      <c r="F2719">
        <v>0</v>
      </c>
      <c r="G2719">
        <v>0</v>
      </c>
      <c r="H2719">
        <v>0</v>
      </c>
      <c r="I2719">
        <v>0</v>
      </c>
      <c r="J2719">
        <v>1.35409338898659</v>
      </c>
      <c r="K2719">
        <v>0</v>
      </c>
      <c r="L2719">
        <v>0</v>
      </c>
      <c r="M2719" s="38">
        <f>IF(OR(Beazley_data[[#This Row],[total_RC]]&lt;0.6,Beazley_data[[#This Row],[total_RC]]&gt;2),1,Beazley_data[[#This Row],[total_RC]])</f>
        <v>1.35409338898659</v>
      </c>
      <c r="P2719" s="39" t="str">
        <f>Beazley_data[[#This Row],[key]]</f>
        <v>RS2023</v>
      </c>
      <c r="Q2719" s="40">
        <f>Beazley_data[[#This Row],[WEP]]</f>
        <v>27912.122500000001</v>
      </c>
      <c r="R2719" s="40">
        <f t="shared" si="339"/>
        <v>0</v>
      </c>
      <c r="S2719" s="41" t="str">
        <f t="shared" si="340"/>
        <v>no values</v>
      </c>
      <c r="U2719" s="42">
        <f>Beazley_data[[#This Row],[Acq_costs]]</f>
        <v>9894.0384457659093</v>
      </c>
      <c r="V2719" s="40">
        <f t="shared" si="341"/>
        <v>0</v>
      </c>
      <c r="W2719" s="43" t="str">
        <f t="shared" si="342"/>
        <v>no values</v>
      </c>
      <c r="Y2719" s="44">
        <f>Beazley_data[[#This Row],[total_RC]]</f>
        <v>1.35409338898659</v>
      </c>
      <c r="Z2719" s="45">
        <f t="shared" si="343"/>
        <v>0</v>
      </c>
      <c r="AA2719" s="43" t="str">
        <f t="shared" si="344"/>
        <v>no values</v>
      </c>
      <c r="AD2719" s="42">
        <f>Beazley_data[[#This Row],[Cat_incurred]]+Beazley_data[[#This Row],[incurred_exc_cat]]</f>
        <v>0</v>
      </c>
      <c r="AE2719" s="40">
        <f t="shared" si="345"/>
        <v>0</v>
      </c>
      <c r="AF2719" s="43" t="str">
        <f t="shared" si="346"/>
        <v>no values</v>
      </c>
    </row>
    <row r="2720" spans="1:32" x14ac:dyDescent="0.25">
      <c r="A2720" s="48" t="s">
        <v>3009</v>
      </c>
      <c r="B2720" s="48" t="s">
        <v>116</v>
      </c>
      <c r="C2720" s="49">
        <v>2024</v>
      </c>
      <c r="D2720" s="85">
        <v>942154.38060000003</v>
      </c>
      <c r="E2720" s="49">
        <v>270261.19763484201</v>
      </c>
      <c r="F2720" s="49">
        <v>0</v>
      </c>
      <c r="G2720" s="49">
        <v>0</v>
      </c>
      <c r="H2720" s="49">
        <v>0</v>
      </c>
      <c r="I2720" s="49">
        <v>0</v>
      </c>
      <c r="J2720" s="49">
        <v>1.1215227343085801</v>
      </c>
      <c r="K2720" s="49">
        <v>0</v>
      </c>
      <c r="L2720" s="49">
        <v>0</v>
      </c>
      <c r="M2720" s="38">
        <f>IF(OR(Beazley_data[[#This Row],[total_RC]]&lt;0.6,Beazley_data[[#This Row],[total_RC]]&gt;2),1,Beazley_data[[#This Row],[total_RC]])</f>
        <v>1.1215227343085801</v>
      </c>
      <c r="P2720" s="39" t="str">
        <f>Beazley_data[[#This Row],[key]]</f>
        <v>RS2024</v>
      </c>
      <c r="Q2720" s="40">
        <f>Beazley_data[[#This Row],[WEP]]</f>
        <v>942154.38060000003</v>
      </c>
      <c r="R2720" s="40">
        <f t="shared" si="339"/>
        <v>0</v>
      </c>
      <c r="S2720" s="41" t="str">
        <f t="shared" si="340"/>
        <v>no values</v>
      </c>
      <c r="U2720" s="42">
        <f>Beazley_data[[#This Row],[Acq_costs]]</f>
        <v>270261.19763484201</v>
      </c>
      <c r="V2720" s="40">
        <f t="shared" si="341"/>
        <v>0</v>
      </c>
      <c r="W2720" s="43" t="str">
        <f t="shared" si="342"/>
        <v>no values</v>
      </c>
      <c r="Y2720" s="44">
        <f>Beazley_data[[#This Row],[total_RC]]</f>
        <v>1.1215227343085801</v>
      </c>
      <c r="Z2720" s="45">
        <f t="shared" si="343"/>
        <v>0</v>
      </c>
      <c r="AA2720" s="43" t="str">
        <f t="shared" si="344"/>
        <v>no values</v>
      </c>
      <c r="AD2720" s="42">
        <f>Beazley_data[[#This Row],[Cat_incurred]]+Beazley_data[[#This Row],[incurred_exc_cat]]</f>
        <v>0</v>
      </c>
      <c r="AE2720" s="40">
        <f t="shared" si="345"/>
        <v>0</v>
      </c>
      <c r="AF2720" s="43" t="str">
        <f t="shared" si="346"/>
        <v>no values</v>
      </c>
    </row>
    <row r="2721" spans="1:32" x14ac:dyDescent="0.25">
      <c r="A2721" s="46" t="s">
        <v>3010</v>
      </c>
      <c r="B2721" s="46" t="s">
        <v>163</v>
      </c>
      <c r="C2721">
        <v>2023</v>
      </c>
      <c r="D2721" s="84">
        <v>0</v>
      </c>
      <c r="E2721">
        <v>0</v>
      </c>
      <c r="F2721">
        <v>0</v>
      </c>
      <c r="G2721">
        <v>0</v>
      </c>
      <c r="H2721">
        <v>0</v>
      </c>
      <c r="I2721">
        <v>0</v>
      </c>
      <c r="K2721">
        <v>0</v>
      </c>
      <c r="L2721">
        <v>0</v>
      </c>
      <c r="M2721" s="38">
        <f>IF(OR(Beazley_data[[#This Row],[total_RC]]&lt;0.6,Beazley_data[[#This Row],[total_RC]]&gt;2),1,Beazley_data[[#This Row],[total_RC]])</f>
        <v>1</v>
      </c>
      <c r="P2721" s="39" t="str">
        <f>Beazley_data[[#This Row],[key]]</f>
        <v>RW2023</v>
      </c>
      <c r="Q2721" s="40">
        <f>Beazley_data[[#This Row],[WEP]]</f>
        <v>0</v>
      </c>
      <c r="R2721" s="40">
        <f t="shared" si="339"/>
        <v>0</v>
      </c>
      <c r="S2721" s="41" t="str">
        <f t="shared" si="340"/>
        <v>no values</v>
      </c>
      <c r="U2721" s="42">
        <f>Beazley_data[[#This Row],[Acq_costs]]</f>
        <v>0</v>
      </c>
      <c r="V2721" s="40">
        <f t="shared" si="341"/>
        <v>0</v>
      </c>
      <c r="W2721" s="43" t="str">
        <f t="shared" si="342"/>
        <v>no values</v>
      </c>
      <c r="Y2721" s="44">
        <f>Beazley_data[[#This Row],[total_RC]]</f>
        <v>0</v>
      </c>
      <c r="Z2721" s="45">
        <f t="shared" si="343"/>
        <v>0</v>
      </c>
      <c r="AA2721" s="43" t="str">
        <f t="shared" si="344"/>
        <v>no values</v>
      </c>
      <c r="AD2721" s="42">
        <f>Beazley_data[[#This Row],[Cat_incurred]]+Beazley_data[[#This Row],[incurred_exc_cat]]</f>
        <v>0</v>
      </c>
      <c r="AE2721" s="40">
        <f t="shared" si="345"/>
        <v>0</v>
      </c>
      <c r="AF2721" s="43" t="str">
        <f t="shared" si="346"/>
        <v>no values</v>
      </c>
    </row>
    <row r="2722" spans="1:32" x14ac:dyDescent="0.25">
      <c r="A2722" s="48" t="s">
        <v>3011</v>
      </c>
      <c r="B2722" s="48" t="s">
        <v>163</v>
      </c>
      <c r="C2722" s="49">
        <v>2024</v>
      </c>
      <c r="D2722" s="85">
        <v>3033592.5613000002</v>
      </c>
      <c r="E2722" s="49">
        <v>1610034.62223846</v>
      </c>
      <c r="F2722" s="49">
        <v>0</v>
      </c>
      <c r="G2722" s="49">
        <v>0</v>
      </c>
      <c r="H2722" s="49">
        <v>0</v>
      </c>
      <c r="I2722" s="49">
        <v>0</v>
      </c>
      <c r="J2722" s="49">
        <v>1.1486566827496001</v>
      </c>
      <c r="K2722" s="49">
        <v>0</v>
      </c>
      <c r="L2722" s="49">
        <v>0</v>
      </c>
      <c r="M2722" s="38">
        <f>IF(OR(Beazley_data[[#This Row],[total_RC]]&lt;0.6,Beazley_data[[#This Row],[total_RC]]&gt;2),1,Beazley_data[[#This Row],[total_RC]])</f>
        <v>1.1486566827496001</v>
      </c>
      <c r="P2722" s="39" t="str">
        <f>Beazley_data[[#This Row],[key]]</f>
        <v>RW2024</v>
      </c>
      <c r="Q2722" s="40">
        <f>Beazley_data[[#This Row],[WEP]]</f>
        <v>3033592.5613000002</v>
      </c>
      <c r="R2722" s="40">
        <f t="shared" si="339"/>
        <v>0</v>
      </c>
      <c r="S2722" s="41" t="str">
        <f t="shared" si="340"/>
        <v>no values</v>
      </c>
      <c r="U2722" s="42">
        <f>Beazley_data[[#This Row],[Acq_costs]]</f>
        <v>1610034.62223846</v>
      </c>
      <c r="V2722" s="40">
        <f t="shared" si="341"/>
        <v>0</v>
      </c>
      <c r="W2722" s="43" t="str">
        <f t="shared" si="342"/>
        <v>no values</v>
      </c>
      <c r="Y2722" s="44">
        <f>Beazley_data[[#This Row],[total_RC]]</f>
        <v>1.1486566827496001</v>
      </c>
      <c r="Z2722" s="45">
        <f t="shared" si="343"/>
        <v>0</v>
      </c>
      <c r="AA2722" s="43" t="str">
        <f t="shared" si="344"/>
        <v>no values</v>
      </c>
      <c r="AD2722" s="42">
        <f>Beazley_data[[#This Row],[Cat_incurred]]+Beazley_data[[#This Row],[incurred_exc_cat]]</f>
        <v>0</v>
      </c>
      <c r="AE2722" s="40">
        <f t="shared" si="345"/>
        <v>0</v>
      </c>
      <c r="AF2722" s="43" t="str">
        <f t="shared" si="346"/>
        <v>no values</v>
      </c>
    </row>
    <row r="2723" spans="1:32" x14ac:dyDescent="0.25">
      <c r="A2723" s="46" t="s">
        <v>3012</v>
      </c>
      <c r="B2723" s="46" t="s">
        <v>165</v>
      </c>
      <c r="C2723">
        <v>2023</v>
      </c>
      <c r="D2723" s="84">
        <v>1283096.1353</v>
      </c>
      <c r="E2723">
        <v>90003.940088471194</v>
      </c>
      <c r="F2723">
        <v>0</v>
      </c>
      <c r="G2723">
        <v>370458.75</v>
      </c>
      <c r="H2723">
        <v>0</v>
      </c>
      <c r="I2723">
        <v>0</v>
      </c>
      <c r="J2723">
        <v>1.2095082476529799</v>
      </c>
      <c r="K2723">
        <v>0</v>
      </c>
      <c r="L2723">
        <v>370458.75</v>
      </c>
      <c r="M2723" s="38">
        <f>IF(OR(Beazley_data[[#This Row],[total_RC]]&lt;0.6,Beazley_data[[#This Row],[total_RC]]&gt;2),1,Beazley_data[[#This Row],[total_RC]])</f>
        <v>1.2095082476529799</v>
      </c>
      <c r="P2723" s="39" t="str">
        <f>Beazley_data[[#This Row],[key]]</f>
        <v>RY2023</v>
      </c>
      <c r="Q2723" s="40">
        <f>Beazley_data[[#This Row],[WEP]]</f>
        <v>1283096.1353</v>
      </c>
      <c r="R2723" s="40">
        <f t="shared" si="339"/>
        <v>0</v>
      </c>
      <c r="S2723" s="41" t="str">
        <f t="shared" si="340"/>
        <v>no values</v>
      </c>
      <c r="U2723" s="42">
        <f>Beazley_data[[#This Row],[Acq_costs]]</f>
        <v>90003.940088471194</v>
      </c>
      <c r="V2723" s="40">
        <f t="shared" si="341"/>
        <v>0</v>
      </c>
      <c r="W2723" s="43" t="str">
        <f t="shared" si="342"/>
        <v>no values</v>
      </c>
      <c r="Y2723" s="44">
        <f>Beazley_data[[#This Row],[total_RC]]</f>
        <v>1.2095082476529799</v>
      </c>
      <c r="Z2723" s="45">
        <f t="shared" si="343"/>
        <v>0</v>
      </c>
      <c r="AA2723" s="43" t="str">
        <f t="shared" si="344"/>
        <v>no values</v>
      </c>
      <c r="AD2723" s="42">
        <f>Beazley_data[[#This Row],[Cat_incurred]]+Beazley_data[[#This Row],[incurred_exc_cat]]</f>
        <v>370458.75</v>
      </c>
      <c r="AE2723" s="40">
        <f t="shared" si="345"/>
        <v>0</v>
      </c>
      <c r="AF2723" s="43" t="str">
        <f t="shared" si="346"/>
        <v>no values</v>
      </c>
    </row>
    <row r="2724" spans="1:32" x14ac:dyDescent="0.25">
      <c r="A2724" s="48" t="s">
        <v>3013</v>
      </c>
      <c r="B2724" s="48" t="s">
        <v>165</v>
      </c>
      <c r="C2724" s="49">
        <v>2024</v>
      </c>
      <c r="D2724" s="85">
        <v>18950572.676399998</v>
      </c>
      <c r="E2724" s="49">
        <v>9137657.1173064504</v>
      </c>
      <c r="F2724" s="49">
        <v>0</v>
      </c>
      <c r="G2724" s="49">
        <v>0</v>
      </c>
      <c r="H2724" s="49">
        <v>0</v>
      </c>
      <c r="I2724" s="49">
        <v>0</v>
      </c>
      <c r="J2724" s="49">
        <v>1.0635338396676901</v>
      </c>
      <c r="K2724" s="49">
        <v>0</v>
      </c>
      <c r="L2724" s="49">
        <v>0</v>
      </c>
      <c r="M2724" s="38">
        <f>IF(OR(Beazley_data[[#This Row],[total_RC]]&lt;0.6,Beazley_data[[#This Row],[total_RC]]&gt;2),1,Beazley_data[[#This Row],[total_RC]])</f>
        <v>1.0635338396676901</v>
      </c>
      <c r="P2724" s="39" t="str">
        <f>Beazley_data[[#This Row],[key]]</f>
        <v>RY2024</v>
      </c>
      <c r="Q2724" s="40">
        <f>Beazley_data[[#This Row],[WEP]]</f>
        <v>18950572.676399998</v>
      </c>
      <c r="R2724" s="40">
        <f t="shared" si="339"/>
        <v>0</v>
      </c>
      <c r="S2724" s="41" t="str">
        <f t="shared" si="340"/>
        <v>no values</v>
      </c>
      <c r="U2724" s="42">
        <f>Beazley_data[[#This Row],[Acq_costs]]</f>
        <v>9137657.1173064504</v>
      </c>
      <c r="V2724" s="40">
        <f t="shared" si="341"/>
        <v>0</v>
      </c>
      <c r="W2724" s="43" t="str">
        <f t="shared" si="342"/>
        <v>no values</v>
      </c>
      <c r="Y2724" s="44">
        <f>Beazley_data[[#This Row],[total_RC]]</f>
        <v>1.0635338396676901</v>
      </c>
      <c r="Z2724" s="45">
        <f t="shared" si="343"/>
        <v>0</v>
      </c>
      <c r="AA2724" s="43" t="str">
        <f t="shared" si="344"/>
        <v>no values</v>
      </c>
      <c r="AD2724" s="42">
        <f>Beazley_data[[#This Row],[Cat_incurred]]+Beazley_data[[#This Row],[incurred_exc_cat]]</f>
        <v>0</v>
      </c>
      <c r="AE2724" s="40">
        <f t="shared" si="345"/>
        <v>0</v>
      </c>
      <c r="AF2724" s="43" t="str">
        <f t="shared" si="346"/>
        <v>no values</v>
      </c>
    </row>
    <row r="2725" spans="1:32" x14ac:dyDescent="0.25">
      <c r="A2725" s="46" t="s">
        <v>3014</v>
      </c>
      <c r="B2725" s="46" t="s">
        <v>166</v>
      </c>
      <c r="C2725">
        <v>2016</v>
      </c>
      <c r="D2725" s="84">
        <v>3.2599999999999997E-2</v>
      </c>
      <c r="E2725">
        <v>1.23655172413793E-2</v>
      </c>
      <c r="F2725">
        <v>0</v>
      </c>
      <c r="G2725">
        <v>0</v>
      </c>
      <c r="H2725">
        <v>0</v>
      </c>
      <c r="I2725">
        <v>0</v>
      </c>
      <c r="K2725">
        <v>0</v>
      </c>
      <c r="L2725">
        <v>0</v>
      </c>
      <c r="M2725" s="38">
        <f>IF(OR(Beazley_data[[#This Row],[total_RC]]&lt;0.6,Beazley_data[[#This Row],[total_RC]]&gt;2),1,Beazley_data[[#This Row],[total_RC]])</f>
        <v>1</v>
      </c>
      <c r="P2725" s="39" t="str">
        <f>Beazley_data[[#This Row],[key]]</f>
        <v>SA2016</v>
      </c>
      <c r="Q2725" s="40">
        <f>Beazley_data[[#This Row],[WEP]]</f>
        <v>3.2599999999999997E-2</v>
      </c>
      <c r="R2725" s="40">
        <f t="shared" si="339"/>
        <v>3.2599999999999997E-2</v>
      </c>
      <c r="S2725" s="41">
        <f t="shared" si="340"/>
        <v>0</v>
      </c>
      <c r="U2725" s="42">
        <f>Beazley_data[[#This Row],[Acq_costs]]</f>
        <v>1.23655172413793E-2</v>
      </c>
      <c r="V2725" s="40">
        <f t="shared" si="341"/>
        <v>1.23E-2</v>
      </c>
      <c r="W2725" s="43">
        <f t="shared" si="342"/>
        <v>-5.3266049901869545E-3</v>
      </c>
      <c r="Y2725" s="44">
        <f>Beazley_data[[#This Row],[total_RC]]</f>
        <v>0</v>
      </c>
      <c r="Z2725" s="45">
        <f t="shared" si="343"/>
        <v>0</v>
      </c>
      <c r="AA2725" s="43" t="str">
        <f t="shared" si="344"/>
        <v>no values</v>
      </c>
      <c r="AD2725" s="42">
        <f>Beazley_data[[#This Row],[Cat_incurred]]+Beazley_data[[#This Row],[incurred_exc_cat]]</f>
        <v>0</v>
      </c>
      <c r="AE2725" s="40">
        <f t="shared" si="345"/>
        <v>0</v>
      </c>
      <c r="AF2725" s="43" t="str">
        <f t="shared" si="346"/>
        <v>no values</v>
      </c>
    </row>
    <row r="2726" spans="1:32" x14ac:dyDescent="0.25">
      <c r="A2726" s="48" t="s">
        <v>3015</v>
      </c>
      <c r="B2726" s="48" t="s">
        <v>166</v>
      </c>
      <c r="C2726" s="49">
        <v>2022</v>
      </c>
      <c r="D2726" s="85">
        <v>12568.791999999999</v>
      </c>
      <c r="E2726" s="49">
        <v>0</v>
      </c>
      <c r="F2726" s="49">
        <v>0</v>
      </c>
      <c r="G2726" s="49">
        <v>0</v>
      </c>
      <c r="H2726" s="49">
        <v>0</v>
      </c>
      <c r="I2726" s="49">
        <v>0</v>
      </c>
      <c r="J2726" s="49"/>
      <c r="K2726" s="49">
        <v>0</v>
      </c>
      <c r="L2726" s="49">
        <v>0</v>
      </c>
      <c r="M2726" s="38">
        <f>IF(OR(Beazley_data[[#This Row],[total_RC]]&lt;0.6,Beazley_data[[#This Row],[total_RC]]&gt;2),1,Beazley_data[[#This Row],[total_RC]])</f>
        <v>1</v>
      </c>
      <c r="P2726" s="39" t="str">
        <f>Beazley_data[[#This Row],[key]]</f>
        <v>SA2022</v>
      </c>
      <c r="Q2726" s="40">
        <f>Beazley_data[[#This Row],[WEP]]</f>
        <v>12568.791999999999</v>
      </c>
      <c r="R2726" s="40">
        <f t="shared" si="339"/>
        <v>12602.822899999999</v>
      </c>
      <c r="S2726" s="41">
        <f t="shared" si="340"/>
        <v>2.7002601139463562E-3</v>
      </c>
      <c r="U2726" s="42">
        <f>Beazley_data[[#This Row],[Acq_costs]]</f>
        <v>0</v>
      </c>
      <c r="V2726" s="40">
        <f t="shared" si="341"/>
        <v>0</v>
      </c>
      <c r="W2726" s="43" t="str">
        <f t="shared" si="342"/>
        <v>no values</v>
      </c>
      <c r="Y2726" s="44">
        <f>Beazley_data[[#This Row],[total_RC]]</f>
        <v>0</v>
      </c>
      <c r="Z2726" s="45">
        <f t="shared" si="343"/>
        <v>0</v>
      </c>
      <c r="AA2726" s="43" t="str">
        <f t="shared" si="344"/>
        <v>no values</v>
      </c>
      <c r="AD2726" s="42">
        <f>Beazley_data[[#This Row],[Cat_incurred]]+Beazley_data[[#This Row],[incurred_exc_cat]]</f>
        <v>0</v>
      </c>
      <c r="AE2726" s="40">
        <f t="shared" si="345"/>
        <v>0</v>
      </c>
      <c r="AF2726" s="43" t="str">
        <f t="shared" si="346"/>
        <v>no values</v>
      </c>
    </row>
    <row r="2727" spans="1:32" x14ac:dyDescent="0.25">
      <c r="A2727" s="46" t="s">
        <v>3016</v>
      </c>
      <c r="B2727" s="46" t="s">
        <v>166</v>
      </c>
      <c r="C2727">
        <v>2023</v>
      </c>
      <c r="D2727" s="84">
        <v>27680.833999999999</v>
      </c>
      <c r="E2727">
        <v>0</v>
      </c>
      <c r="F2727">
        <v>0</v>
      </c>
      <c r="G2727">
        <v>0</v>
      </c>
      <c r="H2727">
        <v>0</v>
      </c>
      <c r="I2727">
        <v>0</v>
      </c>
      <c r="J2727">
        <v>1.05</v>
      </c>
      <c r="K2727">
        <v>0</v>
      </c>
      <c r="L2727">
        <v>0</v>
      </c>
      <c r="M2727" s="38">
        <f>IF(OR(Beazley_data[[#This Row],[total_RC]]&lt;0.6,Beazley_data[[#This Row],[total_RC]]&gt;2),1,Beazley_data[[#This Row],[total_RC]])</f>
        <v>1.05</v>
      </c>
      <c r="P2727" s="39" t="str">
        <f>Beazley_data[[#This Row],[key]]</f>
        <v>SA2023</v>
      </c>
      <c r="Q2727" s="40">
        <f>Beazley_data[[#This Row],[WEP]]</f>
        <v>27680.833999999999</v>
      </c>
      <c r="R2727" s="40">
        <f t="shared" si="339"/>
        <v>0</v>
      </c>
      <c r="S2727" s="41" t="str">
        <f t="shared" si="340"/>
        <v>no values</v>
      </c>
      <c r="U2727" s="42">
        <f>Beazley_data[[#This Row],[Acq_costs]]</f>
        <v>0</v>
      </c>
      <c r="V2727" s="40">
        <f t="shared" si="341"/>
        <v>0</v>
      </c>
      <c r="W2727" s="43" t="str">
        <f t="shared" si="342"/>
        <v>no values</v>
      </c>
      <c r="Y2727" s="44">
        <f>Beazley_data[[#This Row],[total_RC]]</f>
        <v>1.05</v>
      </c>
      <c r="Z2727" s="45">
        <f t="shared" si="343"/>
        <v>0</v>
      </c>
      <c r="AA2727" s="43" t="str">
        <f t="shared" si="344"/>
        <v>no values</v>
      </c>
      <c r="AD2727" s="42">
        <f>Beazley_data[[#This Row],[Cat_incurred]]+Beazley_data[[#This Row],[incurred_exc_cat]]</f>
        <v>0</v>
      </c>
      <c r="AE2727" s="40">
        <f t="shared" si="345"/>
        <v>0</v>
      </c>
      <c r="AF2727" s="43" t="str">
        <f t="shared" si="346"/>
        <v>no values</v>
      </c>
    </row>
    <row r="2728" spans="1:32" x14ac:dyDescent="0.25">
      <c r="A2728" s="48" t="s">
        <v>3017</v>
      </c>
      <c r="B2728" s="48" t="s">
        <v>166</v>
      </c>
      <c r="C2728" s="49">
        <v>2024</v>
      </c>
      <c r="D2728" s="85">
        <v>61043.144999999997</v>
      </c>
      <c r="E2728" s="49">
        <v>0</v>
      </c>
      <c r="F2728" s="49">
        <v>0</v>
      </c>
      <c r="G2728" s="49">
        <v>0</v>
      </c>
      <c r="H2728" s="49">
        <v>0</v>
      </c>
      <c r="I2728" s="49">
        <v>0</v>
      </c>
      <c r="J2728" s="49">
        <v>1.015001983643</v>
      </c>
      <c r="K2728" s="49">
        <v>0</v>
      </c>
      <c r="L2728" s="49">
        <v>0</v>
      </c>
      <c r="M2728" s="38">
        <f>IF(OR(Beazley_data[[#This Row],[total_RC]]&lt;0.6,Beazley_data[[#This Row],[total_RC]]&gt;2),1,Beazley_data[[#This Row],[total_RC]])</f>
        <v>1.015001983643</v>
      </c>
      <c r="P2728" s="39" t="str">
        <f>Beazley_data[[#This Row],[key]]</f>
        <v>SA2024</v>
      </c>
      <c r="Q2728" s="40">
        <f>Beazley_data[[#This Row],[WEP]]</f>
        <v>61043.144999999997</v>
      </c>
      <c r="R2728" s="40">
        <f t="shared" si="339"/>
        <v>0</v>
      </c>
      <c r="S2728" s="41" t="str">
        <f t="shared" si="340"/>
        <v>no values</v>
      </c>
      <c r="U2728" s="42">
        <f>Beazley_data[[#This Row],[Acq_costs]]</f>
        <v>0</v>
      </c>
      <c r="V2728" s="40">
        <f t="shared" si="341"/>
        <v>0</v>
      </c>
      <c r="W2728" s="43" t="str">
        <f t="shared" si="342"/>
        <v>no values</v>
      </c>
      <c r="Y2728" s="44">
        <f>Beazley_data[[#This Row],[total_RC]]</f>
        <v>1.015001983643</v>
      </c>
      <c r="Z2728" s="45">
        <f t="shared" si="343"/>
        <v>0</v>
      </c>
      <c r="AA2728" s="43" t="str">
        <f t="shared" si="344"/>
        <v>no values</v>
      </c>
      <c r="AD2728" s="42">
        <f>Beazley_data[[#This Row],[Cat_incurred]]+Beazley_data[[#This Row],[incurred_exc_cat]]</f>
        <v>0</v>
      </c>
      <c r="AE2728" s="40">
        <f t="shared" si="345"/>
        <v>0</v>
      </c>
      <c r="AF2728" s="43" t="str">
        <f t="shared" si="346"/>
        <v>no values</v>
      </c>
    </row>
    <row r="2729" spans="1:32" x14ac:dyDescent="0.25">
      <c r="A2729" s="46" t="s">
        <v>3018</v>
      </c>
      <c r="B2729" s="46" t="s">
        <v>167</v>
      </c>
      <c r="C2729">
        <v>1997</v>
      </c>
      <c r="D2729" s="84">
        <v>27979.279999999999</v>
      </c>
      <c r="E2729">
        <v>4937.5200000000004</v>
      </c>
      <c r="F2729">
        <v>555162.25289999996</v>
      </c>
      <c r="G2729">
        <v>555162.25289999996</v>
      </c>
      <c r="H2729">
        <v>0</v>
      </c>
      <c r="I2729">
        <v>0</v>
      </c>
      <c r="K2729">
        <v>555162.25289999996</v>
      </c>
      <c r="L2729">
        <v>555162.25289999996</v>
      </c>
      <c r="M2729" s="38">
        <f>IF(OR(Beazley_data[[#This Row],[total_RC]]&lt;0.6,Beazley_data[[#This Row],[total_RC]]&gt;2),1,Beazley_data[[#This Row],[total_RC]])</f>
        <v>1</v>
      </c>
      <c r="P2729" s="39" t="str">
        <f>Beazley_data[[#This Row],[key]]</f>
        <v>SB1997</v>
      </c>
      <c r="Q2729" s="40">
        <f>Beazley_data[[#This Row],[WEP]]</f>
        <v>27979.279999999999</v>
      </c>
      <c r="R2729" s="40">
        <f t="shared" si="339"/>
        <v>0</v>
      </c>
      <c r="S2729" s="41" t="str">
        <f t="shared" si="340"/>
        <v>no values</v>
      </c>
      <c r="U2729" s="42">
        <f>Beazley_data[[#This Row],[Acq_costs]]</f>
        <v>4937.5200000000004</v>
      </c>
      <c r="V2729" s="40">
        <f t="shared" si="341"/>
        <v>0</v>
      </c>
      <c r="W2729" s="43" t="str">
        <f t="shared" si="342"/>
        <v>no values</v>
      </c>
      <c r="Y2729" s="44">
        <f>Beazley_data[[#This Row],[total_RC]]</f>
        <v>0</v>
      </c>
      <c r="Z2729" s="45">
        <f t="shared" si="343"/>
        <v>0</v>
      </c>
      <c r="AA2729" s="43" t="str">
        <f t="shared" si="344"/>
        <v>no values</v>
      </c>
      <c r="AD2729" s="42">
        <f>Beazley_data[[#This Row],[Cat_incurred]]+Beazley_data[[#This Row],[incurred_exc_cat]]</f>
        <v>555162.25289999996</v>
      </c>
      <c r="AE2729" s="40">
        <f t="shared" si="345"/>
        <v>0</v>
      </c>
      <c r="AF2729" s="43" t="str">
        <f t="shared" si="346"/>
        <v>no values</v>
      </c>
    </row>
    <row r="2730" spans="1:32" x14ac:dyDescent="0.25">
      <c r="A2730" s="48" t="s">
        <v>3019</v>
      </c>
      <c r="B2730" s="48" t="s">
        <v>167</v>
      </c>
      <c r="C2730" s="49">
        <v>1998</v>
      </c>
      <c r="D2730" s="85">
        <v>70374.676200000002</v>
      </c>
      <c r="E2730" s="49">
        <v>12419.0605058824</v>
      </c>
      <c r="F2730" s="49">
        <v>0</v>
      </c>
      <c r="G2730" s="49">
        <v>0</v>
      </c>
      <c r="H2730" s="49">
        <v>154612.49969999999</v>
      </c>
      <c r="I2730" s="49">
        <v>154612.49969999999</v>
      </c>
      <c r="J2730" s="49">
        <v>0.99853982362319904</v>
      </c>
      <c r="K2730" s="49">
        <v>154612.49969999999</v>
      </c>
      <c r="L2730" s="49">
        <v>154612.49969999999</v>
      </c>
      <c r="M2730" s="38">
        <f>IF(OR(Beazley_data[[#This Row],[total_RC]]&lt;0.6,Beazley_data[[#This Row],[total_RC]]&gt;2),1,Beazley_data[[#This Row],[total_RC]])</f>
        <v>0.99853982362319904</v>
      </c>
      <c r="P2730" s="39" t="str">
        <f>Beazley_data[[#This Row],[key]]</f>
        <v>SB1998</v>
      </c>
      <c r="Q2730" s="40">
        <f>Beazley_data[[#This Row],[WEP]]</f>
        <v>70374.676200000002</v>
      </c>
      <c r="R2730" s="40">
        <f t="shared" si="339"/>
        <v>0</v>
      </c>
      <c r="S2730" s="41" t="str">
        <f t="shared" si="340"/>
        <v>no values</v>
      </c>
      <c r="U2730" s="42">
        <f>Beazley_data[[#This Row],[Acq_costs]]</f>
        <v>12419.0605058824</v>
      </c>
      <c r="V2730" s="40">
        <f t="shared" si="341"/>
        <v>0</v>
      </c>
      <c r="W2730" s="43" t="str">
        <f t="shared" si="342"/>
        <v>no values</v>
      </c>
      <c r="Y2730" s="44">
        <f>Beazley_data[[#This Row],[total_RC]]</f>
        <v>0.99853982362319904</v>
      </c>
      <c r="Z2730" s="45">
        <f t="shared" si="343"/>
        <v>0</v>
      </c>
      <c r="AA2730" s="43" t="str">
        <f t="shared" si="344"/>
        <v>no values</v>
      </c>
      <c r="AD2730" s="42">
        <f>Beazley_data[[#This Row],[Cat_incurred]]+Beazley_data[[#This Row],[incurred_exc_cat]]</f>
        <v>154612.49969999999</v>
      </c>
      <c r="AE2730" s="40">
        <f t="shared" si="345"/>
        <v>0</v>
      </c>
      <c r="AF2730" s="43" t="str">
        <f t="shared" si="346"/>
        <v>no values</v>
      </c>
    </row>
    <row r="2731" spans="1:32" x14ac:dyDescent="0.25">
      <c r="A2731" s="46" t="s">
        <v>3020</v>
      </c>
      <c r="B2731" s="46" t="s">
        <v>167</v>
      </c>
      <c r="C2731">
        <v>1999</v>
      </c>
      <c r="D2731" s="84">
        <v>71671.4899</v>
      </c>
      <c r="E2731">
        <v>12647.9099823529</v>
      </c>
      <c r="F2731">
        <v>390753.42320000002</v>
      </c>
      <c r="G2731">
        <v>390753.42320000002</v>
      </c>
      <c r="H2731">
        <v>30271.633600000001</v>
      </c>
      <c r="I2731">
        <v>30271.633600000001</v>
      </c>
      <c r="J2731">
        <v>0.97839075670462206</v>
      </c>
      <c r="K2731">
        <v>421025.05680000002</v>
      </c>
      <c r="L2731">
        <v>421025.05680000002</v>
      </c>
      <c r="M2731" s="38">
        <f>IF(OR(Beazley_data[[#This Row],[total_RC]]&lt;0.6,Beazley_data[[#This Row],[total_RC]]&gt;2),1,Beazley_data[[#This Row],[total_RC]])</f>
        <v>0.97839075670462206</v>
      </c>
      <c r="P2731" s="39" t="str">
        <f>Beazley_data[[#This Row],[key]]</f>
        <v>SB1999</v>
      </c>
      <c r="Q2731" s="40">
        <f>Beazley_data[[#This Row],[WEP]]</f>
        <v>71671.4899</v>
      </c>
      <c r="R2731" s="40">
        <f t="shared" si="339"/>
        <v>0</v>
      </c>
      <c r="S2731" s="41" t="str">
        <f t="shared" si="340"/>
        <v>no values</v>
      </c>
      <c r="U2731" s="42">
        <f>Beazley_data[[#This Row],[Acq_costs]]</f>
        <v>12647.9099823529</v>
      </c>
      <c r="V2731" s="40">
        <f t="shared" si="341"/>
        <v>0</v>
      </c>
      <c r="W2731" s="43" t="str">
        <f t="shared" si="342"/>
        <v>no values</v>
      </c>
      <c r="Y2731" s="44">
        <f>Beazley_data[[#This Row],[total_RC]]</f>
        <v>0.97839075670462206</v>
      </c>
      <c r="Z2731" s="45">
        <f t="shared" si="343"/>
        <v>0</v>
      </c>
      <c r="AA2731" s="43" t="str">
        <f t="shared" si="344"/>
        <v>no values</v>
      </c>
      <c r="AD2731" s="42">
        <f>Beazley_data[[#This Row],[Cat_incurred]]+Beazley_data[[#This Row],[incurred_exc_cat]]</f>
        <v>421025.05680000002</v>
      </c>
      <c r="AE2731" s="40">
        <f t="shared" si="345"/>
        <v>0</v>
      </c>
      <c r="AF2731" s="43" t="str">
        <f t="shared" si="346"/>
        <v>no values</v>
      </c>
    </row>
    <row r="2732" spans="1:32" x14ac:dyDescent="0.25">
      <c r="A2732" s="48" t="s">
        <v>3021</v>
      </c>
      <c r="B2732" s="48" t="s">
        <v>167</v>
      </c>
      <c r="C2732" s="49">
        <v>2000</v>
      </c>
      <c r="D2732" s="85">
        <v>2790.72</v>
      </c>
      <c r="E2732" s="49">
        <v>492.48</v>
      </c>
      <c r="F2732" s="49">
        <v>0</v>
      </c>
      <c r="G2732" s="49">
        <v>0</v>
      </c>
      <c r="H2732" s="49">
        <v>758.3809</v>
      </c>
      <c r="I2732" s="49">
        <v>758.3809</v>
      </c>
      <c r="J2732" s="49">
        <v>1</v>
      </c>
      <c r="K2732" s="49">
        <v>758.3809</v>
      </c>
      <c r="L2732" s="49">
        <v>758.3809</v>
      </c>
      <c r="M2732" s="38">
        <f>IF(OR(Beazley_data[[#This Row],[total_RC]]&lt;0.6,Beazley_data[[#This Row],[total_RC]]&gt;2),1,Beazley_data[[#This Row],[total_RC]])</f>
        <v>1</v>
      </c>
      <c r="P2732" s="39" t="str">
        <f>Beazley_data[[#This Row],[key]]</f>
        <v>SB2000</v>
      </c>
      <c r="Q2732" s="40">
        <f>Beazley_data[[#This Row],[WEP]]</f>
        <v>2790.72</v>
      </c>
      <c r="R2732" s="40">
        <f t="shared" si="339"/>
        <v>2790.72</v>
      </c>
      <c r="S2732" s="41">
        <f t="shared" si="340"/>
        <v>0</v>
      </c>
      <c r="U2732" s="42">
        <f>Beazley_data[[#This Row],[Acq_costs]]</f>
        <v>492.48</v>
      </c>
      <c r="V2732" s="40">
        <f t="shared" si="341"/>
        <v>492.48</v>
      </c>
      <c r="W2732" s="43">
        <f t="shared" si="342"/>
        <v>0</v>
      </c>
      <c r="Y2732" s="44">
        <f>Beazley_data[[#This Row],[total_RC]]</f>
        <v>1</v>
      </c>
      <c r="Z2732" s="45">
        <f t="shared" si="343"/>
        <v>1</v>
      </c>
      <c r="AA2732" s="43">
        <f t="shared" si="344"/>
        <v>0</v>
      </c>
      <c r="AD2732" s="42">
        <f>Beazley_data[[#This Row],[Cat_incurred]]+Beazley_data[[#This Row],[incurred_exc_cat]]</f>
        <v>758.3809</v>
      </c>
      <c r="AE2732" s="40">
        <f t="shared" si="345"/>
        <v>758.3809</v>
      </c>
      <c r="AF2732" s="43">
        <f t="shared" si="346"/>
        <v>0</v>
      </c>
    </row>
    <row r="2733" spans="1:32" x14ac:dyDescent="0.25">
      <c r="A2733" s="46" t="s">
        <v>3022</v>
      </c>
      <c r="B2733" s="46" t="s">
        <v>167</v>
      </c>
      <c r="C2733">
        <v>2009</v>
      </c>
      <c r="D2733" s="84">
        <v>130156.25</v>
      </c>
      <c r="E2733">
        <v>22968.75</v>
      </c>
      <c r="F2733">
        <v>0</v>
      </c>
      <c r="G2733">
        <v>0</v>
      </c>
      <c r="H2733">
        <v>0</v>
      </c>
      <c r="I2733">
        <v>0</v>
      </c>
      <c r="K2733">
        <v>0</v>
      </c>
      <c r="L2733">
        <v>0</v>
      </c>
      <c r="M2733" s="38">
        <f>IF(OR(Beazley_data[[#This Row],[total_RC]]&lt;0.6,Beazley_data[[#This Row],[total_RC]]&gt;2),1,Beazley_data[[#This Row],[total_RC]])</f>
        <v>1</v>
      </c>
      <c r="P2733" s="39" t="str">
        <f>Beazley_data[[#This Row],[key]]</f>
        <v>SB2009</v>
      </c>
      <c r="Q2733" s="40">
        <f>Beazley_data[[#This Row],[WEP]]</f>
        <v>130156.25</v>
      </c>
      <c r="R2733" s="40">
        <f t="shared" si="339"/>
        <v>130156.25</v>
      </c>
      <c r="S2733" s="41">
        <f t="shared" si="340"/>
        <v>0</v>
      </c>
      <c r="U2733" s="42">
        <f>Beazley_data[[#This Row],[Acq_costs]]</f>
        <v>22968.75</v>
      </c>
      <c r="V2733" s="40">
        <f t="shared" si="341"/>
        <v>22968.75</v>
      </c>
      <c r="W2733" s="43">
        <f t="shared" si="342"/>
        <v>0</v>
      </c>
      <c r="Y2733" s="44">
        <f>Beazley_data[[#This Row],[total_RC]]</f>
        <v>0</v>
      </c>
      <c r="Z2733" s="45">
        <f t="shared" si="343"/>
        <v>0</v>
      </c>
      <c r="AA2733" s="43" t="str">
        <f t="shared" si="344"/>
        <v>no values</v>
      </c>
      <c r="AD2733" s="42">
        <f>Beazley_data[[#This Row],[Cat_incurred]]+Beazley_data[[#This Row],[incurred_exc_cat]]</f>
        <v>0</v>
      </c>
      <c r="AE2733" s="40">
        <f t="shared" si="345"/>
        <v>0</v>
      </c>
      <c r="AF2733" s="43" t="str">
        <f t="shared" si="346"/>
        <v>no values</v>
      </c>
    </row>
    <row r="2734" spans="1:32" x14ac:dyDescent="0.25">
      <c r="A2734" s="48" t="s">
        <v>3023</v>
      </c>
      <c r="B2734" s="48" t="s">
        <v>167</v>
      </c>
      <c r="C2734" s="49">
        <v>2010</v>
      </c>
      <c r="D2734" s="85">
        <v>83300.004199999996</v>
      </c>
      <c r="E2734" s="49">
        <v>14700.0007411765</v>
      </c>
      <c r="F2734" s="49">
        <v>0</v>
      </c>
      <c r="G2734" s="49">
        <v>0</v>
      </c>
      <c r="H2734" s="49">
        <v>0</v>
      </c>
      <c r="I2734" s="49">
        <v>0</v>
      </c>
      <c r="J2734" s="49">
        <v>1</v>
      </c>
      <c r="K2734" s="49">
        <v>0</v>
      </c>
      <c r="L2734" s="49">
        <v>0</v>
      </c>
      <c r="M2734" s="38">
        <f>IF(OR(Beazley_data[[#This Row],[total_RC]]&lt;0.6,Beazley_data[[#This Row],[total_RC]]&gt;2),1,Beazley_data[[#This Row],[total_RC]])</f>
        <v>1</v>
      </c>
      <c r="P2734" s="39" t="str">
        <f>Beazley_data[[#This Row],[key]]</f>
        <v>SB2010</v>
      </c>
      <c r="Q2734" s="40">
        <f>Beazley_data[[#This Row],[WEP]]</f>
        <v>83300.004199999996</v>
      </c>
      <c r="R2734" s="40">
        <f t="shared" si="339"/>
        <v>83300.004199999996</v>
      </c>
      <c r="S2734" s="41">
        <f t="shared" si="340"/>
        <v>0</v>
      </c>
      <c r="U2734" s="42">
        <f>Beazley_data[[#This Row],[Acq_costs]]</f>
        <v>14700.0007411765</v>
      </c>
      <c r="V2734" s="40">
        <f t="shared" si="341"/>
        <v>14700.000700000001</v>
      </c>
      <c r="W2734" s="43">
        <f t="shared" si="342"/>
        <v>-2.8011222821136071E-9</v>
      </c>
      <c r="Y2734" s="44">
        <f>Beazley_data[[#This Row],[total_RC]]</f>
        <v>1</v>
      </c>
      <c r="Z2734" s="45">
        <f t="shared" si="343"/>
        <v>1</v>
      </c>
      <c r="AA2734" s="43">
        <f t="shared" si="344"/>
        <v>0</v>
      </c>
      <c r="AD2734" s="42">
        <f>Beazley_data[[#This Row],[Cat_incurred]]+Beazley_data[[#This Row],[incurred_exc_cat]]</f>
        <v>0</v>
      </c>
      <c r="AE2734" s="40">
        <f t="shared" si="345"/>
        <v>0</v>
      </c>
      <c r="AF2734" s="43" t="str">
        <f t="shared" si="346"/>
        <v>no values</v>
      </c>
    </row>
    <row r="2735" spans="1:32" x14ac:dyDescent="0.25">
      <c r="A2735" s="46" t="s">
        <v>3024</v>
      </c>
      <c r="B2735" s="46" t="s">
        <v>167</v>
      </c>
      <c r="C2735">
        <v>2011</v>
      </c>
      <c r="D2735" s="84">
        <v>47775.015099999997</v>
      </c>
      <c r="E2735">
        <v>8430.8850176470605</v>
      </c>
      <c r="F2735">
        <v>0</v>
      </c>
      <c r="G2735">
        <v>0</v>
      </c>
      <c r="H2735">
        <v>0</v>
      </c>
      <c r="I2735">
        <v>0</v>
      </c>
      <c r="J2735">
        <v>0.91</v>
      </c>
      <c r="K2735">
        <v>0</v>
      </c>
      <c r="L2735">
        <v>0</v>
      </c>
      <c r="M2735" s="38">
        <f>IF(OR(Beazley_data[[#This Row],[total_RC]]&lt;0.6,Beazley_data[[#This Row],[total_RC]]&gt;2),1,Beazley_data[[#This Row],[total_RC]])</f>
        <v>0.91</v>
      </c>
      <c r="P2735" s="39" t="str">
        <f>Beazley_data[[#This Row],[key]]</f>
        <v>SB2011</v>
      </c>
      <c r="Q2735" s="40">
        <f>Beazley_data[[#This Row],[WEP]]</f>
        <v>47775.015099999997</v>
      </c>
      <c r="R2735" s="40">
        <f t="shared" si="339"/>
        <v>47775.015099999997</v>
      </c>
      <c r="S2735" s="41">
        <f t="shared" si="340"/>
        <v>0</v>
      </c>
      <c r="U2735" s="42">
        <f>Beazley_data[[#This Row],[Acq_costs]]</f>
        <v>8430.8850176470605</v>
      </c>
      <c r="V2735" s="40">
        <f t="shared" si="341"/>
        <v>8430.8850999999995</v>
      </c>
      <c r="W2735" s="43">
        <f t="shared" si="342"/>
        <v>9.7680063258199239E-9</v>
      </c>
      <c r="Y2735" s="44">
        <f>Beazley_data[[#This Row],[total_RC]]</f>
        <v>0.91</v>
      </c>
      <c r="Z2735" s="45">
        <f t="shared" si="343"/>
        <v>0.91000000161904704</v>
      </c>
      <c r="AA2735" s="43">
        <f t="shared" si="344"/>
        <v>1.7791725326287871E-9</v>
      </c>
      <c r="AD2735" s="42">
        <f>Beazley_data[[#This Row],[Cat_incurred]]+Beazley_data[[#This Row],[incurred_exc_cat]]</f>
        <v>0</v>
      </c>
      <c r="AE2735" s="40">
        <f t="shared" si="345"/>
        <v>0</v>
      </c>
      <c r="AF2735" s="43" t="str">
        <f t="shared" si="346"/>
        <v>no values</v>
      </c>
    </row>
    <row r="2736" spans="1:32" x14ac:dyDescent="0.25">
      <c r="A2736" s="48" t="s">
        <v>3025</v>
      </c>
      <c r="B2736" s="48" t="s">
        <v>167</v>
      </c>
      <c r="C2736" s="49">
        <v>2014</v>
      </c>
      <c r="D2736" s="85">
        <v>711731.88899999997</v>
      </c>
      <c r="E2736" s="49">
        <v>125599.74511764701</v>
      </c>
      <c r="F2736" s="49">
        <v>0</v>
      </c>
      <c r="G2736" s="49">
        <v>0</v>
      </c>
      <c r="H2736" s="49">
        <v>2717441.9607000002</v>
      </c>
      <c r="I2736" s="49">
        <v>2726975.6283</v>
      </c>
      <c r="J2736" s="49"/>
      <c r="K2736" s="49">
        <v>2717441.9607000002</v>
      </c>
      <c r="L2736" s="49">
        <v>2726975.6283</v>
      </c>
      <c r="M2736" s="38">
        <f>IF(OR(Beazley_data[[#This Row],[total_RC]]&lt;0.6,Beazley_data[[#This Row],[total_RC]]&gt;2),1,Beazley_data[[#This Row],[total_RC]])</f>
        <v>1</v>
      </c>
      <c r="P2736" s="39" t="str">
        <f>Beazley_data[[#This Row],[key]]</f>
        <v>SB2014</v>
      </c>
      <c r="Q2736" s="40">
        <f>Beazley_data[[#This Row],[WEP]]</f>
        <v>711731.88899999997</v>
      </c>
      <c r="R2736" s="40">
        <f t="shared" si="339"/>
        <v>719127.11519749998</v>
      </c>
      <c r="S2736" s="41">
        <f t="shared" si="340"/>
        <v>1.0283614734050183E-2</v>
      </c>
      <c r="U2736" s="42">
        <f>Beazley_data[[#This Row],[Acq_costs]]</f>
        <v>125599.74511764701</v>
      </c>
      <c r="V2736" s="40">
        <f t="shared" si="341"/>
        <v>126904.78525250001</v>
      </c>
      <c r="W2736" s="43">
        <f t="shared" si="342"/>
        <v>1.0283616431455964E-2</v>
      </c>
      <c r="Y2736" s="44">
        <f>Beazley_data[[#This Row],[total_RC]]</f>
        <v>0</v>
      </c>
      <c r="Z2736" s="45">
        <f t="shared" si="343"/>
        <v>0</v>
      </c>
      <c r="AA2736" s="43" t="str">
        <f t="shared" si="344"/>
        <v>no values</v>
      </c>
      <c r="AD2736" s="42">
        <f>Beazley_data[[#This Row],[Cat_incurred]]+Beazley_data[[#This Row],[incurred_exc_cat]]</f>
        <v>2726975.6283</v>
      </c>
      <c r="AE2736" s="40">
        <f t="shared" si="345"/>
        <v>2751706.9459000002</v>
      </c>
      <c r="AF2736" s="43">
        <f t="shared" si="346"/>
        <v>8.9876277111737707E-3</v>
      </c>
    </row>
    <row r="2737" spans="1:32" x14ac:dyDescent="0.25">
      <c r="A2737" s="46" t="s">
        <v>3026</v>
      </c>
      <c r="B2737" s="46" t="s">
        <v>167</v>
      </c>
      <c r="C2737">
        <v>2015</v>
      </c>
      <c r="D2737" s="84">
        <v>5031977.3892999999</v>
      </c>
      <c r="E2737">
        <v>929760.25129249797</v>
      </c>
      <c r="F2737">
        <v>513477.66836539999</v>
      </c>
      <c r="G2737">
        <v>513522.85220239998</v>
      </c>
      <c r="H2737">
        <v>10337371.580145899</v>
      </c>
      <c r="I2737">
        <v>10655111.7479035</v>
      </c>
      <c r="J2737">
        <v>1.0031096083291999</v>
      </c>
      <c r="K2737">
        <v>10850849.248511299</v>
      </c>
      <c r="L2737">
        <v>11168634.6001059</v>
      </c>
      <c r="M2737" s="38">
        <f>IF(OR(Beazley_data[[#This Row],[total_RC]]&lt;0.6,Beazley_data[[#This Row],[total_RC]]&gt;2),1,Beazley_data[[#This Row],[total_RC]])</f>
        <v>1.0031096083291999</v>
      </c>
      <c r="P2737" s="39" t="str">
        <f>Beazley_data[[#This Row],[key]]</f>
        <v>SB2015</v>
      </c>
      <c r="Q2737" s="40">
        <f>Beazley_data[[#This Row],[WEP]]</f>
        <v>5031977.3892999999</v>
      </c>
      <c r="R2737" s="40">
        <f t="shared" si="339"/>
        <v>5089520.8009241996</v>
      </c>
      <c r="S2737" s="41">
        <f t="shared" si="340"/>
        <v>1.1306253353704828E-2</v>
      </c>
      <c r="U2737" s="42">
        <f>Beazley_data[[#This Row],[Acq_costs]]</f>
        <v>929760.25129249797</v>
      </c>
      <c r="V2737" s="40">
        <f t="shared" si="341"/>
        <v>836131.80745697103</v>
      </c>
      <c r="W2737" s="43">
        <f t="shared" si="342"/>
        <v>-0.11197809125368699</v>
      </c>
      <c r="Y2737" s="44">
        <f>Beazley_data[[#This Row],[total_RC]]</f>
        <v>1.0031096083291999</v>
      </c>
      <c r="Z2737" s="45">
        <f t="shared" si="343"/>
        <v>0.99948704652093301</v>
      </c>
      <c r="AA2737" s="43">
        <f t="shared" si="344"/>
        <v>-3.6244209676118619E-3</v>
      </c>
      <c r="AD2737" s="42">
        <f>Beazley_data[[#This Row],[Cat_incurred]]+Beazley_data[[#This Row],[incurred_exc_cat]]</f>
        <v>11168634.6001059</v>
      </c>
      <c r="AE2737" s="40">
        <f t="shared" si="345"/>
        <v>10722908.0906791</v>
      </c>
      <c r="AF2737" s="43">
        <f t="shared" si="346"/>
        <v>-4.1567689068812294E-2</v>
      </c>
    </row>
    <row r="2738" spans="1:32" x14ac:dyDescent="0.25">
      <c r="A2738" s="48" t="s">
        <v>3027</v>
      </c>
      <c r="B2738" s="48" t="s">
        <v>167</v>
      </c>
      <c r="C2738" s="49">
        <v>2016</v>
      </c>
      <c r="D2738" s="85">
        <v>8790476.3416000009</v>
      </c>
      <c r="E2738" s="49">
        <v>1940552.0743757901</v>
      </c>
      <c r="F2738" s="49">
        <v>123431.520891658</v>
      </c>
      <c r="G2738" s="49">
        <v>130635.133719558</v>
      </c>
      <c r="H2738" s="49">
        <v>2471883.2355414</v>
      </c>
      <c r="I2738" s="49">
        <v>2913912.6019479199</v>
      </c>
      <c r="J2738" s="49">
        <v>1.18422106350175</v>
      </c>
      <c r="K2738" s="49">
        <v>2595314.7564330599</v>
      </c>
      <c r="L2738" s="49">
        <v>3044547.7356674802</v>
      </c>
      <c r="M2738" s="38">
        <f>IF(OR(Beazley_data[[#This Row],[total_RC]]&lt;0.6,Beazley_data[[#This Row],[total_RC]]&gt;2),1,Beazley_data[[#This Row],[total_RC]])</f>
        <v>1.18422106350175</v>
      </c>
      <c r="P2738" s="39" t="str">
        <f>Beazley_data[[#This Row],[key]]</f>
        <v>SB2016</v>
      </c>
      <c r="Q2738" s="40">
        <f>Beazley_data[[#This Row],[WEP]]</f>
        <v>8790476.3416000009</v>
      </c>
      <c r="R2738" s="40">
        <f t="shared" si="339"/>
        <v>4650631.9941147901</v>
      </c>
      <c r="S2738" s="41">
        <f t="shared" si="340"/>
        <v>-0.89016812182173022</v>
      </c>
      <c r="U2738" s="42">
        <f>Beazley_data[[#This Row],[Acq_costs]]</f>
        <v>1940552.0743757901</v>
      </c>
      <c r="V2738" s="40">
        <f t="shared" si="341"/>
        <v>1063539.1624652401</v>
      </c>
      <c r="W2738" s="43">
        <f t="shared" si="342"/>
        <v>-0.82461741218599793</v>
      </c>
      <c r="Y2738" s="44">
        <f>Beazley_data[[#This Row],[total_RC]]</f>
        <v>1.18422106350175</v>
      </c>
      <c r="Z2738" s="45">
        <f t="shared" si="343"/>
        <v>1.18553425872131</v>
      </c>
      <c r="AA2738" s="43">
        <f t="shared" si="344"/>
        <v>1.1076822199776433E-3</v>
      </c>
      <c r="AD2738" s="42">
        <f>Beazley_data[[#This Row],[Cat_incurred]]+Beazley_data[[#This Row],[incurred_exc_cat]]</f>
        <v>3044547.7356674778</v>
      </c>
      <c r="AE2738" s="40">
        <f t="shared" si="345"/>
        <v>4114654.76268938</v>
      </c>
      <c r="AF2738" s="43">
        <f t="shared" si="346"/>
        <v>0.26007212967789051</v>
      </c>
    </row>
    <row r="2739" spans="1:32" x14ac:dyDescent="0.25">
      <c r="A2739" s="46" t="s">
        <v>3028</v>
      </c>
      <c r="B2739" s="46" t="s">
        <v>167</v>
      </c>
      <c r="C2739">
        <v>2017</v>
      </c>
      <c r="D2739" s="84">
        <v>9782114.6756999996</v>
      </c>
      <c r="E2739">
        <v>4314788.9160402203</v>
      </c>
      <c r="F2739">
        <v>142995.164663973</v>
      </c>
      <c r="G2739">
        <v>143059.15466397299</v>
      </c>
      <c r="H2739">
        <v>4327760.8262359602</v>
      </c>
      <c r="I2739">
        <v>4574756.7882708404</v>
      </c>
      <c r="J2739">
        <v>0.87644507285020401</v>
      </c>
      <c r="K2739">
        <v>4470755.9908999298</v>
      </c>
      <c r="L2739">
        <v>4717815.9429348102</v>
      </c>
      <c r="M2739" s="38">
        <f>IF(OR(Beazley_data[[#This Row],[total_RC]]&lt;0.6,Beazley_data[[#This Row],[total_RC]]&gt;2),1,Beazley_data[[#This Row],[total_RC]])</f>
        <v>0.87644507285020401</v>
      </c>
      <c r="P2739" s="39" t="str">
        <f>Beazley_data[[#This Row],[key]]</f>
        <v>SB2017</v>
      </c>
      <c r="Q2739" s="40">
        <f>Beazley_data[[#This Row],[WEP]]</f>
        <v>9782114.6756999996</v>
      </c>
      <c r="R2739" s="40">
        <f t="shared" si="339"/>
        <v>7229747.9459920004</v>
      </c>
      <c r="S2739" s="41">
        <f t="shared" si="340"/>
        <v>-0.35303675159560305</v>
      </c>
      <c r="U2739" s="42">
        <f>Beazley_data[[#This Row],[Acq_costs]]</f>
        <v>4314788.9160402203</v>
      </c>
      <c r="V2739" s="40">
        <f t="shared" si="341"/>
        <v>2868669.0361693199</v>
      </c>
      <c r="W2739" s="43">
        <f t="shared" si="342"/>
        <v>-0.50410830306237697</v>
      </c>
      <c r="Y2739" s="44">
        <f>Beazley_data[[#This Row],[total_RC]]</f>
        <v>0.87644507285020401</v>
      </c>
      <c r="Z2739" s="45">
        <f t="shared" si="343"/>
        <v>1.0704323376384399</v>
      </c>
      <c r="AA2739" s="43">
        <f t="shared" si="344"/>
        <v>0.18122328517859015</v>
      </c>
      <c r="AD2739" s="42">
        <f>Beazley_data[[#This Row],[Cat_incurred]]+Beazley_data[[#This Row],[incurred_exc_cat]]</f>
        <v>4717815.942934813</v>
      </c>
      <c r="AE2739" s="40">
        <f t="shared" si="345"/>
        <v>3580909.7616503602</v>
      </c>
      <c r="AF2739" s="43">
        <f t="shared" si="346"/>
        <v>-0.31749087716761631</v>
      </c>
    </row>
    <row r="2740" spans="1:32" x14ac:dyDescent="0.25">
      <c r="A2740" s="48" t="s">
        <v>3029</v>
      </c>
      <c r="B2740" s="48" t="s">
        <v>167</v>
      </c>
      <c r="C2740" s="49">
        <v>2018</v>
      </c>
      <c r="D2740" s="85">
        <v>16329185.5846</v>
      </c>
      <c r="E2740" s="49">
        <v>7120985.1552545298</v>
      </c>
      <c r="F2740" s="49">
        <v>146059.18994156999</v>
      </c>
      <c r="G2740" s="49">
        <v>147720.27974157</v>
      </c>
      <c r="H2740" s="49">
        <v>24367395.530701399</v>
      </c>
      <c r="I2740" s="49">
        <v>26426441.370055001</v>
      </c>
      <c r="J2740" s="49">
        <v>1.0178946993789599</v>
      </c>
      <c r="K2740" s="49">
        <v>24513454.720642898</v>
      </c>
      <c r="L2740" s="49">
        <v>26574161.649796501</v>
      </c>
      <c r="M2740" s="38">
        <f>IF(OR(Beazley_data[[#This Row],[total_RC]]&lt;0.6,Beazley_data[[#This Row],[total_RC]]&gt;2),1,Beazley_data[[#This Row],[total_RC]])</f>
        <v>1.0178946993789599</v>
      </c>
      <c r="P2740" s="39" t="str">
        <f>Beazley_data[[#This Row],[key]]</f>
        <v>SB2018</v>
      </c>
      <c r="Q2740" s="40">
        <f>Beazley_data[[#This Row],[WEP]]</f>
        <v>16329185.5846</v>
      </c>
      <c r="R2740" s="40">
        <f t="shared" si="339"/>
        <v>16499632.603003399</v>
      </c>
      <c r="S2740" s="41">
        <f t="shared" si="340"/>
        <v>1.0330352348110682E-2</v>
      </c>
      <c r="U2740" s="42">
        <f>Beazley_data[[#This Row],[Acq_costs]]</f>
        <v>7120985.1552545298</v>
      </c>
      <c r="V2740" s="40">
        <f t="shared" si="341"/>
        <v>5168248.6369746104</v>
      </c>
      <c r="W2740" s="43">
        <f t="shared" si="342"/>
        <v>-0.37783331558580208</v>
      </c>
      <c r="Y2740" s="44">
        <f>Beazley_data[[#This Row],[total_RC]]</f>
        <v>1.0178946993789599</v>
      </c>
      <c r="Z2740" s="45">
        <f t="shared" si="343"/>
        <v>1.0318498085685499</v>
      </c>
      <c r="AA2740" s="43">
        <f t="shared" si="344"/>
        <v>1.3524360884409548E-2</v>
      </c>
      <c r="AD2740" s="42">
        <f>Beazley_data[[#This Row],[Cat_incurred]]+Beazley_data[[#This Row],[incurred_exc_cat]]</f>
        <v>26574161.649796572</v>
      </c>
      <c r="AE2740" s="40">
        <f t="shared" si="345"/>
        <v>24178318.1014475</v>
      </c>
      <c r="AF2740" s="43">
        <f t="shared" si="346"/>
        <v>-9.9090579348678418E-2</v>
      </c>
    </row>
    <row r="2741" spans="1:32" x14ac:dyDescent="0.25">
      <c r="A2741" s="46" t="s">
        <v>3030</v>
      </c>
      <c r="B2741" s="46" t="s">
        <v>167</v>
      </c>
      <c r="C2741">
        <v>2019</v>
      </c>
      <c r="D2741" s="84">
        <v>23484207.396899998</v>
      </c>
      <c r="E2741">
        <v>8578186.9923174195</v>
      </c>
      <c r="F2741">
        <v>4191041.9591979398</v>
      </c>
      <c r="G2741">
        <v>4365291.4691979401</v>
      </c>
      <c r="H2741">
        <v>21025950.235737499</v>
      </c>
      <c r="I2741">
        <v>24262219.332106501</v>
      </c>
      <c r="J2741">
        <v>1.0088487272940001</v>
      </c>
      <c r="K2741">
        <v>25216992.1949354</v>
      </c>
      <c r="L2741">
        <v>28627510.8013044</v>
      </c>
      <c r="M2741" s="38">
        <f>IF(OR(Beazley_data[[#This Row],[total_RC]]&lt;0.6,Beazley_data[[#This Row],[total_RC]]&gt;2),1,Beazley_data[[#This Row],[total_RC]])</f>
        <v>1.0088487272940001</v>
      </c>
      <c r="P2741" s="39" t="str">
        <f>Beazley_data[[#This Row],[key]]</f>
        <v>SB2019</v>
      </c>
      <c r="Q2741" s="40">
        <f>Beazley_data[[#This Row],[WEP]]</f>
        <v>23484207.396899998</v>
      </c>
      <c r="R2741" s="40">
        <f t="shared" si="339"/>
        <v>22155881.371807501</v>
      </c>
      <c r="S2741" s="41">
        <f t="shared" si="340"/>
        <v>-5.995365306400046E-2</v>
      </c>
      <c r="U2741" s="42">
        <f>Beazley_data[[#This Row],[Acq_costs]]</f>
        <v>8578186.9923174195</v>
      </c>
      <c r="V2741" s="40">
        <f t="shared" si="341"/>
        <v>8778758.7388899308</v>
      </c>
      <c r="W2741" s="43">
        <f t="shared" si="342"/>
        <v>2.2847392500260629E-2</v>
      </c>
      <c r="Y2741" s="44">
        <f>Beazley_data[[#This Row],[total_RC]]</f>
        <v>1.0088487272940001</v>
      </c>
      <c r="Z2741" s="45">
        <f t="shared" si="343"/>
        <v>0.31426129182312301</v>
      </c>
      <c r="AA2741" s="43">
        <f t="shared" si="344"/>
        <v>-2.2102226826643818</v>
      </c>
      <c r="AD2741" s="42">
        <f>Beazley_data[[#This Row],[Cat_incurred]]+Beazley_data[[#This Row],[incurred_exc_cat]]</f>
        <v>28627510.801304441</v>
      </c>
      <c r="AE2741" s="40">
        <f t="shared" si="345"/>
        <v>21115893.359433901</v>
      </c>
      <c r="AF2741" s="43">
        <f t="shared" si="346"/>
        <v>-0.35573287447554719</v>
      </c>
    </row>
    <row r="2742" spans="1:32" x14ac:dyDescent="0.25">
      <c r="A2742" s="48" t="s">
        <v>3031</v>
      </c>
      <c r="B2742" s="48" t="s">
        <v>167</v>
      </c>
      <c r="C2742" s="49">
        <v>2020</v>
      </c>
      <c r="D2742" s="85">
        <v>25600950.0383</v>
      </c>
      <c r="E2742" s="49">
        <v>9717072.6728193592</v>
      </c>
      <c r="F2742" s="49">
        <v>175648.322464472</v>
      </c>
      <c r="G2742" s="49">
        <v>238348.44220257201</v>
      </c>
      <c r="H2742" s="49">
        <v>19829755.4469685</v>
      </c>
      <c r="I2742" s="49">
        <v>24592771.587804802</v>
      </c>
      <c r="J2742" s="49">
        <v>1.02441088417908</v>
      </c>
      <c r="K2742" s="49">
        <v>20005403.769432999</v>
      </c>
      <c r="L2742" s="49">
        <v>24831120.0300074</v>
      </c>
      <c r="M2742" s="38">
        <f>IF(OR(Beazley_data[[#This Row],[total_RC]]&lt;0.6,Beazley_data[[#This Row],[total_RC]]&gt;2),1,Beazley_data[[#This Row],[total_RC]])</f>
        <v>1.02441088417908</v>
      </c>
      <c r="P2742" s="39" t="str">
        <f>Beazley_data[[#This Row],[key]]</f>
        <v>SB2020</v>
      </c>
      <c r="Q2742" s="40">
        <f>Beazley_data[[#This Row],[WEP]]</f>
        <v>25600950.0383</v>
      </c>
      <c r="R2742" s="40">
        <f t="shared" si="339"/>
        <v>27031721.729474101</v>
      </c>
      <c r="S2742" s="41">
        <f t="shared" si="340"/>
        <v>5.2929358532647804E-2</v>
      </c>
      <c r="U2742" s="42">
        <f>Beazley_data[[#This Row],[Acq_costs]]</f>
        <v>9717072.6728193592</v>
      </c>
      <c r="V2742" s="40">
        <f t="shared" si="341"/>
        <v>9061746.4748588596</v>
      </c>
      <c r="W2742" s="43">
        <f t="shared" si="342"/>
        <v>-7.2317869384081024E-2</v>
      </c>
      <c r="Y2742" s="44">
        <f>Beazley_data[[#This Row],[total_RC]]</f>
        <v>1.02441088417908</v>
      </c>
      <c r="Z2742" s="45">
        <f t="shared" si="343"/>
        <v>1.02820487932669</v>
      </c>
      <c r="AA2742" s="43">
        <f t="shared" si="344"/>
        <v>3.6899213609008458E-3</v>
      </c>
      <c r="AD2742" s="42">
        <f>Beazley_data[[#This Row],[Cat_incurred]]+Beazley_data[[#This Row],[incurred_exc_cat]]</f>
        <v>24831120.030007374</v>
      </c>
      <c r="AE2742" s="40">
        <f t="shared" si="345"/>
        <v>12776474.0863779</v>
      </c>
      <c r="AF2742" s="43">
        <f t="shared" si="346"/>
        <v>-0.94350333762911709</v>
      </c>
    </row>
    <row r="2743" spans="1:32" x14ac:dyDescent="0.25">
      <c r="A2743" s="46" t="s">
        <v>3032</v>
      </c>
      <c r="B2743" s="46" t="s">
        <v>167</v>
      </c>
      <c r="C2743">
        <v>2021</v>
      </c>
      <c r="D2743" s="84">
        <v>32970397.933499999</v>
      </c>
      <c r="E2743">
        <v>12332812.8920155</v>
      </c>
      <c r="F2743">
        <v>243005.08592704</v>
      </c>
      <c r="G2743">
        <v>398145.82677836501</v>
      </c>
      <c r="H2743">
        <v>15258165.603828199</v>
      </c>
      <c r="I2743">
        <v>21028491.687000301</v>
      </c>
      <c r="J2743">
        <v>1.08101924126599</v>
      </c>
      <c r="K2743">
        <v>15501170.689755199</v>
      </c>
      <c r="L2743">
        <v>21426637.513778601</v>
      </c>
      <c r="M2743" s="38">
        <f>IF(OR(Beazley_data[[#This Row],[total_RC]]&lt;0.6,Beazley_data[[#This Row],[total_RC]]&gt;2),1,Beazley_data[[#This Row],[total_RC]])</f>
        <v>1.08101924126599</v>
      </c>
      <c r="P2743" s="39" t="str">
        <f>Beazley_data[[#This Row],[key]]</f>
        <v>SB2021</v>
      </c>
      <c r="Q2743" s="40">
        <f>Beazley_data[[#This Row],[WEP]]</f>
        <v>32970397.933499999</v>
      </c>
      <c r="R2743" s="40">
        <f t="shared" si="339"/>
        <v>29942352.064282399</v>
      </c>
      <c r="S2743" s="41">
        <f t="shared" si="340"/>
        <v>-0.10112919194580218</v>
      </c>
      <c r="U2743" s="42">
        <f>Beazley_data[[#This Row],[Acq_costs]]</f>
        <v>12332812.8920155</v>
      </c>
      <c r="V2743" s="40">
        <f t="shared" si="341"/>
        <v>11821141.371857001</v>
      </c>
      <c r="W2743" s="43">
        <f t="shared" si="342"/>
        <v>-4.3284443021437295E-2</v>
      </c>
      <c r="Y2743" s="44">
        <f>Beazley_data[[#This Row],[total_RC]]</f>
        <v>1.08101924126599</v>
      </c>
      <c r="Z2743" s="45">
        <f t="shared" si="343"/>
        <v>0.99698022787029295</v>
      </c>
      <c r="AA2743" s="43">
        <f t="shared" si="344"/>
        <v>-8.4293560741136933E-2</v>
      </c>
      <c r="AD2743" s="42">
        <f>Beazley_data[[#This Row],[Cat_incurred]]+Beazley_data[[#This Row],[incurred_exc_cat]]</f>
        <v>21426637.513778664</v>
      </c>
      <c r="AE2743" s="40">
        <f t="shared" si="345"/>
        <v>318954.69114027999</v>
      </c>
      <c r="AF2743" s="43">
        <f t="shared" si="346"/>
        <v>-66.177684194508302</v>
      </c>
    </row>
    <row r="2744" spans="1:32" x14ac:dyDescent="0.25">
      <c r="A2744" s="48" t="s">
        <v>3033</v>
      </c>
      <c r="B2744" s="48" t="s">
        <v>167</v>
      </c>
      <c r="C2744" s="49">
        <v>2022</v>
      </c>
      <c r="D2744" s="85">
        <v>39744694.1708</v>
      </c>
      <c r="E2744" s="49">
        <v>16121528.5861714</v>
      </c>
      <c r="F2744" s="49">
        <v>3271.4729900399998</v>
      </c>
      <c r="G2744" s="49">
        <v>9147.2921780399993</v>
      </c>
      <c r="H2744" s="49">
        <v>7487866.4816060197</v>
      </c>
      <c r="I2744" s="49">
        <v>11918361.4692047</v>
      </c>
      <c r="J2744" s="49">
        <v>1.01674050637542</v>
      </c>
      <c r="K2744" s="49">
        <v>7491137.9545960603</v>
      </c>
      <c r="L2744" s="49">
        <v>11927508.761382701</v>
      </c>
      <c r="M2744" s="38">
        <f>IF(OR(Beazley_data[[#This Row],[total_RC]]&lt;0.6,Beazley_data[[#This Row],[total_RC]]&gt;2),1,Beazley_data[[#This Row],[total_RC]])</f>
        <v>1.01674050637542</v>
      </c>
      <c r="P2744" s="39" t="str">
        <f>Beazley_data[[#This Row],[key]]</f>
        <v>SB2022</v>
      </c>
      <c r="Q2744" s="40">
        <f>Beazley_data[[#This Row],[WEP]]</f>
        <v>39744694.1708</v>
      </c>
      <c r="R2744" s="40">
        <f t="shared" si="339"/>
        <v>25154419.478376001</v>
      </c>
      <c r="S2744" s="41">
        <f t="shared" si="340"/>
        <v>-0.58002828111245142</v>
      </c>
      <c r="U2744" s="42">
        <f>Beazley_data[[#This Row],[Acq_costs]]</f>
        <v>16121528.5861714</v>
      </c>
      <c r="V2744" s="40">
        <f t="shared" si="341"/>
        <v>9487173.29316926</v>
      </c>
      <c r="W2744" s="43">
        <f t="shared" si="342"/>
        <v>-0.69929736582116175</v>
      </c>
      <c r="Y2744" s="44">
        <f>Beazley_data[[#This Row],[total_RC]]</f>
        <v>1.01674050637542</v>
      </c>
      <c r="Z2744" s="45">
        <f t="shared" si="343"/>
        <v>1.0047405554522599</v>
      </c>
      <c r="AA2744" s="43">
        <f t="shared" si="344"/>
        <v>-1.1943332891304059E-2</v>
      </c>
      <c r="AD2744" s="42">
        <f>Beazley_data[[#This Row],[Cat_incurred]]+Beazley_data[[#This Row],[incurred_exc_cat]]</f>
        <v>11927508.76138274</v>
      </c>
      <c r="AE2744" s="40">
        <f t="shared" si="345"/>
        <v>0</v>
      </c>
      <c r="AF2744" s="43" t="str">
        <f t="shared" si="346"/>
        <v>no values</v>
      </c>
    </row>
    <row r="2745" spans="1:32" x14ac:dyDescent="0.25">
      <c r="A2745" s="46" t="s">
        <v>3034</v>
      </c>
      <c r="B2745" s="46" t="s">
        <v>167</v>
      </c>
      <c r="C2745">
        <v>2023</v>
      </c>
      <c r="D2745" s="84">
        <v>51430455.316</v>
      </c>
      <c r="E2745">
        <v>23051718.075151902</v>
      </c>
      <c r="F2745">
        <v>0</v>
      </c>
      <c r="G2745">
        <v>38652.074286000003</v>
      </c>
      <c r="H2745">
        <v>2583029.82899336</v>
      </c>
      <c r="I2745">
        <v>7698037.4736036398</v>
      </c>
      <c r="J2745">
        <v>1.0504919986499699</v>
      </c>
      <c r="K2745">
        <v>2583029.82899336</v>
      </c>
      <c r="L2745">
        <v>7736689.5478896396</v>
      </c>
      <c r="M2745" s="38">
        <f>IF(OR(Beazley_data[[#This Row],[total_RC]]&lt;0.6,Beazley_data[[#This Row],[total_RC]]&gt;2),1,Beazley_data[[#This Row],[total_RC]])</f>
        <v>1.0504919986499699</v>
      </c>
      <c r="P2745" s="39" t="str">
        <f>Beazley_data[[#This Row],[key]]</f>
        <v>SB2023</v>
      </c>
      <c r="Q2745" s="40">
        <f>Beazley_data[[#This Row],[WEP]]</f>
        <v>51430455.316</v>
      </c>
      <c r="R2745" s="40">
        <f t="shared" si="339"/>
        <v>0</v>
      </c>
      <c r="S2745" s="41" t="str">
        <f t="shared" si="340"/>
        <v>no values</v>
      </c>
      <c r="U2745" s="42">
        <f>Beazley_data[[#This Row],[Acq_costs]]</f>
        <v>23051718.075151902</v>
      </c>
      <c r="V2745" s="40">
        <f t="shared" si="341"/>
        <v>0</v>
      </c>
      <c r="W2745" s="43" t="str">
        <f t="shared" si="342"/>
        <v>no values</v>
      </c>
      <c r="Y2745" s="44">
        <f>Beazley_data[[#This Row],[total_RC]]</f>
        <v>1.0504919986499699</v>
      </c>
      <c r="Z2745" s="45">
        <f t="shared" si="343"/>
        <v>0</v>
      </c>
      <c r="AA2745" s="43" t="str">
        <f t="shared" si="344"/>
        <v>no values</v>
      </c>
      <c r="AD2745" s="42">
        <f>Beazley_data[[#This Row],[Cat_incurred]]+Beazley_data[[#This Row],[incurred_exc_cat]]</f>
        <v>7736689.5478896396</v>
      </c>
      <c r="AE2745" s="40">
        <f t="shared" si="345"/>
        <v>0</v>
      </c>
      <c r="AF2745" s="43" t="str">
        <f t="shared" si="346"/>
        <v>no values</v>
      </c>
    </row>
    <row r="2746" spans="1:32" x14ac:dyDescent="0.25">
      <c r="A2746" s="48" t="s">
        <v>3035</v>
      </c>
      <c r="B2746" s="48" t="s">
        <v>167</v>
      </c>
      <c r="C2746" s="49">
        <v>2024</v>
      </c>
      <c r="D2746" s="85">
        <v>21992893.726599999</v>
      </c>
      <c r="E2746" s="49">
        <v>8243522.6628981903</v>
      </c>
      <c r="F2746" s="49">
        <v>0</v>
      </c>
      <c r="G2746" s="49">
        <v>0</v>
      </c>
      <c r="H2746" s="49">
        <v>0</v>
      </c>
      <c r="I2746" s="49">
        <v>319904.17</v>
      </c>
      <c r="J2746" s="49">
        <v>1.0480171934376401</v>
      </c>
      <c r="K2746" s="49">
        <v>0</v>
      </c>
      <c r="L2746" s="49">
        <v>319904.17</v>
      </c>
      <c r="M2746" s="38">
        <f>IF(OR(Beazley_data[[#This Row],[total_RC]]&lt;0.6,Beazley_data[[#This Row],[total_RC]]&gt;2),1,Beazley_data[[#This Row],[total_RC]])</f>
        <v>1.0480171934376401</v>
      </c>
      <c r="P2746" s="39" t="str">
        <f>Beazley_data[[#This Row],[key]]</f>
        <v>SB2024</v>
      </c>
      <c r="Q2746" s="40">
        <f>Beazley_data[[#This Row],[WEP]]</f>
        <v>21992893.726599999</v>
      </c>
      <c r="R2746" s="40">
        <f t="shared" si="339"/>
        <v>0</v>
      </c>
      <c r="S2746" s="41" t="str">
        <f t="shared" si="340"/>
        <v>no values</v>
      </c>
      <c r="U2746" s="42">
        <f>Beazley_data[[#This Row],[Acq_costs]]</f>
        <v>8243522.6628981903</v>
      </c>
      <c r="V2746" s="40">
        <f t="shared" si="341"/>
        <v>0</v>
      </c>
      <c r="W2746" s="43" t="str">
        <f t="shared" si="342"/>
        <v>no values</v>
      </c>
      <c r="Y2746" s="44">
        <f>Beazley_data[[#This Row],[total_RC]]</f>
        <v>1.0480171934376401</v>
      </c>
      <c r="Z2746" s="45">
        <f t="shared" si="343"/>
        <v>0</v>
      </c>
      <c r="AA2746" s="43" t="str">
        <f t="shared" si="344"/>
        <v>no values</v>
      </c>
      <c r="AD2746" s="42">
        <f>Beazley_data[[#This Row],[Cat_incurred]]+Beazley_data[[#This Row],[incurred_exc_cat]]</f>
        <v>319904.17</v>
      </c>
      <c r="AE2746" s="40">
        <f t="shared" si="345"/>
        <v>0</v>
      </c>
      <c r="AF2746" s="43" t="str">
        <f t="shared" si="346"/>
        <v>no values</v>
      </c>
    </row>
    <row r="2747" spans="1:32" x14ac:dyDescent="0.25">
      <c r="A2747" s="46" t="s">
        <v>3036</v>
      </c>
      <c r="B2747" s="46" t="s">
        <v>47</v>
      </c>
      <c r="C2747">
        <v>1993</v>
      </c>
      <c r="D2747" s="84">
        <v>113285.5315</v>
      </c>
      <c r="E2747">
        <v>10523.792543715799</v>
      </c>
      <c r="F2747">
        <v>145725.20000000001</v>
      </c>
      <c r="G2747">
        <v>145725.20000000001</v>
      </c>
      <c r="H2747">
        <v>30430.55</v>
      </c>
      <c r="I2747">
        <v>30430.55</v>
      </c>
      <c r="K2747">
        <v>176155.75</v>
      </c>
      <c r="L2747">
        <v>176155.75</v>
      </c>
      <c r="M2747" s="38">
        <f>IF(OR(Beazley_data[[#This Row],[total_RC]]&lt;0.6,Beazley_data[[#This Row],[total_RC]]&gt;2),1,Beazley_data[[#This Row],[total_RC]])</f>
        <v>1</v>
      </c>
      <c r="P2747" s="39" t="str">
        <f>Beazley_data[[#This Row],[key]]</f>
        <v>SC1993</v>
      </c>
      <c r="Q2747" s="40">
        <f>Beazley_data[[#This Row],[WEP]]</f>
        <v>113285.5315</v>
      </c>
      <c r="R2747" s="40">
        <f t="shared" si="339"/>
        <v>0</v>
      </c>
      <c r="S2747" s="41" t="str">
        <f t="shared" si="340"/>
        <v>no values</v>
      </c>
      <c r="U2747" s="42">
        <f>Beazley_data[[#This Row],[Acq_costs]]</f>
        <v>10523.792543715799</v>
      </c>
      <c r="V2747" s="40">
        <f t="shared" si="341"/>
        <v>0</v>
      </c>
      <c r="W2747" s="43" t="str">
        <f t="shared" si="342"/>
        <v>no values</v>
      </c>
      <c r="Y2747" s="44">
        <f>Beazley_data[[#This Row],[total_RC]]</f>
        <v>0</v>
      </c>
      <c r="Z2747" s="45">
        <f t="shared" si="343"/>
        <v>0</v>
      </c>
      <c r="AA2747" s="43" t="str">
        <f t="shared" si="344"/>
        <v>no values</v>
      </c>
      <c r="AD2747" s="42">
        <f>Beazley_data[[#This Row],[Cat_incurred]]+Beazley_data[[#This Row],[incurred_exc_cat]]</f>
        <v>176155.75</v>
      </c>
      <c r="AE2747" s="40">
        <f t="shared" si="345"/>
        <v>0</v>
      </c>
      <c r="AF2747" s="43" t="str">
        <f t="shared" si="346"/>
        <v>no values</v>
      </c>
    </row>
    <row r="2748" spans="1:32" x14ac:dyDescent="0.25">
      <c r="A2748" s="48" t="s">
        <v>3037</v>
      </c>
      <c r="B2748" s="48" t="s">
        <v>47</v>
      </c>
      <c r="C2748" s="49">
        <v>1994</v>
      </c>
      <c r="D2748" s="85">
        <v>173624.55239999999</v>
      </c>
      <c r="E2748" s="49">
        <v>16129.056780327899</v>
      </c>
      <c r="F2748" s="49">
        <v>50827.932999999997</v>
      </c>
      <c r="G2748" s="49">
        <v>50827.932999999997</v>
      </c>
      <c r="H2748" s="49">
        <v>23062.172600000002</v>
      </c>
      <c r="I2748" s="49">
        <v>23062.172600000002</v>
      </c>
      <c r="J2748" s="49"/>
      <c r="K2748" s="49">
        <v>73890.105599999995</v>
      </c>
      <c r="L2748" s="49">
        <v>73890.105599999995</v>
      </c>
      <c r="M2748" s="38">
        <f>IF(OR(Beazley_data[[#This Row],[total_RC]]&lt;0.6,Beazley_data[[#This Row],[total_RC]]&gt;2),1,Beazley_data[[#This Row],[total_RC]])</f>
        <v>1</v>
      </c>
      <c r="P2748" s="39" t="str">
        <f>Beazley_data[[#This Row],[key]]</f>
        <v>SC1994</v>
      </c>
      <c r="Q2748" s="40">
        <f>Beazley_data[[#This Row],[WEP]]</f>
        <v>173624.55239999999</v>
      </c>
      <c r="R2748" s="40">
        <f t="shared" si="339"/>
        <v>0</v>
      </c>
      <c r="S2748" s="41" t="str">
        <f t="shared" si="340"/>
        <v>no values</v>
      </c>
      <c r="U2748" s="42">
        <f>Beazley_data[[#This Row],[Acq_costs]]</f>
        <v>16129.056780327899</v>
      </c>
      <c r="V2748" s="40">
        <f t="shared" si="341"/>
        <v>0</v>
      </c>
      <c r="W2748" s="43" t="str">
        <f t="shared" si="342"/>
        <v>no values</v>
      </c>
      <c r="Y2748" s="44">
        <f>Beazley_data[[#This Row],[total_RC]]</f>
        <v>0</v>
      </c>
      <c r="Z2748" s="45">
        <f t="shared" si="343"/>
        <v>0</v>
      </c>
      <c r="AA2748" s="43" t="str">
        <f t="shared" si="344"/>
        <v>no values</v>
      </c>
      <c r="AD2748" s="42">
        <f>Beazley_data[[#This Row],[Cat_incurred]]+Beazley_data[[#This Row],[incurred_exc_cat]]</f>
        <v>73890.105599999995</v>
      </c>
      <c r="AE2748" s="40">
        <f t="shared" si="345"/>
        <v>0</v>
      </c>
      <c r="AF2748" s="43" t="str">
        <f t="shared" si="346"/>
        <v>no values</v>
      </c>
    </row>
    <row r="2749" spans="1:32" x14ac:dyDescent="0.25">
      <c r="A2749" s="46" t="s">
        <v>3038</v>
      </c>
      <c r="B2749" s="46" t="s">
        <v>47</v>
      </c>
      <c r="C2749">
        <v>1995</v>
      </c>
      <c r="D2749" s="84">
        <v>341489.01049999997</v>
      </c>
      <c r="E2749">
        <v>31723.0228333333</v>
      </c>
      <c r="F2749">
        <v>126525.6009</v>
      </c>
      <c r="G2749">
        <v>126525.6009</v>
      </c>
      <c r="H2749">
        <v>246017.804</v>
      </c>
      <c r="I2749">
        <v>246017.804</v>
      </c>
      <c r="K2749">
        <v>372543.40490000002</v>
      </c>
      <c r="L2749">
        <v>372543.40490000002</v>
      </c>
      <c r="M2749" s="38">
        <f>IF(OR(Beazley_data[[#This Row],[total_RC]]&lt;0.6,Beazley_data[[#This Row],[total_RC]]&gt;2),1,Beazley_data[[#This Row],[total_RC]])</f>
        <v>1</v>
      </c>
      <c r="P2749" s="39" t="str">
        <f>Beazley_data[[#This Row],[key]]</f>
        <v>SC1995</v>
      </c>
      <c r="Q2749" s="40">
        <f>Beazley_data[[#This Row],[WEP]]</f>
        <v>341489.01049999997</v>
      </c>
      <c r="R2749" s="40">
        <f t="shared" si="339"/>
        <v>0</v>
      </c>
      <c r="S2749" s="41" t="str">
        <f t="shared" si="340"/>
        <v>no values</v>
      </c>
      <c r="U2749" s="42">
        <f>Beazley_data[[#This Row],[Acq_costs]]</f>
        <v>31723.0228333333</v>
      </c>
      <c r="V2749" s="40">
        <f t="shared" si="341"/>
        <v>0</v>
      </c>
      <c r="W2749" s="43" t="str">
        <f t="shared" si="342"/>
        <v>no values</v>
      </c>
      <c r="Y2749" s="44">
        <f>Beazley_data[[#This Row],[total_RC]]</f>
        <v>0</v>
      </c>
      <c r="Z2749" s="45">
        <f t="shared" si="343"/>
        <v>0</v>
      </c>
      <c r="AA2749" s="43" t="str">
        <f t="shared" si="344"/>
        <v>no values</v>
      </c>
      <c r="AD2749" s="42">
        <f>Beazley_data[[#This Row],[Cat_incurred]]+Beazley_data[[#This Row],[incurred_exc_cat]]</f>
        <v>372543.40490000002</v>
      </c>
      <c r="AE2749" s="40">
        <f t="shared" si="345"/>
        <v>0</v>
      </c>
      <c r="AF2749" s="43" t="str">
        <f t="shared" si="346"/>
        <v>no values</v>
      </c>
    </row>
    <row r="2750" spans="1:32" x14ac:dyDescent="0.25">
      <c r="A2750" s="48" t="s">
        <v>3039</v>
      </c>
      <c r="B2750" s="48" t="s">
        <v>47</v>
      </c>
      <c r="C2750" s="49">
        <v>1996</v>
      </c>
      <c r="D2750" s="85">
        <v>212554.2518</v>
      </c>
      <c r="E2750" s="49">
        <v>19745.4769431694</v>
      </c>
      <c r="F2750" s="49">
        <v>91127.307199999996</v>
      </c>
      <c r="G2750" s="49">
        <v>91127.307199999996</v>
      </c>
      <c r="H2750" s="49">
        <v>19576.443200000002</v>
      </c>
      <c r="I2750" s="49">
        <v>19576.443200000002</v>
      </c>
      <c r="J2750" s="49">
        <v>1</v>
      </c>
      <c r="K2750" s="49">
        <v>110703.7504</v>
      </c>
      <c r="L2750" s="49">
        <v>110703.7504</v>
      </c>
      <c r="M2750" s="38">
        <f>IF(OR(Beazley_data[[#This Row],[total_RC]]&lt;0.6,Beazley_data[[#This Row],[total_RC]]&gt;2),1,Beazley_data[[#This Row],[total_RC]])</f>
        <v>1</v>
      </c>
      <c r="P2750" s="39" t="str">
        <f>Beazley_data[[#This Row],[key]]</f>
        <v>SC1996</v>
      </c>
      <c r="Q2750" s="40">
        <f>Beazley_data[[#This Row],[WEP]]</f>
        <v>212554.2518</v>
      </c>
      <c r="R2750" s="40">
        <f t="shared" si="339"/>
        <v>0</v>
      </c>
      <c r="S2750" s="41" t="str">
        <f t="shared" si="340"/>
        <v>no values</v>
      </c>
      <c r="U2750" s="42">
        <f>Beazley_data[[#This Row],[Acq_costs]]</f>
        <v>19745.4769431694</v>
      </c>
      <c r="V2750" s="40">
        <f t="shared" si="341"/>
        <v>0</v>
      </c>
      <c r="W2750" s="43" t="str">
        <f t="shared" si="342"/>
        <v>no values</v>
      </c>
      <c r="Y2750" s="44">
        <f>Beazley_data[[#This Row],[total_RC]]</f>
        <v>1</v>
      </c>
      <c r="Z2750" s="45">
        <f t="shared" si="343"/>
        <v>0</v>
      </c>
      <c r="AA2750" s="43" t="str">
        <f t="shared" si="344"/>
        <v>no values</v>
      </c>
      <c r="AD2750" s="42">
        <f>Beazley_data[[#This Row],[Cat_incurred]]+Beazley_data[[#This Row],[incurred_exc_cat]]</f>
        <v>110703.75039999999</v>
      </c>
      <c r="AE2750" s="40">
        <f t="shared" si="345"/>
        <v>0</v>
      </c>
      <c r="AF2750" s="43" t="str">
        <f t="shared" si="346"/>
        <v>no values</v>
      </c>
    </row>
    <row r="2751" spans="1:32" x14ac:dyDescent="0.25">
      <c r="A2751" s="46" t="s">
        <v>3040</v>
      </c>
      <c r="B2751" s="46" t="s">
        <v>47</v>
      </c>
      <c r="C2751">
        <v>1997</v>
      </c>
      <c r="D2751" s="84">
        <v>349436.92310000001</v>
      </c>
      <c r="E2751">
        <v>32461.353512021898</v>
      </c>
      <c r="F2751">
        <v>142924.45619999999</v>
      </c>
      <c r="G2751">
        <v>142924.45619999999</v>
      </c>
      <c r="H2751">
        <v>338168.73645835998</v>
      </c>
      <c r="I2751">
        <v>338168.73645835998</v>
      </c>
      <c r="J2751">
        <v>0.9</v>
      </c>
      <c r="K2751">
        <v>481093.19265836</v>
      </c>
      <c r="L2751">
        <v>481093.19265836</v>
      </c>
      <c r="M2751" s="38">
        <f>IF(OR(Beazley_data[[#This Row],[total_RC]]&lt;0.6,Beazley_data[[#This Row],[total_RC]]&gt;2),1,Beazley_data[[#This Row],[total_RC]])</f>
        <v>0.9</v>
      </c>
      <c r="P2751" s="39" t="str">
        <f>Beazley_data[[#This Row],[key]]</f>
        <v>SC1997</v>
      </c>
      <c r="Q2751" s="40">
        <f>Beazley_data[[#This Row],[WEP]]</f>
        <v>349436.92310000001</v>
      </c>
      <c r="R2751" s="40">
        <f t="shared" si="339"/>
        <v>0</v>
      </c>
      <c r="S2751" s="41" t="str">
        <f t="shared" si="340"/>
        <v>no values</v>
      </c>
      <c r="U2751" s="42">
        <f>Beazley_data[[#This Row],[Acq_costs]]</f>
        <v>32461.353512021898</v>
      </c>
      <c r="V2751" s="40">
        <f t="shared" si="341"/>
        <v>0</v>
      </c>
      <c r="W2751" s="43" t="str">
        <f t="shared" si="342"/>
        <v>no values</v>
      </c>
      <c r="Y2751" s="44">
        <f>Beazley_data[[#This Row],[total_RC]]</f>
        <v>0.9</v>
      </c>
      <c r="Z2751" s="45">
        <f t="shared" si="343"/>
        <v>0</v>
      </c>
      <c r="AA2751" s="43" t="str">
        <f t="shared" si="344"/>
        <v>no values</v>
      </c>
      <c r="AD2751" s="42">
        <f>Beazley_data[[#This Row],[Cat_incurred]]+Beazley_data[[#This Row],[incurred_exc_cat]]</f>
        <v>481093.19265836</v>
      </c>
      <c r="AE2751" s="40">
        <f t="shared" si="345"/>
        <v>0</v>
      </c>
      <c r="AF2751" s="43" t="str">
        <f t="shared" si="346"/>
        <v>no values</v>
      </c>
    </row>
    <row r="2752" spans="1:32" x14ac:dyDescent="0.25">
      <c r="A2752" s="48" t="s">
        <v>3041</v>
      </c>
      <c r="B2752" s="48" t="s">
        <v>47</v>
      </c>
      <c r="C2752" s="49">
        <v>1998</v>
      </c>
      <c r="D2752" s="85">
        <v>247383.21470000001</v>
      </c>
      <c r="E2752" s="49">
        <v>23563.4325131148</v>
      </c>
      <c r="F2752" s="49">
        <v>22523.934799999999</v>
      </c>
      <c r="G2752" s="49">
        <v>22523.934799999999</v>
      </c>
      <c r="H2752" s="49">
        <v>294398.11790000001</v>
      </c>
      <c r="I2752" s="49">
        <v>294398.11790000001</v>
      </c>
      <c r="J2752" s="49">
        <v>0.90158753746921505</v>
      </c>
      <c r="K2752" s="49">
        <v>316922.0527</v>
      </c>
      <c r="L2752" s="49">
        <v>316922.0527</v>
      </c>
      <c r="M2752" s="38">
        <f>IF(OR(Beazley_data[[#This Row],[total_RC]]&lt;0.6,Beazley_data[[#This Row],[total_RC]]&gt;2),1,Beazley_data[[#This Row],[total_RC]])</f>
        <v>0.90158753746921505</v>
      </c>
      <c r="P2752" s="39" t="str">
        <f>Beazley_data[[#This Row],[key]]</f>
        <v>SC1998</v>
      </c>
      <c r="Q2752" s="40">
        <f>Beazley_data[[#This Row],[WEP]]</f>
        <v>247383.21470000001</v>
      </c>
      <c r="R2752" s="40">
        <f t="shared" si="339"/>
        <v>0</v>
      </c>
      <c r="S2752" s="41" t="str">
        <f t="shared" si="340"/>
        <v>no values</v>
      </c>
      <c r="U2752" s="42">
        <f>Beazley_data[[#This Row],[Acq_costs]]</f>
        <v>23563.4325131148</v>
      </c>
      <c r="V2752" s="40">
        <f t="shared" si="341"/>
        <v>0</v>
      </c>
      <c r="W2752" s="43" t="str">
        <f t="shared" si="342"/>
        <v>no values</v>
      </c>
      <c r="Y2752" s="44">
        <f>Beazley_data[[#This Row],[total_RC]]</f>
        <v>0.90158753746921505</v>
      </c>
      <c r="Z2752" s="45">
        <f t="shared" si="343"/>
        <v>0</v>
      </c>
      <c r="AA2752" s="43" t="str">
        <f t="shared" si="344"/>
        <v>no values</v>
      </c>
      <c r="AD2752" s="42">
        <f>Beazley_data[[#This Row],[Cat_incurred]]+Beazley_data[[#This Row],[incurred_exc_cat]]</f>
        <v>316922.0527</v>
      </c>
      <c r="AE2752" s="40">
        <f t="shared" si="345"/>
        <v>0</v>
      </c>
      <c r="AF2752" s="43" t="str">
        <f t="shared" si="346"/>
        <v>no values</v>
      </c>
    </row>
    <row r="2753" spans="1:32" x14ac:dyDescent="0.25">
      <c r="A2753" s="46" t="s">
        <v>3042</v>
      </c>
      <c r="B2753" s="46" t="s">
        <v>47</v>
      </c>
      <c r="C2753">
        <v>1999</v>
      </c>
      <c r="D2753" s="84">
        <v>3589182.2401999999</v>
      </c>
      <c r="E2753">
        <v>0</v>
      </c>
      <c r="F2753">
        <v>3003277.0630000001</v>
      </c>
      <c r="G2753">
        <v>3003277.0630000001</v>
      </c>
      <c r="H2753">
        <v>393908.44168339</v>
      </c>
      <c r="I2753">
        <v>393908.44168339</v>
      </c>
      <c r="K2753">
        <v>3397185.5046833898</v>
      </c>
      <c r="L2753">
        <v>3397185.5046833898</v>
      </c>
      <c r="M2753" s="38">
        <f>IF(OR(Beazley_data[[#This Row],[total_RC]]&lt;0.6,Beazley_data[[#This Row],[total_RC]]&gt;2),1,Beazley_data[[#This Row],[total_RC]])</f>
        <v>1</v>
      </c>
      <c r="P2753" s="39" t="str">
        <f>Beazley_data[[#This Row],[key]]</f>
        <v>SC1999</v>
      </c>
      <c r="Q2753" s="40">
        <f>Beazley_data[[#This Row],[WEP]]</f>
        <v>3589182.2401999999</v>
      </c>
      <c r="R2753" s="40">
        <f t="shared" si="339"/>
        <v>0</v>
      </c>
      <c r="S2753" s="41" t="str">
        <f t="shared" si="340"/>
        <v>no values</v>
      </c>
      <c r="U2753" s="42">
        <f>Beazley_data[[#This Row],[Acq_costs]]</f>
        <v>0</v>
      </c>
      <c r="V2753" s="40">
        <f t="shared" si="341"/>
        <v>0</v>
      </c>
      <c r="W2753" s="43" t="str">
        <f t="shared" si="342"/>
        <v>no values</v>
      </c>
      <c r="Y2753" s="44">
        <f>Beazley_data[[#This Row],[total_RC]]</f>
        <v>0</v>
      </c>
      <c r="Z2753" s="45">
        <f t="shared" si="343"/>
        <v>0</v>
      </c>
      <c r="AA2753" s="43" t="str">
        <f t="shared" si="344"/>
        <v>no values</v>
      </c>
      <c r="AD2753" s="42">
        <f>Beazley_data[[#This Row],[Cat_incurred]]+Beazley_data[[#This Row],[incurred_exc_cat]]</f>
        <v>3397185.5046833903</v>
      </c>
      <c r="AE2753" s="40">
        <f t="shared" si="345"/>
        <v>0</v>
      </c>
      <c r="AF2753" s="43" t="str">
        <f t="shared" si="346"/>
        <v>no values</v>
      </c>
    </row>
    <row r="2754" spans="1:32" x14ac:dyDescent="0.25">
      <c r="A2754" s="48" t="s">
        <v>3043</v>
      </c>
      <c r="B2754" s="48" t="s">
        <v>47</v>
      </c>
      <c r="C2754" s="49">
        <v>2005</v>
      </c>
      <c r="D2754" s="85">
        <v>4772871.25</v>
      </c>
      <c r="E2754" s="49">
        <v>251203.75</v>
      </c>
      <c r="F2754" s="49">
        <v>0</v>
      </c>
      <c r="G2754" s="49">
        <v>0</v>
      </c>
      <c r="H2754" s="49">
        <v>99766.607040820003</v>
      </c>
      <c r="I2754" s="49">
        <v>99766.607040820003</v>
      </c>
      <c r="J2754" s="49">
        <v>0.93707732440813096</v>
      </c>
      <c r="K2754" s="49">
        <v>99766.607040820003</v>
      </c>
      <c r="L2754" s="49">
        <v>99766.607040820003</v>
      </c>
      <c r="M2754" s="38">
        <f>IF(OR(Beazley_data[[#This Row],[total_RC]]&lt;0.6,Beazley_data[[#This Row],[total_RC]]&gt;2),1,Beazley_data[[#This Row],[total_RC]])</f>
        <v>0.93707732440813096</v>
      </c>
      <c r="P2754" s="39" t="str">
        <f>Beazley_data[[#This Row],[key]]</f>
        <v>SC2005</v>
      </c>
      <c r="Q2754" s="40">
        <f>Beazley_data[[#This Row],[WEP]]</f>
        <v>4772871.25</v>
      </c>
      <c r="R2754" s="40">
        <f t="shared" ref="R2754:R2817" si="347">IFERROR(INDEX($AJ$4:$CZ$182,MATCH($B2754,$AI$4:$AI$182,0),MATCH($C2754&amp;"WEP",$AJ$1:$FQ$1,0)),0)</f>
        <v>4772871.25</v>
      </c>
      <c r="S2754" s="41">
        <f t="shared" ref="S2754:S2817" si="348">IFERROR((R2754-Q2754)/R2754,"no values")</f>
        <v>0</v>
      </c>
      <c r="U2754" s="42">
        <f>Beazley_data[[#This Row],[Acq_costs]]</f>
        <v>251203.75</v>
      </c>
      <c r="V2754" s="40">
        <f t="shared" ref="V2754:V2817" si="349">IFERROR(INDEX($AJ$4:$FQ$182,MATCH($B2754,$AI$4:$AI$182,0),MATCH($C2754&amp;"Acquisition Cost",$AJ$1:$FQ$1,0)),0)</f>
        <v>251203.75</v>
      </c>
      <c r="W2754" s="43">
        <f t="shared" ref="W2754:W2817" si="350">IFERROR((V2754-U2754)/V2754,"no values")</f>
        <v>0</v>
      </c>
      <c r="Y2754" s="44">
        <f>Beazley_data[[#This Row],[total_RC]]</f>
        <v>0.93707732440813096</v>
      </c>
      <c r="Z2754" s="45">
        <f t="shared" ref="Z2754:Z2817" si="351">IFERROR(INDEX($AJ$4:$FQ$182,MATCH($B2754,$AI$4:$AI$182,0),MATCH($C2754&amp;"RC",$AJ$1:$FQ$1,0)),0)</f>
        <v>0.93707732442244096</v>
      </c>
      <c r="AA2754" s="43">
        <f t="shared" ref="AA2754:AA2817" si="352">IFERROR((Z2754-Y2754)/Z2754,"no values")</f>
        <v>1.5270882411033547E-11</v>
      </c>
      <c r="AD2754" s="42">
        <f>Beazley_data[[#This Row],[Cat_incurred]]+Beazley_data[[#This Row],[incurred_exc_cat]]</f>
        <v>99766.607040820003</v>
      </c>
      <c r="AE2754" s="40">
        <f t="shared" ref="AE2754:AE2817" si="353">IFERROR(INDEX($AJ$4:$FQ$182,MATCH($B2754,$AI$4:$AI$182,0),MATCH($C2754&amp;"Total Incurred (Cat)",$AJ$1:$FQ$1,0)),0)+IFERROR(INDEX($AJ$4:$FQ$182,MATCH($B2754,$AI$4:$AI$182,0),MATCH($C2754&amp;"Total Incurred (Non Cat)",$AJ$1:$FQ$1,0)),0)</f>
        <v>105176.83994400001</v>
      </c>
      <c r="AF2754" s="43">
        <f t="shared" ref="AF2754:AF2817" si="354">IFERROR((AE2754-AD2754)/AE2754,"no values")</f>
        <v>5.1439393939393972E-2</v>
      </c>
    </row>
    <row r="2755" spans="1:32" x14ac:dyDescent="0.25">
      <c r="A2755" s="46" t="s">
        <v>3044</v>
      </c>
      <c r="B2755" s="46" t="s">
        <v>47</v>
      </c>
      <c r="C2755">
        <v>2006</v>
      </c>
      <c r="D2755" s="84">
        <v>6719067.0517999995</v>
      </c>
      <c r="E2755">
        <v>353635.10798947403</v>
      </c>
      <c r="F2755">
        <v>1627131.2231999999</v>
      </c>
      <c r="G2755">
        <v>1627131.2231999999</v>
      </c>
      <c r="H2755">
        <v>1384048.3195</v>
      </c>
      <c r="I2755">
        <v>1384048.3195</v>
      </c>
      <c r="J2755">
        <v>0.906258844888429</v>
      </c>
      <c r="K2755">
        <v>3011179.5427000001</v>
      </c>
      <c r="L2755">
        <v>3011179.5427000001</v>
      </c>
      <c r="M2755" s="38">
        <f>IF(OR(Beazley_data[[#This Row],[total_RC]]&lt;0.6,Beazley_data[[#This Row],[total_RC]]&gt;2),1,Beazley_data[[#This Row],[total_RC]])</f>
        <v>0.906258844888429</v>
      </c>
      <c r="P2755" s="39" t="str">
        <f>Beazley_data[[#This Row],[key]]</f>
        <v>SC2006</v>
      </c>
      <c r="Q2755" s="40">
        <f>Beazley_data[[#This Row],[WEP]]</f>
        <v>6719067.0517999995</v>
      </c>
      <c r="R2755" s="40">
        <f t="shared" si="347"/>
        <v>6719067.0517999995</v>
      </c>
      <c r="S2755" s="41">
        <f t="shared" si="348"/>
        <v>0</v>
      </c>
      <c r="U2755" s="42">
        <f>Beazley_data[[#This Row],[Acq_costs]]</f>
        <v>353635.10798947403</v>
      </c>
      <c r="V2755" s="40">
        <f t="shared" si="349"/>
        <v>353635.10800000001</v>
      </c>
      <c r="W2755" s="43">
        <f t="shared" si="350"/>
        <v>2.9765094367516472E-11</v>
      </c>
      <c r="Y2755" s="44">
        <f>Beazley_data[[#This Row],[total_RC]]</f>
        <v>0.906258844888429</v>
      </c>
      <c r="Z2755" s="45">
        <f t="shared" si="351"/>
        <v>0.90625884488771002</v>
      </c>
      <c r="AA2755" s="43">
        <f t="shared" si="352"/>
        <v>-7.9334997368917998E-13</v>
      </c>
      <c r="AD2755" s="42">
        <f>Beazley_data[[#This Row],[Cat_incurred]]+Beazley_data[[#This Row],[incurred_exc_cat]]</f>
        <v>3011179.5427000001</v>
      </c>
      <c r="AE2755" s="40">
        <f t="shared" si="353"/>
        <v>3011179.5427000001</v>
      </c>
      <c r="AF2755" s="43">
        <f t="shared" si="354"/>
        <v>0</v>
      </c>
    </row>
    <row r="2756" spans="1:32" x14ac:dyDescent="0.25">
      <c r="A2756" s="48" t="s">
        <v>3045</v>
      </c>
      <c r="B2756" s="48" t="s">
        <v>47</v>
      </c>
      <c r="C2756" s="49">
        <v>2007</v>
      </c>
      <c r="D2756" s="85">
        <v>6557896.5701000001</v>
      </c>
      <c r="E2756" s="49">
        <v>361784.03000526299</v>
      </c>
      <c r="F2756" s="49">
        <v>2486224.4564</v>
      </c>
      <c r="G2756" s="49">
        <v>2486224.4564</v>
      </c>
      <c r="H2756" s="49">
        <v>4105572.7504876</v>
      </c>
      <c r="I2756" s="49">
        <v>4105572.7504876</v>
      </c>
      <c r="J2756" s="49">
        <v>0.88272566073074499</v>
      </c>
      <c r="K2756" s="49">
        <v>6591797.2068876</v>
      </c>
      <c r="L2756" s="49">
        <v>6591797.2068876</v>
      </c>
      <c r="M2756" s="38">
        <f>IF(OR(Beazley_data[[#This Row],[total_RC]]&lt;0.6,Beazley_data[[#This Row],[total_RC]]&gt;2),1,Beazley_data[[#This Row],[total_RC]])</f>
        <v>0.88272566073074499</v>
      </c>
      <c r="P2756" s="39" t="str">
        <f>Beazley_data[[#This Row],[key]]</f>
        <v>SC2007</v>
      </c>
      <c r="Q2756" s="40">
        <f>Beazley_data[[#This Row],[WEP]]</f>
        <v>6557896.5701000001</v>
      </c>
      <c r="R2756" s="40">
        <f t="shared" si="347"/>
        <v>6557896.5701000001</v>
      </c>
      <c r="S2756" s="41">
        <f t="shared" si="348"/>
        <v>0</v>
      </c>
      <c r="U2756" s="42">
        <f>Beazley_data[[#This Row],[Acq_costs]]</f>
        <v>361784.03000526299</v>
      </c>
      <c r="V2756" s="40">
        <f t="shared" si="349"/>
        <v>361784.03009999997</v>
      </c>
      <c r="W2756" s="43">
        <f t="shared" si="350"/>
        <v>2.618606035183067E-10</v>
      </c>
      <c r="Y2756" s="44">
        <f>Beazley_data[[#This Row],[total_RC]]</f>
        <v>0.88272566073074499</v>
      </c>
      <c r="Z2756" s="45">
        <f t="shared" si="351"/>
        <v>0.88272566074938397</v>
      </c>
      <c r="AA2756" s="43">
        <f t="shared" si="352"/>
        <v>2.1115257069898709E-11</v>
      </c>
      <c r="AD2756" s="42">
        <f>Beazley_data[[#This Row],[Cat_incurred]]+Beazley_data[[#This Row],[incurred_exc_cat]]</f>
        <v>6591797.2068876</v>
      </c>
      <c r="AE2756" s="40">
        <f t="shared" si="353"/>
        <v>6746536.0745655997</v>
      </c>
      <c r="AF2756" s="43">
        <f t="shared" si="354"/>
        <v>2.2936046879133167E-2</v>
      </c>
    </row>
    <row r="2757" spans="1:32" x14ac:dyDescent="0.25">
      <c r="A2757" s="46" t="s">
        <v>3046</v>
      </c>
      <c r="B2757" s="46" t="s">
        <v>47</v>
      </c>
      <c r="C2757">
        <v>2008</v>
      </c>
      <c r="D2757" s="84">
        <v>2987955.5153999999</v>
      </c>
      <c r="E2757">
        <v>157260.81659999999</v>
      </c>
      <c r="F2757">
        <v>2971585.1042999998</v>
      </c>
      <c r="G2757">
        <v>2971585.1042999998</v>
      </c>
      <c r="H2757">
        <v>0</v>
      </c>
      <c r="I2757">
        <v>0</v>
      </c>
      <c r="J2757">
        <v>1</v>
      </c>
      <c r="K2757">
        <v>2971585.1042999998</v>
      </c>
      <c r="L2757">
        <v>2971585.1042999998</v>
      </c>
      <c r="M2757" s="38">
        <f>IF(OR(Beazley_data[[#This Row],[total_RC]]&lt;0.6,Beazley_data[[#This Row],[total_RC]]&gt;2),1,Beazley_data[[#This Row],[total_RC]])</f>
        <v>1</v>
      </c>
      <c r="P2757" s="39" t="str">
        <f>Beazley_data[[#This Row],[key]]</f>
        <v>SC2008</v>
      </c>
      <c r="Q2757" s="40">
        <f>Beazley_data[[#This Row],[WEP]]</f>
        <v>2987955.5153999999</v>
      </c>
      <c r="R2757" s="40">
        <f t="shared" si="347"/>
        <v>2987955.5153999999</v>
      </c>
      <c r="S2757" s="41">
        <f t="shared" si="348"/>
        <v>0</v>
      </c>
      <c r="U2757" s="42">
        <f>Beazley_data[[#This Row],[Acq_costs]]</f>
        <v>157260.81659999999</v>
      </c>
      <c r="V2757" s="40">
        <f t="shared" si="349"/>
        <v>157260.81659999999</v>
      </c>
      <c r="W2757" s="43">
        <f t="shared" si="350"/>
        <v>0</v>
      </c>
      <c r="Y2757" s="44">
        <f>Beazley_data[[#This Row],[total_RC]]</f>
        <v>1</v>
      </c>
      <c r="Z2757" s="45">
        <f t="shared" si="351"/>
        <v>1</v>
      </c>
      <c r="AA2757" s="43">
        <f t="shared" si="352"/>
        <v>0</v>
      </c>
      <c r="AD2757" s="42">
        <f>Beazley_data[[#This Row],[Cat_incurred]]+Beazley_data[[#This Row],[incurred_exc_cat]]</f>
        <v>2971585.1042999998</v>
      </c>
      <c r="AE2757" s="40">
        <f t="shared" si="353"/>
        <v>2971585.1042999998</v>
      </c>
      <c r="AF2757" s="43">
        <f t="shared" si="354"/>
        <v>0</v>
      </c>
    </row>
    <row r="2758" spans="1:32" x14ac:dyDescent="0.25">
      <c r="A2758" s="48" t="s">
        <v>3047</v>
      </c>
      <c r="B2758" s="48" t="s">
        <v>47</v>
      </c>
      <c r="C2758" s="49">
        <v>2009</v>
      </c>
      <c r="D2758" s="85">
        <v>358476.04</v>
      </c>
      <c r="E2758" s="49">
        <v>18867.16</v>
      </c>
      <c r="F2758" s="49">
        <v>0</v>
      </c>
      <c r="G2758" s="49">
        <v>0</v>
      </c>
      <c r="H2758" s="49">
        <v>0</v>
      </c>
      <c r="I2758" s="49">
        <v>0</v>
      </c>
      <c r="J2758" s="49">
        <v>1</v>
      </c>
      <c r="K2758" s="49">
        <v>0</v>
      </c>
      <c r="L2758" s="49">
        <v>0</v>
      </c>
      <c r="M2758" s="38">
        <f>IF(OR(Beazley_data[[#This Row],[total_RC]]&lt;0.6,Beazley_data[[#This Row],[total_RC]]&gt;2),1,Beazley_data[[#This Row],[total_RC]])</f>
        <v>1</v>
      </c>
      <c r="P2758" s="39" t="str">
        <f>Beazley_data[[#This Row],[key]]</f>
        <v>SC2009</v>
      </c>
      <c r="Q2758" s="40">
        <f>Beazley_data[[#This Row],[WEP]]</f>
        <v>358476.04</v>
      </c>
      <c r="R2758" s="40">
        <f t="shared" si="347"/>
        <v>358476.04</v>
      </c>
      <c r="S2758" s="41">
        <f t="shared" si="348"/>
        <v>0</v>
      </c>
      <c r="U2758" s="42">
        <f>Beazley_data[[#This Row],[Acq_costs]]</f>
        <v>18867.16</v>
      </c>
      <c r="V2758" s="40">
        <f t="shared" si="349"/>
        <v>18867.16</v>
      </c>
      <c r="W2758" s="43">
        <f t="shared" si="350"/>
        <v>0</v>
      </c>
      <c r="Y2758" s="44">
        <f>Beazley_data[[#This Row],[total_RC]]</f>
        <v>1</v>
      </c>
      <c r="Z2758" s="45">
        <f t="shared" si="351"/>
        <v>1</v>
      </c>
      <c r="AA2758" s="43">
        <f t="shared" si="352"/>
        <v>0</v>
      </c>
      <c r="AD2758" s="42">
        <f>Beazley_data[[#This Row],[Cat_incurred]]+Beazley_data[[#This Row],[incurred_exc_cat]]</f>
        <v>0</v>
      </c>
      <c r="AE2758" s="40">
        <f t="shared" si="353"/>
        <v>0</v>
      </c>
      <c r="AF2758" s="43" t="str">
        <f t="shared" si="354"/>
        <v>no values</v>
      </c>
    </row>
    <row r="2759" spans="1:32" x14ac:dyDescent="0.25">
      <c r="A2759" s="46" t="s">
        <v>3048</v>
      </c>
      <c r="B2759" s="46" t="s">
        <v>47</v>
      </c>
      <c r="C2759">
        <v>2013</v>
      </c>
      <c r="D2759" s="84">
        <v>0</v>
      </c>
      <c r="E2759">
        <v>0</v>
      </c>
      <c r="F2759">
        <v>0</v>
      </c>
      <c r="G2759">
        <v>0</v>
      </c>
      <c r="H2759">
        <v>0</v>
      </c>
      <c r="I2759">
        <v>0</v>
      </c>
      <c r="K2759">
        <v>0</v>
      </c>
      <c r="L2759">
        <v>0</v>
      </c>
      <c r="M2759" s="38">
        <f>IF(OR(Beazley_data[[#This Row],[total_RC]]&lt;0.6,Beazley_data[[#This Row],[total_RC]]&gt;2),1,Beazley_data[[#This Row],[total_RC]])</f>
        <v>1</v>
      </c>
      <c r="P2759" s="39" t="str">
        <f>Beazley_data[[#This Row],[key]]</f>
        <v>SC2013</v>
      </c>
      <c r="Q2759" s="40">
        <f>Beazley_data[[#This Row],[WEP]]</f>
        <v>0</v>
      </c>
      <c r="R2759" s="40">
        <f t="shared" si="347"/>
        <v>0</v>
      </c>
      <c r="S2759" s="41" t="str">
        <f t="shared" si="348"/>
        <v>no values</v>
      </c>
      <c r="U2759" s="42">
        <f>Beazley_data[[#This Row],[Acq_costs]]</f>
        <v>0</v>
      </c>
      <c r="V2759" s="40">
        <f t="shared" si="349"/>
        <v>0</v>
      </c>
      <c r="W2759" s="43" t="str">
        <f t="shared" si="350"/>
        <v>no values</v>
      </c>
      <c r="Y2759" s="44">
        <f>Beazley_data[[#This Row],[total_RC]]</f>
        <v>0</v>
      </c>
      <c r="Z2759" s="45">
        <f t="shared" si="351"/>
        <v>0</v>
      </c>
      <c r="AA2759" s="43" t="str">
        <f t="shared" si="352"/>
        <v>no values</v>
      </c>
      <c r="AD2759" s="42">
        <f>Beazley_data[[#This Row],[Cat_incurred]]+Beazley_data[[#This Row],[incurred_exc_cat]]</f>
        <v>0</v>
      </c>
      <c r="AE2759" s="40">
        <f t="shared" si="353"/>
        <v>0</v>
      </c>
      <c r="AF2759" s="43" t="str">
        <f t="shared" si="354"/>
        <v>no values</v>
      </c>
    </row>
    <row r="2760" spans="1:32" x14ac:dyDescent="0.25">
      <c r="A2760" s="48" t="s">
        <v>3049</v>
      </c>
      <c r="B2760" s="48" t="s">
        <v>47</v>
      </c>
      <c r="C2760" s="49">
        <v>2014</v>
      </c>
      <c r="D2760" s="85">
        <v>5821753.1407000003</v>
      </c>
      <c r="E2760" s="49">
        <v>253828.13131438001</v>
      </c>
      <c r="F2760" s="49">
        <v>6396144.6321302</v>
      </c>
      <c r="G2760" s="49">
        <v>6396144.6321302</v>
      </c>
      <c r="H2760" s="49">
        <v>0</v>
      </c>
      <c r="I2760" s="49">
        <v>0</v>
      </c>
      <c r="J2760" s="49">
        <v>1</v>
      </c>
      <c r="K2760" s="49">
        <v>6396144.6321302</v>
      </c>
      <c r="L2760" s="49">
        <v>6396144.6321302</v>
      </c>
      <c r="M2760" s="38">
        <f>IF(OR(Beazley_data[[#This Row],[total_RC]]&lt;0.6,Beazley_data[[#This Row],[total_RC]]&gt;2),1,Beazley_data[[#This Row],[total_RC]])</f>
        <v>1</v>
      </c>
      <c r="P2760" s="39" t="str">
        <f>Beazley_data[[#This Row],[key]]</f>
        <v>SC2014</v>
      </c>
      <c r="Q2760" s="40">
        <f>Beazley_data[[#This Row],[WEP]]</f>
        <v>5821753.1407000003</v>
      </c>
      <c r="R2760" s="40">
        <f t="shared" si="347"/>
        <v>5818488.1476782104</v>
      </c>
      <c r="S2760" s="41">
        <f t="shared" si="348"/>
        <v>-5.6114113132511747E-4</v>
      </c>
      <c r="U2760" s="42">
        <f>Beazley_data[[#This Row],[Acq_costs]]</f>
        <v>253828.13131438001</v>
      </c>
      <c r="V2760" s="40">
        <f t="shared" si="349"/>
        <v>255255.92927654399</v>
      </c>
      <c r="W2760" s="43">
        <f t="shared" si="350"/>
        <v>5.5935937167481339E-3</v>
      </c>
      <c r="Y2760" s="44">
        <f>Beazley_data[[#This Row],[total_RC]]</f>
        <v>1</v>
      </c>
      <c r="Z2760" s="45">
        <f t="shared" si="351"/>
        <v>0</v>
      </c>
      <c r="AA2760" s="43" t="str">
        <f t="shared" si="352"/>
        <v>no values</v>
      </c>
      <c r="AD2760" s="42">
        <f>Beazley_data[[#This Row],[Cat_incurred]]+Beazley_data[[#This Row],[incurred_exc_cat]]</f>
        <v>6396144.6321302</v>
      </c>
      <c r="AE2760" s="40">
        <f t="shared" si="353"/>
        <v>6509207.99893896</v>
      </c>
      <c r="AF2760" s="43">
        <f t="shared" si="354"/>
        <v>1.7369757861046994E-2</v>
      </c>
    </row>
    <row r="2761" spans="1:32" x14ac:dyDescent="0.25">
      <c r="A2761" s="46" t="s">
        <v>3050</v>
      </c>
      <c r="B2761" s="46" t="s">
        <v>47</v>
      </c>
      <c r="C2761">
        <v>2015</v>
      </c>
      <c r="D2761" s="84">
        <v>6385880.2348999996</v>
      </c>
      <c r="E2761">
        <v>319216.39673088503</v>
      </c>
      <c r="F2761">
        <v>1554947.6762000001</v>
      </c>
      <c r="G2761">
        <v>1554947.6762000001</v>
      </c>
      <c r="H2761">
        <v>0</v>
      </c>
      <c r="I2761">
        <v>0</v>
      </c>
      <c r="J2761">
        <v>0.99704944134290696</v>
      </c>
      <c r="K2761">
        <v>1554947.6762000001</v>
      </c>
      <c r="L2761">
        <v>1554947.6762000001</v>
      </c>
      <c r="M2761" s="38">
        <f>IF(OR(Beazley_data[[#This Row],[total_RC]]&lt;0.6,Beazley_data[[#This Row],[total_RC]]&gt;2),1,Beazley_data[[#This Row],[total_RC]])</f>
        <v>0.99704944134290696</v>
      </c>
      <c r="P2761" s="39" t="str">
        <f>Beazley_data[[#This Row],[key]]</f>
        <v>SC2015</v>
      </c>
      <c r="Q2761" s="40">
        <f>Beazley_data[[#This Row],[WEP]]</f>
        <v>6385880.2348999996</v>
      </c>
      <c r="R2761" s="40">
        <f t="shared" si="347"/>
        <v>6768794.35097849</v>
      </c>
      <c r="S2761" s="41">
        <f t="shared" si="348"/>
        <v>5.6570505207199376E-2</v>
      </c>
      <c r="U2761" s="42">
        <f>Beazley_data[[#This Row],[Acq_costs]]</f>
        <v>319216.39673088503</v>
      </c>
      <c r="V2761" s="40">
        <f t="shared" si="349"/>
        <v>355058.80508299201</v>
      </c>
      <c r="W2761" s="43">
        <f t="shared" si="350"/>
        <v>0.10094780875446568</v>
      </c>
      <c r="Y2761" s="44">
        <f>Beazley_data[[#This Row],[total_RC]]</f>
        <v>0.99704944134290696</v>
      </c>
      <c r="Z2761" s="45">
        <f t="shared" si="351"/>
        <v>0.99885493686847004</v>
      </c>
      <c r="AA2761" s="43">
        <f t="shared" si="352"/>
        <v>1.8075653019481771E-3</v>
      </c>
      <c r="AD2761" s="42">
        <f>Beazley_data[[#This Row],[Cat_incurred]]+Beazley_data[[#This Row],[incurred_exc_cat]]</f>
        <v>1554947.6762000001</v>
      </c>
      <c r="AE2761" s="40">
        <f t="shared" si="353"/>
        <v>1554947.6762000001</v>
      </c>
      <c r="AF2761" s="43">
        <f t="shared" si="354"/>
        <v>0</v>
      </c>
    </row>
    <row r="2762" spans="1:32" x14ac:dyDescent="0.25">
      <c r="A2762" s="48" t="s">
        <v>3051</v>
      </c>
      <c r="B2762" s="48" t="s">
        <v>47</v>
      </c>
      <c r="C2762" s="49">
        <v>2016</v>
      </c>
      <c r="D2762" s="85">
        <v>7745175.8846000005</v>
      </c>
      <c r="E2762" s="49">
        <v>409729.10067891103</v>
      </c>
      <c r="F2762" s="49">
        <v>3964568.11294362</v>
      </c>
      <c r="G2762" s="49">
        <v>3964568.11294362</v>
      </c>
      <c r="H2762" s="49">
        <v>0</v>
      </c>
      <c r="I2762" s="49">
        <v>0</v>
      </c>
      <c r="J2762" s="49">
        <v>1</v>
      </c>
      <c r="K2762" s="49">
        <v>3964568.11294362</v>
      </c>
      <c r="L2762" s="49">
        <v>3964568.11294362</v>
      </c>
      <c r="M2762" s="38">
        <f>IF(OR(Beazley_data[[#This Row],[total_RC]]&lt;0.6,Beazley_data[[#This Row],[total_RC]]&gt;2),1,Beazley_data[[#This Row],[total_RC]])</f>
        <v>1</v>
      </c>
      <c r="P2762" s="39" t="str">
        <f>Beazley_data[[#This Row],[key]]</f>
        <v>SC2016</v>
      </c>
      <c r="Q2762" s="40">
        <f>Beazley_data[[#This Row],[WEP]]</f>
        <v>7745175.8846000005</v>
      </c>
      <c r="R2762" s="40">
        <f t="shared" si="347"/>
        <v>8107744.9813656798</v>
      </c>
      <c r="S2762" s="41">
        <f t="shared" si="348"/>
        <v>4.4718858030066908E-2</v>
      </c>
      <c r="U2762" s="42">
        <f>Beazley_data[[#This Row],[Acq_costs]]</f>
        <v>409729.10067891103</v>
      </c>
      <c r="V2762" s="40">
        <f t="shared" si="349"/>
        <v>339241.18342695001</v>
      </c>
      <c r="W2762" s="43">
        <f t="shared" si="350"/>
        <v>-0.20778113240823376</v>
      </c>
      <c r="Y2762" s="44">
        <f>Beazley_data[[#This Row],[total_RC]]</f>
        <v>1</v>
      </c>
      <c r="Z2762" s="45">
        <f t="shared" si="351"/>
        <v>1</v>
      </c>
      <c r="AA2762" s="43">
        <f t="shared" si="352"/>
        <v>0</v>
      </c>
      <c r="AD2762" s="42">
        <f>Beazley_data[[#This Row],[Cat_incurred]]+Beazley_data[[#This Row],[incurred_exc_cat]]</f>
        <v>3964568.11294362</v>
      </c>
      <c r="AE2762" s="40">
        <f t="shared" si="353"/>
        <v>4036198.6866285601</v>
      </c>
      <c r="AF2762" s="43">
        <f t="shared" si="354"/>
        <v>1.7747038549475666E-2</v>
      </c>
    </row>
    <row r="2763" spans="1:32" x14ac:dyDescent="0.25">
      <c r="A2763" s="46" t="s">
        <v>3052</v>
      </c>
      <c r="B2763" s="46" t="s">
        <v>47</v>
      </c>
      <c r="C2763">
        <v>2017</v>
      </c>
      <c r="D2763" s="84">
        <v>6431376.7929999996</v>
      </c>
      <c r="E2763">
        <v>456174.43634063698</v>
      </c>
      <c r="F2763">
        <v>0</v>
      </c>
      <c r="G2763">
        <v>0</v>
      </c>
      <c r="H2763">
        <v>236023.15851899999</v>
      </c>
      <c r="I2763">
        <v>236023.15851899999</v>
      </c>
      <c r="J2763">
        <v>1</v>
      </c>
      <c r="K2763">
        <v>236023.15851899999</v>
      </c>
      <c r="L2763">
        <v>236023.15851899999</v>
      </c>
      <c r="M2763" s="38">
        <f>IF(OR(Beazley_data[[#This Row],[total_RC]]&lt;0.6,Beazley_data[[#This Row],[total_RC]]&gt;2),1,Beazley_data[[#This Row],[total_RC]])</f>
        <v>1</v>
      </c>
      <c r="P2763" s="39" t="str">
        <f>Beazley_data[[#This Row],[key]]</f>
        <v>SC2017</v>
      </c>
      <c r="Q2763" s="40">
        <f>Beazley_data[[#This Row],[WEP]]</f>
        <v>6431376.7929999996</v>
      </c>
      <c r="R2763" s="40">
        <f t="shared" si="347"/>
        <v>6759065.0643184902</v>
      </c>
      <c r="S2763" s="41">
        <f t="shared" si="348"/>
        <v>4.8481301511414152E-2</v>
      </c>
      <c r="U2763" s="42">
        <f>Beazley_data[[#This Row],[Acq_costs]]</f>
        <v>456174.43634063698</v>
      </c>
      <c r="V2763" s="40">
        <f t="shared" si="349"/>
        <v>434078.914082503</v>
      </c>
      <c r="W2763" s="43">
        <f t="shared" si="350"/>
        <v>-5.0902086098414817E-2</v>
      </c>
      <c r="Y2763" s="44">
        <f>Beazley_data[[#This Row],[total_RC]]</f>
        <v>1</v>
      </c>
      <c r="Z2763" s="45">
        <f t="shared" si="351"/>
        <v>0.99762067600230597</v>
      </c>
      <c r="AA2763" s="43">
        <f t="shared" si="352"/>
        <v>-2.3849986822932763E-3</v>
      </c>
      <c r="AD2763" s="42">
        <f>Beazley_data[[#This Row],[Cat_incurred]]+Beazley_data[[#This Row],[incurred_exc_cat]]</f>
        <v>236023.15851899999</v>
      </c>
      <c r="AE2763" s="40">
        <f t="shared" si="353"/>
        <v>246060.29017200001</v>
      </c>
      <c r="AF2763" s="43">
        <f t="shared" si="354"/>
        <v>4.079135095705165E-2</v>
      </c>
    </row>
    <row r="2764" spans="1:32" x14ac:dyDescent="0.25">
      <c r="A2764" s="48" t="s">
        <v>3053</v>
      </c>
      <c r="B2764" s="48" t="s">
        <v>47</v>
      </c>
      <c r="C2764" s="49">
        <v>2018</v>
      </c>
      <c r="D2764" s="85">
        <v>4507600.8953999998</v>
      </c>
      <c r="E2764" s="49">
        <v>370576.22220749001</v>
      </c>
      <c r="F2764" s="49">
        <v>7880039.1085346099</v>
      </c>
      <c r="G2764" s="49">
        <v>7880039.1085346099</v>
      </c>
      <c r="H2764" s="49">
        <v>1143083.70938131</v>
      </c>
      <c r="I2764" s="49">
        <v>1143083.70938131</v>
      </c>
      <c r="J2764" s="49">
        <v>1.0321624990416201</v>
      </c>
      <c r="K2764" s="49">
        <v>9023122.8179159202</v>
      </c>
      <c r="L2764" s="49">
        <v>9023122.8179159202</v>
      </c>
      <c r="M2764" s="38">
        <f>IF(OR(Beazley_data[[#This Row],[total_RC]]&lt;0.6,Beazley_data[[#This Row],[total_RC]]&gt;2),1,Beazley_data[[#This Row],[total_RC]])</f>
        <v>1.0321624990416201</v>
      </c>
      <c r="P2764" s="39" t="str">
        <f>Beazley_data[[#This Row],[key]]</f>
        <v>SC2018</v>
      </c>
      <c r="Q2764" s="40">
        <f>Beazley_data[[#This Row],[WEP]]</f>
        <v>4507600.8953999998</v>
      </c>
      <c r="R2764" s="40">
        <f t="shared" si="347"/>
        <v>5155023.4054861199</v>
      </c>
      <c r="S2764" s="41">
        <f t="shared" si="348"/>
        <v>0.1255906053495538</v>
      </c>
      <c r="U2764" s="42">
        <f>Beazley_data[[#This Row],[Acq_costs]]</f>
        <v>370576.22220749001</v>
      </c>
      <c r="V2764" s="40">
        <f t="shared" si="349"/>
        <v>375381.60619482002</v>
      </c>
      <c r="W2764" s="43">
        <f t="shared" si="350"/>
        <v>1.2801330454204677E-2</v>
      </c>
      <c r="Y2764" s="44">
        <f>Beazley_data[[#This Row],[total_RC]]</f>
        <v>1.0321624990416201</v>
      </c>
      <c r="Z2764" s="45">
        <f t="shared" si="351"/>
        <v>1.01768862258124</v>
      </c>
      <c r="AA2764" s="43">
        <f t="shared" si="352"/>
        <v>-1.4222303501506019E-2</v>
      </c>
      <c r="AD2764" s="42">
        <f>Beazley_data[[#This Row],[Cat_incurred]]+Beazley_data[[#This Row],[incurred_exc_cat]]</f>
        <v>9023122.8179159202</v>
      </c>
      <c r="AE2764" s="40">
        <f t="shared" si="353"/>
        <v>8586494.7673622798</v>
      </c>
      <c r="AF2764" s="43">
        <f t="shared" si="354"/>
        <v>-5.0850558042996388E-2</v>
      </c>
    </row>
    <row r="2765" spans="1:32" x14ac:dyDescent="0.25">
      <c r="A2765" s="46" t="s">
        <v>3054</v>
      </c>
      <c r="B2765" s="46" t="s">
        <v>47</v>
      </c>
      <c r="C2765">
        <v>2019</v>
      </c>
      <c r="D2765" s="84">
        <v>4649646.9315999998</v>
      </c>
      <c r="E2765">
        <v>428053.72630276298</v>
      </c>
      <c r="F2765">
        <v>6394873.3712433102</v>
      </c>
      <c r="G2765">
        <v>6394873.3712433102</v>
      </c>
      <c r="H2765">
        <v>1640005</v>
      </c>
      <c r="I2765">
        <v>1640005</v>
      </c>
      <c r="J2765">
        <v>1.00000049176815</v>
      </c>
      <c r="K2765">
        <v>8034878.3712433102</v>
      </c>
      <c r="L2765">
        <v>8034878.3712433102</v>
      </c>
      <c r="M2765" s="38">
        <f>IF(OR(Beazley_data[[#This Row],[total_RC]]&lt;0.6,Beazley_data[[#This Row],[total_RC]]&gt;2),1,Beazley_data[[#This Row],[total_RC]])</f>
        <v>1.00000049176815</v>
      </c>
      <c r="P2765" s="39" t="str">
        <f>Beazley_data[[#This Row],[key]]</f>
        <v>SC2019</v>
      </c>
      <c r="Q2765" s="40">
        <f>Beazley_data[[#This Row],[WEP]]</f>
        <v>4649646.9315999998</v>
      </c>
      <c r="R2765" s="40">
        <f t="shared" si="347"/>
        <v>5499594.4542751601</v>
      </c>
      <c r="S2765" s="41">
        <f t="shared" si="348"/>
        <v>0.15454730885009998</v>
      </c>
      <c r="U2765" s="42">
        <f>Beazley_data[[#This Row],[Acq_costs]]</f>
        <v>428053.72630276298</v>
      </c>
      <c r="V2765" s="40">
        <f t="shared" si="349"/>
        <v>451137.33140072197</v>
      </c>
      <c r="W2765" s="43">
        <f t="shared" si="350"/>
        <v>5.1167579118951298E-2</v>
      </c>
      <c r="Y2765" s="44">
        <f>Beazley_data[[#This Row],[total_RC]]</f>
        <v>1.00000049176815</v>
      </c>
      <c r="Z2765" s="45">
        <f t="shared" si="351"/>
        <v>1.0000003769040999</v>
      </c>
      <c r="AA2765" s="43">
        <f t="shared" si="352"/>
        <v>-1.1486400675651976E-7</v>
      </c>
      <c r="AD2765" s="42">
        <f>Beazley_data[[#This Row],[Cat_incurred]]+Beazley_data[[#This Row],[incurred_exc_cat]]</f>
        <v>8034878.3712433102</v>
      </c>
      <c r="AE2765" s="40">
        <f t="shared" si="353"/>
        <v>9965929.4602193907</v>
      </c>
      <c r="AF2765" s="43">
        <f t="shared" si="354"/>
        <v>0.19376527765766166</v>
      </c>
    </row>
    <row r="2766" spans="1:32" x14ac:dyDescent="0.25">
      <c r="A2766" s="48" t="s">
        <v>3055</v>
      </c>
      <c r="B2766" s="48" t="s">
        <v>47</v>
      </c>
      <c r="C2766" s="49">
        <v>2020</v>
      </c>
      <c r="D2766" s="85">
        <v>7665939.7203000002</v>
      </c>
      <c r="E2766" s="49">
        <v>615388.57869867398</v>
      </c>
      <c r="F2766" s="49">
        <v>6500022.5</v>
      </c>
      <c r="G2766" s="49">
        <v>6500022.5</v>
      </c>
      <c r="H2766" s="49">
        <v>190319.2</v>
      </c>
      <c r="I2766" s="49">
        <v>190319.2</v>
      </c>
      <c r="J2766" s="49">
        <v>1.00414214023713</v>
      </c>
      <c r="K2766" s="49">
        <v>6690341.7000000002</v>
      </c>
      <c r="L2766" s="49">
        <v>6690341.7000000002</v>
      </c>
      <c r="M2766" s="38">
        <f>IF(OR(Beazley_data[[#This Row],[total_RC]]&lt;0.6,Beazley_data[[#This Row],[total_RC]]&gt;2),1,Beazley_data[[#This Row],[total_RC]])</f>
        <v>1.00414214023713</v>
      </c>
      <c r="P2766" s="39" t="str">
        <f>Beazley_data[[#This Row],[key]]</f>
        <v>SC2020</v>
      </c>
      <c r="Q2766" s="40">
        <f>Beazley_data[[#This Row],[WEP]]</f>
        <v>7665939.7203000002</v>
      </c>
      <c r="R2766" s="40">
        <f t="shared" si="347"/>
        <v>15430381.9569105</v>
      </c>
      <c r="S2766" s="41">
        <f t="shared" si="348"/>
        <v>0.5031918366177055</v>
      </c>
      <c r="U2766" s="42">
        <f>Beazley_data[[#This Row],[Acq_costs]]</f>
        <v>615388.57869867398</v>
      </c>
      <c r="V2766" s="40">
        <f t="shared" si="349"/>
        <v>939829.11091619695</v>
      </c>
      <c r="W2766" s="43">
        <f t="shared" si="350"/>
        <v>0.34521226087712964</v>
      </c>
      <c r="Y2766" s="44">
        <f>Beazley_data[[#This Row],[total_RC]]</f>
        <v>1.00414214023713</v>
      </c>
      <c r="Z2766" s="45">
        <f t="shared" si="351"/>
        <v>1.0528393287956901</v>
      </c>
      <c r="AA2766" s="43">
        <f t="shared" si="352"/>
        <v>4.6253200490015203E-2</v>
      </c>
      <c r="AD2766" s="42">
        <f>Beazley_data[[#This Row],[Cat_incurred]]+Beazley_data[[#This Row],[incurred_exc_cat]]</f>
        <v>6690341.7000000002</v>
      </c>
      <c r="AE2766" s="40">
        <f t="shared" si="353"/>
        <v>6500022.5</v>
      </c>
      <c r="AF2766" s="43">
        <f t="shared" si="354"/>
        <v>-2.927977557000767E-2</v>
      </c>
    </row>
    <row r="2767" spans="1:32" x14ac:dyDescent="0.25">
      <c r="A2767" s="46" t="s">
        <v>3056</v>
      </c>
      <c r="B2767" s="46" t="s">
        <v>47</v>
      </c>
      <c r="C2767">
        <v>2021</v>
      </c>
      <c r="D2767" s="84">
        <v>12146649.821799999</v>
      </c>
      <c r="E2767">
        <v>694123.61236213602</v>
      </c>
      <c r="F2767">
        <v>24903406.059999999</v>
      </c>
      <c r="G2767">
        <v>24903406.059999999</v>
      </c>
      <c r="H2767">
        <v>3625846.0572105502</v>
      </c>
      <c r="I2767">
        <v>3625846.0572105502</v>
      </c>
      <c r="J2767">
        <v>1</v>
      </c>
      <c r="K2767">
        <v>28529252.117210601</v>
      </c>
      <c r="L2767">
        <v>28529252.117210601</v>
      </c>
      <c r="M2767" s="38">
        <f>IF(OR(Beazley_data[[#This Row],[total_RC]]&lt;0.6,Beazley_data[[#This Row],[total_RC]]&gt;2),1,Beazley_data[[#This Row],[total_RC]])</f>
        <v>1</v>
      </c>
      <c r="P2767" s="39" t="str">
        <f>Beazley_data[[#This Row],[key]]</f>
        <v>SC2021</v>
      </c>
      <c r="Q2767" s="40">
        <f>Beazley_data[[#This Row],[WEP]]</f>
        <v>12146649.821799999</v>
      </c>
      <c r="R2767" s="40">
        <f t="shared" si="347"/>
        <v>11488229.434040099</v>
      </c>
      <c r="S2767" s="41">
        <f t="shared" si="348"/>
        <v>-5.7312607790454884E-2</v>
      </c>
      <c r="U2767" s="42">
        <f>Beazley_data[[#This Row],[Acq_costs]]</f>
        <v>694123.61236213602</v>
      </c>
      <c r="V2767" s="40">
        <f t="shared" si="349"/>
        <v>802043.43922777497</v>
      </c>
      <c r="W2767" s="43">
        <f t="shared" si="350"/>
        <v>0.13455608709865707</v>
      </c>
      <c r="Y2767" s="44">
        <f>Beazley_data[[#This Row],[total_RC]]</f>
        <v>1</v>
      </c>
      <c r="Z2767" s="45">
        <f t="shared" si="351"/>
        <v>1.007027428187</v>
      </c>
      <c r="AA2767" s="43">
        <f t="shared" si="352"/>
        <v>6.9783880660051045E-3</v>
      </c>
      <c r="AD2767" s="42">
        <f>Beazley_data[[#This Row],[Cat_incurred]]+Beazley_data[[#This Row],[incurred_exc_cat]]</f>
        <v>28529252.117210548</v>
      </c>
      <c r="AE2767" s="40">
        <f t="shared" si="353"/>
        <v>1080623.9192534001</v>
      </c>
      <c r="AF2767" s="43">
        <f t="shared" si="354"/>
        <v>-25.400722405738829</v>
      </c>
    </row>
    <row r="2768" spans="1:32" x14ac:dyDescent="0.25">
      <c r="A2768" s="48" t="s">
        <v>3057</v>
      </c>
      <c r="B2768" s="48" t="s">
        <v>47</v>
      </c>
      <c r="C2768" s="49">
        <v>2022</v>
      </c>
      <c r="D2768" s="85">
        <v>13749062.237400001</v>
      </c>
      <c r="E2768" s="49">
        <v>1065422.9880281801</v>
      </c>
      <c r="F2768" s="49">
        <v>4500000</v>
      </c>
      <c r="G2768" s="49">
        <v>4500000</v>
      </c>
      <c r="H2768" s="49">
        <v>173006.8309</v>
      </c>
      <c r="I2768" s="49">
        <v>173006.8309</v>
      </c>
      <c r="J2768" s="49">
        <v>1</v>
      </c>
      <c r="K2768" s="49">
        <v>4673006.8309000004</v>
      </c>
      <c r="L2768" s="49">
        <v>4673006.8309000004</v>
      </c>
      <c r="M2768" s="38">
        <f>IF(OR(Beazley_data[[#This Row],[total_RC]]&lt;0.6,Beazley_data[[#This Row],[total_RC]]&gt;2),1,Beazley_data[[#This Row],[total_RC]])</f>
        <v>1</v>
      </c>
      <c r="P2768" s="39" t="str">
        <f>Beazley_data[[#This Row],[key]]</f>
        <v>SC2022</v>
      </c>
      <c r="Q2768" s="40">
        <f>Beazley_data[[#This Row],[WEP]]</f>
        <v>13749062.237400001</v>
      </c>
      <c r="R2768" s="40">
        <f t="shared" si="347"/>
        <v>2859967.83536884</v>
      </c>
      <c r="S2768" s="41">
        <f t="shared" si="348"/>
        <v>-3.8074184847001376</v>
      </c>
      <c r="U2768" s="42">
        <f>Beazley_data[[#This Row],[Acq_costs]]</f>
        <v>1065422.9880281801</v>
      </c>
      <c r="V2768" s="40">
        <f t="shared" si="349"/>
        <v>188601.51207115999</v>
      </c>
      <c r="W2768" s="43">
        <f t="shared" si="350"/>
        <v>-4.6490691740912045</v>
      </c>
      <c r="Y2768" s="44">
        <f>Beazley_data[[#This Row],[total_RC]]</f>
        <v>1</v>
      </c>
      <c r="Z2768" s="45">
        <f t="shared" si="351"/>
        <v>0.99294786161104598</v>
      </c>
      <c r="AA2768" s="43">
        <f t="shared" si="352"/>
        <v>-7.1022242572857872E-3</v>
      </c>
      <c r="AD2768" s="42">
        <f>Beazley_data[[#This Row],[Cat_incurred]]+Beazley_data[[#This Row],[incurred_exc_cat]]</f>
        <v>4673006.8309000004</v>
      </c>
      <c r="AE2768" s="40">
        <f t="shared" si="353"/>
        <v>0</v>
      </c>
      <c r="AF2768" s="43" t="str">
        <f t="shared" si="354"/>
        <v>no values</v>
      </c>
    </row>
    <row r="2769" spans="1:32" x14ac:dyDescent="0.25">
      <c r="A2769" s="46" t="s">
        <v>3058</v>
      </c>
      <c r="B2769" s="46" t="s">
        <v>47</v>
      </c>
      <c r="C2769">
        <v>2023</v>
      </c>
      <c r="D2769" s="84">
        <v>21479048.574099999</v>
      </c>
      <c r="E2769">
        <v>1987652.6730168599</v>
      </c>
      <c r="F2769">
        <v>0</v>
      </c>
      <c r="G2769">
        <v>0</v>
      </c>
      <c r="H2769">
        <v>0</v>
      </c>
      <c r="I2769">
        <v>0</v>
      </c>
      <c r="J2769">
        <v>1</v>
      </c>
      <c r="K2769">
        <v>0</v>
      </c>
      <c r="L2769">
        <v>0</v>
      </c>
      <c r="M2769" s="38">
        <f>IF(OR(Beazley_data[[#This Row],[total_RC]]&lt;0.6,Beazley_data[[#This Row],[total_RC]]&gt;2),1,Beazley_data[[#This Row],[total_RC]])</f>
        <v>1</v>
      </c>
      <c r="P2769" s="39" t="str">
        <f>Beazley_data[[#This Row],[key]]</f>
        <v>SC2023</v>
      </c>
      <c r="Q2769" s="40">
        <f>Beazley_data[[#This Row],[WEP]]</f>
        <v>21479048.574099999</v>
      </c>
      <c r="R2769" s="40">
        <f t="shared" si="347"/>
        <v>0</v>
      </c>
      <c r="S2769" s="41" t="str">
        <f t="shared" si="348"/>
        <v>no values</v>
      </c>
      <c r="U2769" s="42">
        <f>Beazley_data[[#This Row],[Acq_costs]]</f>
        <v>1987652.6730168599</v>
      </c>
      <c r="V2769" s="40">
        <f t="shared" si="349"/>
        <v>0</v>
      </c>
      <c r="W2769" s="43" t="str">
        <f t="shared" si="350"/>
        <v>no values</v>
      </c>
      <c r="Y2769" s="44">
        <f>Beazley_data[[#This Row],[total_RC]]</f>
        <v>1</v>
      </c>
      <c r="Z2769" s="45">
        <f t="shared" si="351"/>
        <v>0</v>
      </c>
      <c r="AA2769" s="43" t="str">
        <f t="shared" si="352"/>
        <v>no values</v>
      </c>
      <c r="AD2769" s="42">
        <f>Beazley_data[[#This Row],[Cat_incurred]]+Beazley_data[[#This Row],[incurred_exc_cat]]</f>
        <v>0</v>
      </c>
      <c r="AE2769" s="40">
        <f t="shared" si="353"/>
        <v>0</v>
      </c>
      <c r="AF2769" s="43" t="str">
        <f t="shared" si="354"/>
        <v>no values</v>
      </c>
    </row>
    <row r="2770" spans="1:32" x14ac:dyDescent="0.25">
      <c r="A2770" s="48" t="s">
        <v>3059</v>
      </c>
      <c r="B2770" s="48" t="s">
        <v>47</v>
      </c>
      <c r="C2770" s="49">
        <v>2024</v>
      </c>
      <c r="D2770" s="85">
        <v>7504959.8474000003</v>
      </c>
      <c r="E2770" s="49">
        <v>955697.99085991597</v>
      </c>
      <c r="F2770" s="49">
        <v>0</v>
      </c>
      <c r="G2770" s="49">
        <v>0</v>
      </c>
      <c r="H2770" s="49">
        <v>0</v>
      </c>
      <c r="I2770" s="49">
        <v>0</v>
      </c>
      <c r="J2770" s="49">
        <v>1.29071165813672</v>
      </c>
      <c r="K2770" s="49">
        <v>0</v>
      </c>
      <c r="L2770" s="49">
        <v>0</v>
      </c>
      <c r="M2770" s="38">
        <f>IF(OR(Beazley_data[[#This Row],[total_RC]]&lt;0.6,Beazley_data[[#This Row],[total_RC]]&gt;2),1,Beazley_data[[#This Row],[total_RC]])</f>
        <v>1.29071165813672</v>
      </c>
      <c r="P2770" s="39" t="str">
        <f>Beazley_data[[#This Row],[key]]</f>
        <v>SC2024</v>
      </c>
      <c r="Q2770" s="40">
        <f>Beazley_data[[#This Row],[WEP]]</f>
        <v>7504959.8474000003</v>
      </c>
      <c r="R2770" s="40">
        <f t="shared" si="347"/>
        <v>0</v>
      </c>
      <c r="S2770" s="41" t="str">
        <f t="shared" si="348"/>
        <v>no values</v>
      </c>
      <c r="U2770" s="42">
        <f>Beazley_data[[#This Row],[Acq_costs]]</f>
        <v>955697.99085991597</v>
      </c>
      <c r="V2770" s="40">
        <f t="shared" si="349"/>
        <v>0</v>
      </c>
      <c r="W2770" s="43" t="str">
        <f t="shared" si="350"/>
        <v>no values</v>
      </c>
      <c r="Y2770" s="44">
        <f>Beazley_data[[#This Row],[total_RC]]</f>
        <v>1.29071165813672</v>
      </c>
      <c r="Z2770" s="45">
        <f t="shared" si="351"/>
        <v>0</v>
      </c>
      <c r="AA2770" s="43" t="str">
        <f t="shared" si="352"/>
        <v>no values</v>
      </c>
      <c r="AD2770" s="42">
        <f>Beazley_data[[#This Row],[Cat_incurred]]+Beazley_data[[#This Row],[incurred_exc_cat]]</f>
        <v>0</v>
      </c>
      <c r="AE2770" s="40">
        <f t="shared" si="353"/>
        <v>0</v>
      </c>
      <c r="AF2770" s="43" t="str">
        <f t="shared" si="354"/>
        <v>no values</v>
      </c>
    </row>
    <row r="2771" spans="1:32" x14ac:dyDescent="0.25">
      <c r="A2771" s="46" t="s">
        <v>3060</v>
      </c>
      <c r="B2771" s="46" t="s">
        <v>49</v>
      </c>
      <c r="C2771">
        <v>2014</v>
      </c>
      <c r="D2771" s="84">
        <v>61449.623399999997</v>
      </c>
      <c r="E2771">
        <v>10535.358426836599</v>
      </c>
      <c r="F2771">
        <v>0</v>
      </c>
      <c r="G2771">
        <v>0</v>
      </c>
      <c r="H2771">
        <v>0</v>
      </c>
      <c r="I2771">
        <v>0</v>
      </c>
      <c r="K2771">
        <v>0</v>
      </c>
      <c r="L2771">
        <v>0</v>
      </c>
      <c r="M2771" s="38">
        <f>IF(OR(Beazley_data[[#This Row],[total_RC]]&lt;0.6,Beazley_data[[#This Row],[total_RC]]&gt;2),1,Beazley_data[[#This Row],[total_RC]])</f>
        <v>1</v>
      </c>
      <c r="P2771" s="39" t="str">
        <f>Beazley_data[[#This Row],[key]]</f>
        <v>SL2014</v>
      </c>
      <c r="Q2771" s="40">
        <f>Beazley_data[[#This Row],[WEP]]</f>
        <v>61449.623399999997</v>
      </c>
      <c r="R2771" s="40">
        <f t="shared" si="347"/>
        <v>55783.273652000003</v>
      </c>
      <c r="S2771" s="41">
        <f t="shared" si="348"/>
        <v>-0.10157793505180629</v>
      </c>
      <c r="U2771" s="42">
        <f>Beazley_data[[#This Row],[Acq_costs]]</f>
        <v>10535.358426836599</v>
      </c>
      <c r="V2771" s="40">
        <f t="shared" si="349"/>
        <v>8418.6918999999998</v>
      </c>
      <c r="W2771" s="43">
        <f t="shared" si="350"/>
        <v>-0.25142463365794387</v>
      </c>
      <c r="Y2771" s="44">
        <f>Beazley_data[[#This Row],[total_RC]]</f>
        <v>0</v>
      </c>
      <c r="Z2771" s="45">
        <f t="shared" si="351"/>
        <v>0</v>
      </c>
      <c r="AA2771" s="43" t="str">
        <f t="shared" si="352"/>
        <v>no values</v>
      </c>
      <c r="AD2771" s="42">
        <f>Beazley_data[[#This Row],[Cat_incurred]]+Beazley_data[[#This Row],[incurred_exc_cat]]</f>
        <v>0</v>
      </c>
      <c r="AE2771" s="40">
        <f t="shared" si="353"/>
        <v>0</v>
      </c>
      <c r="AF2771" s="43" t="str">
        <f t="shared" si="354"/>
        <v>no values</v>
      </c>
    </row>
    <row r="2772" spans="1:32" x14ac:dyDescent="0.25">
      <c r="A2772" s="48" t="s">
        <v>3061</v>
      </c>
      <c r="B2772" s="48" t="s">
        <v>49</v>
      </c>
      <c r="C2772" s="49">
        <v>2015</v>
      </c>
      <c r="D2772" s="85">
        <v>455169.31160000002</v>
      </c>
      <c r="E2772" s="49">
        <v>105010.013135482</v>
      </c>
      <c r="F2772" s="49">
        <v>0</v>
      </c>
      <c r="G2772" s="49">
        <v>0</v>
      </c>
      <c r="H2772" s="49">
        <v>0</v>
      </c>
      <c r="I2772" s="49">
        <v>0</v>
      </c>
      <c r="J2772" s="49">
        <v>0.98587591624631798</v>
      </c>
      <c r="K2772" s="49">
        <v>0</v>
      </c>
      <c r="L2772" s="49">
        <v>0</v>
      </c>
      <c r="M2772" s="38">
        <f>IF(OR(Beazley_data[[#This Row],[total_RC]]&lt;0.6,Beazley_data[[#This Row],[total_RC]]&gt;2),1,Beazley_data[[#This Row],[total_RC]])</f>
        <v>0.98587591624631798</v>
      </c>
      <c r="P2772" s="39" t="str">
        <f>Beazley_data[[#This Row],[key]]</f>
        <v>SL2015</v>
      </c>
      <c r="Q2772" s="40">
        <f>Beazley_data[[#This Row],[WEP]]</f>
        <v>455169.31160000002</v>
      </c>
      <c r="R2772" s="40">
        <f t="shared" si="347"/>
        <v>225971.693303729</v>
      </c>
      <c r="S2772" s="41">
        <f t="shared" si="348"/>
        <v>-1.0142757924471808</v>
      </c>
      <c r="U2772" s="42">
        <f>Beazley_data[[#This Row],[Acq_costs]]</f>
        <v>105010.013135482</v>
      </c>
      <c r="V2772" s="40">
        <f t="shared" si="349"/>
        <v>47260.816187999997</v>
      </c>
      <c r="W2772" s="43">
        <f t="shared" si="350"/>
        <v>-1.2219255105066322</v>
      </c>
      <c r="Y2772" s="44">
        <f>Beazley_data[[#This Row],[total_RC]]</f>
        <v>0.98587591624631798</v>
      </c>
      <c r="Z2772" s="45">
        <f t="shared" si="351"/>
        <v>0.98592295996421897</v>
      </c>
      <c r="AA2772" s="43">
        <f t="shared" si="352"/>
        <v>4.7715409632708599E-5</v>
      </c>
      <c r="AD2772" s="42">
        <f>Beazley_data[[#This Row],[Cat_incurred]]+Beazley_data[[#This Row],[incurred_exc_cat]]</f>
        <v>0</v>
      </c>
      <c r="AE2772" s="40">
        <f t="shared" si="353"/>
        <v>0</v>
      </c>
      <c r="AF2772" s="43" t="str">
        <f t="shared" si="354"/>
        <v>no values</v>
      </c>
    </row>
    <row r="2773" spans="1:32" x14ac:dyDescent="0.25">
      <c r="A2773" s="46" t="s">
        <v>3062</v>
      </c>
      <c r="B2773" s="46" t="s">
        <v>49</v>
      </c>
      <c r="C2773">
        <v>2016</v>
      </c>
      <c r="D2773" s="84">
        <v>356895.39539999998</v>
      </c>
      <c r="E2773">
        <v>82387.471486812894</v>
      </c>
      <c r="F2773">
        <v>0</v>
      </c>
      <c r="G2773">
        <v>0</v>
      </c>
      <c r="H2773">
        <v>0</v>
      </c>
      <c r="I2773">
        <v>0</v>
      </c>
      <c r="J2773">
        <v>0.989846669578197</v>
      </c>
      <c r="K2773">
        <v>0</v>
      </c>
      <c r="L2773">
        <v>0</v>
      </c>
      <c r="M2773" s="38">
        <f>IF(OR(Beazley_data[[#This Row],[total_RC]]&lt;0.6,Beazley_data[[#This Row],[total_RC]]&gt;2),1,Beazley_data[[#This Row],[total_RC]])</f>
        <v>0.989846669578197</v>
      </c>
      <c r="P2773" s="39" t="str">
        <f>Beazley_data[[#This Row],[key]]</f>
        <v>SL2016</v>
      </c>
      <c r="Q2773" s="40">
        <f>Beazley_data[[#This Row],[WEP]]</f>
        <v>356895.39539999998</v>
      </c>
      <c r="R2773" s="40">
        <f t="shared" si="347"/>
        <v>82367.143339254399</v>
      </c>
      <c r="S2773" s="41">
        <f t="shared" si="348"/>
        <v>-3.3329825574988878</v>
      </c>
      <c r="U2773" s="42">
        <f>Beazley_data[[#This Row],[Acq_costs]]</f>
        <v>82387.471486812894</v>
      </c>
      <c r="V2773" s="40">
        <f t="shared" si="349"/>
        <v>12100.3238515144</v>
      </c>
      <c r="W2773" s="43">
        <f t="shared" si="350"/>
        <v>-5.8086997090166141</v>
      </c>
      <c r="Y2773" s="44">
        <f>Beazley_data[[#This Row],[total_RC]]</f>
        <v>0.989846669578197</v>
      </c>
      <c r="Z2773" s="45">
        <f t="shared" si="351"/>
        <v>0.93828855418476198</v>
      </c>
      <c r="AA2773" s="43">
        <f t="shared" si="352"/>
        <v>-5.4949104050652758E-2</v>
      </c>
      <c r="AD2773" s="42">
        <f>Beazley_data[[#This Row],[Cat_incurred]]+Beazley_data[[#This Row],[incurred_exc_cat]]</f>
        <v>0</v>
      </c>
      <c r="AE2773" s="40">
        <f t="shared" si="353"/>
        <v>0</v>
      </c>
      <c r="AF2773" s="43" t="str">
        <f t="shared" si="354"/>
        <v>no values</v>
      </c>
    </row>
    <row r="2774" spans="1:32" x14ac:dyDescent="0.25">
      <c r="A2774" s="48" t="s">
        <v>3063</v>
      </c>
      <c r="B2774" s="48" t="s">
        <v>49</v>
      </c>
      <c r="C2774" s="49">
        <v>2017</v>
      </c>
      <c r="D2774" s="85">
        <v>551529.82429999998</v>
      </c>
      <c r="E2774" s="49">
        <v>84742.203853900995</v>
      </c>
      <c r="F2774" s="49">
        <v>0</v>
      </c>
      <c r="G2774" s="49">
        <v>0</v>
      </c>
      <c r="H2774" s="49">
        <v>0</v>
      </c>
      <c r="I2774" s="49">
        <v>0</v>
      </c>
      <c r="J2774" s="49">
        <v>1.05437136635228</v>
      </c>
      <c r="K2774" s="49">
        <v>0</v>
      </c>
      <c r="L2774" s="49">
        <v>0</v>
      </c>
      <c r="M2774" s="38">
        <f>IF(OR(Beazley_data[[#This Row],[total_RC]]&lt;0.6,Beazley_data[[#This Row],[total_RC]]&gt;2),1,Beazley_data[[#This Row],[total_RC]])</f>
        <v>1.05437136635228</v>
      </c>
      <c r="P2774" s="39" t="str">
        <f>Beazley_data[[#This Row],[key]]</f>
        <v>SL2017</v>
      </c>
      <c r="Q2774" s="40">
        <f>Beazley_data[[#This Row],[WEP]]</f>
        <v>551529.82429999998</v>
      </c>
      <c r="R2774" s="40">
        <f t="shared" si="347"/>
        <v>337320.434796396</v>
      </c>
      <c r="S2774" s="41">
        <f t="shared" si="348"/>
        <v>-0.63503235323676466</v>
      </c>
      <c r="U2774" s="42">
        <f>Beazley_data[[#This Row],[Acq_costs]]</f>
        <v>84742.203853900995</v>
      </c>
      <c r="V2774" s="40">
        <f t="shared" si="349"/>
        <v>57279.969079565599</v>
      </c>
      <c r="W2774" s="43">
        <f t="shared" si="350"/>
        <v>-0.47943871506265251</v>
      </c>
      <c r="Y2774" s="44">
        <f>Beazley_data[[#This Row],[total_RC]]</f>
        <v>1.05437136635228</v>
      </c>
      <c r="Z2774" s="45">
        <f t="shared" si="351"/>
        <v>1.01912820740212</v>
      </c>
      <c r="AA2774" s="43">
        <f t="shared" si="352"/>
        <v>-3.4581673526630274E-2</v>
      </c>
      <c r="AD2774" s="42">
        <f>Beazley_data[[#This Row],[Cat_incurred]]+Beazley_data[[#This Row],[incurred_exc_cat]]</f>
        <v>0</v>
      </c>
      <c r="AE2774" s="40">
        <f t="shared" si="353"/>
        <v>0</v>
      </c>
      <c r="AF2774" s="43" t="str">
        <f t="shared" si="354"/>
        <v>no values</v>
      </c>
    </row>
    <row r="2775" spans="1:32" x14ac:dyDescent="0.25">
      <c r="A2775" s="46" t="s">
        <v>3064</v>
      </c>
      <c r="B2775" s="46" t="s">
        <v>49</v>
      </c>
      <c r="C2775">
        <v>2018</v>
      </c>
      <c r="D2775" s="84">
        <v>907690.97089999996</v>
      </c>
      <c r="E2775">
        <v>145837.60534095101</v>
      </c>
      <c r="F2775">
        <v>0</v>
      </c>
      <c r="G2775">
        <v>0</v>
      </c>
      <c r="H2775">
        <v>51113.582000000002</v>
      </c>
      <c r="I2775">
        <v>51113.582000000002</v>
      </c>
      <c r="J2775">
        <v>1.0471156662360701</v>
      </c>
      <c r="K2775">
        <v>51113.582000000002</v>
      </c>
      <c r="L2775">
        <v>51113.582000000002</v>
      </c>
      <c r="M2775" s="38">
        <f>IF(OR(Beazley_data[[#This Row],[total_RC]]&lt;0.6,Beazley_data[[#This Row],[total_RC]]&gt;2),1,Beazley_data[[#This Row],[total_RC]])</f>
        <v>1.0471156662360701</v>
      </c>
      <c r="P2775" s="39" t="str">
        <f>Beazley_data[[#This Row],[key]]</f>
        <v>SL2018</v>
      </c>
      <c r="Q2775" s="40">
        <f>Beazley_data[[#This Row],[WEP]]</f>
        <v>907690.97089999996</v>
      </c>
      <c r="R2775" s="40">
        <f t="shared" si="347"/>
        <v>556787.92338835099</v>
      </c>
      <c r="S2775" s="41">
        <f t="shared" si="348"/>
        <v>-0.63022747579763783</v>
      </c>
      <c r="U2775" s="42">
        <f>Beazley_data[[#This Row],[Acq_costs]]</f>
        <v>145837.60534095101</v>
      </c>
      <c r="V2775" s="40">
        <f t="shared" si="349"/>
        <v>99449.423316495595</v>
      </c>
      <c r="W2775" s="43">
        <f t="shared" si="350"/>
        <v>-0.46644998510273955</v>
      </c>
      <c r="Y2775" s="44">
        <f>Beazley_data[[#This Row],[total_RC]]</f>
        <v>1.0471156662360701</v>
      </c>
      <c r="Z2775" s="45">
        <f t="shared" si="351"/>
        <v>1.0222384811082901</v>
      </c>
      <c r="AA2775" s="43">
        <f t="shared" si="352"/>
        <v>-2.4335989681007406E-2</v>
      </c>
      <c r="AD2775" s="42">
        <f>Beazley_data[[#This Row],[Cat_incurred]]+Beazley_data[[#This Row],[incurred_exc_cat]]</f>
        <v>51113.582000000002</v>
      </c>
      <c r="AE2775" s="40">
        <f t="shared" si="353"/>
        <v>51113.582000000002</v>
      </c>
      <c r="AF2775" s="43">
        <f t="shared" si="354"/>
        <v>0</v>
      </c>
    </row>
    <row r="2776" spans="1:32" x14ac:dyDescent="0.25">
      <c r="A2776" s="48" t="s">
        <v>3065</v>
      </c>
      <c r="B2776" s="48" t="s">
        <v>49</v>
      </c>
      <c r="C2776" s="49">
        <v>2019</v>
      </c>
      <c r="D2776" s="85">
        <v>572275.31830000004</v>
      </c>
      <c r="E2776" s="49">
        <v>123592.113499247</v>
      </c>
      <c r="F2776" s="49">
        <v>0</v>
      </c>
      <c r="G2776" s="49">
        <v>0</v>
      </c>
      <c r="H2776" s="49">
        <v>0</v>
      </c>
      <c r="I2776" s="49">
        <v>0</v>
      </c>
      <c r="J2776" s="49">
        <v>1.1207234607852501</v>
      </c>
      <c r="K2776" s="49">
        <v>0</v>
      </c>
      <c r="L2776" s="49">
        <v>0</v>
      </c>
      <c r="M2776" s="38">
        <f>IF(OR(Beazley_data[[#This Row],[total_RC]]&lt;0.6,Beazley_data[[#This Row],[total_RC]]&gt;2),1,Beazley_data[[#This Row],[total_RC]])</f>
        <v>1.1207234607852501</v>
      </c>
      <c r="P2776" s="39" t="str">
        <f>Beazley_data[[#This Row],[key]]</f>
        <v>SL2019</v>
      </c>
      <c r="Q2776" s="40">
        <f>Beazley_data[[#This Row],[WEP]]</f>
        <v>572275.31830000004</v>
      </c>
      <c r="R2776" s="40">
        <f t="shared" si="347"/>
        <v>498106.39213355997</v>
      </c>
      <c r="S2776" s="41">
        <f t="shared" si="348"/>
        <v>-0.14890177547963038</v>
      </c>
      <c r="U2776" s="42">
        <f>Beazley_data[[#This Row],[Acq_costs]]</f>
        <v>123592.113499247</v>
      </c>
      <c r="V2776" s="40">
        <f t="shared" si="349"/>
        <v>105004.08695768099</v>
      </c>
      <c r="W2776" s="43">
        <f t="shared" si="350"/>
        <v>-0.17702193390870016</v>
      </c>
      <c r="Y2776" s="44">
        <f>Beazley_data[[#This Row],[total_RC]]</f>
        <v>1.1207234607852501</v>
      </c>
      <c r="Z2776" s="45">
        <f t="shared" si="351"/>
        <v>1.16182098046802</v>
      </c>
      <c r="AA2776" s="43">
        <f t="shared" si="352"/>
        <v>3.5373366786864556E-2</v>
      </c>
      <c r="AD2776" s="42">
        <f>Beazley_data[[#This Row],[Cat_incurred]]+Beazley_data[[#This Row],[incurred_exc_cat]]</f>
        <v>0</v>
      </c>
      <c r="AE2776" s="40">
        <f t="shared" si="353"/>
        <v>0</v>
      </c>
      <c r="AF2776" s="43" t="str">
        <f t="shared" si="354"/>
        <v>no values</v>
      </c>
    </row>
    <row r="2777" spans="1:32" x14ac:dyDescent="0.25">
      <c r="A2777" s="46" t="s">
        <v>3066</v>
      </c>
      <c r="B2777" s="46" t="s">
        <v>49</v>
      </c>
      <c r="C2777">
        <v>2020</v>
      </c>
      <c r="D2777" s="84">
        <v>1872684.6762999999</v>
      </c>
      <c r="E2777">
        <v>361202.78306853701</v>
      </c>
      <c r="F2777">
        <v>0</v>
      </c>
      <c r="G2777">
        <v>0</v>
      </c>
      <c r="H2777">
        <v>0</v>
      </c>
      <c r="I2777">
        <v>0</v>
      </c>
      <c r="J2777">
        <v>1.1376617929719099</v>
      </c>
      <c r="K2777">
        <v>0</v>
      </c>
      <c r="L2777">
        <v>0</v>
      </c>
      <c r="M2777" s="38">
        <f>IF(OR(Beazley_data[[#This Row],[total_RC]]&lt;0.6,Beazley_data[[#This Row],[total_RC]]&gt;2),1,Beazley_data[[#This Row],[total_RC]])</f>
        <v>1.1376617929719099</v>
      </c>
      <c r="P2777" s="39" t="str">
        <f>Beazley_data[[#This Row],[key]]</f>
        <v>SL2020</v>
      </c>
      <c r="Q2777" s="40">
        <f>Beazley_data[[#This Row],[WEP]]</f>
        <v>1872684.6762999999</v>
      </c>
      <c r="R2777" s="40">
        <f t="shared" si="347"/>
        <v>1476140.9509709401</v>
      </c>
      <c r="S2777" s="41">
        <f t="shared" si="348"/>
        <v>-0.26863540711896855</v>
      </c>
      <c r="U2777" s="42">
        <f>Beazley_data[[#This Row],[Acq_costs]]</f>
        <v>361202.78306853701</v>
      </c>
      <c r="V2777" s="40">
        <f t="shared" si="349"/>
        <v>296660.85348107503</v>
      </c>
      <c r="W2777" s="43">
        <f t="shared" si="350"/>
        <v>-0.21756132914105342</v>
      </c>
      <c r="Y2777" s="44">
        <f>Beazley_data[[#This Row],[total_RC]]</f>
        <v>1.1376617929719099</v>
      </c>
      <c r="Z2777" s="45">
        <f t="shared" si="351"/>
        <v>1.1874197558525701</v>
      </c>
      <c r="AA2777" s="43">
        <f t="shared" si="352"/>
        <v>4.1904274066026308E-2</v>
      </c>
      <c r="AD2777" s="42">
        <f>Beazley_data[[#This Row],[Cat_incurred]]+Beazley_data[[#This Row],[incurred_exc_cat]]</f>
        <v>0</v>
      </c>
      <c r="AE2777" s="40">
        <f t="shared" si="353"/>
        <v>0</v>
      </c>
      <c r="AF2777" s="43" t="str">
        <f t="shared" si="354"/>
        <v>no values</v>
      </c>
    </row>
    <row r="2778" spans="1:32" x14ac:dyDescent="0.25">
      <c r="A2778" s="48" t="s">
        <v>3067</v>
      </c>
      <c r="B2778" s="48" t="s">
        <v>49</v>
      </c>
      <c r="C2778" s="49">
        <v>2021</v>
      </c>
      <c r="D2778" s="85">
        <v>1878329.3955000001</v>
      </c>
      <c r="E2778" s="49">
        <v>378414.02386716701</v>
      </c>
      <c r="F2778" s="49">
        <v>0</v>
      </c>
      <c r="G2778" s="49">
        <v>0</v>
      </c>
      <c r="H2778" s="49">
        <v>0</v>
      </c>
      <c r="I2778" s="49">
        <v>0</v>
      </c>
      <c r="J2778" s="49">
        <v>1.06974618762978</v>
      </c>
      <c r="K2778" s="49">
        <v>0</v>
      </c>
      <c r="L2778" s="49">
        <v>0</v>
      </c>
      <c r="M2778" s="38">
        <f>IF(OR(Beazley_data[[#This Row],[total_RC]]&lt;0.6,Beazley_data[[#This Row],[total_RC]]&gt;2),1,Beazley_data[[#This Row],[total_RC]])</f>
        <v>1.06974618762978</v>
      </c>
      <c r="P2778" s="39" t="str">
        <f>Beazley_data[[#This Row],[key]]</f>
        <v>SL2021</v>
      </c>
      <c r="Q2778" s="40">
        <f>Beazley_data[[#This Row],[WEP]]</f>
        <v>1878329.3955000001</v>
      </c>
      <c r="R2778" s="40">
        <f t="shared" si="347"/>
        <v>1603949.2795539801</v>
      </c>
      <c r="S2778" s="41">
        <f t="shared" si="348"/>
        <v>-0.17106533195508436</v>
      </c>
      <c r="U2778" s="42">
        <f>Beazley_data[[#This Row],[Acq_costs]]</f>
        <v>378414.02386716701</v>
      </c>
      <c r="V2778" s="40">
        <f t="shared" si="349"/>
        <v>288375.05695969501</v>
      </c>
      <c r="W2778" s="43">
        <f t="shared" si="350"/>
        <v>-0.31222869223414274</v>
      </c>
      <c r="Y2778" s="44">
        <f>Beazley_data[[#This Row],[total_RC]]</f>
        <v>1.06974618762978</v>
      </c>
      <c r="Z2778" s="45">
        <f t="shared" si="351"/>
        <v>1.0774295282380699</v>
      </c>
      <c r="AA2778" s="43">
        <f t="shared" si="352"/>
        <v>7.1311769418966426E-3</v>
      </c>
      <c r="AD2778" s="42">
        <f>Beazley_data[[#This Row],[Cat_incurred]]+Beazley_data[[#This Row],[incurred_exc_cat]]</f>
        <v>0</v>
      </c>
      <c r="AE2778" s="40">
        <f t="shared" si="353"/>
        <v>0</v>
      </c>
      <c r="AF2778" s="43" t="str">
        <f t="shared" si="354"/>
        <v>no values</v>
      </c>
    </row>
    <row r="2779" spans="1:32" x14ac:dyDescent="0.25">
      <c r="A2779" s="46" t="s">
        <v>3068</v>
      </c>
      <c r="B2779" s="46" t="s">
        <v>49</v>
      </c>
      <c r="C2779">
        <v>2022</v>
      </c>
      <c r="D2779" s="84">
        <v>2118117.3651000001</v>
      </c>
      <c r="E2779">
        <v>402994.07856093301</v>
      </c>
      <c r="F2779">
        <v>0</v>
      </c>
      <c r="G2779">
        <v>0</v>
      </c>
      <c r="H2779">
        <v>0</v>
      </c>
      <c r="I2779">
        <v>0</v>
      </c>
      <c r="J2779">
        <v>1.0076343177905001</v>
      </c>
      <c r="K2779">
        <v>0</v>
      </c>
      <c r="L2779">
        <v>0</v>
      </c>
      <c r="M2779" s="38">
        <f>IF(OR(Beazley_data[[#This Row],[total_RC]]&lt;0.6,Beazley_data[[#This Row],[total_RC]]&gt;2),1,Beazley_data[[#This Row],[total_RC]])</f>
        <v>1.0076343177905001</v>
      </c>
      <c r="P2779" s="39" t="str">
        <f>Beazley_data[[#This Row],[key]]</f>
        <v>SL2022</v>
      </c>
      <c r="Q2779" s="40">
        <f>Beazley_data[[#This Row],[WEP]]</f>
        <v>2118117.3651000001</v>
      </c>
      <c r="R2779" s="40">
        <f t="shared" si="347"/>
        <v>431877.19915825501</v>
      </c>
      <c r="S2779" s="41">
        <f t="shared" si="348"/>
        <v>-3.9044435993108477</v>
      </c>
      <c r="U2779" s="42">
        <f>Beazley_data[[#This Row],[Acq_costs]]</f>
        <v>402994.07856093301</v>
      </c>
      <c r="V2779" s="40">
        <f t="shared" si="349"/>
        <v>106941.665403915</v>
      </c>
      <c r="W2779" s="43">
        <f t="shared" si="350"/>
        <v>-2.7683542428373284</v>
      </c>
      <c r="Y2779" s="44">
        <f>Beazley_data[[#This Row],[total_RC]]</f>
        <v>1.0076343177905001</v>
      </c>
      <c r="Z2779" s="45">
        <f t="shared" si="351"/>
        <v>0.999806004432369</v>
      </c>
      <c r="AA2779" s="43">
        <f t="shared" si="352"/>
        <v>-7.8298323108946643E-3</v>
      </c>
      <c r="AD2779" s="42">
        <f>Beazley_data[[#This Row],[Cat_incurred]]+Beazley_data[[#This Row],[incurred_exc_cat]]</f>
        <v>0</v>
      </c>
      <c r="AE2779" s="40">
        <f t="shared" si="353"/>
        <v>0</v>
      </c>
      <c r="AF2779" s="43" t="str">
        <f t="shared" si="354"/>
        <v>no values</v>
      </c>
    </row>
    <row r="2780" spans="1:32" x14ac:dyDescent="0.25">
      <c r="A2780" s="48" t="s">
        <v>3069</v>
      </c>
      <c r="B2780" s="48" t="s">
        <v>49</v>
      </c>
      <c r="C2780" s="49">
        <v>2023</v>
      </c>
      <c r="D2780" s="85">
        <v>1715683.0697999999</v>
      </c>
      <c r="E2780" s="49">
        <v>368570.07297779701</v>
      </c>
      <c r="F2780" s="49">
        <v>0</v>
      </c>
      <c r="G2780" s="49">
        <v>0</v>
      </c>
      <c r="H2780" s="49">
        <v>492883.52899999998</v>
      </c>
      <c r="I2780" s="49">
        <v>1418628.3289999999</v>
      </c>
      <c r="J2780" s="49">
        <v>1.02522083477723</v>
      </c>
      <c r="K2780" s="49">
        <v>492883.52899999998</v>
      </c>
      <c r="L2780" s="49">
        <v>1418628.3289999999</v>
      </c>
      <c r="M2780" s="38">
        <f>IF(OR(Beazley_data[[#This Row],[total_RC]]&lt;0.6,Beazley_data[[#This Row],[total_RC]]&gt;2),1,Beazley_data[[#This Row],[total_RC]])</f>
        <v>1.02522083477723</v>
      </c>
      <c r="P2780" s="39" t="str">
        <f>Beazley_data[[#This Row],[key]]</f>
        <v>SL2023</v>
      </c>
      <c r="Q2780" s="40">
        <f>Beazley_data[[#This Row],[WEP]]</f>
        <v>1715683.0697999999</v>
      </c>
      <c r="R2780" s="40">
        <f t="shared" si="347"/>
        <v>0</v>
      </c>
      <c r="S2780" s="41" t="str">
        <f t="shared" si="348"/>
        <v>no values</v>
      </c>
      <c r="U2780" s="42">
        <f>Beazley_data[[#This Row],[Acq_costs]]</f>
        <v>368570.07297779701</v>
      </c>
      <c r="V2780" s="40">
        <f t="shared" si="349"/>
        <v>0</v>
      </c>
      <c r="W2780" s="43" t="str">
        <f t="shared" si="350"/>
        <v>no values</v>
      </c>
      <c r="Y2780" s="44">
        <f>Beazley_data[[#This Row],[total_RC]]</f>
        <v>1.02522083477723</v>
      </c>
      <c r="Z2780" s="45">
        <f t="shared" si="351"/>
        <v>0</v>
      </c>
      <c r="AA2780" s="43" t="str">
        <f t="shared" si="352"/>
        <v>no values</v>
      </c>
      <c r="AD2780" s="42">
        <f>Beazley_data[[#This Row],[Cat_incurred]]+Beazley_data[[#This Row],[incurred_exc_cat]]</f>
        <v>1418628.3289999999</v>
      </c>
      <c r="AE2780" s="40">
        <f t="shared" si="353"/>
        <v>0</v>
      </c>
      <c r="AF2780" s="43" t="str">
        <f t="shared" si="354"/>
        <v>no values</v>
      </c>
    </row>
    <row r="2781" spans="1:32" x14ac:dyDescent="0.25">
      <c r="A2781" s="46" t="s">
        <v>3070</v>
      </c>
      <c r="B2781" s="46" t="s">
        <v>49</v>
      </c>
      <c r="C2781">
        <v>2024</v>
      </c>
      <c r="D2781" s="84">
        <v>656982.95270000002</v>
      </c>
      <c r="E2781">
        <v>142725.581126064</v>
      </c>
      <c r="F2781">
        <v>0</v>
      </c>
      <c r="G2781">
        <v>0</v>
      </c>
      <c r="H2781">
        <v>0</v>
      </c>
      <c r="I2781">
        <v>0</v>
      </c>
      <c r="J2781">
        <v>1.02255525414307</v>
      </c>
      <c r="K2781">
        <v>0</v>
      </c>
      <c r="L2781">
        <v>0</v>
      </c>
      <c r="M2781" s="38">
        <f>IF(OR(Beazley_data[[#This Row],[total_RC]]&lt;0.6,Beazley_data[[#This Row],[total_RC]]&gt;2),1,Beazley_data[[#This Row],[total_RC]])</f>
        <v>1.02255525414307</v>
      </c>
      <c r="P2781" s="39" t="str">
        <f>Beazley_data[[#This Row],[key]]</f>
        <v>SL2024</v>
      </c>
      <c r="Q2781" s="40">
        <f>Beazley_data[[#This Row],[WEP]]</f>
        <v>656982.95270000002</v>
      </c>
      <c r="R2781" s="40">
        <f t="shared" si="347"/>
        <v>0</v>
      </c>
      <c r="S2781" s="41" t="str">
        <f t="shared" si="348"/>
        <v>no values</v>
      </c>
      <c r="U2781" s="42">
        <f>Beazley_data[[#This Row],[Acq_costs]]</f>
        <v>142725.581126064</v>
      </c>
      <c r="V2781" s="40">
        <f t="shared" si="349"/>
        <v>0</v>
      </c>
      <c r="W2781" s="43" t="str">
        <f t="shared" si="350"/>
        <v>no values</v>
      </c>
      <c r="Y2781" s="44">
        <f>Beazley_data[[#This Row],[total_RC]]</f>
        <v>1.02255525414307</v>
      </c>
      <c r="Z2781" s="45">
        <f t="shared" si="351"/>
        <v>0</v>
      </c>
      <c r="AA2781" s="43" t="str">
        <f t="shared" si="352"/>
        <v>no values</v>
      </c>
      <c r="AD2781" s="42">
        <f>Beazley_data[[#This Row],[Cat_incurred]]+Beazley_data[[#This Row],[incurred_exc_cat]]</f>
        <v>0</v>
      </c>
      <c r="AE2781" s="40">
        <f t="shared" si="353"/>
        <v>0</v>
      </c>
      <c r="AF2781" s="43" t="str">
        <f t="shared" si="354"/>
        <v>no values</v>
      </c>
    </row>
    <row r="2782" spans="1:32" x14ac:dyDescent="0.25">
      <c r="A2782" s="48" t="s">
        <v>3071</v>
      </c>
      <c r="B2782" s="48" t="s">
        <v>48</v>
      </c>
      <c r="C2782" s="49">
        <v>2013</v>
      </c>
      <c r="D2782" s="85">
        <v>187716</v>
      </c>
      <c r="E2782" s="49">
        <v>0</v>
      </c>
      <c r="F2782" s="49">
        <v>0</v>
      </c>
      <c r="G2782" s="49">
        <v>0</v>
      </c>
      <c r="H2782" s="49">
        <v>0</v>
      </c>
      <c r="I2782" s="49">
        <v>0</v>
      </c>
      <c r="J2782" s="49"/>
      <c r="K2782" s="49">
        <v>0</v>
      </c>
      <c r="L2782" s="49">
        <v>0</v>
      </c>
      <c r="M2782" s="38">
        <f>IF(OR(Beazley_data[[#This Row],[total_RC]]&lt;0.6,Beazley_data[[#This Row],[total_RC]]&gt;2),1,Beazley_data[[#This Row],[total_RC]])</f>
        <v>1</v>
      </c>
      <c r="P2782" s="39" t="str">
        <f>Beazley_data[[#This Row],[key]]</f>
        <v>SO2013</v>
      </c>
      <c r="Q2782" s="40">
        <f>Beazley_data[[#This Row],[WEP]]</f>
        <v>187716</v>
      </c>
      <c r="R2782" s="40">
        <f t="shared" si="347"/>
        <v>187716</v>
      </c>
      <c r="S2782" s="41">
        <f t="shared" si="348"/>
        <v>0</v>
      </c>
      <c r="U2782" s="42">
        <f>Beazley_data[[#This Row],[Acq_costs]]</f>
        <v>0</v>
      </c>
      <c r="V2782" s="40">
        <f t="shared" si="349"/>
        <v>0</v>
      </c>
      <c r="W2782" s="43" t="str">
        <f t="shared" si="350"/>
        <v>no values</v>
      </c>
      <c r="Y2782" s="44">
        <f>Beazley_data[[#This Row],[total_RC]]</f>
        <v>0</v>
      </c>
      <c r="Z2782" s="45">
        <f t="shared" si="351"/>
        <v>0</v>
      </c>
      <c r="AA2782" s="43" t="str">
        <f t="shared" si="352"/>
        <v>no values</v>
      </c>
      <c r="AD2782" s="42">
        <f>Beazley_data[[#This Row],[Cat_incurred]]+Beazley_data[[#This Row],[incurred_exc_cat]]</f>
        <v>0</v>
      </c>
      <c r="AE2782" s="40">
        <f t="shared" si="353"/>
        <v>0</v>
      </c>
      <c r="AF2782" s="43" t="str">
        <f t="shared" si="354"/>
        <v>no values</v>
      </c>
    </row>
    <row r="2783" spans="1:32" x14ac:dyDescent="0.25">
      <c r="A2783" s="46" t="s">
        <v>3072</v>
      </c>
      <c r="B2783" s="46" t="s">
        <v>48</v>
      </c>
      <c r="C2783">
        <v>2014</v>
      </c>
      <c r="D2783" s="84">
        <v>1923306.8688999999</v>
      </c>
      <c r="E2783">
        <v>80779.509998798894</v>
      </c>
      <c r="F2783">
        <v>0</v>
      </c>
      <c r="G2783">
        <v>0</v>
      </c>
      <c r="H2783">
        <v>0</v>
      </c>
      <c r="I2783">
        <v>0</v>
      </c>
      <c r="K2783">
        <v>0</v>
      </c>
      <c r="L2783">
        <v>0</v>
      </c>
      <c r="M2783" s="38">
        <f>IF(OR(Beazley_data[[#This Row],[total_RC]]&lt;0.6,Beazley_data[[#This Row],[total_RC]]&gt;2),1,Beazley_data[[#This Row],[total_RC]])</f>
        <v>1</v>
      </c>
      <c r="P2783" s="39" t="str">
        <f>Beazley_data[[#This Row],[key]]</f>
        <v>SO2014</v>
      </c>
      <c r="Q2783" s="40">
        <f>Beazley_data[[#This Row],[WEP]]</f>
        <v>1923306.8688999999</v>
      </c>
      <c r="R2783" s="40">
        <f t="shared" si="347"/>
        <v>1925080.4349408599</v>
      </c>
      <c r="S2783" s="41">
        <f t="shared" si="348"/>
        <v>9.2129451251449072E-4</v>
      </c>
      <c r="U2783" s="42">
        <f>Beazley_data[[#This Row],[Acq_costs]]</f>
        <v>80779.509998798894</v>
      </c>
      <c r="V2783" s="40">
        <f t="shared" si="349"/>
        <v>81360.347366789196</v>
      </c>
      <c r="W2783" s="43">
        <f t="shared" si="350"/>
        <v>7.1390718794717917E-3</v>
      </c>
      <c r="Y2783" s="44">
        <f>Beazley_data[[#This Row],[total_RC]]</f>
        <v>0</v>
      </c>
      <c r="Z2783" s="45">
        <f t="shared" si="351"/>
        <v>0</v>
      </c>
      <c r="AA2783" s="43" t="str">
        <f t="shared" si="352"/>
        <v>no values</v>
      </c>
      <c r="AD2783" s="42">
        <f>Beazley_data[[#This Row],[Cat_incurred]]+Beazley_data[[#This Row],[incurred_exc_cat]]</f>
        <v>0</v>
      </c>
      <c r="AE2783" s="40">
        <f t="shared" si="353"/>
        <v>0</v>
      </c>
      <c r="AF2783" s="43" t="str">
        <f t="shared" si="354"/>
        <v>no values</v>
      </c>
    </row>
    <row r="2784" spans="1:32" x14ac:dyDescent="0.25">
      <c r="A2784" s="48" t="s">
        <v>3073</v>
      </c>
      <c r="B2784" s="48" t="s">
        <v>48</v>
      </c>
      <c r="C2784" s="49">
        <v>2015</v>
      </c>
      <c r="D2784" s="85">
        <v>2808542.3481000001</v>
      </c>
      <c r="E2784" s="49">
        <v>125626.08407117199</v>
      </c>
      <c r="F2784" s="49">
        <v>3000088</v>
      </c>
      <c r="G2784" s="49">
        <v>3000088</v>
      </c>
      <c r="H2784" s="49">
        <v>0</v>
      </c>
      <c r="I2784" s="49">
        <v>0</v>
      </c>
      <c r="J2784" s="49">
        <v>0.94807190756931203</v>
      </c>
      <c r="K2784" s="49">
        <v>3000088</v>
      </c>
      <c r="L2784" s="49">
        <v>3000088</v>
      </c>
      <c r="M2784" s="38">
        <f>IF(OR(Beazley_data[[#This Row],[total_RC]]&lt;0.6,Beazley_data[[#This Row],[total_RC]]&gt;2),1,Beazley_data[[#This Row],[total_RC]])</f>
        <v>0.94807190756931203</v>
      </c>
      <c r="P2784" s="39" t="str">
        <f>Beazley_data[[#This Row],[key]]</f>
        <v>SO2015</v>
      </c>
      <c r="Q2784" s="40">
        <f>Beazley_data[[#This Row],[WEP]]</f>
        <v>2808542.3481000001</v>
      </c>
      <c r="R2784" s="40">
        <f t="shared" si="347"/>
        <v>2693954.0287533398</v>
      </c>
      <c r="S2784" s="41">
        <f t="shared" si="348"/>
        <v>-4.2535365534684878E-2</v>
      </c>
      <c r="U2784" s="42">
        <f>Beazley_data[[#This Row],[Acq_costs]]</f>
        <v>125626.08407117199</v>
      </c>
      <c r="V2784" s="40">
        <f t="shared" si="349"/>
        <v>124462.573948055</v>
      </c>
      <c r="W2784" s="43">
        <f t="shared" si="350"/>
        <v>-9.3482730286663807E-3</v>
      </c>
      <c r="Y2784" s="44">
        <f>Beazley_data[[#This Row],[total_RC]]</f>
        <v>0.94807190756931203</v>
      </c>
      <c r="Z2784" s="45">
        <f t="shared" si="351"/>
        <v>0.94944529410604395</v>
      </c>
      <c r="AA2784" s="43">
        <f t="shared" si="352"/>
        <v>1.446514659936288E-3</v>
      </c>
      <c r="AD2784" s="42">
        <f>Beazley_data[[#This Row],[Cat_incurred]]+Beazley_data[[#This Row],[incurred_exc_cat]]</f>
        <v>3000088</v>
      </c>
      <c r="AE2784" s="40">
        <f t="shared" si="353"/>
        <v>3000088</v>
      </c>
      <c r="AF2784" s="43">
        <f t="shared" si="354"/>
        <v>0</v>
      </c>
    </row>
    <row r="2785" spans="1:32" x14ac:dyDescent="0.25">
      <c r="A2785" s="46" t="s">
        <v>3074</v>
      </c>
      <c r="B2785" s="46" t="s">
        <v>48</v>
      </c>
      <c r="C2785">
        <v>2016</v>
      </c>
      <c r="D2785" s="84">
        <v>3145697.5928000002</v>
      </c>
      <c r="E2785">
        <v>121897.955339583</v>
      </c>
      <c r="F2785">
        <v>0</v>
      </c>
      <c r="G2785">
        <v>0</v>
      </c>
      <c r="H2785">
        <v>198127.78260000001</v>
      </c>
      <c r="I2785">
        <v>198127.78260000001</v>
      </c>
      <c r="J2785">
        <v>0.90336201933548899</v>
      </c>
      <c r="K2785">
        <v>198127.78260000001</v>
      </c>
      <c r="L2785">
        <v>198127.78260000001</v>
      </c>
      <c r="M2785" s="38">
        <f>IF(OR(Beazley_data[[#This Row],[total_RC]]&lt;0.6,Beazley_data[[#This Row],[total_RC]]&gt;2),1,Beazley_data[[#This Row],[total_RC]])</f>
        <v>0.90336201933548899</v>
      </c>
      <c r="P2785" s="39" t="str">
        <f>Beazley_data[[#This Row],[key]]</f>
        <v>SO2016</v>
      </c>
      <c r="Q2785" s="40">
        <f>Beazley_data[[#This Row],[WEP]]</f>
        <v>3145697.5928000002</v>
      </c>
      <c r="R2785" s="40">
        <f t="shared" si="347"/>
        <v>3207776.4066693</v>
      </c>
      <c r="S2785" s="41">
        <f t="shared" si="348"/>
        <v>1.9352600056609787E-2</v>
      </c>
      <c r="U2785" s="42">
        <f>Beazley_data[[#This Row],[Acq_costs]]</f>
        <v>121897.955339583</v>
      </c>
      <c r="V2785" s="40">
        <f t="shared" si="349"/>
        <v>123027.020097384</v>
      </c>
      <c r="W2785" s="43">
        <f t="shared" si="350"/>
        <v>9.177372230159412E-3</v>
      </c>
      <c r="Y2785" s="44">
        <f>Beazley_data[[#This Row],[total_RC]]</f>
        <v>0.90336201933548899</v>
      </c>
      <c r="Z2785" s="45">
        <f t="shared" si="351"/>
        <v>0.90563206861272005</v>
      </c>
      <c r="AA2785" s="43">
        <f t="shared" si="352"/>
        <v>2.5065910935645323E-3</v>
      </c>
      <c r="AD2785" s="42">
        <f>Beazley_data[[#This Row],[Cat_incurred]]+Beazley_data[[#This Row],[incurred_exc_cat]]</f>
        <v>198127.78260000001</v>
      </c>
      <c r="AE2785" s="40">
        <f t="shared" si="353"/>
        <v>198127.78260000001</v>
      </c>
      <c r="AF2785" s="43">
        <f t="shared" si="354"/>
        <v>0</v>
      </c>
    </row>
    <row r="2786" spans="1:32" x14ac:dyDescent="0.25">
      <c r="A2786" s="48" t="s">
        <v>3075</v>
      </c>
      <c r="B2786" s="48" t="s">
        <v>48</v>
      </c>
      <c r="C2786" s="49">
        <v>2017</v>
      </c>
      <c r="D2786" s="85">
        <v>3089808.7910000002</v>
      </c>
      <c r="E2786" s="49">
        <v>183309.77972839901</v>
      </c>
      <c r="F2786" s="49">
        <v>1925958.5181428201</v>
      </c>
      <c r="G2786" s="49">
        <v>1925958.5181428201</v>
      </c>
      <c r="H2786" s="49">
        <v>1369693.4944</v>
      </c>
      <c r="I2786" s="49">
        <v>1369693.4944</v>
      </c>
      <c r="J2786" s="49">
        <v>1.0012926375550499</v>
      </c>
      <c r="K2786" s="49">
        <v>3295652.0125428201</v>
      </c>
      <c r="L2786" s="49">
        <v>3295652.0125428201</v>
      </c>
      <c r="M2786" s="38">
        <f>IF(OR(Beazley_data[[#This Row],[total_RC]]&lt;0.6,Beazley_data[[#This Row],[total_RC]]&gt;2),1,Beazley_data[[#This Row],[total_RC]])</f>
        <v>1.0012926375550499</v>
      </c>
      <c r="P2786" s="39" t="str">
        <f>Beazley_data[[#This Row],[key]]</f>
        <v>SO2017</v>
      </c>
      <c r="Q2786" s="40">
        <f>Beazley_data[[#This Row],[WEP]]</f>
        <v>3089808.7910000002</v>
      </c>
      <c r="R2786" s="40">
        <f t="shared" si="347"/>
        <v>3116790.2218366698</v>
      </c>
      <c r="S2786" s="41">
        <f t="shared" si="348"/>
        <v>8.6568003992164577E-3</v>
      </c>
      <c r="U2786" s="42">
        <f>Beazley_data[[#This Row],[Acq_costs]]</f>
        <v>183309.77972839901</v>
      </c>
      <c r="V2786" s="40">
        <f t="shared" si="349"/>
        <v>185316.816794866</v>
      </c>
      <c r="W2786" s="43">
        <f t="shared" si="350"/>
        <v>1.0830301864555839E-2</v>
      </c>
      <c r="Y2786" s="44">
        <f>Beazley_data[[#This Row],[total_RC]]</f>
        <v>1.0012926375550499</v>
      </c>
      <c r="Z2786" s="45">
        <f t="shared" si="351"/>
        <v>1.0016722639264499</v>
      </c>
      <c r="AA2786" s="43">
        <f t="shared" si="352"/>
        <v>3.7899259575371755E-4</v>
      </c>
      <c r="AD2786" s="42">
        <f>Beazley_data[[#This Row],[Cat_incurred]]+Beazley_data[[#This Row],[incurred_exc_cat]]</f>
        <v>3295652.0125428201</v>
      </c>
      <c r="AE2786" s="40">
        <f t="shared" si="353"/>
        <v>3301831.3026173799</v>
      </c>
      <c r="AF2786" s="43">
        <f t="shared" si="354"/>
        <v>1.8714735879030229E-3</v>
      </c>
    </row>
    <row r="2787" spans="1:32" x14ac:dyDescent="0.25">
      <c r="A2787" s="46" t="s">
        <v>3076</v>
      </c>
      <c r="B2787" s="46" t="s">
        <v>48</v>
      </c>
      <c r="C2787">
        <v>2018</v>
      </c>
      <c r="D2787" s="84">
        <v>3982706.2733999998</v>
      </c>
      <c r="E2787">
        <v>271408.90159418498</v>
      </c>
      <c r="F2787">
        <v>0</v>
      </c>
      <c r="G2787">
        <v>0</v>
      </c>
      <c r="H2787">
        <v>45999.35</v>
      </c>
      <c r="I2787">
        <v>45999.35</v>
      </c>
      <c r="J2787">
        <v>0.99366626720987195</v>
      </c>
      <c r="K2787">
        <v>45999.35</v>
      </c>
      <c r="L2787">
        <v>45999.35</v>
      </c>
      <c r="M2787" s="38">
        <f>IF(OR(Beazley_data[[#This Row],[total_RC]]&lt;0.6,Beazley_data[[#This Row],[total_RC]]&gt;2),1,Beazley_data[[#This Row],[total_RC]])</f>
        <v>0.99366626720987195</v>
      </c>
      <c r="P2787" s="39" t="str">
        <f>Beazley_data[[#This Row],[key]]</f>
        <v>SO2018</v>
      </c>
      <c r="Q2787" s="40">
        <f>Beazley_data[[#This Row],[WEP]]</f>
        <v>3982706.2733999998</v>
      </c>
      <c r="R2787" s="40">
        <f t="shared" si="347"/>
        <v>3993611.9818810401</v>
      </c>
      <c r="S2787" s="41">
        <f t="shared" si="348"/>
        <v>2.7307882013874558E-3</v>
      </c>
      <c r="U2787" s="42">
        <f>Beazley_data[[#This Row],[Acq_costs]]</f>
        <v>271408.90159418498</v>
      </c>
      <c r="V2787" s="40">
        <f t="shared" si="349"/>
        <v>273392.22721655399</v>
      </c>
      <c r="W2787" s="43">
        <f t="shared" si="350"/>
        <v>7.254506254846884E-3</v>
      </c>
      <c r="Y2787" s="44">
        <f>Beazley_data[[#This Row],[total_RC]]</f>
        <v>0.99366626720987195</v>
      </c>
      <c r="Z2787" s="45">
        <f t="shared" si="351"/>
        <v>0.99412886377138099</v>
      </c>
      <c r="AA2787" s="43">
        <f t="shared" si="352"/>
        <v>4.6532856892828961E-4</v>
      </c>
      <c r="AD2787" s="42">
        <f>Beazley_data[[#This Row],[Cat_incurred]]+Beazley_data[[#This Row],[incurred_exc_cat]]</f>
        <v>45999.35</v>
      </c>
      <c r="AE2787" s="40">
        <f t="shared" si="353"/>
        <v>45999.35</v>
      </c>
      <c r="AF2787" s="43">
        <f t="shared" si="354"/>
        <v>0</v>
      </c>
    </row>
    <row r="2788" spans="1:32" x14ac:dyDescent="0.25">
      <c r="A2788" s="48" t="s">
        <v>3077</v>
      </c>
      <c r="B2788" s="48" t="s">
        <v>48</v>
      </c>
      <c r="C2788" s="49">
        <v>2019</v>
      </c>
      <c r="D2788" s="85">
        <v>6714423.9286000002</v>
      </c>
      <c r="E2788" s="49">
        <v>508879.035654785</v>
      </c>
      <c r="F2788" s="49">
        <v>1375869.2244259701</v>
      </c>
      <c r="G2788" s="49">
        <v>1375869.2244259701</v>
      </c>
      <c r="H2788" s="49">
        <v>199992</v>
      </c>
      <c r="I2788" s="49">
        <v>199992</v>
      </c>
      <c r="J2788" s="49">
        <v>1.51947108984677</v>
      </c>
      <c r="K2788" s="49">
        <v>1575861.2244259701</v>
      </c>
      <c r="L2788" s="49">
        <v>1575861.2244259701</v>
      </c>
      <c r="M2788" s="38">
        <f>IF(OR(Beazley_data[[#This Row],[total_RC]]&lt;0.6,Beazley_data[[#This Row],[total_RC]]&gt;2),1,Beazley_data[[#This Row],[total_RC]])</f>
        <v>1.51947108984677</v>
      </c>
      <c r="P2788" s="39" t="str">
        <f>Beazley_data[[#This Row],[key]]</f>
        <v>SO2019</v>
      </c>
      <c r="Q2788" s="40">
        <f>Beazley_data[[#This Row],[WEP]]</f>
        <v>6714423.9286000002</v>
      </c>
      <c r="R2788" s="40">
        <f t="shared" si="347"/>
        <v>6441374.1366150295</v>
      </c>
      <c r="S2788" s="41">
        <f t="shared" si="348"/>
        <v>-4.2389991047540605E-2</v>
      </c>
      <c r="U2788" s="42">
        <f>Beazley_data[[#This Row],[Acq_costs]]</f>
        <v>508879.035654785</v>
      </c>
      <c r="V2788" s="40">
        <f t="shared" si="349"/>
        <v>482797.762731831</v>
      </c>
      <c r="W2788" s="43">
        <f t="shared" si="350"/>
        <v>-5.4021113882917443E-2</v>
      </c>
      <c r="Y2788" s="44">
        <f>Beazley_data[[#This Row],[total_RC]]</f>
        <v>1.51947108984677</v>
      </c>
      <c r="Z2788" s="45">
        <f t="shared" si="351"/>
        <v>1.4986677746523001</v>
      </c>
      <c r="AA2788" s="43">
        <f t="shared" si="352"/>
        <v>-1.388120539209998E-2</v>
      </c>
      <c r="AD2788" s="42">
        <f>Beazley_data[[#This Row],[Cat_incurred]]+Beazley_data[[#This Row],[incurred_exc_cat]]</f>
        <v>1575861.2244259701</v>
      </c>
      <c r="AE2788" s="40">
        <f t="shared" si="353"/>
        <v>1634371.5021017999</v>
      </c>
      <c r="AF2788" s="43">
        <f t="shared" si="354"/>
        <v>3.5799864107141907E-2</v>
      </c>
    </row>
    <row r="2789" spans="1:32" x14ac:dyDescent="0.25">
      <c r="A2789" s="46" t="s">
        <v>3078</v>
      </c>
      <c r="B2789" s="46" t="s">
        <v>48</v>
      </c>
      <c r="C2789">
        <v>2020</v>
      </c>
      <c r="D2789" s="84">
        <v>8083762.8607999999</v>
      </c>
      <c r="E2789">
        <v>550451.25388741202</v>
      </c>
      <c r="F2789">
        <v>158806.13546989</v>
      </c>
      <c r="G2789">
        <v>158806.13546989</v>
      </c>
      <c r="H2789">
        <v>780996.17009999999</v>
      </c>
      <c r="I2789">
        <v>780996.17009999999</v>
      </c>
      <c r="J2789">
        <v>1.3252376925938001</v>
      </c>
      <c r="K2789">
        <v>939802.30556988996</v>
      </c>
      <c r="L2789">
        <v>939802.30556988996</v>
      </c>
      <c r="M2789" s="38">
        <f>IF(OR(Beazley_data[[#This Row],[total_RC]]&lt;0.6,Beazley_data[[#This Row],[total_RC]]&gt;2),1,Beazley_data[[#This Row],[total_RC]])</f>
        <v>1.3252376925938001</v>
      </c>
      <c r="P2789" s="39" t="str">
        <f>Beazley_data[[#This Row],[key]]</f>
        <v>SO2020</v>
      </c>
      <c r="Q2789" s="40">
        <f>Beazley_data[[#This Row],[WEP]]</f>
        <v>8083762.8607999999</v>
      </c>
      <c r="R2789" s="40">
        <f t="shared" si="347"/>
        <v>7874836.9882146297</v>
      </c>
      <c r="S2789" s="41">
        <f t="shared" si="348"/>
        <v>-2.653081872019011E-2</v>
      </c>
      <c r="U2789" s="42">
        <f>Beazley_data[[#This Row],[Acq_costs]]</f>
        <v>550451.25388741202</v>
      </c>
      <c r="V2789" s="40">
        <f t="shared" si="349"/>
        <v>540345.60718107095</v>
      </c>
      <c r="W2789" s="43">
        <f t="shared" si="350"/>
        <v>-1.870219091640481E-2</v>
      </c>
      <c r="Y2789" s="44">
        <f>Beazley_data[[#This Row],[total_RC]]</f>
        <v>1.3252376925938001</v>
      </c>
      <c r="Z2789" s="45">
        <f t="shared" si="351"/>
        <v>1.3361652897032801</v>
      </c>
      <c r="AA2789" s="43">
        <f t="shared" si="352"/>
        <v>8.1783273324714679E-3</v>
      </c>
      <c r="AD2789" s="42">
        <f>Beazley_data[[#This Row],[Cat_incurred]]+Beazley_data[[#This Row],[incurred_exc_cat]]</f>
        <v>939802.30556988996</v>
      </c>
      <c r="AE2789" s="40">
        <f t="shared" si="353"/>
        <v>0</v>
      </c>
      <c r="AF2789" s="43" t="str">
        <f t="shared" si="354"/>
        <v>no values</v>
      </c>
    </row>
    <row r="2790" spans="1:32" x14ac:dyDescent="0.25">
      <c r="A2790" s="48" t="s">
        <v>3079</v>
      </c>
      <c r="B2790" s="48" t="s">
        <v>48</v>
      </c>
      <c r="C2790" s="49">
        <v>2021</v>
      </c>
      <c r="D2790" s="85">
        <v>7137722.1151999999</v>
      </c>
      <c r="E2790" s="49">
        <v>524606.34329792799</v>
      </c>
      <c r="F2790" s="49">
        <v>0</v>
      </c>
      <c r="G2790" s="49">
        <v>0</v>
      </c>
      <c r="H2790" s="49">
        <v>837352.23580000002</v>
      </c>
      <c r="I2790" s="49">
        <v>2118997.6708</v>
      </c>
      <c r="J2790" s="49">
        <v>1.01971495934623</v>
      </c>
      <c r="K2790" s="49">
        <v>837352.23580000002</v>
      </c>
      <c r="L2790" s="49">
        <v>2118997.6708</v>
      </c>
      <c r="M2790" s="38">
        <f>IF(OR(Beazley_data[[#This Row],[total_RC]]&lt;0.6,Beazley_data[[#This Row],[total_RC]]&gt;2),1,Beazley_data[[#This Row],[total_RC]])</f>
        <v>1.01971495934623</v>
      </c>
      <c r="P2790" s="39" t="str">
        <f>Beazley_data[[#This Row],[key]]</f>
        <v>SO2021</v>
      </c>
      <c r="Q2790" s="40">
        <f>Beazley_data[[#This Row],[WEP]]</f>
        <v>7137722.1151999999</v>
      </c>
      <c r="R2790" s="40">
        <f t="shared" si="347"/>
        <v>6793771.1149131097</v>
      </c>
      <c r="S2790" s="41">
        <f t="shared" si="348"/>
        <v>-5.062740479023177E-2</v>
      </c>
      <c r="U2790" s="42">
        <f>Beazley_data[[#This Row],[Acq_costs]]</f>
        <v>524606.34329792799</v>
      </c>
      <c r="V2790" s="40">
        <f t="shared" si="349"/>
        <v>513630.08498945402</v>
      </c>
      <c r="W2790" s="43">
        <f t="shared" si="350"/>
        <v>-2.1369967665930904E-2</v>
      </c>
      <c r="Y2790" s="44">
        <f>Beazley_data[[#This Row],[total_RC]]</f>
        <v>1.01971495934623</v>
      </c>
      <c r="Z2790" s="45">
        <f t="shared" si="351"/>
        <v>1.0231853720003401</v>
      </c>
      <c r="AA2790" s="43">
        <f t="shared" si="352"/>
        <v>3.3917731322970126E-3</v>
      </c>
      <c r="AD2790" s="42">
        <f>Beazley_data[[#This Row],[Cat_incurred]]+Beazley_data[[#This Row],[incurred_exc_cat]]</f>
        <v>2118997.6708</v>
      </c>
      <c r="AE2790" s="40">
        <f t="shared" si="353"/>
        <v>0</v>
      </c>
      <c r="AF2790" s="43" t="str">
        <f t="shared" si="354"/>
        <v>no values</v>
      </c>
    </row>
    <row r="2791" spans="1:32" x14ac:dyDescent="0.25">
      <c r="A2791" s="46" t="s">
        <v>3080</v>
      </c>
      <c r="B2791" s="46" t="s">
        <v>48</v>
      </c>
      <c r="C2791">
        <v>2022</v>
      </c>
      <c r="D2791" s="84">
        <v>6165378.0549999997</v>
      </c>
      <c r="E2791">
        <v>465012.741465714</v>
      </c>
      <c r="F2791">
        <v>0</v>
      </c>
      <c r="G2791">
        <v>0</v>
      </c>
      <c r="H2791">
        <v>0</v>
      </c>
      <c r="I2791">
        <v>0</v>
      </c>
      <c r="J2791">
        <v>0.98475470261051901</v>
      </c>
      <c r="K2791">
        <v>0</v>
      </c>
      <c r="L2791">
        <v>0</v>
      </c>
      <c r="M2791" s="38">
        <f>IF(OR(Beazley_data[[#This Row],[total_RC]]&lt;0.6,Beazley_data[[#This Row],[total_RC]]&gt;2),1,Beazley_data[[#This Row],[total_RC]])</f>
        <v>0.98475470261051901</v>
      </c>
      <c r="P2791" s="39" t="str">
        <f>Beazley_data[[#This Row],[key]]</f>
        <v>SO2022</v>
      </c>
      <c r="Q2791" s="40">
        <f>Beazley_data[[#This Row],[WEP]]</f>
        <v>6165378.0549999997</v>
      </c>
      <c r="R2791" s="40">
        <f t="shared" si="347"/>
        <v>518728.15458366799</v>
      </c>
      <c r="S2791" s="41">
        <f t="shared" si="348"/>
        <v>-10.885566650895093</v>
      </c>
      <c r="U2791" s="42">
        <f>Beazley_data[[#This Row],[Acq_costs]]</f>
        <v>465012.741465714</v>
      </c>
      <c r="V2791" s="40">
        <f t="shared" si="349"/>
        <v>47284.971620702003</v>
      </c>
      <c r="W2791" s="43">
        <f t="shared" si="350"/>
        <v>-8.8342607709660772</v>
      </c>
      <c r="Y2791" s="44">
        <f>Beazley_data[[#This Row],[total_RC]]</f>
        <v>0.98475470261051901</v>
      </c>
      <c r="Z2791" s="45">
        <f t="shared" si="351"/>
        <v>1.0095629897748399</v>
      </c>
      <c r="AA2791" s="43">
        <f t="shared" si="352"/>
        <v>2.4573293014489225E-2</v>
      </c>
      <c r="AD2791" s="42">
        <f>Beazley_data[[#This Row],[Cat_incurred]]+Beazley_data[[#This Row],[incurred_exc_cat]]</f>
        <v>0</v>
      </c>
      <c r="AE2791" s="40">
        <f t="shared" si="353"/>
        <v>0</v>
      </c>
      <c r="AF2791" s="43" t="str">
        <f t="shared" si="354"/>
        <v>no values</v>
      </c>
    </row>
    <row r="2792" spans="1:32" x14ac:dyDescent="0.25">
      <c r="A2792" s="48" t="s">
        <v>3081</v>
      </c>
      <c r="B2792" s="48" t="s">
        <v>48</v>
      </c>
      <c r="C2792" s="49">
        <v>2023</v>
      </c>
      <c r="D2792" s="85">
        <v>7795310.1823000005</v>
      </c>
      <c r="E2792" s="49">
        <v>677257.51040515595</v>
      </c>
      <c r="F2792" s="49">
        <v>6438088.9447325999</v>
      </c>
      <c r="G2792" s="49">
        <v>6438088.9447325999</v>
      </c>
      <c r="H2792" s="49">
        <v>0</v>
      </c>
      <c r="I2792" s="49">
        <v>0</v>
      </c>
      <c r="J2792" s="49">
        <v>1.3077723594269199</v>
      </c>
      <c r="K2792" s="49">
        <v>6438088.9447325999</v>
      </c>
      <c r="L2792" s="49">
        <v>6438088.9447325999</v>
      </c>
      <c r="M2792" s="38">
        <f>IF(OR(Beazley_data[[#This Row],[total_RC]]&lt;0.6,Beazley_data[[#This Row],[total_RC]]&gt;2),1,Beazley_data[[#This Row],[total_RC]])</f>
        <v>1.3077723594269199</v>
      </c>
      <c r="P2792" s="39" t="str">
        <f>Beazley_data[[#This Row],[key]]</f>
        <v>SO2023</v>
      </c>
      <c r="Q2792" s="40">
        <f>Beazley_data[[#This Row],[WEP]]</f>
        <v>7795310.1823000005</v>
      </c>
      <c r="R2792" s="40">
        <f t="shared" si="347"/>
        <v>0</v>
      </c>
      <c r="S2792" s="41" t="str">
        <f t="shared" si="348"/>
        <v>no values</v>
      </c>
      <c r="U2792" s="42">
        <f>Beazley_data[[#This Row],[Acq_costs]]</f>
        <v>677257.51040515595</v>
      </c>
      <c r="V2792" s="40">
        <f t="shared" si="349"/>
        <v>0</v>
      </c>
      <c r="W2792" s="43" t="str">
        <f t="shared" si="350"/>
        <v>no values</v>
      </c>
      <c r="Y2792" s="44">
        <f>Beazley_data[[#This Row],[total_RC]]</f>
        <v>1.3077723594269199</v>
      </c>
      <c r="Z2792" s="45">
        <f t="shared" si="351"/>
        <v>0</v>
      </c>
      <c r="AA2792" s="43" t="str">
        <f t="shared" si="352"/>
        <v>no values</v>
      </c>
      <c r="AD2792" s="42">
        <f>Beazley_data[[#This Row],[Cat_incurred]]+Beazley_data[[#This Row],[incurred_exc_cat]]</f>
        <v>6438088.9447325999</v>
      </c>
      <c r="AE2792" s="40">
        <f t="shared" si="353"/>
        <v>0</v>
      </c>
      <c r="AF2792" s="43" t="str">
        <f t="shared" si="354"/>
        <v>no values</v>
      </c>
    </row>
    <row r="2793" spans="1:32" x14ac:dyDescent="0.25">
      <c r="A2793" s="46" t="s">
        <v>3082</v>
      </c>
      <c r="B2793" s="46" t="s">
        <v>48</v>
      </c>
      <c r="C2793">
        <v>2024</v>
      </c>
      <c r="D2793" s="84">
        <v>840414.18059999996</v>
      </c>
      <c r="E2793">
        <v>102768.217010958</v>
      </c>
      <c r="F2793">
        <v>0</v>
      </c>
      <c r="G2793">
        <v>0</v>
      </c>
      <c r="H2793">
        <v>0</v>
      </c>
      <c r="I2793">
        <v>0</v>
      </c>
      <c r="J2793">
        <v>1.6842937461210199</v>
      </c>
      <c r="K2793">
        <v>0</v>
      </c>
      <c r="L2793">
        <v>0</v>
      </c>
      <c r="M2793" s="38">
        <f>IF(OR(Beazley_data[[#This Row],[total_RC]]&lt;0.6,Beazley_data[[#This Row],[total_RC]]&gt;2),1,Beazley_data[[#This Row],[total_RC]])</f>
        <v>1.6842937461210199</v>
      </c>
      <c r="P2793" s="39" t="str">
        <f>Beazley_data[[#This Row],[key]]</f>
        <v>SO2024</v>
      </c>
      <c r="Q2793" s="40">
        <f>Beazley_data[[#This Row],[WEP]]</f>
        <v>840414.18059999996</v>
      </c>
      <c r="R2793" s="40">
        <f t="shared" si="347"/>
        <v>0</v>
      </c>
      <c r="S2793" s="41" t="str">
        <f t="shared" si="348"/>
        <v>no values</v>
      </c>
      <c r="U2793" s="42">
        <f>Beazley_data[[#This Row],[Acq_costs]]</f>
        <v>102768.217010958</v>
      </c>
      <c r="V2793" s="40">
        <f t="shared" si="349"/>
        <v>0</v>
      </c>
      <c r="W2793" s="43" t="str">
        <f t="shared" si="350"/>
        <v>no values</v>
      </c>
      <c r="Y2793" s="44">
        <f>Beazley_data[[#This Row],[total_RC]]</f>
        <v>1.6842937461210199</v>
      </c>
      <c r="Z2793" s="45">
        <f t="shared" si="351"/>
        <v>0</v>
      </c>
      <c r="AA2793" s="43" t="str">
        <f t="shared" si="352"/>
        <v>no values</v>
      </c>
      <c r="AD2793" s="42">
        <f>Beazley_data[[#This Row],[Cat_incurred]]+Beazley_data[[#This Row],[incurred_exc_cat]]</f>
        <v>0</v>
      </c>
      <c r="AE2793" s="40">
        <f t="shared" si="353"/>
        <v>0</v>
      </c>
      <c r="AF2793" s="43" t="str">
        <f t="shared" si="354"/>
        <v>no values</v>
      </c>
    </row>
    <row r="2794" spans="1:32" x14ac:dyDescent="0.25">
      <c r="A2794" s="48" t="s">
        <v>3083</v>
      </c>
      <c r="B2794" s="48" t="s">
        <v>168</v>
      </c>
      <c r="C2794" s="49">
        <v>2008</v>
      </c>
      <c r="D2794" s="85">
        <v>191630.9186</v>
      </c>
      <c r="E2794" s="49">
        <v>21292.3242888889</v>
      </c>
      <c r="F2794" s="49">
        <v>0</v>
      </c>
      <c r="G2794" s="49">
        <v>0</v>
      </c>
      <c r="H2794" s="49">
        <v>0</v>
      </c>
      <c r="I2794" s="49">
        <v>0</v>
      </c>
      <c r="J2794" s="49">
        <v>0.98</v>
      </c>
      <c r="K2794" s="49">
        <v>0</v>
      </c>
      <c r="L2794" s="49">
        <v>0</v>
      </c>
      <c r="M2794" s="38">
        <f>IF(OR(Beazley_data[[#This Row],[total_RC]]&lt;0.6,Beazley_data[[#This Row],[total_RC]]&gt;2),1,Beazley_data[[#This Row],[total_RC]])</f>
        <v>0.98</v>
      </c>
      <c r="P2794" s="39" t="str">
        <f>Beazley_data[[#This Row],[key]]</f>
        <v>SR2008</v>
      </c>
      <c r="Q2794" s="40">
        <f>Beazley_data[[#This Row],[WEP]]</f>
        <v>191630.9186</v>
      </c>
      <c r="R2794" s="40">
        <f t="shared" si="347"/>
        <v>199175.44297199999</v>
      </c>
      <c r="S2794" s="41">
        <f t="shared" si="348"/>
        <v>3.7878787964139696E-2</v>
      </c>
      <c r="U2794" s="42">
        <f>Beazley_data[[#This Row],[Acq_costs]]</f>
        <v>21292.3242888889</v>
      </c>
      <c r="V2794" s="40">
        <f t="shared" si="349"/>
        <v>22130.604803999999</v>
      </c>
      <c r="W2794" s="43">
        <f t="shared" si="350"/>
        <v>3.7878789239396825E-2</v>
      </c>
      <c r="Y2794" s="44">
        <f>Beazley_data[[#This Row],[total_RC]]</f>
        <v>0.98</v>
      </c>
      <c r="Z2794" s="45">
        <f t="shared" si="351"/>
        <v>0.98000000061050896</v>
      </c>
      <c r="AA2794" s="43">
        <f t="shared" si="352"/>
        <v>6.2296834318957827E-10</v>
      </c>
      <c r="AD2794" s="42">
        <f>Beazley_data[[#This Row],[Cat_incurred]]+Beazley_data[[#This Row],[incurred_exc_cat]]</f>
        <v>0</v>
      </c>
      <c r="AE2794" s="40">
        <f t="shared" si="353"/>
        <v>0</v>
      </c>
      <c r="AF2794" s="43" t="str">
        <f t="shared" si="354"/>
        <v>no values</v>
      </c>
    </row>
    <row r="2795" spans="1:32" x14ac:dyDescent="0.25">
      <c r="A2795" s="46" t="s">
        <v>3084</v>
      </c>
      <c r="B2795" s="46" t="s">
        <v>168</v>
      </c>
      <c r="C2795">
        <v>2009</v>
      </c>
      <c r="D2795" s="84">
        <v>378384.02679999999</v>
      </c>
      <c r="E2795">
        <v>42042.669644444402</v>
      </c>
      <c r="F2795">
        <v>0</v>
      </c>
      <c r="G2795">
        <v>0</v>
      </c>
      <c r="H2795">
        <v>0</v>
      </c>
      <c r="I2795">
        <v>0</v>
      </c>
      <c r="J2795">
        <v>0.99</v>
      </c>
      <c r="K2795">
        <v>0</v>
      </c>
      <c r="L2795">
        <v>0</v>
      </c>
      <c r="M2795" s="38">
        <f>IF(OR(Beazley_data[[#This Row],[total_RC]]&lt;0.6,Beazley_data[[#This Row],[total_RC]]&gt;2),1,Beazley_data[[#This Row],[total_RC]])</f>
        <v>0.99</v>
      </c>
      <c r="P2795" s="39" t="str">
        <f>Beazley_data[[#This Row],[key]]</f>
        <v>SR2009</v>
      </c>
      <c r="Q2795" s="40">
        <f>Beazley_data[[#This Row],[WEP]]</f>
        <v>378384.02679999999</v>
      </c>
      <c r="R2795" s="40">
        <f t="shared" si="347"/>
        <v>393281.035752</v>
      </c>
      <c r="S2795" s="41">
        <f t="shared" si="348"/>
        <v>3.7878787934727529E-2</v>
      </c>
      <c r="U2795" s="42">
        <f>Beazley_data[[#This Row],[Acq_costs]]</f>
        <v>42042.669644444402</v>
      </c>
      <c r="V2795" s="40">
        <f t="shared" si="349"/>
        <v>43697.892875999998</v>
      </c>
      <c r="W2795" s="43">
        <f t="shared" si="350"/>
        <v>3.7878788257652729E-2</v>
      </c>
      <c r="Y2795" s="44">
        <f>Beazley_data[[#This Row],[total_RC]]</f>
        <v>0.99</v>
      </c>
      <c r="Z2795" s="45">
        <f t="shared" si="351"/>
        <v>0.99000000017610901</v>
      </c>
      <c r="AA2795" s="43">
        <f t="shared" si="352"/>
        <v>1.7788789517932862E-10</v>
      </c>
      <c r="AD2795" s="42">
        <f>Beazley_data[[#This Row],[Cat_incurred]]+Beazley_data[[#This Row],[incurred_exc_cat]]</f>
        <v>0</v>
      </c>
      <c r="AE2795" s="40">
        <f t="shared" si="353"/>
        <v>0</v>
      </c>
      <c r="AF2795" s="43" t="str">
        <f t="shared" si="354"/>
        <v>no values</v>
      </c>
    </row>
    <row r="2796" spans="1:32" x14ac:dyDescent="0.25">
      <c r="A2796" s="48" t="s">
        <v>3085</v>
      </c>
      <c r="B2796" s="48" t="s">
        <v>168</v>
      </c>
      <c r="C2796" s="49">
        <v>2015</v>
      </c>
      <c r="D2796" s="85">
        <v>1666679.996</v>
      </c>
      <c r="E2796" s="49">
        <v>233320.003984268</v>
      </c>
      <c r="F2796" s="49">
        <v>1366542.78</v>
      </c>
      <c r="G2796" s="49">
        <v>1397850.78</v>
      </c>
      <c r="H2796" s="49">
        <v>0</v>
      </c>
      <c r="I2796" s="49">
        <v>0</v>
      </c>
      <c r="J2796" s="49"/>
      <c r="K2796" s="49">
        <v>1366542.78</v>
      </c>
      <c r="L2796" s="49">
        <v>1397850.78</v>
      </c>
      <c r="M2796" s="38">
        <f>IF(OR(Beazley_data[[#This Row],[total_RC]]&lt;0.6,Beazley_data[[#This Row],[total_RC]]&gt;2),1,Beazley_data[[#This Row],[total_RC]])</f>
        <v>1</v>
      </c>
      <c r="P2796" s="39" t="str">
        <f>Beazley_data[[#This Row],[key]]</f>
        <v>SR2015</v>
      </c>
      <c r="Q2796" s="40">
        <f>Beazley_data[[#This Row],[WEP]]</f>
        <v>1666679.996</v>
      </c>
      <c r="R2796" s="40">
        <f t="shared" si="347"/>
        <v>1666679.996</v>
      </c>
      <c r="S2796" s="41">
        <f t="shared" si="348"/>
        <v>0</v>
      </c>
      <c r="U2796" s="42">
        <f>Beazley_data[[#This Row],[Acq_costs]]</f>
        <v>233320.003984268</v>
      </c>
      <c r="V2796" s="40">
        <f t="shared" si="349"/>
        <v>233320.00409999999</v>
      </c>
      <c r="W2796" s="43">
        <f t="shared" si="350"/>
        <v>4.9602259111070004E-10</v>
      </c>
      <c r="Y2796" s="44">
        <f>Beazley_data[[#This Row],[total_RC]]</f>
        <v>0</v>
      </c>
      <c r="Z2796" s="45">
        <f t="shared" si="351"/>
        <v>0</v>
      </c>
      <c r="AA2796" s="43" t="str">
        <f t="shared" si="352"/>
        <v>no values</v>
      </c>
      <c r="AD2796" s="42">
        <f>Beazley_data[[#This Row],[Cat_incurred]]+Beazley_data[[#This Row],[incurred_exc_cat]]</f>
        <v>1397850.78</v>
      </c>
      <c r="AE2796" s="40">
        <f t="shared" si="353"/>
        <v>1400685.23</v>
      </c>
      <c r="AF2796" s="43">
        <f t="shared" si="354"/>
        <v>2.0236166836712869E-3</v>
      </c>
    </row>
    <row r="2797" spans="1:32" x14ac:dyDescent="0.25">
      <c r="A2797" s="46" t="s">
        <v>3086</v>
      </c>
      <c r="B2797" s="46" t="s">
        <v>168</v>
      </c>
      <c r="C2797">
        <v>2016</v>
      </c>
      <c r="D2797" s="84">
        <v>2112000</v>
      </c>
      <c r="E2797">
        <v>288000</v>
      </c>
      <c r="F2797">
        <v>1985913.34</v>
      </c>
      <c r="G2797">
        <v>2038965.34</v>
      </c>
      <c r="H2797">
        <v>0</v>
      </c>
      <c r="I2797">
        <v>0</v>
      </c>
      <c r="J2797">
        <v>1</v>
      </c>
      <c r="K2797">
        <v>1985913.34</v>
      </c>
      <c r="L2797">
        <v>2038965.34</v>
      </c>
      <c r="M2797" s="38">
        <f>IF(OR(Beazley_data[[#This Row],[total_RC]]&lt;0.6,Beazley_data[[#This Row],[total_RC]]&gt;2),1,Beazley_data[[#This Row],[total_RC]])</f>
        <v>1</v>
      </c>
      <c r="P2797" s="39" t="str">
        <f>Beazley_data[[#This Row],[key]]</f>
        <v>SR2016</v>
      </c>
      <c r="Q2797" s="40">
        <f>Beazley_data[[#This Row],[WEP]]</f>
        <v>2112000</v>
      </c>
      <c r="R2797" s="40">
        <f t="shared" si="347"/>
        <v>2112000</v>
      </c>
      <c r="S2797" s="41">
        <f t="shared" si="348"/>
        <v>0</v>
      </c>
      <c r="U2797" s="42">
        <f>Beazley_data[[#This Row],[Acq_costs]]</f>
        <v>288000</v>
      </c>
      <c r="V2797" s="40">
        <f t="shared" si="349"/>
        <v>288000</v>
      </c>
      <c r="W2797" s="43">
        <f t="shared" si="350"/>
        <v>0</v>
      </c>
      <c r="Y2797" s="44">
        <f>Beazley_data[[#This Row],[total_RC]]</f>
        <v>1</v>
      </c>
      <c r="Z2797" s="45">
        <f t="shared" si="351"/>
        <v>1</v>
      </c>
      <c r="AA2797" s="43">
        <f t="shared" si="352"/>
        <v>0</v>
      </c>
      <c r="AD2797" s="42">
        <f>Beazley_data[[#This Row],[Cat_incurred]]+Beazley_data[[#This Row],[incurred_exc_cat]]</f>
        <v>2038965.34</v>
      </c>
      <c r="AE2797" s="40">
        <f t="shared" si="353"/>
        <v>2096516.67</v>
      </c>
      <c r="AF2797" s="43">
        <f t="shared" si="354"/>
        <v>2.7450928878137583E-2</v>
      </c>
    </row>
    <row r="2798" spans="1:32" x14ac:dyDescent="0.25">
      <c r="A2798" s="48" t="s">
        <v>3087</v>
      </c>
      <c r="B2798" s="48" t="s">
        <v>168</v>
      </c>
      <c r="C2798" s="49">
        <v>2017</v>
      </c>
      <c r="D2798" s="85">
        <v>2024000</v>
      </c>
      <c r="E2798" s="49">
        <v>276000</v>
      </c>
      <c r="F2798" s="49">
        <v>2038387.89</v>
      </c>
      <c r="G2798" s="49">
        <v>2110371.89</v>
      </c>
      <c r="H2798" s="49">
        <v>0</v>
      </c>
      <c r="I2798" s="49">
        <v>0</v>
      </c>
      <c r="J2798" s="49">
        <v>0.98039199829099999</v>
      </c>
      <c r="K2798" s="49">
        <v>2038387.89</v>
      </c>
      <c r="L2798" s="49">
        <v>2110371.89</v>
      </c>
      <c r="M2798" s="38">
        <f>IF(OR(Beazley_data[[#This Row],[total_RC]]&lt;0.6,Beazley_data[[#This Row],[total_RC]]&gt;2),1,Beazley_data[[#This Row],[total_RC]])</f>
        <v>0.98039199829099999</v>
      </c>
      <c r="P2798" s="39" t="str">
        <f>Beazley_data[[#This Row],[key]]</f>
        <v>SR2017</v>
      </c>
      <c r="Q2798" s="40">
        <f>Beazley_data[[#This Row],[WEP]]</f>
        <v>2024000</v>
      </c>
      <c r="R2798" s="40">
        <f t="shared" si="347"/>
        <v>2024000</v>
      </c>
      <c r="S2798" s="41">
        <f t="shared" si="348"/>
        <v>0</v>
      </c>
      <c r="U2798" s="42">
        <f>Beazley_data[[#This Row],[Acq_costs]]</f>
        <v>276000</v>
      </c>
      <c r="V2798" s="40">
        <f t="shared" si="349"/>
        <v>276000</v>
      </c>
      <c r="W2798" s="43">
        <f t="shared" si="350"/>
        <v>0</v>
      </c>
      <c r="Y2798" s="44">
        <f>Beazley_data[[#This Row],[total_RC]]</f>
        <v>0.98039199829099999</v>
      </c>
      <c r="Z2798" s="45">
        <f t="shared" si="351"/>
        <v>0.98039199829841495</v>
      </c>
      <c r="AA2798" s="43">
        <f t="shared" si="352"/>
        <v>7.5632579108520081E-12</v>
      </c>
      <c r="AD2798" s="42">
        <f>Beazley_data[[#This Row],[Cat_incurred]]+Beazley_data[[#This Row],[incurred_exc_cat]]</f>
        <v>2110371.89</v>
      </c>
      <c r="AE2798" s="40">
        <f t="shared" si="353"/>
        <v>2162167.27</v>
      </c>
      <c r="AF2798" s="43">
        <f t="shared" si="354"/>
        <v>2.3955306658582382E-2</v>
      </c>
    </row>
    <row r="2799" spans="1:32" x14ac:dyDescent="0.25">
      <c r="A2799" s="46" t="s">
        <v>3088</v>
      </c>
      <c r="B2799" s="46" t="s">
        <v>168</v>
      </c>
      <c r="C2799">
        <v>2024</v>
      </c>
      <c r="D2799" s="84">
        <v>69300</v>
      </c>
      <c r="E2799">
        <v>20700</v>
      </c>
      <c r="F2799">
        <v>0</v>
      </c>
      <c r="G2799">
        <v>0</v>
      </c>
      <c r="H2799">
        <v>0</v>
      </c>
      <c r="I2799">
        <v>0</v>
      </c>
      <c r="K2799">
        <v>0</v>
      </c>
      <c r="L2799">
        <v>0</v>
      </c>
      <c r="M2799" s="38">
        <f>IF(OR(Beazley_data[[#This Row],[total_RC]]&lt;0.6,Beazley_data[[#This Row],[total_RC]]&gt;2),1,Beazley_data[[#This Row],[total_RC]])</f>
        <v>1</v>
      </c>
      <c r="P2799" s="39" t="str">
        <f>Beazley_data[[#This Row],[key]]</f>
        <v>SR2024</v>
      </c>
      <c r="Q2799" s="40">
        <f>Beazley_data[[#This Row],[WEP]]</f>
        <v>69300</v>
      </c>
      <c r="R2799" s="40">
        <f t="shared" si="347"/>
        <v>0</v>
      </c>
      <c r="S2799" s="41" t="str">
        <f t="shared" si="348"/>
        <v>no values</v>
      </c>
      <c r="U2799" s="42">
        <f>Beazley_data[[#This Row],[Acq_costs]]</f>
        <v>20700</v>
      </c>
      <c r="V2799" s="40">
        <f t="shared" si="349"/>
        <v>0</v>
      </c>
      <c r="W2799" s="43" t="str">
        <f t="shared" si="350"/>
        <v>no values</v>
      </c>
      <c r="Y2799" s="44">
        <f>Beazley_data[[#This Row],[total_RC]]</f>
        <v>0</v>
      </c>
      <c r="Z2799" s="45">
        <f t="shared" si="351"/>
        <v>0</v>
      </c>
      <c r="AA2799" s="43" t="str">
        <f t="shared" si="352"/>
        <v>no values</v>
      </c>
      <c r="AD2799" s="42">
        <f>Beazley_data[[#This Row],[Cat_incurred]]+Beazley_data[[#This Row],[incurred_exc_cat]]</f>
        <v>0</v>
      </c>
      <c r="AE2799" s="40">
        <f t="shared" si="353"/>
        <v>0</v>
      </c>
      <c r="AF2799" s="43" t="str">
        <f t="shared" si="354"/>
        <v>no values</v>
      </c>
    </row>
    <row r="2800" spans="1:32" x14ac:dyDescent="0.25">
      <c r="A2800" s="48" t="s">
        <v>3089</v>
      </c>
      <c r="B2800" s="48" t="s">
        <v>21</v>
      </c>
      <c r="C2800" s="49">
        <v>1998</v>
      </c>
      <c r="D2800" s="85">
        <v>1597234.5024000001</v>
      </c>
      <c r="E2800" s="49">
        <v>283742.79673772102</v>
      </c>
      <c r="F2800" s="49">
        <v>1012443.2794523</v>
      </c>
      <c r="G2800" s="49">
        <v>1012443.2794523</v>
      </c>
      <c r="H2800" s="49">
        <v>94885.309692383205</v>
      </c>
      <c r="I2800" s="49">
        <v>94885.309692383205</v>
      </c>
      <c r="J2800" s="49">
        <v>0.88634083565662103</v>
      </c>
      <c r="K2800" s="49">
        <v>1107328.58914468</v>
      </c>
      <c r="L2800" s="49">
        <v>1107328.58914468</v>
      </c>
      <c r="M2800" s="38">
        <f>IF(OR(Beazley_data[[#This Row],[total_RC]]&lt;0.6,Beazley_data[[#This Row],[total_RC]]&gt;2),1,Beazley_data[[#This Row],[total_RC]])</f>
        <v>0.88634083565662103</v>
      </c>
      <c r="P2800" s="39" t="str">
        <f>Beazley_data[[#This Row],[key]]</f>
        <v>T1998</v>
      </c>
      <c r="Q2800" s="40">
        <f>Beazley_data[[#This Row],[WEP]]</f>
        <v>1597234.5024000001</v>
      </c>
      <c r="R2800" s="40">
        <f t="shared" si="347"/>
        <v>0</v>
      </c>
      <c r="S2800" s="41" t="str">
        <f t="shared" si="348"/>
        <v>no values</v>
      </c>
      <c r="U2800" s="42">
        <f>Beazley_data[[#This Row],[Acq_costs]]</f>
        <v>283742.79673772102</v>
      </c>
      <c r="V2800" s="40">
        <f t="shared" si="349"/>
        <v>0</v>
      </c>
      <c r="W2800" s="43" t="str">
        <f t="shared" si="350"/>
        <v>no values</v>
      </c>
      <c r="Y2800" s="44">
        <f>Beazley_data[[#This Row],[total_RC]]</f>
        <v>0.88634083565662103</v>
      </c>
      <c r="Z2800" s="45">
        <f t="shared" si="351"/>
        <v>0</v>
      </c>
      <c r="AA2800" s="43" t="str">
        <f t="shared" si="352"/>
        <v>no values</v>
      </c>
      <c r="AD2800" s="42">
        <f>Beazley_data[[#This Row],[Cat_incurred]]+Beazley_data[[#This Row],[incurred_exc_cat]]</f>
        <v>1107328.5891446832</v>
      </c>
      <c r="AE2800" s="40">
        <f t="shared" si="353"/>
        <v>0</v>
      </c>
      <c r="AF2800" s="43" t="str">
        <f t="shared" si="354"/>
        <v>no values</v>
      </c>
    </row>
    <row r="2801" spans="1:32" x14ac:dyDescent="0.25">
      <c r="A2801" s="46" t="s">
        <v>3090</v>
      </c>
      <c r="B2801" s="46" t="s">
        <v>21</v>
      </c>
      <c r="C2801">
        <v>1999</v>
      </c>
      <c r="D2801" s="84">
        <v>7968126.0043000001</v>
      </c>
      <c r="E2801">
        <v>1629788.8060473599</v>
      </c>
      <c r="F2801">
        <v>8227356.8790000398</v>
      </c>
      <c r="G2801">
        <v>8227356.8790000398</v>
      </c>
      <c r="H2801">
        <v>1135699.60316281</v>
      </c>
      <c r="I2801">
        <v>1135699.60316281</v>
      </c>
      <c r="J2801">
        <v>0.90260979258054497</v>
      </c>
      <c r="K2801">
        <v>9363056.48216285</v>
      </c>
      <c r="L2801">
        <v>9363056.48216285</v>
      </c>
      <c r="M2801" s="38">
        <f>IF(OR(Beazley_data[[#This Row],[total_RC]]&lt;0.6,Beazley_data[[#This Row],[total_RC]]&gt;2),1,Beazley_data[[#This Row],[total_RC]])</f>
        <v>0.90260979258054497</v>
      </c>
      <c r="P2801" s="39" t="str">
        <f>Beazley_data[[#This Row],[key]]</f>
        <v>T1999</v>
      </c>
      <c r="Q2801" s="40">
        <f>Beazley_data[[#This Row],[WEP]]</f>
        <v>7968126.0043000001</v>
      </c>
      <c r="R2801" s="40">
        <f t="shared" si="347"/>
        <v>0</v>
      </c>
      <c r="S2801" s="41" t="str">
        <f t="shared" si="348"/>
        <v>no values</v>
      </c>
      <c r="U2801" s="42">
        <f>Beazley_data[[#This Row],[Acq_costs]]</f>
        <v>1629788.8060473599</v>
      </c>
      <c r="V2801" s="40">
        <f t="shared" si="349"/>
        <v>0</v>
      </c>
      <c r="W2801" s="43" t="str">
        <f t="shared" si="350"/>
        <v>no values</v>
      </c>
      <c r="Y2801" s="44">
        <f>Beazley_data[[#This Row],[total_RC]]</f>
        <v>0.90260979258054497</v>
      </c>
      <c r="Z2801" s="45">
        <f t="shared" si="351"/>
        <v>0</v>
      </c>
      <c r="AA2801" s="43" t="str">
        <f t="shared" si="352"/>
        <v>no values</v>
      </c>
      <c r="AD2801" s="42">
        <f>Beazley_data[[#This Row],[Cat_incurred]]+Beazley_data[[#This Row],[incurred_exc_cat]]</f>
        <v>9363056.48216285</v>
      </c>
      <c r="AE2801" s="40">
        <f t="shared" si="353"/>
        <v>0</v>
      </c>
      <c r="AF2801" s="43" t="str">
        <f t="shared" si="354"/>
        <v>no values</v>
      </c>
    </row>
    <row r="2802" spans="1:32" x14ac:dyDescent="0.25">
      <c r="A2802" s="48" t="s">
        <v>3091</v>
      </c>
      <c r="B2802" s="48" t="s">
        <v>21</v>
      </c>
      <c r="C2802" s="49">
        <v>2000</v>
      </c>
      <c r="D2802" s="85">
        <v>9608282.8698999994</v>
      </c>
      <c r="E2802" s="49">
        <v>2443983.0686161602</v>
      </c>
      <c r="F2802" s="49">
        <v>2702262.20308385</v>
      </c>
      <c r="G2802" s="49">
        <v>2702262.20308385</v>
      </c>
      <c r="H2802" s="49">
        <v>1443249.64805621</v>
      </c>
      <c r="I2802" s="49">
        <v>1443249.64805621</v>
      </c>
      <c r="J2802" s="49">
        <v>0.98302367920559197</v>
      </c>
      <c r="K2802" s="49">
        <v>4145511.85114006</v>
      </c>
      <c r="L2802" s="49">
        <v>4145511.85114006</v>
      </c>
      <c r="M2802" s="38">
        <f>IF(OR(Beazley_data[[#This Row],[total_RC]]&lt;0.6,Beazley_data[[#This Row],[total_RC]]&gt;2),1,Beazley_data[[#This Row],[total_RC]])</f>
        <v>0.98302367920559197</v>
      </c>
      <c r="P2802" s="39" t="str">
        <f>Beazley_data[[#This Row],[key]]</f>
        <v>T2000</v>
      </c>
      <c r="Q2802" s="40">
        <f>Beazley_data[[#This Row],[WEP]]</f>
        <v>9608282.8698999994</v>
      </c>
      <c r="R2802" s="40">
        <f t="shared" si="347"/>
        <v>9762127.1116119996</v>
      </c>
      <c r="S2802" s="41">
        <f t="shared" si="348"/>
        <v>1.5759295075046021E-2</v>
      </c>
      <c r="U2802" s="42">
        <f>Beazley_data[[#This Row],[Acq_costs]]</f>
        <v>2443983.0686161602</v>
      </c>
      <c r="V2802" s="40">
        <f t="shared" si="349"/>
        <v>2483537.2412120001</v>
      </c>
      <c r="W2802" s="43">
        <f t="shared" si="350"/>
        <v>1.5926546998963852E-2</v>
      </c>
      <c r="Y2802" s="44">
        <f>Beazley_data[[#This Row],[total_RC]]</f>
        <v>0.98302367920559197</v>
      </c>
      <c r="Z2802" s="45">
        <f t="shared" si="351"/>
        <v>0.98163963248764197</v>
      </c>
      <c r="AA2802" s="43">
        <f t="shared" si="352"/>
        <v>-1.4099336173322534E-3</v>
      </c>
      <c r="AD2802" s="42">
        <f>Beazley_data[[#This Row],[Cat_incurred]]+Beazley_data[[#This Row],[incurred_exc_cat]]</f>
        <v>4145511.85114006</v>
      </c>
      <c r="AE2802" s="40">
        <f t="shared" si="353"/>
        <v>4160590.7748520002</v>
      </c>
      <c r="AF2802" s="43">
        <f t="shared" si="354"/>
        <v>3.6242265889455485E-3</v>
      </c>
    </row>
    <row r="2803" spans="1:32" x14ac:dyDescent="0.25">
      <c r="A2803" s="46" t="s">
        <v>3092</v>
      </c>
      <c r="B2803" s="46" t="s">
        <v>21</v>
      </c>
      <c r="C2803">
        <v>2001</v>
      </c>
      <c r="D2803" s="84">
        <v>14046855.7346</v>
      </c>
      <c r="E2803">
        <v>2775245.61800869</v>
      </c>
      <c r="F2803">
        <v>4190600.8944263598</v>
      </c>
      <c r="G2803">
        <v>4190600.8944263598</v>
      </c>
      <c r="H2803">
        <v>3650824.3876763</v>
      </c>
      <c r="I2803">
        <v>3650824.3876763</v>
      </c>
      <c r="J2803">
        <v>1.1208785689671401</v>
      </c>
      <c r="K2803">
        <v>7841425.2821026603</v>
      </c>
      <c r="L2803">
        <v>7841425.2821026603</v>
      </c>
      <c r="M2803" s="38">
        <f>IF(OR(Beazley_data[[#This Row],[total_RC]]&lt;0.6,Beazley_data[[#This Row],[total_RC]]&gt;2),1,Beazley_data[[#This Row],[total_RC]])</f>
        <v>1.1208785689671401</v>
      </c>
      <c r="P2803" s="39" t="str">
        <f>Beazley_data[[#This Row],[key]]</f>
        <v>T2001</v>
      </c>
      <c r="Q2803" s="40">
        <f>Beazley_data[[#This Row],[WEP]]</f>
        <v>14046855.7346</v>
      </c>
      <c r="R2803" s="40">
        <f t="shared" si="347"/>
        <v>14099116.507032501</v>
      </c>
      <c r="S2803" s="41">
        <f t="shared" si="348"/>
        <v>3.7066700176875151E-3</v>
      </c>
      <c r="U2803" s="42">
        <f>Beazley_data[[#This Row],[Acq_costs]]</f>
        <v>2775245.61800869</v>
      </c>
      <c r="V2803" s="40">
        <f t="shared" si="349"/>
        <v>2765513.9880487798</v>
      </c>
      <c r="W2803" s="43">
        <f t="shared" si="350"/>
        <v>-3.518922703687487E-3</v>
      </c>
      <c r="Y2803" s="44">
        <f>Beazley_data[[#This Row],[total_RC]]</f>
        <v>1.1208785689671401</v>
      </c>
      <c r="Z2803" s="45">
        <f t="shared" si="351"/>
        <v>1.1204329698831299</v>
      </c>
      <c r="AA2803" s="43">
        <f t="shared" si="352"/>
        <v>-3.9770258104479555E-4</v>
      </c>
      <c r="AD2803" s="42">
        <f>Beazley_data[[#This Row],[Cat_incurred]]+Beazley_data[[#This Row],[incurred_exc_cat]]</f>
        <v>7841425.2821026593</v>
      </c>
      <c r="AE2803" s="40">
        <f t="shared" si="353"/>
        <v>7937813.6314533204</v>
      </c>
      <c r="AF2803" s="43">
        <f t="shared" si="354"/>
        <v>1.2142934292224428E-2</v>
      </c>
    </row>
    <row r="2804" spans="1:32" x14ac:dyDescent="0.25">
      <c r="A2804" s="48" t="s">
        <v>3093</v>
      </c>
      <c r="B2804" s="48" t="s">
        <v>21</v>
      </c>
      <c r="C2804" s="49">
        <v>2002</v>
      </c>
      <c r="D2804" s="85">
        <v>26954432.548099998</v>
      </c>
      <c r="E2804" s="49">
        <v>6973077.5681752702</v>
      </c>
      <c r="F2804" s="49">
        <v>10532034.528336599</v>
      </c>
      <c r="G2804" s="49">
        <v>10532034.528336599</v>
      </c>
      <c r="H2804" s="49">
        <v>9029253.8135751802</v>
      </c>
      <c r="I2804" s="49">
        <v>9029253.8135751802</v>
      </c>
      <c r="J2804" s="49">
        <v>1.1682339728226101</v>
      </c>
      <c r="K2804" s="49">
        <v>19561288.3419118</v>
      </c>
      <c r="L2804" s="49">
        <v>19561288.3419118</v>
      </c>
      <c r="M2804" s="38">
        <f>IF(OR(Beazley_data[[#This Row],[total_RC]]&lt;0.6,Beazley_data[[#This Row],[total_RC]]&gt;2),1,Beazley_data[[#This Row],[total_RC]])</f>
        <v>1.1682339728226101</v>
      </c>
      <c r="P2804" s="39" t="str">
        <f>Beazley_data[[#This Row],[key]]</f>
        <v>T2002</v>
      </c>
      <c r="Q2804" s="40">
        <f>Beazley_data[[#This Row],[WEP]]</f>
        <v>26954432.548099998</v>
      </c>
      <c r="R2804" s="40">
        <f t="shared" si="347"/>
        <v>27319594.917174701</v>
      </c>
      <c r="S2804" s="41">
        <f t="shared" si="348"/>
        <v>1.3366317113477395E-2</v>
      </c>
      <c r="U2804" s="42">
        <f>Beazley_data[[#This Row],[Acq_costs]]</f>
        <v>6973077.5681752702</v>
      </c>
      <c r="V2804" s="40">
        <f t="shared" si="349"/>
        <v>7077245.1280648196</v>
      </c>
      <c r="W2804" s="43">
        <f t="shared" si="350"/>
        <v>1.4718659309463915E-2</v>
      </c>
      <c r="Y2804" s="44">
        <f>Beazley_data[[#This Row],[total_RC]]</f>
        <v>1.1682339728226101</v>
      </c>
      <c r="Z2804" s="45">
        <f t="shared" si="351"/>
        <v>1.16819704895778</v>
      </c>
      <c r="AA2804" s="43">
        <f t="shared" si="352"/>
        <v>-3.1607565575568337E-5</v>
      </c>
      <c r="AD2804" s="42">
        <f>Beazley_data[[#This Row],[Cat_incurred]]+Beazley_data[[#This Row],[incurred_exc_cat]]</f>
        <v>19561288.341911778</v>
      </c>
      <c r="AE2804" s="40">
        <f t="shared" si="353"/>
        <v>19922153.281393901</v>
      </c>
      <c r="AF2804" s="43">
        <f t="shared" si="354"/>
        <v>1.8113751780995929E-2</v>
      </c>
    </row>
    <row r="2805" spans="1:32" x14ac:dyDescent="0.25">
      <c r="A2805" s="46" t="s">
        <v>3094</v>
      </c>
      <c r="B2805" s="46" t="s">
        <v>21</v>
      </c>
      <c r="C2805">
        <v>2003</v>
      </c>
      <c r="D2805" s="84">
        <v>41632409.656999998</v>
      </c>
      <c r="E2805">
        <v>11140516.412563199</v>
      </c>
      <c r="F2805">
        <v>11524952.681487201</v>
      </c>
      <c r="G2805">
        <v>11524952.681487201</v>
      </c>
      <c r="H2805">
        <v>10048908.9453163</v>
      </c>
      <c r="I2805">
        <v>10065238.9453163</v>
      </c>
      <c r="J2805">
        <v>1.1110697277197801</v>
      </c>
      <c r="K2805">
        <v>21573861.626803499</v>
      </c>
      <c r="L2805">
        <v>21590191.626803499</v>
      </c>
      <c r="M2805" s="38">
        <f>IF(OR(Beazley_data[[#This Row],[total_RC]]&lt;0.6,Beazley_data[[#This Row],[total_RC]]&gt;2),1,Beazley_data[[#This Row],[total_RC]])</f>
        <v>1.1110697277197801</v>
      </c>
      <c r="P2805" s="39" t="str">
        <f>Beazley_data[[#This Row],[key]]</f>
        <v>T2003</v>
      </c>
      <c r="Q2805" s="40">
        <f>Beazley_data[[#This Row],[WEP]]</f>
        <v>41632409.656999998</v>
      </c>
      <c r="R2805" s="40">
        <f t="shared" si="347"/>
        <v>42216366.540727399</v>
      </c>
      <c r="S2805" s="41">
        <f t="shared" si="348"/>
        <v>1.3832476159786056E-2</v>
      </c>
      <c r="U2805" s="42">
        <f>Beazley_data[[#This Row],[Acq_costs]]</f>
        <v>11140516.412563199</v>
      </c>
      <c r="V2805" s="40">
        <f t="shared" si="349"/>
        <v>11282822.1402096</v>
      </c>
      <c r="W2805" s="43">
        <f t="shared" si="350"/>
        <v>1.2612600453857509E-2</v>
      </c>
      <c r="Y2805" s="44">
        <f>Beazley_data[[#This Row],[total_RC]]</f>
        <v>1.1110697277197801</v>
      </c>
      <c r="Z2805" s="45">
        <f t="shared" si="351"/>
        <v>1.11042718173357</v>
      </c>
      <c r="AA2805" s="43">
        <f t="shared" si="352"/>
        <v>-5.7864756625186924E-4</v>
      </c>
      <c r="AD2805" s="42">
        <f>Beazley_data[[#This Row],[Cat_incurred]]+Beazley_data[[#This Row],[incurred_exc_cat]]</f>
        <v>21590191.626803502</v>
      </c>
      <c r="AE2805" s="40">
        <f t="shared" si="353"/>
        <v>21898819.101010401</v>
      </c>
      <c r="AF2805" s="43">
        <f t="shared" si="354"/>
        <v>1.409333867654345E-2</v>
      </c>
    </row>
    <row r="2806" spans="1:32" x14ac:dyDescent="0.25">
      <c r="A2806" s="48" t="s">
        <v>3095</v>
      </c>
      <c r="B2806" s="48" t="s">
        <v>21</v>
      </c>
      <c r="C2806" s="49">
        <v>2004</v>
      </c>
      <c r="D2806" s="85">
        <v>48820579.129900001</v>
      </c>
      <c r="E2806" s="49">
        <v>13002771.259437099</v>
      </c>
      <c r="F2806" s="49">
        <v>28051017.561152801</v>
      </c>
      <c r="G2806" s="49">
        <v>28051017.561152801</v>
      </c>
      <c r="H2806" s="49">
        <v>9597943.4538453706</v>
      </c>
      <c r="I2806" s="49">
        <v>9597943.4538453706</v>
      </c>
      <c r="J2806" s="49">
        <v>1.0421396170931401</v>
      </c>
      <c r="K2806" s="49">
        <v>37648961.014998198</v>
      </c>
      <c r="L2806" s="49">
        <v>37648961.014998198</v>
      </c>
      <c r="M2806" s="38">
        <f>IF(OR(Beazley_data[[#This Row],[total_RC]]&lt;0.6,Beazley_data[[#This Row],[total_RC]]&gt;2),1,Beazley_data[[#This Row],[total_RC]])</f>
        <v>1.0421396170931401</v>
      </c>
      <c r="P2806" s="39" t="str">
        <f>Beazley_data[[#This Row],[key]]</f>
        <v>T2004</v>
      </c>
      <c r="Q2806" s="40">
        <f>Beazley_data[[#This Row],[WEP]]</f>
        <v>48820579.129900001</v>
      </c>
      <c r="R2806" s="40">
        <f t="shared" si="347"/>
        <v>49389868.342968903</v>
      </c>
      <c r="S2806" s="41">
        <f t="shared" si="348"/>
        <v>1.1526437145280344E-2</v>
      </c>
      <c r="U2806" s="42">
        <f>Beazley_data[[#This Row],[Acq_costs]]</f>
        <v>13002771.259437099</v>
      </c>
      <c r="V2806" s="40">
        <f t="shared" si="349"/>
        <v>13126601.0939667</v>
      </c>
      <c r="W2806" s="43">
        <f t="shared" si="350"/>
        <v>9.433503284145368E-3</v>
      </c>
      <c r="Y2806" s="44">
        <f>Beazley_data[[#This Row],[total_RC]]</f>
        <v>1.0421396170931401</v>
      </c>
      <c r="Z2806" s="45">
        <f t="shared" si="351"/>
        <v>1.0416823637033199</v>
      </c>
      <c r="AA2806" s="43">
        <f t="shared" si="352"/>
        <v>-4.3895663952163888E-4</v>
      </c>
      <c r="AD2806" s="42">
        <f>Beazley_data[[#This Row],[Cat_incurred]]+Beazley_data[[#This Row],[incurred_exc_cat]]</f>
        <v>37648961.014998168</v>
      </c>
      <c r="AE2806" s="40">
        <f t="shared" si="353"/>
        <v>38062502.142824799</v>
      </c>
      <c r="AF2806" s="43">
        <f t="shared" si="354"/>
        <v>1.0864790924014125E-2</v>
      </c>
    </row>
    <row r="2807" spans="1:32" x14ac:dyDescent="0.25">
      <c r="A2807" s="46" t="s">
        <v>3096</v>
      </c>
      <c r="B2807" s="46" t="s">
        <v>21</v>
      </c>
      <c r="C2807">
        <v>2005</v>
      </c>
      <c r="D2807" s="84">
        <v>49355623.057599999</v>
      </c>
      <c r="E2807">
        <v>14157212.3126652</v>
      </c>
      <c r="F2807">
        <v>12078394.047583601</v>
      </c>
      <c r="G2807">
        <v>12078394.047583601</v>
      </c>
      <c r="H2807">
        <v>8548590.9367573205</v>
      </c>
      <c r="I2807">
        <v>8548590.9367573205</v>
      </c>
      <c r="J2807">
        <v>1.0094023342331599</v>
      </c>
      <c r="K2807">
        <v>20626984.984340999</v>
      </c>
      <c r="L2807">
        <v>20626984.984340999</v>
      </c>
      <c r="M2807" s="38">
        <f>IF(OR(Beazley_data[[#This Row],[total_RC]]&lt;0.6,Beazley_data[[#This Row],[total_RC]]&gt;2),1,Beazley_data[[#This Row],[total_RC]])</f>
        <v>1.0094023342331599</v>
      </c>
      <c r="P2807" s="39" t="str">
        <f>Beazley_data[[#This Row],[key]]</f>
        <v>T2005</v>
      </c>
      <c r="Q2807" s="40">
        <f>Beazley_data[[#This Row],[WEP]]</f>
        <v>49355623.057599999</v>
      </c>
      <c r="R2807" s="40">
        <f t="shared" si="347"/>
        <v>50055692.842586301</v>
      </c>
      <c r="S2807" s="41">
        <f t="shared" si="348"/>
        <v>1.3985817501075483E-2</v>
      </c>
      <c r="U2807" s="42">
        <f>Beazley_data[[#This Row],[Acq_costs]]</f>
        <v>14157212.3126652</v>
      </c>
      <c r="V2807" s="40">
        <f t="shared" si="349"/>
        <v>14327010.560074599</v>
      </c>
      <c r="W2807" s="43">
        <f t="shared" si="350"/>
        <v>1.1851617383641789E-2</v>
      </c>
      <c r="Y2807" s="44">
        <f>Beazley_data[[#This Row],[total_RC]]</f>
        <v>1.0094023342331599</v>
      </c>
      <c r="Z2807" s="45">
        <f t="shared" si="351"/>
        <v>1.00941643122331</v>
      </c>
      <c r="AA2807" s="43">
        <f t="shared" si="352"/>
        <v>1.3965485119959765E-5</v>
      </c>
      <c r="AD2807" s="42">
        <f>Beazley_data[[#This Row],[Cat_incurred]]+Beazley_data[[#This Row],[incurred_exc_cat]]</f>
        <v>20626984.984340921</v>
      </c>
      <c r="AE2807" s="40">
        <f t="shared" si="353"/>
        <v>20846598.374091402</v>
      </c>
      <c r="AF2807" s="43">
        <f t="shared" si="354"/>
        <v>1.0534735010936887E-2</v>
      </c>
    </row>
    <row r="2808" spans="1:32" x14ac:dyDescent="0.25">
      <c r="A2808" s="48" t="s">
        <v>3097</v>
      </c>
      <c r="B2808" s="48" t="s">
        <v>21</v>
      </c>
      <c r="C2808" s="49">
        <v>2006</v>
      </c>
      <c r="D2808" s="85">
        <v>57826396.8002</v>
      </c>
      <c r="E2808" s="49">
        <v>15888023.4318996</v>
      </c>
      <c r="F2808" s="49">
        <v>16851100.981643699</v>
      </c>
      <c r="G2808" s="49">
        <v>16851100.981643699</v>
      </c>
      <c r="H2808" s="49">
        <v>5852615.2320352197</v>
      </c>
      <c r="I2808" s="49">
        <v>5852615.2320352197</v>
      </c>
      <c r="J2808" s="49">
        <v>1.02987398000516</v>
      </c>
      <c r="K2808" s="49">
        <v>22703716.2136789</v>
      </c>
      <c r="L2808" s="49">
        <v>22703716.2136789</v>
      </c>
      <c r="M2808" s="38">
        <f>IF(OR(Beazley_data[[#This Row],[total_RC]]&lt;0.6,Beazley_data[[#This Row],[total_RC]]&gt;2),1,Beazley_data[[#This Row],[total_RC]])</f>
        <v>1.02987398000516</v>
      </c>
      <c r="P2808" s="39" t="str">
        <f>Beazley_data[[#This Row],[key]]</f>
        <v>T2006</v>
      </c>
      <c r="Q2808" s="40">
        <f>Beazley_data[[#This Row],[WEP]]</f>
        <v>57826396.8002</v>
      </c>
      <c r="R2808" s="40">
        <f t="shared" si="347"/>
        <v>58161870.220337398</v>
      </c>
      <c r="S2808" s="41">
        <f t="shared" si="348"/>
        <v>5.767926974605664E-3</v>
      </c>
      <c r="U2808" s="42">
        <f>Beazley_data[[#This Row],[Acq_costs]]</f>
        <v>15888023.4318996</v>
      </c>
      <c r="V2808" s="40">
        <f t="shared" si="349"/>
        <v>15996020.7936184</v>
      </c>
      <c r="W2808" s="43">
        <f t="shared" si="350"/>
        <v>6.7515142117022869E-3</v>
      </c>
      <c r="Y2808" s="44">
        <f>Beazley_data[[#This Row],[total_RC]]</f>
        <v>1.02987398000516</v>
      </c>
      <c r="Z2808" s="45">
        <f t="shared" si="351"/>
        <v>1.02940729426321</v>
      </c>
      <c r="AA2808" s="43">
        <f t="shared" si="352"/>
        <v>-4.5335383239536372E-4</v>
      </c>
      <c r="AD2808" s="42">
        <f>Beazley_data[[#This Row],[Cat_incurred]]+Beazley_data[[#This Row],[incurred_exc_cat]]</f>
        <v>22703716.213678919</v>
      </c>
      <c r="AE2808" s="40">
        <f t="shared" si="353"/>
        <v>23255983.539280102</v>
      </c>
      <c r="AF2808" s="43">
        <f t="shared" si="354"/>
        <v>2.3747321830890775E-2</v>
      </c>
    </row>
    <row r="2809" spans="1:32" x14ac:dyDescent="0.25">
      <c r="A2809" s="46" t="s">
        <v>3098</v>
      </c>
      <c r="B2809" s="46" t="s">
        <v>21</v>
      </c>
      <c r="C2809">
        <v>2007</v>
      </c>
      <c r="D2809" s="84">
        <v>56098726.119999997</v>
      </c>
      <c r="E2809">
        <v>15826757.4090607</v>
      </c>
      <c r="F2809">
        <v>11370495.096533099</v>
      </c>
      <c r="G2809">
        <v>11370495.096533099</v>
      </c>
      <c r="H2809">
        <v>10094863.518346701</v>
      </c>
      <c r="I2809">
        <v>10094863.518346701</v>
      </c>
      <c r="J2809">
        <v>0.94540721048704601</v>
      </c>
      <c r="K2809">
        <v>21465358.614879798</v>
      </c>
      <c r="L2809">
        <v>21465358.614879798</v>
      </c>
      <c r="M2809" s="38">
        <f>IF(OR(Beazley_data[[#This Row],[total_RC]]&lt;0.6,Beazley_data[[#This Row],[total_RC]]&gt;2),1,Beazley_data[[#This Row],[total_RC]])</f>
        <v>0.94540721048704601</v>
      </c>
      <c r="P2809" s="39" t="str">
        <f>Beazley_data[[#This Row],[key]]</f>
        <v>T2007</v>
      </c>
      <c r="Q2809" s="40">
        <f>Beazley_data[[#This Row],[WEP]]</f>
        <v>56098726.119999997</v>
      </c>
      <c r="R2809" s="40">
        <f t="shared" si="347"/>
        <v>56220833.351905197</v>
      </c>
      <c r="S2809" s="41">
        <f t="shared" si="348"/>
        <v>2.1719214146273705E-3</v>
      </c>
      <c r="U2809" s="42">
        <f>Beazley_data[[#This Row],[Acq_costs]]</f>
        <v>15826757.4090607</v>
      </c>
      <c r="V2809" s="40">
        <f t="shared" si="349"/>
        <v>15872616.384389199</v>
      </c>
      <c r="W2809" s="43">
        <f t="shared" si="350"/>
        <v>2.8891881601575144E-3</v>
      </c>
      <c r="Y2809" s="44">
        <f>Beazley_data[[#This Row],[total_RC]]</f>
        <v>0.94540721048704601</v>
      </c>
      <c r="Z2809" s="45">
        <f t="shared" si="351"/>
        <v>0.946367382051155</v>
      </c>
      <c r="AA2809" s="43">
        <f t="shared" si="352"/>
        <v>1.0145864939130904E-3</v>
      </c>
      <c r="AD2809" s="42">
        <f>Beazley_data[[#This Row],[Cat_incurred]]+Beazley_data[[#This Row],[incurred_exc_cat]]</f>
        <v>21465358.614879802</v>
      </c>
      <c r="AE2809" s="40">
        <f t="shared" si="353"/>
        <v>21727402.702174801</v>
      </c>
      <c r="AF2809" s="43">
        <f t="shared" si="354"/>
        <v>1.2060534380796939E-2</v>
      </c>
    </row>
    <row r="2810" spans="1:32" x14ac:dyDescent="0.25">
      <c r="A2810" s="48" t="s">
        <v>3099</v>
      </c>
      <c r="B2810" s="48" t="s">
        <v>21</v>
      </c>
      <c r="C2810" s="49">
        <v>2008</v>
      </c>
      <c r="D2810" s="85">
        <v>57199744.662600003</v>
      </c>
      <c r="E2810" s="49">
        <v>16228948.6216582</v>
      </c>
      <c r="F2810" s="49">
        <v>21353194.870264199</v>
      </c>
      <c r="G2810" s="49">
        <v>21353194.870264199</v>
      </c>
      <c r="H2810" s="49">
        <v>11139612.736909799</v>
      </c>
      <c r="I2810" s="49">
        <v>11139612.736909799</v>
      </c>
      <c r="J2810" s="49">
        <v>0.96322447494269203</v>
      </c>
      <c r="K2810" s="49">
        <v>32492807.607174002</v>
      </c>
      <c r="L2810" s="49">
        <v>32492807.607174002</v>
      </c>
      <c r="M2810" s="38">
        <f>IF(OR(Beazley_data[[#This Row],[total_RC]]&lt;0.6,Beazley_data[[#This Row],[total_RC]]&gt;2),1,Beazley_data[[#This Row],[total_RC]])</f>
        <v>0.96322447494269203</v>
      </c>
      <c r="P2810" s="39" t="str">
        <f>Beazley_data[[#This Row],[key]]</f>
        <v>T2008</v>
      </c>
      <c r="Q2810" s="40">
        <f>Beazley_data[[#This Row],[WEP]]</f>
        <v>57199744.662600003</v>
      </c>
      <c r="R2810" s="40">
        <f t="shared" si="347"/>
        <v>57516389.222940102</v>
      </c>
      <c r="S2810" s="41">
        <f t="shared" si="348"/>
        <v>5.5052927455641991E-3</v>
      </c>
      <c r="U2810" s="42">
        <f>Beazley_data[[#This Row],[Acq_costs]]</f>
        <v>16228948.6216582</v>
      </c>
      <c r="V2810" s="40">
        <f t="shared" si="349"/>
        <v>16313742.554337399</v>
      </c>
      <c r="W2810" s="43">
        <f t="shared" si="350"/>
        <v>5.1976995711909271E-3</v>
      </c>
      <c r="Y2810" s="44">
        <f>Beazley_data[[#This Row],[total_RC]]</f>
        <v>0.96322447494269203</v>
      </c>
      <c r="Z2810" s="45">
        <f t="shared" si="351"/>
        <v>0.96405324544608595</v>
      </c>
      <c r="AA2810" s="43">
        <f t="shared" si="352"/>
        <v>8.5967295614510202E-4</v>
      </c>
      <c r="AD2810" s="42">
        <f>Beazley_data[[#This Row],[Cat_incurred]]+Beazley_data[[#This Row],[incurred_exc_cat]]</f>
        <v>32492807.607173998</v>
      </c>
      <c r="AE2810" s="40">
        <f t="shared" si="353"/>
        <v>33025768.328883801</v>
      </c>
      <c r="AF2810" s="43">
        <f t="shared" si="354"/>
        <v>1.6137723622426187E-2</v>
      </c>
    </row>
    <row r="2811" spans="1:32" x14ac:dyDescent="0.25">
      <c r="A2811" s="46" t="s">
        <v>3100</v>
      </c>
      <c r="B2811" s="46" t="s">
        <v>21</v>
      </c>
      <c r="C2811">
        <v>2009</v>
      </c>
      <c r="D2811" s="84">
        <v>53313651.551600002</v>
      </c>
      <c r="E2811">
        <v>15211338.4156819</v>
      </c>
      <c r="F2811">
        <v>27478272.626467101</v>
      </c>
      <c r="G2811">
        <v>27478272.626467101</v>
      </c>
      <c r="H2811">
        <v>12092241.9352783</v>
      </c>
      <c r="I2811">
        <v>12092241.9352783</v>
      </c>
      <c r="J2811">
        <v>1.02539354827759</v>
      </c>
      <c r="K2811">
        <v>39570514.561745398</v>
      </c>
      <c r="L2811">
        <v>39570514.561745398</v>
      </c>
      <c r="M2811" s="38">
        <f>IF(OR(Beazley_data[[#This Row],[total_RC]]&lt;0.6,Beazley_data[[#This Row],[total_RC]]&gt;2),1,Beazley_data[[#This Row],[total_RC]])</f>
        <v>1.02539354827759</v>
      </c>
      <c r="P2811" s="39" t="str">
        <f>Beazley_data[[#This Row],[key]]</f>
        <v>T2009</v>
      </c>
      <c r="Q2811" s="40">
        <f>Beazley_data[[#This Row],[WEP]]</f>
        <v>53313651.551600002</v>
      </c>
      <c r="R2811" s="40">
        <f t="shared" si="347"/>
        <v>53581006.539458603</v>
      </c>
      <c r="S2811" s="41">
        <f t="shared" si="348"/>
        <v>4.9897343317302743E-3</v>
      </c>
      <c r="U2811" s="42">
        <f>Beazley_data[[#This Row],[Acq_costs]]</f>
        <v>15211338.4156819</v>
      </c>
      <c r="V2811" s="40">
        <f t="shared" si="349"/>
        <v>15279801.0378005</v>
      </c>
      <c r="W2811" s="43">
        <f t="shared" si="350"/>
        <v>4.4805964390001495E-3</v>
      </c>
      <c r="Y2811" s="44">
        <f>Beazley_data[[#This Row],[total_RC]]</f>
        <v>1.02539354827759</v>
      </c>
      <c r="Z2811" s="45">
        <f t="shared" si="351"/>
        <v>1.0246296609101799</v>
      </c>
      <c r="AA2811" s="43">
        <f t="shared" si="352"/>
        <v>-7.4552533130019217E-4</v>
      </c>
      <c r="AD2811" s="42">
        <f>Beazley_data[[#This Row],[Cat_incurred]]+Beazley_data[[#This Row],[incurred_exc_cat]]</f>
        <v>39570514.561745405</v>
      </c>
      <c r="AE2811" s="40">
        <f t="shared" si="353"/>
        <v>40929764.608596802</v>
      </c>
      <c r="AF2811" s="43">
        <f t="shared" si="354"/>
        <v>3.3209329685856596E-2</v>
      </c>
    </row>
    <row r="2812" spans="1:32" x14ac:dyDescent="0.25">
      <c r="A2812" s="48" t="s">
        <v>3101</v>
      </c>
      <c r="B2812" s="48" t="s">
        <v>21</v>
      </c>
      <c r="C2812" s="49">
        <v>2010</v>
      </c>
      <c r="D2812" s="85">
        <v>48531797.771799996</v>
      </c>
      <c r="E2812" s="49">
        <v>13047654.9752528</v>
      </c>
      <c r="F2812" s="49">
        <v>20743091.455249999</v>
      </c>
      <c r="G2812" s="49">
        <v>20743091.455249999</v>
      </c>
      <c r="H2812" s="49">
        <v>12182190.864703299</v>
      </c>
      <c r="I2812" s="49">
        <v>12182190.864703299</v>
      </c>
      <c r="J2812" s="49">
        <v>0.98040354203190805</v>
      </c>
      <c r="K2812" s="49">
        <v>32925282.3199533</v>
      </c>
      <c r="L2812" s="49">
        <v>32925282.3199533</v>
      </c>
      <c r="M2812" s="38">
        <f>IF(OR(Beazley_data[[#This Row],[total_RC]]&lt;0.6,Beazley_data[[#This Row],[total_RC]]&gt;2),1,Beazley_data[[#This Row],[total_RC]])</f>
        <v>0.98040354203190805</v>
      </c>
      <c r="P2812" s="39" t="str">
        <f>Beazley_data[[#This Row],[key]]</f>
        <v>T2010</v>
      </c>
      <c r="Q2812" s="40">
        <f>Beazley_data[[#This Row],[WEP]]</f>
        <v>48531797.771799996</v>
      </c>
      <c r="R2812" s="40">
        <f t="shared" si="347"/>
        <v>48923682.952641398</v>
      </c>
      <c r="S2812" s="41">
        <f t="shared" si="348"/>
        <v>8.0101324591762627E-3</v>
      </c>
      <c r="U2812" s="42">
        <f>Beazley_data[[#This Row],[Acq_costs]]</f>
        <v>13047654.9752528</v>
      </c>
      <c r="V2812" s="40">
        <f t="shared" si="349"/>
        <v>13268616.038063301</v>
      </c>
      <c r="W2812" s="43">
        <f t="shared" si="350"/>
        <v>1.6652909555648937E-2</v>
      </c>
      <c r="Y2812" s="44">
        <f>Beazley_data[[#This Row],[total_RC]]</f>
        <v>0.98040354203190805</v>
      </c>
      <c r="Z2812" s="45">
        <f t="shared" si="351"/>
        <v>0.979194456411421</v>
      </c>
      <c r="AA2812" s="43">
        <f t="shared" si="352"/>
        <v>-1.2347758022631581E-3</v>
      </c>
      <c r="AD2812" s="42">
        <f>Beazley_data[[#This Row],[Cat_incurred]]+Beazley_data[[#This Row],[incurred_exc_cat]]</f>
        <v>32925282.3199533</v>
      </c>
      <c r="AE2812" s="40">
        <f t="shared" si="353"/>
        <v>33166969.176171701</v>
      </c>
      <c r="AF2812" s="43">
        <f t="shared" si="354"/>
        <v>7.286974427317813E-3</v>
      </c>
    </row>
    <row r="2813" spans="1:32" x14ac:dyDescent="0.25">
      <c r="A2813" s="46" t="s">
        <v>3102</v>
      </c>
      <c r="B2813" s="46" t="s">
        <v>21</v>
      </c>
      <c r="C2813">
        <v>2011</v>
      </c>
      <c r="D2813" s="84">
        <v>49862116.187100001</v>
      </c>
      <c r="E2813">
        <v>13755797.693286899</v>
      </c>
      <c r="F2813">
        <v>15794575.731025601</v>
      </c>
      <c r="G2813">
        <v>15794575.731025601</v>
      </c>
      <c r="H2813">
        <v>19417494.532843299</v>
      </c>
      <c r="I2813">
        <v>19417494.532843299</v>
      </c>
      <c r="J2813">
        <v>0.98100372292617</v>
      </c>
      <c r="K2813">
        <v>35212070.263868898</v>
      </c>
      <c r="L2813">
        <v>35212070.263868898</v>
      </c>
      <c r="M2813" s="38">
        <f>IF(OR(Beazley_data[[#This Row],[total_RC]]&lt;0.6,Beazley_data[[#This Row],[total_RC]]&gt;2),1,Beazley_data[[#This Row],[total_RC]])</f>
        <v>0.98100372292617</v>
      </c>
      <c r="P2813" s="39" t="str">
        <f>Beazley_data[[#This Row],[key]]</f>
        <v>T2011</v>
      </c>
      <c r="Q2813" s="40">
        <f>Beazley_data[[#This Row],[WEP]]</f>
        <v>49862116.187100001</v>
      </c>
      <c r="R2813" s="40">
        <f t="shared" si="347"/>
        <v>50079550.171304598</v>
      </c>
      <c r="S2813" s="41">
        <f t="shared" si="348"/>
        <v>4.3417719101076641E-3</v>
      </c>
      <c r="U2813" s="42">
        <f>Beazley_data[[#This Row],[Acq_costs]]</f>
        <v>13755797.693286899</v>
      </c>
      <c r="V2813" s="40">
        <f t="shared" si="349"/>
        <v>13898285.480250601</v>
      </c>
      <c r="W2813" s="43">
        <f t="shared" si="350"/>
        <v>1.0252184499028727E-2</v>
      </c>
      <c r="Y2813" s="44">
        <f>Beazley_data[[#This Row],[total_RC]]</f>
        <v>0.98100372292617</v>
      </c>
      <c r="Z2813" s="45">
        <f t="shared" si="351"/>
        <v>0.98140954630145105</v>
      </c>
      <c r="AA2813" s="43">
        <f t="shared" si="352"/>
        <v>4.1351072731098397E-4</v>
      </c>
      <c r="AD2813" s="42">
        <f>Beazley_data[[#This Row],[Cat_incurred]]+Beazley_data[[#This Row],[incurred_exc_cat]]</f>
        <v>35212070.263868898</v>
      </c>
      <c r="AE2813" s="40">
        <f t="shared" si="353"/>
        <v>35957796.325220399</v>
      </c>
      <c r="AF2813" s="43">
        <f t="shared" si="354"/>
        <v>2.0738925561699578E-2</v>
      </c>
    </row>
    <row r="2814" spans="1:32" x14ac:dyDescent="0.25">
      <c r="A2814" s="48" t="s">
        <v>3103</v>
      </c>
      <c r="B2814" s="48" t="s">
        <v>21</v>
      </c>
      <c r="C2814" s="49">
        <v>2012</v>
      </c>
      <c r="D2814" s="85">
        <v>43215038.978100002</v>
      </c>
      <c r="E2814" s="49">
        <v>11919309.899423899</v>
      </c>
      <c r="F2814" s="49">
        <v>2517614.0232025501</v>
      </c>
      <c r="G2814" s="49">
        <v>2597289.57370255</v>
      </c>
      <c r="H2814" s="49">
        <v>12863786.2050882</v>
      </c>
      <c r="I2814" s="49">
        <v>12883786.2050882</v>
      </c>
      <c r="J2814" s="49">
        <v>0.98693617509807696</v>
      </c>
      <c r="K2814" s="49">
        <v>15381400.228290699</v>
      </c>
      <c r="L2814" s="49">
        <v>15481075.778790699</v>
      </c>
      <c r="M2814" s="38">
        <f>IF(OR(Beazley_data[[#This Row],[total_RC]]&lt;0.6,Beazley_data[[#This Row],[total_RC]]&gt;2),1,Beazley_data[[#This Row],[total_RC]])</f>
        <v>0.98693617509807696</v>
      </c>
      <c r="P2814" s="39" t="str">
        <f>Beazley_data[[#This Row],[key]]</f>
        <v>T2012</v>
      </c>
      <c r="Q2814" s="40">
        <f>Beazley_data[[#This Row],[WEP]]</f>
        <v>43215038.978100002</v>
      </c>
      <c r="R2814" s="40">
        <f t="shared" si="347"/>
        <v>42742513.544807203</v>
      </c>
      <c r="S2814" s="41">
        <f t="shared" si="348"/>
        <v>-1.1055162509276573E-2</v>
      </c>
      <c r="U2814" s="42">
        <f>Beazley_data[[#This Row],[Acq_costs]]</f>
        <v>11919309.899423899</v>
      </c>
      <c r="V2814" s="40">
        <f t="shared" si="349"/>
        <v>11893675.3048109</v>
      </c>
      <c r="W2814" s="43">
        <f t="shared" si="350"/>
        <v>-2.1553131354300459E-3</v>
      </c>
      <c r="Y2814" s="44">
        <f>Beazley_data[[#This Row],[total_RC]]</f>
        <v>0.98693617509807696</v>
      </c>
      <c r="Z2814" s="45">
        <f t="shared" si="351"/>
        <v>0.98686254124532702</v>
      </c>
      <c r="AA2814" s="43">
        <f t="shared" si="352"/>
        <v>-7.4614092310186039E-5</v>
      </c>
      <c r="AD2814" s="42">
        <f>Beazley_data[[#This Row],[Cat_incurred]]+Beazley_data[[#This Row],[incurred_exc_cat]]</f>
        <v>15481075.77879075</v>
      </c>
      <c r="AE2814" s="40">
        <f t="shared" si="353"/>
        <v>15901278.031533601</v>
      </c>
      <c r="AF2814" s="43">
        <f t="shared" si="354"/>
        <v>2.6425690558303173E-2</v>
      </c>
    </row>
    <row r="2815" spans="1:32" x14ac:dyDescent="0.25">
      <c r="A2815" s="46" t="s">
        <v>3104</v>
      </c>
      <c r="B2815" s="46" t="s">
        <v>21</v>
      </c>
      <c r="C2815">
        <v>2013</v>
      </c>
      <c r="D2815" s="84">
        <v>46734617.135300003</v>
      </c>
      <c r="E2815">
        <v>13572177.399227699</v>
      </c>
      <c r="F2815">
        <v>10403007.9030811</v>
      </c>
      <c r="G2815">
        <v>10506257.0182811</v>
      </c>
      <c r="H2815">
        <v>12816488.4728886</v>
      </c>
      <c r="I2815">
        <v>12819492.6156886</v>
      </c>
      <c r="J2815">
        <v>0.98246476444334097</v>
      </c>
      <c r="K2815">
        <v>23219496.375969701</v>
      </c>
      <c r="L2815">
        <v>23325749.633969702</v>
      </c>
      <c r="M2815" s="38">
        <f>IF(OR(Beazley_data[[#This Row],[total_RC]]&lt;0.6,Beazley_data[[#This Row],[total_RC]]&gt;2),1,Beazley_data[[#This Row],[total_RC]])</f>
        <v>0.98246476444334097</v>
      </c>
      <c r="P2815" s="39" t="str">
        <f>Beazley_data[[#This Row],[key]]</f>
        <v>T2013</v>
      </c>
      <c r="Q2815" s="40">
        <f>Beazley_data[[#This Row],[WEP]]</f>
        <v>46734617.135300003</v>
      </c>
      <c r="R2815" s="40">
        <f t="shared" si="347"/>
        <v>47805331.856200002</v>
      </c>
      <c r="S2815" s="41">
        <f t="shared" si="348"/>
        <v>2.2397391239135082E-2</v>
      </c>
      <c r="U2815" s="42">
        <f>Beazley_data[[#This Row],[Acq_costs]]</f>
        <v>13572177.399227699</v>
      </c>
      <c r="V2815" s="40">
        <f t="shared" si="349"/>
        <v>13981854.969152501</v>
      </c>
      <c r="W2815" s="43">
        <f t="shared" si="350"/>
        <v>2.9300659378076348E-2</v>
      </c>
      <c r="Y2815" s="44">
        <f>Beazley_data[[#This Row],[total_RC]]</f>
        <v>0.98246476444334097</v>
      </c>
      <c r="Z2815" s="45">
        <f t="shared" si="351"/>
        <v>0.98300337813130501</v>
      </c>
      <c r="AA2815" s="43">
        <f t="shared" si="352"/>
        <v>5.4792658900923398E-4</v>
      </c>
      <c r="AD2815" s="42">
        <f>Beazley_data[[#This Row],[Cat_incurred]]+Beazley_data[[#This Row],[incurred_exc_cat]]</f>
        <v>23325749.633969702</v>
      </c>
      <c r="AE2815" s="40">
        <f t="shared" si="353"/>
        <v>23397415.8873556</v>
      </c>
      <c r="AF2815" s="43">
        <f t="shared" si="354"/>
        <v>3.0629986546773956E-3</v>
      </c>
    </row>
    <row r="2816" spans="1:32" x14ac:dyDescent="0.25">
      <c r="A2816" s="48" t="s">
        <v>3105</v>
      </c>
      <c r="B2816" s="48" t="s">
        <v>21</v>
      </c>
      <c r="C2816" s="49">
        <v>2014</v>
      </c>
      <c r="D2816" s="85">
        <v>41611531.5942</v>
      </c>
      <c r="E2816" s="49">
        <v>12183229.235326201</v>
      </c>
      <c r="F2816" s="49">
        <v>18010593.232737999</v>
      </c>
      <c r="G2816" s="49">
        <v>18010593.232737999</v>
      </c>
      <c r="H2816" s="49">
        <v>16563874.370322799</v>
      </c>
      <c r="I2816" s="49">
        <v>17353500.600391101</v>
      </c>
      <c r="J2816" s="49">
        <v>0.96253476734876497</v>
      </c>
      <c r="K2816" s="49">
        <v>34574467.603060797</v>
      </c>
      <c r="L2816" s="49">
        <v>35364093.833129101</v>
      </c>
      <c r="M2816" s="38">
        <f>IF(OR(Beazley_data[[#This Row],[total_RC]]&lt;0.6,Beazley_data[[#This Row],[total_RC]]&gt;2),1,Beazley_data[[#This Row],[total_RC]])</f>
        <v>0.96253476734876497</v>
      </c>
      <c r="P2816" s="39" t="str">
        <f>Beazley_data[[#This Row],[key]]</f>
        <v>T2014</v>
      </c>
      <c r="Q2816" s="40">
        <f>Beazley_data[[#This Row],[WEP]]</f>
        <v>41611531.5942</v>
      </c>
      <c r="R2816" s="40">
        <f t="shared" si="347"/>
        <v>41770637.579011701</v>
      </c>
      <c r="S2816" s="41">
        <f t="shared" si="348"/>
        <v>3.8090389334072823E-3</v>
      </c>
      <c r="U2816" s="42">
        <f>Beazley_data[[#This Row],[Acq_costs]]</f>
        <v>12183229.235326201</v>
      </c>
      <c r="V2816" s="40">
        <f t="shared" si="349"/>
        <v>12297302.677662799</v>
      </c>
      <c r="W2816" s="43">
        <f t="shared" si="350"/>
        <v>9.2762978456897658E-3</v>
      </c>
      <c r="Y2816" s="44">
        <f>Beazley_data[[#This Row],[total_RC]]</f>
        <v>0.96253476734876497</v>
      </c>
      <c r="Z2816" s="45">
        <f t="shared" si="351"/>
        <v>0.96182188349055597</v>
      </c>
      <c r="AA2816" s="43">
        <f t="shared" si="352"/>
        <v>-7.4118074296861331E-4</v>
      </c>
      <c r="AD2816" s="42">
        <f>Beazley_data[[#This Row],[Cat_incurred]]+Beazley_data[[#This Row],[incurred_exc_cat]]</f>
        <v>35364093.833129101</v>
      </c>
      <c r="AE2816" s="40">
        <f t="shared" si="353"/>
        <v>35824686.793155901</v>
      </c>
      <c r="AF2816" s="43">
        <f t="shared" si="354"/>
        <v>1.2856859368685235E-2</v>
      </c>
    </row>
    <row r="2817" spans="1:32" x14ac:dyDescent="0.25">
      <c r="A2817" s="46" t="s">
        <v>3106</v>
      </c>
      <c r="B2817" s="46" t="s">
        <v>21</v>
      </c>
      <c r="C2817">
        <v>2015</v>
      </c>
      <c r="D2817" s="84">
        <v>38762139.731799997</v>
      </c>
      <c r="E2817">
        <v>11158253.991473</v>
      </c>
      <c r="F2817">
        <v>11282973.127266301</v>
      </c>
      <c r="G2817">
        <v>11360700.6022663</v>
      </c>
      <c r="H2817">
        <v>14532456.185355</v>
      </c>
      <c r="I2817">
        <v>14736843.815655001</v>
      </c>
      <c r="J2817">
        <v>0.94278940861057103</v>
      </c>
      <c r="K2817">
        <v>25815429.312621199</v>
      </c>
      <c r="L2817">
        <v>26097544.4179212</v>
      </c>
      <c r="M2817" s="38">
        <f>IF(OR(Beazley_data[[#This Row],[total_RC]]&lt;0.6,Beazley_data[[#This Row],[total_RC]]&gt;2),1,Beazley_data[[#This Row],[total_RC]])</f>
        <v>0.94278940861057103</v>
      </c>
      <c r="P2817" s="39" t="str">
        <f>Beazley_data[[#This Row],[key]]</f>
        <v>T2015</v>
      </c>
      <c r="Q2817" s="40">
        <f>Beazley_data[[#This Row],[WEP]]</f>
        <v>38762139.731799997</v>
      </c>
      <c r="R2817" s="40">
        <f t="shared" si="347"/>
        <v>40075557.953039102</v>
      </c>
      <c r="S2817" s="41">
        <f t="shared" si="348"/>
        <v>3.2773547976005228E-2</v>
      </c>
      <c r="U2817" s="42">
        <f>Beazley_data[[#This Row],[Acq_costs]]</f>
        <v>11158253.991473</v>
      </c>
      <c r="V2817" s="40">
        <f t="shared" si="349"/>
        <v>11751034.8064951</v>
      </c>
      <c r="W2817" s="43">
        <f t="shared" si="350"/>
        <v>5.0444988444290413E-2</v>
      </c>
      <c r="Y2817" s="44">
        <f>Beazley_data[[#This Row],[total_RC]]</f>
        <v>0.94278940861057103</v>
      </c>
      <c r="Z2817" s="45">
        <f t="shared" si="351"/>
        <v>0.95610299300004398</v>
      </c>
      <c r="AA2817" s="43">
        <f t="shared" si="352"/>
        <v>1.392484333481459E-2</v>
      </c>
      <c r="AD2817" s="42">
        <f>Beazley_data[[#This Row],[Cat_incurred]]+Beazley_data[[#This Row],[incurred_exc_cat]]</f>
        <v>26097544.417921301</v>
      </c>
      <c r="AE2817" s="40">
        <f t="shared" si="353"/>
        <v>26722786.896410499</v>
      </c>
      <c r="AF2817" s="43">
        <f t="shared" si="354"/>
        <v>2.3397353012353014E-2</v>
      </c>
    </row>
    <row r="2818" spans="1:32" x14ac:dyDescent="0.25">
      <c r="A2818" s="48" t="s">
        <v>3107</v>
      </c>
      <c r="B2818" s="48" t="s">
        <v>21</v>
      </c>
      <c r="C2818" s="49">
        <v>2016</v>
      </c>
      <c r="D2818" s="85">
        <v>37121135.2425</v>
      </c>
      <c r="E2818" s="49">
        <v>10405288.6094933</v>
      </c>
      <c r="F2818" s="49">
        <v>17573853.203388501</v>
      </c>
      <c r="G2818" s="49">
        <v>17588239.832388502</v>
      </c>
      <c r="H2818" s="49">
        <v>17493798.352097001</v>
      </c>
      <c r="I2818" s="49">
        <v>17623995.842797</v>
      </c>
      <c r="J2818" s="49">
        <v>0.939691516514085</v>
      </c>
      <c r="K2818" s="49">
        <v>35067651.555485599</v>
      </c>
      <c r="L2818" s="49">
        <v>35212235.675185598</v>
      </c>
      <c r="M2818" s="38">
        <f>IF(OR(Beazley_data[[#This Row],[total_RC]]&lt;0.6,Beazley_data[[#This Row],[total_RC]]&gt;2),1,Beazley_data[[#This Row],[total_RC]])</f>
        <v>0.939691516514085</v>
      </c>
      <c r="P2818" s="39" t="str">
        <f>Beazley_data[[#This Row],[key]]</f>
        <v>T2016</v>
      </c>
      <c r="Q2818" s="40">
        <f>Beazley_data[[#This Row],[WEP]]</f>
        <v>37121135.2425</v>
      </c>
      <c r="R2818" s="40">
        <f t="shared" ref="R2818:R2881" si="355">IFERROR(INDEX($AJ$4:$CZ$182,MATCH($B2818,$AI$4:$AI$182,0),MATCH($C2818&amp;"WEP",$AJ$1:$FQ$1,0)),0)</f>
        <v>38935998.906152099</v>
      </c>
      <c r="S2818" s="41">
        <f t="shared" ref="S2818:S2881" si="356">IFERROR((R2818-Q2818)/R2818,"no values")</f>
        <v>4.6611457639150006E-2</v>
      </c>
      <c r="U2818" s="42">
        <f>Beazley_data[[#This Row],[Acq_costs]]</f>
        <v>10405288.6094933</v>
      </c>
      <c r="V2818" s="40">
        <f t="shared" ref="V2818:V2881" si="357">IFERROR(INDEX($AJ$4:$FQ$182,MATCH($B2818,$AI$4:$AI$182,0),MATCH($C2818&amp;"Acquisition Cost",$AJ$1:$FQ$1,0)),0)</f>
        <v>11252790.9060863</v>
      </c>
      <c r="W2818" s="43">
        <f t="shared" ref="W2818:W2881" si="358">IFERROR((V2818-U2818)/V2818,"no values")</f>
        <v>7.5314853325374645E-2</v>
      </c>
      <c r="Y2818" s="44">
        <f>Beazley_data[[#This Row],[total_RC]]</f>
        <v>0.939691516514085</v>
      </c>
      <c r="Z2818" s="45">
        <f t="shared" ref="Z2818:Z2881" si="359">IFERROR(INDEX($AJ$4:$FQ$182,MATCH($B2818,$AI$4:$AI$182,0),MATCH($C2818&amp;"RC",$AJ$1:$FQ$1,0)),0)</f>
        <v>0.93504536581517095</v>
      </c>
      <c r="AA2818" s="43">
        <f t="shared" ref="AA2818:AA2881" si="360">IFERROR((Z2818-Y2818)/Z2818,"no values")</f>
        <v>-4.9689040433493264E-3</v>
      </c>
      <c r="AD2818" s="42">
        <f>Beazley_data[[#This Row],[Cat_incurred]]+Beazley_data[[#This Row],[incurred_exc_cat]]</f>
        <v>35212235.675185502</v>
      </c>
      <c r="AE2818" s="40">
        <f t="shared" ref="AE2818:AE2881" si="361">IFERROR(INDEX($AJ$4:$FQ$182,MATCH($B2818,$AI$4:$AI$182,0),MATCH($C2818&amp;"Total Incurred (Cat)",$AJ$1:$FQ$1,0)),0)+IFERROR(INDEX($AJ$4:$FQ$182,MATCH($B2818,$AI$4:$AI$182,0),MATCH($C2818&amp;"Total Incurred (Non Cat)",$AJ$1:$FQ$1,0)),0)</f>
        <v>38947314.390583701</v>
      </c>
      <c r="AF2818" s="43">
        <f t="shared" ref="AF2818:AF2881" si="362">IFERROR((AE2818-AD2818)/AE2818,"no values")</f>
        <v>9.5900802759874768E-2</v>
      </c>
    </row>
    <row r="2819" spans="1:32" x14ac:dyDescent="0.25">
      <c r="A2819" s="46" t="s">
        <v>3108</v>
      </c>
      <c r="B2819" s="46" t="s">
        <v>21</v>
      </c>
      <c r="C2819">
        <v>2017</v>
      </c>
      <c r="D2819" s="84">
        <v>42211189.796700001</v>
      </c>
      <c r="E2819">
        <v>11098867.0113483</v>
      </c>
      <c r="F2819">
        <v>4888728.61537995</v>
      </c>
      <c r="G2819">
        <v>5878759.8305799495</v>
      </c>
      <c r="H2819">
        <v>21073500.611561399</v>
      </c>
      <c r="I2819">
        <v>21300813.1916182</v>
      </c>
      <c r="J2819">
        <v>0.97115459017791705</v>
      </c>
      <c r="K2819">
        <v>25962229.226941399</v>
      </c>
      <c r="L2819">
        <v>27179573.0221981</v>
      </c>
      <c r="M2819" s="38">
        <f>IF(OR(Beazley_data[[#This Row],[total_RC]]&lt;0.6,Beazley_data[[#This Row],[total_RC]]&gt;2),1,Beazley_data[[#This Row],[total_RC]])</f>
        <v>0.97115459017791705</v>
      </c>
      <c r="P2819" s="39" t="str">
        <f>Beazley_data[[#This Row],[key]]</f>
        <v>T2017</v>
      </c>
      <c r="Q2819" s="40">
        <f>Beazley_data[[#This Row],[WEP]]</f>
        <v>42211189.796700001</v>
      </c>
      <c r="R2819" s="40">
        <f t="shared" si="355"/>
        <v>44932166.2343942</v>
      </c>
      <c r="S2819" s="41">
        <f t="shared" si="356"/>
        <v>6.0557428357668967E-2</v>
      </c>
      <c r="U2819" s="42">
        <f>Beazley_data[[#This Row],[Acq_costs]]</f>
        <v>11098867.0113483</v>
      </c>
      <c r="V2819" s="40">
        <f t="shared" si="357"/>
        <v>12557874.575485099</v>
      </c>
      <c r="W2819" s="43">
        <f t="shared" si="358"/>
        <v>0.11618268325318414</v>
      </c>
      <c r="Y2819" s="44">
        <f>Beazley_data[[#This Row],[total_RC]]</f>
        <v>0.97115459017791705</v>
      </c>
      <c r="Z2819" s="45">
        <f t="shared" si="359"/>
        <v>0.96948362370371099</v>
      </c>
      <c r="AA2819" s="43">
        <f t="shared" si="360"/>
        <v>-1.7235633829713168E-3</v>
      </c>
      <c r="AD2819" s="42">
        <f>Beazley_data[[#This Row],[Cat_incurred]]+Beazley_data[[#This Row],[incurred_exc_cat]]</f>
        <v>27179573.022198148</v>
      </c>
      <c r="AE2819" s="40">
        <f t="shared" si="361"/>
        <v>27989116.916793998</v>
      </c>
      <c r="AF2819" s="43">
        <f t="shared" si="362"/>
        <v>2.892352398978721E-2</v>
      </c>
    </row>
    <row r="2820" spans="1:32" x14ac:dyDescent="0.25">
      <c r="A2820" s="48" t="s">
        <v>3109</v>
      </c>
      <c r="B2820" s="48" t="s">
        <v>21</v>
      </c>
      <c r="C2820" s="49">
        <v>2018</v>
      </c>
      <c r="D2820" s="85">
        <v>48086730.737599999</v>
      </c>
      <c r="E2820" s="49">
        <v>12227012.114724699</v>
      </c>
      <c r="F2820" s="49">
        <v>34753076.800326601</v>
      </c>
      <c r="G2820" s="49">
        <v>35390469.528426602</v>
      </c>
      <c r="H2820" s="49">
        <v>25549374.578165501</v>
      </c>
      <c r="I2820" s="49">
        <v>26230216.263112701</v>
      </c>
      <c r="J2820" s="49">
        <v>1.0122095838480301</v>
      </c>
      <c r="K2820" s="49">
        <v>60302451.378492102</v>
      </c>
      <c r="L2820" s="49">
        <v>61620685.791539297</v>
      </c>
      <c r="M2820" s="38">
        <f>IF(OR(Beazley_data[[#This Row],[total_RC]]&lt;0.6,Beazley_data[[#This Row],[total_RC]]&gt;2),1,Beazley_data[[#This Row],[total_RC]])</f>
        <v>1.0122095838480301</v>
      </c>
      <c r="P2820" s="39" t="str">
        <f>Beazley_data[[#This Row],[key]]</f>
        <v>T2018</v>
      </c>
      <c r="Q2820" s="40">
        <f>Beazley_data[[#This Row],[WEP]]</f>
        <v>48086730.737599999</v>
      </c>
      <c r="R2820" s="40">
        <f t="shared" si="355"/>
        <v>52379751.1661838</v>
      </c>
      <c r="S2820" s="41">
        <f t="shared" si="356"/>
        <v>8.1959542246839864E-2</v>
      </c>
      <c r="U2820" s="42">
        <f>Beazley_data[[#This Row],[Acq_costs]]</f>
        <v>12227012.114724699</v>
      </c>
      <c r="V2820" s="40">
        <f t="shared" si="357"/>
        <v>14217406.654874699</v>
      </c>
      <c r="W2820" s="43">
        <f t="shared" si="358"/>
        <v>0.1399970183357987</v>
      </c>
      <c r="Y2820" s="44">
        <f>Beazley_data[[#This Row],[total_RC]]</f>
        <v>1.0122095838480301</v>
      </c>
      <c r="Z2820" s="45">
        <f t="shared" si="359"/>
        <v>1.04198860280477</v>
      </c>
      <c r="AA2820" s="43">
        <f t="shared" si="360"/>
        <v>2.8579025602182558E-2</v>
      </c>
      <c r="AD2820" s="42">
        <f>Beazley_data[[#This Row],[Cat_incurred]]+Beazley_data[[#This Row],[incurred_exc_cat]]</f>
        <v>61620685.791539304</v>
      </c>
      <c r="AE2820" s="40">
        <f t="shared" si="361"/>
        <v>59551719.345518097</v>
      </c>
      <c r="AF2820" s="43">
        <f t="shared" si="362"/>
        <v>-3.4742346128028602E-2</v>
      </c>
    </row>
    <row r="2821" spans="1:32" x14ac:dyDescent="0.25">
      <c r="A2821" s="46" t="s">
        <v>3110</v>
      </c>
      <c r="B2821" s="46" t="s">
        <v>21</v>
      </c>
      <c r="C2821">
        <v>2019</v>
      </c>
      <c r="D2821" s="84">
        <v>51420438.230999999</v>
      </c>
      <c r="E2821">
        <v>13784873.0157167</v>
      </c>
      <c r="F2821">
        <v>12947947.8428207</v>
      </c>
      <c r="G2821">
        <v>13353520.8428207</v>
      </c>
      <c r="H2821">
        <v>16828608.3357732</v>
      </c>
      <c r="I2821">
        <v>17730241.126500402</v>
      </c>
      <c r="J2821">
        <v>1.0778196529333499</v>
      </c>
      <c r="K2821">
        <v>29776556.178594001</v>
      </c>
      <c r="L2821">
        <v>31083761.969321098</v>
      </c>
      <c r="M2821" s="38">
        <f>IF(OR(Beazley_data[[#This Row],[total_RC]]&lt;0.6,Beazley_data[[#This Row],[total_RC]]&gt;2),1,Beazley_data[[#This Row],[total_RC]])</f>
        <v>1.0778196529333499</v>
      </c>
      <c r="P2821" s="39" t="str">
        <f>Beazley_data[[#This Row],[key]]</f>
        <v>T2019</v>
      </c>
      <c r="Q2821" s="40">
        <f>Beazley_data[[#This Row],[WEP]]</f>
        <v>51420438.230999999</v>
      </c>
      <c r="R2821" s="40">
        <f t="shared" si="355"/>
        <v>50905044.786572203</v>
      </c>
      <c r="S2821" s="41">
        <f t="shared" si="356"/>
        <v>-1.0124604478567256E-2</v>
      </c>
      <c r="U2821" s="42">
        <f>Beazley_data[[#This Row],[Acq_costs]]</f>
        <v>13784873.0157167</v>
      </c>
      <c r="V2821" s="40">
        <f t="shared" si="357"/>
        <v>13503190.5903659</v>
      </c>
      <c r="W2821" s="43">
        <f t="shared" si="358"/>
        <v>-2.086043468510114E-2</v>
      </c>
      <c r="Y2821" s="44">
        <f>Beazley_data[[#This Row],[total_RC]]</f>
        <v>1.0778196529333499</v>
      </c>
      <c r="Z2821" s="45">
        <f t="shared" si="359"/>
        <v>1.07916873032656</v>
      </c>
      <c r="AA2821" s="43">
        <f t="shared" si="360"/>
        <v>1.2501079352084934E-3</v>
      </c>
      <c r="AD2821" s="42">
        <f>Beazley_data[[#This Row],[Cat_incurred]]+Beazley_data[[#This Row],[incurred_exc_cat]]</f>
        <v>31083761.969321102</v>
      </c>
      <c r="AE2821" s="40">
        <f t="shared" si="361"/>
        <v>27804315.689028502</v>
      </c>
      <c r="AF2821" s="43">
        <f t="shared" si="362"/>
        <v>-0.11794738331167272</v>
      </c>
    </row>
    <row r="2822" spans="1:32" x14ac:dyDescent="0.25">
      <c r="A2822" s="48" t="s">
        <v>3111</v>
      </c>
      <c r="B2822" s="48" t="s">
        <v>21</v>
      </c>
      <c r="C2822" s="49">
        <v>2020</v>
      </c>
      <c r="D2822" s="85">
        <v>43763210.628600001</v>
      </c>
      <c r="E2822" s="49">
        <v>11336456.6811966</v>
      </c>
      <c r="F2822" s="49">
        <v>4966254.2047629599</v>
      </c>
      <c r="G2822" s="49">
        <v>5085290.0207629604</v>
      </c>
      <c r="H2822" s="49">
        <v>8832066.1013671309</v>
      </c>
      <c r="I2822" s="49">
        <v>10692067.865867101</v>
      </c>
      <c r="J2822" s="49">
        <v>1.18711792592994</v>
      </c>
      <c r="K2822" s="49">
        <v>13798320.3061301</v>
      </c>
      <c r="L2822" s="49">
        <v>15777357.886630099</v>
      </c>
      <c r="M2822" s="38">
        <f>IF(OR(Beazley_data[[#This Row],[total_RC]]&lt;0.6,Beazley_data[[#This Row],[total_RC]]&gt;2),1,Beazley_data[[#This Row],[total_RC]])</f>
        <v>1.18711792592994</v>
      </c>
      <c r="P2822" s="39" t="str">
        <f>Beazley_data[[#This Row],[key]]</f>
        <v>T2020</v>
      </c>
      <c r="Q2822" s="40">
        <f>Beazley_data[[#This Row],[WEP]]</f>
        <v>43763210.628600001</v>
      </c>
      <c r="R2822" s="40">
        <f t="shared" si="355"/>
        <v>44311001.516335197</v>
      </c>
      <c r="S2822" s="41">
        <f t="shared" si="356"/>
        <v>1.2362412696387668E-2</v>
      </c>
      <c r="U2822" s="42">
        <f>Beazley_data[[#This Row],[Acq_costs]]</f>
        <v>11336456.6811966</v>
      </c>
      <c r="V2822" s="40">
        <f t="shared" si="357"/>
        <v>11237820.075794101</v>
      </c>
      <c r="W2822" s="43">
        <f t="shared" si="358"/>
        <v>-8.777200981795347E-3</v>
      </c>
      <c r="Y2822" s="44">
        <f>Beazley_data[[#This Row],[total_RC]]</f>
        <v>1.18711792592994</v>
      </c>
      <c r="Z2822" s="45">
        <f t="shared" si="359"/>
        <v>1.18121860918203</v>
      </c>
      <c r="AA2822" s="43">
        <f t="shared" si="360"/>
        <v>-4.9942632989799889E-3</v>
      </c>
      <c r="AD2822" s="42">
        <f>Beazley_data[[#This Row],[Cat_incurred]]+Beazley_data[[#This Row],[incurred_exc_cat]]</f>
        <v>15777357.886630062</v>
      </c>
      <c r="AE2822" s="40">
        <f t="shared" si="361"/>
        <v>15452622.7838769</v>
      </c>
      <c r="AF2822" s="43">
        <f t="shared" si="362"/>
        <v>-2.1014885776671356E-2</v>
      </c>
    </row>
    <row r="2823" spans="1:32" x14ac:dyDescent="0.25">
      <c r="A2823" s="46" t="s">
        <v>3112</v>
      </c>
      <c r="B2823" s="46" t="s">
        <v>21</v>
      </c>
      <c r="C2823">
        <v>2021</v>
      </c>
      <c r="D2823" s="84">
        <v>52816839.058799997</v>
      </c>
      <c r="E2823">
        <v>13356274.5221419</v>
      </c>
      <c r="F2823">
        <v>3959099.03487948</v>
      </c>
      <c r="G2823">
        <v>6699004.6275189202</v>
      </c>
      <c r="H2823">
        <v>13333464.3411646</v>
      </c>
      <c r="I2823">
        <v>14803609.4919146</v>
      </c>
      <c r="J2823">
        <v>1.0823594093001101</v>
      </c>
      <c r="K2823">
        <v>17292563.376044098</v>
      </c>
      <c r="L2823">
        <v>21502614.1194335</v>
      </c>
      <c r="M2823" s="38">
        <f>IF(OR(Beazley_data[[#This Row],[total_RC]]&lt;0.6,Beazley_data[[#This Row],[total_RC]]&gt;2),1,Beazley_data[[#This Row],[total_RC]])</f>
        <v>1.0823594093001101</v>
      </c>
      <c r="P2823" s="39" t="str">
        <f>Beazley_data[[#This Row],[key]]</f>
        <v>T2021</v>
      </c>
      <c r="Q2823" s="40">
        <f>Beazley_data[[#This Row],[WEP]]</f>
        <v>52816839.058799997</v>
      </c>
      <c r="R2823" s="40">
        <f t="shared" si="355"/>
        <v>54750221.133626796</v>
      </c>
      <c r="S2823" s="41">
        <f t="shared" si="356"/>
        <v>3.5312771981469565E-2</v>
      </c>
      <c r="U2823" s="42">
        <f>Beazley_data[[#This Row],[Acq_costs]]</f>
        <v>13356274.5221419</v>
      </c>
      <c r="V2823" s="40">
        <f t="shared" si="357"/>
        <v>13849166.4990655</v>
      </c>
      <c r="W2823" s="43">
        <f t="shared" si="358"/>
        <v>3.5590010197137763E-2</v>
      </c>
      <c r="Y2823" s="44">
        <f>Beazley_data[[#This Row],[total_RC]]</f>
        <v>1.0823594093001101</v>
      </c>
      <c r="Z2823" s="45">
        <f t="shared" si="359"/>
        <v>1.0787276151743601</v>
      </c>
      <c r="AA2823" s="43">
        <f t="shared" si="360"/>
        <v>-3.366738808446062E-3</v>
      </c>
      <c r="AD2823" s="42">
        <f>Beazley_data[[#This Row],[Cat_incurred]]+Beazley_data[[#This Row],[incurred_exc_cat]]</f>
        <v>21502614.119433522</v>
      </c>
      <c r="AE2823" s="40">
        <f t="shared" si="361"/>
        <v>11639393.791862801</v>
      </c>
      <c r="AF2823" s="43">
        <f t="shared" si="362"/>
        <v>-0.84739983060511126</v>
      </c>
    </row>
    <row r="2824" spans="1:32" x14ac:dyDescent="0.25">
      <c r="A2824" s="48" t="s">
        <v>3113</v>
      </c>
      <c r="B2824" s="48" t="s">
        <v>21</v>
      </c>
      <c r="C2824" s="49">
        <v>2022</v>
      </c>
      <c r="D2824" s="85">
        <v>57353145.218699999</v>
      </c>
      <c r="E2824" s="49">
        <v>14642496.160322599</v>
      </c>
      <c r="F2824" s="49">
        <v>4494994.9166146005</v>
      </c>
      <c r="G2824" s="49">
        <v>5954133.8134668404</v>
      </c>
      <c r="H2824" s="49">
        <v>16026320.5426664</v>
      </c>
      <c r="I2824" s="49">
        <v>24877550.796594001</v>
      </c>
      <c r="J2824" s="49">
        <v>1.02638423679362</v>
      </c>
      <c r="K2824" s="49">
        <v>20521315.459281001</v>
      </c>
      <c r="L2824" s="49">
        <v>30831684.6100608</v>
      </c>
      <c r="M2824" s="38">
        <f>IF(OR(Beazley_data[[#This Row],[total_RC]]&lt;0.6,Beazley_data[[#This Row],[total_RC]]&gt;2),1,Beazley_data[[#This Row],[total_RC]])</f>
        <v>1.02638423679362</v>
      </c>
      <c r="P2824" s="39" t="str">
        <f>Beazley_data[[#This Row],[key]]</f>
        <v>T2022</v>
      </c>
      <c r="Q2824" s="40">
        <f>Beazley_data[[#This Row],[WEP]]</f>
        <v>57353145.218699999</v>
      </c>
      <c r="R2824" s="40">
        <f t="shared" si="355"/>
        <v>23410625.314190499</v>
      </c>
      <c r="S2824" s="41">
        <f t="shared" si="356"/>
        <v>-1.4498766884255341</v>
      </c>
      <c r="U2824" s="42">
        <f>Beazley_data[[#This Row],[Acq_costs]]</f>
        <v>14642496.160322599</v>
      </c>
      <c r="V2824" s="40">
        <f t="shared" si="357"/>
        <v>6610068.9236144004</v>
      </c>
      <c r="W2824" s="43">
        <f t="shared" si="358"/>
        <v>-1.2151805570456971</v>
      </c>
      <c r="Y2824" s="44">
        <f>Beazley_data[[#This Row],[total_RC]]</f>
        <v>1.02638423679362</v>
      </c>
      <c r="Z2824" s="45">
        <f t="shared" si="359"/>
        <v>1.0277245068017899</v>
      </c>
      <c r="AA2824" s="43">
        <f t="shared" si="360"/>
        <v>1.3041140882596759E-3</v>
      </c>
      <c r="AD2824" s="42">
        <f>Beazley_data[[#This Row],[Cat_incurred]]+Beazley_data[[#This Row],[incurred_exc_cat]]</f>
        <v>30831684.610060841</v>
      </c>
      <c r="AE2824" s="40">
        <f t="shared" si="361"/>
        <v>61500</v>
      </c>
      <c r="AF2824" s="43">
        <f t="shared" si="362"/>
        <v>-500.32820504163971</v>
      </c>
    </row>
    <row r="2825" spans="1:32" x14ac:dyDescent="0.25">
      <c r="A2825" s="46" t="s">
        <v>3114</v>
      </c>
      <c r="B2825" s="46" t="s">
        <v>21</v>
      </c>
      <c r="C2825">
        <v>2023</v>
      </c>
      <c r="D2825" s="84">
        <v>58707315.422399998</v>
      </c>
      <c r="E2825">
        <v>14594387.151186701</v>
      </c>
      <c r="F2825">
        <v>5462343.7030466199</v>
      </c>
      <c r="G2825">
        <v>5569475.74574662</v>
      </c>
      <c r="H2825">
        <v>4734982.7528130403</v>
      </c>
      <c r="I2825">
        <v>9168744.1836593598</v>
      </c>
      <c r="J2825">
        <v>1.02289154378856</v>
      </c>
      <c r="K2825">
        <v>10197326.4558597</v>
      </c>
      <c r="L2825">
        <v>14738219.929406</v>
      </c>
      <c r="M2825" s="38">
        <f>IF(OR(Beazley_data[[#This Row],[total_RC]]&lt;0.6,Beazley_data[[#This Row],[total_RC]]&gt;2),1,Beazley_data[[#This Row],[total_RC]])</f>
        <v>1.02289154378856</v>
      </c>
      <c r="P2825" s="39" t="str">
        <f>Beazley_data[[#This Row],[key]]</f>
        <v>T2023</v>
      </c>
      <c r="Q2825" s="40">
        <f>Beazley_data[[#This Row],[WEP]]</f>
        <v>58707315.422399998</v>
      </c>
      <c r="R2825" s="40">
        <f t="shared" si="355"/>
        <v>0</v>
      </c>
      <c r="S2825" s="41" t="str">
        <f t="shared" si="356"/>
        <v>no values</v>
      </c>
      <c r="U2825" s="42">
        <f>Beazley_data[[#This Row],[Acq_costs]]</f>
        <v>14594387.151186701</v>
      </c>
      <c r="V2825" s="40">
        <f t="shared" si="357"/>
        <v>0</v>
      </c>
      <c r="W2825" s="43" t="str">
        <f t="shared" si="358"/>
        <v>no values</v>
      </c>
      <c r="Y2825" s="44">
        <f>Beazley_data[[#This Row],[total_RC]]</f>
        <v>1.02289154378856</v>
      </c>
      <c r="Z2825" s="45">
        <f t="shared" si="359"/>
        <v>0</v>
      </c>
      <c r="AA2825" s="43" t="str">
        <f t="shared" si="360"/>
        <v>no values</v>
      </c>
      <c r="AD2825" s="42">
        <f>Beazley_data[[#This Row],[Cat_incurred]]+Beazley_data[[#This Row],[incurred_exc_cat]]</f>
        <v>14738219.92940598</v>
      </c>
      <c r="AE2825" s="40">
        <f t="shared" si="361"/>
        <v>0</v>
      </c>
      <c r="AF2825" s="43" t="str">
        <f t="shared" si="362"/>
        <v>no values</v>
      </c>
    </row>
    <row r="2826" spans="1:32" x14ac:dyDescent="0.25">
      <c r="A2826" s="48" t="s">
        <v>3115</v>
      </c>
      <c r="B2826" s="48" t="s">
        <v>21</v>
      </c>
      <c r="C2826" s="49">
        <v>2024</v>
      </c>
      <c r="D2826" s="85">
        <v>23732001.350499999</v>
      </c>
      <c r="E2826" s="49">
        <v>6167278.9956523096</v>
      </c>
      <c r="F2826" s="49">
        <v>0</v>
      </c>
      <c r="G2826" s="49">
        <v>0</v>
      </c>
      <c r="H2826" s="49">
        <v>34450.759396499998</v>
      </c>
      <c r="I2826" s="49">
        <v>354366.62826525001</v>
      </c>
      <c r="J2826" s="49">
        <v>0.98468677062158505</v>
      </c>
      <c r="K2826" s="49">
        <v>34450.759396499998</v>
      </c>
      <c r="L2826" s="49">
        <v>354366.62826525001</v>
      </c>
      <c r="M2826" s="38">
        <f>IF(OR(Beazley_data[[#This Row],[total_RC]]&lt;0.6,Beazley_data[[#This Row],[total_RC]]&gt;2),1,Beazley_data[[#This Row],[total_RC]])</f>
        <v>0.98468677062158505</v>
      </c>
      <c r="P2826" s="39" t="str">
        <f>Beazley_data[[#This Row],[key]]</f>
        <v>T2024</v>
      </c>
      <c r="Q2826" s="40">
        <f>Beazley_data[[#This Row],[WEP]]</f>
        <v>23732001.350499999</v>
      </c>
      <c r="R2826" s="40">
        <f t="shared" si="355"/>
        <v>0</v>
      </c>
      <c r="S2826" s="41" t="str">
        <f t="shared" si="356"/>
        <v>no values</v>
      </c>
      <c r="U2826" s="42">
        <f>Beazley_data[[#This Row],[Acq_costs]]</f>
        <v>6167278.9956523096</v>
      </c>
      <c r="V2826" s="40">
        <f t="shared" si="357"/>
        <v>0</v>
      </c>
      <c r="W2826" s="43" t="str">
        <f t="shared" si="358"/>
        <v>no values</v>
      </c>
      <c r="Y2826" s="44">
        <f>Beazley_data[[#This Row],[total_RC]]</f>
        <v>0.98468677062158505</v>
      </c>
      <c r="Z2826" s="45">
        <f t="shared" si="359"/>
        <v>0</v>
      </c>
      <c r="AA2826" s="43" t="str">
        <f t="shared" si="360"/>
        <v>no values</v>
      </c>
      <c r="AD2826" s="42">
        <f>Beazley_data[[#This Row],[Cat_incurred]]+Beazley_data[[#This Row],[incurred_exc_cat]]</f>
        <v>354366.62826525001</v>
      </c>
      <c r="AE2826" s="40">
        <f t="shared" si="361"/>
        <v>0</v>
      </c>
      <c r="AF2826" s="43" t="str">
        <f t="shared" si="362"/>
        <v>no values</v>
      </c>
    </row>
    <row r="2827" spans="1:32" x14ac:dyDescent="0.25">
      <c r="A2827" s="46" t="s">
        <v>3116</v>
      </c>
      <c r="B2827" s="46" t="s">
        <v>3117</v>
      </c>
      <c r="C2827">
        <v>2004</v>
      </c>
      <c r="D2827" s="84">
        <v>23599.551599999999</v>
      </c>
      <c r="E2827">
        <v>8951.5540551724098</v>
      </c>
      <c r="F2827">
        <v>0</v>
      </c>
      <c r="G2827">
        <v>0</v>
      </c>
      <c r="H2827">
        <v>281155.57299999997</v>
      </c>
      <c r="I2827">
        <v>281155.57299999997</v>
      </c>
      <c r="J2827">
        <v>1</v>
      </c>
      <c r="K2827">
        <v>281155.57299999997</v>
      </c>
      <c r="L2827">
        <v>281155.57299999997</v>
      </c>
      <c r="M2827" s="38">
        <f>IF(OR(Beazley_data[[#This Row],[total_RC]]&lt;0.6,Beazley_data[[#This Row],[total_RC]]&gt;2),1,Beazley_data[[#This Row],[total_RC]])</f>
        <v>1</v>
      </c>
      <c r="P2827" s="39" t="str">
        <f>Beazley_data[[#This Row],[key]]</f>
        <v>TE2004</v>
      </c>
      <c r="Q2827" s="40">
        <f>Beazley_data[[#This Row],[WEP]]</f>
        <v>23599.551599999999</v>
      </c>
      <c r="R2827" s="40">
        <f t="shared" si="355"/>
        <v>0</v>
      </c>
      <c r="S2827" s="41" t="str">
        <f t="shared" si="356"/>
        <v>no values</v>
      </c>
      <c r="U2827" s="42">
        <f>Beazley_data[[#This Row],[Acq_costs]]</f>
        <v>8951.5540551724098</v>
      </c>
      <c r="V2827" s="40">
        <f t="shared" si="357"/>
        <v>0</v>
      </c>
      <c r="W2827" s="43" t="str">
        <f t="shared" si="358"/>
        <v>no values</v>
      </c>
      <c r="Y2827" s="44">
        <f>Beazley_data[[#This Row],[total_RC]]</f>
        <v>1</v>
      </c>
      <c r="Z2827" s="45">
        <f t="shared" si="359"/>
        <v>0</v>
      </c>
      <c r="AA2827" s="43" t="str">
        <f t="shared" si="360"/>
        <v>no values</v>
      </c>
      <c r="AD2827" s="42">
        <f>Beazley_data[[#This Row],[Cat_incurred]]+Beazley_data[[#This Row],[incurred_exc_cat]]</f>
        <v>281155.57299999997</v>
      </c>
      <c r="AE2827" s="40">
        <f t="shared" si="361"/>
        <v>0</v>
      </c>
      <c r="AF2827" s="43" t="str">
        <f t="shared" si="362"/>
        <v>no values</v>
      </c>
    </row>
    <row r="2828" spans="1:32" x14ac:dyDescent="0.25">
      <c r="A2828" s="48" t="s">
        <v>3118</v>
      </c>
      <c r="B2828" s="48" t="s">
        <v>170</v>
      </c>
      <c r="C2828" s="49">
        <v>1999</v>
      </c>
      <c r="D2828" s="85">
        <v>3670.4630000000002</v>
      </c>
      <c r="E2828" s="49">
        <v>193.18226315789499</v>
      </c>
      <c r="F2828" s="49">
        <v>0</v>
      </c>
      <c r="G2828" s="49">
        <v>0</v>
      </c>
      <c r="H2828" s="49">
        <v>0</v>
      </c>
      <c r="I2828" s="49">
        <v>0</v>
      </c>
      <c r="J2828" s="49">
        <v>0.9</v>
      </c>
      <c r="K2828" s="49">
        <v>0</v>
      </c>
      <c r="L2828" s="49">
        <v>0</v>
      </c>
      <c r="M2828" s="38">
        <f>IF(OR(Beazley_data[[#This Row],[total_RC]]&lt;0.6,Beazley_data[[#This Row],[total_RC]]&gt;2),1,Beazley_data[[#This Row],[total_RC]])</f>
        <v>0.9</v>
      </c>
      <c r="P2828" s="39" t="str">
        <f>Beazley_data[[#This Row],[key]]</f>
        <v>TL1999</v>
      </c>
      <c r="Q2828" s="40">
        <f>Beazley_data[[#This Row],[WEP]]</f>
        <v>3670.4630000000002</v>
      </c>
      <c r="R2828" s="40">
        <f t="shared" si="355"/>
        <v>0</v>
      </c>
      <c r="S2828" s="41" t="str">
        <f t="shared" si="356"/>
        <v>no values</v>
      </c>
      <c r="U2828" s="42">
        <f>Beazley_data[[#This Row],[Acq_costs]]</f>
        <v>193.18226315789499</v>
      </c>
      <c r="V2828" s="40">
        <f t="shared" si="357"/>
        <v>0</v>
      </c>
      <c r="W2828" s="43" t="str">
        <f t="shared" si="358"/>
        <v>no values</v>
      </c>
      <c r="Y2828" s="44">
        <f>Beazley_data[[#This Row],[total_RC]]</f>
        <v>0.9</v>
      </c>
      <c r="Z2828" s="45">
        <f t="shared" si="359"/>
        <v>0</v>
      </c>
      <c r="AA2828" s="43" t="str">
        <f t="shared" si="360"/>
        <v>no values</v>
      </c>
      <c r="AD2828" s="42">
        <f>Beazley_data[[#This Row],[Cat_incurred]]+Beazley_data[[#This Row],[incurred_exc_cat]]</f>
        <v>0</v>
      </c>
      <c r="AE2828" s="40">
        <f t="shared" si="361"/>
        <v>0</v>
      </c>
      <c r="AF2828" s="43" t="str">
        <f t="shared" si="362"/>
        <v>no values</v>
      </c>
    </row>
    <row r="2829" spans="1:32" x14ac:dyDescent="0.25">
      <c r="A2829" s="46" t="s">
        <v>3119</v>
      </c>
      <c r="B2829" s="46" t="s">
        <v>170</v>
      </c>
      <c r="C2829">
        <v>2003</v>
      </c>
      <c r="D2829" s="84">
        <v>132252.72</v>
      </c>
      <c r="E2829">
        <v>33063.18</v>
      </c>
      <c r="F2829">
        <v>0</v>
      </c>
      <c r="G2829">
        <v>0</v>
      </c>
      <c r="H2829">
        <v>0</v>
      </c>
      <c r="I2829">
        <v>0</v>
      </c>
      <c r="J2829">
        <v>1.1200000000000001</v>
      </c>
      <c r="K2829">
        <v>0</v>
      </c>
      <c r="L2829">
        <v>0</v>
      </c>
      <c r="M2829" s="38">
        <f>IF(OR(Beazley_data[[#This Row],[total_RC]]&lt;0.6,Beazley_data[[#This Row],[total_RC]]&gt;2),1,Beazley_data[[#This Row],[total_RC]])</f>
        <v>1.1200000000000001</v>
      </c>
      <c r="P2829" s="39" t="str">
        <f>Beazley_data[[#This Row],[key]]</f>
        <v>TL2003</v>
      </c>
      <c r="Q2829" s="40">
        <f>Beazley_data[[#This Row],[WEP]]</f>
        <v>132252.72</v>
      </c>
      <c r="R2829" s="40">
        <f t="shared" si="355"/>
        <v>132252.72</v>
      </c>
      <c r="S2829" s="41">
        <f t="shared" si="356"/>
        <v>0</v>
      </c>
      <c r="U2829" s="42">
        <f>Beazley_data[[#This Row],[Acq_costs]]</f>
        <v>33063.18</v>
      </c>
      <c r="V2829" s="40">
        <f t="shared" si="357"/>
        <v>33063.18</v>
      </c>
      <c r="W2829" s="43">
        <f t="shared" si="358"/>
        <v>0</v>
      </c>
      <c r="Y2829" s="44">
        <f>Beazley_data[[#This Row],[total_RC]]</f>
        <v>1.1200000000000001</v>
      </c>
      <c r="Z2829" s="45">
        <f t="shared" si="359"/>
        <v>1.11999999918701</v>
      </c>
      <c r="AA2829" s="43">
        <f t="shared" si="360"/>
        <v>-7.2588403594621197E-10</v>
      </c>
      <c r="AD2829" s="42">
        <f>Beazley_data[[#This Row],[Cat_incurred]]+Beazley_data[[#This Row],[incurred_exc_cat]]</f>
        <v>0</v>
      </c>
      <c r="AE2829" s="40">
        <f t="shared" si="361"/>
        <v>0</v>
      </c>
      <c r="AF2829" s="43" t="str">
        <f t="shared" si="362"/>
        <v>no values</v>
      </c>
    </row>
    <row r="2830" spans="1:32" x14ac:dyDescent="0.25">
      <c r="A2830" s="48" t="s">
        <v>3120</v>
      </c>
      <c r="B2830" s="48" t="s">
        <v>170</v>
      </c>
      <c r="C2830" s="49">
        <v>2004</v>
      </c>
      <c r="D2830" s="85">
        <v>132252.72</v>
      </c>
      <c r="E2830" s="49">
        <v>33063.18</v>
      </c>
      <c r="F2830" s="49">
        <v>0</v>
      </c>
      <c r="G2830" s="49">
        <v>0</v>
      </c>
      <c r="H2830" s="49">
        <v>0</v>
      </c>
      <c r="I2830" s="49">
        <v>0</v>
      </c>
      <c r="J2830" s="49">
        <v>1.05</v>
      </c>
      <c r="K2830" s="49">
        <v>0</v>
      </c>
      <c r="L2830" s="49">
        <v>0</v>
      </c>
      <c r="M2830" s="38">
        <f>IF(OR(Beazley_data[[#This Row],[total_RC]]&lt;0.6,Beazley_data[[#This Row],[total_RC]]&gt;2),1,Beazley_data[[#This Row],[total_RC]])</f>
        <v>1.05</v>
      </c>
      <c r="P2830" s="39" t="str">
        <f>Beazley_data[[#This Row],[key]]</f>
        <v>TL2004</v>
      </c>
      <c r="Q2830" s="40">
        <f>Beazley_data[[#This Row],[WEP]]</f>
        <v>132252.72</v>
      </c>
      <c r="R2830" s="40">
        <f t="shared" si="355"/>
        <v>132252.72</v>
      </c>
      <c r="S2830" s="41">
        <f t="shared" si="356"/>
        <v>0</v>
      </c>
      <c r="U2830" s="42">
        <f>Beazley_data[[#This Row],[Acq_costs]]</f>
        <v>33063.18</v>
      </c>
      <c r="V2830" s="40">
        <f t="shared" si="357"/>
        <v>33063.18</v>
      </c>
      <c r="W2830" s="43">
        <f t="shared" si="358"/>
        <v>0</v>
      </c>
      <c r="Y2830" s="44">
        <f>Beazley_data[[#This Row],[total_RC]]</f>
        <v>1.05</v>
      </c>
      <c r="Z2830" s="45">
        <f t="shared" si="359"/>
        <v>1.0499999994045499</v>
      </c>
      <c r="AA2830" s="43">
        <f t="shared" si="360"/>
        <v>-5.6709536569750554E-10</v>
      </c>
      <c r="AD2830" s="42">
        <f>Beazley_data[[#This Row],[Cat_incurred]]+Beazley_data[[#This Row],[incurred_exc_cat]]</f>
        <v>0</v>
      </c>
      <c r="AE2830" s="40">
        <f t="shared" si="361"/>
        <v>0</v>
      </c>
      <c r="AF2830" s="43" t="str">
        <f t="shared" si="362"/>
        <v>no values</v>
      </c>
    </row>
    <row r="2831" spans="1:32" x14ac:dyDescent="0.25">
      <c r="A2831" s="46" t="s">
        <v>3121</v>
      </c>
      <c r="B2831" s="46" t="s">
        <v>170</v>
      </c>
      <c r="C2831">
        <v>2005</v>
      </c>
      <c r="D2831" s="84">
        <v>3785.5765999999999</v>
      </c>
      <c r="E2831">
        <v>1099.03836774194</v>
      </c>
      <c r="F2831">
        <v>0</v>
      </c>
      <c r="G2831">
        <v>0</v>
      </c>
      <c r="H2831">
        <v>0</v>
      </c>
      <c r="I2831">
        <v>0</v>
      </c>
      <c r="K2831">
        <v>0</v>
      </c>
      <c r="L2831">
        <v>0</v>
      </c>
      <c r="M2831" s="38">
        <f>IF(OR(Beazley_data[[#This Row],[total_RC]]&lt;0.6,Beazley_data[[#This Row],[total_RC]]&gt;2),1,Beazley_data[[#This Row],[total_RC]])</f>
        <v>1</v>
      </c>
      <c r="P2831" s="39" t="str">
        <f>Beazley_data[[#This Row],[key]]</f>
        <v>TL2005</v>
      </c>
      <c r="Q2831" s="40">
        <f>Beazley_data[[#This Row],[WEP]]</f>
        <v>3785.5765999999999</v>
      </c>
      <c r="R2831" s="40">
        <f t="shared" si="355"/>
        <v>3901.2709500000001</v>
      </c>
      <c r="S2831" s="41">
        <f t="shared" si="356"/>
        <v>2.9655553660019488E-2</v>
      </c>
      <c r="U2831" s="42">
        <f>Beazley_data[[#This Row],[Acq_costs]]</f>
        <v>1099.03836774194</v>
      </c>
      <c r="V2831" s="40">
        <f t="shared" si="357"/>
        <v>1132.6270500000001</v>
      </c>
      <c r="W2831" s="43">
        <f t="shared" si="358"/>
        <v>2.9655553660015526E-2</v>
      </c>
      <c r="Y2831" s="44">
        <f>Beazley_data[[#This Row],[total_RC]]</f>
        <v>0</v>
      </c>
      <c r="Z2831" s="45">
        <f t="shared" si="359"/>
        <v>0</v>
      </c>
      <c r="AA2831" s="43" t="str">
        <f t="shared" si="360"/>
        <v>no values</v>
      </c>
      <c r="AD2831" s="42">
        <f>Beazley_data[[#This Row],[Cat_incurred]]+Beazley_data[[#This Row],[incurred_exc_cat]]</f>
        <v>0</v>
      </c>
      <c r="AE2831" s="40">
        <f t="shared" si="361"/>
        <v>0</v>
      </c>
      <c r="AF2831" s="43" t="str">
        <f t="shared" si="362"/>
        <v>no values</v>
      </c>
    </row>
    <row r="2832" spans="1:32" x14ac:dyDescent="0.25">
      <c r="A2832" s="48" t="s">
        <v>3122</v>
      </c>
      <c r="B2832" s="48" t="s">
        <v>170</v>
      </c>
      <c r="C2832" s="49">
        <v>2006</v>
      </c>
      <c r="D2832" s="85">
        <v>0</v>
      </c>
      <c r="E2832" s="49">
        <v>0</v>
      </c>
      <c r="F2832" s="49">
        <v>0</v>
      </c>
      <c r="G2832" s="49">
        <v>0</v>
      </c>
      <c r="H2832" s="49">
        <v>0</v>
      </c>
      <c r="I2832" s="49">
        <v>0</v>
      </c>
      <c r="J2832" s="49"/>
      <c r="K2832" s="49">
        <v>0</v>
      </c>
      <c r="L2832" s="49">
        <v>0</v>
      </c>
      <c r="M2832" s="38">
        <f>IF(OR(Beazley_data[[#This Row],[total_RC]]&lt;0.6,Beazley_data[[#This Row],[total_RC]]&gt;2),1,Beazley_data[[#This Row],[total_RC]])</f>
        <v>1</v>
      </c>
      <c r="P2832" s="39" t="str">
        <f>Beazley_data[[#This Row],[key]]</f>
        <v>TL2006</v>
      </c>
      <c r="Q2832" s="40">
        <f>Beazley_data[[#This Row],[WEP]]</f>
        <v>0</v>
      </c>
      <c r="R2832" s="40">
        <f t="shared" si="355"/>
        <v>0</v>
      </c>
      <c r="S2832" s="41" t="str">
        <f t="shared" si="356"/>
        <v>no values</v>
      </c>
      <c r="U2832" s="42">
        <f>Beazley_data[[#This Row],[Acq_costs]]</f>
        <v>0</v>
      </c>
      <c r="V2832" s="40">
        <f t="shared" si="357"/>
        <v>0</v>
      </c>
      <c r="W2832" s="43" t="str">
        <f t="shared" si="358"/>
        <v>no values</v>
      </c>
      <c r="Y2832" s="44">
        <f>Beazley_data[[#This Row],[total_RC]]</f>
        <v>0</v>
      </c>
      <c r="Z2832" s="45">
        <f t="shared" si="359"/>
        <v>0</v>
      </c>
      <c r="AA2832" s="43" t="str">
        <f t="shared" si="360"/>
        <v>no values</v>
      </c>
      <c r="AD2832" s="42">
        <f>Beazley_data[[#This Row],[Cat_incurred]]+Beazley_data[[#This Row],[incurred_exc_cat]]</f>
        <v>0</v>
      </c>
      <c r="AE2832" s="40">
        <f t="shared" si="361"/>
        <v>0</v>
      </c>
      <c r="AF2832" s="43" t="str">
        <f t="shared" si="362"/>
        <v>no values</v>
      </c>
    </row>
    <row r="2833" spans="1:32" x14ac:dyDescent="0.25">
      <c r="A2833" s="46" t="s">
        <v>3123</v>
      </c>
      <c r="B2833" s="46" t="s">
        <v>170</v>
      </c>
      <c r="C2833">
        <v>2009</v>
      </c>
      <c r="D2833" s="84">
        <v>8822617.0161000006</v>
      </c>
      <c r="E2833">
        <v>2004366.8077000999</v>
      </c>
      <c r="F2833">
        <v>3302986.78475152</v>
      </c>
      <c r="G2833">
        <v>3302986.78475152</v>
      </c>
      <c r="H2833">
        <v>1449046.943641</v>
      </c>
      <c r="I2833">
        <v>1449046.943641</v>
      </c>
      <c r="J2833">
        <v>1.0106681701097</v>
      </c>
      <c r="K2833">
        <v>4752033.72839252</v>
      </c>
      <c r="L2833">
        <v>4752033.72839252</v>
      </c>
      <c r="M2833" s="38">
        <f>IF(OR(Beazley_data[[#This Row],[total_RC]]&lt;0.6,Beazley_data[[#This Row],[total_RC]]&gt;2),1,Beazley_data[[#This Row],[total_RC]])</f>
        <v>1.0106681701097</v>
      </c>
      <c r="P2833" s="39" t="str">
        <f>Beazley_data[[#This Row],[key]]</f>
        <v>TL2009</v>
      </c>
      <c r="Q2833" s="40">
        <f>Beazley_data[[#This Row],[WEP]]</f>
        <v>8822617.0161000006</v>
      </c>
      <c r="R2833" s="40">
        <f t="shared" si="355"/>
        <v>8999944.5388004594</v>
      </c>
      <c r="S2833" s="41">
        <f t="shared" si="356"/>
        <v>1.9703179495825375E-2</v>
      </c>
      <c r="U2833" s="42">
        <f>Beazley_data[[#This Row],[Acq_costs]]</f>
        <v>2004366.8077000999</v>
      </c>
      <c r="V2833" s="40">
        <f t="shared" si="357"/>
        <v>2042175.43763531</v>
      </c>
      <c r="W2833" s="43">
        <f t="shared" si="358"/>
        <v>1.8513899069802612E-2</v>
      </c>
      <c r="Y2833" s="44">
        <f>Beazley_data[[#This Row],[total_RC]]</f>
        <v>1.0106681701097</v>
      </c>
      <c r="Z2833" s="45">
        <f t="shared" si="359"/>
        <v>1.01066816984499</v>
      </c>
      <c r="AA2833" s="43">
        <f t="shared" si="360"/>
        <v>-2.6191586869977891E-10</v>
      </c>
      <c r="AD2833" s="42">
        <f>Beazley_data[[#This Row],[Cat_incurred]]+Beazley_data[[#This Row],[incurred_exc_cat]]</f>
        <v>4752033.72839252</v>
      </c>
      <c r="AE2833" s="40">
        <f t="shared" si="361"/>
        <v>4936850.9353839997</v>
      </c>
      <c r="AF2833" s="43">
        <f t="shared" si="362"/>
        <v>3.743625428647953E-2</v>
      </c>
    </row>
    <row r="2834" spans="1:32" x14ac:dyDescent="0.25">
      <c r="A2834" s="48" t="s">
        <v>3124</v>
      </c>
      <c r="B2834" s="48" t="s">
        <v>170</v>
      </c>
      <c r="C2834" s="49">
        <v>2010</v>
      </c>
      <c r="D2834" s="85">
        <v>11101999.0824</v>
      </c>
      <c r="E2834" s="49">
        <v>2179761.9331994099</v>
      </c>
      <c r="F2834" s="49">
        <v>4951153.1480221003</v>
      </c>
      <c r="G2834" s="49">
        <v>4956582.9180220999</v>
      </c>
      <c r="H2834" s="49">
        <v>1742456.94837846</v>
      </c>
      <c r="I2834" s="49">
        <v>1742456.94837846</v>
      </c>
      <c r="J2834" s="49">
        <v>1.01341769935573</v>
      </c>
      <c r="K2834" s="49">
        <v>6693610.0964005599</v>
      </c>
      <c r="L2834" s="49">
        <v>6699039.8664005604</v>
      </c>
      <c r="M2834" s="38">
        <f>IF(OR(Beazley_data[[#This Row],[total_RC]]&lt;0.6,Beazley_data[[#This Row],[total_RC]]&gt;2),1,Beazley_data[[#This Row],[total_RC]])</f>
        <v>1.01341769935573</v>
      </c>
      <c r="P2834" s="39" t="str">
        <f>Beazley_data[[#This Row],[key]]</f>
        <v>TL2010</v>
      </c>
      <c r="Q2834" s="40">
        <f>Beazley_data[[#This Row],[WEP]]</f>
        <v>11101999.0824</v>
      </c>
      <c r="R2834" s="40">
        <f t="shared" si="355"/>
        <v>11404359.057545399</v>
      </c>
      <c r="S2834" s="41">
        <f t="shared" si="356"/>
        <v>2.6512667096828289E-2</v>
      </c>
      <c r="U2834" s="42">
        <f>Beazley_data[[#This Row],[Acq_costs]]</f>
        <v>2179761.9331994099</v>
      </c>
      <c r="V2834" s="40">
        <f t="shared" si="357"/>
        <v>2239203.4908874799</v>
      </c>
      <c r="W2834" s="43">
        <f t="shared" si="358"/>
        <v>2.6545848972623336E-2</v>
      </c>
      <c r="Y2834" s="44">
        <f>Beazley_data[[#This Row],[total_RC]]</f>
        <v>1.01341769935573</v>
      </c>
      <c r="Z2834" s="45">
        <f t="shared" si="359"/>
        <v>1.0132256948477401</v>
      </c>
      <c r="AA2834" s="43">
        <f t="shared" si="360"/>
        <v>-1.8949826180513936E-4</v>
      </c>
      <c r="AD2834" s="42">
        <f>Beazley_data[[#This Row],[Cat_incurred]]+Beazley_data[[#This Row],[incurred_exc_cat]]</f>
        <v>6699039.8664005604</v>
      </c>
      <c r="AE2834" s="40">
        <f t="shared" si="361"/>
        <v>6965905.1132654501</v>
      </c>
      <c r="AF2834" s="43">
        <f t="shared" si="362"/>
        <v>3.8310204133657759E-2</v>
      </c>
    </row>
    <row r="2835" spans="1:32" x14ac:dyDescent="0.25">
      <c r="A2835" s="46" t="s">
        <v>3125</v>
      </c>
      <c r="B2835" s="46" t="s">
        <v>170</v>
      </c>
      <c r="C2835">
        <v>2011</v>
      </c>
      <c r="D2835" s="84">
        <v>13514655.929099999</v>
      </c>
      <c r="E2835">
        <v>2742111.0843316298</v>
      </c>
      <c r="F2835">
        <v>6108004.5847749002</v>
      </c>
      <c r="G2835">
        <v>6108004.5847749002</v>
      </c>
      <c r="H2835">
        <v>3038565.3496629</v>
      </c>
      <c r="I2835">
        <v>3038565.3496629</v>
      </c>
      <c r="J2835">
        <v>0.99939141712977297</v>
      </c>
      <c r="K2835">
        <v>9146569.9344378002</v>
      </c>
      <c r="L2835">
        <v>9146569.9344378002</v>
      </c>
      <c r="M2835" s="38">
        <f>IF(OR(Beazley_data[[#This Row],[total_RC]]&lt;0.6,Beazley_data[[#This Row],[total_RC]]&gt;2),1,Beazley_data[[#This Row],[total_RC]])</f>
        <v>0.99939141712977297</v>
      </c>
      <c r="P2835" s="39" t="str">
        <f>Beazley_data[[#This Row],[key]]</f>
        <v>TL2011</v>
      </c>
      <c r="Q2835" s="40">
        <f>Beazley_data[[#This Row],[WEP]]</f>
        <v>13514655.929099999</v>
      </c>
      <c r="R2835" s="40">
        <f t="shared" si="355"/>
        <v>13842993.1650274</v>
      </c>
      <c r="S2835" s="41">
        <f t="shared" si="356"/>
        <v>2.3718659108848242E-2</v>
      </c>
      <c r="U2835" s="42">
        <f>Beazley_data[[#This Row],[Acq_costs]]</f>
        <v>2742111.0843316298</v>
      </c>
      <c r="V2835" s="40">
        <f t="shared" si="357"/>
        <v>2798839.5029728301</v>
      </c>
      <c r="W2835" s="43">
        <f t="shared" si="358"/>
        <v>2.0268550083327511E-2</v>
      </c>
      <c r="Y2835" s="44">
        <f>Beazley_data[[#This Row],[total_RC]]</f>
        <v>0.99939141712977297</v>
      </c>
      <c r="Z2835" s="45">
        <f t="shared" si="359"/>
        <v>0.99954023103691503</v>
      </c>
      <c r="AA2835" s="43">
        <f t="shared" si="360"/>
        <v>1.4888235862970238E-4</v>
      </c>
      <c r="AD2835" s="42">
        <f>Beazley_data[[#This Row],[Cat_incurred]]+Beazley_data[[#This Row],[incurred_exc_cat]]</f>
        <v>9146569.9344378002</v>
      </c>
      <c r="AE2835" s="40">
        <f t="shared" si="361"/>
        <v>9483492.4808600005</v>
      </c>
      <c r="AF2835" s="43">
        <f t="shared" si="362"/>
        <v>3.5527264570746703E-2</v>
      </c>
    </row>
    <row r="2836" spans="1:32" x14ac:dyDescent="0.25">
      <c r="A2836" s="48" t="s">
        <v>3126</v>
      </c>
      <c r="B2836" s="48" t="s">
        <v>170</v>
      </c>
      <c r="C2836" s="49">
        <v>2012</v>
      </c>
      <c r="D2836" s="85">
        <v>13451531.502699999</v>
      </c>
      <c r="E2836" s="49">
        <v>3241434.9001793801</v>
      </c>
      <c r="F2836" s="49">
        <v>6537525.3378372202</v>
      </c>
      <c r="G2836" s="49">
        <v>6537525.3378372202</v>
      </c>
      <c r="H2836" s="49">
        <v>2482231.5449052001</v>
      </c>
      <c r="I2836" s="49">
        <v>2482231.5449052001</v>
      </c>
      <c r="J2836" s="49">
        <v>1.0249231632931299</v>
      </c>
      <c r="K2836" s="49">
        <v>9019756.8827424198</v>
      </c>
      <c r="L2836" s="49">
        <v>9019756.8827424198</v>
      </c>
      <c r="M2836" s="38">
        <f>IF(OR(Beazley_data[[#This Row],[total_RC]]&lt;0.6,Beazley_data[[#This Row],[total_RC]]&gt;2),1,Beazley_data[[#This Row],[total_RC]])</f>
        <v>1.0249231632931299</v>
      </c>
      <c r="P2836" s="39" t="str">
        <f>Beazley_data[[#This Row],[key]]</f>
        <v>TL2012</v>
      </c>
      <c r="Q2836" s="40">
        <f>Beazley_data[[#This Row],[WEP]]</f>
        <v>13451531.502699999</v>
      </c>
      <c r="R2836" s="40">
        <f t="shared" si="355"/>
        <v>13944034.0980621</v>
      </c>
      <c r="S2836" s="41">
        <f t="shared" si="356"/>
        <v>3.5319950589517514E-2</v>
      </c>
      <c r="U2836" s="42">
        <f>Beazley_data[[#This Row],[Acq_costs]]</f>
        <v>3241434.9001793801</v>
      </c>
      <c r="V2836" s="40">
        <f t="shared" si="357"/>
        <v>3361278.6515520099</v>
      </c>
      <c r="W2836" s="43">
        <f t="shared" si="358"/>
        <v>3.565421489744508E-2</v>
      </c>
      <c r="Y2836" s="44">
        <f>Beazley_data[[#This Row],[total_RC]]</f>
        <v>1.0249231632931299</v>
      </c>
      <c r="Z2836" s="45">
        <f t="shared" si="359"/>
        <v>1.0245561633087401</v>
      </c>
      <c r="AA2836" s="43">
        <f t="shared" si="360"/>
        <v>-3.5820387162049065E-4</v>
      </c>
      <c r="AD2836" s="42">
        <f>Beazley_data[[#This Row],[Cat_incurred]]+Beazley_data[[#This Row],[incurred_exc_cat]]</f>
        <v>9019756.8827424198</v>
      </c>
      <c r="AE2836" s="40">
        <f t="shared" si="361"/>
        <v>9287685.3563663606</v>
      </c>
      <c r="AF2836" s="43">
        <f t="shared" si="362"/>
        <v>2.8847712141786306E-2</v>
      </c>
    </row>
    <row r="2837" spans="1:32" x14ac:dyDescent="0.25">
      <c r="A2837" s="46" t="s">
        <v>3127</v>
      </c>
      <c r="B2837" s="46" t="s">
        <v>170</v>
      </c>
      <c r="C2837">
        <v>2013</v>
      </c>
      <c r="D2837" s="84">
        <v>15476470.411599999</v>
      </c>
      <c r="E2837">
        <v>3457214.9845709698</v>
      </c>
      <c r="F2837">
        <v>6823571.1902629603</v>
      </c>
      <c r="G2837">
        <v>6823571.1902629603</v>
      </c>
      <c r="H2837">
        <v>3398083.68718941</v>
      </c>
      <c r="I2837">
        <v>3415206.9099625498</v>
      </c>
      <c r="J2837">
        <v>0.98626001183002998</v>
      </c>
      <c r="K2837">
        <v>10221654.8774524</v>
      </c>
      <c r="L2837">
        <v>10238778.100225501</v>
      </c>
      <c r="M2837" s="38">
        <f>IF(OR(Beazley_data[[#This Row],[total_RC]]&lt;0.6,Beazley_data[[#This Row],[total_RC]]&gt;2),1,Beazley_data[[#This Row],[total_RC]])</f>
        <v>0.98626001183002998</v>
      </c>
      <c r="P2837" s="39" t="str">
        <f>Beazley_data[[#This Row],[key]]</f>
        <v>TL2013</v>
      </c>
      <c r="Q2837" s="40">
        <f>Beazley_data[[#This Row],[WEP]]</f>
        <v>15476470.411599999</v>
      </c>
      <c r="R2837" s="40">
        <f t="shared" si="355"/>
        <v>15806367.331943801</v>
      </c>
      <c r="S2837" s="41">
        <f t="shared" si="356"/>
        <v>2.0871140940594099E-2</v>
      </c>
      <c r="U2837" s="42">
        <f>Beazley_data[[#This Row],[Acq_costs]]</f>
        <v>3457214.9845709698</v>
      </c>
      <c r="V2837" s="40">
        <f t="shared" si="357"/>
        <v>3515931.98759935</v>
      </c>
      <c r="W2837" s="43">
        <f t="shared" si="358"/>
        <v>1.6700267023217284E-2</v>
      </c>
      <c r="Y2837" s="44">
        <f>Beazley_data[[#This Row],[total_RC]]</f>
        <v>0.98626001183002998</v>
      </c>
      <c r="Z2837" s="45">
        <f t="shared" si="359"/>
        <v>0.98750422086491596</v>
      </c>
      <c r="AA2837" s="43">
        <f t="shared" si="360"/>
        <v>1.2599531309306462E-3</v>
      </c>
      <c r="AD2837" s="42">
        <f>Beazley_data[[#This Row],[Cat_incurred]]+Beazley_data[[#This Row],[incurred_exc_cat]]</f>
        <v>10238778.10022551</v>
      </c>
      <c r="AE2837" s="40">
        <f t="shared" si="361"/>
        <v>10581642.161404699</v>
      </c>
      <c r="AF2837" s="43">
        <f t="shared" si="362"/>
        <v>3.2401781873681715E-2</v>
      </c>
    </row>
    <row r="2838" spans="1:32" x14ac:dyDescent="0.25">
      <c r="A2838" s="48" t="s">
        <v>3128</v>
      </c>
      <c r="B2838" s="48" t="s">
        <v>170</v>
      </c>
      <c r="C2838" s="49">
        <v>2014</v>
      </c>
      <c r="D2838" s="85">
        <v>16695302.4285</v>
      </c>
      <c r="E2838" s="49">
        <v>4321772.4024013802</v>
      </c>
      <c r="F2838" s="49">
        <v>6704017.2251009597</v>
      </c>
      <c r="G2838" s="49">
        <v>6704017.2251009597</v>
      </c>
      <c r="H2838" s="49">
        <v>3147253.57490128</v>
      </c>
      <c r="I2838" s="49">
        <v>3147253.57490128</v>
      </c>
      <c r="J2838" s="49">
        <v>0.98225833052148803</v>
      </c>
      <c r="K2838" s="49">
        <v>9851270.8000022396</v>
      </c>
      <c r="L2838" s="49">
        <v>9851270.8000022396</v>
      </c>
      <c r="M2838" s="38">
        <f>IF(OR(Beazley_data[[#This Row],[total_RC]]&lt;0.6,Beazley_data[[#This Row],[total_RC]]&gt;2),1,Beazley_data[[#This Row],[total_RC]])</f>
        <v>0.98225833052148803</v>
      </c>
      <c r="P2838" s="39" t="str">
        <f>Beazley_data[[#This Row],[key]]</f>
        <v>TL2014</v>
      </c>
      <c r="Q2838" s="40">
        <f>Beazley_data[[#This Row],[WEP]]</f>
        <v>16695302.4285</v>
      </c>
      <c r="R2838" s="40">
        <f t="shared" si="355"/>
        <v>17096370.7213846</v>
      </c>
      <c r="S2838" s="41">
        <f t="shared" si="356"/>
        <v>2.3459265093200888E-2</v>
      </c>
      <c r="U2838" s="42">
        <f>Beazley_data[[#This Row],[Acq_costs]]</f>
        <v>4321772.4024013802</v>
      </c>
      <c r="V2838" s="40">
        <f t="shared" si="357"/>
        <v>4411693.7002592897</v>
      </c>
      <c r="W2838" s="43">
        <f t="shared" si="358"/>
        <v>2.0382488895959502E-2</v>
      </c>
      <c r="Y2838" s="44">
        <f>Beazley_data[[#This Row],[total_RC]]</f>
        <v>0.98225833052148803</v>
      </c>
      <c r="Z2838" s="45">
        <f t="shared" si="359"/>
        <v>0.98284402312415398</v>
      </c>
      <c r="AA2838" s="43">
        <f t="shared" si="360"/>
        <v>5.9591612594255797E-4</v>
      </c>
      <c r="AD2838" s="42">
        <f>Beazley_data[[#This Row],[Cat_incurred]]+Beazley_data[[#This Row],[incurred_exc_cat]]</f>
        <v>9851270.8000022396</v>
      </c>
      <c r="AE2838" s="40">
        <f t="shared" si="361"/>
        <v>10195378.2331519</v>
      </c>
      <c r="AF2838" s="43">
        <f t="shared" si="362"/>
        <v>3.3751316065032268E-2</v>
      </c>
    </row>
    <row r="2839" spans="1:32" x14ac:dyDescent="0.25">
      <c r="A2839" s="46" t="s">
        <v>3129</v>
      </c>
      <c r="B2839" s="46" t="s">
        <v>170</v>
      </c>
      <c r="C2839">
        <v>2015</v>
      </c>
      <c r="D2839" s="84">
        <v>15152182.542199999</v>
      </c>
      <c r="E2839">
        <v>3552783.0638479702</v>
      </c>
      <c r="F2839">
        <v>5665457.0689956201</v>
      </c>
      <c r="G2839">
        <v>5669411.5363584198</v>
      </c>
      <c r="H2839">
        <v>5544252.7484198799</v>
      </c>
      <c r="I2839">
        <v>5544252.7484198799</v>
      </c>
      <c r="J2839">
        <v>1.0031772842243101</v>
      </c>
      <c r="K2839">
        <v>11209709.8174155</v>
      </c>
      <c r="L2839">
        <v>11213664.284778301</v>
      </c>
      <c r="M2839" s="38">
        <f>IF(OR(Beazley_data[[#This Row],[total_RC]]&lt;0.6,Beazley_data[[#This Row],[total_RC]]&gt;2),1,Beazley_data[[#This Row],[total_RC]])</f>
        <v>1.0031772842243101</v>
      </c>
      <c r="P2839" s="39" t="str">
        <f>Beazley_data[[#This Row],[key]]</f>
        <v>TL2015</v>
      </c>
      <c r="Q2839" s="40">
        <f>Beazley_data[[#This Row],[WEP]]</f>
        <v>15152182.542199999</v>
      </c>
      <c r="R2839" s="40">
        <f t="shared" si="355"/>
        <v>15517708.530239901</v>
      </c>
      <c r="S2839" s="41">
        <f t="shared" si="356"/>
        <v>2.3555410086971811E-2</v>
      </c>
      <c r="U2839" s="42">
        <f>Beazley_data[[#This Row],[Acq_costs]]</f>
        <v>3552783.0638479702</v>
      </c>
      <c r="V2839" s="40">
        <f t="shared" si="357"/>
        <v>3612351.82018932</v>
      </c>
      <c r="W2839" s="43">
        <f t="shared" si="358"/>
        <v>1.6490297542011801E-2</v>
      </c>
      <c r="Y2839" s="44">
        <f>Beazley_data[[#This Row],[total_RC]]</f>
        <v>1.0031772842243101</v>
      </c>
      <c r="Z2839" s="45">
        <f t="shared" si="359"/>
        <v>1.0034818331197199</v>
      </c>
      <c r="AA2839" s="43">
        <f t="shared" si="360"/>
        <v>3.0349218626416218E-4</v>
      </c>
      <c r="AD2839" s="42">
        <f>Beazley_data[[#This Row],[Cat_incurred]]+Beazley_data[[#This Row],[incurred_exc_cat]]</f>
        <v>11213664.284778301</v>
      </c>
      <c r="AE2839" s="40">
        <f t="shared" si="361"/>
        <v>11581630.008124501</v>
      </c>
      <c r="AF2839" s="43">
        <f t="shared" si="362"/>
        <v>3.1771497024863711E-2</v>
      </c>
    </row>
    <row r="2840" spans="1:32" x14ac:dyDescent="0.25">
      <c r="A2840" s="48" t="s">
        <v>3130</v>
      </c>
      <c r="B2840" s="48" t="s">
        <v>170</v>
      </c>
      <c r="C2840" s="49">
        <v>2016</v>
      </c>
      <c r="D2840" s="85">
        <v>15885292.762</v>
      </c>
      <c r="E2840" s="49">
        <v>4587290.3947614199</v>
      </c>
      <c r="F2840" s="49">
        <v>6649630.3148821099</v>
      </c>
      <c r="G2840" s="49">
        <v>6649630.3148821099</v>
      </c>
      <c r="H2840" s="49">
        <v>4540910.7342702597</v>
      </c>
      <c r="I2840" s="49">
        <v>4540910.7342702597</v>
      </c>
      <c r="J2840" s="49">
        <v>0.986370657822356</v>
      </c>
      <c r="K2840" s="49">
        <v>11190541.0491524</v>
      </c>
      <c r="L2840" s="49">
        <v>11190541.0491524</v>
      </c>
      <c r="M2840" s="38">
        <f>IF(OR(Beazley_data[[#This Row],[total_RC]]&lt;0.6,Beazley_data[[#This Row],[total_RC]]&gt;2),1,Beazley_data[[#This Row],[total_RC]])</f>
        <v>0.986370657822356</v>
      </c>
      <c r="P2840" s="39" t="str">
        <f>Beazley_data[[#This Row],[key]]</f>
        <v>TL2016</v>
      </c>
      <c r="Q2840" s="40">
        <f>Beazley_data[[#This Row],[WEP]]</f>
        <v>15885292.762</v>
      </c>
      <c r="R2840" s="40">
        <f t="shared" si="355"/>
        <v>16267946.476797299</v>
      </c>
      <c r="S2840" s="41">
        <f t="shared" si="356"/>
        <v>2.3521943309997483E-2</v>
      </c>
      <c r="U2840" s="42">
        <f>Beazley_data[[#This Row],[Acq_costs]]</f>
        <v>4587290.3947614199</v>
      </c>
      <c r="V2840" s="40">
        <f t="shared" si="357"/>
        <v>4666052.9013828998</v>
      </c>
      <c r="W2840" s="43">
        <f t="shared" si="358"/>
        <v>1.6879900053884254E-2</v>
      </c>
      <c r="Y2840" s="44">
        <f>Beazley_data[[#This Row],[total_RC]]</f>
        <v>0.986370657822356</v>
      </c>
      <c r="Z2840" s="45">
        <f t="shared" si="359"/>
        <v>0.98648838754580304</v>
      </c>
      <c r="AA2840" s="43">
        <f t="shared" si="360"/>
        <v>1.1934222940010951E-4</v>
      </c>
      <c r="AD2840" s="42">
        <f>Beazley_data[[#This Row],[Cat_incurred]]+Beazley_data[[#This Row],[incurred_exc_cat]]</f>
        <v>11190541.049152371</v>
      </c>
      <c r="AE2840" s="40">
        <f t="shared" si="361"/>
        <v>11448391.598400099</v>
      </c>
      <c r="AF2840" s="43">
        <f t="shared" si="362"/>
        <v>2.2522862450281924E-2</v>
      </c>
    </row>
    <row r="2841" spans="1:32" x14ac:dyDescent="0.25">
      <c r="A2841" s="46" t="s">
        <v>3131</v>
      </c>
      <c r="B2841" s="46" t="s">
        <v>170</v>
      </c>
      <c r="C2841">
        <v>2017</v>
      </c>
      <c r="D2841" s="84">
        <v>19360623.469999999</v>
      </c>
      <c r="E2841">
        <v>3973518.58895517</v>
      </c>
      <c r="F2841">
        <v>10182076.8921193</v>
      </c>
      <c r="G2841">
        <v>10182076.8921193</v>
      </c>
      <c r="H2841">
        <v>3170217.94309224</v>
      </c>
      <c r="I2841">
        <v>3170217.94309224</v>
      </c>
      <c r="J2841">
        <v>0.980578456987939</v>
      </c>
      <c r="K2841">
        <v>13352294.835211599</v>
      </c>
      <c r="L2841">
        <v>13352294.835211599</v>
      </c>
      <c r="M2841" s="38">
        <f>IF(OR(Beazley_data[[#This Row],[total_RC]]&lt;0.6,Beazley_data[[#This Row],[total_RC]]&gt;2),1,Beazley_data[[#This Row],[total_RC]])</f>
        <v>0.980578456987939</v>
      </c>
      <c r="P2841" s="39" t="str">
        <f>Beazley_data[[#This Row],[key]]</f>
        <v>TL2017</v>
      </c>
      <c r="Q2841" s="40">
        <f>Beazley_data[[#This Row],[WEP]]</f>
        <v>19360623.469999999</v>
      </c>
      <c r="R2841" s="40">
        <f t="shared" si="355"/>
        <v>19853233.581275702</v>
      </c>
      <c r="S2841" s="41">
        <f t="shared" si="356"/>
        <v>2.4812588299988624E-2</v>
      </c>
      <c r="U2841" s="42">
        <f>Beazley_data[[#This Row],[Acq_costs]]</f>
        <v>3973518.58895517</v>
      </c>
      <c r="V2841" s="40">
        <f t="shared" si="357"/>
        <v>4067974.33868594</v>
      </c>
      <c r="W2841" s="43">
        <f t="shared" si="358"/>
        <v>2.3219357318090075E-2</v>
      </c>
      <c r="Y2841" s="44">
        <f>Beazley_data[[#This Row],[total_RC]]</f>
        <v>0.980578456987939</v>
      </c>
      <c r="Z2841" s="45">
        <f t="shared" si="359"/>
        <v>0.980560912112172</v>
      </c>
      <c r="AA2841" s="43">
        <f t="shared" si="360"/>
        <v>-1.7892693406677289E-5</v>
      </c>
      <c r="AD2841" s="42">
        <f>Beazley_data[[#This Row],[Cat_incurred]]+Beazley_data[[#This Row],[incurred_exc_cat]]</f>
        <v>13352294.83521154</v>
      </c>
      <c r="AE2841" s="40">
        <f t="shared" si="361"/>
        <v>13953495.4497732</v>
      </c>
      <c r="AF2841" s="43">
        <f t="shared" si="362"/>
        <v>4.3086022188901216E-2</v>
      </c>
    </row>
    <row r="2842" spans="1:32" x14ac:dyDescent="0.25">
      <c r="A2842" s="48" t="s">
        <v>3132</v>
      </c>
      <c r="B2842" s="48" t="s">
        <v>170</v>
      </c>
      <c r="C2842" s="49">
        <v>2018</v>
      </c>
      <c r="D2842" s="85">
        <v>20063800.244100001</v>
      </c>
      <c r="E2842" s="49">
        <v>4697851.7756912801</v>
      </c>
      <c r="F2842" s="49">
        <v>7145630.9980814103</v>
      </c>
      <c r="G2842" s="49">
        <v>7146462.2515814099</v>
      </c>
      <c r="H2842" s="49">
        <v>4748804.7732462501</v>
      </c>
      <c r="I2842" s="49">
        <v>4761943.2803891497</v>
      </c>
      <c r="J2842" s="49">
        <v>1.00196630147697</v>
      </c>
      <c r="K2842" s="49">
        <v>11894435.7713277</v>
      </c>
      <c r="L2842" s="49">
        <v>11908405.5319706</v>
      </c>
      <c r="M2842" s="38">
        <f>IF(OR(Beazley_data[[#This Row],[total_RC]]&lt;0.6,Beazley_data[[#This Row],[total_RC]]&gt;2),1,Beazley_data[[#This Row],[total_RC]])</f>
        <v>1.00196630147697</v>
      </c>
      <c r="P2842" s="39" t="str">
        <f>Beazley_data[[#This Row],[key]]</f>
        <v>TL2018</v>
      </c>
      <c r="Q2842" s="40">
        <f>Beazley_data[[#This Row],[WEP]]</f>
        <v>20063800.244100001</v>
      </c>
      <c r="R2842" s="40">
        <f t="shared" si="355"/>
        <v>20764092.557811201</v>
      </c>
      <c r="S2842" s="41">
        <f t="shared" si="356"/>
        <v>3.3726121753765659E-2</v>
      </c>
      <c r="U2842" s="42">
        <f>Beazley_data[[#This Row],[Acq_costs]]</f>
        <v>4697851.7756912801</v>
      </c>
      <c r="V2842" s="40">
        <f t="shared" si="357"/>
        <v>4853217.2433189703</v>
      </c>
      <c r="W2842" s="43">
        <f t="shared" si="358"/>
        <v>3.2012881319411199E-2</v>
      </c>
      <c r="Y2842" s="44">
        <f>Beazley_data[[#This Row],[total_RC]]</f>
        <v>1.00196630147697</v>
      </c>
      <c r="Z2842" s="45">
        <f t="shared" si="359"/>
        <v>1.00195303666053</v>
      </c>
      <c r="AA2842" s="43">
        <f t="shared" si="360"/>
        <v>-1.3238960265183292E-5</v>
      </c>
      <c r="AD2842" s="42">
        <f>Beazley_data[[#This Row],[Cat_incurred]]+Beazley_data[[#This Row],[incurred_exc_cat]]</f>
        <v>11908405.531970561</v>
      </c>
      <c r="AE2842" s="40">
        <f t="shared" si="361"/>
        <v>12039732.5261492</v>
      </c>
      <c r="AF2842" s="43">
        <f t="shared" si="362"/>
        <v>1.0907799977566733E-2</v>
      </c>
    </row>
    <row r="2843" spans="1:32" x14ac:dyDescent="0.25">
      <c r="A2843" s="46" t="s">
        <v>3133</v>
      </c>
      <c r="B2843" s="46" t="s">
        <v>170</v>
      </c>
      <c r="C2843">
        <v>2019</v>
      </c>
      <c r="D2843" s="84">
        <v>21213592.951200001</v>
      </c>
      <c r="E2843">
        <v>4949069.7579636602</v>
      </c>
      <c r="F2843">
        <v>8561890.1702540703</v>
      </c>
      <c r="G2843">
        <v>8561890.1702540703</v>
      </c>
      <c r="H2843">
        <v>3224187.75498481</v>
      </c>
      <c r="I2843">
        <v>3224187.75498481</v>
      </c>
      <c r="J2843">
        <v>1.02522465211682</v>
      </c>
      <c r="K2843">
        <v>11786077.9252389</v>
      </c>
      <c r="L2843">
        <v>11786077.9252389</v>
      </c>
      <c r="M2843" s="38">
        <f>IF(OR(Beazley_data[[#This Row],[total_RC]]&lt;0.6,Beazley_data[[#This Row],[total_RC]]&gt;2),1,Beazley_data[[#This Row],[total_RC]])</f>
        <v>1.02522465211682</v>
      </c>
      <c r="P2843" s="39" t="str">
        <f>Beazley_data[[#This Row],[key]]</f>
        <v>TL2019</v>
      </c>
      <c r="Q2843" s="40">
        <f>Beazley_data[[#This Row],[WEP]]</f>
        <v>21213592.951200001</v>
      </c>
      <c r="R2843" s="40">
        <f t="shared" si="355"/>
        <v>21951274.660013098</v>
      </c>
      <c r="S2843" s="41">
        <f t="shared" si="356"/>
        <v>3.3605415641619833E-2</v>
      </c>
      <c r="U2843" s="42">
        <f>Beazley_data[[#This Row],[Acq_costs]]</f>
        <v>4949069.7579636602</v>
      </c>
      <c r="V2843" s="40">
        <f t="shared" si="357"/>
        <v>5101968.3295067102</v>
      </c>
      <c r="W2843" s="43">
        <f t="shared" si="358"/>
        <v>2.9968545798055392E-2</v>
      </c>
      <c r="Y2843" s="44">
        <f>Beazley_data[[#This Row],[total_RC]]</f>
        <v>1.02522465211682</v>
      </c>
      <c r="Z2843" s="45">
        <f t="shared" si="359"/>
        <v>1.02533446814449</v>
      </c>
      <c r="AA2843" s="43">
        <f t="shared" si="360"/>
        <v>1.0710263926730929E-4</v>
      </c>
      <c r="AD2843" s="42">
        <f>Beazley_data[[#This Row],[Cat_incurred]]+Beazley_data[[#This Row],[incurred_exc_cat]]</f>
        <v>11786077.925238881</v>
      </c>
      <c r="AE2843" s="40">
        <f t="shared" si="361"/>
        <v>12202944.26258</v>
      </c>
      <c r="AF2843" s="43">
        <f t="shared" si="362"/>
        <v>3.4161127705829811E-2</v>
      </c>
    </row>
    <row r="2844" spans="1:32" x14ac:dyDescent="0.25">
      <c r="A2844" s="48" t="s">
        <v>3134</v>
      </c>
      <c r="B2844" s="48" t="s">
        <v>170</v>
      </c>
      <c r="C2844" s="49">
        <v>2020</v>
      </c>
      <c r="D2844" s="85">
        <v>23021692.502</v>
      </c>
      <c r="E2844" s="49">
        <v>4912964.70108853</v>
      </c>
      <c r="F2844" s="49">
        <v>11416336.183371801</v>
      </c>
      <c r="G2844" s="49">
        <v>11436336.183371801</v>
      </c>
      <c r="H2844" s="49">
        <v>4388509.8524174904</v>
      </c>
      <c r="I2844" s="49">
        <v>4509180.8808595799</v>
      </c>
      <c r="J2844" s="49">
        <v>1.0115390210785999</v>
      </c>
      <c r="K2844" s="49">
        <v>15804846.0357893</v>
      </c>
      <c r="L2844" s="49">
        <v>15945517.064231399</v>
      </c>
      <c r="M2844" s="38">
        <f>IF(OR(Beazley_data[[#This Row],[total_RC]]&lt;0.6,Beazley_data[[#This Row],[total_RC]]&gt;2),1,Beazley_data[[#This Row],[total_RC]])</f>
        <v>1.0115390210785999</v>
      </c>
      <c r="P2844" s="39" t="str">
        <f>Beazley_data[[#This Row],[key]]</f>
        <v>TL2020</v>
      </c>
      <c r="Q2844" s="40">
        <f>Beazley_data[[#This Row],[WEP]]</f>
        <v>23021692.502</v>
      </c>
      <c r="R2844" s="40">
        <f t="shared" si="355"/>
        <v>23598471.017150201</v>
      </c>
      <c r="S2844" s="41">
        <f t="shared" si="356"/>
        <v>2.4441351082916622E-2</v>
      </c>
      <c r="U2844" s="42">
        <f>Beazley_data[[#This Row],[Acq_costs]]</f>
        <v>4912964.70108853</v>
      </c>
      <c r="V2844" s="40">
        <f t="shared" si="357"/>
        <v>5027959.5195517903</v>
      </c>
      <c r="W2844" s="43">
        <f t="shared" si="358"/>
        <v>2.2871070862064406E-2</v>
      </c>
      <c r="Y2844" s="44">
        <f>Beazley_data[[#This Row],[total_RC]]</f>
        <v>1.0115390210785999</v>
      </c>
      <c r="Z2844" s="45">
        <f t="shared" si="359"/>
        <v>1.0115470884030799</v>
      </c>
      <c r="AA2844" s="43">
        <f t="shared" si="360"/>
        <v>7.9752337508427081E-6</v>
      </c>
      <c r="AD2844" s="42">
        <f>Beazley_data[[#This Row],[Cat_incurred]]+Beazley_data[[#This Row],[incurred_exc_cat]]</f>
        <v>15945517.064231381</v>
      </c>
      <c r="AE2844" s="40">
        <f t="shared" si="361"/>
        <v>17620015.79614</v>
      </c>
      <c r="AF2844" s="43">
        <f t="shared" si="362"/>
        <v>9.5033895047667905E-2</v>
      </c>
    </row>
    <row r="2845" spans="1:32" x14ac:dyDescent="0.25">
      <c r="A2845" s="46" t="s">
        <v>3135</v>
      </c>
      <c r="B2845" s="46" t="s">
        <v>170</v>
      </c>
      <c r="C2845">
        <v>2021</v>
      </c>
      <c r="D2845" s="84">
        <v>27153874.199700002</v>
      </c>
      <c r="E2845">
        <v>5219361.1411364404</v>
      </c>
      <c r="F2845">
        <v>13947251.136279801</v>
      </c>
      <c r="G2845">
        <v>13978553.636279801</v>
      </c>
      <c r="H2845">
        <v>1995158.2948914799</v>
      </c>
      <c r="I2845">
        <v>2049741.45489148</v>
      </c>
      <c r="J2845">
        <v>1.0160515612854299</v>
      </c>
      <c r="K2845">
        <v>15942409.4311713</v>
      </c>
      <c r="L2845">
        <v>16028295.0911713</v>
      </c>
      <c r="M2845" s="38">
        <f>IF(OR(Beazley_data[[#This Row],[total_RC]]&lt;0.6,Beazley_data[[#This Row],[total_RC]]&gt;2),1,Beazley_data[[#This Row],[total_RC]])</f>
        <v>1.0160515612854299</v>
      </c>
      <c r="P2845" s="39" t="str">
        <f>Beazley_data[[#This Row],[key]]</f>
        <v>TL2021</v>
      </c>
      <c r="Q2845" s="40">
        <f>Beazley_data[[#This Row],[WEP]]</f>
        <v>27153874.199700002</v>
      </c>
      <c r="R2845" s="40">
        <f t="shared" si="355"/>
        <v>29048359.278321799</v>
      </c>
      <c r="S2845" s="41">
        <f t="shared" si="356"/>
        <v>6.5218316135177146E-2</v>
      </c>
      <c r="U2845" s="42">
        <f>Beazley_data[[#This Row],[Acq_costs]]</f>
        <v>5219361.1411364404</v>
      </c>
      <c r="V2845" s="40">
        <f t="shared" si="357"/>
        <v>5178166.0392009402</v>
      </c>
      <c r="W2845" s="43">
        <f t="shared" si="358"/>
        <v>-7.955539012004572E-3</v>
      </c>
      <c r="Y2845" s="44">
        <f>Beazley_data[[#This Row],[total_RC]]</f>
        <v>1.0160515612854299</v>
      </c>
      <c r="Z2845" s="45">
        <f t="shared" si="359"/>
        <v>1.01348934829946</v>
      </c>
      <c r="AA2845" s="43">
        <f t="shared" si="360"/>
        <v>-2.5281104239221436E-3</v>
      </c>
      <c r="AD2845" s="42">
        <f>Beazley_data[[#This Row],[Cat_incurred]]+Beazley_data[[#This Row],[incurred_exc_cat]]</f>
        <v>16028295.091171281</v>
      </c>
      <c r="AE2845" s="40">
        <f t="shared" si="361"/>
        <v>14413039.228499999</v>
      </c>
      <c r="AF2845" s="43">
        <f t="shared" si="362"/>
        <v>-0.11206906725663481</v>
      </c>
    </row>
    <row r="2846" spans="1:32" x14ac:dyDescent="0.25">
      <c r="A2846" s="48" t="s">
        <v>3136</v>
      </c>
      <c r="B2846" s="48" t="s">
        <v>170</v>
      </c>
      <c r="C2846" s="49">
        <v>2022</v>
      </c>
      <c r="D2846" s="85">
        <v>33007885.763900001</v>
      </c>
      <c r="E2846" s="49">
        <v>6098970.6575149996</v>
      </c>
      <c r="F2846" s="49">
        <v>20885256.939766001</v>
      </c>
      <c r="G2846" s="49">
        <v>21221867.772507999</v>
      </c>
      <c r="H2846" s="49">
        <v>2960930.6059821998</v>
      </c>
      <c r="I2846" s="49">
        <v>3346496.4643722</v>
      </c>
      <c r="J2846" s="49">
        <v>1.0450377862082001</v>
      </c>
      <c r="K2846" s="49">
        <v>23846187.5457482</v>
      </c>
      <c r="L2846" s="49">
        <v>24568364.236880202</v>
      </c>
      <c r="M2846" s="38">
        <f>IF(OR(Beazley_data[[#This Row],[total_RC]]&lt;0.6,Beazley_data[[#This Row],[total_RC]]&gt;2),1,Beazley_data[[#This Row],[total_RC]])</f>
        <v>1.0450377862082001</v>
      </c>
      <c r="P2846" s="39" t="str">
        <f>Beazley_data[[#This Row],[key]]</f>
        <v>TL2022</v>
      </c>
      <c r="Q2846" s="40">
        <f>Beazley_data[[#This Row],[WEP]]</f>
        <v>33007885.763900001</v>
      </c>
      <c r="R2846" s="40">
        <f t="shared" si="355"/>
        <v>22152764.236191999</v>
      </c>
      <c r="S2846" s="41">
        <f t="shared" si="356"/>
        <v>-0.49001205501810402</v>
      </c>
      <c r="U2846" s="42">
        <f>Beazley_data[[#This Row],[Acq_costs]]</f>
        <v>6098970.6575149996</v>
      </c>
      <c r="V2846" s="40">
        <f t="shared" si="357"/>
        <v>4128135.7976719998</v>
      </c>
      <c r="W2846" s="43">
        <f t="shared" si="358"/>
        <v>-0.47741521995338004</v>
      </c>
      <c r="Y2846" s="44">
        <f>Beazley_data[[#This Row],[total_RC]]</f>
        <v>1.0450377862082001</v>
      </c>
      <c r="Z2846" s="45">
        <f t="shared" si="359"/>
        <v>1.0605395885670099</v>
      </c>
      <c r="AA2846" s="43">
        <f t="shared" si="360"/>
        <v>1.4616901175519245E-2</v>
      </c>
      <c r="AD2846" s="42">
        <f>Beazley_data[[#This Row],[Cat_incurred]]+Beazley_data[[#This Row],[incurred_exc_cat]]</f>
        <v>24568364.236880198</v>
      </c>
      <c r="AE2846" s="40">
        <f t="shared" si="361"/>
        <v>1588884</v>
      </c>
      <c r="AF2846" s="43">
        <f t="shared" si="362"/>
        <v>-14.462654439770429</v>
      </c>
    </row>
    <row r="2847" spans="1:32" x14ac:dyDescent="0.25">
      <c r="A2847" s="46" t="s">
        <v>3137</v>
      </c>
      <c r="B2847" s="46" t="s">
        <v>170</v>
      </c>
      <c r="C2847">
        <v>2023</v>
      </c>
      <c r="D2847" s="84">
        <v>34437615.477600001</v>
      </c>
      <c r="E2847">
        <v>5970167.66773709</v>
      </c>
      <c r="F2847">
        <v>9261611.8868380003</v>
      </c>
      <c r="G2847">
        <v>10398362.567738</v>
      </c>
      <c r="H2847">
        <v>1631563.1749304</v>
      </c>
      <c r="I2847">
        <v>1949277.1124304</v>
      </c>
      <c r="J2847">
        <v>1.0094491779044199</v>
      </c>
      <c r="K2847">
        <v>10893175.0617684</v>
      </c>
      <c r="L2847">
        <v>12347639.6801684</v>
      </c>
      <c r="M2847" s="38">
        <f>IF(OR(Beazley_data[[#This Row],[total_RC]]&lt;0.6,Beazley_data[[#This Row],[total_RC]]&gt;2),1,Beazley_data[[#This Row],[total_RC]])</f>
        <v>1.0094491779044199</v>
      </c>
      <c r="P2847" s="39" t="str">
        <f>Beazley_data[[#This Row],[key]]</f>
        <v>TL2023</v>
      </c>
      <c r="Q2847" s="40">
        <f>Beazley_data[[#This Row],[WEP]]</f>
        <v>34437615.477600001</v>
      </c>
      <c r="R2847" s="40">
        <f t="shared" si="355"/>
        <v>0</v>
      </c>
      <c r="S2847" s="41" t="str">
        <f t="shared" si="356"/>
        <v>no values</v>
      </c>
      <c r="U2847" s="42">
        <f>Beazley_data[[#This Row],[Acq_costs]]</f>
        <v>5970167.66773709</v>
      </c>
      <c r="V2847" s="40">
        <f t="shared" si="357"/>
        <v>0</v>
      </c>
      <c r="W2847" s="43" t="str">
        <f t="shared" si="358"/>
        <v>no values</v>
      </c>
      <c r="Y2847" s="44">
        <f>Beazley_data[[#This Row],[total_RC]]</f>
        <v>1.0094491779044199</v>
      </c>
      <c r="Z2847" s="45">
        <f t="shared" si="359"/>
        <v>0</v>
      </c>
      <c r="AA2847" s="43" t="str">
        <f t="shared" si="360"/>
        <v>no values</v>
      </c>
      <c r="AD2847" s="42">
        <f>Beazley_data[[#This Row],[Cat_incurred]]+Beazley_data[[#This Row],[incurred_exc_cat]]</f>
        <v>12347639.6801684</v>
      </c>
      <c r="AE2847" s="40">
        <f t="shared" si="361"/>
        <v>0</v>
      </c>
      <c r="AF2847" s="43" t="str">
        <f t="shared" si="362"/>
        <v>no values</v>
      </c>
    </row>
    <row r="2848" spans="1:32" x14ac:dyDescent="0.25">
      <c r="A2848" s="48" t="s">
        <v>3138</v>
      </c>
      <c r="B2848" s="48" t="s">
        <v>170</v>
      </c>
      <c r="C2848" s="49">
        <v>2024</v>
      </c>
      <c r="D2848" s="85">
        <v>27418777.504500002</v>
      </c>
      <c r="E2848" s="49">
        <v>4882186.3727118801</v>
      </c>
      <c r="F2848" s="49">
        <v>2003360</v>
      </c>
      <c r="G2848" s="49">
        <v>2003360</v>
      </c>
      <c r="H2848" s="49">
        <v>0</v>
      </c>
      <c r="I2848" s="49">
        <v>23636.25</v>
      </c>
      <c r="J2848" s="49">
        <v>1.00427550911993</v>
      </c>
      <c r="K2848" s="49">
        <v>2003360</v>
      </c>
      <c r="L2848" s="49">
        <v>2026996.25</v>
      </c>
      <c r="M2848" s="38">
        <f>IF(OR(Beazley_data[[#This Row],[total_RC]]&lt;0.6,Beazley_data[[#This Row],[total_RC]]&gt;2),1,Beazley_data[[#This Row],[total_RC]])</f>
        <v>1.00427550911993</v>
      </c>
      <c r="P2848" s="39" t="str">
        <f>Beazley_data[[#This Row],[key]]</f>
        <v>TL2024</v>
      </c>
      <c r="Q2848" s="40">
        <f>Beazley_data[[#This Row],[WEP]]</f>
        <v>27418777.504500002</v>
      </c>
      <c r="R2848" s="40">
        <f t="shared" si="355"/>
        <v>0</v>
      </c>
      <c r="S2848" s="41" t="str">
        <f t="shared" si="356"/>
        <v>no values</v>
      </c>
      <c r="U2848" s="42">
        <f>Beazley_data[[#This Row],[Acq_costs]]</f>
        <v>4882186.3727118801</v>
      </c>
      <c r="V2848" s="40">
        <f t="shared" si="357"/>
        <v>0</v>
      </c>
      <c r="W2848" s="43" t="str">
        <f t="shared" si="358"/>
        <v>no values</v>
      </c>
      <c r="Y2848" s="44">
        <f>Beazley_data[[#This Row],[total_RC]]</f>
        <v>1.00427550911993</v>
      </c>
      <c r="Z2848" s="45">
        <f t="shared" si="359"/>
        <v>0</v>
      </c>
      <c r="AA2848" s="43" t="str">
        <f t="shared" si="360"/>
        <v>no values</v>
      </c>
      <c r="AD2848" s="42">
        <f>Beazley_data[[#This Row],[Cat_incurred]]+Beazley_data[[#This Row],[incurred_exc_cat]]</f>
        <v>2026996.25</v>
      </c>
      <c r="AE2848" s="40">
        <f t="shared" si="361"/>
        <v>0</v>
      </c>
      <c r="AF2848" s="43" t="str">
        <f t="shared" si="362"/>
        <v>no values</v>
      </c>
    </row>
    <row r="2849" spans="1:32" x14ac:dyDescent="0.25">
      <c r="A2849" s="46" t="s">
        <v>3139</v>
      </c>
      <c r="B2849" s="46" t="s">
        <v>23</v>
      </c>
      <c r="C2849">
        <v>1998</v>
      </c>
      <c r="D2849" s="84">
        <v>193784.01949999999</v>
      </c>
      <c r="E2849">
        <v>51350.602425021803</v>
      </c>
      <c r="F2849">
        <v>0</v>
      </c>
      <c r="G2849">
        <v>0</v>
      </c>
      <c r="H2849">
        <v>66.584299999999999</v>
      </c>
      <c r="I2849">
        <v>66.584299999999999</v>
      </c>
      <c r="K2849">
        <v>66.584299999999999</v>
      </c>
      <c r="L2849">
        <v>66.584299999999999</v>
      </c>
      <c r="M2849" s="38">
        <f>IF(OR(Beazley_data[[#This Row],[total_RC]]&lt;0.6,Beazley_data[[#This Row],[total_RC]]&gt;2),1,Beazley_data[[#This Row],[total_RC]])</f>
        <v>1</v>
      </c>
      <c r="P2849" s="39" t="str">
        <f>Beazley_data[[#This Row],[key]]</f>
        <v>TO1998</v>
      </c>
      <c r="Q2849" s="40">
        <f>Beazley_data[[#This Row],[WEP]]</f>
        <v>193784.01949999999</v>
      </c>
      <c r="R2849" s="40">
        <f t="shared" si="355"/>
        <v>0</v>
      </c>
      <c r="S2849" s="41" t="str">
        <f t="shared" si="356"/>
        <v>no values</v>
      </c>
      <c r="U2849" s="42">
        <f>Beazley_data[[#This Row],[Acq_costs]]</f>
        <v>51350.602425021803</v>
      </c>
      <c r="V2849" s="40">
        <f t="shared" si="357"/>
        <v>0</v>
      </c>
      <c r="W2849" s="43" t="str">
        <f t="shared" si="358"/>
        <v>no values</v>
      </c>
      <c r="Y2849" s="44">
        <f>Beazley_data[[#This Row],[total_RC]]</f>
        <v>0</v>
      </c>
      <c r="Z2849" s="45">
        <f t="shared" si="359"/>
        <v>0</v>
      </c>
      <c r="AA2849" s="43" t="str">
        <f t="shared" si="360"/>
        <v>no values</v>
      </c>
      <c r="AD2849" s="42">
        <f>Beazley_data[[#This Row],[Cat_incurred]]+Beazley_data[[#This Row],[incurred_exc_cat]]</f>
        <v>66.584299999999999</v>
      </c>
      <c r="AE2849" s="40">
        <f t="shared" si="361"/>
        <v>0</v>
      </c>
      <c r="AF2849" s="43" t="str">
        <f t="shared" si="362"/>
        <v>no values</v>
      </c>
    </row>
    <row r="2850" spans="1:32" x14ac:dyDescent="0.25">
      <c r="A2850" s="48" t="s">
        <v>3140</v>
      </c>
      <c r="B2850" s="48" t="s">
        <v>23</v>
      </c>
      <c r="C2850" s="49">
        <v>1999</v>
      </c>
      <c r="D2850" s="85">
        <v>1068395.0608999999</v>
      </c>
      <c r="E2850" s="49">
        <v>295093.94493201497</v>
      </c>
      <c r="F2850" s="49">
        <v>357294.53520737001</v>
      </c>
      <c r="G2850" s="49">
        <v>357294.53520737001</v>
      </c>
      <c r="H2850" s="49">
        <v>170810.04763640999</v>
      </c>
      <c r="I2850" s="49">
        <v>170810.04763640999</v>
      </c>
      <c r="J2850" s="49">
        <v>0.98607684685131103</v>
      </c>
      <c r="K2850" s="49">
        <v>528104.58284378005</v>
      </c>
      <c r="L2850" s="49">
        <v>528104.58284378005</v>
      </c>
      <c r="M2850" s="38">
        <f>IF(OR(Beazley_data[[#This Row],[total_RC]]&lt;0.6,Beazley_data[[#This Row],[total_RC]]&gt;2),1,Beazley_data[[#This Row],[total_RC]])</f>
        <v>0.98607684685131103</v>
      </c>
      <c r="P2850" s="39" t="str">
        <f>Beazley_data[[#This Row],[key]]</f>
        <v>TO1999</v>
      </c>
      <c r="Q2850" s="40">
        <f>Beazley_data[[#This Row],[WEP]]</f>
        <v>1068395.0608999999</v>
      </c>
      <c r="R2850" s="40">
        <f t="shared" si="355"/>
        <v>0</v>
      </c>
      <c r="S2850" s="41" t="str">
        <f t="shared" si="356"/>
        <v>no values</v>
      </c>
      <c r="U2850" s="42">
        <f>Beazley_data[[#This Row],[Acq_costs]]</f>
        <v>295093.94493201497</v>
      </c>
      <c r="V2850" s="40">
        <f t="shared" si="357"/>
        <v>0</v>
      </c>
      <c r="W2850" s="43" t="str">
        <f t="shared" si="358"/>
        <v>no values</v>
      </c>
      <c r="Y2850" s="44">
        <f>Beazley_data[[#This Row],[total_RC]]</f>
        <v>0.98607684685131103</v>
      </c>
      <c r="Z2850" s="45">
        <f t="shared" si="359"/>
        <v>0</v>
      </c>
      <c r="AA2850" s="43" t="str">
        <f t="shared" si="360"/>
        <v>no values</v>
      </c>
      <c r="AD2850" s="42">
        <f>Beazley_data[[#This Row],[Cat_incurred]]+Beazley_data[[#This Row],[incurred_exc_cat]]</f>
        <v>528104.58284378005</v>
      </c>
      <c r="AE2850" s="40">
        <f t="shared" si="361"/>
        <v>0</v>
      </c>
      <c r="AF2850" s="43" t="str">
        <f t="shared" si="362"/>
        <v>no values</v>
      </c>
    </row>
    <row r="2851" spans="1:32" x14ac:dyDescent="0.25">
      <c r="A2851" s="46" t="s">
        <v>3141</v>
      </c>
      <c r="B2851" s="46" t="s">
        <v>23</v>
      </c>
      <c r="C2851">
        <v>2000</v>
      </c>
      <c r="D2851" s="84">
        <v>887905.80330000003</v>
      </c>
      <c r="E2851">
        <v>241557.84144148801</v>
      </c>
      <c r="F2851">
        <v>307393.20405078999</v>
      </c>
      <c r="G2851">
        <v>307393.20405078999</v>
      </c>
      <c r="H2851">
        <v>2352.4955639999998</v>
      </c>
      <c r="I2851">
        <v>2352.4955639999998</v>
      </c>
      <c r="J2851">
        <v>1.1560154240062801</v>
      </c>
      <c r="K2851">
        <v>309745.69961478998</v>
      </c>
      <c r="L2851">
        <v>309745.69961478998</v>
      </c>
      <c r="M2851" s="38">
        <f>IF(OR(Beazley_data[[#This Row],[total_RC]]&lt;0.6,Beazley_data[[#This Row],[total_RC]]&gt;2),1,Beazley_data[[#This Row],[total_RC]])</f>
        <v>1.1560154240062801</v>
      </c>
      <c r="P2851" s="39" t="str">
        <f>Beazley_data[[#This Row],[key]]</f>
        <v>TO2000</v>
      </c>
      <c r="Q2851" s="40">
        <f>Beazley_data[[#This Row],[WEP]]</f>
        <v>887905.80330000003</v>
      </c>
      <c r="R2851" s="40">
        <f t="shared" si="355"/>
        <v>906901.019524</v>
      </c>
      <c r="S2851" s="41">
        <f t="shared" si="356"/>
        <v>2.0945192270232407E-2</v>
      </c>
      <c r="U2851" s="42">
        <f>Beazley_data[[#This Row],[Acq_costs]]</f>
        <v>241557.84144148801</v>
      </c>
      <c r="V2851" s="40">
        <f t="shared" si="357"/>
        <v>249371.43600799999</v>
      </c>
      <c r="W2851" s="43">
        <f t="shared" si="358"/>
        <v>3.133315784515639E-2</v>
      </c>
      <c r="Y2851" s="44">
        <f>Beazley_data[[#This Row],[total_RC]]</f>
        <v>1.1560154240062801</v>
      </c>
      <c r="Z2851" s="45">
        <f t="shared" si="359"/>
        <v>1.1523768303703701</v>
      </c>
      <c r="AA2851" s="43">
        <f t="shared" si="360"/>
        <v>-3.1574685814713776E-3</v>
      </c>
      <c r="AD2851" s="42">
        <f>Beazley_data[[#This Row],[Cat_incurred]]+Beazley_data[[#This Row],[incurred_exc_cat]]</f>
        <v>309745.69961478998</v>
      </c>
      <c r="AE2851" s="40">
        <f t="shared" si="361"/>
        <v>325886.57526800002</v>
      </c>
      <c r="AF2851" s="43">
        <f t="shared" si="362"/>
        <v>4.9529121105821042E-2</v>
      </c>
    </row>
    <row r="2852" spans="1:32" x14ac:dyDescent="0.25">
      <c r="A2852" s="48" t="s">
        <v>3142</v>
      </c>
      <c r="B2852" s="48" t="s">
        <v>23</v>
      </c>
      <c r="C2852" s="49">
        <v>2001</v>
      </c>
      <c r="D2852" s="85">
        <v>4876778.0614999998</v>
      </c>
      <c r="E2852" s="49">
        <v>1048240.3582535801</v>
      </c>
      <c r="F2852" s="49">
        <v>0</v>
      </c>
      <c r="G2852" s="49">
        <v>0</v>
      </c>
      <c r="H2852" s="49">
        <v>0</v>
      </c>
      <c r="I2852" s="49">
        <v>0</v>
      </c>
      <c r="J2852" s="49">
        <v>1.49378977870479</v>
      </c>
      <c r="K2852" s="49">
        <v>0</v>
      </c>
      <c r="L2852" s="49">
        <v>0</v>
      </c>
      <c r="M2852" s="38">
        <f>IF(OR(Beazley_data[[#This Row],[total_RC]]&lt;0.6,Beazley_data[[#This Row],[total_RC]]&gt;2),1,Beazley_data[[#This Row],[total_RC]])</f>
        <v>1.49378977870479</v>
      </c>
      <c r="P2852" s="39" t="str">
        <f>Beazley_data[[#This Row],[key]]</f>
        <v>TO2001</v>
      </c>
      <c r="Q2852" s="40">
        <f>Beazley_data[[#This Row],[WEP]]</f>
        <v>4876778.0614999998</v>
      </c>
      <c r="R2852" s="40">
        <f t="shared" si="355"/>
        <v>4879739.5625240002</v>
      </c>
      <c r="S2852" s="41">
        <f t="shared" si="356"/>
        <v>6.0689735303589394E-4</v>
      </c>
      <c r="U2852" s="42">
        <f>Beazley_data[[#This Row],[Acq_costs]]</f>
        <v>1048240.3582535801</v>
      </c>
      <c r="V2852" s="40">
        <f t="shared" si="357"/>
        <v>1052778.9657079999</v>
      </c>
      <c r="W2852" s="43">
        <f t="shared" si="358"/>
        <v>4.3110734563048519E-3</v>
      </c>
      <c r="Y2852" s="44">
        <f>Beazley_data[[#This Row],[total_RC]]</f>
        <v>1.49378977870479</v>
      </c>
      <c r="Z2852" s="45">
        <f t="shared" si="359"/>
        <v>1.48982200024505</v>
      </c>
      <c r="AA2852" s="43">
        <f t="shared" si="360"/>
        <v>-2.6632567240163093E-3</v>
      </c>
      <c r="AD2852" s="42">
        <f>Beazley_data[[#This Row],[Cat_incurred]]+Beazley_data[[#This Row],[incurred_exc_cat]]</f>
        <v>0</v>
      </c>
      <c r="AE2852" s="40">
        <f t="shared" si="361"/>
        <v>0</v>
      </c>
      <c r="AF2852" s="43" t="str">
        <f t="shared" si="362"/>
        <v>no values</v>
      </c>
    </row>
    <row r="2853" spans="1:32" x14ac:dyDescent="0.25">
      <c r="A2853" s="46" t="s">
        <v>3143</v>
      </c>
      <c r="B2853" s="46" t="s">
        <v>23</v>
      </c>
      <c r="C2853">
        <v>2002</v>
      </c>
      <c r="D2853" s="84">
        <v>12048820.870300001</v>
      </c>
      <c r="E2853">
        <v>2506726.39854122</v>
      </c>
      <c r="F2853">
        <v>1393279.9662041501</v>
      </c>
      <c r="G2853">
        <v>1393279.9662041501</v>
      </c>
      <c r="H2853">
        <v>0</v>
      </c>
      <c r="I2853">
        <v>0</v>
      </c>
      <c r="J2853">
        <v>1.05057760766049</v>
      </c>
      <c r="K2853">
        <v>1393279.9662041501</v>
      </c>
      <c r="L2853">
        <v>1393279.9662041501</v>
      </c>
      <c r="M2853" s="38">
        <f>IF(OR(Beazley_data[[#This Row],[total_RC]]&lt;0.6,Beazley_data[[#This Row],[total_RC]]&gt;2),1,Beazley_data[[#This Row],[total_RC]])</f>
        <v>1.05057760766049</v>
      </c>
      <c r="P2853" s="39" t="str">
        <f>Beazley_data[[#This Row],[key]]</f>
        <v>TO2002</v>
      </c>
      <c r="Q2853" s="40">
        <f>Beazley_data[[#This Row],[WEP]]</f>
        <v>12048820.870300001</v>
      </c>
      <c r="R2853" s="40">
        <f t="shared" si="355"/>
        <v>12150689.8037291</v>
      </c>
      <c r="S2853" s="41">
        <f t="shared" si="356"/>
        <v>8.3837983747914943E-3</v>
      </c>
      <c r="U2853" s="42">
        <f>Beazley_data[[#This Row],[Acq_costs]]</f>
        <v>2506726.39854122</v>
      </c>
      <c r="V2853" s="40">
        <f t="shared" si="357"/>
        <v>2533466.1247719098</v>
      </c>
      <c r="W2853" s="43">
        <f t="shared" si="358"/>
        <v>1.0554601843392396E-2</v>
      </c>
      <c r="Y2853" s="44">
        <f>Beazley_data[[#This Row],[total_RC]]</f>
        <v>1.05057760766049</v>
      </c>
      <c r="Z2853" s="45">
        <f t="shared" si="359"/>
        <v>1.0514369685667999</v>
      </c>
      <c r="AA2853" s="43">
        <f t="shared" si="360"/>
        <v>8.1732042148116156E-4</v>
      </c>
      <c r="AD2853" s="42">
        <f>Beazley_data[[#This Row],[Cat_incurred]]+Beazley_data[[#This Row],[incurred_exc_cat]]</f>
        <v>1393279.9662041501</v>
      </c>
      <c r="AE2853" s="40">
        <f t="shared" si="361"/>
        <v>1394064.14748</v>
      </c>
      <c r="AF2853" s="43">
        <f t="shared" si="362"/>
        <v>5.6251448490908084E-4</v>
      </c>
    </row>
    <row r="2854" spans="1:32" x14ac:dyDescent="0.25">
      <c r="A2854" s="48" t="s">
        <v>3144</v>
      </c>
      <c r="B2854" s="48" t="s">
        <v>23</v>
      </c>
      <c r="C2854" s="49">
        <v>2003</v>
      </c>
      <c r="D2854" s="85">
        <v>18032967.739599999</v>
      </c>
      <c r="E2854" s="49">
        <v>3714593.8127029701</v>
      </c>
      <c r="F2854" s="49">
        <v>0</v>
      </c>
      <c r="G2854" s="49">
        <v>0</v>
      </c>
      <c r="H2854" s="49">
        <v>2441.0086000000001</v>
      </c>
      <c r="I2854" s="49">
        <v>2441.0086000000001</v>
      </c>
      <c r="J2854" s="49">
        <v>0.75515685478253503</v>
      </c>
      <c r="K2854" s="49">
        <v>2441.0086000000001</v>
      </c>
      <c r="L2854" s="49">
        <v>2441.0086000000001</v>
      </c>
      <c r="M2854" s="38">
        <f>IF(OR(Beazley_data[[#This Row],[total_RC]]&lt;0.6,Beazley_data[[#This Row],[total_RC]]&gt;2),1,Beazley_data[[#This Row],[total_RC]])</f>
        <v>0.75515685478253503</v>
      </c>
      <c r="P2854" s="39" t="str">
        <f>Beazley_data[[#This Row],[key]]</f>
        <v>TO2003</v>
      </c>
      <c r="Q2854" s="40">
        <f>Beazley_data[[#This Row],[WEP]]</f>
        <v>18032967.739599999</v>
      </c>
      <c r="R2854" s="40">
        <f t="shared" si="355"/>
        <v>17143684.857926901</v>
      </c>
      <c r="S2854" s="41">
        <f t="shared" si="356"/>
        <v>-5.1872330192882121E-2</v>
      </c>
      <c r="U2854" s="42">
        <f>Beazley_data[[#This Row],[Acq_costs]]</f>
        <v>3714593.8127029701</v>
      </c>
      <c r="V2854" s="40">
        <f t="shared" si="357"/>
        <v>3710670.0819501001</v>
      </c>
      <c r="W2854" s="43">
        <f t="shared" si="358"/>
        <v>-1.0574183816438629E-3</v>
      </c>
      <c r="Y2854" s="44">
        <f>Beazley_data[[#This Row],[total_RC]]</f>
        <v>0.75515685478253503</v>
      </c>
      <c r="Z2854" s="45">
        <f t="shared" si="359"/>
        <v>0.75375174376959297</v>
      </c>
      <c r="AA2854" s="43">
        <f t="shared" si="360"/>
        <v>-1.8641562352014478E-3</v>
      </c>
      <c r="AD2854" s="42">
        <f>Beazley_data[[#This Row],[Cat_incurred]]+Beazley_data[[#This Row],[incurred_exc_cat]]</f>
        <v>2441.0086000000001</v>
      </c>
      <c r="AE2854" s="40">
        <f t="shared" si="361"/>
        <v>2441.0086000000001</v>
      </c>
      <c r="AF2854" s="43">
        <f t="shared" si="362"/>
        <v>0</v>
      </c>
    </row>
    <row r="2855" spans="1:32" x14ac:dyDescent="0.25">
      <c r="A2855" s="46" t="s">
        <v>3145</v>
      </c>
      <c r="B2855" s="46" t="s">
        <v>23</v>
      </c>
      <c r="C2855">
        <v>2004</v>
      </c>
      <c r="D2855" s="84">
        <v>21073635.590700001</v>
      </c>
      <c r="E2855">
        <v>4007981.88356954</v>
      </c>
      <c r="F2855">
        <v>0</v>
      </c>
      <c r="G2855">
        <v>0</v>
      </c>
      <c r="H2855">
        <v>0</v>
      </c>
      <c r="I2855">
        <v>0</v>
      </c>
      <c r="J2855">
        <v>0.86661710054863295</v>
      </c>
      <c r="K2855">
        <v>0</v>
      </c>
      <c r="L2855">
        <v>0</v>
      </c>
      <c r="M2855" s="38">
        <f>IF(OR(Beazley_data[[#This Row],[total_RC]]&lt;0.6,Beazley_data[[#This Row],[total_RC]]&gt;2),1,Beazley_data[[#This Row],[total_RC]])</f>
        <v>0.86661710054863295</v>
      </c>
      <c r="P2855" s="39" t="str">
        <f>Beazley_data[[#This Row],[key]]</f>
        <v>TO2004</v>
      </c>
      <c r="Q2855" s="40">
        <f>Beazley_data[[#This Row],[WEP]]</f>
        <v>21073635.590700001</v>
      </c>
      <c r="R2855" s="40">
        <f t="shared" si="355"/>
        <v>22235461.166161802</v>
      </c>
      <c r="S2855" s="41">
        <f t="shared" si="356"/>
        <v>5.2251022219853102E-2</v>
      </c>
      <c r="U2855" s="42">
        <f>Beazley_data[[#This Row],[Acq_costs]]</f>
        <v>4007981.88356954</v>
      </c>
      <c r="V2855" s="40">
        <f t="shared" si="357"/>
        <v>4048799.44726313</v>
      </c>
      <c r="W2855" s="43">
        <f t="shared" si="358"/>
        <v>1.0081399245690343E-2</v>
      </c>
      <c r="Y2855" s="44">
        <f>Beazley_data[[#This Row],[total_RC]]</f>
        <v>0.86661710054863295</v>
      </c>
      <c r="Z2855" s="45">
        <f t="shared" si="359"/>
        <v>0.86444740881405202</v>
      </c>
      <c r="AA2855" s="43">
        <f t="shared" si="360"/>
        <v>-2.5099175640511859E-3</v>
      </c>
      <c r="AD2855" s="42">
        <f>Beazley_data[[#This Row],[Cat_incurred]]+Beazley_data[[#This Row],[incurred_exc_cat]]</f>
        <v>0</v>
      </c>
      <c r="AE2855" s="40">
        <f t="shared" si="361"/>
        <v>0</v>
      </c>
      <c r="AF2855" s="43" t="str">
        <f t="shared" si="362"/>
        <v>no values</v>
      </c>
    </row>
    <row r="2856" spans="1:32" x14ac:dyDescent="0.25">
      <c r="A2856" s="48" t="s">
        <v>3146</v>
      </c>
      <c r="B2856" s="48" t="s">
        <v>23</v>
      </c>
      <c r="C2856" s="49">
        <v>2005</v>
      </c>
      <c r="D2856" s="85">
        <v>32436306.175900001</v>
      </c>
      <c r="E2856" s="49">
        <v>6830644.2384339198</v>
      </c>
      <c r="F2856" s="49">
        <v>6897465.7811644003</v>
      </c>
      <c r="G2856" s="49">
        <v>6897465.7811644003</v>
      </c>
      <c r="H2856" s="49">
        <v>849381.3652</v>
      </c>
      <c r="I2856" s="49">
        <v>849381.3652</v>
      </c>
      <c r="J2856" s="49">
        <v>0.90043363249623398</v>
      </c>
      <c r="K2856" s="49">
        <v>7746847.1463644002</v>
      </c>
      <c r="L2856" s="49">
        <v>7746847.1463644002</v>
      </c>
      <c r="M2856" s="38">
        <f>IF(OR(Beazley_data[[#This Row],[total_RC]]&lt;0.6,Beazley_data[[#This Row],[total_RC]]&gt;2),1,Beazley_data[[#This Row],[total_RC]])</f>
        <v>0.90043363249623398</v>
      </c>
      <c r="P2856" s="39" t="str">
        <f>Beazley_data[[#This Row],[key]]</f>
        <v>TO2005</v>
      </c>
      <c r="Q2856" s="40">
        <f>Beazley_data[[#This Row],[WEP]]</f>
        <v>32436306.175900001</v>
      </c>
      <c r="R2856" s="40">
        <f t="shared" si="355"/>
        <v>32686740.530998498</v>
      </c>
      <c r="S2856" s="41">
        <f t="shared" si="356"/>
        <v>7.6616496790494447E-3</v>
      </c>
      <c r="U2856" s="42">
        <f>Beazley_data[[#This Row],[Acq_costs]]</f>
        <v>6830644.2384339198</v>
      </c>
      <c r="V2856" s="40">
        <f t="shared" si="357"/>
        <v>6819748.2852873998</v>
      </c>
      <c r="W2856" s="43">
        <f t="shared" si="358"/>
        <v>-1.5977060575720194E-3</v>
      </c>
      <c r="Y2856" s="44">
        <f>Beazley_data[[#This Row],[total_RC]]</f>
        <v>0.90043363249623398</v>
      </c>
      <c r="Z2856" s="45">
        <f t="shared" si="359"/>
        <v>0.89795675737603897</v>
      </c>
      <c r="AA2856" s="43">
        <f t="shared" si="360"/>
        <v>-2.758345655121302E-3</v>
      </c>
      <c r="AD2856" s="42">
        <f>Beazley_data[[#This Row],[Cat_incurred]]+Beazley_data[[#This Row],[incurred_exc_cat]]</f>
        <v>7746847.1463644002</v>
      </c>
      <c r="AE2856" s="40">
        <f t="shared" si="361"/>
        <v>7749797.9692800101</v>
      </c>
      <c r="AF2856" s="43">
        <f t="shared" si="362"/>
        <v>3.8076126981721438E-4</v>
      </c>
    </row>
    <row r="2857" spans="1:32" x14ac:dyDescent="0.25">
      <c r="A2857" s="46" t="s">
        <v>3147</v>
      </c>
      <c r="B2857" s="46" t="s">
        <v>23</v>
      </c>
      <c r="C2857">
        <v>2006</v>
      </c>
      <c r="D2857" s="84">
        <v>38769563.625699997</v>
      </c>
      <c r="E2857">
        <v>8257315.7412636196</v>
      </c>
      <c r="F2857">
        <v>0</v>
      </c>
      <c r="G2857">
        <v>0</v>
      </c>
      <c r="H2857">
        <v>229105.24535226001</v>
      </c>
      <c r="I2857">
        <v>229105.24535226001</v>
      </c>
      <c r="J2857">
        <v>0.91562992164360202</v>
      </c>
      <c r="K2857">
        <v>229105.24535226001</v>
      </c>
      <c r="L2857">
        <v>229105.24535226001</v>
      </c>
      <c r="M2857" s="38">
        <f>IF(OR(Beazley_data[[#This Row],[total_RC]]&lt;0.6,Beazley_data[[#This Row],[total_RC]]&gt;2),1,Beazley_data[[#This Row],[total_RC]])</f>
        <v>0.91562992164360202</v>
      </c>
      <c r="P2857" s="39" t="str">
        <f>Beazley_data[[#This Row],[key]]</f>
        <v>TO2006</v>
      </c>
      <c r="Q2857" s="40">
        <f>Beazley_data[[#This Row],[WEP]]</f>
        <v>38769563.625699997</v>
      </c>
      <c r="R2857" s="40">
        <f t="shared" si="355"/>
        <v>39594565.899136797</v>
      </c>
      <c r="S2857" s="41">
        <f t="shared" si="356"/>
        <v>2.083624999295132E-2</v>
      </c>
      <c r="U2857" s="42">
        <f>Beazley_data[[#This Row],[Acq_costs]]</f>
        <v>8257315.7412636196</v>
      </c>
      <c r="V2857" s="40">
        <f t="shared" si="357"/>
        <v>8494397.2232356407</v>
      </c>
      <c r="W2857" s="43">
        <f t="shared" si="358"/>
        <v>2.7910336159404754E-2</v>
      </c>
      <c r="Y2857" s="44">
        <f>Beazley_data[[#This Row],[total_RC]]</f>
        <v>0.91562992164360202</v>
      </c>
      <c r="Z2857" s="45">
        <f t="shared" si="359"/>
        <v>0.91723006476311597</v>
      </c>
      <c r="AA2857" s="43">
        <f t="shared" si="360"/>
        <v>1.7445384544031556E-3</v>
      </c>
      <c r="AD2857" s="42">
        <f>Beazley_data[[#This Row],[Cat_incurred]]+Beazley_data[[#This Row],[incurred_exc_cat]]</f>
        <v>229105.24535226001</v>
      </c>
      <c r="AE2857" s="40">
        <f t="shared" si="361"/>
        <v>229222.35999200001</v>
      </c>
      <c r="AF2857" s="43">
        <f t="shared" si="362"/>
        <v>5.1092153376349533E-4</v>
      </c>
    </row>
    <row r="2858" spans="1:32" x14ac:dyDescent="0.25">
      <c r="A2858" s="48" t="s">
        <v>3148</v>
      </c>
      <c r="B2858" s="48" t="s">
        <v>23</v>
      </c>
      <c r="C2858" s="49">
        <v>2007</v>
      </c>
      <c r="D2858" s="85">
        <v>43684090.609899998</v>
      </c>
      <c r="E2858" s="49">
        <v>9540692.4618806299</v>
      </c>
      <c r="F2858" s="49">
        <v>1454971.0488120001</v>
      </c>
      <c r="G2858" s="49">
        <v>1454971.0488120001</v>
      </c>
      <c r="H2858" s="49">
        <v>152990.351834603</v>
      </c>
      <c r="I2858" s="49">
        <v>152990.351834603</v>
      </c>
      <c r="J2858" s="49">
        <v>0.89636158753305095</v>
      </c>
      <c r="K2858" s="49">
        <v>1607961.4006465999</v>
      </c>
      <c r="L2858" s="49">
        <v>1607961.4006465999</v>
      </c>
      <c r="M2858" s="38">
        <f>IF(OR(Beazley_data[[#This Row],[total_RC]]&lt;0.6,Beazley_data[[#This Row],[total_RC]]&gt;2),1,Beazley_data[[#This Row],[total_RC]])</f>
        <v>0.89636158753305095</v>
      </c>
      <c r="P2858" s="39" t="str">
        <f>Beazley_data[[#This Row],[key]]</f>
        <v>TO2007</v>
      </c>
      <c r="Q2858" s="40">
        <f>Beazley_data[[#This Row],[WEP]]</f>
        <v>43684090.609899998</v>
      </c>
      <c r="R2858" s="40">
        <f t="shared" si="355"/>
        <v>44049531.929842599</v>
      </c>
      <c r="S2858" s="41">
        <f t="shared" si="356"/>
        <v>8.2961453602875285E-3</v>
      </c>
      <c r="U2858" s="42">
        <f>Beazley_data[[#This Row],[Acq_costs]]</f>
        <v>9540692.4618806299</v>
      </c>
      <c r="V2858" s="40">
        <f t="shared" si="357"/>
        <v>9611500.27956222</v>
      </c>
      <c r="W2858" s="43">
        <f t="shared" si="358"/>
        <v>7.3669890882857277E-3</v>
      </c>
      <c r="Y2858" s="44">
        <f>Beazley_data[[#This Row],[total_RC]]</f>
        <v>0.89636158753305095</v>
      </c>
      <c r="Z2858" s="45">
        <f t="shared" si="359"/>
        <v>0.896437092877302</v>
      </c>
      <c r="AA2858" s="43">
        <f t="shared" si="360"/>
        <v>8.4228268610235285E-5</v>
      </c>
      <c r="AD2858" s="42">
        <f>Beazley_data[[#This Row],[Cat_incurred]]+Beazley_data[[#This Row],[incurred_exc_cat]]</f>
        <v>1607961.4006466032</v>
      </c>
      <c r="AE2858" s="40">
        <f t="shared" si="361"/>
        <v>1683811.2117484801</v>
      </c>
      <c r="AF2858" s="43">
        <f t="shared" si="362"/>
        <v>4.5046505553977149E-2</v>
      </c>
    </row>
    <row r="2859" spans="1:32" x14ac:dyDescent="0.25">
      <c r="A2859" s="46" t="s">
        <v>3149</v>
      </c>
      <c r="B2859" s="46" t="s">
        <v>23</v>
      </c>
      <c r="C2859">
        <v>2008</v>
      </c>
      <c r="D2859" s="84">
        <v>45610526.262199998</v>
      </c>
      <c r="E2859">
        <v>8949100.2994779292</v>
      </c>
      <c r="F2859">
        <v>27408.425579570001</v>
      </c>
      <c r="G2859">
        <v>27408.425579570001</v>
      </c>
      <c r="H2859">
        <v>376430.96688949899</v>
      </c>
      <c r="I2859">
        <v>376430.96688949899</v>
      </c>
      <c r="J2859">
        <v>0.90536756104668603</v>
      </c>
      <c r="K2859">
        <v>403839.39246906899</v>
      </c>
      <c r="L2859">
        <v>403839.39246906899</v>
      </c>
      <c r="M2859" s="38">
        <f>IF(OR(Beazley_data[[#This Row],[total_RC]]&lt;0.6,Beazley_data[[#This Row],[total_RC]]&gt;2),1,Beazley_data[[#This Row],[total_RC]])</f>
        <v>0.90536756104668603</v>
      </c>
      <c r="P2859" s="39" t="str">
        <f>Beazley_data[[#This Row],[key]]</f>
        <v>TO2008</v>
      </c>
      <c r="Q2859" s="40">
        <f>Beazley_data[[#This Row],[WEP]]</f>
        <v>45610526.262199998</v>
      </c>
      <c r="R2859" s="40">
        <f t="shared" si="355"/>
        <v>45856227.209906697</v>
      </c>
      <c r="S2859" s="41">
        <f t="shared" si="356"/>
        <v>5.3580715784140778E-3</v>
      </c>
      <c r="U2859" s="42">
        <f>Beazley_data[[#This Row],[Acq_costs]]</f>
        <v>8949100.2994779292</v>
      </c>
      <c r="V2859" s="40">
        <f t="shared" si="357"/>
        <v>8885602.7272344306</v>
      </c>
      <c r="W2859" s="43">
        <f t="shared" si="358"/>
        <v>-7.1461187488022805E-3</v>
      </c>
      <c r="Y2859" s="44">
        <f>Beazley_data[[#This Row],[total_RC]]</f>
        <v>0.90536756104668603</v>
      </c>
      <c r="Z2859" s="45">
        <f t="shared" si="359"/>
        <v>0.90805006844222103</v>
      </c>
      <c r="AA2859" s="43">
        <f t="shared" si="360"/>
        <v>2.9541404034437134E-3</v>
      </c>
      <c r="AD2859" s="42">
        <f>Beazley_data[[#This Row],[Cat_incurred]]+Beazley_data[[#This Row],[incurred_exc_cat]]</f>
        <v>403839.39246906899</v>
      </c>
      <c r="AE2859" s="40">
        <f t="shared" si="361"/>
        <v>405789.55391077598</v>
      </c>
      <c r="AF2859" s="43">
        <f t="shared" si="362"/>
        <v>4.8058443666487063E-3</v>
      </c>
    </row>
    <row r="2860" spans="1:32" x14ac:dyDescent="0.25">
      <c r="A2860" s="48" t="s">
        <v>3150</v>
      </c>
      <c r="B2860" s="48" t="s">
        <v>23</v>
      </c>
      <c r="C2860" s="49">
        <v>2009</v>
      </c>
      <c r="D2860" s="85">
        <v>38772552.846100003</v>
      </c>
      <c r="E2860" s="49">
        <v>7789182.3307691496</v>
      </c>
      <c r="F2860" s="49">
        <v>3361.2462979100001</v>
      </c>
      <c r="G2860" s="49">
        <v>3361.2462979100001</v>
      </c>
      <c r="H2860" s="49">
        <v>206200.12487101101</v>
      </c>
      <c r="I2860" s="49">
        <v>206200.12487101101</v>
      </c>
      <c r="J2860" s="49">
        <v>0.95984630190904296</v>
      </c>
      <c r="K2860" s="49">
        <v>209561.371168921</v>
      </c>
      <c r="L2860" s="49">
        <v>209561.371168921</v>
      </c>
      <c r="M2860" s="38">
        <f>IF(OR(Beazley_data[[#This Row],[total_RC]]&lt;0.6,Beazley_data[[#This Row],[total_RC]]&gt;2),1,Beazley_data[[#This Row],[total_RC]])</f>
        <v>0.95984630190904296</v>
      </c>
      <c r="P2860" s="39" t="str">
        <f>Beazley_data[[#This Row],[key]]</f>
        <v>TO2009</v>
      </c>
      <c r="Q2860" s="40">
        <f>Beazley_data[[#This Row],[WEP]]</f>
        <v>38772552.846100003</v>
      </c>
      <c r="R2860" s="40">
        <f t="shared" si="355"/>
        <v>39460775.664442301</v>
      </c>
      <c r="S2860" s="41">
        <f t="shared" si="356"/>
        <v>1.7440681455292546E-2</v>
      </c>
      <c r="U2860" s="42">
        <f>Beazley_data[[#This Row],[Acq_costs]]</f>
        <v>7789182.3307691496</v>
      </c>
      <c r="V2860" s="40">
        <f t="shared" si="357"/>
        <v>7852351.2175653903</v>
      </c>
      <c r="W2860" s="43">
        <f t="shared" si="358"/>
        <v>8.0445824500226717E-3</v>
      </c>
      <c r="Y2860" s="44">
        <f>Beazley_data[[#This Row],[total_RC]]</f>
        <v>0.95984630190904296</v>
      </c>
      <c r="Z2860" s="45">
        <f t="shared" si="359"/>
        <v>0.96022722945763095</v>
      </c>
      <c r="AA2860" s="43">
        <f t="shared" si="360"/>
        <v>3.9670563060698099E-4</v>
      </c>
      <c r="AD2860" s="42">
        <f>Beazley_data[[#This Row],[Cat_incurred]]+Beazley_data[[#This Row],[incurred_exc_cat]]</f>
        <v>209561.371168921</v>
      </c>
      <c r="AE2860" s="40">
        <f t="shared" si="361"/>
        <v>216182.56361566999</v>
      </c>
      <c r="AF2860" s="43">
        <f t="shared" si="362"/>
        <v>3.062778207459952E-2</v>
      </c>
    </row>
    <row r="2861" spans="1:32" x14ac:dyDescent="0.25">
      <c r="A2861" s="46" t="s">
        <v>3151</v>
      </c>
      <c r="B2861" s="46" t="s">
        <v>23</v>
      </c>
      <c r="C2861">
        <v>2010</v>
      </c>
      <c r="D2861" s="84">
        <v>33354814.065499999</v>
      </c>
      <c r="E2861">
        <v>6513467.6319083897</v>
      </c>
      <c r="F2861">
        <v>915615.62498466996</v>
      </c>
      <c r="G2861">
        <v>915615.62498466996</v>
      </c>
      <c r="H2861">
        <v>1354833.8077790099</v>
      </c>
      <c r="I2861">
        <v>1354833.8077790099</v>
      </c>
      <c r="J2861">
        <v>0.957927293464504</v>
      </c>
      <c r="K2861">
        <v>2270449.4327636799</v>
      </c>
      <c r="L2861">
        <v>2270449.4327636799</v>
      </c>
      <c r="M2861" s="38">
        <f>IF(OR(Beazley_data[[#This Row],[total_RC]]&lt;0.6,Beazley_data[[#This Row],[total_RC]]&gt;2),1,Beazley_data[[#This Row],[total_RC]])</f>
        <v>0.957927293464504</v>
      </c>
      <c r="P2861" s="39" t="str">
        <f>Beazley_data[[#This Row],[key]]</f>
        <v>TO2010</v>
      </c>
      <c r="Q2861" s="40">
        <f>Beazley_data[[#This Row],[WEP]]</f>
        <v>33354814.065499999</v>
      </c>
      <c r="R2861" s="40">
        <f t="shared" si="355"/>
        <v>34006604.028793603</v>
      </c>
      <c r="S2861" s="41">
        <f t="shared" si="356"/>
        <v>1.9166570197416063E-2</v>
      </c>
      <c r="U2861" s="42">
        <f>Beazley_data[[#This Row],[Acq_costs]]</f>
        <v>6513467.6319083897</v>
      </c>
      <c r="V2861" s="40">
        <f t="shared" si="357"/>
        <v>6704506.0830593202</v>
      </c>
      <c r="W2861" s="43">
        <f t="shared" si="358"/>
        <v>2.8494038007309569E-2</v>
      </c>
      <c r="Y2861" s="44">
        <f>Beazley_data[[#This Row],[total_RC]]</f>
        <v>0.957927293464504</v>
      </c>
      <c r="Z2861" s="45">
        <f t="shared" si="359"/>
        <v>0.96039881535898397</v>
      </c>
      <c r="AA2861" s="43">
        <f t="shared" si="360"/>
        <v>2.5734328853333137E-3</v>
      </c>
      <c r="AD2861" s="42">
        <f>Beazley_data[[#This Row],[Cat_incurred]]+Beazley_data[[#This Row],[incurred_exc_cat]]</f>
        <v>2270449.4327636799</v>
      </c>
      <c r="AE2861" s="40">
        <f t="shared" si="361"/>
        <v>2281855.4387686201</v>
      </c>
      <c r="AF2861" s="43">
        <f t="shared" si="362"/>
        <v>4.9985664346446886E-3</v>
      </c>
    </row>
    <row r="2862" spans="1:32" x14ac:dyDescent="0.25">
      <c r="A2862" s="48" t="s">
        <v>3152</v>
      </c>
      <c r="B2862" s="48" t="s">
        <v>23</v>
      </c>
      <c r="C2862" s="49">
        <v>2011</v>
      </c>
      <c r="D2862" s="85">
        <v>34055531.4582</v>
      </c>
      <c r="E2862" s="49">
        <v>6683153.4892842704</v>
      </c>
      <c r="F2862" s="49">
        <v>372546.58036686998</v>
      </c>
      <c r="G2862" s="49">
        <v>372546.58036686998</v>
      </c>
      <c r="H2862" s="49">
        <v>1296048.38833639</v>
      </c>
      <c r="I2862" s="49">
        <v>1472956.76703639</v>
      </c>
      <c r="J2862" s="49">
        <v>0.97673663434918601</v>
      </c>
      <c r="K2862" s="49">
        <v>1668594.9687032599</v>
      </c>
      <c r="L2862" s="49">
        <v>1845503.3474032599</v>
      </c>
      <c r="M2862" s="38">
        <f>IF(OR(Beazley_data[[#This Row],[total_RC]]&lt;0.6,Beazley_data[[#This Row],[total_RC]]&gt;2),1,Beazley_data[[#This Row],[total_RC]])</f>
        <v>0.97673663434918601</v>
      </c>
      <c r="P2862" s="39" t="str">
        <f>Beazley_data[[#This Row],[key]]</f>
        <v>TO2011</v>
      </c>
      <c r="Q2862" s="40">
        <f>Beazley_data[[#This Row],[WEP]]</f>
        <v>34055531.4582</v>
      </c>
      <c r="R2862" s="40">
        <f t="shared" si="355"/>
        <v>33175042.887735099</v>
      </c>
      <c r="S2862" s="41">
        <f t="shared" si="356"/>
        <v>-2.6540691249277045E-2</v>
      </c>
      <c r="U2862" s="42">
        <f>Beazley_data[[#This Row],[Acq_costs]]</f>
        <v>6683153.4892842704</v>
      </c>
      <c r="V2862" s="40">
        <f t="shared" si="357"/>
        <v>6550248.8756454298</v>
      </c>
      <c r="W2862" s="43">
        <f t="shared" si="358"/>
        <v>-2.0290009763292365E-2</v>
      </c>
      <c r="Y2862" s="44">
        <f>Beazley_data[[#This Row],[total_RC]]</f>
        <v>0.97673663434918601</v>
      </c>
      <c r="Z2862" s="45">
        <f t="shared" si="359"/>
        <v>0.98017985011506403</v>
      </c>
      <c r="AA2862" s="43">
        <f t="shared" si="360"/>
        <v>3.5128407969964139E-3</v>
      </c>
      <c r="AD2862" s="42">
        <f>Beazley_data[[#This Row],[Cat_incurred]]+Beazley_data[[#This Row],[incurred_exc_cat]]</f>
        <v>1845503.3474032599</v>
      </c>
      <c r="AE2862" s="40">
        <f t="shared" si="361"/>
        <v>1855637.51997973</v>
      </c>
      <c r="AF2862" s="43">
        <f t="shared" si="362"/>
        <v>5.461288892553093E-3</v>
      </c>
    </row>
    <row r="2863" spans="1:32" x14ac:dyDescent="0.25">
      <c r="A2863" s="46" t="s">
        <v>3153</v>
      </c>
      <c r="B2863" s="46" t="s">
        <v>23</v>
      </c>
      <c r="C2863">
        <v>2012</v>
      </c>
      <c r="D2863" s="84">
        <v>34266801.923500001</v>
      </c>
      <c r="E2863">
        <v>6751402.8105701096</v>
      </c>
      <c r="F2863">
        <v>2148717.15981984</v>
      </c>
      <c r="G2863">
        <v>2148717.15981984</v>
      </c>
      <c r="H2863">
        <v>434744.21093922498</v>
      </c>
      <c r="I2863">
        <v>434744.21093922498</v>
      </c>
      <c r="J2863">
        <v>0.99280917871315</v>
      </c>
      <c r="K2863">
        <v>2583461.3707590601</v>
      </c>
      <c r="L2863">
        <v>2583461.3707590601</v>
      </c>
      <c r="M2863" s="38">
        <f>IF(OR(Beazley_data[[#This Row],[total_RC]]&lt;0.6,Beazley_data[[#This Row],[total_RC]]&gt;2),1,Beazley_data[[#This Row],[total_RC]])</f>
        <v>0.99280917871315</v>
      </c>
      <c r="P2863" s="39" t="str">
        <f>Beazley_data[[#This Row],[key]]</f>
        <v>TO2012</v>
      </c>
      <c r="Q2863" s="40">
        <f>Beazley_data[[#This Row],[WEP]]</f>
        <v>34266801.923500001</v>
      </c>
      <c r="R2863" s="40">
        <f t="shared" si="355"/>
        <v>35119172.977301501</v>
      </c>
      <c r="S2863" s="41">
        <f t="shared" si="356"/>
        <v>2.4270817947575542E-2</v>
      </c>
      <c r="U2863" s="42">
        <f>Beazley_data[[#This Row],[Acq_costs]]</f>
        <v>6751402.8105701096</v>
      </c>
      <c r="V2863" s="40">
        <f t="shared" si="357"/>
        <v>6946335.9682718599</v>
      </c>
      <c r="W2863" s="43">
        <f t="shared" si="358"/>
        <v>2.8062730998346257E-2</v>
      </c>
      <c r="Y2863" s="44">
        <f>Beazley_data[[#This Row],[total_RC]]</f>
        <v>0.99280917871315</v>
      </c>
      <c r="Z2863" s="45">
        <f t="shared" si="359"/>
        <v>0.99558961161357495</v>
      </c>
      <c r="AA2863" s="43">
        <f t="shared" si="360"/>
        <v>2.7927500126469227E-3</v>
      </c>
      <c r="AD2863" s="42">
        <f>Beazley_data[[#This Row],[Cat_incurred]]+Beazley_data[[#This Row],[incurred_exc_cat]]</f>
        <v>2583461.3707590648</v>
      </c>
      <c r="AE2863" s="40">
        <f t="shared" si="361"/>
        <v>2591186.9641182302</v>
      </c>
      <c r="AF2863" s="43">
        <f t="shared" si="362"/>
        <v>2.9814882006379442E-3</v>
      </c>
    </row>
    <row r="2864" spans="1:32" x14ac:dyDescent="0.25">
      <c r="A2864" s="48" t="s">
        <v>3154</v>
      </c>
      <c r="B2864" s="48" t="s">
        <v>23</v>
      </c>
      <c r="C2864" s="49">
        <v>2013</v>
      </c>
      <c r="D2864" s="85">
        <v>32732317.225000001</v>
      </c>
      <c r="E2864" s="49">
        <v>7475976.0553151704</v>
      </c>
      <c r="F2864" s="49">
        <v>6630068.9672018196</v>
      </c>
      <c r="G2864" s="49">
        <v>6637477.7681118203</v>
      </c>
      <c r="H2864" s="49">
        <v>2459566.4839308602</v>
      </c>
      <c r="I2864" s="49">
        <v>2477163.89713086</v>
      </c>
      <c r="J2864" s="49">
        <v>0.95991286438834</v>
      </c>
      <c r="K2864" s="49">
        <v>9089635.4511326794</v>
      </c>
      <c r="L2864" s="49">
        <v>9114641.6652426906</v>
      </c>
      <c r="M2864" s="38">
        <f>IF(OR(Beazley_data[[#This Row],[total_RC]]&lt;0.6,Beazley_data[[#This Row],[total_RC]]&gt;2),1,Beazley_data[[#This Row],[total_RC]])</f>
        <v>0.95991286438834</v>
      </c>
      <c r="P2864" s="39" t="str">
        <f>Beazley_data[[#This Row],[key]]</f>
        <v>TO2013</v>
      </c>
      <c r="Q2864" s="40">
        <f>Beazley_data[[#This Row],[WEP]]</f>
        <v>32732317.225000001</v>
      </c>
      <c r="R2864" s="40">
        <f t="shared" si="355"/>
        <v>34229614.596449703</v>
      </c>
      <c r="S2864" s="41">
        <f t="shared" si="356"/>
        <v>4.3742747007294705E-2</v>
      </c>
      <c r="U2864" s="42">
        <f>Beazley_data[[#This Row],[Acq_costs]]</f>
        <v>7475976.0553151704</v>
      </c>
      <c r="V2864" s="40">
        <f t="shared" si="357"/>
        <v>7662104.4622885296</v>
      </c>
      <c r="W2864" s="43">
        <f t="shared" si="358"/>
        <v>2.4292073788532771E-2</v>
      </c>
      <c r="Y2864" s="44">
        <f>Beazley_data[[#This Row],[total_RC]]</f>
        <v>0.95991286438834</v>
      </c>
      <c r="Z2864" s="45">
        <f t="shared" si="359"/>
        <v>0.95798454056958104</v>
      </c>
      <c r="AA2864" s="43">
        <f t="shared" si="360"/>
        <v>-2.0128965939392417E-3</v>
      </c>
      <c r="AD2864" s="42">
        <f>Beazley_data[[#This Row],[Cat_incurred]]+Beazley_data[[#This Row],[incurred_exc_cat]]</f>
        <v>9114641.6652426794</v>
      </c>
      <c r="AE2864" s="40">
        <f t="shared" si="361"/>
        <v>9470237.7772717401</v>
      </c>
      <c r="AF2864" s="43">
        <f t="shared" si="362"/>
        <v>3.7548805045051745E-2</v>
      </c>
    </row>
    <row r="2865" spans="1:32" x14ac:dyDescent="0.25">
      <c r="A2865" s="46" t="s">
        <v>3155</v>
      </c>
      <c r="B2865" s="46" t="s">
        <v>23</v>
      </c>
      <c r="C2865">
        <v>2014</v>
      </c>
      <c r="D2865" s="84">
        <v>29672174.633499999</v>
      </c>
      <c r="E2865">
        <v>6757771.7549938299</v>
      </c>
      <c r="F2865">
        <v>2028781.3313445</v>
      </c>
      <c r="G2865">
        <v>2028781.3313445</v>
      </c>
      <c r="H2865">
        <v>542242.83716273401</v>
      </c>
      <c r="I2865">
        <v>542242.83716273401</v>
      </c>
      <c r="J2865">
        <v>0.95370285848833602</v>
      </c>
      <c r="K2865">
        <v>2571024.16850723</v>
      </c>
      <c r="L2865">
        <v>2571024.16850723</v>
      </c>
      <c r="M2865" s="38">
        <f>IF(OR(Beazley_data[[#This Row],[total_RC]]&lt;0.6,Beazley_data[[#This Row],[total_RC]]&gt;2),1,Beazley_data[[#This Row],[total_RC]])</f>
        <v>0.95370285848833602</v>
      </c>
      <c r="P2865" s="39" t="str">
        <f>Beazley_data[[#This Row],[key]]</f>
        <v>TO2014</v>
      </c>
      <c r="Q2865" s="40">
        <f>Beazley_data[[#This Row],[WEP]]</f>
        <v>29672174.633499999</v>
      </c>
      <c r="R2865" s="40">
        <f t="shared" si="355"/>
        <v>31677980.206614502</v>
      </c>
      <c r="S2865" s="41">
        <f t="shared" si="356"/>
        <v>6.331860680611455E-2</v>
      </c>
      <c r="U2865" s="42">
        <f>Beazley_data[[#This Row],[Acq_costs]]</f>
        <v>6757771.7549938299</v>
      </c>
      <c r="V2865" s="40">
        <f t="shared" si="357"/>
        <v>6617233.1864029802</v>
      </c>
      <c r="W2865" s="43">
        <f t="shared" si="358"/>
        <v>-2.1238267510298229E-2</v>
      </c>
      <c r="Y2865" s="44">
        <f>Beazley_data[[#This Row],[total_RC]]</f>
        <v>0.95370285848833602</v>
      </c>
      <c r="Z2865" s="45">
        <f t="shared" si="359"/>
        <v>0.94820600748886297</v>
      </c>
      <c r="AA2865" s="43">
        <f t="shared" si="360"/>
        <v>-5.7971062786560338E-3</v>
      </c>
      <c r="AD2865" s="42">
        <f>Beazley_data[[#This Row],[Cat_incurred]]+Beazley_data[[#This Row],[incurred_exc_cat]]</f>
        <v>2571024.1685072342</v>
      </c>
      <c r="AE2865" s="40">
        <f t="shared" si="361"/>
        <v>2593805.0457906099</v>
      </c>
      <c r="AF2865" s="43">
        <f t="shared" si="362"/>
        <v>8.7828024393529318E-3</v>
      </c>
    </row>
    <row r="2866" spans="1:32" x14ac:dyDescent="0.25">
      <c r="A2866" s="48" t="s">
        <v>3156</v>
      </c>
      <c r="B2866" s="48" t="s">
        <v>23</v>
      </c>
      <c r="C2866" s="49">
        <v>2015</v>
      </c>
      <c r="D2866" s="85">
        <v>27163670.036800001</v>
      </c>
      <c r="E2866" s="49">
        <v>6496408.3629671698</v>
      </c>
      <c r="F2866" s="49">
        <v>13014222.017262001</v>
      </c>
      <c r="G2866" s="49">
        <v>13014222.017262001</v>
      </c>
      <c r="H2866" s="49">
        <v>1280934.2604319099</v>
      </c>
      <c r="I2866" s="49">
        <v>1280934.2604319099</v>
      </c>
      <c r="J2866" s="49">
        <v>0.90761986807161199</v>
      </c>
      <c r="K2866" s="49">
        <v>14295156.277693899</v>
      </c>
      <c r="L2866" s="49">
        <v>14295156.277693899</v>
      </c>
      <c r="M2866" s="38">
        <f>IF(OR(Beazley_data[[#This Row],[total_RC]]&lt;0.6,Beazley_data[[#This Row],[total_RC]]&gt;2),1,Beazley_data[[#This Row],[total_RC]])</f>
        <v>0.90761986807161199</v>
      </c>
      <c r="P2866" s="39" t="str">
        <f>Beazley_data[[#This Row],[key]]</f>
        <v>TO2015</v>
      </c>
      <c r="Q2866" s="40">
        <f>Beazley_data[[#This Row],[WEP]]</f>
        <v>27163670.036800001</v>
      </c>
      <c r="R2866" s="40">
        <f t="shared" si="355"/>
        <v>30060485.6863796</v>
      </c>
      <c r="S2866" s="41">
        <f t="shared" si="356"/>
        <v>9.6366229069018206E-2</v>
      </c>
      <c r="U2866" s="42">
        <f>Beazley_data[[#This Row],[Acq_costs]]</f>
        <v>6496408.3629671698</v>
      </c>
      <c r="V2866" s="40">
        <f t="shared" si="357"/>
        <v>6771059.2809318304</v>
      </c>
      <c r="W2866" s="43">
        <f t="shared" si="358"/>
        <v>4.0562474284948691E-2</v>
      </c>
      <c r="Y2866" s="44">
        <f>Beazley_data[[#This Row],[total_RC]]</f>
        <v>0.90761986807161199</v>
      </c>
      <c r="Z2866" s="45">
        <f t="shared" si="359"/>
        <v>0.90319674310280096</v>
      </c>
      <c r="AA2866" s="43">
        <f t="shared" si="360"/>
        <v>-4.8971887936796916E-3</v>
      </c>
      <c r="AD2866" s="42">
        <f>Beazley_data[[#This Row],[Cat_incurred]]+Beazley_data[[#This Row],[incurred_exc_cat]]</f>
        <v>14295156.277693911</v>
      </c>
      <c r="AE2866" s="40">
        <f t="shared" si="361"/>
        <v>14253352.022064701</v>
      </c>
      <c r="AF2866" s="43">
        <f t="shared" si="362"/>
        <v>-2.9329420591377602E-3</v>
      </c>
    </row>
    <row r="2867" spans="1:32" x14ac:dyDescent="0.25">
      <c r="A2867" s="46" t="s">
        <v>3157</v>
      </c>
      <c r="B2867" s="46" t="s">
        <v>23</v>
      </c>
      <c r="C2867">
        <v>2016</v>
      </c>
      <c r="D2867" s="84">
        <v>26516879.2502</v>
      </c>
      <c r="E2867">
        <v>6779600.7480564797</v>
      </c>
      <c r="F2867">
        <v>83844.027000000002</v>
      </c>
      <c r="G2867">
        <v>83844.027000000002</v>
      </c>
      <c r="H2867">
        <v>3174059.8791967998</v>
      </c>
      <c r="I2867">
        <v>3174059.8791967998</v>
      </c>
      <c r="J2867">
        <v>0.81755057339983905</v>
      </c>
      <c r="K2867">
        <v>3257903.9061968001</v>
      </c>
      <c r="L2867">
        <v>3257903.9061968001</v>
      </c>
      <c r="M2867" s="38">
        <f>IF(OR(Beazley_data[[#This Row],[total_RC]]&lt;0.6,Beazley_data[[#This Row],[total_RC]]&gt;2),1,Beazley_data[[#This Row],[total_RC]])</f>
        <v>0.81755057339983905</v>
      </c>
      <c r="P2867" s="39" t="str">
        <f>Beazley_data[[#This Row],[key]]</f>
        <v>TO2016</v>
      </c>
      <c r="Q2867" s="40">
        <f>Beazley_data[[#This Row],[WEP]]</f>
        <v>26516879.2502</v>
      </c>
      <c r="R2867" s="40">
        <f t="shared" si="355"/>
        <v>27529136.654088099</v>
      </c>
      <c r="S2867" s="41">
        <f t="shared" si="356"/>
        <v>3.6770401360835189E-2</v>
      </c>
      <c r="U2867" s="42">
        <f>Beazley_data[[#This Row],[Acq_costs]]</f>
        <v>6779600.7480564797</v>
      </c>
      <c r="V2867" s="40">
        <f t="shared" si="357"/>
        <v>6969733.9117913302</v>
      </c>
      <c r="W2867" s="43">
        <f t="shared" si="358"/>
        <v>2.727983107263033E-2</v>
      </c>
      <c r="Y2867" s="44">
        <f>Beazley_data[[#This Row],[total_RC]]</f>
        <v>0.81755057339983905</v>
      </c>
      <c r="Z2867" s="45">
        <f t="shared" si="359"/>
        <v>0.91831887204578</v>
      </c>
      <c r="AA2867" s="43">
        <f t="shared" si="360"/>
        <v>0.10973127277832688</v>
      </c>
      <c r="AD2867" s="42">
        <f>Beazley_data[[#This Row],[Cat_incurred]]+Beazley_data[[#This Row],[incurred_exc_cat]]</f>
        <v>3257903.9061968001</v>
      </c>
      <c r="AE2867" s="40">
        <f t="shared" si="361"/>
        <v>3258717.1255600001</v>
      </c>
      <c r="AF2867" s="43">
        <f t="shared" si="362"/>
        <v>2.4955199603594419E-4</v>
      </c>
    </row>
    <row r="2868" spans="1:32" x14ac:dyDescent="0.25">
      <c r="A2868" s="48" t="s">
        <v>3158</v>
      </c>
      <c r="B2868" s="48" t="s">
        <v>23</v>
      </c>
      <c r="C2868" s="49">
        <v>2017</v>
      </c>
      <c r="D2868" s="85">
        <v>25418149.346099999</v>
      </c>
      <c r="E2868" s="49">
        <v>6556640.9552355399</v>
      </c>
      <c r="F2868" s="49">
        <v>221340</v>
      </c>
      <c r="G2868" s="49">
        <v>221340</v>
      </c>
      <c r="H2868" s="49">
        <v>581976.10364424298</v>
      </c>
      <c r="I2868" s="49">
        <v>678945.12674424297</v>
      </c>
      <c r="J2868" s="49">
        <v>0.67855629525786998</v>
      </c>
      <c r="K2868" s="49">
        <v>803316.10364424298</v>
      </c>
      <c r="L2868" s="49">
        <v>900285.12674424297</v>
      </c>
      <c r="M2868" s="38">
        <f>IF(OR(Beazley_data[[#This Row],[total_RC]]&lt;0.6,Beazley_data[[#This Row],[total_RC]]&gt;2),1,Beazley_data[[#This Row],[total_RC]])</f>
        <v>0.67855629525786998</v>
      </c>
      <c r="P2868" s="39" t="str">
        <f>Beazley_data[[#This Row],[key]]</f>
        <v>TO2017</v>
      </c>
      <c r="Q2868" s="40">
        <f>Beazley_data[[#This Row],[WEP]]</f>
        <v>25418149.346099999</v>
      </c>
      <c r="R2868" s="40">
        <f t="shared" si="355"/>
        <v>27889035.121957101</v>
      </c>
      <c r="S2868" s="41">
        <f t="shared" si="356"/>
        <v>8.8597033387927002E-2</v>
      </c>
      <c r="U2868" s="42">
        <f>Beazley_data[[#This Row],[Acq_costs]]</f>
        <v>6556640.9552355399</v>
      </c>
      <c r="V2868" s="40">
        <f t="shared" si="357"/>
        <v>6958564.9360288102</v>
      </c>
      <c r="W2868" s="43">
        <f t="shared" si="358"/>
        <v>5.7759607690410469E-2</v>
      </c>
      <c r="Y2868" s="44">
        <f>Beazley_data[[#This Row],[total_RC]]</f>
        <v>0.67855629525786998</v>
      </c>
      <c r="Z2868" s="45">
        <f t="shared" si="359"/>
        <v>0.90601968128800403</v>
      </c>
      <c r="AA2868" s="43">
        <f t="shared" si="360"/>
        <v>0.25105788618937114</v>
      </c>
      <c r="AD2868" s="42">
        <f>Beazley_data[[#This Row],[Cat_incurred]]+Beazley_data[[#This Row],[incurred_exc_cat]]</f>
        <v>900285.12674424297</v>
      </c>
      <c r="AE2868" s="40">
        <f t="shared" si="361"/>
        <v>1018562.25054961</v>
      </c>
      <c r="AF2868" s="43">
        <f t="shared" si="362"/>
        <v>0.11612164474144356</v>
      </c>
    </row>
    <row r="2869" spans="1:32" x14ac:dyDescent="0.25">
      <c r="A2869" s="46" t="s">
        <v>3159</v>
      </c>
      <c r="B2869" s="46" t="s">
        <v>23</v>
      </c>
      <c r="C2869">
        <v>2018</v>
      </c>
      <c r="D2869" s="84">
        <v>23912657.7729</v>
      </c>
      <c r="E2869">
        <v>6357290.3812670698</v>
      </c>
      <c r="F2869">
        <v>9139089.0547237508</v>
      </c>
      <c r="G2869">
        <v>9155310.1729967501</v>
      </c>
      <c r="H2869">
        <v>4149472.38092208</v>
      </c>
      <c r="I2869">
        <v>4149497.8010220798</v>
      </c>
      <c r="J2869">
        <v>0.15660309584908599</v>
      </c>
      <c r="K2869">
        <v>13288561.4356458</v>
      </c>
      <c r="L2869">
        <v>13304807.974018799</v>
      </c>
      <c r="M2869" s="38">
        <f>IF(OR(Beazley_data[[#This Row],[total_RC]]&lt;0.6,Beazley_data[[#This Row],[total_RC]]&gt;2),1,Beazley_data[[#This Row],[total_RC]])</f>
        <v>1</v>
      </c>
      <c r="P2869" s="39" t="str">
        <f>Beazley_data[[#This Row],[key]]</f>
        <v>TO2018</v>
      </c>
      <c r="Q2869" s="40">
        <f>Beazley_data[[#This Row],[WEP]]</f>
        <v>23912657.7729</v>
      </c>
      <c r="R2869" s="40">
        <f t="shared" si="355"/>
        <v>26511944.9291033</v>
      </c>
      <c r="S2869" s="41">
        <f t="shared" si="356"/>
        <v>9.8042115097710186E-2</v>
      </c>
      <c r="U2869" s="42">
        <f>Beazley_data[[#This Row],[Acq_costs]]</f>
        <v>6357290.3812670698</v>
      </c>
      <c r="V2869" s="40">
        <f t="shared" si="357"/>
        <v>6727745.4591475502</v>
      </c>
      <c r="W2869" s="43">
        <f t="shared" si="358"/>
        <v>5.5063777327779499E-2</v>
      </c>
      <c r="Y2869" s="44">
        <f>Beazley_data[[#This Row],[total_RC]]</f>
        <v>0.15660309584908599</v>
      </c>
      <c r="Z2869" s="45">
        <f t="shared" si="359"/>
        <v>0.92515178675501097</v>
      </c>
      <c r="AA2869" s="43">
        <f t="shared" si="360"/>
        <v>0.83072713246506857</v>
      </c>
      <c r="AD2869" s="42">
        <f>Beazley_data[[#This Row],[Cat_incurred]]+Beazley_data[[#This Row],[incurred_exc_cat]]</f>
        <v>13304807.974018831</v>
      </c>
      <c r="AE2869" s="40">
        <f t="shared" si="361"/>
        <v>14326846.0790927</v>
      </c>
      <c r="AF2869" s="43">
        <f t="shared" si="362"/>
        <v>7.1337271262049709E-2</v>
      </c>
    </row>
    <row r="2870" spans="1:32" x14ac:dyDescent="0.25">
      <c r="A2870" s="48" t="s">
        <v>3160</v>
      </c>
      <c r="B2870" s="48" t="s">
        <v>23</v>
      </c>
      <c r="C2870" s="49">
        <v>2019</v>
      </c>
      <c r="D2870" s="85">
        <v>27554951.077599999</v>
      </c>
      <c r="E2870" s="49">
        <v>7468823.8432336003</v>
      </c>
      <c r="F2870" s="49">
        <v>81942.915800000002</v>
      </c>
      <c r="G2870" s="49">
        <v>84397.415800000002</v>
      </c>
      <c r="H2870" s="49">
        <v>479238.44208512601</v>
      </c>
      <c r="I2870" s="49">
        <v>481387.92652684601</v>
      </c>
      <c r="J2870" s="49">
        <v>0.56862681517746805</v>
      </c>
      <c r="K2870" s="49">
        <v>561181.35788512602</v>
      </c>
      <c r="L2870" s="49">
        <v>565785.34232684597</v>
      </c>
      <c r="M2870" s="38">
        <f>IF(OR(Beazley_data[[#This Row],[total_RC]]&lt;0.6,Beazley_data[[#This Row],[total_RC]]&gt;2),1,Beazley_data[[#This Row],[total_RC]])</f>
        <v>1</v>
      </c>
      <c r="P2870" s="39" t="str">
        <f>Beazley_data[[#This Row],[key]]</f>
        <v>TO2019</v>
      </c>
      <c r="Q2870" s="40">
        <f>Beazley_data[[#This Row],[WEP]]</f>
        <v>27554951.077599999</v>
      </c>
      <c r="R2870" s="40">
        <f t="shared" si="355"/>
        <v>29464690.261487201</v>
      </c>
      <c r="S2870" s="41">
        <f t="shared" si="356"/>
        <v>6.4814500574723169E-2</v>
      </c>
      <c r="U2870" s="42">
        <f>Beazley_data[[#This Row],[Acq_costs]]</f>
        <v>7468823.8432336003</v>
      </c>
      <c r="V2870" s="40">
        <f t="shared" si="357"/>
        <v>7644198.6712366501</v>
      </c>
      <c r="W2870" s="43">
        <f t="shared" si="358"/>
        <v>2.2942212198506132E-2</v>
      </c>
      <c r="Y2870" s="44">
        <f>Beazley_data[[#This Row],[total_RC]]</f>
        <v>0.56862681517746805</v>
      </c>
      <c r="Z2870" s="45">
        <f t="shared" si="359"/>
        <v>0.94413694987429997</v>
      </c>
      <c r="AA2870" s="43">
        <f t="shared" si="360"/>
        <v>0.39772845957022063</v>
      </c>
      <c r="AD2870" s="42">
        <f>Beazley_data[[#This Row],[Cat_incurred]]+Beazley_data[[#This Row],[incurred_exc_cat]]</f>
        <v>565785.34232684597</v>
      </c>
      <c r="AE2870" s="40">
        <f t="shared" si="361"/>
        <v>585959.81663273904</v>
      </c>
      <c r="AF2870" s="43">
        <f t="shared" si="362"/>
        <v>3.4429791486090558E-2</v>
      </c>
    </row>
    <row r="2871" spans="1:32" x14ac:dyDescent="0.25">
      <c r="A2871" s="46" t="s">
        <v>3161</v>
      </c>
      <c r="B2871" s="46" t="s">
        <v>23</v>
      </c>
      <c r="C2871">
        <v>2020</v>
      </c>
      <c r="D2871" s="84">
        <v>31422130.0447</v>
      </c>
      <c r="E2871">
        <v>8046461.4552913001</v>
      </c>
      <c r="F2871">
        <v>24882973.0425549</v>
      </c>
      <c r="G2871">
        <v>29023229.003584702</v>
      </c>
      <c r="H2871">
        <v>1296822.92871246</v>
      </c>
      <c r="I2871">
        <v>4173881.5601588502</v>
      </c>
      <c r="J2871">
        <v>0.98253694519970802</v>
      </c>
      <c r="K2871">
        <v>26179795.971267398</v>
      </c>
      <c r="L2871">
        <v>33197110.563743498</v>
      </c>
      <c r="M2871" s="38">
        <f>IF(OR(Beazley_data[[#This Row],[total_RC]]&lt;0.6,Beazley_data[[#This Row],[total_RC]]&gt;2),1,Beazley_data[[#This Row],[total_RC]])</f>
        <v>0.98253694519970802</v>
      </c>
      <c r="P2871" s="39" t="str">
        <f>Beazley_data[[#This Row],[key]]</f>
        <v>TO2020</v>
      </c>
      <c r="Q2871" s="40">
        <f>Beazley_data[[#This Row],[WEP]]</f>
        <v>31422130.0447</v>
      </c>
      <c r="R2871" s="40">
        <f t="shared" si="355"/>
        <v>34961264.080036104</v>
      </c>
      <c r="S2871" s="41">
        <f t="shared" si="356"/>
        <v>0.10123015081016626</v>
      </c>
      <c r="U2871" s="42">
        <f>Beazley_data[[#This Row],[Acq_costs]]</f>
        <v>8046461.4552913001</v>
      </c>
      <c r="V2871" s="40">
        <f t="shared" si="357"/>
        <v>8918633.6721548904</v>
      </c>
      <c r="W2871" s="43">
        <f t="shared" si="358"/>
        <v>9.7792133742035284E-2</v>
      </c>
      <c r="Y2871" s="44">
        <f>Beazley_data[[#This Row],[total_RC]]</f>
        <v>0.98253694519970802</v>
      </c>
      <c r="Z2871" s="45">
        <f t="shared" si="359"/>
        <v>0.97619072574096699</v>
      </c>
      <c r="AA2871" s="43">
        <f t="shared" si="360"/>
        <v>-6.5010036373004901E-3</v>
      </c>
      <c r="AD2871" s="42">
        <f>Beazley_data[[#This Row],[Cat_incurred]]+Beazley_data[[#This Row],[incurred_exc_cat]]</f>
        <v>33197110.56374355</v>
      </c>
      <c r="AE2871" s="40">
        <f t="shared" si="361"/>
        <v>15788873.089462999</v>
      </c>
      <c r="AF2871" s="43">
        <f t="shared" si="362"/>
        <v>-1.1025636456536132</v>
      </c>
    </row>
    <row r="2872" spans="1:32" x14ac:dyDescent="0.25">
      <c r="A2872" s="48" t="s">
        <v>3162</v>
      </c>
      <c r="B2872" s="48" t="s">
        <v>23</v>
      </c>
      <c r="C2872" s="49">
        <v>2021</v>
      </c>
      <c r="D2872" s="85">
        <v>32514875.5341</v>
      </c>
      <c r="E2872" s="49">
        <v>8715858.2947766203</v>
      </c>
      <c r="F2872" s="49">
        <v>107093.851264164</v>
      </c>
      <c r="G2872" s="49">
        <v>113939.175414164</v>
      </c>
      <c r="H2872" s="49">
        <v>2380433.2944936799</v>
      </c>
      <c r="I2872" s="49">
        <v>2623693.4870936801</v>
      </c>
      <c r="J2872" s="49">
        <v>1.01213677206236</v>
      </c>
      <c r="K2872" s="49">
        <v>2487527.14575784</v>
      </c>
      <c r="L2872" s="49">
        <v>2737632.66250784</v>
      </c>
      <c r="M2872" s="38">
        <f>IF(OR(Beazley_data[[#This Row],[total_RC]]&lt;0.6,Beazley_data[[#This Row],[total_RC]]&gt;2),1,Beazley_data[[#This Row],[total_RC]])</f>
        <v>1.01213677206236</v>
      </c>
      <c r="P2872" s="39" t="str">
        <f>Beazley_data[[#This Row],[key]]</f>
        <v>TO2021</v>
      </c>
      <c r="Q2872" s="40">
        <f>Beazley_data[[#This Row],[WEP]]</f>
        <v>32514875.5341</v>
      </c>
      <c r="R2872" s="40">
        <f t="shared" si="355"/>
        <v>37226683.049192898</v>
      </c>
      <c r="S2872" s="41">
        <f t="shared" si="356"/>
        <v>0.12657070491256281</v>
      </c>
      <c r="U2872" s="42">
        <f>Beazley_data[[#This Row],[Acq_costs]]</f>
        <v>8715858.2947766203</v>
      </c>
      <c r="V2872" s="40">
        <f t="shared" si="357"/>
        <v>9711779.0702409204</v>
      </c>
      <c r="W2872" s="43">
        <f t="shared" si="358"/>
        <v>0.10254771739155659</v>
      </c>
      <c r="Y2872" s="44">
        <f>Beazley_data[[#This Row],[total_RC]]</f>
        <v>1.01213677206236</v>
      </c>
      <c r="Z2872" s="45">
        <f t="shared" si="359"/>
        <v>1.01294843783021</v>
      </c>
      <c r="AA2872" s="43">
        <f t="shared" si="360"/>
        <v>8.0129031008598019E-4</v>
      </c>
      <c r="AD2872" s="42">
        <f>Beazley_data[[#This Row],[Cat_incurred]]+Beazley_data[[#This Row],[incurred_exc_cat]]</f>
        <v>2737632.6625078442</v>
      </c>
      <c r="AE2872" s="40">
        <f t="shared" si="361"/>
        <v>1871436.819012</v>
      </c>
      <c r="AF2872" s="43">
        <f t="shared" si="362"/>
        <v>-0.46285070096736725</v>
      </c>
    </row>
    <row r="2873" spans="1:32" x14ac:dyDescent="0.25">
      <c r="A2873" s="46" t="s">
        <v>3163</v>
      </c>
      <c r="B2873" s="46" t="s">
        <v>23</v>
      </c>
      <c r="C2873">
        <v>2022</v>
      </c>
      <c r="D2873" s="84">
        <v>39590000.600699998</v>
      </c>
      <c r="E2873">
        <v>10125736.410325101</v>
      </c>
      <c r="F2873">
        <v>9624320.4762999993</v>
      </c>
      <c r="G2873">
        <v>9626610.0430900007</v>
      </c>
      <c r="H2873">
        <v>1627046.2231735501</v>
      </c>
      <c r="I2873">
        <v>1837295.08057355</v>
      </c>
      <c r="J2873">
        <v>1.0272931637000899</v>
      </c>
      <c r="K2873">
        <v>11251366.6994735</v>
      </c>
      <c r="L2873">
        <v>11463905.1236635</v>
      </c>
      <c r="M2873" s="38">
        <f>IF(OR(Beazley_data[[#This Row],[total_RC]]&lt;0.6,Beazley_data[[#This Row],[total_RC]]&gt;2),1,Beazley_data[[#This Row],[total_RC]])</f>
        <v>1.0272931637000899</v>
      </c>
      <c r="P2873" s="39" t="str">
        <f>Beazley_data[[#This Row],[key]]</f>
        <v>TO2022</v>
      </c>
      <c r="Q2873" s="40">
        <f>Beazley_data[[#This Row],[WEP]]</f>
        <v>39590000.600699998</v>
      </c>
      <c r="R2873" s="40">
        <f t="shared" si="355"/>
        <v>31390440.109982699</v>
      </c>
      <c r="S2873" s="41">
        <f t="shared" si="356"/>
        <v>-0.26121202703716467</v>
      </c>
      <c r="U2873" s="42">
        <f>Beazley_data[[#This Row],[Acq_costs]]</f>
        <v>10125736.410325101</v>
      </c>
      <c r="V2873" s="40">
        <f t="shared" si="357"/>
        <v>8177612.3944185302</v>
      </c>
      <c r="W2873" s="43">
        <f t="shared" si="358"/>
        <v>-0.23822650450346908</v>
      </c>
      <c r="Y2873" s="44">
        <f>Beazley_data[[#This Row],[total_RC]]</f>
        <v>1.0272931637000899</v>
      </c>
      <c r="Z2873" s="45">
        <f t="shared" si="359"/>
        <v>0.98489318445031404</v>
      </c>
      <c r="AA2873" s="43">
        <f t="shared" si="360"/>
        <v>-4.3050332685000824E-2</v>
      </c>
      <c r="AD2873" s="42">
        <f>Beazley_data[[#This Row],[Cat_incurred]]+Beazley_data[[#This Row],[incurred_exc_cat]]</f>
        <v>11463905.12366355</v>
      </c>
      <c r="AE2873" s="40">
        <f t="shared" si="361"/>
        <v>0</v>
      </c>
      <c r="AF2873" s="43" t="str">
        <f t="shared" si="362"/>
        <v>no values</v>
      </c>
    </row>
    <row r="2874" spans="1:32" x14ac:dyDescent="0.25">
      <c r="A2874" s="48" t="s">
        <v>3164</v>
      </c>
      <c r="B2874" s="48" t="s">
        <v>23</v>
      </c>
      <c r="C2874" s="49">
        <v>2023</v>
      </c>
      <c r="D2874" s="85">
        <v>44679205.154200003</v>
      </c>
      <c r="E2874" s="49">
        <v>11534747.584376199</v>
      </c>
      <c r="F2874" s="49">
        <v>3512.0880000000002</v>
      </c>
      <c r="G2874" s="49">
        <v>4377.5879999999997</v>
      </c>
      <c r="H2874" s="49">
        <v>299401.44369647797</v>
      </c>
      <c r="I2874" s="49">
        <v>809050.74048285303</v>
      </c>
      <c r="J2874" s="49">
        <v>1.15015938973521</v>
      </c>
      <c r="K2874" s="49">
        <v>302913.53169647802</v>
      </c>
      <c r="L2874" s="49">
        <v>813428.32848285302</v>
      </c>
      <c r="M2874" s="38">
        <f>IF(OR(Beazley_data[[#This Row],[total_RC]]&lt;0.6,Beazley_data[[#This Row],[total_RC]]&gt;2),1,Beazley_data[[#This Row],[total_RC]])</f>
        <v>1.15015938973521</v>
      </c>
      <c r="P2874" s="39" t="str">
        <f>Beazley_data[[#This Row],[key]]</f>
        <v>TO2023</v>
      </c>
      <c r="Q2874" s="40">
        <f>Beazley_data[[#This Row],[WEP]]</f>
        <v>44679205.154200003</v>
      </c>
      <c r="R2874" s="40">
        <f t="shared" si="355"/>
        <v>0</v>
      </c>
      <c r="S2874" s="41" t="str">
        <f t="shared" si="356"/>
        <v>no values</v>
      </c>
      <c r="U2874" s="42">
        <f>Beazley_data[[#This Row],[Acq_costs]]</f>
        <v>11534747.584376199</v>
      </c>
      <c r="V2874" s="40">
        <f t="shared" si="357"/>
        <v>0</v>
      </c>
      <c r="W2874" s="43" t="str">
        <f t="shared" si="358"/>
        <v>no values</v>
      </c>
      <c r="Y2874" s="44">
        <f>Beazley_data[[#This Row],[total_RC]]</f>
        <v>1.15015938973521</v>
      </c>
      <c r="Z2874" s="45">
        <f t="shared" si="359"/>
        <v>0</v>
      </c>
      <c r="AA2874" s="43" t="str">
        <f t="shared" si="360"/>
        <v>no values</v>
      </c>
      <c r="AD2874" s="42">
        <f>Beazley_data[[#This Row],[Cat_incurred]]+Beazley_data[[#This Row],[incurred_exc_cat]]</f>
        <v>813428.32848285302</v>
      </c>
      <c r="AE2874" s="40">
        <f t="shared" si="361"/>
        <v>0</v>
      </c>
      <c r="AF2874" s="43" t="str">
        <f t="shared" si="362"/>
        <v>no values</v>
      </c>
    </row>
    <row r="2875" spans="1:32" x14ac:dyDescent="0.25">
      <c r="A2875" s="46" t="s">
        <v>3165</v>
      </c>
      <c r="B2875" s="46" t="s">
        <v>23</v>
      </c>
      <c r="C2875">
        <v>2024</v>
      </c>
      <c r="D2875" s="84">
        <v>16271778.3576</v>
      </c>
      <c r="E2875">
        <v>4802679.67919851</v>
      </c>
      <c r="F2875">
        <v>0</v>
      </c>
      <c r="G2875">
        <v>0</v>
      </c>
      <c r="H2875">
        <v>0</v>
      </c>
      <c r="I2875">
        <v>0</v>
      </c>
      <c r="J2875">
        <v>1.11330130431305</v>
      </c>
      <c r="K2875">
        <v>0</v>
      </c>
      <c r="L2875">
        <v>0</v>
      </c>
      <c r="M2875" s="38">
        <f>IF(OR(Beazley_data[[#This Row],[total_RC]]&lt;0.6,Beazley_data[[#This Row],[total_RC]]&gt;2),1,Beazley_data[[#This Row],[total_RC]])</f>
        <v>1.11330130431305</v>
      </c>
      <c r="P2875" s="39" t="str">
        <f>Beazley_data[[#This Row],[key]]</f>
        <v>TO2024</v>
      </c>
      <c r="Q2875" s="40">
        <f>Beazley_data[[#This Row],[WEP]]</f>
        <v>16271778.3576</v>
      </c>
      <c r="R2875" s="40">
        <f t="shared" si="355"/>
        <v>0</v>
      </c>
      <c r="S2875" s="41" t="str">
        <f t="shared" si="356"/>
        <v>no values</v>
      </c>
      <c r="U2875" s="42">
        <f>Beazley_data[[#This Row],[Acq_costs]]</f>
        <v>4802679.67919851</v>
      </c>
      <c r="V2875" s="40">
        <f t="shared" si="357"/>
        <v>0</v>
      </c>
      <c r="W2875" s="43" t="str">
        <f t="shared" si="358"/>
        <v>no values</v>
      </c>
      <c r="Y2875" s="44">
        <f>Beazley_data[[#This Row],[total_RC]]</f>
        <v>1.11330130431305</v>
      </c>
      <c r="Z2875" s="45">
        <f t="shared" si="359"/>
        <v>0</v>
      </c>
      <c r="AA2875" s="43" t="str">
        <f t="shared" si="360"/>
        <v>no values</v>
      </c>
      <c r="AD2875" s="42">
        <f>Beazley_data[[#This Row],[Cat_incurred]]+Beazley_data[[#This Row],[incurred_exc_cat]]</f>
        <v>0</v>
      </c>
      <c r="AE2875" s="40">
        <f t="shared" si="361"/>
        <v>0</v>
      </c>
      <c r="AF2875" s="43" t="str">
        <f t="shared" si="362"/>
        <v>no values</v>
      </c>
    </row>
    <row r="2876" spans="1:32" x14ac:dyDescent="0.25">
      <c r="A2876" s="48" t="s">
        <v>3166</v>
      </c>
      <c r="B2876" s="48" t="s">
        <v>108</v>
      </c>
      <c r="C2876" s="49">
        <v>1992</v>
      </c>
      <c r="D2876" s="85">
        <v>16296</v>
      </c>
      <c r="E2876" s="49">
        <v>10864</v>
      </c>
      <c r="F2876" s="49">
        <v>0</v>
      </c>
      <c r="G2876" s="49">
        <v>0</v>
      </c>
      <c r="H2876" s="49">
        <v>36.853200000000001</v>
      </c>
      <c r="I2876" s="49">
        <v>36.853200000000001</v>
      </c>
      <c r="J2876" s="49"/>
      <c r="K2876" s="49">
        <v>36.853200000000001</v>
      </c>
      <c r="L2876" s="49">
        <v>36.853200000000001</v>
      </c>
      <c r="M2876" s="38">
        <f>IF(OR(Beazley_data[[#This Row],[total_RC]]&lt;0.6,Beazley_data[[#This Row],[total_RC]]&gt;2),1,Beazley_data[[#This Row],[total_RC]])</f>
        <v>1</v>
      </c>
      <c r="P2876" s="39" t="str">
        <f>Beazley_data[[#This Row],[key]]</f>
        <v>TR1992</v>
      </c>
      <c r="Q2876" s="40">
        <f>Beazley_data[[#This Row],[WEP]]</f>
        <v>16296</v>
      </c>
      <c r="R2876" s="40">
        <f t="shared" si="355"/>
        <v>0</v>
      </c>
      <c r="S2876" s="41" t="str">
        <f t="shared" si="356"/>
        <v>no values</v>
      </c>
      <c r="U2876" s="42">
        <f>Beazley_data[[#This Row],[Acq_costs]]</f>
        <v>10864</v>
      </c>
      <c r="V2876" s="40">
        <f t="shared" si="357"/>
        <v>0</v>
      </c>
      <c r="W2876" s="43" t="str">
        <f t="shared" si="358"/>
        <v>no values</v>
      </c>
      <c r="Y2876" s="44">
        <f>Beazley_data[[#This Row],[total_RC]]</f>
        <v>0</v>
      </c>
      <c r="Z2876" s="45">
        <f t="shared" si="359"/>
        <v>0</v>
      </c>
      <c r="AA2876" s="43" t="str">
        <f t="shared" si="360"/>
        <v>no values</v>
      </c>
      <c r="AD2876" s="42">
        <f>Beazley_data[[#This Row],[Cat_incurred]]+Beazley_data[[#This Row],[incurred_exc_cat]]</f>
        <v>36.853200000000001</v>
      </c>
      <c r="AE2876" s="40">
        <f t="shared" si="361"/>
        <v>0</v>
      </c>
      <c r="AF2876" s="43" t="str">
        <f t="shared" si="362"/>
        <v>no values</v>
      </c>
    </row>
    <row r="2877" spans="1:32" x14ac:dyDescent="0.25">
      <c r="A2877" s="46" t="s">
        <v>3167</v>
      </c>
      <c r="B2877" s="46" t="s">
        <v>108</v>
      </c>
      <c r="C2877">
        <v>1993</v>
      </c>
      <c r="D2877" s="84">
        <v>1404664.4243000001</v>
      </c>
      <c r="E2877">
        <v>396085.34981437703</v>
      </c>
      <c r="F2877">
        <v>502298.60278841999</v>
      </c>
      <c r="G2877">
        <v>502298.60278841999</v>
      </c>
      <c r="H2877">
        <v>538886.20699369896</v>
      </c>
      <c r="I2877">
        <v>538886.20699369896</v>
      </c>
      <c r="K2877">
        <v>1041184.80978212</v>
      </c>
      <c r="L2877">
        <v>1041184.80978212</v>
      </c>
      <c r="M2877" s="38">
        <f>IF(OR(Beazley_data[[#This Row],[total_RC]]&lt;0.6,Beazley_data[[#This Row],[total_RC]]&gt;2),1,Beazley_data[[#This Row],[total_RC]])</f>
        <v>1</v>
      </c>
      <c r="P2877" s="39" t="str">
        <f>Beazley_data[[#This Row],[key]]</f>
        <v>TR1993</v>
      </c>
      <c r="Q2877" s="40">
        <f>Beazley_data[[#This Row],[WEP]]</f>
        <v>1404664.4243000001</v>
      </c>
      <c r="R2877" s="40">
        <f t="shared" si="355"/>
        <v>0</v>
      </c>
      <c r="S2877" s="41" t="str">
        <f t="shared" si="356"/>
        <v>no values</v>
      </c>
      <c r="U2877" s="42">
        <f>Beazley_data[[#This Row],[Acq_costs]]</f>
        <v>396085.34981437703</v>
      </c>
      <c r="V2877" s="40">
        <f t="shared" si="357"/>
        <v>0</v>
      </c>
      <c r="W2877" s="43" t="str">
        <f t="shared" si="358"/>
        <v>no values</v>
      </c>
      <c r="Y2877" s="44">
        <f>Beazley_data[[#This Row],[total_RC]]</f>
        <v>0</v>
      </c>
      <c r="Z2877" s="45">
        <f t="shared" si="359"/>
        <v>0</v>
      </c>
      <c r="AA2877" s="43" t="str">
        <f t="shared" si="360"/>
        <v>no values</v>
      </c>
      <c r="AD2877" s="42">
        <f>Beazley_data[[#This Row],[Cat_incurred]]+Beazley_data[[#This Row],[incurred_exc_cat]]</f>
        <v>1041184.809782119</v>
      </c>
      <c r="AE2877" s="40">
        <f t="shared" si="361"/>
        <v>0</v>
      </c>
      <c r="AF2877" s="43" t="str">
        <f t="shared" si="362"/>
        <v>no values</v>
      </c>
    </row>
    <row r="2878" spans="1:32" x14ac:dyDescent="0.25">
      <c r="A2878" s="48" t="s">
        <v>3168</v>
      </c>
      <c r="B2878" s="48" t="s">
        <v>108</v>
      </c>
      <c r="C2878" s="49">
        <v>1994</v>
      </c>
      <c r="D2878" s="85">
        <v>923128.05110000004</v>
      </c>
      <c r="E2878" s="49">
        <v>248683.45744113799</v>
      </c>
      <c r="F2878" s="49">
        <v>262766.25412439997</v>
      </c>
      <c r="G2878" s="49">
        <v>262766.25412439997</v>
      </c>
      <c r="H2878" s="49">
        <v>266641.86878776998</v>
      </c>
      <c r="I2878" s="49">
        <v>266641.86878776998</v>
      </c>
      <c r="J2878" s="49">
        <v>1</v>
      </c>
      <c r="K2878" s="49">
        <v>529408.12291217002</v>
      </c>
      <c r="L2878" s="49">
        <v>529408.12291217002</v>
      </c>
      <c r="M2878" s="38">
        <f>IF(OR(Beazley_data[[#This Row],[total_RC]]&lt;0.6,Beazley_data[[#This Row],[total_RC]]&gt;2),1,Beazley_data[[#This Row],[total_RC]])</f>
        <v>1</v>
      </c>
      <c r="P2878" s="39" t="str">
        <f>Beazley_data[[#This Row],[key]]</f>
        <v>TR1994</v>
      </c>
      <c r="Q2878" s="40">
        <f>Beazley_data[[#This Row],[WEP]]</f>
        <v>923128.05110000004</v>
      </c>
      <c r="R2878" s="40">
        <f t="shared" si="355"/>
        <v>0</v>
      </c>
      <c r="S2878" s="41" t="str">
        <f t="shared" si="356"/>
        <v>no values</v>
      </c>
      <c r="U2878" s="42">
        <f>Beazley_data[[#This Row],[Acq_costs]]</f>
        <v>248683.45744113799</v>
      </c>
      <c r="V2878" s="40">
        <f t="shared" si="357"/>
        <v>0</v>
      </c>
      <c r="W2878" s="43" t="str">
        <f t="shared" si="358"/>
        <v>no values</v>
      </c>
      <c r="Y2878" s="44">
        <f>Beazley_data[[#This Row],[total_RC]]</f>
        <v>1</v>
      </c>
      <c r="Z2878" s="45">
        <f t="shared" si="359"/>
        <v>0</v>
      </c>
      <c r="AA2878" s="43" t="str">
        <f t="shared" si="360"/>
        <v>no values</v>
      </c>
      <c r="AD2878" s="42">
        <f>Beazley_data[[#This Row],[Cat_incurred]]+Beazley_data[[#This Row],[incurred_exc_cat]]</f>
        <v>529408.1229121699</v>
      </c>
      <c r="AE2878" s="40">
        <f t="shared" si="361"/>
        <v>0</v>
      </c>
      <c r="AF2878" s="43" t="str">
        <f t="shared" si="362"/>
        <v>no values</v>
      </c>
    </row>
    <row r="2879" spans="1:32" x14ac:dyDescent="0.25">
      <c r="A2879" s="46" t="s">
        <v>3169</v>
      </c>
      <c r="B2879" s="46" t="s">
        <v>108</v>
      </c>
      <c r="C2879">
        <v>1995</v>
      </c>
      <c r="D2879" s="84">
        <v>578107.05469999998</v>
      </c>
      <c r="E2879">
        <v>253509.229360811</v>
      </c>
      <c r="F2879">
        <v>1085407.68678808</v>
      </c>
      <c r="G2879">
        <v>1085407.68678808</v>
      </c>
      <c r="H2879">
        <v>206236.560126422</v>
      </c>
      <c r="I2879">
        <v>206236.560126422</v>
      </c>
      <c r="J2879">
        <v>0.94121809506444098</v>
      </c>
      <c r="K2879">
        <v>1291644.2469144999</v>
      </c>
      <c r="L2879">
        <v>1291644.2469144999</v>
      </c>
      <c r="M2879" s="38">
        <f>IF(OR(Beazley_data[[#This Row],[total_RC]]&lt;0.6,Beazley_data[[#This Row],[total_RC]]&gt;2),1,Beazley_data[[#This Row],[total_RC]])</f>
        <v>0.94121809506444098</v>
      </c>
      <c r="P2879" s="39" t="str">
        <f>Beazley_data[[#This Row],[key]]</f>
        <v>TR1995</v>
      </c>
      <c r="Q2879" s="40">
        <f>Beazley_data[[#This Row],[WEP]]</f>
        <v>578107.05469999998</v>
      </c>
      <c r="R2879" s="40">
        <f t="shared" si="355"/>
        <v>0</v>
      </c>
      <c r="S2879" s="41" t="str">
        <f t="shared" si="356"/>
        <v>no values</v>
      </c>
      <c r="U2879" s="42">
        <f>Beazley_data[[#This Row],[Acq_costs]]</f>
        <v>253509.229360811</v>
      </c>
      <c r="V2879" s="40">
        <f t="shared" si="357"/>
        <v>0</v>
      </c>
      <c r="W2879" s="43" t="str">
        <f t="shared" si="358"/>
        <v>no values</v>
      </c>
      <c r="Y2879" s="44">
        <f>Beazley_data[[#This Row],[total_RC]]</f>
        <v>0.94121809506444098</v>
      </c>
      <c r="Z2879" s="45">
        <f t="shared" si="359"/>
        <v>0</v>
      </c>
      <c r="AA2879" s="43" t="str">
        <f t="shared" si="360"/>
        <v>no values</v>
      </c>
      <c r="AD2879" s="42">
        <f>Beazley_data[[#This Row],[Cat_incurred]]+Beazley_data[[#This Row],[incurred_exc_cat]]</f>
        <v>1291644.246914502</v>
      </c>
      <c r="AE2879" s="40">
        <f t="shared" si="361"/>
        <v>0</v>
      </c>
      <c r="AF2879" s="43" t="str">
        <f t="shared" si="362"/>
        <v>no values</v>
      </c>
    </row>
    <row r="2880" spans="1:32" x14ac:dyDescent="0.25">
      <c r="A2880" s="48" t="s">
        <v>3170</v>
      </c>
      <c r="B2880" s="48" t="s">
        <v>108</v>
      </c>
      <c r="C2880" s="49">
        <v>1996</v>
      </c>
      <c r="D2880" s="85">
        <v>581319.66460000002</v>
      </c>
      <c r="E2880" s="49">
        <v>235708.18306887499</v>
      </c>
      <c r="F2880" s="49">
        <v>84280.248464450793</v>
      </c>
      <c r="G2880" s="49">
        <v>84280.248464450793</v>
      </c>
      <c r="H2880" s="49">
        <v>75155.432119932797</v>
      </c>
      <c r="I2880" s="49">
        <v>75155.432119932797</v>
      </c>
      <c r="J2880" s="49">
        <v>0.95899932492781403</v>
      </c>
      <c r="K2880" s="49">
        <v>159435.68058438401</v>
      </c>
      <c r="L2880" s="49">
        <v>159435.68058438401</v>
      </c>
      <c r="M2880" s="38">
        <f>IF(OR(Beazley_data[[#This Row],[total_RC]]&lt;0.6,Beazley_data[[#This Row],[total_RC]]&gt;2),1,Beazley_data[[#This Row],[total_RC]])</f>
        <v>0.95899932492781403</v>
      </c>
      <c r="P2880" s="39" t="str">
        <f>Beazley_data[[#This Row],[key]]</f>
        <v>TR1996</v>
      </c>
      <c r="Q2880" s="40">
        <f>Beazley_data[[#This Row],[WEP]]</f>
        <v>581319.66460000002</v>
      </c>
      <c r="R2880" s="40">
        <f t="shared" si="355"/>
        <v>0</v>
      </c>
      <c r="S2880" s="41" t="str">
        <f t="shared" si="356"/>
        <v>no values</v>
      </c>
      <c r="U2880" s="42">
        <f>Beazley_data[[#This Row],[Acq_costs]]</f>
        <v>235708.18306887499</v>
      </c>
      <c r="V2880" s="40">
        <f t="shared" si="357"/>
        <v>0</v>
      </c>
      <c r="W2880" s="43" t="str">
        <f t="shared" si="358"/>
        <v>no values</v>
      </c>
      <c r="Y2880" s="44">
        <f>Beazley_data[[#This Row],[total_RC]]</f>
        <v>0.95899932492781403</v>
      </c>
      <c r="Z2880" s="45">
        <f t="shared" si="359"/>
        <v>0</v>
      </c>
      <c r="AA2880" s="43" t="str">
        <f t="shared" si="360"/>
        <v>no values</v>
      </c>
      <c r="AD2880" s="42">
        <f>Beazley_data[[#This Row],[Cat_incurred]]+Beazley_data[[#This Row],[incurred_exc_cat]]</f>
        <v>159435.6805843836</v>
      </c>
      <c r="AE2880" s="40">
        <f t="shared" si="361"/>
        <v>0</v>
      </c>
      <c r="AF2880" s="43" t="str">
        <f t="shared" si="362"/>
        <v>no values</v>
      </c>
    </row>
    <row r="2881" spans="1:32" x14ac:dyDescent="0.25">
      <c r="A2881" s="46" t="s">
        <v>3171</v>
      </c>
      <c r="B2881" s="46" t="s">
        <v>108</v>
      </c>
      <c r="C2881">
        <v>1997</v>
      </c>
      <c r="D2881" s="84">
        <v>387521.6422</v>
      </c>
      <c r="E2881">
        <v>170021.89439505801</v>
      </c>
      <c r="F2881">
        <v>134292.11658269001</v>
      </c>
      <c r="G2881">
        <v>134292.11658269001</v>
      </c>
      <c r="H2881">
        <v>114123.294286003</v>
      </c>
      <c r="I2881">
        <v>114123.294286003</v>
      </c>
      <c r="J2881">
        <v>0.96789240999287895</v>
      </c>
      <c r="K2881">
        <v>248415.410868693</v>
      </c>
      <c r="L2881">
        <v>248415.410868693</v>
      </c>
      <c r="M2881" s="38">
        <f>IF(OR(Beazley_data[[#This Row],[total_RC]]&lt;0.6,Beazley_data[[#This Row],[total_RC]]&gt;2),1,Beazley_data[[#This Row],[total_RC]])</f>
        <v>0.96789240999287895</v>
      </c>
      <c r="P2881" s="39" t="str">
        <f>Beazley_data[[#This Row],[key]]</f>
        <v>TR1997</v>
      </c>
      <c r="Q2881" s="40">
        <f>Beazley_data[[#This Row],[WEP]]</f>
        <v>387521.6422</v>
      </c>
      <c r="R2881" s="40">
        <f t="shared" si="355"/>
        <v>0</v>
      </c>
      <c r="S2881" s="41" t="str">
        <f t="shared" si="356"/>
        <v>no values</v>
      </c>
      <c r="U2881" s="42">
        <f>Beazley_data[[#This Row],[Acq_costs]]</f>
        <v>170021.89439505801</v>
      </c>
      <c r="V2881" s="40">
        <f t="shared" si="357"/>
        <v>0</v>
      </c>
      <c r="W2881" s="43" t="str">
        <f t="shared" si="358"/>
        <v>no values</v>
      </c>
      <c r="Y2881" s="44">
        <f>Beazley_data[[#This Row],[total_RC]]</f>
        <v>0.96789240999287895</v>
      </c>
      <c r="Z2881" s="45">
        <f t="shared" si="359"/>
        <v>0</v>
      </c>
      <c r="AA2881" s="43" t="str">
        <f t="shared" si="360"/>
        <v>no values</v>
      </c>
      <c r="AD2881" s="42">
        <f>Beazley_data[[#This Row],[Cat_incurred]]+Beazley_data[[#This Row],[incurred_exc_cat]]</f>
        <v>248415.41086869303</v>
      </c>
      <c r="AE2881" s="40">
        <f t="shared" si="361"/>
        <v>0</v>
      </c>
      <c r="AF2881" s="43" t="str">
        <f t="shared" si="362"/>
        <v>no values</v>
      </c>
    </row>
    <row r="2882" spans="1:32" x14ac:dyDescent="0.25">
      <c r="A2882" s="48" t="s">
        <v>3172</v>
      </c>
      <c r="B2882" s="48" t="s">
        <v>108</v>
      </c>
      <c r="C2882" s="49">
        <v>1998</v>
      </c>
      <c r="D2882" s="85">
        <v>534327.353</v>
      </c>
      <c r="E2882" s="49">
        <v>194867.76351706701</v>
      </c>
      <c r="F2882" s="49">
        <v>304852.72516327101</v>
      </c>
      <c r="G2882" s="49">
        <v>304852.72516327101</v>
      </c>
      <c r="H2882" s="49">
        <v>217948.68455370999</v>
      </c>
      <c r="I2882" s="49">
        <v>217948.68455370999</v>
      </c>
      <c r="J2882" s="49">
        <v>0.99330093503632999</v>
      </c>
      <c r="K2882" s="49">
        <v>522801.409716981</v>
      </c>
      <c r="L2882" s="49">
        <v>522801.409716981</v>
      </c>
      <c r="M2882" s="38">
        <f>IF(OR(Beazley_data[[#This Row],[total_RC]]&lt;0.6,Beazley_data[[#This Row],[total_RC]]&gt;2),1,Beazley_data[[#This Row],[total_RC]])</f>
        <v>0.99330093503632999</v>
      </c>
      <c r="P2882" s="39" t="str">
        <f>Beazley_data[[#This Row],[key]]</f>
        <v>TR1998</v>
      </c>
      <c r="Q2882" s="40">
        <f>Beazley_data[[#This Row],[WEP]]</f>
        <v>534327.353</v>
      </c>
      <c r="R2882" s="40">
        <f t="shared" ref="R2882:R2945" si="363">IFERROR(INDEX($AJ$4:$CZ$182,MATCH($B2882,$AI$4:$AI$182,0),MATCH($C2882&amp;"WEP",$AJ$1:$FQ$1,0)),0)</f>
        <v>0</v>
      </c>
      <c r="S2882" s="41" t="str">
        <f t="shared" ref="S2882:S2945" si="364">IFERROR((R2882-Q2882)/R2882,"no values")</f>
        <v>no values</v>
      </c>
      <c r="U2882" s="42">
        <f>Beazley_data[[#This Row],[Acq_costs]]</f>
        <v>194867.76351706701</v>
      </c>
      <c r="V2882" s="40">
        <f t="shared" ref="V2882:V2945" si="365">IFERROR(INDEX($AJ$4:$FQ$182,MATCH($B2882,$AI$4:$AI$182,0),MATCH($C2882&amp;"Acquisition Cost",$AJ$1:$FQ$1,0)),0)</f>
        <v>0</v>
      </c>
      <c r="W2882" s="43" t="str">
        <f t="shared" ref="W2882:W2945" si="366">IFERROR((V2882-U2882)/V2882,"no values")</f>
        <v>no values</v>
      </c>
      <c r="Y2882" s="44">
        <f>Beazley_data[[#This Row],[total_RC]]</f>
        <v>0.99330093503632999</v>
      </c>
      <c r="Z2882" s="45">
        <f t="shared" ref="Z2882:Z2945" si="367">IFERROR(INDEX($AJ$4:$FQ$182,MATCH($B2882,$AI$4:$AI$182,0),MATCH($C2882&amp;"RC",$AJ$1:$FQ$1,0)),0)</f>
        <v>0</v>
      </c>
      <c r="AA2882" s="43" t="str">
        <f t="shared" ref="AA2882:AA2945" si="368">IFERROR((Z2882-Y2882)/Z2882,"no values")</f>
        <v>no values</v>
      </c>
      <c r="AD2882" s="42">
        <f>Beazley_data[[#This Row],[Cat_incurred]]+Beazley_data[[#This Row],[incurred_exc_cat]]</f>
        <v>522801.409716981</v>
      </c>
      <c r="AE2882" s="40">
        <f t="shared" ref="AE2882:AE2945" si="369">IFERROR(INDEX($AJ$4:$FQ$182,MATCH($B2882,$AI$4:$AI$182,0),MATCH($C2882&amp;"Total Incurred (Cat)",$AJ$1:$FQ$1,0)),0)+IFERROR(INDEX($AJ$4:$FQ$182,MATCH($B2882,$AI$4:$AI$182,0),MATCH($C2882&amp;"Total Incurred (Non Cat)",$AJ$1:$FQ$1,0)),0)</f>
        <v>0</v>
      </c>
      <c r="AF2882" s="43" t="str">
        <f t="shared" ref="AF2882:AF2945" si="370">IFERROR((AE2882-AD2882)/AE2882,"no values")</f>
        <v>no values</v>
      </c>
    </row>
    <row r="2883" spans="1:32" x14ac:dyDescent="0.25">
      <c r="A2883" s="46" t="s">
        <v>3173</v>
      </c>
      <c r="B2883" s="46" t="s">
        <v>108</v>
      </c>
      <c r="C2883">
        <v>1999</v>
      </c>
      <c r="D2883" s="84">
        <v>179742.05300000001</v>
      </c>
      <c r="E2883">
        <v>82525.630653390195</v>
      </c>
      <c r="F2883">
        <v>112361.572285346</v>
      </c>
      <c r="G2883">
        <v>112361.572285346</v>
      </c>
      <c r="H2883">
        <v>2115.5915</v>
      </c>
      <c r="I2883">
        <v>2115.5915</v>
      </c>
      <c r="J2883">
        <v>1</v>
      </c>
      <c r="K2883">
        <v>114477.163785346</v>
      </c>
      <c r="L2883">
        <v>114477.163785346</v>
      </c>
      <c r="M2883" s="38">
        <f>IF(OR(Beazley_data[[#This Row],[total_RC]]&lt;0.6,Beazley_data[[#This Row],[total_RC]]&gt;2),1,Beazley_data[[#This Row],[total_RC]])</f>
        <v>1</v>
      </c>
      <c r="P2883" s="39" t="str">
        <f>Beazley_data[[#This Row],[key]]</f>
        <v>TR1999</v>
      </c>
      <c r="Q2883" s="40">
        <f>Beazley_data[[#This Row],[WEP]]</f>
        <v>179742.05300000001</v>
      </c>
      <c r="R2883" s="40">
        <f t="shared" si="363"/>
        <v>0</v>
      </c>
      <c r="S2883" s="41" t="str">
        <f t="shared" si="364"/>
        <v>no values</v>
      </c>
      <c r="U2883" s="42">
        <f>Beazley_data[[#This Row],[Acq_costs]]</f>
        <v>82525.630653390195</v>
      </c>
      <c r="V2883" s="40">
        <f t="shared" si="365"/>
        <v>0</v>
      </c>
      <c r="W2883" s="43" t="str">
        <f t="shared" si="366"/>
        <v>no values</v>
      </c>
      <c r="Y2883" s="44">
        <f>Beazley_data[[#This Row],[total_RC]]</f>
        <v>1</v>
      </c>
      <c r="Z2883" s="45">
        <f t="shared" si="367"/>
        <v>0</v>
      </c>
      <c r="AA2883" s="43" t="str">
        <f t="shared" si="368"/>
        <v>no values</v>
      </c>
      <c r="AD2883" s="42">
        <f>Beazley_data[[#This Row],[Cat_incurred]]+Beazley_data[[#This Row],[incurred_exc_cat]]</f>
        <v>114477.163785346</v>
      </c>
      <c r="AE2883" s="40">
        <f t="shared" si="369"/>
        <v>0</v>
      </c>
      <c r="AF2883" s="43" t="str">
        <f t="shared" si="370"/>
        <v>no values</v>
      </c>
    </row>
    <row r="2884" spans="1:32" x14ac:dyDescent="0.25">
      <c r="A2884" s="48" t="s">
        <v>3174</v>
      </c>
      <c r="B2884" s="48" t="s">
        <v>108</v>
      </c>
      <c r="C2884" s="49">
        <v>2000</v>
      </c>
      <c r="D2884" s="85">
        <v>195776.92370000001</v>
      </c>
      <c r="E2884" s="49">
        <v>169572.74314732701</v>
      </c>
      <c r="F2884" s="49">
        <v>91154.836800000005</v>
      </c>
      <c r="G2884" s="49">
        <v>91154.836800000005</v>
      </c>
      <c r="H2884" s="49">
        <v>76047.566318124198</v>
      </c>
      <c r="I2884" s="49">
        <v>76047.566318124198</v>
      </c>
      <c r="J2884" s="49">
        <v>1</v>
      </c>
      <c r="K2884" s="49">
        <v>167202.403118124</v>
      </c>
      <c r="L2884" s="49">
        <v>167202.403118124</v>
      </c>
      <c r="M2884" s="38">
        <f>IF(OR(Beazley_data[[#This Row],[total_RC]]&lt;0.6,Beazley_data[[#This Row],[total_RC]]&gt;2),1,Beazley_data[[#This Row],[total_RC]])</f>
        <v>1</v>
      </c>
      <c r="P2884" s="39" t="str">
        <f>Beazley_data[[#This Row],[key]]</f>
        <v>TR2000</v>
      </c>
      <c r="Q2884" s="40">
        <f>Beazley_data[[#This Row],[WEP]]</f>
        <v>195776.92370000001</v>
      </c>
      <c r="R2884" s="40">
        <f t="shared" si="363"/>
        <v>198554.24956746999</v>
      </c>
      <c r="S2884" s="41">
        <f t="shared" si="364"/>
        <v>1.3987743266739917E-2</v>
      </c>
      <c r="U2884" s="42">
        <f>Beazley_data[[#This Row],[Acq_costs]]</f>
        <v>169572.74314732701</v>
      </c>
      <c r="V2884" s="40">
        <f t="shared" si="365"/>
        <v>171870.74072569501</v>
      </c>
      <c r="W2884" s="43">
        <f t="shared" si="366"/>
        <v>1.3370499066130127E-2</v>
      </c>
      <c r="Y2884" s="44">
        <f>Beazley_data[[#This Row],[total_RC]]</f>
        <v>1</v>
      </c>
      <c r="Z2884" s="45">
        <f t="shared" si="367"/>
        <v>1</v>
      </c>
      <c r="AA2884" s="43">
        <f t="shared" si="368"/>
        <v>0</v>
      </c>
      <c r="AD2884" s="42">
        <f>Beazley_data[[#This Row],[Cat_incurred]]+Beazley_data[[#This Row],[incurred_exc_cat]]</f>
        <v>167202.4031181242</v>
      </c>
      <c r="AE2884" s="40">
        <f t="shared" si="369"/>
        <v>169052.105755645</v>
      </c>
      <c r="AF2884" s="43">
        <f t="shared" si="370"/>
        <v>1.0941612523859544E-2</v>
      </c>
    </row>
    <row r="2885" spans="1:32" x14ac:dyDescent="0.25">
      <c r="A2885" s="46" t="s">
        <v>3175</v>
      </c>
      <c r="B2885" s="46" t="s">
        <v>108</v>
      </c>
      <c r="C2885">
        <v>2001</v>
      </c>
      <c r="D2885" s="84">
        <v>1018319.7174</v>
      </c>
      <c r="E2885">
        <v>476015.14615465997</v>
      </c>
      <c r="F2885">
        <v>648698.94393177005</v>
      </c>
      <c r="G2885">
        <v>648698.94393177005</v>
      </c>
      <c r="H2885">
        <v>103673.01500147</v>
      </c>
      <c r="I2885">
        <v>103673.01500147</v>
      </c>
      <c r="J2885">
        <v>1.00019263108614</v>
      </c>
      <c r="K2885">
        <v>752371.95893324004</v>
      </c>
      <c r="L2885">
        <v>752371.95893324004</v>
      </c>
      <c r="M2885" s="38">
        <f>IF(OR(Beazley_data[[#This Row],[total_RC]]&lt;0.6,Beazley_data[[#This Row],[total_RC]]&gt;2),1,Beazley_data[[#This Row],[total_RC]])</f>
        <v>1.00019263108614</v>
      </c>
      <c r="P2885" s="39" t="str">
        <f>Beazley_data[[#This Row],[key]]</f>
        <v>TR2001</v>
      </c>
      <c r="Q2885" s="40">
        <f>Beazley_data[[#This Row],[WEP]]</f>
        <v>1018319.7174</v>
      </c>
      <c r="R2885" s="40">
        <f t="shared" si="363"/>
        <v>1032165.62019155</v>
      </c>
      <c r="S2885" s="41">
        <f t="shared" si="364"/>
        <v>1.3414419663561843E-2</v>
      </c>
      <c r="U2885" s="42">
        <f>Beazley_data[[#This Row],[Acq_costs]]</f>
        <v>476015.14615465997</v>
      </c>
      <c r="V2885" s="40">
        <f t="shared" si="365"/>
        <v>481076.41161362501</v>
      </c>
      <c r="W2885" s="43">
        <f t="shared" si="366"/>
        <v>1.0520710092578751E-2</v>
      </c>
      <c r="Y2885" s="44">
        <f>Beazley_data[[#This Row],[total_RC]]</f>
        <v>1.00019263108614</v>
      </c>
      <c r="Z2885" s="45">
        <f t="shared" si="367"/>
        <v>1.0000904391112</v>
      </c>
      <c r="AA2885" s="43">
        <f t="shared" si="368"/>
        <v>-1.0218273362438234E-4</v>
      </c>
      <c r="AD2885" s="42">
        <f>Beazley_data[[#This Row],[Cat_incurred]]+Beazley_data[[#This Row],[incurred_exc_cat]]</f>
        <v>752371.95893324004</v>
      </c>
      <c r="AE2885" s="40">
        <f t="shared" si="369"/>
        <v>761510.95005370502</v>
      </c>
      <c r="AF2885" s="43">
        <f t="shared" si="370"/>
        <v>1.2001128965802084E-2</v>
      </c>
    </row>
    <row r="2886" spans="1:32" x14ac:dyDescent="0.25">
      <c r="A2886" s="48" t="s">
        <v>3176</v>
      </c>
      <c r="B2886" s="48" t="s">
        <v>108</v>
      </c>
      <c r="C2886" s="49">
        <v>2002</v>
      </c>
      <c r="D2886" s="85">
        <v>511155.72519999999</v>
      </c>
      <c r="E2886" s="49">
        <v>216510.31654351001</v>
      </c>
      <c r="F2886" s="49">
        <v>162512.043205414</v>
      </c>
      <c r="G2886" s="49">
        <v>162512.043205414</v>
      </c>
      <c r="H2886" s="49">
        <v>128.98089999999999</v>
      </c>
      <c r="I2886" s="49">
        <v>128.98089999999999</v>
      </c>
      <c r="J2886" s="49">
        <v>1.1462932153033101</v>
      </c>
      <c r="K2886" s="49">
        <v>162641.02410541399</v>
      </c>
      <c r="L2886" s="49">
        <v>162641.02410541399</v>
      </c>
      <c r="M2886" s="38">
        <f>IF(OR(Beazley_data[[#This Row],[total_RC]]&lt;0.6,Beazley_data[[#This Row],[total_RC]]&gt;2),1,Beazley_data[[#This Row],[total_RC]])</f>
        <v>1.1462932153033101</v>
      </c>
      <c r="P2886" s="39" t="str">
        <f>Beazley_data[[#This Row],[key]]</f>
        <v>TR2002</v>
      </c>
      <c r="Q2886" s="40">
        <f>Beazley_data[[#This Row],[WEP]]</f>
        <v>511155.72519999999</v>
      </c>
      <c r="R2886" s="40">
        <f t="shared" si="363"/>
        <v>530877.61055092397</v>
      </c>
      <c r="S2886" s="41">
        <f t="shared" si="364"/>
        <v>3.7149589583289046E-2</v>
      </c>
      <c r="U2886" s="42">
        <f>Beazley_data[[#This Row],[Acq_costs]]</f>
        <v>216510.31654351001</v>
      </c>
      <c r="V2886" s="40">
        <f t="shared" si="365"/>
        <v>223671.05889548399</v>
      </c>
      <c r="W2886" s="43">
        <f t="shared" si="366"/>
        <v>3.2014612830710575E-2</v>
      </c>
      <c r="Y2886" s="44">
        <f>Beazley_data[[#This Row],[total_RC]]</f>
        <v>1.1462932153033101</v>
      </c>
      <c r="Z2886" s="45">
        <f t="shared" si="367"/>
        <v>1.14605527449292</v>
      </c>
      <c r="AA2886" s="43">
        <f t="shared" si="368"/>
        <v>-2.0761722029101864E-4</v>
      </c>
      <c r="AD2886" s="42">
        <f>Beazley_data[[#This Row],[Cat_incurred]]+Beazley_data[[#This Row],[incurred_exc_cat]]</f>
        <v>162641.02410541399</v>
      </c>
      <c r="AE2886" s="40">
        <f t="shared" si="369"/>
        <v>166450.344690133</v>
      </c>
      <c r="AF2886" s="43">
        <f t="shared" si="370"/>
        <v>2.2885627493355522E-2</v>
      </c>
    </row>
    <row r="2887" spans="1:32" x14ac:dyDescent="0.25">
      <c r="A2887" s="46" t="s">
        <v>3177</v>
      </c>
      <c r="B2887" s="46" t="s">
        <v>108</v>
      </c>
      <c r="C2887">
        <v>2003</v>
      </c>
      <c r="D2887" s="84">
        <v>2098175.7911</v>
      </c>
      <c r="E2887">
        <v>463277.50386828702</v>
      </c>
      <c r="F2887">
        <v>2268082.0213660402</v>
      </c>
      <c r="G2887">
        <v>2268145.5896660401</v>
      </c>
      <c r="H2887">
        <v>0</v>
      </c>
      <c r="I2887">
        <v>0</v>
      </c>
      <c r="J2887">
        <v>1.0162713748791099</v>
      </c>
      <c r="K2887">
        <v>2268082.0213660402</v>
      </c>
      <c r="L2887">
        <v>2268145.5896660401</v>
      </c>
      <c r="M2887" s="38">
        <f>IF(OR(Beazley_data[[#This Row],[total_RC]]&lt;0.6,Beazley_data[[#This Row],[total_RC]]&gt;2),1,Beazley_data[[#This Row],[total_RC]])</f>
        <v>1.0162713748791099</v>
      </c>
      <c r="P2887" s="39" t="str">
        <f>Beazley_data[[#This Row],[key]]</f>
        <v>TR2003</v>
      </c>
      <c r="Q2887" s="40">
        <f>Beazley_data[[#This Row],[WEP]]</f>
        <v>2098175.7911</v>
      </c>
      <c r="R2887" s="40">
        <f t="shared" si="363"/>
        <v>2235672.6372556002</v>
      </c>
      <c r="S2887" s="41">
        <f t="shared" si="364"/>
        <v>6.1501332468954131E-2</v>
      </c>
      <c r="U2887" s="42">
        <f>Beazley_data[[#This Row],[Acq_costs]]</f>
        <v>463277.50386828702</v>
      </c>
      <c r="V2887" s="40">
        <f t="shared" si="365"/>
        <v>489231.53485240001</v>
      </c>
      <c r="W2887" s="43">
        <f t="shared" si="366"/>
        <v>5.3050609241579783E-2</v>
      </c>
      <c r="Y2887" s="44">
        <f>Beazley_data[[#This Row],[total_RC]]</f>
        <v>1.0162713748791099</v>
      </c>
      <c r="Z2887" s="45">
        <f t="shared" si="367"/>
        <v>1.01656100816254</v>
      </c>
      <c r="AA2887" s="43">
        <f t="shared" si="368"/>
        <v>2.8491480698600042E-4</v>
      </c>
      <c r="AD2887" s="42">
        <f>Beazley_data[[#This Row],[Cat_incurred]]+Beazley_data[[#This Row],[incurred_exc_cat]]</f>
        <v>2268145.5896660401</v>
      </c>
      <c r="AE2887" s="40">
        <f t="shared" si="369"/>
        <v>2351976.3388267499</v>
      </c>
      <c r="AF2887" s="43">
        <f t="shared" si="370"/>
        <v>3.5642683889637927E-2</v>
      </c>
    </row>
    <row r="2888" spans="1:32" x14ac:dyDescent="0.25">
      <c r="A2888" s="48" t="s">
        <v>3178</v>
      </c>
      <c r="B2888" s="48" t="s">
        <v>108</v>
      </c>
      <c r="C2888" s="49">
        <v>2004</v>
      </c>
      <c r="D2888" s="85">
        <v>2019123.7008</v>
      </c>
      <c r="E2888" s="49">
        <v>605730.436422584</v>
      </c>
      <c r="F2888" s="49">
        <v>1512988.5944757301</v>
      </c>
      <c r="G2888" s="49">
        <v>1512988.5944757301</v>
      </c>
      <c r="H2888" s="49">
        <v>323610.49245734001</v>
      </c>
      <c r="I2888" s="49">
        <v>323610.49245734001</v>
      </c>
      <c r="J2888" s="49">
        <v>0.95252194840462701</v>
      </c>
      <c r="K2888" s="49">
        <v>1836599.0869330701</v>
      </c>
      <c r="L2888" s="49">
        <v>1836599.0869330701</v>
      </c>
      <c r="M2888" s="38">
        <f>IF(OR(Beazley_data[[#This Row],[total_RC]]&lt;0.6,Beazley_data[[#This Row],[total_RC]]&gt;2),1,Beazley_data[[#This Row],[total_RC]])</f>
        <v>0.95252194840462701</v>
      </c>
      <c r="P2888" s="39" t="str">
        <f>Beazley_data[[#This Row],[key]]</f>
        <v>TR2004</v>
      </c>
      <c r="Q2888" s="40">
        <f>Beazley_data[[#This Row],[WEP]]</f>
        <v>2019123.7008</v>
      </c>
      <c r="R2888" s="40">
        <f t="shared" si="363"/>
        <v>2179980.2537667002</v>
      </c>
      <c r="S2888" s="41">
        <f t="shared" si="364"/>
        <v>7.3788077983166403E-2</v>
      </c>
      <c r="U2888" s="42">
        <f>Beazley_data[[#This Row],[Acq_costs]]</f>
        <v>605730.436422584</v>
      </c>
      <c r="V2888" s="40">
        <f t="shared" si="365"/>
        <v>660836.17287929996</v>
      </c>
      <c r="W2888" s="43">
        <f t="shared" si="366"/>
        <v>8.3387893578248315E-2</v>
      </c>
      <c r="Y2888" s="44">
        <f>Beazley_data[[#This Row],[total_RC]]</f>
        <v>0.95252194840462701</v>
      </c>
      <c r="Z2888" s="45">
        <f t="shared" si="367"/>
        <v>0.95653864836246905</v>
      </c>
      <c r="AA2888" s="43">
        <f t="shared" si="368"/>
        <v>4.1992029958416895E-3</v>
      </c>
      <c r="AD2888" s="42">
        <f>Beazley_data[[#This Row],[Cat_incurred]]+Beazley_data[[#This Row],[incurred_exc_cat]]</f>
        <v>1836599.0869330701</v>
      </c>
      <c r="AE2888" s="40">
        <f t="shared" si="369"/>
        <v>1884414.8828028601</v>
      </c>
      <c r="AF2888" s="43">
        <f t="shared" si="370"/>
        <v>2.5374346332199031E-2</v>
      </c>
    </row>
    <row r="2889" spans="1:32" x14ac:dyDescent="0.25">
      <c r="A2889" s="46" t="s">
        <v>3179</v>
      </c>
      <c r="B2889" s="46" t="s">
        <v>108</v>
      </c>
      <c r="C2889">
        <v>2005</v>
      </c>
      <c r="D2889" s="84">
        <v>1731315.9169999999</v>
      </c>
      <c r="E2889">
        <v>686199.61982750101</v>
      </c>
      <c r="F2889">
        <v>789281.43548453401</v>
      </c>
      <c r="G2889">
        <v>795916.87833205401</v>
      </c>
      <c r="H2889">
        <v>19369.83447926</v>
      </c>
      <c r="I2889">
        <v>19369.83447926</v>
      </c>
      <c r="J2889">
        <v>1.0315200193496199</v>
      </c>
      <c r="K2889">
        <v>808651.26996379404</v>
      </c>
      <c r="L2889">
        <v>815286.71281131404</v>
      </c>
      <c r="M2889" s="38">
        <f>IF(OR(Beazley_data[[#This Row],[total_RC]]&lt;0.6,Beazley_data[[#This Row],[total_RC]]&gt;2),1,Beazley_data[[#This Row],[total_RC]])</f>
        <v>1.0315200193496199</v>
      </c>
      <c r="P2889" s="39" t="str">
        <f>Beazley_data[[#This Row],[key]]</f>
        <v>TR2005</v>
      </c>
      <c r="Q2889" s="40">
        <f>Beazley_data[[#This Row],[WEP]]</f>
        <v>1731315.9169999999</v>
      </c>
      <c r="R2889" s="40">
        <f t="shared" si="363"/>
        <v>1985653.355824</v>
      </c>
      <c r="S2889" s="41">
        <f t="shared" si="364"/>
        <v>0.12808753253835484</v>
      </c>
      <c r="U2889" s="42">
        <f>Beazley_data[[#This Row],[Acq_costs]]</f>
        <v>686199.61982750101</v>
      </c>
      <c r="V2889" s="40">
        <f t="shared" si="365"/>
        <v>770241.27960000001</v>
      </c>
      <c r="W2889" s="43">
        <f t="shared" si="366"/>
        <v>0.10911082280106219</v>
      </c>
      <c r="Y2889" s="44">
        <f>Beazley_data[[#This Row],[total_RC]]</f>
        <v>1.0315200193496199</v>
      </c>
      <c r="Z2889" s="45">
        <f t="shared" si="367"/>
        <v>1.03345370089716</v>
      </c>
      <c r="AA2889" s="43">
        <f t="shared" si="368"/>
        <v>1.8710867703715032E-3</v>
      </c>
      <c r="AD2889" s="42">
        <f>Beazley_data[[#This Row],[Cat_incurred]]+Beazley_data[[#This Row],[incurred_exc_cat]]</f>
        <v>815286.71281131404</v>
      </c>
      <c r="AE2889" s="40">
        <f t="shared" si="369"/>
        <v>830030.77109446295</v>
      </c>
      <c r="AF2889" s="43">
        <f t="shared" si="370"/>
        <v>1.7763267093950839E-2</v>
      </c>
    </row>
    <row r="2890" spans="1:32" x14ac:dyDescent="0.25">
      <c r="A2890" s="48" t="s">
        <v>3180</v>
      </c>
      <c r="B2890" s="48" t="s">
        <v>108</v>
      </c>
      <c r="C2890" s="49">
        <v>2006</v>
      </c>
      <c r="D2890" s="85">
        <v>1523749.3548000001</v>
      </c>
      <c r="E2890" s="49">
        <v>413265.57857601601</v>
      </c>
      <c r="F2890" s="49">
        <v>699993.26187223499</v>
      </c>
      <c r="G2890" s="49">
        <v>699993.26187223499</v>
      </c>
      <c r="H2890" s="49">
        <v>46779.167067590002</v>
      </c>
      <c r="I2890" s="49">
        <v>46779.167067590002</v>
      </c>
      <c r="J2890" s="49">
        <v>1.0216987053003499</v>
      </c>
      <c r="K2890" s="49">
        <v>746772.42893982504</v>
      </c>
      <c r="L2890" s="49">
        <v>746772.42893982504</v>
      </c>
      <c r="M2890" s="38">
        <f>IF(OR(Beazley_data[[#This Row],[total_RC]]&lt;0.6,Beazley_data[[#This Row],[total_RC]]&gt;2),1,Beazley_data[[#This Row],[total_RC]])</f>
        <v>1.0216987053003499</v>
      </c>
      <c r="P2890" s="39" t="str">
        <f>Beazley_data[[#This Row],[key]]</f>
        <v>TR2006</v>
      </c>
      <c r="Q2890" s="40">
        <f>Beazley_data[[#This Row],[WEP]]</f>
        <v>1523749.3548000001</v>
      </c>
      <c r="R2890" s="40">
        <f t="shared" si="363"/>
        <v>1795507.8184332999</v>
      </c>
      <c r="S2890" s="41">
        <f t="shared" si="364"/>
        <v>0.15135465345421173</v>
      </c>
      <c r="U2890" s="42">
        <f>Beazley_data[[#This Row],[Acq_costs]]</f>
        <v>413265.57857601601</v>
      </c>
      <c r="V2890" s="40">
        <f t="shared" si="365"/>
        <v>501989.2041487</v>
      </c>
      <c r="W2890" s="43">
        <f t="shared" si="366"/>
        <v>0.17674409098726782</v>
      </c>
      <c r="Y2890" s="44">
        <f>Beazley_data[[#This Row],[total_RC]]</f>
        <v>1.0216987053003499</v>
      </c>
      <c r="Z2890" s="45">
        <f t="shared" si="367"/>
        <v>1.02424017331494</v>
      </c>
      <c r="AA2890" s="43">
        <f t="shared" si="368"/>
        <v>2.4813203785638187E-3</v>
      </c>
      <c r="AD2890" s="42">
        <f>Beazley_data[[#This Row],[Cat_incurred]]+Beazley_data[[#This Row],[incurred_exc_cat]]</f>
        <v>746772.42893982504</v>
      </c>
      <c r="AE2890" s="40">
        <f t="shared" si="369"/>
        <v>794141.42618750199</v>
      </c>
      <c r="AF2890" s="43">
        <f t="shared" si="370"/>
        <v>5.9648062279139706E-2</v>
      </c>
    </row>
    <row r="2891" spans="1:32" x14ac:dyDescent="0.25">
      <c r="A2891" s="46" t="s">
        <v>3181</v>
      </c>
      <c r="B2891" s="46" t="s">
        <v>108</v>
      </c>
      <c r="C2891">
        <v>2007</v>
      </c>
      <c r="D2891" s="84">
        <v>2964137.2412</v>
      </c>
      <c r="E2891">
        <v>1200355.3577370101</v>
      </c>
      <c r="F2891">
        <v>3067647.45957263</v>
      </c>
      <c r="G2891">
        <v>3067736.0825726301</v>
      </c>
      <c r="H2891">
        <v>30986.70885065</v>
      </c>
      <c r="I2891">
        <v>30986.70885065</v>
      </c>
      <c r="J2891">
        <v>1.1042681739634901</v>
      </c>
      <c r="K2891">
        <v>3098634.1684232801</v>
      </c>
      <c r="L2891">
        <v>3098722.7914232798</v>
      </c>
      <c r="M2891" s="38">
        <f>IF(OR(Beazley_data[[#This Row],[total_RC]]&lt;0.6,Beazley_data[[#This Row],[total_RC]]&gt;2),1,Beazley_data[[#This Row],[total_RC]])</f>
        <v>1.1042681739634901</v>
      </c>
      <c r="P2891" s="39" t="str">
        <f>Beazley_data[[#This Row],[key]]</f>
        <v>TR2007</v>
      </c>
      <c r="Q2891" s="40">
        <f>Beazley_data[[#This Row],[WEP]]</f>
        <v>2964137.2412</v>
      </c>
      <c r="R2891" s="40">
        <f t="shared" si="363"/>
        <v>2996839.4367543999</v>
      </c>
      <c r="S2891" s="41">
        <f t="shared" si="364"/>
        <v>1.0912228113834684E-2</v>
      </c>
      <c r="U2891" s="42">
        <f>Beazley_data[[#This Row],[Acq_costs]]</f>
        <v>1200355.3577370101</v>
      </c>
      <c r="V2891" s="40">
        <f t="shared" si="365"/>
        <v>1215247.7115855999</v>
      </c>
      <c r="W2891" s="43">
        <f t="shared" si="366"/>
        <v>1.2254582918867588E-2</v>
      </c>
      <c r="Y2891" s="44">
        <f>Beazley_data[[#This Row],[total_RC]]</f>
        <v>1.1042681739634901</v>
      </c>
      <c r="Z2891" s="45">
        <f t="shared" si="367"/>
        <v>1.1337686031772101</v>
      </c>
      <c r="AA2891" s="43">
        <f t="shared" si="368"/>
        <v>2.6019797277018978E-2</v>
      </c>
      <c r="AD2891" s="42">
        <f>Beazley_data[[#This Row],[Cat_incurred]]+Beazley_data[[#This Row],[incurred_exc_cat]]</f>
        <v>3098722.7914232803</v>
      </c>
      <c r="AE2891" s="40">
        <f t="shared" si="369"/>
        <v>3138864.5241161599</v>
      </c>
      <c r="AF2891" s="43">
        <f t="shared" si="370"/>
        <v>1.2788615878279333E-2</v>
      </c>
    </row>
    <row r="2892" spans="1:32" x14ac:dyDescent="0.25">
      <c r="A2892" s="48" t="s">
        <v>3182</v>
      </c>
      <c r="B2892" s="48" t="s">
        <v>108</v>
      </c>
      <c r="C2892" s="49">
        <v>2008</v>
      </c>
      <c r="D2892" s="85">
        <v>8352287.8461999996</v>
      </c>
      <c r="E2892" s="49">
        <v>3509002.0846580402</v>
      </c>
      <c r="F2892" s="49">
        <v>22225576.230548002</v>
      </c>
      <c r="G2892" s="49">
        <v>22226649.513048001</v>
      </c>
      <c r="H2892" s="49">
        <v>-275232.65119225997</v>
      </c>
      <c r="I2892" s="49">
        <v>-275232.65119225997</v>
      </c>
      <c r="J2892" s="49">
        <v>0.99928802803904904</v>
      </c>
      <c r="K2892" s="49">
        <v>21950343.579355702</v>
      </c>
      <c r="L2892" s="49">
        <v>21951416.861855701</v>
      </c>
      <c r="M2892" s="38">
        <f>IF(OR(Beazley_data[[#This Row],[total_RC]]&lt;0.6,Beazley_data[[#This Row],[total_RC]]&gt;2),1,Beazley_data[[#This Row],[total_RC]])</f>
        <v>0.99928802803904904</v>
      </c>
      <c r="P2892" s="39" t="str">
        <f>Beazley_data[[#This Row],[key]]</f>
        <v>TR2008</v>
      </c>
      <c r="Q2892" s="40">
        <f>Beazley_data[[#This Row],[WEP]]</f>
        <v>8352287.8461999996</v>
      </c>
      <c r="R2892" s="40">
        <f t="shared" si="363"/>
        <v>8452998.5516279992</v>
      </c>
      <c r="S2892" s="41">
        <f t="shared" si="364"/>
        <v>1.1914198826948018E-2</v>
      </c>
      <c r="U2892" s="42">
        <f>Beazley_data[[#This Row],[Acq_costs]]</f>
        <v>3509002.0846580402</v>
      </c>
      <c r="V2892" s="40">
        <f t="shared" si="365"/>
        <v>3540184.4047119999</v>
      </c>
      <c r="W2892" s="43">
        <f t="shared" si="366"/>
        <v>8.8081061575368599E-3</v>
      </c>
      <c r="Y2892" s="44">
        <f>Beazley_data[[#This Row],[total_RC]]</f>
        <v>0.99928802803904904</v>
      </c>
      <c r="Z2892" s="45">
        <f t="shared" si="367"/>
        <v>0.99977654176483299</v>
      </c>
      <c r="AA2892" s="43">
        <f t="shared" si="368"/>
        <v>4.8862291259766787E-4</v>
      </c>
      <c r="AD2892" s="42">
        <f>Beazley_data[[#This Row],[Cat_incurred]]+Beazley_data[[#This Row],[incurred_exc_cat]]</f>
        <v>21951416.861855742</v>
      </c>
      <c r="AE2892" s="40">
        <f t="shared" si="369"/>
        <v>21982732.944300599</v>
      </c>
      <c r="AF2892" s="43">
        <f t="shared" si="370"/>
        <v>1.4245763947642843E-3</v>
      </c>
    </row>
    <row r="2893" spans="1:32" x14ac:dyDescent="0.25">
      <c r="A2893" s="46" t="s">
        <v>3183</v>
      </c>
      <c r="B2893" s="46" t="s">
        <v>108</v>
      </c>
      <c r="C2893">
        <v>2009</v>
      </c>
      <c r="D2893" s="84">
        <v>36360611.1228</v>
      </c>
      <c r="E2893">
        <v>4123704.7385803498</v>
      </c>
      <c r="F2893">
        <v>9518612.7882963493</v>
      </c>
      <c r="G2893">
        <v>9518890.7911828794</v>
      </c>
      <c r="H2893">
        <v>2915177.1523205298</v>
      </c>
      <c r="I2893">
        <v>2915177.1523205298</v>
      </c>
      <c r="J2893">
        <v>1.0376217794746401</v>
      </c>
      <c r="K2893">
        <v>12433789.9406169</v>
      </c>
      <c r="L2893">
        <v>12434067.9435034</v>
      </c>
      <c r="M2893" s="38">
        <f>IF(OR(Beazley_data[[#This Row],[total_RC]]&lt;0.6,Beazley_data[[#This Row],[total_RC]]&gt;2),1,Beazley_data[[#This Row],[total_RC]])</f>
        <v>1.0376217794746401</v>
      </c>
      <c r="P2893" s="39" t="str">
        <f>Beazley_data[[#This Row],[key]]</f>
        <v>TR2009</v>
      </c>
      <c r="Q2893" s="40">
        <f>Beazley_data[[#This Row],[WEP]]</f>
        <v>36360611.1228</v>
      </c>
      <c r="R2893" s="40">
        <f t="shared" si="363"/>
        <v>36441953.792636201</v>
      </c>
      <c r="S2893" s="41">
        <f t="shared" si="364"/>
        <v>2.2321160467701825E-3</v>
      </c>
      <c r="U2893" s="42">
        <f>Beazley_data[[#This Row],[Acq_costs]]</f>
        <v>4123704.7385803498</v>
      </c>
      <c r="V2893" s="40">
        <f t="shared" si="365"/>
        <v>4154026.5767562198</v>
      </c>
      <c r="W2893" s="43">
        <f t="shared" si="366"/>
        <v>7.2993847332454027E-3</v>
      </c>
      <c r="Y2893" s="44">
        <f>Beazley_data[[#This Row],[total_RC]]</f>
        <v>1.0376217794746401</v>
      </c>
      <c r="Z2893" s="45">
        <f t="shared" si="367"/>
        <v>1.03826167742547</v>
      </c>
      <c r="AA2893" s="43">
        <f t="shared" si="368"/>
        <v>6.1631664227143233E-4</v>
      </c>
      <c r="AD2893" s="42">
        <f>Beazley_data[[#This Row],[Cat_incurred]]+Beazley_data[[#This Row],[incurred_exc_cat]]</f>
        <v>12434067.94350341</v>
      </c>
      <c r="AE2893" s="40">
        <f t="shared" si="369"/>
        <v>17381963.494959999</v>
      </c>
      <c r="AF2893" s="43">
        <f t="shared" si="370"/>
        <v>0.28465688314736481</v>
      </c>
    </row>
    <row r="2894" spans="1:32" x14ac:dyDescent="0.25">
      <c r="A2894" s="48" t="s">
        <v>3184</v>
      </c>
      <c r="B2894" s="48" t="s">
        <v>108</v>
      </c>
      <c r="C2894" s="49">
        <v>2010</v>
      </c>
      <c r="D2894" s="85">
        <v>16351166.424900001</v>
      </c>
      <c r="E2894" s="49">
        <v>5058308.1245758403</v>
      </c>
      <c r="F2894" s="49">
        <v>24898687.027572598</v>
      </c>
      <c r="G2894" s="49">
        <v>24900504.237572599</v>
      </c>
      <c r="H2894" s="49">
        <v>480598.75682504597</v>
      </c>
      <c r="I2894" s="49">
        <v>480598.75682504597</v>
      </c>
      <c r="J2894" s="49">
        <v>0.97847237339980397</v>
      </c>
      <c r="K2894" s="49">
        <v>25379285.784397699</v>
      </c>
      <c r="L2894" s="49">
        <v>25381102.9943977</v>
      </c>
      <c r="M2894" s="38">
        <f>IF(OR(Beazley_data[[#This Row],[total_RC]]&lt;0.6,Beazley_data[[#This Row],[total_RC]]&gt;2),1,Beazley_data[[#This Row],[total_RC]])</f>
        <v>0.97847237339980397</v>
      </c>
      <c r="P2894" s="39" t="str">
        <f>Beazley_data[[#This Row],[key]]</f>
        <v>TR2010</v>
      </c>
      <c r="Q2894" s="40">
        <f>Beazley_data[[#This Row],[WEP]]</f>
        <v>16351166.424900001</v>
      </c>
      <c r="R2894" s="40">
        <f t="shared" si="363"/>
        <v>16451638.6894101</v>
      </c>
      <c r="S2894" s="41">
        <f t="shared" si="364"/>
        <v>6.1071280744071244E-3</v>
      </c>
      <c r="U2894" s="42">
        <f>Beazley_data[[#This Row],[Acq_costs]]</f>
        <v>5058308.1245758403</v>
      </c>
      <c r="V2894" s="40">
        <f t="shared" si="365"/>
        <v>5095010.5261434801</v>
      </c>
      <c r="W2894" s="43">
        <f t="shared" si="366"/>
        <v>7.2035968089393916E-3</v>
      </c>
      <c r="Y2894" s="44">
        <f>Beazley_data[[#This Row],[total_RC]]</f>
        <v>0.97847237339980397</v>
      </c>
      <c r="Z2894" s="45">
        <f t="shared" si="367"/>
        <v>0.97841938673863404</v>
      </c>
      <c r="AA2894" s="43">
        <f t="shared" si="368"/>
        <v>-5.4155367205620998E-5</v>
      </c>
      <c r="AD2894" s="42">
        <f>Beazley_data[[#This Row],[Cat_incurred]]+Beazley_data[[#This Row],[incurred_exc_cat]]</f>
        <v>25381102.994397644</v>
      </c>
      <c r="AE2894" s="40">
        <f t="shared" si="369"/>
        <v>25848799.624506801</v>
      </c>
      <c r="AF2894" s="43">
        <f t="shared" si="370"/>
        <v>1.8093553159263236E-2</v>
      </c>
    </row>
    <row r="2895" spans="1:32" x14ac:dyDescent="0.25">
      <c r="A2895" s="46" t="s">
        <v>3185</v>
      </c>
      <c r="B2895" s="46" t="s">
        <v>108</v>
      </c>
      <c r="C2895">
        <v>2011</v>
      </c>
      <c r="D2895" s="84">
        <v>3304333.7407</v>
      </c>
      <c r="E2895">
        <v>1299694.7960828999</v>
      </c>
      <c r="F2895">
        <v>1846386.82217766</v>
      </c>
      <c r="G2895">
        <v>1848184.41402949</v>
      </c>
      <c r="H2895">
        <v>356058.97997566999</v>
      </c>
      <c r="I2895">
        <v>392138.56414183998</v>
      </c>
      <c r="J2895">
        <v>1.0102445559892601</v>
      </c>
      <c r="K2895">
        <v>2202445.8021533298</v>
      </c>
      <c r="L2895">
        <v>2240322.9781713299</v>
      </c>
      <c r="M2895" s="38">
        <f>IF(OR(Beazley_data[[#This Row],[total_RC]]&lt;0.6,Beazley_data[[#This Row],[total_RC]]&gt;2),1,Beazley_data[[#This Row],[total_RC]])</f>
        <v>1.0102445559892601</v>
      </c>
      <c r="P2895" s="39" t="str">
        <f>Beazley_data[[#This Row],[key]]</f>
        <v>TR2011</v>
      </c>
      <c r="Q2895" s="40">
        <f>Beazley_data[[#This Row],[WEP]]</f>
        <v>3304333.7407</v>
      </c>
      <c r="R2895" s="40">
        <f t="shared" si="363"/>
        <v>3410516.4604814998</v>
      </c>
      <c r="S2895" s="41">
        <f t="shared" si="364"/>
        <v>3.1133912125000811E-2</v>
      </c>
      <c r="U2895" s="42">
        <f>Beazley_data[[#This Row],[Acq_costs]]</f>
        <v>1299694.7960828999</v>
      </c>
      <c r="V2895" s="40">
        <f t="shared" si="365"/>
        <v>1338305.2448994999</v>
      </c>
      <c r="W2895" s="43">
        <f t="shared" si="366"/>
        <v>2.8850255921622332E-2</v>
      </c>
      <c r="Y2895" s="44">
        <f>Beazley_data[[#This Row],[total_RC]]</f>
        <v>1.0102445559892601</v>
      </c>
      <c r="Z2895" s="45">
        <f t="shared" si="367"/>
        <v>1.00893083701062</v>
      </c>
      <c r="AA2895" s="43">
        <f t="shared" si="368"/>
        <v>-1.3020902230845867E-3</v>
      </c>
      <c r="AD2895" s="42">
        <f>Beazley_data[[#This Row],[Cat_incurred]]+Beazley_data[[#This Row],[incurred_exc_cat]]</f>
        <v>2240322.9781713299</v>
      </c>
      <c r="AE2895" s="40">
        <f t="shared" si="369"/>
        <v>2336989.2036534999</v>
      </c>
      <c r="AF2895" s="43">
        <f t="shared" si="370"/>
        <v>4.1363573837246738E-2</v>
      </c>
    </row>
    <row r="2896" spans="1:32" x14ac:dyDescent="0.25">
      <c r="A2896" s="48" t="s">
        <v>3186</v>
      </c>
      <c r="B2896" s="48" t="s">
        <v>108</v>
      </c>
      <c r="C2896" s="49">
        <v>2012</v>
      </c>
      <c r="D2896" s="85">
        <v>2352716.3141000001</v>
      </c>
      <c r="E2896" s="49">
        <v>769017.54226317105</v>
      </c>
      <c r="F2896" s="49">
        <v>276594.25603762001</v>
      </c>
      <c r="G2896" s="49">
        <v>276602.28688181</v>
      </c>
      <c r="H2896" s="49">
        <v>69603.740864070001</v>
      </c>
      <c r="I2896" s="49">
        <v>69603.740864070001</v>
      </c>
      <c r="J2896" s="49">
        <v>1.2752871013179301</v>
      </c>
      <c r="K2896" s="49">
        <v>346197.99690169003</v>
      </c>
      <c r="L2896" s="49">
        <v>346206.02774588001</v>
      </c>
      <c r="M2896" s="38">
        <f>IF(OR(Beazley_data[[#This Row],[total_RC]]&lt;0.6,Beazley_data[[#This Row],[total_RC]]&gt;2),1,Beazley_data[[#This Row],[total_RC]])</f>
        <v>1.2752871013179301</v>
      </c>
      <c r="P2896" s="39" t="str">
        <f>Beazley_data[[#This Row],[key]]</f>
        <v>TR2012</v>
      </c>
      <c r="Q2896" s="40">
        <f>Beazley_data[[#This Row],[WEP]]</f>
        <v>2352716.3141000001</v>
      </c>
      <c r="R2896" s="40">
        <f t="shared" si="363"/>
        <v>2394278.6327820001</v>
      </c>
      <c r="S2896" s="41">
        <f t="shared" si="364"/>
        <v>1.7359014992213859E-2</v>
      </c>
      <c r="U2896" s="42">
        <f>Beazley_data[[#This Row],[Acq_costs]]</f>
        <v>769017.54226317105</v>
      </c>
      <c r="V2896" s="40">
        <f t="shared" si="365"/>
        <v>777254.17545400001</v>
      </c>
      <c r="W2896" s="43">
        <f t="shared" si="366"/>
        <v>1.0597090952927822E-2</v>
      </c>
      <c r="Y2896" s="44">
        <f>Beazley_data[[#This Row],[total_RC]]</f>
        <v>1.2752871013179301</v>
      </c>
      <c r="Z2896" s="45">
        <f t="shared" si="367"/>
        <v>1.2824904797482599</v>
      </c>
      <c r="AA2896" s="43">
        <f t="shared" si="368"/>
        <v>5.6167110353472259E-3</v>
      </c>
      <c r="AD2896" s="42">
        <f>Beazley_data[[#This Row],[Cat_incurred]]+Beazley_data[[#This Row],[incurred_exc_cat]]</f>
        <v>346206.02774588001</v>
      </c>
      <c r="AE2896" s="40">
        <f t="shared" si="369"/>
        <v>352963.55456034502</v>
      </c>
      <c r="AF2896" s="43">
        <f t="shared" si="370"/>
        <v>1.914511208638027E-2</v>
      </c>
    </row>
    <row r="2897" spans="1:32" x14ac:dyDescent="0.25">
      <c r="A2897" s="46" t="s">
        <v>3187</v>
      </c>
      <c r="B2897" s="46" t="s">
        <v>108</v>
      </c>
      <c r="C2897">
        <v>2013</v>
      </c>
      <c r="D2897" s="84">
        <v>4601557.6952999998</v>
      </c>
      <c r="E2897">
        <v>1455915.66656729</v>
      </c>
      <c r="F2897">
        <v>1256478.5388148101</v>
      </c>
      <c r="G2897">
        <v>1256478.5388148101</v>
      </c>
      <c r="H2897">
        <v>571397.40289650997</v>
      </c>
      <c r="I2897">
        <v>571397.40289650997</v>
      </c>
      <c r="J2897">
        <v>1.0378518942830799</v>
      </c>
      <c r="K2897">
        <v>1827875.9417113201</v>
      </c>
      <c r="L2897">
        <v>1827875.9417113201</v>
      </c>
      <c r="M2897" s="38">
        <f>IF(OR(Beazley_data[[#This Row],[total_RC]]&lt;0.6,Beazley_data[[#This Row],[total_RC]]&gt;2),1,Beazley_data[[#This Row],[total_RC]])</f>
        <v>1.0378518942830799</v>
      </c>
      <c r="P2897" s="39" t="str">
        <f>Beazley_data[[#This Row],[key]]</f>
        <v>TR2013</v>
      </c>
      <c r="Q2897" s="40">
        <f>Beazley_data[[#This Row],[WEP]]</f>
        <v>4601557.6952999998</v>
      </c>
      <c r="R2897" s="40">
        <f t="shared" si="363"/>
        <v>4640486.2556586303</v>
      </c>
      <c r="S2897" s="41">
        <f t="shared" si="364"/>
        <v>8.3888968125184794E-3</v>
      </c>
      <c r="U2897" s="42">
        <f>Beazley_data[[#This Row],[Acq_costs]]</f>
        <v>1455915.66656729</v>
      </c>
      <c r="V2897" s="40">
        <f t="shared" si="365"/>
        <v>1463681.7871097201</v>
      </c>
      <c r="W2897" s="43">
        <f t="shared" si="366"/>
        <v>5.3058804248466915E-3</v>
      </c>
      <c r="Y2897" s="44">
        <f>Beazley_data[[#This Row],[total_RC]]</f>
        <v>1.0378518942830799</v>
      </c>
      <c r="Z2897" s="45">
        <f t="shared" si="367"/>
        <v>1.0387459138522099</v>
      </c>
      <c r="AA2897" s="43">
        <f t="shared" si="368"/>
        <v>8.6067204424858346E-4</v>
      </c>
      <c r="AD2897" s="42">
        <f>Beazley_data[[#This Row],[Cat_incurred]]+Beazley_data[[#This Row],[incurred_exc_cat]]</f>
        <v>1827875.9417113201</v>
      </c>
      <c r="AE2897" s="40">
        <f t="shared" si="369"/>
        <v>1827270.9533495801</v>
      </c>
      <c r="AF2897" s="43">
        <f t="shared" si="370"/>
        <v>-3.3108847958810474E-4</v>
      </c>
    </row>
    <row r="2898" spans="1:32" x14ac:dyDescent="0.25">
      <c r="A2898" s="48" t="s">
        <v>3188</v>
      </c>
      <c r="B2898" s="48" t="s">
        <v>108</v>
      </c>
      <c r="C2898" s="49">
        <v>2014</v>
      </c>
      <c r="D2898" s="85">
        <v>4226885.6152999997</v>
      </c>
      <c r="E2898" s="49">
        <v>1871301.1167308299</v>
      </c>
      <c r="F2898" s="49">
        <v>1392606.71702822</v>
      </c>
      <c r="G2898" s="49">
        <v>1399475.99671048</v>
      </c>
      <c r="H2898" s="49">
        <v>985989.64669521002</v>
      </c>
      <c r="I2898" s="49">
        <v>1003284.58669521</v>
      </c>
      <c r="J2898" s="49">
        <v>0.98224355549076703</v>
      </c>
      <c r="K2898" s="49">
        <v>2378596.3637234299</v>
      </c>
      <c r="L2898" s="49">
        <v>2402760.5834056898</v>
      </c>
      <c r="M2898" s="38">
        <f>IF(OR(Beazley_data[[#This Row],[total_RC]]&lt;0.6,Beazley_data[[#This Row],[total_RC]]&gt;2),1,Beazley_data[[#This Row],[total_RC]])</f>
        <v>0.98224355549076703</v>
      </c>
      <c r="P2898" s="39" t="str">
        <f>Beazley_data[[#This Row],[key]]</f>
        <v>TR2014</v>
      </c>
      <c r="Q2898" s="40">
        <f>Beazley_data[[#This Row],[WEP]]</f>
        <v>4226885.6152999997</v>
      </c>
      <c r="R2898" s="40">
        <f t="shared" si="363"/>
        <v>5316205.4063839996</v>
      </c>
      <c r="S2898" s="41">
        <f t="shared" si="364"/>
        <v>0.20490551207368382</v>
      </c>
      <c r="U2898" s="42">
        <f>Beazley_data[[#This Row],[Acq_costs]]</f>
        <v>1871301.1167308299</v>
      </c>
      <c r="V2898" s="40">
        <f t="shared" si="365"/>
        <v>2452779.2196760001</v>
      </c>
      <c r="W2898" s="43">
        <f t="shared" si="366"/>
        <v>0.23706907587955695</v>
      </c>
      <c r="Y2898" s="44">
        <f>Beazley_data[[#This Row],[total_RC]]</f>
        <v>0.98224355549076703</v>
      </c>
      <c r="Z2898" s="45">
        <f t="shared" si="367"/>
        <v>0.99349164773850596</v>
      </c>
      <c r="AA2898" s="43">
        <f t="shared" si="368"/>
        <v>1.1321778369594814E-2</v>
      </c>
      <c r="AD2898" s="42">
        <f>Beazley_data[[#This Row],[Cat_incurred]]+Beazley_data[[#This Row],[incurred_exc_cat]]</f>
        <v>2402760.5834056898</v>
      </c>
      <c r="AE2898" s="40">
        <f t="shared" si="369"/>
        <v>2518697.7978650299</v>
      </c>
      <c r="AF2898" s="43">
        <f t="shared" si="370"/>
        <v>4.6030617312491431E-2</v>
      </c>
    </row>
    <row r="2899" spans="1:32" x14ac:dyDescent="0.25">
      <c r="A2899" s="46" t="s">
        <v>3189</v>
      </c>
      <c r="B2899" s="46" t="s">
        <v>108</v>
      </c>
      <c r="C2899">
        <v>2015</v>
      </c>
      <c r="D2899" s="84">
        <v>7539534.4681000002</v>
      </c>
      <c r="E2899">
        <v>4561802.04732347</v>
      </c>
      <c r="F2899">
        <v>3821730.0212688898</v>
      </c>
      <c r="G2899">
        <v>3838224.1504141199</v>
      </c>
      <c r="H2899">
        <v>1817807.70208897</v>
      </c>
      <c r="I2899">
        <v>1807759.73712421</v>
      </c>
      <c r="J2899">
        <v>0.980808998618939</v>
      </c>
      <c r="K2899">
        <v>5639537.72335786</v>
      </c>
      <c r="L2899">
        <v>5645983.8875383297</v>
      </c>
      <c r="M2899" s="38">
        <f>IF(OR(Beazley_data[[#This Row],[total_RC]]&lt;0.6,Beazley_data[[#This Row],[total_RC]]&gt;2),1,Beazley_data[[#This Row],[total_RC]])</f>
        <v>0.980808998618939</v>
      </c>
      <c r="P2899" s="39" t="str">
        <f>Beazley_data[[#This Row],[key]]</f>
        <v>TR2015</v>
      </c>
      <c r="Q2899" s="40">
        <f>Beazley_data[[#This Row],[WEP]]</f>
        <v>7539534.4681000002</v>
      </c>
      <c r="R2899" s="40">
        <f t="shared" si="363"/>
        <v>7902547.2834601002</v>
      </c>
      <c r="S2899" s="41">
        <f t="shared" si="364"/>
        <v>4.5936177581610907E-2</v>
      </c>
      <c r="U2899" s="42">
        <f>Beazley_data[[#This Row],[Acq_costs]]</f>
        <v>4561802.04732347</v>
      </c>
      <c r="V2899" s="40">
        <f t="shared" si="365"/>
        <v>5053826.2435381096</v>
      </c>
      <c r="W2899" s="43">
        <f t="shared" si="366"/>
        <v>9.7356769406892127E-2</v>
      </c>
      <c r="Y2899" s="44">
        <f>Beazley_data[[#This Row],[total_RC]]</f>
        <v>0.980808998618939</v>
      </c>
      <c r="Z2899" s="45">
        <f t="shared" si="367"/>
        <v>0.92939354288323806</v>
      </c>
      <c r="AA2899" s="43">
        <f t="shared" si="368"/>
        <v>-5.5321511677599841E-2</v>
      </c>
      <c r="AD2899" s="42">
        <f>Beazley_data[[#This Row],[Cat_incurred]]+Beazley_data[[#This Row],[incurred_exc_cat]]</f>
        <v>5645983.8875383297</v>
      </c>
      <c r="AE2899" s="40">
        <f t="shared" si="369"/>
        <v>5642783.4765002001</v>
      </c>
      <c r="AF2899" s="43">
        <f t="shared" si="370"/>
        <v>-5.6716885406961738E-4</v>
      </c>
    </row>
    <row r="2900" spans="1:32" x14ac:dyDescent="0.25">
      <c r="A2900" s="48" t="s">
        <v>3190</v>
      </c>
      <c r="B2900" s="48" t="s">
        <v>108</v>
      </c>
      <c r="C2900" s="49">
        <v>2016</v>
      </c>
      <c r="D2900" s="85">
        <v>8682250.3861999996</v>
      </c>
      <c r="E2900" s="49">
        <v>5108312.56527388</v>
      </c>
      <c r="F2900" s="49">
        <v>6615621.6639868403</v>
      </c>
      <c r="G2900" s="49">
        <v>7035250.5715082698</v>
      </c>
      <c r="H2900" s="49">
        <v>3960040.59221644</v>
      </c>
      <c r="I2900" s="49">
        <v>4024545.4962544902</v>
      </c>
      <c r="J2900" s="49">
        <v>0.92143931291593095</v>
      </c>
      <c r="K2900" s="49">
        <v>10575662.256203299</v>
      </c>
      <c r="L2900" s="49">
        <v>11059796.0677628</v>
      </c>
      <c r="M2900" s="38">
        <f>IF(OR(Beazley_data[[#This Row],[total_RC]]&lt;0.6,Beazley_data[[#This Row],[total_RC]]&gt;2),1,Beazley_data[[#This Row],[total_RC]])</f>
        <v>0.92143931291593095</v>
      </c>
      <c r="P2900" s="39" t="str">
        <f>Beazley_data[[#This Row],[key]]</f>
        <v>TR2016</v>
      </c>
      <c r="Q2900" s="40">
        <f>Beazley_data[[#This Row],[WEP]]</f>
        <v>8682250.3861999996</v>
      </c>
      <c r="R2900" s="40">
        <f t="shared" si="363"/>
        <v>8647681.5686465893</v>
      </c>
      <c r="S2900" s="41">
        <f t="shared" si="364"/>
        <v>-3.9974665208238605E-3</v>
      </c>
      <c r="U2900" s="42">
        <f>Beazley_data[[#This Row],[Acq_costs]]</f>
        <v>5108312.56527388</v>
      </c>
      <c r="V2900" s="40">
        <f t="shared" si="365"/>
        <v>5297038.5762818102</v>
      </c>
      <c r="W2900" s="43">
        <f t="shared" si="366"/>
        <v>3.562858912392592E-2</v>
      </c>
      <c r="Y2900" s="44">
        <f>Beazley_data[[#This Row],[total_RC]]</f>
        <v>0.92143931291593095</v>
      </c>
      <c r="Z2900" s="45">
        <f t="shared" si="367"/>
        <v>0.94017157556066799</v>
      </c>
      <c r="AA2900" s="43">
        <f t="shared" si="368"/>
        <v>1.9924302256815331E-2</v>
      </c>
      <c r="AD2900" s="42">
        <f>Beazley_data[[#This Row],[Cat_incurred]]+Beazley_data[[#This Row],[incurred_exc_cat]]</f>
        <v>11059796.06776276</v>
      </c>
      <c r="AE2900" s="40">
        <f t="shared" si="369"/>
        <v>10955503.6017361</v>
      </c>
      <c r="AF2900" s="43">
        <f t="shared" si="370"/>
        <v>-9.5196414348431239E-3</v>
      </c>
    </row>
    <row r="2901" spans="1:32" x14ac:dyDescent="0.25">
      <c r="A2901" s="46" t="s">
        <v>3191</v>
      </c>
      <c r="B2901" s="46" t="s">
        <v>108</v>
      </c>
      <c r="C2901">
        <v>2017</v>
      </c>
      <c r="D2901" s="84">
        <v>7369918.04</v>
      </c>
      <c r="E2901">
        <v>4317633.4788421001</v>
      </c>
      <c r="F2901">
        <v>15998116.026172699</v>
      </c>
      <c r="G2901">
        <v>17312118.1994294</v>
      </c>
      <c r="H2901">
        <v>1262765.9249</v>
      </c>
      <c r="I2901">
        <v>1275789.2449</v>
      </c>
      <c r="J2901">
        <v>0.81968111733892202</v>
      </c>
      <c r="K2901">
        <v>17260881.9510727</v>
      </c>
      <c r="L2901">
        <v>18587907.4443294</v>
      </c>
      <c r="M2901" s="38">
        <f>IF(OR(Beazley_data[[#This Row],[total_RC]]&lt;0.6,Beazley_data[[#This Row],[total_RC]]&gt;2),1,Beazley_data[[#This Row],[total_RC]])</f>
        <v>0.81968111733892202</v>
      </c>
      <c r="P2901" s="39" t="str">
        <f>Beazley_data[[#This Row],[key]]</f>
        <v>TR2017</v>
      </c>
      <c r="Q2901" s="40">
        <f>Beazley_data[[#This Row],[WEP]]</f>
        <v>7369918.04</v>
      </c>
      <c r="R2901" s="40">
        <f t="shared" si="363"/>
        <v>7232915.7783118198</v>
      </c>
      <c r="S2901" s="41">
        <f t="shared" si="364"/>
        <v>-1.8941498268096373E-2</v>
      </c>
      <c r="U2901" s="42">
        <f>Beazley_data[[#This Row],[Acq_costs]]</f>
        <v>4317633.4788421001</v>
      </c>
      <c r="V2901" s="40">
        <f t="shared" si="365"/>
        <v>4315452.3173551597</v>
      </c>
      <c r="W2901" s="43">
        <f t="shared" si="366"/>
        <v>-5.0543056128059401E-4</v>
      </c>
      <c r="Y2901" s="44">
        <f>Beazley_data[[#This Row],[total_RC]]</f>
        <v>0.81968111733892202</v>
      </c>
      <c r="Z2901" s="45">
        <f t="shared" si="367"/>
        <v>0.94988676109786496</v>
      </c>
      <c r="AA2901" s="43">
        <f t="shared" si="368"/>
        <v>0.13707491154888105</v>
      </c>
      <c r="AD2901" s="42">
        <f>Beazley_data[[#This Row],[Cat_incurred]]+Beazley_data[[#This Row],[incurred_exc_cat]]</f>
        <v>18587907.4443294</v>
      </c>
      <c r="AE2901" s="40">
        <f t="shared" si="369"/>
        <v>18300613.835149799</v>
      </c>
      <c r="AF2901" s="43">
        <f t="shared" si="370"/>
        <v>-1.5698577750862062E-2</v>
      </c>
    </row>
    <row r="2902" spans="1:32" x14ac:dyDescent="0.25">
      <c r="A2902" s="48" t="s">
        <v>3192</v>
      </c>
      <c r="B2902" s="48" t="s">
        <v>108</v>
      </c>
      <c r="C2902" s="49">
        <v>2018</v>
      </c>
      <c r="D2902" s="85">
        <v>6936336.7492000004</v>
      </c>
      <c r="E2902" s="49">
        <v>3881607.2647831002</v>
      </c>
      <c r="F2902" s="49">
        <v>5100366.8020877102</v>
      </c>
      <c r="G2902" s="49">
        <v>5295775.9217796102</v>
      </c>
      <c r="H2902" s="49">
        <v>306662.37988426001</v>
      </c>
      <c r="I2902" s="49">
        <v>308605.43988426001</v>
      </c>
      <c r="J2902" s="49">
        <v>1.0573641236738001</v>
      </c>
      <c r="K2902" s="49">
        <v>5407029.18197197</v>
      </c>
      <c r="L2902" s="49">
        <v>5604381.3616638798</v>
      </c>
      <c r="M2902" s="38">
        <f>IF(OR(Beazley_data[[#This Row],[total_RC]]&lt;0.6,Beazley_data[[#This Row],[total_RC]]&gt;2),1,Beazley_data[[#This Row],[total_RC]])</f>
        <v>1.0573641236738001</v>
      </c>
      <c r="P2902" s="39" t="str">
        <f>Beazley_data[[#This Row],[key]]</f>
        <v>TR2018</v>
      </c>
      <c r="Q2902" s="40">
        <f>Beazley_data[[#This Row],[WEP]]</f>
        <v>6936336.7492000004</v>
      </c>
      <c r="R2902" s="40">
        <f t="shared" si="363"/>
        <v>6944968.0844086995</v>
      </c>
      <c r="S2902" s="41">
        <f t="shared" si="364"/>
        <v>1.242818556369793E-3</v>
      </c>
      <c r="U2902" s="42">
        <f>Beazley_data[[#This Row],[Acq_costs]]</f>
        <v>3881607.2647831002</v>
      </c>
      <c r="V2902" s="40">
        <f t="shared" si="365"/>
        <v>3932253.8214953002</v>
      </c>
      <c r="W2902" s="43">
        <f t="shared" si="366"/>
        <v>1.2879778114867671E-2</v>
      </c>
      <c r="Y2902" s="44">
        <f>Beazley_data[[#This Row],[total_RC]]</f>
        <v>1.0573641236738001</v>
      </c>
      <c r="Z2902" s="45">
        <f t="shared" si="367"/>
        <v>1.0570480386811301</v>
      </c>
      <c r="AA2902" s="43">
        <f t="shared" si="368"/>
        <v>-2.9902613798363659E-4</v>
      </c>
      <c r="AD2902" s="42">
        <f>Beazley_data[[#This Row],[Cat_incurred]]+Beazley_data[[#This Row],[incurred_exc_cat]]</f>
        <v>5604381.3616638705</v>
      </c>
      <c r="AE2902" s="40">
        <f t="shared" si="369"/>
        <v>5683569.4691600902</v>
      </c>
      <c r="AF2902" s="43">
        <f t="shared" si="370"/>
        <v>1.3932812456310487E-2</v>
      </c>
    </row>
    <row r="2903" spans="1:32" x14ac:dyDescent="0.25">
      <c r="A2903" s="46" t="s">
        <v>3193</v>
      </c>
      <c r="B2903" s="46" t="s">
        <v>108</v>
      </c>
      <c r="C2903">
        <v>2019</v>
      </c>
      <c r="D2903" s="84">
        <v>5446042.4698999999</v>
      </c>
      <c r="E2903">
        <v>3107622.2628505598</v>
      </c>
      <c r="F2903">
        <v>6041695.9235188598</v>
      </c>
      <c r="G2903">
        <v>6170475.4251101799</v>
      </c>
      <c r="H2903">
        <v>383302.11102289002</v>
      </c>
      <c r="I2903">
        <v>392807.81305076001</v>
      </c>
      <c r="J2903">
        <v>1.0059124526552401</v>
      </c>
      <c r="K2903">
        <v>6424998.0345417401</v>
      </c>
      <c r="L2903">
        <v>6563283.2381609399</v>
      </c>
      <c r="M2903" s="38">
        <f>IF(OR(Beazley_data[[#This Row],[total_RC]]&lt;0.6,Beazley_data[[#This Row],[total_RC]]&gt;2),1,Beazley_data[[#This Row],[total_RC]])</f>
        <v>1.0059124526552401</v>
      </c>
      <c r="P2903" s="39" t="str">
        <f>Beazley_data[[#This Row],[key]]</f>
        <v>TR2019</v>
      </c>
      <c r="Q2903" s="40">
        <f>Beazley_data[[#This Row],[WEP]]</f>
        <v>5446042.4698999999</v>
      </c>
      <c r="R2903" s="40">
        <f t="shared" si="363"/>
        <v>6054360.2041805303</v>
      </c>
      <c r="S2903" s="41">
        <f t="shared" si="364"/>
        <v>0.10047597330936596</v>
      </c>
      <c r="U2903" s="42">
        <f>Beazley_data[[#This Row],[Acq_costs]]</f>
        <v>3107622.2628505598</v>
      </c>
      <c r="V2903" s="40">
        <f t="shared" si="365"/>
        <v>3463696.7520799101</v>
      </c>
      <c r="W2903" s="43">
        <f t="shared" si="366"/>
        <v>0.10280186595882902</v>
      </c>
      <c r="Y2903" s="44">
        <f>Beazley_data[[#This Row],[total_RC]]</f>
        <v>1.0059124526552401</v>
      </c>
      <c r="Z2903" s="45">
        <f t="shared" si="367"/>
        <v>0.993933461873999</v>
      </c>
      <c r="AA2903" s="43">
        <f t="shared" si="368"/>
        <v>-1.2052105337771265E-2</v>
      </c>
      <c r="AD2903" s="42">
        <f>Beazley_data[[#This Row],[Cat_incurred]]+Beazley_data[[#This Row],[incurred_exc_cat]]</f>
        <v>6563283.2381609399</v>
      </c>
      <c r="AE2903" s="40">
        <f t="shared" si="369"/>
        <v>6879479.5428703902</v>
      </c>
      <c r="AF2903" s="43">
        <f t="shared" si="370"/>
        <v>4.5962242163674026E-2</v>
      </c>
    </row>
    <row r="2904" spans="1:32" x14ac:dyDescent="0.25">
      <c r="A2904" s="48" t="s">
        <v>3194</v>
      </c>
      <c r="B2904" s="48" t="s">
        <v>108</v>
      </c>
      <c r="C2904" s="49">
        <v>2020</v>
      </c>
      <c r="D2904" s="85">
        <v>3423725.9730000002</v>
      </c>
      <c r="E2904" s="49">
        <v>1510146.1396947899</v>
      </c>
      <c r="F2904" s="49">
        <v>495998.066283127</v>
      </c>
      <c r="G2904" s="49">
        <v>529775.86234575696</v>
      </c>
      <c r="H2904" s="49">
        <v>31175.635999999999</v>
      </c>
      <c r="I2904" s="49">
        <v>31175.635999999999</v>
      </c>
      <c r="J2904" s="49">
        <v>1.0828667726333101</v>
      </c>
      <c r="K2904" s="49">
        <v>527173.702283127</v>
      </c>
      <c r="L2904" s="49">
        <v>560951.49834575702</v>
      </c>
      <c r="M2904" s="38">
        <f>IF(OR(Beazley_data[[#This Row],[total_RC]]&lt;0.6,Beazley_data[[#This Row],[total_RC]]&gt;2),1,Beazley_data[[#This Row],[total_RC]])</f>
        <v>1.0828667726333101</v>
      </c>
      <c r="P2904" s="39" t="str">
        <f>Beazley_data[[#This Row],[key]]</f>
        <v>TR2020</v>
      </c>
      <c r="Q2904" s="40">
        <f>Beazley_data[[#This Row],[WEP]]</f>
        <v>3423725.9730000002</v>
      </c>
      <c r="R2904" s="40">
        <f t="shared" si="363"/>
        <v>3470386.7637069901</v>
      </c>
      <c r="S2904" s="41">
        <f t="shared" si="364"/>
        <v>1.3445415132101242E-2</v>
      </c>
      <c r="U2904" s="42">
        <f>Beazley_data[[#This Row],[Acq_costs]]</f>
        <v>1510146.1396947899</v>
      </c>
      <c r="V2904" s="40">
        <f t="shared" si="365"/>
        <v>1531260.9907349299</v>
      </c>
      <c r="W2904" s="43">
        <f t="shared" si="366"/>
        <v>1.3789191501578014E-2</v>
      </c>
      <c r="Y2904" s="44">
        <f>Beazley_data[[#This Row],[total_RC]]</f>
        <v>1.0828667726333101</v>
      </c>
      <c r="Z2904" s="45">
        <f t="shared" si="367"/>
        <v>1.0818170653538901</v>
      </c>
      <c r="AA2904" s="43">
        <f t="shared" si="368"/>
        <v>-9.7031865463927754E-4</v>
      </c>
      <c r="AD2904" s="42">
        <f>Beazley_data[[#This Row],[Cat_incurred]]+Beazley_data[[#This Row],[incurred_exc_cat]]</f>
        <v>560951.4983457569</v>
      </c>
      <c r="AE2904" s="40">
        <f t="shared" si="369"/>
        <v>575293.11782787403</v>
      </c>
      <c r="AF2904" s="43">
        <f t="shared" si="370"/>
        <v>2.4929238744010304E-2</v>
      </c>
    </row>
    <row r="2905" spans="1:32" x14ac:dyDescent="0.25">
      <c r="A2905" s="46" t="s">
        <v>3195</v>
      </c>
      <c r="B2905" s="46" t="s">
        <v>108</v>
      </c>
      <c r="C2905">
        <v>2021</v>
      </c>
      <c r="D2905" s="84">
        <v>1421514.8548999999</v>
      </c>
      <c r="E2905">
        <v>585026.87306493998</v>
      </c>
      <c r="F2905">
        <v>663622.72601374995</v>
      </c>
      <c r="G2905">
        <v>680550.46717055002</v>
      </c>
      <c r="H2905">
        <v>12175.6219881</v>
      </c>
      <c r="I2905">
        <v>12175.6219881</v>
      </c>
      <c r="J2905">
        <v>1.0337714402525</v>
      </c>
      <c r="K2905">
        <v>675798.34800184995</v>
      </c>
      <c r="L2905">
        <v>692726.08915865002</v>
      </c>
      <c r="M2905" s="38">
        <f>IF(OR(Beazley_data[[#This Row],[total_RC]]&lt;0.6,Beazley_data[[#This Row],[total_RC]]&gt;2),1,Beazley_data[[#This Row],[total_RC]])</f>
        <v>1.0337714402525</v>
      </c>
      <c r="P2905" s="39" t="str">
        <f>Beazley_data[[#This Row],[key]]</f>
        <v>TR2021</v>
      </c>
      <c r="Q2905" s="40">
        <f>Beazley_data[[#This Row],[WEP]]</f>
        <v>1421514.8548999999</v>
      </c>
      <c r="R2905" s="40">
        <f t="shared" si="363"/>
        <v>1464066.36702</v>
      </c>
      <c r="S2905" s="41">
        <f t="shared" si="364"/>
        <v>2.9063922974072943E-2</v>
      </c>
      <c r="U2905" s="42">
        <f>Beazley_data[[#This Row],[Acq_costs]]</f>
        <v>585026.87306493998</v>
      </c>
      <c r="V2905" s="40">
        <f t="shared" si="365"/>
        <v>601902.03248000005</v>
      </c>
      <c r="W2905" s="43">
        <f t="shared" si="366"/>
        <v>2.8036388821499451E-2</v>
      </c>
      <c r="Y2905" s="44">
        <f>Beazley_data[[#This Row],[total_RC]]</f>
        <v>1.0337714402525</v>
      </c>
      <c r="Z2905" s="45">
        <f t="shared" si="367"/>
        <v>1.03427449894935</v>
      </c>
      <c r="AA2905" s="43">
        <f t="shared" si="368"/>
        <v>4.8638799212490574E-4</v>
      </c>
      <c r="AD2905" s="42">
        <f>Beazley_data[[#This Row],[Cat_incurred]]+Beazley_data[[#This Row],[incurred_exc_cat]]</f>
        <v>692726.08915865002</v>
      </c>
      <c r="AE2905" s="40">
        <f t="shared" si="369"/>
        <v>214449.96773199999</v>
      </c>
      <c r="AF2905" s="43">
        <f t="shared" si="370"/>
        <v>-2.2302457141161987</v>
      </c>
    </row>
    <row r="2906" spans="1:32" x14ac:dyDescent="0.25">
      <c r="A2906" s="48" t="s">
        <v>3196</v>
      </c>
      <c r="B2906" s="48" t="s">
        <v>108</v>
      </c>
      <c r="C2906" s="49">
        <v>2022</v>
      </c>
      <c r="D2906" s="85">
        <v>1310806.4358999999</v>
      </c>
      <c r="E2906" s="49">
        <v>565612.32612703601</v>
      </c>
      <c r="F2906" s="49">
        <v>521085.49445052003</v>
      </c>
      <c r="G2906" s="49">
        <v>539516.47570261999</v>
      </c>
      <c r="H2906" s="49">
        <v>0</v>
      </c>
      <c r="I2906" s="49">
        <v>0</v>
      </c>
      <c r="J2906" s="49">
        <v>1.0284199648222301</v>
      </c>
      <c r="K2906" s="49">
        <v>521085.49445052003</v>
      </c>
      <c r="L2906" s="49">
        <v>539516.47570261999</v>
      </c>
      <c r="M2906" s="38">
        <f>IF(OR(Beazley_data[[#This Row],[total_RC]]&lt;0.6,Beazley_data[[#This Row],[total_RC]]&gt;2),1,Beazley_data[[#This Row],[total_RC]])</f>
        <v>1.0284199648222301</v>
      </c>
      <c r="P2906" s="39" t="str">
        <f>Beazley_data[[#This Row],[key]]</f>
        <v>TR2022</v>
      </c>
      <c r="Q2906" s="40">
        <f>Beazley_data[[#This Row],[WEP]]</f>
        <v>1310806.4358999999</v>
      </c>
      <c r="R2906" s="40">
        <f t="shared" si="363"/>
        <v>924519.49055999995</v>
      </c>
      <c r="S2906" s="41">
        <f t="shared" si="364"/>
        <v>-0.41782455565757542</v>
      </c>
      <c r="U2906" s="42">
        <f>Beazley_data[[#This Row],[Acq_costs]]</f>
        <v>565612.32612703601</v>
      </c>
      <c r="V2906" s="40">
        <f t="shared" si="365"/>
        <v>399081.33079199999</v>
      </c>
      <c r="W2906" s="43">
        <f t="shared" si="366"/>
        <v>-0.41728585750815661</v>
      </c>
      <c r="Y2906" s="44">
        <f>Beazley_data[[#This Row],[total_RC]]</f>
        <v>1.0284199648222301</v>
      </c>
      <c r="Z2906" s="45">
        <f t="shared" si="367"/>
        <v>1.0371311451056999</v>
      </c>
      <c r="AA2906" s="43">
        <f t="shared" si="368"/>
        <v>8.3993044896767018E-3</v>
      </c>
      <c r="AD2906" s="42">
        <f>Beazley_data[[#This Row],[Cat_incurred]]+Beazley_data[[#This Row],[incurred_exc_cat]]</f>
        <v>539516.47570261999</v>
      </c>
      <c r="AE2906" s="40">
        <f t="shared" si="369"/>
        <v>0</v>
      </c>
      <c r="AF2906" s="43" t="str">
        <f t="shared" si="370"/>
        <v>no values</v>
      </c>
    </row>
    <row r="2907" spans="1:32" x14ac:dyDescent="0.25">
      <c r="A2907" s="46" t="s">
        <v>3197</v>
      </c>
      <c r="B2907" s="46" t="s">
        <v>108</v>
      </c>
      <c r="C2907">
        <v>2023</v>
      </c>
      <c r="D2907" s="84">
        <v>10920341.579</v>
      </c>
      <c r="E2907">
        <v>5494095.0870848298</v>
      </c>
      <c r="F2907">
        <v>9807.0748567899991</v>
      </c>
      <c r="G2907">
        <v>32772.076524440003</v>
      </c>
      <c r="H2907">
        <v>166431.48735862999</v>
      </c>
      <c r="I2907">
        <v>195109.72035938001</v>
      </c>
      <c r="J2907">
        <v>1.23356077692128</v>
      </c>
      <c r="K2907">
        <v>176238.56221542001</v>
      </c>
      <c r="L2907">
        <v>227881.79688382</v>
      </c>
      <c r="M2907" s="38">
        <f>IF(OR(Beazley_data[[#This Row],[total_RC]]&lt;0.6,Beazley_data[[#This Row],[total_RC]]&gt;2),1,Beazley_data[[#This Row],[total_RC]])</f>
        <v>1.23356077692128</v>
      </c>
      <c r="P2907" s="39" t="str">
        <f>Beazley_data[[#This Row],[key]]</f>
        <v>TR2023</v>
      </c>
      <c r="Q2907" s="40">
        <f>Beazley_data[[#This Row],[WEP]]</f>
        <v>10920341.579</v>
      </c>
      <c r="R2907" s="40">
        <f t="shared" si="363"/>
        <v>0</v>
      </c>
      <c r="S2907" s="41" t="str">
        <f t="shared" si="364"/>
        <v>no values</v>
      </c>
      <c r="U2907" s="42">
        <f>Beazley_data[[#This Row],[Acq_costs]]</f>
        <v>5494095.0870848298</v>
      </c>
      <c r="V2907" s="40">
        <f t="shared" si="365"/>
        <v>0</v>
      </c>
      <c r="W2907" s="43" t="str">
        <f t="shared" si="366"/>
        <v>no values</v>
      </c>
      <c r="Y2907" s="44">
        <f>Beazley_data[[#This Row],[total_RC]]</f>
        <v>1.23356077692128</v>
      </c>
      <c r="Z2907" s="45">
        <f t="shared" si="367"/>
        <v>0</v>
      </c>
      <c r="AA2907" s="43" t="str">
        <f t="shared" si="368"/>
        <v>no values</v>
      </c>
      <c r="AD2907" s="42">
        <f>Beazley_data[[#This Row],[Cat_incurred]]+Beazley_data[[#This Row],[incurred_exc_cat]]</f>
        <v>227881.79688382</v>
      </c>
      <c r="AE2907" s="40">
        <f t="shared" si="369"/>
        <v>0</v>
      </c>
      <c r="AF2907" s="43" t="str">
        <f t="shared" si="370"/>
        <v>no values</v>
      </c>
    </row>
    <row r="2908" spans="1:32" x14ac:dyDescent="0.25">
      <c r="A2908" s="48" t="s">
        <v>3198</v>
      </c>
      <c r="B2908" s="48" t="s">
        <v>108</v>
      </c>
      <c r="C2908" s="49">
        <v>2024</v>
      </c>
      <c r="D2908" s="85">
        <v>10399617.6777</v>
      </c>
      <c r="E2908" s="49">
        <v>4204910.7663731603</v>
      </c>
      <c r="F2908" s="49">
        <v>0</v>
      </c>
      <c r="G2908" s="49">
        <v>0</v>
      </c>
      <c r="H2908" s="49">
        <v>0</v>
      </c>
      <c r="I2908" s="49">
        <v>0</v>
      </c>
      <c r="J2908" s="49">
        <v>1.1209856823605999</v>
      </c>
      <c r="K2908" s="49">
        <v>0</v>
      </c>
      <c r="L2908" s="49">
        <v>0</v>
      </c>
      <c r="M2908" s="38">
        <f>IF(OR(Beazley_data[[#This Row],[total_RC]]&lt;0.6,Beazley_data[[#This Row],[total_RC]]&gt;2),1,Beazley_data[[#This Row],[total_RC]])</f>
        <v>1.1209856823605999</v>
      </c>
      <c r="P2908" s="39" t="str">
        <f>Beazley_data[[#This Row],[key]]</f>
        <v>TR2024</v>
      </c>
      <c r="Q2908" s="40">
        <f>Beazley_data[[#This Row],[WEP]]</f>
        <v>10399617.6777</v>
      </c>
      <c r="R2908" s="40">
        <f t="shared" si="363"/>
        <v>0</v>
      </c>
      <c r="S2908" s="41" t="str">
        <f t="shared" si="364"/>
        <v>no values</v>
      </c>
      <c r="U2908" s="42">
        <f>Beazley_data[[#This Row],[Acq_costs]]</f>
        <v>4204910.7663731603</v>
      </c>
      <c r="V2908" s="40">
        <f t="shared" si="365"/>
        <v>0</v>
      </c>
      <c r="W2908" s="43" t="str">
        <f t="shared" si="366"/>
        <v>no values</v>
      </c>
      <c r="Y2908" s="44">
        <f>Beazley_data[[#This Row],[total_RC]]</f>
        <v>1.1209856823605999</v>
      </c>
      <c r="Z2908" s="45">
        <f t="shared" si="367"/>
        <v>0</v>
      </c>
      <c r="AA2908" s="43" t="str">
        <f t="shared" si="368"/>
        <v>no values</v>
      </c>
      <c r="AD2908" s="42">
        <f>Beazley_data[[#This Row],[Cat_incurred]]+Beazley_data[[#This Row],[incurred_exc_cat]]</f>
        <v>0</v>
      </c>
      <c r="AE2908" s="40">
        <f t="shared" si="369"/>
        <v>0</v>
      </c>
      <c r="AF2908" s="43" t="str">
        <f t="shared" si="370"/>
        <v>no values</v>
      </c>
    </row>
    <row r="2909" spans="1:32" x14ac:dyDescent="0.25">
      <c r="A2909" s="46" t="s">
        <v>3199</v>
      </c>
      <c r="B2909" s="46" t="s">
        <v>31</v>
      </c>
      <c r="C2909">
        <v>2005</v>
      </c>
      <c r="D2909" s="84">
        <v>7294232.0656000003</v>
      </c>
      <c r="E2909">
        <v>2060721.83295483</v>
      </c>
      <c r="F2909">
        <v>587569.56552705204</v>
      </c>
      <c r="G2909">
        <v>587569.56552705204</v>
      </c>
      <c r="H2909">
        <v>1211921.67766833</v>
      </c>
      <c r="I2909">
        <v>1211921.67766833</v>
      </c>
      <c r="J2909">
        <v>1.02122505909284</v>
      </c>
      <c r="K2909">
        <v>1799491.2431953801</v>
      </c>
      <c r="L2909">
        <v>1799491.2431953801</v>
      </c>
      <c r="M2909" s="38">
        <f>IF(OR(Beazley_data[[#This Row],[total_RC]]&lt;0.6,Beazley_data[[#This Row],[total_RC]]&gt;2),1,Beazley_data[[#This Row],[total_RC]])</f>
        <v>1.02122505909284</v>
      </c>
      <c r="P2909" s="39" t="str">
        <f>Beazley_data[[#This Row],[key]]</f>
        <v>TS2005</v>
      </c>
      <c r="Q2909" s="40">
        <f>Beazley_data[[#This Row],[WEP]]</f>
        <v>7294232.0656000003</v>
      </c>
      <c r="R2909" s="40">
        <f t="shared" si="363"/>
        <v>7460614.1650800798</v>
      </c>
      <c r="S2909" s="41">
        <f t="shared" si="364"/>
        <v>2.2301394469485154E-2</v>
      </c>
      <c r="U2909" s="42">
        <f>Beazley_data[[#This Row],[Acq_costs]]</f>
        <v>2060721.83295483</v>
      </c>
      <c r="V2909" s="40">
        <f t="shared" si="365"/>
        <v>2107286.4740977399</v>
      </c>
      <c r="W2909" s="43">
        <f t="shared" si="366"/>
        <v>2.2096967695313989E-2</v>
      </c>
      <c r="Y2909" s="44">
        <f>Beazley_data[[#This Row],[total_RC]]</f>
        <v>1.02122505909284</v>
      </c>
      <c r="Z2909" s="45">
        <f t="shared" si="367"/>
        <v>1.0211453826311301</v>
      </c>
      <c r="AA2909" s="43">
        <f t="shared" si="368"/>
        <v>-7.8026560238291456E-5</v>
      </c>
      <c r="AD2909" s="42">
        <f>Beazley_data[[#This Row],[Cat_incurred]]+Beazley_data[[#This Row],[incurred_exc_cat]]</f>
        <v>1799491.2431953819</v>
      </c>
      <c r="AE2909" s="40">
        <f t="shared" si="369"/>
        <v>1800310.9991641999</v>
      </c>
      <c r="AF2909" s="43">
        <f t="shared" si="370"/>
        <v>4.55341310028406E-4</v>
      </c>
    </row>
    <row r="2910" spans="1:32" x14ac:dyDescent="0.25">
      <c r="A2910" s="48" t="s">
        <v>3200</v>
      </c>
      <c r="B2910" s="48" t="s">
        <v>31</v>
      </c>
      <c r="C2910" s="49">
        <v>2006</v>
      </c>
      <c r="D2910" s="85">
        <v>11493177.7632</v>
      </c>
      <c r="E2910" s="49">
        <v>2895066.85620892</v>
      </c>
      <c r="F2910" s="49">
        <v>1211946.1551226501</v>
      </c>
      <c r="G2910" s="49">
        <v>1211946.1551226501</v>
      </c>
      <c r="H2910" s="49">
        <v>756664.15631476603</v>
      </c>
      <c r="I2910" s="49">
        <v>756664.15631476603</v>
      </c>
      <c r="J2910" s="49">
        <v>0.62684103957147097</v>
      </c>
      <c r="K2910" s="49">
        <v>1968610.3114374201</v>
      </c>
      <c r="L2910" s="49">
        <v>1968610.3114374201</v>
      </c>
      <c r="M2910" s="38">
        <f>IF(OR(Beazley_data[[#This Row],[total_RC]]&lt;0.6,Beazley_data[[#This Row],[total_RC]]&gt;2),1,Beazley_data[[#This Row],[total_RC]])</f>
        <v>0.62684103957147097</v>
      </c>
      <c r="P2910" s="39" t="str">
        <f>Beazley_data[[#This Row],[key]]</f>
        <v>TS2006</v>
      </c>
      <c r="Q2910" s="40">
        <f>Beazley_data[[#This Row],[WEP]]</f>
        <v>11493177.7632</v>
      </c>
      <c r="R2910" s="40">
        <f t="shared" si="363"/>
        <v>11921975.906022901</v>
      </c>
      <c r="S2910" s="41">
        <f t="shared" si="364"/>
        <v>3.5967036521712389E-2</v>
      </c>
      <c r="U2910" s="42">
        <f>Beazley_data[[#This Row],[Acq_costs]]</f>
        <v>2895066.85620892</v>
      </c>
      <c r="V2910" s="40">
        <f t="shared" si="365"/>
        <v>2952141.6804837598</v>
      </c>
      <c r="W2910" s="43">
        <f t="shared" si="366"/>
        <v>1.9333362166238283E-2</v>
      </c>
      <c r="Y2910" s="44">
        <f>Beazley_data[[#This Row],[total_RC]]</f>
        <v>0.62684103957147097</v>
      </c>
      <c r="Z2910" s="45">
        <f t="shared" si="367"/>
        <v>0.63425001446070195</v>
      </c>
      <c r="AA2910" s="43">
        <f t="shared" si="368"/>
        <v>1.1681473741125218E-2</v>
      </c>
      <c r="AD2910" s="42">
        <f>Beazley_data[[#This Row],[Cat_incurred]]+Beazley_data[[#This Row],[incurred_exc_cat]]</f>
        <v>1968610.3114374161</v>
      </c>
      <c r="AE2910" s="40">
        <f t="shared" si="369"/>
        <v>2041774.4869798101</v>
      </c>
      <c r="AF2910" s="43">
        <f t="shared" si="370"/>
        <v>3.583362217960627E-2</v>
      </c>
    </row>
    <row r="2911" spans="1:32" x14ac:dyDescent="0.25">
      <c r="A2911" s="46" t="s">
        <v>3201</v>
      </c>
      <c r="B2911" s="46" t="s">
        <v>31</v>
      </c>
      <c r="C2911">
        <v>2007</v>
      </c>
      <c r="D2911" s="84">
        <v>18019119.843800001</v>
      </c>
      <c r="E2911">
        <v>4973806.7166008297</v>
      </c>
      <c r="F2911">
        <v>4910142.9427891197</v>
      </c>
      <c r="G2911">
        <v>4910142.9427891197</v>
      </c>
      <c r="H2911">
        <v>2246234.6452975301</v>
      </c>
      <c r="I2911">
        <v>2246234.6452975301</v>
      </c>
      <c r="J2911">
        <v>0.99073931416014105</v>
      </c>
      <c r="K2911">
        <v>7156377.5880866498</v>
      </c>
      <c r="L2911">
        <v>7156377.5880866498</v>
      </c>
      <c r="M2911" s="38">
        <f>IF(OR(Beazley_data[[#This Row],[total_RC]]&lt;0.6,Beazley_data[[#This Row],[total_RC]]&gt;2),1,Beazley_data[[#This Row],[total_RC]])</f>
        <v>0.99073931416014105</v>
      </c>
      <c r="P2911" s="39" t="str">
        <f>Beazley_data[[#This Row],[key]]</f>
        <v>TS2007</v>
      </c>
      <c r="Q2911" s="40">
        <f>Beazley_data[[#This Row],[WEP]]</f>
        <v>18019119.843800001</v>
      </c>
      <c r="R2911" s="40">
        <f t="shared" si="363"/>
        <v>18322285.048800401</v>
      </c>
      <c r="S2911" s="41">
        <f t="shared" si="364"/>
        <v>1.6546255240159E-2</v>
      </c>
      <c r="U2911" s="42">
        <f>Beazley_data[[#This Row],[Acq_costs]]</f>
        <v>4973806.7166008297</v>
      </c>
      <c r="V2911" s="40">
        <f t="shared" si="365"/>
        <v>5064551.1763905399</v>
      </c>
      <c r="W2911" s="43">
        <f t="shared" si="366"/>
        <v>1.7917571889239529E-2</v>
      </c>
      <c r="Y2911" s="44">
        <f>Beazley_data[[#This Row],[total_RC]]</f>
        <v>0.99073931416014105</v>
      </c>
      <c r="Z2911" s="45">
        <f t="shared" si="367"/>
        <v>0.98987869474138401</v>
      </c>
      <c r="AA2911" s="43">
        <f t="shared" si="368"/>
        <v>-8.6941907460881518E-4</v>
      </c>
      <c r="AD2911" s="42">
        <f>Beazley_data[[#This Row],[Cat_incurred]]+Beazley_data[[#This Row],[incurred_exc_cat]]</f>
        <v>7156377.5880866498</v>
      </c>
      <c r="AE2911" s="40">
        <f t="shared" si="369"/>
        <v>7415972.3653873503</v>
      </c>
      <c r="AF2911" s="43">
        <f t="shared" si="370"/>
        <v>3.5004819935995191E-2</v>
      </c>
    </row>
    <row r="2912" spans="1:32" x14ac:dyDescent="0.25">
      <c r="A2912" s="48" t="s">
        <v>3202</v>
      </c>
      <c r="B2912" s="48" t="s">
        <v>31</v>
      </c>
      <c r="C2912" s="49">
        <v>2008</v>
      </c>
      <c r="D2912" s="85">
        <v>17070190.314300001</v>
      </c>
      <c r="E2912" s="49">
        <v>4748700.3022275995</v>
      </c>
      <c r="F2912" s="49">
        <v>3087850.4116234402</v>
      </c>
      <c r="G2912" s="49">
        <v>3087850.4116234402</v>
      </c>
      <c r="H2912" s="49">
        <v>1831332.1245228201</v>
      </c>
      <c r="I2912" s="49">
        <v>1831332.1245228201</v>
      </c>
      <c r="J2912" s="49">
        <v>0.91728731397159102</v>
      </c>
      <c r="K2912" s="49">
        <v>4919182.5361462599</v>
      </c>
      <c r="L2912" s="49">
        <v>4919182.5361462599</v>
      </c>
      <c r="M2912" s="38">
        <f>IF(OR(Beazley_data[[#This Row],[total_RC]]&lt;0.6,Beazley_data[[#This Row],[total_RC]]&gt;2),1,Beazley_data[[#This Row],[total_RC]])</f>
        <v>0.91728731397159102</v>
      </c>
      <c r="P2912" s="39" t="str">
        <f>Beazley_data[[#This Row],[key]]</f>
        <v>TS2008</v>
      </c>
      <c r="Q2912" s="40">
        <f>Beazley_data[[#This Row],[WEP]]</f>
        <v>17070190.314300001</v>
      </c>
      <c r="R2912" s="40">
        <f t="shared" si="363"/>
        <v>17376454.099957101</v>
      </c>
      <c r="S2912" s="41">
        <f t="shared" si="364"/>
        <v>1.7625217659214862E-2</v>
      </c>
      <c r="U2912" s="42">
        <f>Beazley_data[[#This Row],[Acq_costs]]</f>
        <v>4748700.3022275995</v>
      </c>
      <c r="V2912" s="40">
        <f t="shared" si="365"/>
        <v>4839973.3172289198</v>
      </c>
      <c r="W2912" s="43">
        <f t="shared" si="366"/>
        <v>1.8858164915168948E-2</v>
      </c>
      <c r="Y2912" s="44">
        <f>Beazley_data[[#This Row],[total_RC]]</f>
        <v>0.91728731397159102</v>
      </c>
      <c r="Z2912" s="45">
        <f t="shared" si="367"/>
        <v>0.91789978233940195</v>
      </c>
      <c r="AA2912" s="43">
        <f t="shared" si="368"/>
        <v>6.672497146147701E-4</v>
      </c>
      <c r="AD2912" s="42">
        <f>Beazley_data[[#This Row],[Cat_incurred]]+Beazley_data[[#This Row],[incurred_exc_cat]]</f>
        <v>4919182.5361462608</v>
      </c>
      <c r="AE2912" s="40">
        <f t="shared" si="369"/>
        <v>5125122.9947644304</v>
      </c>
      <c r="AF2912" s="43">
        <f t="shared" si="370"/>
        <v>4.0182539780713192E-2</v>
      </c>
    </row>
    <row r="2913" spans="1:32" x14ac:dyDescent="0.25">
      <c r="A2913" s="46" t="s">
        <v>3203</v>
      </c>
      <c r="B2913" s="46" t="s">
        <v>31</v>
      </c>
      <c r="C2913">
        <v>2009</v>
      </c>
      <c r="D2913" s="84">
        <v>14488016.6335</v>
      </c>
      <c r="E2913">
        <v>3806856.6586413002</v>
      </c>
      <c r="F2913">
        <v>2431457.8694905201</v>
      </c>
      <c r="G2913">
        <v>2431457.8694905201</v>
      </c>
      <c r="H2913">
        <v>1077975.03209292</v>
      </c>
      <c r="I2913">
        <v>1077975.03209292</v>
      </c>
      <c r="J2913">
        <v>0.95815035751034405</v>
      </c>
      <c r="K2913">
        <v>3509432.9015834401</v>
      </c>
      <c r="L2913">
        <v>3509432.9015834401</v>
      </c>
      <c r="M2913" s="38">
        <f>IF(OR(Beazley_data[[#This Row],[total_RC]]&lt;0.6,Beazley_data[[#This Row],[total_RC]]&gt;2),1,Beazley_data[[#This Row],[total_RC]])</f>
        <v>0.95815035751034405</v>
      </c>
      <c r="P2913" s="39" t="str">
        <f>Beazley_data[[#This Row],[key]]</f>
        <v>TS2009</v>
      </c>
      <c r="Q2913" s="40">
        <f>Beazley_data[[#This Row],[WEP]]</f>
        <v>14488016.6335</v>
      </c>
      <c r="R2913" s="40">
        <f t="shared" si="363"/>
        <v>14783864.1546844</v>
      </c>
      <c r="S2913" s="41">
        <f t="shared" si="364"/>
        <v>2.0011515128178298E-2</v>
      </c>
      <c r="U2913" s="42">
        <f>Beazley_data[[#This Row],[Acq_costs]]</f>
        <v>3806856.6586413002</v>
      </c>
      <c r="V2913" s="40">
        <f t="shared" si="365"/>
        <v>3882097.5883517601</v>
      </c>
      <c r="W2913" s="43">
        <f t="shared" si="366"/>
        <v>1.9381514245345201E-2</v>
      </c>
      <c r="Y2913" s="44">
        <f>Beazley_data[[#This Row],[total_RC]]</f>
        <v>0.95815035751034405</v>
      </c>
      <c r="Z2913" s="45">
        <f t="shared" si="367"/>
        <v>0.95841751945756304</v>
      </c>
      <c r="AA2913" s="43">
        <f t="shared" si="368"/>
        <v>2.7875319659243262E-4</v>
      </c>
      <c r="AD2913" s="42">
        <f>Beazley_data[[#This Row],[Cat_incurred]]+Beazley_data[[#This Row],[incurred_exc_cat]]</f>
        <v>3509432.9015834401</v>
      </c>
      <c r="AE2913" s="40">
        <f t="shared" si="369"/>
        <v>3657880.66528812</v>
      </c>
      <c r="AF2913" s="43">
        <f t="shared" si="370"/>
        <v>4.0582997994820354E-2</v>
      </c>
    </row>
    <row r="2914" spans="1:32" x14ac:dyDescent="0.25">
      <c r="A2914" s="48" t="s">
        <v>3204</v>
      </c>
      <c r="B2914" s="48" t="s">
        <v>31</v>
      </c>
      <c r="C2914" s="49">
        <v>2010</v>
      </c>
      <c r="D2914" s="85">
        <v>10644196.830600001</v>
      </c>
      <c r="E2914" s="49">
        <v>2718849.1134433099</v>
      </c>
      <c r="F2914" s="49">
        <v>766973.62761852995</v>
      </c>
      <c r="G2914" s="49">
        <v>766973.62761852995</v>
      </c>
      <c r="H2914" s="49">
        <v>658258.944183941</v>
      </c>
      <c r="I2914" s="49">
        <v>737258.944183941</v>
      </c>
      <c r="J2914" s="49">
        <v>0.97288916822979299</v>
      </c>
      <c r="K2914" s="49">
        <v>1425232.5718024699</v>
      </c>
      <c r="L2914" s="49">
        <v>1504232.5718024699</v>
      </c>
      <c r="M2914" s="38">
        <f>IF(OR(Beazley_data[[#This Row],[total_RC]]&lt;0.6,Beazley_data[[#This Row],[total_RC]]&gt;2),1,Beazley_data[[#This Row],[total_RC]])</f>
        <v>0.97288916822979299</v>
      </c>
      <c r="P2914" s="39" t="str">
        <f>Beazley_data[[#This Row],[key]]</f>
        <v>TS2010</v>
      </c>
      <c r="Q2914" s="40">
        <f>Beazley_data[[#This Row],[WEP]]</f>
        <v>10644196.830600001</v>
      </c>
      <c r="R2914" s="40">
        <f t="shared" si="363"/>
        <v>10819210.774191</v>
      </c>
      <c r="S2914" s="41">
        <f t="shared" si="364"/>
        <v>1.6176220913311973E-2</v>
      </c>
      <c r="U2914" s="42">
        <f>Beazley_data[[#This Row],[Acq_costs]]</f>
        <v>2718849.1134433099</v>
      </c>
      <c r="V2914" s="40">
        <f t="shared" si="365"/>
        <v>2755107.86322384</v>
      </c>
      <c r="W2914" s="43">
        <f t="shared" si="366"/>
        <v>1.3160555441231467E-2</v>
      </c>
      <c r="Y2914" s="44">
        <f>Beazley_data[[#This Row],[total_RC]]</f>
        <v>0.97288916822979299</v>
      </c>
      <c r="Z2914" s="45">
        <f t="shared" si="367"/>
        <v>0.97291144901024895</v>
      </c>
      <c r="AA2914" s="43">
        <f t="shared" si="368"/>
        <v>2.2901139131037766E-5</v>
      </c>
      <c r="AD2914" s="42">
        <f>Beazley_data[[#This Row],[Cat_incurred]]+Beazley_data[[#This Row],[incurred_exc_cat]]</f>
        <v>1504232.5718024708</v>
      </c>
      <c r="AE2914" s="40">
        <f t="shared" si="369"/>
        <v>1546665.47981582</v>
      </c>
      <c r="AF2914" s="43">
        <f t="shared" si="370"/>
        <v>2.743509088882113E-2</v>
      </c>
    </row>
    <row r="2915" spans="1:32" x14ac:dyDescent="0.25">
      <c r="A2915" s="46" t="s">
        <v>3205</v>
      </c>
      <c r="B2915" s="46" t="s">
        <v>31</v>
      </c>
      <c r="C2915">
        <v>2011</v>
      </c>
      <c r="D2915" s="84">
        <v>11203988.9045</v>
      </c>
      <c r="E2915">
        <v>2703943.3301371699</v>
      </c>
      <c r="F2915">
        <v>231068.92083689</v>
      </c>
      <c r="G2915">
        <v>231068.92083689</v>
      </c>
      <c r="H2915">
        <v>1595421.59661232</v>
      </c>
      <c r="I2915">
        <v>1595421.59661232</v>
      </c>
      <c r="J2915">
        <v>0.98573380516915099</v>
      </c>
      <c r="K2915">
        <v>1826490.5174492099</v>
      </c>
      <c r="L2915">
        <v>1826490.5174492099</v>
      </c>
      <c r="M2915" s="38">
        <f>IF(OR(Beazley_data[[#This Row],[total_RC]]&lt;0.6,Beazley_data[[#This Row],[total_RC]]&gt;2),1,Beazley_data[[#This Row],[total_RC]])</f>
        <v>0.98573380516915099</v>
      </c>
      <c r="P2915" s="39" t="str">
        <f>Beazley_data[[#This Row],[key]]</f>
        <v>TS2011</v>
      </c>
      <c r="Q2915" s="40">
        <f>Beazley_data[[#This Row],[WEP]]</f>
        <v>11203988.9045</v>
      </c>
      <c r="R2915" s="40">
        <f t="shared" si="363"/>
        <v>11410447.835723201</v>
      </c>
      <c r="S2915" s="41">
        <f t="shared" si="364"/>
        <v>1.8093849969396503E-2</v>
      </c>
      <c r="U2915" s="42">
        <f>Beazley_data[[#This Row],[Acq_costs]]</f>
        <v>2703943.3301371699</v>
      </c>
      <c r="V2915" s="40">
        <f t="shared" si="365"/>
        <v>2752636.1307121101</v>
      </c>
      <c r="W2915" s="43">
        <f t="shared" si="366"/>
        <v>1.7689515890479603E-2</v>
      </c>
      <c r="Y2915" s="44">
        <f>Beazley_data[[#This Row],[total_RC]]</f>
        <v>0.98573380516915099</v>
      </c>
      <c r="Z2915" s="45">
        <f t="shared" si="367"/>
        <v>0.98600578955548301</v>
      </c>
      <c r="AA2915" s="43">
        <f t="shared" si="368"/>
        <v>2.7584461390905469E-4</v>
      </c>
      <c r="AD2915" s="42">
        <f>Beazley_data[[#This Row],[Cat_incurred]]+Beazley_data[[#This Row],[incurred_exc_cat]]</f>
        <v>1826490.5174492099</v>
      </c>
      <c r="AE2915" s="40">
        <f t="shared" si="369"/>
        <v>1909737.7652100399</v>
      </c>
      <c r="AF2915" s="43">
        <f t="shared" si="370"/>
        <v>4.3590931319135405E-2</v>
      </c>
    </row>
    <row r="2916" spans="1:32" x14ac:dyDescent="0.25">
      <c r="A2916" s="48" t="s">
        <v>3206</v>
      </c>
      <c r="B2916" s="48" t="s">
        <v>31</v>
      </c>
      <c r="C2916" s="49">
        <v>2012</v>
      </c>
      <c r="D2916" s="85">
        <v>9707089.0811999999</v>
      </c>
      <c r="E2916" s="49">
        <v>2059807.7852719801</v>
      </c>
      <c r="F2916" s="49">
        <v>309896.16661115998</v>
      </c>
      <c r="G2916" s="49">
        <v>309896.16661115998</v>
      </c>
      <c r="H2916" s="49">
        <v>1329929.7417727599</v>
      </c>
      <c r="I2916" s="49">
        <v>1329929.7417727599</v>
      </c>
      <c r="J2916" s="49">
        <v>0.99872930225934697</v>
      </c>
      <c r="K2916" s="49">
        <v>1639825.9083839201</v>
      </c>
      <c r="L2916" s="49">
        <v>1639825.9083839201</v>
      </c>
      <c r="M2916" s="38">
        <f>IF(OR(Beazley_data[[#This Row],[total_RC]]&lt;0.6,Beazley_data[[#This Row],[total_RC]]&gt;2),1,Beazley_data[[#This Row],[total_RC]])</f>
        <v>0.99872930225934697</v>
      </c>
      <c r="P2916" s="39" t="str">
        <f>Beazley_data[[#This Row],[key]]</f>
        <v>TS2012</v>
      </c>
      <c r="Q2916" s="40">
        <f>Beazley_data[[#This Row],[WEP]]</f>
        <v>9707089.0811999999</v>
      </c>
      <c r="R2916" s="40">
        <f t="shared" si="363"/>
        <v>9919037.8613843601</v>
      </c>
      <c r="S2916" s="41">
        <f t="shared" si="364"/>
        <v>2.136787691974586E-2</v>
      </c>
      <c r="U2916" s="42">
        <f>Beazley_data[[#This Row],[Acq_costs]]</f>
        <v>2059807.7852719801</v>
      </c>
      <c r="V2916" s="40">
        <f t="shared" si="365"/>
        <v>2108108.21420574</v>
      </c>
      <c r="W2916" s="43">
        <f t="shared" si="366"/>
        <v>2.2911740777006459E-2</v>
      </c>
      <c r="Y2916" s="44">
        <f>Beazley_data[[#This Row],[total_RC]]</f>
        <v>0.99872930225934697</v>
      </c>
      <c r="Z2916" s="45">
        <f t="shared" si="367"/>
        <v>0.99884633386972699</v>
      </c>
      <c r="AA2916" s="43">
        <f t="shared" si="368"/>
        <v>1.171667817276863E-4</v>
      </c>
      <c r="AD2916" s="42">
        <f>Beazley_data[[#This Row],[Cat_incurred]]+Beazley_data[[#This Row],[incurred_exc_cat]]</f>
        <v>1639825.9083839199</v>
      </c>
      <c r="AE2916" s="40">
        <f t="shared" si="369"/>
        <v>1713539.4032210601</v>
      </c>
      <c r="AF2916" s="43">
        <f t="shared" si="370"/>
        <v>4.3018266576523294E-2</v>
      </c>
    </row>
    <row r="2917" spans="1:32" x14ac:dyDescent="0.25">
      <c r="A2917" s="46" t="s">
        <v>3207</v>
      </c>
      <c r="B2917" s="46" t="s">
        <v>31</v>
      </c>
      <c r="C2917">
        <v>2013</v>
      </c>
      <c r="D2917" s="84">
        <v>9382971.3950999994</v>
      </c>
      <c r="E2917">
        <v>2201641.8356949799</v>
      </c>
      <c r="F2917">
        <v>4067397.2069043298</v>
      </c>
      <c r="G2917">
        <v>4067397.2069043298</v>
      </c>
      <c r="H2917">
        <v>1179566.4923646899</v>
      </c>
      <c r="I2917">
        <v>1179566.4923646899</v>
      </c>
      <c r="J2917">
        <v>0.98959518733596596</v>
      </c>
      <c r="K2917">
        <v>5246963.69926902</v>
      </c>
      <c r="L2917">
        <v>5246963.69926902</v>
      </c>
      <c r="M2917" s="38">
        <f>IF(OR(Beazley_data[[#This Row],[total_RC]]&lt;0.6,Beazley_data[[#This Row],[total_RC]]&gt;2),1,Beazley_data[[#This Row],[total_RC]])</f>
        <v>0.98959518733596596</v>
      </c>
      <c r="P2917" s="39" t="str">
        <f>Beazley_data[[#This Row],[key]]</f>
        <v>TS2013</v>
      </c>
      <c r="Q2917" s="40">
        <f>Beazley_data[[#This Row],[WEP]]</f>
        <v>9382971.3950999994</v>
      </c>
      <c r="R2917" s="40">
        <f t="shared" si="363"/>
        <v>9544650.7117895707</v>
      </c>
      <c r="S2917" s="41">
        <f t="shared" si="364"/>
        <v>1.6939259651467892E-2</v>
      </c>
      <c r="U2917" s="42">
        <f>Beazley_data[[#This Row],[Acq_costs]]</f>
        <v>2201641.8356949799</v>
      </c>
      <c r="V2917" s="40">
        <f t="shared" si="365"/>
        <v>2232513.1036134502</v>
      </c>
      <c r="W2917" s="43">
        <f t="shared" si="366"/>
        <v>1.3828034365622939E-2</v>
      </c>
      <c r="Y2917" s="44">
        <f>Beazley_data[[#This Row],[total_RC]]</f>
        <v>0.98959518733596596</v>
      </c>
      <c r="Z2917" s="45">
        <f t="shared" si="367"/>
        <v>0.98952435022489504</v>
      </c>
      <c r="AA2917" s="43">
        <f t="shared" si="368"/>
        <v>-7.1587031743909006E-5</v>
      </c>
      <c r="AD2917" s="42">
        <f>Beazley_data[[#This Row],[Cat_incurred]]+Beazley_data[[#This Row],[incurred_exc_cat]]</f>
        <v>5246963.69926902</v>
      </c>
      <c r="AE2917" s="40">
        <f t="shared" si="369"/>
        <v>5279190.2696279297</v>
      </c>
      <c r="AF2917" s="43">
        <f t="shared" si="370"/>
        <v>6.1044532803287187E-3</v>
      </c>
    </row>
    <row r="2918" spans="1:32" x14ac:dyDescent="0.25">
      <c r="A2918" s="48" t="s">
        <v>3208</v>
      </c>
      <c r="B2918" s="48" t="s">
        <v>31</v>
      </c>
      <c r="C2918" s="49">
        <v>2014</v>
      </c>
      <c r="D2918" s="85">
        <v>13018995.234099999</v>
      </c>
      <c r="E2918" s="49">
        <v>3471111.9278154201</v>
      </c>
      <c r="F2918" s="49">
        <v>41171267.514745899</v>
      </c>
      <c r="G2918" s="49">
        <v>41187289.147194803</v>
      </c>
      <c r="H2918" s="49">
        <v>3479723.7759545799</v>
      </c>
      <c r="I2918" s="49">
        <v>3479723.7759545799</v>
      </c>
      <c r="J2918" s="49">
        <v>0.94000992543206596</v>
      </c>
      <c r="K2918" s="49">
        <v>44650991.290700503</v>
      </c>
      <c r="L2918" s="49">
        <v>44667012.923149399</v>
      </c>
      <c r="M2918" s="38">
        <f>IF(OR(Beazley_data[[#This Row],[total_RC]]&lt;0.6,Beazley_data[[#This Row],[total_RC]]&gt;2),1,Beazley_data[[#This Row],[total_RC]])</f>
        <v>0.94000992543206596</v>
      </c>
      <c r="P2918" s="39" t="str">
        <f>Beazley_data[[#This Row],[key]]</f>
        <v>TS2014</v>
      </c>
      <c r="Q2918" s="40">
        <f>Beazley_data[[#This Row],[WEP]]</f>
        <v>13018995.234099999</v>
      </c>
      <c r="R2918" s="40">
        <f t="shared" si="363"/>
        <v>13161401.0823233</v>
      </c>
      <c r="S2918" s="41">
        <f t="shared" si="364"/>
        <v>1.0819961137310971E-2</v>
      </c>
      <c r="U2918" s="42">
        <f>Beazley_data[[#This Row],[Acq_costs]]</f>
        <v>3471111.9278154201</v>
      </c>
      <c r="V2918" s="40">
        <f t="shared" si="365"/>
        <v>3495942.4937341898</v>
      </c>
      <c r="W2918" s="43">
        <f t="shared" si="366"/>
        <v>7.1026814552223733E-3</v>
      </c>
      <c r="Y2918" s="44">
        <f>Beazley_data[[#This Row],[total_RC]]</f>
        <v>0.94000992543206596</v>
      </c>
      <c r="Z2918" s="45">
        <f t="shared" si="367"/>
        <v>0.94078845918244902</v>
      </c>
      <c r="AA2918" s="43">
        <f t="shared" si="368"/>
        <v>8.2753327040130766E-4</v>
      </c>
      <c r="AD2918" s="42">
        <f>Beazley_data[[#This Row],[Cat_incurred]]+Beazley_data[[#This Row],[incurred_exc_cat]]</f>
        <v>44667012.923149385</v>
      </c>
      <c r="AE2918" s="40">
        <f t="shared" si="369"/>
        <v>46514366.812206201</v>
      </c>
      <c r="AF2918" s="43">
        <f t="shared" si="370"/>
        <v>3.9715769893529713E-2</v>
      </c>
    </row>
    <row r="2919" spans="1:32" x14ac:dyDescent="0.25">
      <c r="A2919" s="46" t="s">
        <v>3209</v>
      </c>
      <c r="B2919" s="46" t="s">
        <v>31</v>
      </c>
      <c r="C2919">
        <v>2015</v>
      </c>
      <c r="D2919" s="84">
        <v>11404072.993000001</v>
      </c>
      <c r="E2919">
        <v>2242348.0494427602</v>
      </c>
      <c r="F2919">
        <v>596966.77362651995</v>
      </c>
      <c r="G2919">
        <v>596966.77362651995</v>
      </c>
      <c r="H2919">
        <v>3972847.4553616699</v>
      </c>
      <c r="I2919">
        <v>3977560.8259161199</v>
      </c>
      <c r="J2919">
        <v>0.94239709811864703</v>
      </c>
      <c r="K2919">
        <v>4569814.2289881902</v>
      </c>
      <c r="L2919">
        <v>4574527.5995426401</v>
      </c>
      <c r="M2919" s="38">
        <f>IF(OR(Beazley_data[[#This Row],[total_RC]]&lt;0.6,Beazley_data[[#This Row],[total_RC]]&gt;2),1,Beazley_data[[#This Row],[total_RC]])</f>
        <v>0.94239709811864703</v>
      </c>
      <c r="P2919" s="39" t="str">
        <f>Beazley_data[[#This Row],[key]]</f>
        <v>TS2015</v>
      </c>
      <c r="Q2919" s="40">
        <f>Beazley_data[[#This Row],[WEP]]</f>
        <v>11404072.993000001</v>
      </c>
      <c r="R2919" s="40">
        <f t="shared" si="363"/>
        <v>10963976.055276399</v>
      </c>
      <c r="S2919" s="41">
        <f t="shared" si="364"/>
        <v>-4.014026804735725E-2</v>
      </c>
      <c r="U2919" s="42">
        <f>Beazley_data[[#This Row],[Acq_costs]]</f>
        <v>2242348.0494427602</v>
      </c>
      <c r="V2919" s="40">
        <f t="shared" si="365"/>
        <v>2161129.38278984</v>
      </c>
      <c r="W2919" s="43">
        <f t="shared" si="366"/>
        <v>-3.7581584563934615E-2</v>
      </c>
      <c r="Y2919" s="44">
        <f>Beazley_data[[#This Row],[total_RC]]</f>
        <v>0.94239709811864703</v>
      </c>
      <c r="Z2919" s="45">
        <f t="shared" si="367"/>
        <v>0.94201499306743397</v>
      </c>
      <c r="AA2919" s="43">
        <f t="shared" si="368"/>
        <v>-4.0562523317046862E-4</v>
      </c>
      <c r="AD2919" s="42">
        <f>Beazley_data[[#This Row],[Cat_incurred]]+Beazley_data[[#This Row],[incurred_exc_cat]]</f>
        <v>4574527.5995426401</v>
      </c>
      <c r="AE2919" s="40">
        <f t="shared" si="369"/>
        <v>4990923.0370056098</v>
      </c>
      <c r="AF2919" s="43">
        <f t="shared" si="370"/>
        <v>8.3430546689574545E-2</v>
      </c>
    </row>
    <row r="2920" spans="1:32" x14ac:dyDescent="0.25">
      <c r="A2920" s="48" t="s">
        <v>3210</v>
      </c>
      <c r="B2920" s="48" t="s">
        <v>31</v>
      </c>
      <c r="C2920" s="49">
        <v>2016</v>
      </c>
      <c r="D2920" s="85">
        <v>7710235.2242000001</v>
      </c>
      <c r="E2920" s="49">
        <v>1661732.92580824</v>
      </c>
      <c r="F2920" s="49">
        <v>3749239.8239607499</v>
      </c>
      <c r="G2920" s="49">
        <v>3751113.0141422302</v>
      </c>
      <c r="H2920" s="49">
        <v>3066280.9163484201</v>
      </c>
      <c r="I2920" s="49">
        <v>3067962.4465527199</v>
      </c>
      <c r="J2920" s="49">
        <v>0.95694912298460599</v>
      </c>
      <c r="K2920" s="49">
        <v>6815520.7403091704</v>
      </c>
      <c r="L2920" s="49">
        <v>6819075.4606949501</v>
      </c>
      <c r="M2920" s="38">
        <f>IF(OR(Beazley_data[[#This Row],[total_RC]]&lt;0.6,Beazley_data[[#This Row],[total_RC]]&gt;2),1,Beazley_data[[#This Row],[total_RC]])</f>
        <v>0.95694912298460599</v>
      </c>
      <c r="P2920" s="39" t="str">
        <f>Beazley_data[[#This Row],[key]]</f>
        <v>TS2016</v>
      </c>
      <c r="Q2920" s="40">
        <f>Beazley_data[[#This Row],[WEP]]</f>
        <v>7710235.2242000001</v>
      </c>
      <c r="R2920" s="40">
        <f t="shared" si="363"/>
        <v>7056537.7767902603</v>
      </c>
      <c r="S2920" s="41">
        <f t="shared" si="364"/>
        <v>-9.2637135672939144E-2</v>
      </c>
      <c r="U2920" s="42">
        <f>Beazley_data[[#This Row],[Acq_costs]]</f>
        <v>1661732.92580824</v>
      </c>
      <c r="V2920" s="40">
        <f t="shared" si="365"/>
        <v>1475877.3850444499</v>
      </c>
      <c r="W2920" s="43">
        <f t="shared" si="366"/>
        <v>-0.12592884927103379</v>
      </c>
      <c r="Y2920" s="44">
        <f>Beazley_data[[#This Row],[total_RC]]</f>
        <v>0.95694912298460599</v>
      </c>
      <c r="Z2920" s="45">
        <f t="shared" si="367"/>
        <v>0.95647113422378705</v>
      </c>
      <c r="AA2920" s="43">
        <f t="shared" si="368"/>
        <v>-4.997419615876378E-4</v>
      </c>
      <c r="AD2920" s="42">
        <f>Beazley_data[[#This Row],[Cat_incurred]]+Beazley_data[[#This Row],[incurred_exc_cat]]</f>
        <v>6819075.4606949501</v>
      </c>
      <c r="AE2920" s="40">
        <f t="shared" si="369"/>
        <v>5702422.1684347503</v>
      </c>
      <c r="AF2920" s="43">
        <f t="shared" si="370"/>
        <v>-0.1958208738808106</v>
      </c>
    </row>
    <row r="2921" spans="1:32" x14ac:dyDescent="0.25">
      <c r="A2921" s="46" t="s">
        <v>3211</v>
      </c>
      <c r="B2921" s="46" t="s">
        <v>31</v>
      </c>
      <c r="C2921">
        <v>2017</v>
      </c>
      <c r="D2921" s="84">
        <v>9209235.2837000005</v>
      </c>
      <c r="E2921">
        <v>2011872.0326537101</v>
      </c>
      <c r="F2921">
        <v>2585450.30877038</v>
      </c>
      <c r="G2921">
        <v>2612806.7838170398</v>
      </c>
      <c r="H2921">
        <v>2339710.2018251</v>
      </c>
      <c r="I2921">
        <v>3811233.53749082</v>
      </c>
      <c r="J2921">
        <v>0.91818687841531699</v>
      </c>
      <c r="K2921">
        <v>4925160.51059548</v>
      </c>
      <c r="L2921">
        <v>6424040.3213078603</v>
      </c>
      <c r="M2921" s="38">
        <f>IF(OR(Beazley_data[[#This Row],[total_RC]]&lt;0.6,Beazley_data[[#This Row],[total_RC]]&gt;2),1,Beazley_data[[#This Row],[total_RC]])</f>
        <v>0.91818687841531699</v>
      </c>
      <c r="P2921" s="39" t="str">
        <f>Beazley_data[[#This Row],[key]]</f>
        <v>TS2017</v>
      </c>
      <c r="Q2921" s="40">
        <f>Beazley_data[[#This Row],[WEP]]</f>
        <v>9209235.2837000005</v>
      </c>
      <c r="R2921" s="40">
        <f t="shared" si="363"/>
        <v>8679515.4666182101</v>
      </c>
      <c r="S2921" s="41">
        <f t="shared" si="364"/>
        <v>-6.1031035559429049E-2</v>
      </c>
      <c r="U2921" s="42">
        <f>Beazley_data[[#This Row],[Acq_costs]]</f>
        <v>2011872.0326537101</v>
      </c>
      <c r="V2921" s="40">
        <f t="shared" si="365"/>
        <v>1816087.03168974</v>
      </c>
      <c r="W2921" s="43">
        <f t="shared" si="366"/>
        <v>-0.10780595728488081</v>
      </c>
      <c r="Y2921" s="44">
        <f>Beazley_data[[#This Row],[total_RC]]</f>
        <v>0.91818687841531699</v>
      </c>
      <c r="Z2921" s="45">
        <f t="shared" si="367"/>
        <v>0.91473986045702704</v>
      </c>
      <c r="AA2921" s="43">
        <f t="shared" si="368"/>
        <v>-3.7683040909223383E-3</v>
      </c>
      <c r="AD2921" s="42">
        <f>Beazley_data[[#This Row],[Cat_incurred]]+Beazley_data[[#This Row],[incurred_exc_cat]]</f>
        <v>6424040.3213078603</v>
      </c>
      <c r="AE2921" s="40">
        <f t="shared" si="369"/>
        <v>5204310.8509729104</v>
      </c>
      <c r="AF2921" s="43">
        <f t="shared" si="370"/>
        <v>-0.23436906542716021</v>
      </c>
    </row>
    <row r="2922" spans="1:32" x14ac:dyDescent="0.25">
      <c r="A2922" s="48" t="s">
        <v>3212</v>
      </c>
      <c r="B2922" s="48" t="s">
        <v>31</v>
      </c>
      <c r="C2922" s="49">
        <v>2018</v>
      </c>
      <c r="D2922" s="85">
        <v>8288310.2910000002</v>
      </c>
      <c r="E2922" s="49">
        <v>1631953.6301018901</v>
      </c>
      <c r="F2922" s="49">
        <v>622556.31545400003</v>
      </c>
      <c r="G2922" s="49">
        <v>632046.28185799997</v>
      </c>
      <c r="H2922" s="49">
        <v>790302.31459673704</v>
      </c>
      <c r="I2922" s="49">
        <v>867428.15306003497</v>
      </c>
      <c r="J2922" s="49">
        <v>1.02406865885627</v>
      </c>
      <c r="K2922" s="49">
        <v>1412858.63005074</v>
      </c>
      <c r="L2922" s="49">
        <v>1499474.4349180299</v>
      </c>
      <c r="M2922" s="38">
        <f>IF(OR(Beazley_data[[#This Row],[total_RC]]&lt;0.6,Beazley_data[[#This Row],[total_RC]]&gt;2),1,Beazley_data[[#This Row],[total_RC]])</f>
        <v>1.02406865885627</v>
      </c>
      <c r="P2922" s="39" t="str">
        <f>Beazley_data[[#This Row],[key]]</f>
        <v>TS2018</v>
      </c>
      <c r="Q2922" s="40">
        <f>Beazley_data[[#This Row],[WEP]]</f>
        <v>8288310.2910000002</v>
      </c>
      <c r="R2922" s="40">
        <f t="shared" si="363"/>
        <v>7233218.7779502701</v>
      </c>
      <c r="S2922" s="41">
        <f t="shared" si="364"/>
        <v>-0.14586749626128676</v>
      </c>
      <c r="U2922" s="42">
        <f>Beazley_data[[#This Row],[Acq_costs]]</f>
        <v>1631953.6301018901</v>
      </c>
      <c r="V2922" s="40">
        <f t="shared" si="365"/>
        <v>1409736.8870672099</v>
      </c>
      <c r="W2922" s="43">
        <f t="shared" si="366"/>
        <v>-0.15762994149708012</v>
      </c>
      <c r="Y2922" s="44">
        <f>Beazley_data[[#This Row],[total_RC]]</f>
        <v>1.02406865885627</v>
      </c>
      <c r="Z2922" s="45">
        <f t="shared" si="367"/>
        <v>1.02753395450383</v>
      </c>
      <c r="AA2922" s="43">
        <f t="shared" si="368"/>
        <v>3.3724390638101526E-3</v>
      </c>
      <c r="AD2922" s="42">
        <f>Beazley_data[[#This Row],[Cat_incurred]]+Beazley_data[[#This Row],[incurred_exc_cat]]</f>
        <v>1499474.4349180348</v>
      </c>
      <c r="AE2922" s="40">
        <f t="shared" si="369"/>
        <v>1599349.7814344999</v>
      </c>
      <c r="AF2922" s="43">
        <f t="shared" si="370"/>
        <v>6.2447469387768434E-2</v>
      </c>
    </row>
    <row r="2923" spans="1:32" x14ac:dyDescent="0.25">
      <c r="A2923" s="46" t="s">
        <v>3213</v>
      </c>
      <c r="B2923" s="46" t="s">
        <v>31</v>
      </c>
      <c r="C2923">
        <v>2019</v>
      </c>
      <c r="D2923" s="84">
        <v>9611710.6615999993</v>
      </c>
      <c r="E2923">
        <v>2593833.4848279301</v>
      </c>
      <c r="F2923">
        <v>431975.03840299998</v>
      </c>
      <c r="G2923">
        <v>593398.76056800003</v>
      </c>
      <c r="H2923">
        <v>2136647.6208177302</v>
      </c>
      <c r="I2923">
        <v>4068853.0809162701</v>
      </c>
      <c r="J2923">
        <v>1.22099640809105</v>
      </c>
      <c r="K2923">
        <v>2568622.65922073</v>
      </c>
      <c r="L2923">
        <v>4662251.8414842701</v>
      </c>
      <c r="M2923" s="38">
        <f>IF(OR(Beazley_data[[#This Row],[total_RC]]&lt;0.6,Beazley_data[[#This Row],[total_RC]]&gt;2),1,Beazley_data[[#This Row],[total_RC]])</f>
        <v>1.22099640809105</v>
      </c>
      <c r="P2923" s="39" t="str">
        <f>Beazley_data[[#This Row],[key]]</f>
        <v>TS2019</v>
      </c>
      <c r="Q2923" s="40">
        <f>Beazley_data[[#This Row],[WEP]]</f>
        <v>9611710.6615999993</v>
      </c>
      <c r="R2923" s="40">
        <f t="shared" si="363"/>
        <v>9492772.7643937804</v>
      </c>
      <c r="S2923" s="41">
        <f t="shared" si="364"/>
        <v>-1.2529310472103608E-2</v>
      </c>
      <c r="U2923" s="42">
        <f>Beazley_data[[#This Row],[Acq_costs]]</f>
        <v>2593833.4848279301</v>
      </c>
      <c r="V2923" s="40">
        <f t="shared" si="365"/>
        <v>2637956.6522409199</v>
      </c>
      <c r="W2923" s="43">
        <f t="shared" si="366"/>
        <v>1.6726267042905179E-2</v>
      </c>
      <c r="Y2923" s="44">
        <f>Beazley_data[[#This Row],[total_RC]]</f>
        <v>1.22099640809105</v>
      </c>
      <c r="Z2923" s="45">
        <f t="shared" si="367"/>
        <v>1.2295128127516399</v>
      </c>
      <c r="AA2923" s="43">
        <f t="shared" si="368"/>
        <v>6.92664978539772E-3</v>
      </c>
      <c r="AD2923" s="42">
        <f>Beazley_data[[#This Row],[Cat_incurred]]+Beazley_data[[#This Row],[incurred_exc_cat]]</f>
        <v>4662251.8414842701</v>
      </c>
      <c r="AE2923" s="40">
        <f t="shared" si="369"/>
        <v>2569913.4293094701</v>
      </c>
      <c r="AF2923" s="43">
        <f t="shared" si="370"/>
        <v>-0.81416688527792413</v>
      </c>
    </row>
    <row r="2924" spans="1:32" x14ac:dyDescent="0.25">
      <c r="A2924" s="48" t="s">
        <v>3214</v>
      </c>
      <c r="B2924" s="48" t="s">
        <v>31</v>
      </c>
      <c r="C2924" s="49">
        <v>2020</v>
      </c>
      <c r="D2924" s="85">
        <v>12236524.076300001</v>
      </c>
      <c r="E2924" s="49">
        <v>2855560.9845785899</v>
      </c>
      <c r="F2924" s="49">
        <v>382040.63816500001</v>
      </c>
      <c r="G2924" s="49">
        <v>548962.69689300004</v>
      </c>
      <c r="H2924" s="49">
        <v>1159566.92588043</v>
      </c>
      <c r="I2924" s="49">
        <v>3414520.0263279099</v>
      </c>
      <c r="J2924" s="49">
        <v>1.19843115077368</v>
      </c>
      <c r="K2924" s="49">
        <v>1541607.5640454299</v>
      </c>
      <c r="L2924" s="49">
        <v>3963482.7232209099</v>
      </c>
      <c r="M2924" s="38">
        <f>IF(OR(Beazley_data[[#This Row],[total_RC]]&lt;0.6,Beazley_data[[#This Row],[total_RC]]&gt;2),1,Beazley_data[[#This Row],[total_RC]])</f>
        <v>1.19843115077368</v>
      </c>
      <c r="P2924" s="39" t="str">
        <f>Beazley_data[[#This Row],[key]]</f>
        <v>TS2020</v>
      </c>
      <c r="Q2924" s="40">
        <f>Beazley_data[[#This Row],[WEP]]</f>
        <v>12236524.076300001</v>
      </c>
      <c r="R2924" s="40">
        <f t="shared" si="363"/>
        <v>11665854.649878001</v>
      </c>
      <c r="S2924" s="41">
        <f t="shared" si="364"/>
        <v>-4.8917927022857931E-2</v>
      </c>
      <c r="U2924" s="42">
        <f>Beazley_data[[#This Row],[Acq_costs]]</f>
        <v>2855560.9845785899</v>
      </c>
      <c r="V2924" s="40">
        <f t="shared" si="365"/>
        <v>2708182.30223017</v>
      </c>
      <c r="W2924" s="43">
        <f t="shared" si="366"/>
        <v>-5.4419778988679807E-2</v>
      </c>
      <c r="Y2924" s="44">
        <f>Beazley_data[[#This Row],[total_RC]]</f>
        <v>1.19843115077368</v>
      </c>
      <c r="Z2924" s="45">
        <f t="shared" si="367"/>
        <v>1.20463233401451</v>
      </c>
      <c r="AA2924" s="43">
        <f t="shared" si="368"/>
        <v>5.1477808338118809E-3</v>
      </c>
      <c r="AD2924" s="42">
        <f>Beazley_data[[#This Row],[Cat_incurred]]+Beazley_data[[#This Row],[incurred_exc_cat]]</f>
        <v>3963482.7232209099</v>
      </c>
      <c r="AE2924" s="40">
        <f t="shared" si="369"/>
        <v>434292.03231647401</v>
      </c>
      <c r="AF2924" s="43">
        <f t="shared" si="370"/>
        <v>-8.1263077106896375</v>
      </c>
    </row>
    <row r="2925" spans="1:32" x14ac:dyDescent="0.25">
      <c r="A2925" s="46" t="s">
        <v>3215</v>
      </c>
      <c r="B2925" s="46" t="s">
        <v>31</v>
      </c>
      <c r="C2925">
        <v>2021</v>
      </c>
      <c r="D2925" s="84">
        <v>14758138.1457</v>
      </c>
      <c r="E2925">
        <v>3441151.8176545398</v>
      </c>
      <c r="F2925">
        <v>997254.08148599998</v>
      </c>
      <c r="G2925">
        <v>1634506.889407</v>
      </c>
      <c r="H2925">
        <v>656565.10631144396</v>
      </c>
      <c r="I2925">
        <v>2451468.13647336</v>
      </c>
      <c r="J2925">
        <v>1.09468513043782</v>
      </c>
      <c r="K2925">
        <v>1653819.18779744</v>
      </c>
      <c r="L2925">
        <v>4085975.02588036</v>
      </c>
      <c r="M2925" s="38">
        <f>IF(OR(Beazley_data[[#This Row],[total_RC]]&lt;0.6,Beazley_data[[#This Row],[total_RC]]&gt;2),1,Beazley_data[[#This Row],[total_RC]])</f>
        <v>1.09468513043782</v>
      </c>
      <c r="P2925" s="39" t="str">
        <f>Beazley_data[[#This Row],[key]]</f>
        <v>TS2021</v>
      </c>
      <c r="Q2925" s="40">
        <f>Beazley_data[[#This Row],[WEP]]</f>
        <v>14758138.1457</v>
      </c>
      <c r="R2925" s="40">
        <f t="shared" si="363"/>
        <v>14359163.737645101</v>
      </c>
      <c r="S2925" s="41">
        <f t="shared" si="364"/>
        <v>-2.778535124639028E-2</v>
      </c>
      <c r="U2925" s="42">
        <f>Beazley_data[[#This Row],[Acq_costs]]</f>
        <v>3441151.8176545398</v>
      </c>
      <c r="V2925" s="40">
        <f t="shared" si="365"/>
        <v>3516952.5659430102</v>
      </c>
      <c r="W2925" s="43">
        <f t="shared" si="366"/>
        <v>2.1552962932312299E-2</v>
      </c>
      <c r="Y2925" s="44">
        <f>Beazley_data[[#This Row],[total_RC]]</f>
        <v>1.09468513043782</v>
      </c>
      <c r="Z2925" s="45">
        <f t="shared" si="367"/>
        <v>1.1013791526996</v>
      </c>
      <c r="AA2925" s="43">
        <f t="shared" si="368"/>
        <v>6.0778545202822996E-3</v>
      </c>
      <c r="AD2925" s="42">
        <f>Beazley_data[[#This Row],[Cat_incurred]]+Beazley_data[[#This Row],[incurred_exc_cat]]</f>
        <v>4085975.02588036</v>
      </c>
      <c r="AE2925" s="40">
        <f t="shared" si="369"/>
        <v>990882.97648479696</v>
      </c>
      <c r="AF2925" s="43">
        <f t="shared" si="370"/>
        <v>-3.1235697078736226</v>
      </c>
    </row>
    <row r="2926" spans="1:32" x14ac:dyDescent="0.25">
      <c r="A2926" s="48" t="s">
        <v>3216</v>
      </c>
      <c r="B2926" s="48" t="s">
        <v>31</v>
      </c>
      <c r="C2926" s="49">
        <v>2022</v>
      </c>
      <c r="D2926" s="85">
        <v>10720802.3325</v>
      </c>
      <c r="E2926" s="49">
        <v>2483527.7381141898</v>
      </c>
      <c r="F2926" s="49">
        <v>87730.389859999996</v>
      </c>
      <c r="G2926" s="49">
        <v>340994.79795099999</v>
      </c>
      <c r="H2926" s="49">
        <v>484886.56357961998</v>
      </c>
      <c r="I2926" s="49">
        <v>1240168.8682932199</v>
      </c>
      <c r="J2926" s="49">
        <v>1.0159002558863199</v>
      </c>
      <c r="K2926" s="49">
        <v>572616.95343961997</v>
      </c>
      <c r="L2926" s="49">
        <v>1581163.66624422</v>
      </c>
      <c r="M2926" s="38">
        <f>IF(OR(Beazley_data[[#This Row],[total_RC]]&lt;0.6,Beazley_data[[#This Row],[total_RC]]&gt;2),1,Beazley_data[[#This Row],[total_RC]])</f>
        <v>1.0159002558863199</v>
      </c>
      <c r="P2926" s="39" t="str">
        <f>Beazley_data[[#This Row],[key]]</f>
        <v>TS2022</v>
      </c>
      <c r="Q2926" s="40">
        <f>Beazley_data[[#This Row],[WEP]]</f>
        <v>10720802.3325</v>
      </c>
      <c r="R2926" s="40">
        <f t="shared" si="363"/>
        <v>2904892.7583445902</v>
      </c>
      <c r="S2926" s="41">
        <f t="shared" si="364"/>
        <v>-2.6906017620455831</v>
      </c>
      <c r="U2926" s="42">
        <f>Beazley_data[[#This Row],[Acq_costs]]</f>
        <v>2483527.7381141898</v>
      </c>
      <c r="V2926" s="40">
        <f t="shared" si="365"/>
        <v>848052.57831791299</v>
      </c>
      <c r="W2926" s="43">
        <f t="shared" si="366"/>
        <v>-1.9285067949916419</v>
      </c>
      <c r="Y2926" s="44">
        <f>Beazley_data[[#This Row],[total_RC]]</f>
        <v>1.0159002558863199</v>
      </c>
      <c r="Z2926" s="45">
        <f t="shared" si="367"/>
        <v>1.03600525643045</v>
      </c>
      <c r="AA2926" s="43">
        <f t="shared" si="368"/>
        <v>1.9406272718539841E-2</v>
      </c>
      <c r="AD2926" s="42">
        <f>Beazley_data[[#This Row],[Cat_incurred]]+Beazley_data[[#This Row],[incurred_exc_cat]]</f>
        <v>1581163.66624422</v>
      </c>
      <c r="AE2926" s="40">
        <f t="shared" si="369"/>
        <v>0</v>
      </c>
      <c r="AF2926" s="43" t="str">
        <f t="shared" si="370"/>
        <v>no values</v>
      </c>
    </row>
    <row r="2927" spans="1:32" x14ac:dyDescent="0.25">
      <c r="A2927" s="46" t="s">
        <v>3217</v>
      </c>
      <c r="B2927" s="46" t="s">
        <v>31</v>
      </c>
      <c r="C2927">
        <v>2023</v>
      </c>
      <c r="D2927" s="84">
        <v>8961921.4834000003</v>
      </c>
      <c r="E2927">
        <v>2405970.01111867</v>
      </c>
      <c r="F2927">
        <v>10.154531</v>
      </c>
      <c r="G2927">
        <v>1961.6525489999999</v>
      </c>
      <c r="H2927">
        <v>10009.5002634702</v>
      </c>
      <c r="I2927">
        <v>409339.09116400598</v>
      </c>
      <c r="J2927">
        <v>1.01528036227412</v>
      </c>
      <c r="K2927">
        <v>10019.6547944702</v>
      </c>
      <c r="L2927">
        <v>411300.74371300603</v>
      </c>
      <c r="M2927" s="38">
        <f>IF(OR(Beazley_data[[#This Row],[total_RC]]&lt;0.6,Beazley_data[[#This Row],[total_RC]]&gt;2),1,Beazley_data[[#This Row],[total_RC]])</f>
        <v>1.01528036227412</v>
      </c>
      <c r="P2927" s="39" t="str">
        <f>Beazley_data[[#This Row],[key]]</f>
        <v>TS2023</v>
      </c>
      <c r="Q2927" s="40">
        <f>Beazley_data[[#This Row],[WEP]]</f>
        <v>8961921.4834000003</v>
      </c>
      <c r="R2927" s="40">
        <f t="shared" si="363"/>
        <v>0</v>
      </c>
      <c r="S2927" s="41" t="str">
        <f t="shared" si="364"/>
        <v>no values</v>
      </c>
      <c r="U2927" s="42">
        <f>Beazley_data[[#This Row],[Acq_costs]]</f>
        <v>2405970.01111867</v>
      </c>
      <c r="V2927" s="40">
        <f t="shared" si="365"/>
        <v>0</v>
      </c>
      <c r="W2927" s="43" t="str">
        <f t="shared" si="366"/>
        <v>no values</v>
      </c>
      <c r="Y2927" s="44">
        <f>Beazley_data[[#This Row],[total_RC]]</f>
        <v>1.01528036227412</v>
      </c>
      <c r="Z2927" s="45">
        <f t="shared" si="367"/>
        <v>0</v>
      </c>
      <c r="AA2927" s="43" t="str">
        <f t="shared" si="368"/>
        <v>no values</v>
      </c>
      <c r="AD2927" s="42">
        <f>Beazley_data[[#This Row],[Cat_incurred]]+Beazley_data[[#This Row],[incurred_exc_cat]]</f>
        <v>411300.74371300597</v>
      </c>
      <c r="AE2927" s="40">
        <f t="shared" si="369"/>
        <v>0</v>
      </c>
      <c r="AF2927" s="43" t="str">
        <f t="shared" si="370"/>
        <v>no values</v>
      </c>
    </row>
    <row r="2928" spans="1:32" x14ac:dyDescent="0.25">
      <c r="A2928" s="48" t="s">
        <v>3218</v>
      </c>
      <c r="B2928" s="48" t="s">
        <v>31</v>
      </c>
      <c r="C2928" s="49">
        <v>2024</v>
      </c>
      <c r="D2928" s="85">
        <v>3945553.5709000002</v>
      </c>
      <c r="E2928" s="49">
        <v>1101036.62058901</v>
      </c>
      <c r="F2928" s="49">
        <v>0</v>
      </c>
      <c r="G2928" s="49">
        <v>0</v>
      </c>
      <c r="H2928" s="49">
        <v>0</v>
      </c>
      <c r="I2928" s="49">
        <v>0</v>
      </c>
      <c r="J2928" s="49">
        <v>0.98456433835037704</v>
      </c>
      <c r="K2928" s="49">
        <v>0</v>
      </c>
      <c r="L2928" s="49">
        <v>0</v>
      </c>
      <c r="M2928" s="38">
        <f>IF(OR(Beazley_data[[#This Row],[total_RC]]&lt;0.6,Beazley_data[[#This Row],[total_RC]]&gt;2),1,Beazley_data[[#This Row],[total_RC]])</f>
        <v>0.98456433835037704</v>
      </c>
      <c r="P2928" s="39" t="str">
        <f>Beazley_data[[#This Row],[key]]</f>
        <v>TS2024</v>
      </c>
      <c r="Q2928" s="40">
        <f>Beazley_data[[#This Row],[WEP]]</f>
        <v>3945553.5709000002</v>
      </c>
      <c r="R2928" s="40">
        <f t="shared" si="363"/>
        <v>0</v>
      </c>
      <c r="S2928" s="41" t="str">
        <f t="shared" si="364"/>
        <v>no values</v>
      </c>
      <c r="U2928" s="42">
        <f>Beazley_data[[#This Row],[Acq_costs]]</f>
        <v>1101036.62058901</v>
      </c>
      <c r="V2928" s="40">
        <f t="shared" si="365"/>
        <v>0</v>
      </c>
      <c r="W2928" s="43" t="str">
        <f t="shared" si="366"/>
        <v>no values</v>
      </c>
      <c r="Y2928" s="44">
        <f>Beazley_data[[#This Row],[total_RC]]</f>
        <v>0.98456433835037704</v>
      </c>
      <c r="Z2928" s="45">
        <f t="shared" si="367"/>
        <v>0</v>
      </c>
      <c r="AA2928" s="43" t="str">
        <f t="shared" si="368"/>
        <v>no values</v>
      </c>
      <c r="AD2928" s="42">
        <f>Beazley_data[[#This Row],[Cat_incurred]]+Beazley_data[[#This Row],[incurred_exc_cat]]</f>
        <v>0</v>
      </c>
      <c r="AE2928" s="40">
        <f t="shared" si="369"/>
        <v>0</v>
      </c>
      <c r="AF2928" s="43" t="str">
        <f t="shared" si="370"/>
        <v>no values</v>
      </c>
    </row>
    <row r="2929" spans="1:32" x14ac:dyDescent="0.25">
      <c r="A2929" s="46" t="s">
        <v>3219</v>
      </c>
      <c r="B2929" s="46" t="s">
        <v>171</v>
      </c>
      <c r="C2929">
        <v>2016</v>
      </c>
      <c r="D2929" s="84">
        <v>2008660.5497000001</v>
      </c>
      <c r="E2929">
        <v>354469.50877058803</v>
      </c>
      <c r="F2929">
        <v>0</v>
      </c>
      <c r="G2929">
        <v>0</v>
      </c>
      <c r="H2929">
        <v>0</v>
      </c>
      <c r="I2929">
        <v>0</v>
      </c>
      <c r="J2929">
        <v>0.933722946800979</v>
      </c>
      <c r="K2929">
        <v>0</v>
      </c>
      <c r="L2929">
        <v>0</v>
      </c>
      <c r="M2929" s="38">
        <f>IF(OR(Beazley_data[[#This Row],[total_RC]]&lt;0.6,Beazley_data[[#This Row],[total_RC]]&gt;2),1,Beazley_data[[#This Row],[total_RC]])</f>
        <v>0.933722946800979</v>
      </c>
      <c r="P2929" s="39" t="str">
        <f>Beazley_data[[#This Row],[key]]</f>
        <v>TT2016</v>
      </c>
      <c r="Q2929" s="40">
        <f>Beazley_data[[#This Row],[WEP]]</f>
        <v>2008660.5497000001</v>
      </c>
      <c r="R2929" s="40">
        <f t="shared" si="363"/>
        <v>2008660.5497000001</v>
      </c>
      <c r="S2929" s="41">
        <f t="shared" si="364"/>
        <v>0</v>
      </c>
      <c r="U2929" s="42">
        <f>Beazley_data[[#This Row],[Acq_costs]]</f>
        <v>354469.50877058803</v>
      </c>
      <c r="V2929" s="40">
        <f t="shared" si="365"/>
        <v>354469.50890000002</v>
      </c>
      <c r="W2929" s="43">
        <f t="shared" si="366"/>
        <v>3.6508637079942285E-10</v>
      </c>
      <c r="Y2929" s="44">
        <f>Beazley_data[[#This Row],[total_RC]]</f>
        <v>0.933722946800979</v>
      </c>
      <c r="Z2929" s="45">
        <f t="shared" si="367"/>
        <v>0.93372294675831602</v>
      </c>
      <c r="AA2929" s="43">
        <f t="shared" si="368"/>
        <v>-4.5691266777364087E-11</v>
      </c>
      <c r="AD2929" s="42">
        <f>Beazley_data[[#This Row],[Cat_incurred]]+Beazley_data[[#This Row],[incurred_exc_cat]]</f>
        <v>0</v>
      </c>
      <c r="AE2929" s="40">
        <f t="shared" si="369"/>
        <v>0</v>
      </c>
      <c r="AF2929" s="43" t="str">
        <f t="shared" si="370"/>
        <v>no values</v>
      </c>
    </row>
    <row r="2930" spans="1:32" x14ac:dyDescent="0.25">
      <c r="A2930" s="48" t="s">
        <v>3220</v>
      </c>
      <c r="B2930" s="48" t="s">
        <v>171</v>
      </c>
      <c r="C2930" s="49">
        <v>2017</v>
      </c>
      <c r="D2930" s="85">
        <v>2650540.1033999999</v>
      </c>
      <c r="E2930" s="49">
        <v>467742.371188235</v>
      </c>
      <c r="F2930" s="49">
        <v>0</v>
      </c>
      <c r="G2930" s="49">
        <v>0</v>
      </c>
      <c r="H2930" s="49">
        <v>0</v>
      </c>
      <c r="I2930" s="49">
        <v>0</v>
      </c>
      <c r="J2930" s="49">
        <v>0.86866454067770404</v>
      </c>
      <c r="K2930" s="49">
        <v>0</v>
      </c>
      <c r="L2930" s="49">
        <v>0</v>
      </c>
      <c r="M2930" s="38">
        <f>IF(OR(Beazley_data[[#This Row],[total_RC]]&lt;0.6,Beazley_data[[#This Row],[total_RC]]&gt;2),1,Beazley_data[[#This Row],[total_RC]])</f>
        <v>0.86866454067770404</v>
      </c>
      <c r="P2930" s="39" t="str">
        <f>Beazley_data[[#This Row],[key]]</f>
        <v>TT2017</v>
      </c>
      <c r="Q2930" s="40">
        <f>Beazley_data[[#This Row],[WEP]]</f>
        <v>2650540.1033999999</v>
      </c>
      <c r="R2930" s="40">
        <f t="shared" si="363"/>
        <v>2650540.1033999999</v>
      </c>
      <c r="S2930" s="41">
        <f t="shared" si="364"/>
        <v>0</v>
      </c>
      <c r="U2930" s="42">
        <f>Beazley_data[[#This Row],[Acq_costs]]</f>
        <v>467742.371188235</v>
      </c>
      <c r="V2930" s="40">
        <f t="shared" si="365"/>
        <v>467742.3714</v>
      </c>
      <c r="W2930" s="43">
        <f t="shared" si="366"/>
        <v>4.5273854386368127E-10</v>
      </c>
      <c r="Y2930" s="44">
        <f>Beazley_data[[#This Row],[total_RC]]</f>
        <v>0.86866454067770404</v>
      </c>
      <c r="Z2930" s="45">
        <f t="shared" si="367"/>
        <v>0.86866454070885102</v>
      </c>
      <c r="AA2930" s="43">
        <f t="shared" si="368"/>
        <v>3.5856158999577335E-11</v>
      </c>
      <c r="AD2930" s="42">
        <f>Beazley_data[[#This Row],[Cat_incurred]]+Beazley_data[[#This Row],[incurred_exc_cat]]</f>
        <v>0</v>
      </c>
      <c r="AE2930" s="40">
        <f t="shared" si="369"/>
        <v>0</v>
      </c>
      <c r="AF2930" s="43" t="str">
        <f t="shared" si="370"/>
        <v>no values</v>
      </c>
    </row>
    <row r="2931" spans="1:32" x14ac:dyDescent="0.25">
      <c r="A2931" s="46" t="s">
        <v>3221</v>
      </c>
      <c r="B2931" s="46" t="s">
        <v>171</v>
      </c>
      <c r="C2931">
        <v>2018</v>
      </c>
      <c r="D2931" s="84">
        <v>3073755.4394999999</v>
      </c>
      <c r="E2931">
        <v>542427.43050000002</v>
      </c>
      <c r="F2931">
        <v>0</v>
      </c>
      <c r="G2931">
        <v>0</v>
      </c>
      <c r="H2931">
        <v>490820.89279999997</v>
      </c>
      <c r="I2931">
        <v>490820.89279999997</v>
      </c>
      <c r="J2931">
        <v>0.93996901467622596</v>
      </c>
      <c r="K2931">
        <v>490820.89279999997</v>
      </c>
      <c r="L2931">
        <v>490820.89279999997</v>
      </c>
      <c r="M2931" s="38">
        <f>IF(OR(Beazley_data[[#This Row],[total_RC]]&lt;0.6,Beazley_data[[#This Row],[total_RC]]&gt;2),1,Beazley_data[[#This Row],[total_RC]])</f>
        <v>0.93996901467622596</v>
      </c>
      <c r="P2931" s="39" t="str">
        <f>Beazley_data[[#This Row],[key]]</f>
        <v>TT2018</v>
      </c>
      <c r="Q2931" s="40">
        <f>Beazley_data[[#This Row],[WEP]]</f>
        <v>3073755.4394999999</v>
      </c>
      <c r="R2931" s="40">
        <f t="shared" si="363"/>
        <v>3073755.4394999999</v>
      </c>
      <c r="S2931" s="41">
        <f t="shared" si="364"/>
        <v>0</v>
      </c>
      <c r="U2931" s="42">
        <f>Beazley_data[[#This Row],[Acq_costs]]</f>
        <v>542427.43050000002</v>
      </c>
      <c r="V2931" s="40">
        <f t="shared" si="365"/>
        <v>542427.43030000001</v>
      </c>
      <c r="W2931" s="43">
        <f t="shared" si="366"/>
        <v>-3.6871293435303667E-10</v>
      </c>
      <c r="Y2931" s="44">
        <f>Beazley_data[[#This Row],[total_RC]]</f>
        <v>0.93996901467622596</v>
      </c>
      <c r="Z2931" s="45">
        <f t="shared" si="367"/>
        <v>0.93996901476199701</v>
      </c>
      <c r="AA2931" s="43">
        <f t="shared" si="368"/>
        <v>9.1248813074174786E-11</v>
      </c>
      <c r="AD2931" s="42">
        <f>Beazley_data[[#This Row],[Cat_incurred]]+Beazley_data[[#This Row],[incurred_exc_cat]]</f>
        <v>490820.89279999997</v>
      </c>
      <c r="AE2931" s="40">
        <f t="shared" si="369"/>
        <v>633030.0956</v>
      </c>
      <c r="AF2931" s="43">
        <f t="shared" si="370"/>
        <v>0.22464840737976444</v>
      </c>
    </row>
    <row r="2932" spans="1:32" x14ac:dyDescent="0.25">
      <c r="A2932" s="48" t="s">
        <v>3222</v>
      </c>
      <c r="B2932" s="48" t="s">
        <v>171</v>
      </c>
      <c r="C2932" s="49">
        <v>2019</v>
      </c>
      <c r="D2932" s="85">
        <v>2947840.1370000001</v>
      </c>
      <c r="E2932" s="49">
        <v>520207.08299999998</v>
      </c>
      <c r="F2932" s="49">
        <v>0</v>
      </c>
      <c r="G2932" s="49">
        <v>0</v>
      </c>
      <c r="H2932" s="49">
        <v>0</v>
      </c>
      <c r="I2932" s="49">
        <v>0</v>
      </c>
      <c r="J2932" s="49">
        <v>0.95040264290459997</v>
      </c>
      <c r="K2932" s="49">
        <v>0</v>
      </c>
      <c r="L2932" s="49">
        <v>0</v>
      </c>
      <c r="M2932" s="38">
        <f>IF(OR(Beazley_data[[#This Row],[total_RC]]&lt;0.6,Beazley_data[[#This Row],[total_RC]]&gt;2),1,Beazley_data[[#This Row],[total_RC]])</f>
        <v>0.95040264290459997</v>
      </c>
      <c r="P2932" s="39" t="str">
        <f>Beazley_data[[#This Row],[key]]</f>
        <v>TT2019</v>
      </c>
      <c r="Q2932" s="40">
        <f>Beazley_data[[#This Row],[WEP]]</f>
        <v>2947840.1370000001</v>
      </c>
      <c r="R2932" s="40">
        <f t="shared" si="363"/>
        <v>2947840.1370000001</v>
      </c>
      <c r="S2932" s="41">
        <f t="shared" si="364"/>
        <v>0</v>
      </c>
      <c r="U2932" s="42">
        <f>Beazley_data[[#This Row],[Acq_costs]]</f>
        <v>520207.08299999998</v>
      </c>
      <c r="V2932" s="40">
        <f t="shared" si="365"/>
        <v>520207.08319999999</v>
      </c>
      <c r="W2932" s="43">
        <f t="shared" si="366"/>
        <v>3.844622958019159E-10</v>
      </c>
      <c r="Y2932" s="44">
        <f>Beazley_data[[#This Row],[total_RC]]</f>
        <v>0.95040264290459997</v>
      </c>
      <c r="Z2932" s="45">
        <f t="shared" si="367"/>
        <v>0.95040264302602995</v>
      </c>
      <c r="AA2932" s="43">
        <f t="shared" si="368"/>
        <v>1.2776687657131857E-10</v>
      </c>
      <c r="AD2932" s="42">
        <f>Beazley_data[[#This Row],[Cat_incurred]]+Beazley_data[[#This Row],[incurred_exc_cat]]</f>
        <v>0</v>
      </c>
      <c r="AE2932" s="40">
        <f t="shared" si="369"/>
        <v>0</v>
      </c>
      <c r="AF2932" s="43" t="str">
        <f t="shared" si="370"/>
        <v>no values</v>
      </c>
    </row>
    <row r="2933" spans="1:32" x14ac:dyDescent="0.25">
      <c r="A2933" s="46" t="s">
        <v>3223</v>
      </c>
      <c r="B2933" s="46" t="s">
        <v>171</v>
      </c>
      <c r="C2933">
        <v>2020</v>
      </c>
      <c r="D2933" s="84">
        <v>3022791.3590000002</v>
      </c>
      <c r="E2933">
        <v>533574.94570588204</v>
      </c>
      <c r="F2933">
        <v>0</v>
      </c>
      <c r="G2933">
        <v>0</v>
      </c>
      <c r="H2933">
        <v>0</v>
      </c>
      <c r="I2933">
        <v>0</v>
      </c>
      <c r="J2933">
        <v>0.97053030895647996</v>
      </c>
      <c r="K2933">
        <v>0</v>
      </c>
      <c r="L2933">
        <v>0</v>
      </c>
      <c r="M2933" s="38">
        <f>IF(OR(Beazley_data[[#This Row],[total_RC]]&lt;0.6,Beazley_data[[#This Row],[total_RC]]&gt;2),1,Beazley_data[[#This Row],[total_RC]])</f>
        <v>0.97053030895647996</v>
      </c>
      <c r="P2933" s="39" t="str">
        <f>Beazley_data[[#This Row],[key]]</f>
        <v>TT2020</v>
      </c>
      <c r="Q2933" s="40">
        <f>Beazley_data[[#This Row],[WEP]]</f>
        <v>3022791.3590000002</v>
      </c>
      <c r="R2933" s="40">
        <f t="shared" si="363"/>
        <v>2926714.6039999998</v>
      </c>
      <c r="S2933" s="41">
        <f t="shared" si="364"/>
        <v>-3.2827510707292853E-2</v>
      </c>
      <c r="U2933" s="42">
        <f>Beazley_data[[#This Row],[Acq_costs]]</f>
        <v>533574.94570588204</v>
      </c>
      <c r="V2933" s="40">
        <f t="shared" si="365"/>
        <v>516620.22409999999</v>
      </c>
      <c r="W2933" s="43">
        <f t="shared" si="366"/>
        <v>-3.2818540225402003E-2</v>
      </c>
      <c r="Y2933" s="44">
        <f>Beazley_data[[#This Row],[total_RC]]</f>
        <v>0.97053030895647996</v>
      </c>
      <c r="Z2933" s="45">
        <f t="shared" si="367"/>
        <v>0.96908361262932896</v>
      </c>
      <c r="AA2933" s="43">
        <f t="shared" si="368"/>
        <v>-1.492849851444505E-3</v>
      </c>
      <c r="AD2933" s="42">
        <f>Beazley_data[[#This Row],[Cat_incurred]]+Beazley_data[[#This Row],[incurred_exc_cat]]</f>
        <v>0</v>
      </c>
      <c r="AE2933" s="40">
        <f t="shared" si="369"/>
        <v>81250</v>
      </c>
      <c r="AF2933" s="43">
        <f t="shared" si="370"/>
        <v>1</v>
      </c>
    </row>
    <row r="2934" spans="1:32" x14ac:dyDescent="0.25">
      <c r="A2934" s="48" t="s">
        <v>3224</v>
      </c>
      <c r="B2934" s="48" t="s">
        <v>171</v>
      </c>
      <c r="C2934" s="49">
        <v>2021</v>
      </c>
      <c r="D2934" s="85">
        <v>25626603.474300001</v>
      </c>
      <c r="E2934" s="49">
        <v>4022613.96144498</v>
      </c>
      <c r="F2934" s="49">
        <v>12112.058750658</v>
      </c>
      <c r="G2934" s="49">
        <v>33362.841397878001</v>
      </c>
      <c r="H2934" s="49">
        <v>915241.65948311496</v>
      </c>
      <c r="I2934" s="49">
        <v>2029675.5095627001</v>
      </c>
      <c r="J2934" s="49">
        <v>1.1431559365539099</v>
      </c>
      <c r="K2934" s="49">
        <v>927353.71823377302</v>
      </c>
      <c r="L2934" s="49">
        <v>2063038.3509605799</v>
      </c>
      <c r="M2934" s="38">
        <f>IF(OR(Beazley_data[[#This Row],[total_RC]]&lt;0.6,Beazley_data[[#This Row],[total_RC]]&gt;2),1,Beazley_data[[#This Row],[total_RC]])</f>
        <v>1.1431559365539099</v>
      </c>
      <c r="P2934" s="39" t="str">
        <f>Beazley_data[[#This Row],[key]]</f>
        <v>TT2021</v>
      </c>
      <c r="Q2934" s="40">
        <f>Beazley_data[[#This Row],[WEP]]</f>
        <v>25626603.474300001</v>
      </c>
      <c r="R2934" s="40">
        <f t="shared" si="363"/>
        <v>27048420.508699998</v>
      </c>
      <c r="S2934" s="41">
        <f t="shared" si="364"/>
        <v>5.2565621491379749E-2</v>
      </c>
      <c r="U2934" s="42">
        <f>Beazley_data[[#This Row],[Acq_costs]]</f>
        <v>4022613.96144498</v>
      </c>
      <c r="V2934" s="40">
        <f t="shared" si="365"/>
        <v>4788547.8470999999</v>
      </c>
      <c r="W2934" s="43">
        <f t="shared" si="366"/>
        <v>0.15995118146702414</v>
      </c>
      <c r="Y2934" s="44">
        <f>Beazley_data[[#This Row],[total_RC]]</f>
        <v>1.1431559365539099</v>
      </c>
      <c r="Z2934" s="45">
        <f t="shared" si="367"/>
        <v>1.1437614604225801</v>
      </c>
      <c r="AA2934" s="43">
        <f t="shared" si="368"/>
        <v>5.2941447113147874E-4</v>
      </c>
      <c r="AD2934" s="42">
        <f>Beazley_data[[#This Row],[Cat_incurred]]+Beazley_data[[#This Row],[incurred_exc_cat]]</f>
        <v>2063038.3509605781</v>
      </c>
      <c r="AE2934" s="40">
        <f t="shared" si="369"/>
        <v>17089.6596394474</v>
      </c>
      <c r="AF2934" s="43">
        <f t="shared" si="370"/>
        <v>-119.71851601997658</v>
      </c>
    </row>
    <row r="2935" spans="1:32" x14ac:dyDescent="0.25">
      <c r="A2935" s="46" t="s">
        <v>3225</v>
      </c>
      <c r="B2935" s="46" t="s">
        <v>171</v>
      </c>
      <c r="C2935">
        <v>2022</v>
      </c>
      <c r="D2935" s="84">
        <v>4396992.8925999999</v>
      </c>
      <c r="E2935">
        <v>775939.92222352896</v>
      </c>
      <c r="F2935">
        <v>0</v>
      </c>
      <c r="G2935">
        <v>0</v>
      </c>
      <c r="H2935">
        <v>0</v>
      </c>
      <c r="I2935">
        <v>367100</v>
      </c>
      <c r="J2935">
        <v>0.97111744691201396</v>
      </c>
      <c r="K2935">
        <v>0</v>
      </c>
      <c r="L2935">
        <v>367100</v>
      </c>
      <c r="M2935" s="38">
        <f>IF(OR(Beazley_data[[#This Row],[total_RC]]&lt;0.6,Beazley_data[[#This Row],[total_RC]]&gt;2),1,Beazley_data[[#This Row],[total_RC]])</f>
        <v>0.97111744691201396</v>
      </c>
      <c r="P2935" s="39" t="str">
        <f>Beazley_data[[#This Row],[key]]</f>
        <v>TT2022</v>
      </c>
      <c r="Q2935" s="40">
        <f>Beazley_data[[#This Row],[WEP]]</f>
        <v>4396992.8925999999</v>
      </c>
      <c r="R2935" s="40">
        <f t="shared" si="363"/>
        <v>2882390.4440000001</v>
      </c>
      <c r="S2935" s="41">
        <f t="shared" si="364"/>
        <v>-0.52546748194811865</v>
      </c>
      <c r="U2935" s="42">
        <f>Beazley_data[[#This Row],[Acq_costs]]</f>
        <v>775939.92222352896</v>
      </c>
      <c r="V2935" s="40">
        <f t="shared" si="365"/>
        <v>508657.1372</v>
      </c>
      <c r="W2935" s="43">
        <f t="shared" si="366"/>
        <v>-0.52546748187755299</v>
      </c>
      <c r="Y2935" s="44">
        <f>Beazley_data[[#This Row],[total_RC]]</f>
        <v>0.97111744691201396</v>
      </c>
      <c r="Z2935" s="45">
        <f t="shared" si="367"/>
        <v>0.95508799312010995</v>
      </c>
      <c r="AA2935" s="43">
        <f t="shared" si="368"/>
        <v>-1.6783221972604342E-2</v>
      </c>
      <c r="AD2935" s="42">
        <f>Beazley_data[[#This Row],[Cat_incurred]]+Beazley_data[[#This Row],[incurred_exc_cat]]</f>
        <v>367100</v>
      </c>
      <c r="AE2935" s="40">
        <f t="shared" si="369"/>
        <v>0</v>
      </c>
      <c r="AF2935" s="43" t="str">
        <f t="shared" si="370"/>
        <v>no values</v>
      </c>
    </row>
    <row r="2936" spans="1:32" x14ac:dyDescent="0.25">
      <c r="A2936" s="48" t="s">
        <v>3226</v>
      </c>
      <c r="B2936" s="48" t="s">
        <v>171</v>
      </c>
      <c r="C2936" s="49">
        <v>2023</v>
      </c>
      <c r="D2936" s="85">
        <v>3436985.4586</v>
      </c>
      <c r="E2936" s="49">
        <v>595862.54922352894</v>
      </c>
      <c r="F2936" s="49">
        <v>0</v>
      </c>
      <c r="G2936" s="49">
        <v>0</v>
      </c>
      <c r="H2936" s="49">
        <v>0</v>
      </c>
      <c r="I2936" s="49">
        <v>0</v>
      </c>
      <c r="J2936" s="49">
        <v>0.806833759782701</v>
      </c>
      <c r="K2936" s="49">
        <v>0</v>
      </c>
      <c r="L2936" s="49">
        <v>0</v>
      </c>
      <c r="M2936" s="38">
        <f>IF(OR(Beazley_data[[#This Row],[total_RC]]&lt;0.6,Beazley_data[[#This Row],[total_RC]]&gt;2),1,Beazley_data[[#This Row],[total_RC]])</f>
        <v>0.806833759782701</v>
      </c>
      <c r="P2936" s="39" t="str">
        <f>Beazley_data[[#This Row],[key]]</f>
        <v>TT2023</v>
      </c>
      <c r="Q2936" s="40">
        <f>Beazley_data[[#This Row],[WEP]]</f>
        <v>3436985.4586</v>
      </c>
      <c r="R2936" s="40">
        <f t="shared" si="363"/>
        <v>0</v>
      </c>
      <c r="S2936" s="41" t="str">
        <f t="shared" si="364"/>
        <v>no values</v>
      </c>
      <c r="U2936" s="42">
        <f>Beazley_data[[#This Row],[Acq_costs]]</f>
        <v>595862.54922352894</v>
      </c>
      <c r="V2936" s="40">
        <f t="shared" si="365"/>
        <v>0</v>
      </c>
      <c r="W2936" s="43" t="str">
        <f t="shared" si="366"/>
        <v>no values</v>
      </c>
      <c r="Y2936" s="44">
        <f>Beazley_data[[#This Row],[total_RC]]</f>
        <v>0.806833759782701</v>
      </c>
      <c r="Z2936" s="45">
        <f t="shared" si="367"/>
        <v>0</v>
      </c>
      <c r="AA2936" s="43" t="str">
        <f t="shared" si="368"/>
        <v>no values</v>
      </c>
      <c r="AD2936" s="42">
        <f>Beazley_data[[#This Row],[Cat_incurred]]+Beazley_data[[#This Row],[incurred_exc_cat]]</f>
        <v>0</v>
      </c>
      <c r="AE2936" s="40">
        <f t="shared" si="369"/>
        <v>0</v>
      </c>
      <c r="AF2936" s="43" t="str">
        <f t="shared" si="370"/>
        <v>no values</v>
      </c>
    </row>
    <row r="2937" spans="1:32" x14ac:dyDescent="0.25">
      <c r="A2937" s="46" t="s">
        <v>3227</v>
      </c>
      <c r="B2937" s="46" t="s">
        <v>171</v>
      </c>
      <c r="C2937">
        <v>2024</v>
      </c>
      <c r="D2937" s="84">
        <v>1607025.8199</v>
      </c>
      <c r="E2937">
        <v>270697.86904117599</v>
      </c>
      <c r="F2937">
        <v>0</v>
      </c>
      <c r="G2937">
        <v>0</v>
      </c>
      <c r="H2937">
        <v>0</v>
      </c>
      <c r="I2937">
        <v>0</v>
      </c>
      <c r="J2937">
        <v>1.0565403619787599</v>
      </c>
      <c r="K2937">
        <v>0</v>
      </c>
      <c r="L2937">
        <v>0</v>
      </c>
      <c r="M2937" s="38">
        <f>IF(OR(Beazley_data[[#This Row],[total_RC]]&lt;0.6,Beazley_data[[#This Row],[total_RC]]&gt;2),1,Beazley_data[[#This Row],[total_RC]])</f>
        <v>1.0565403619787599</v>
      </c>
      <c r="P2937" s="39" t="str">
        <f>Beazley_data[[#This Row],[key]]</f>
        <v>TT2024</v>
      </c>
      <c r="Q2937" s="40">
        <f>Beazley_data[[#This Row],[WEP]]</f>
        <v>1607025.8199</v>
      </c>
      <c r="R2937" s="40">
        <f t="shared" si="363"/>
        <v>0</v>
      </c>
      <c r="S2937" s="41" t="str">
        <f t="shared" si="364"/>
        <v>no values</v>
      </c>
      <c r="U2937" s="42">
        <f>Beazley_data[[#This Row],[Acq_costs]]</f>
        <v>270697.86904117599</v>
      </c>
      <c r="V2937" s="40">
        <f t="shared" si="365"/>
        <v>0</v>
      </c>
      <c r="W2937" s="43" t="str">
        <f t="shared" si="366"/>
        <v>no values</v>
      </c>
      <c r="Y2937" s="44">
        <f>Beazley_data[[#This Row],[total_RC]]</f>
        <v>1.0565403619787599</v>
      </c>
      <c r="Z2937" s="45">
        <f t="shared" si="367"/>
        <v>0</v>
      </c>
      <c r="AA2937" s="43" t="str">
        <f t="shared" si="368"/>
        <v>no values</v>
      </c>
      <c r="AD2937" s="42">
        <f>Beazley_data[[#This Row],[Cat_incurred]]+Beazley_data[[#This Row],[incurred_exc_cat]]</f>
        <v>0</v>
      </c>
      <c r="AE2937" s="40">
        <f t="shared" si="369"/>
        <v>0</v>
      </c>
      <c r="AF2937" s="43" t="str">
        <f t="shared" si="370"/>
        <v>no values</v>
      </c>
    </row>
    <row r="2938" spans="1:32" x14ac:dyDescent="0.25">
      <c r="A2938" s="48" t="s">
        <v>3228</v>
      </c>
      <c r="B2938" s="48" t="s">
        <v>56</v>
      </c>
      <c r="C2938" s="49">
        <v>1998</v>
      </c>
      <c r="D2938" s="85">
        <v>244819.26610000001</v>
      </c>
      <c r="E2938" s="49">
        <v>42720.421147222201</v>
      </c>
      <c r="F2938" s="49">
        <v>0</v>
      </c>
      <c r="G2938" s="49">
        <v>0</v>
      </c>
      <c r="H2938" s="49">
        <v>0</v>
      </c>
      <c r="I2938" s="49">
        <v>0</v>
      </c>
      <c r="J2938" s="49"/>
      <c r="K2938" s="49">
        <v>0</v>
      </c>
      <c r="L2938" s="49">
        <v>0</v>
      </c>
      <c r="M2938" s="38">
        <f>IF(OR(Beazley_data[[#This Row],[total_RC]]&lt;0.6,Beazley_data[[#This Row],[total_RC]]&gt;2),1,Beazley_data[[#This Row],[total_RC]])</f>
        <v>1</v>
      </c>
      <c r="P2938" s="39" t="str">
        <f>Beazley_data[[#This Row],[key]]</f>
        <v>TU1998</v>
      </c>
      <c r="Q2938" s="40">
        <f>Beazley_data[[#This Row],[WEP]]</f>
        <v>244819.26610000001</v>
      </c>
      <c r="R2938" s="40">
        <f t="shared" si="363"/>
        <v>0</v>
      </c>
      <c r="S2938" s="41" t="str">
        <f t="shared" si="364"/>
        <v>no values</v>
      </c>
      <c r="U2938" s="42">
        <f>Beazley_data[[#This Row],[Acq_costs]]</f>
        <v>42720.421147222201</v>
      </c>
      <c r="V2938" s="40">
        <f t="shared" si="365"/>
        <v>0</v>
      </c>
      <c r="W2938" s="43" t="str">
        <f t="shared" si="366"/>
        <v>no values</v>
      </c>
      <c r="Y2938" s="44">
        <f>Beazley_data[[#This Row],[total_RC]]</f>
        <v>0</v>
      </c>
      <c r="Z2938" s="45">
        <f t="shared" si="367"/>
        <v>0</v>
      </c>
      <c r="AA2938" s="43" t="str">
        <f t="shared" si="368"/>
        <v>no values</v>
      </c>
      <c r="AD2938" s="42">
        <f>Beazley_data[[#This Row],[Cat_incurred]]+Beazley_data[[#This Row],[incurred_exc_cat]]</f>
        <v>0</v>
      </c>
      <c r="AE2938" s="40">
        <f t="shared" si="369"/>
        <v>0</v>
      </c>
      <c r="AF2938" s="43" t="str">
        <f t="shared" si="370"/>
        <v>no values</v>
      </c>
    </row>
    <row r="2939" spans="1:32" x14ac:dyDescent="0.25">
      <c r="A2939" s="46" t="s">
        <v>3229</v>
      </c>
      <c r="B2939" s="46" t="s">
        <v>56</v>
      </c>
      <c r="C2939">
        <v>1999</v>
      </c>
      <c r="D2939" s="84">
        <v>786621.65850000002</v>
      </c>
      <c r="E2939">
        <v>209908.965388382</v>
      </c>
      <c r="F2939">
        <v>0</v>
      </c>
      <c r="G2939">
        <v>0</v>
      </c>
      <c r="H2939">
        <v>0</v>
      </c>
      <c r="I2939">
        <v>0</v>
      </c>
      <c r="J2939">
        <v>0.85656616945433095</v>
      </c>
      <c r="K2939">
        <v>0</v>
      </c>
      <c r="L2939">
        <v>0</v>
      </c>
      <c r="M2939" s="38">
        <f>IF(OR(Beazley_data[[#This Row],[total_RC]]&lt;0.6,Beazley_data[[#This Row],[total_RC]]&gt;2),1,Beazley_data[[#This Row],[total_RC]])</f>
        <v>0.85656616945433095</v>
      </c>
      <c r="P2939" s="39" t="str">
        <f>Beazley_data[[#This Row],[key]]</f>
        <v>TU1999</v>
      </c>
      <c r="Q2939" s="40">
        <f>Beazley_data[[#This Row],[WEP]]</f>
        <v>786621.65850000002</v>
      </c>
      <c r="R2939" s="40">
        <f t="shared" si="363"/>
        <v>0</v>
      </c>
      <c r="S2939" s="41" t="str">
        <f t="shared" si="364"/>
        <v>no values</v>
      </c>
      <c r="U2939" s="42">
        <f>Beazley_data[[#This Row],[Acq_costs]]</f>
        <v>209908.965388382</v>
      </c>
      <c r="V2939" s="40">
        <f t="shared" si="365"/>
        <v>0</v>
      </c>
      <c r="W2939" s="43" t="str">
        <f t="shared" si="366"/>
        <v>no values</v>
      </c>
      <c r="Y2939" s="44">
        <f>Beazley_data[[#This Row],[total_RC]]</f>
        <v>0.85656616945433095</v>
      </c>
      <c r="Z2939" s="45">
        <f t="shared" si="367"/>
        <v>0</v>
      </c>
      <c r="AA2939" s="43" t="str">
        <f t="shared" si="368"/>
        <v>no values</v>
      </c>
      <c r="AD2939" s="42">
        <f>Beazley_data[[#This Row],[Cat_incurred]]+Beazley_data[[#This Row],[incurred_exc_cat]]</f>
        <v>0</v>
      </c>
      <c r="AE2939" s="40">
        <f t="shared" si="369"/>
        <v>0</v>
      </c>
      <c r="AF2939" s="43" t="str">
        <f t="shared" si="370"/>
        <v>no values</v>
      </c>
    </row>
    <row r="2940" spans="1:32" x14ac:dyDescent="0.25">
      <c r="A2940" s="48" t="s">
        <v>3230</v>
      </c>
      <c r="B2940" s="48" t="s">
        <v>56</v>
      </c>
      <c r="C2940" s="49">
        <v>2000</v>
      </c>
      <c r="D2940" s="85">
        <v>774228.13520000002</v>
      </c>
      <c r="E2940" s="49">
        <v>159614.49003738799</v>
      </c>
      <c r="F2940" s="49">
        <v>0</v>
      </c>
      <c r="G2940" s="49">
        <v>0</v>
      </c>
      <c r="H2940" s="49">
        <v>13627.490536380001</v>
      </c>
      <c r="I2940" s="49">
        <v>13627.490536380001</v>
      </c>
      <c r="J2940" s="49">
        <v>0.98728828622256204</v>
      </c>
      <c r="K2940" s="49">
        <v>13627.490536380001</v>
      </c>
      <c r="L2940" s="49">
        <v>13627.490536380001</v>
      </c>
      <c r="M2940" s="38">
        <f>IF(OR(Beazley_data[[#This Row],[total_RC]]&lt;0.6,Beazley_data[[#This Row],[total_RC]]&gt;2),1,Beazley_data[[#This Row],[total_RC]])</f>
        <v>0.98728828622256204</v>
      </c>
      <c r="P2940" s="39" t="str">
        <f>Beazley_data[[#This Row],[key]]</f>
        <v>TU2000</v>
      </c>
      <c r="Q2940" s="40">
        <f>Beazley_data[[#This Row],[WEP]]</f>
        <v>774228.13520000002</v>
      </c>
      <c r="R2940" s="40">
        <f t="shared" si="363"/>
        <v>804649.76444399997</v>
      </c>
      <c r="S2940" s="41">
        <f t="shared" si="364"/>
        <v>3.7807292797781167E-2</v>
      </c>
      <c r="U2940" s="42">
        <f>Beazley_data[[#This Row],[Acq_costs]]</f>
        <v>159614.49003738799</v>
      </c>
      <c r="V2940" s="40">
        <f t="shared" si="365"/>
        <v>165891.88177199999</v>
      </c>
      <c r="W2940" s="43">
        <f t="shared" si="366"/>
        <v>3.7840258773118141E-2</v>
      </c>
      <c r="Y2940" s="44">
        <f>Beazley_data[[#This Row],[total_RC]]</f>
        <v>0.98728828622256204</v>
      </c>
      <c r="Z2940" s="45">
        <f t="shared" si="367"/>
        <v>0.98728582671034804</v>
      </c>
      <c r="AA2940" s="43">
        <f t="shared" si="368"/>
        <v>-2.4911855791536872E-6</v>
      </c>
      <c r="AD2940" s="42">
        <f>Beazley_data[[#This Row],[Cat_incurred]]+Beazley_data[[#This Row],[incurred_exc_cat]]</f>
        <v>13627.490536380001</v>
      </c>
      <c r="AE2940" s="40">
        <f t="shared" si="369"/>
        <v>14366.494296000001</v>
      </c>
      <c r="AF2940" s="43">
        <f t="shared" si="370"/>
        <v>5.1439393939393938E-2</v>
      </c>
    </row>
    <row r="2941" spans="1:32" x14ac:dyDescent="0.25">
      <c r="A2941" s="46" t="s">
        <v>3231</v>
      </c>
      <c r="B2941" s="46" t="s">
        <v>56</v>
      </c>
      <c r="C2941">
        <v>2001</v>
      </c>
      <c r="D2941" s="84">
        <v>155074.0104</v>
      </c>
      <c r="E2941">
        <v>34256.401487254603</v>
      </c>
      <c r="F2941">
        <v>0</v>
      </c>
      <c r="G2941">
        <v>0</v>
      </c>
      <c r="H2941">
        <v>0</v>
      </c>
      <c r="I2941">
        <v>0</v>
      </c>
      <c r="J2941">
        <v>5.38631889450087</v>
      </c>
      <c r="K2941">
        <v>0</v>
      </c>
      <c r="L2941">
        <v>0</v>
      </c>
      <c r="M2941" s="38">
        <f>IF(OR(Beazley_data[[#This Row],[total_RC]]&lt;0.6,Beazley_data[[#This Row],[total_RC]]&gt;2),1,Beazley_data[[#This Row],[total_RC]])</f>
        <v>1</v>
      </c>
      <c r="P2941" s="39" t="str">
        <f>Beazley_data[[#This Row],[key]]</f>
        <v>TU2001</v>
      </c>
      <c r="Q2941" s="40">
        <f>Beazley_data[[#This Row],[WEP]]</f>
        <v>155074.0104</v>
      </c>
      <c r="R2941" s="40">
        <f t="shared" si="363"/>
        <v>157422.504044751</v>
      </c>
      <c r="S2941" s="41">
        <f t="shared" si="364"/>
        <v>1.4918411182707291E-2</v>
      </c>
      <c r="U2941" s="42">
        <f>Beazley_data[[#This Row],[Acq_costs]]</f>
        <v>34256.401487254603</v>
      </c>
      <c r="V2941" s="40">
        <f t="shared" si="365"/>
        <v>34626.888352177397</v>
      </c>
      <c r="W2941" s="43">
        <f t="shared" si="366"/>
        <v>1.069939814270077E-2</v>
      </c>
      <c r="Y2941" s="44">
        <f>Beazley_data[[#This Row],[total_RC]]</f>
        <v>5.38631889450087</v>
      </c>
      <c r="Z2941" s="45">
        <f t="shared" si="367"/>
        <v>5.3819606800652204</v>
      </c>
      <c r="AA2941" s="43">
        <f t="shared" si="368"/>
        <v>-8.0978191680076137E-4</v>
      </c>
      <c r="AD2941" s="42">
        <f>Beazley_data[[#This Row],[Cat_incurred]]+Beazley_data[[#This Row],[incurred_exc_cat]]</f>
        <v>0</v>
      </c>
      <c r="AE2941" s="40">
        <f t="shared" si="369"/>
        <v>0</v>
      </c>
      <c r="AF2941" s="43" t="str">
        <f t="shared" si="370"/>
        <v>no values</v>
      </c>
    </row>
    <row r="2942" spans="1:32" x14ac:dyDescent="0.25">
      <c r="A2942" s="48" t="s">
        <v>3232</v>
      </c>
      <c r="B2942" s="48" t="s">
        <v>56</v>
      </c>
      <c r="C2942" s="49">
        <v>2002</v>
      </c>
      <c r="D2942" s="85">
        <v>170764.66329999999</v>
      </c>
      <c r="E2942" s="49">
        <v>17097.693326123001</v>
      </c>
      <c r="F2942" s="49">
        <v>0</v>
      </c>
      <c r="G2942" s="49">
        <v>0</v>
      </c>
      <c r="H2942" s="49">
        <v>0</v>
      </c>
      <c r="I2942" s="49">
        <v>0</v>
      </c>
      <c r="J2942" s="49"/>
      <c r="K2942" s="49">
        <v>0</v>
      </c>
      <c r="L2942" s="49">
        <v>0</v>
      </c>
      <c r="M2942" s="38">
        <f>IF(OR(Beazley_data[[#This Row],[total_RC]]&lt;0.6,Beazley_data[[#This Row],[total_RC]]&gt;2),1,Beazley_data[[#This Row],[total_RC]])</f>
        <v>1</v>
      </c>
      <c r="P2942" s="39" t="str">
        <f>Beazley_data[[#This Row],[key]]</f>
        <v>TU2002</v>
      </c>
      <c r="Q2942" s="40">
        <f>Beazley_data[[#This Row],[WEP]]</f>
        <v>170764.66329999999</v>
      </c>
      <c r="R2942" s="40">
        <f t="shared" si="363"/>
        <v>177441.45972799999</v>
      </c>
      <c r="S2942" s="41">
        <f t="shared" si="364"/>
        <v>3.7628164456237359E-2</v>
      </c>
      <c r="U2942" s="42">
        <f>Beazley_data[[#This Row],[Acq_costs]]</f>
        <v>17097.693326123001</v>
      </c>
      <c r="V2942" s="40">
        <f t="shared" si="365"/>
        <v>17759.275224000001</v>
      </c>
      <c r="W2942" s="43">
        <f t="shared" si="366"/>
        <v>3.7252753253293476E-2</v>
      </c>
      <c r="Y2942" s="44">
        <f>Beazley_data[[#This Row],[total_RC]]</f>
        <v>0</v>
      </c>
      <c r="Z2942" s="45">
        <f t="shared" si="367"/>
        <v>0</v>
      </c>
      <c r="AA2942" s="43" t="str">
        <f t="shared" si="368"/>
        <v>no values</v>
      </c>
      <c r="AD2942" s="42">
        <f>Beazley_data[[#This Row],[Cat_incurred]]+Beazley_data[[#This Row],[incurred_exc_cat]]</f>
        <v>0</v>
      </c>
      <c r="AE2942" s="40">
        <f t="shared" si="369"/>
        <v>0</v>
      </c>
      <c r="AF2942" s="43" t="str">
        <f t="shared" si="370"/>
        <v>no values</v>
      </c>
    </row>
    <row r="2943" spans="1:32" x14ac:dyDescent="0.25">
      <c r="A2943" s="46" t="s">
        <v>3233</v>
      </c>
      <c r="B2943" s="46" t="s">
        <v>56</v>
      </c>
      <c r="C2943">
        <v>2003</v>
      </c>
      <c r="D2943" s="84">
        <v>309244.2121</v>
      </c>
      <c r="E2943">
        <v>5596.9456838235301</v>
      </c>
      <c r="F2943">
        <v>0</v>
      </c>
      <c r="G2943">
        <v>0</v>
      </c>
      <c r="H2943">
        <v>0</v>
      </c>
      <c r="I2943">
        <v>0</v>
      </c>
      <c r="J2943">
        <v>0.824436777854897</v>
      </c>
      <c r="K2943">
        <v>0</v>
      </c>
      <c r="L2943">
        <v>0</v>
      </c>
      <c r="M2943" s="38">
        <f>IF(OR(Beazley_data[[#This Row],[total_RC]]&lt;0.6,Beazley_data[[#This Row],[total_RC]]&gt;2),1,Beazley_data[[#This Row],[total_RC]])</f>
        <v>0.824436777854897</v>
      </c>
      <c r="P2943" s="39" t="str">
        <f>Beazley_data[[#This Row],[key]]</f>
        <v>TU2003</v>
      </c>
      <c r="Q2943" s="40">
        <f>Beazley_data[[#This Row],[WEP]]</f>
        <v>309244.2121</v>
      </c>
      <c r="R2943" s="40">
        <f t="shared" si="363"/>
        <v>321419.18107200001</v>
      </c>
      <c r="S2943" s="41">
        <f t="shared" si="364"/>
        <v>3.7878787853898269E-2</v>
      </c>
      <c r="U2943" s="42">
        <f>Beazley_data[[#This Row],[Acq_costs]]</f>
        <v>5596.9456838235301</v>
      </c>
      <c r="V2943" s="40">
        <f t="shared" si="365"/>
        <v>5817.2979480000004</v>
      </c>
      <c r="W2943" s="43">
        <f t="shared" si="366"/>
        <v>3.7878799770300203E-2</v>
      </c>
      <c r="Y2943" s="44">
        <f>Beazley_data[[#This Row],[total_RC]]</f>
        <v>0.824436777854897</v>
      </c>
      <c r="Z2943" s="45">
        <f t="shared" si="367"/>
        <v>0.82443677953790195</v>
      </c>
      <c r="AA2943" s="43">
        <f t="shared" si="368"/>
        <v>2.0413996553662952E-9</v>
      </c>
      <c r="AD2943" s="42">
        <f>Beazley_data[[#This Row],[Cat_incurred]]+Beazley_data[[#This Row],[incurred_exc_cat]]</f>
        <v>0</v>
      </c>
      <c r="AE2943" s="40">
        <f t="shared" si="369"/>
        <v>0</v>
      </c>
      <c r="AF2943" s="43" t="str">
        <f t="shared" si="370"/>
        <v>no values</v>
      </c>
    </row>
    <row r="2944" spans="1:32" x14ac:dyDescent="0.25">
      <c r="A2944" s="48" t="s">
        <v>3234</v>
      </c>
      <c r="B2944" s="48" t="s">
        <v>56</v>
      </c>
      <c r="C2944" s="49">
        <v>2004</v>
      </c>
      <c r="D2944" s="85">
        <v>99562.821200000006</v>
      </c>
      <c r="E2944" s="49">
        <v>19640.765175</v>
      </c>
      <c r="F2944" s="49">
        <v>0</v>
      </c>
      <c r="G2944" s="49">
        <v>0</v>
      </c>
      <c r="H2944" s="49">
        <v>0</v>
      </c>
      <c r="I2944" s="49">
        <v>0</v>
      </c>
      <c r="J2944" s="49"/>
      <c r="K2944" s="49">
        <v>0</v>
      </c>
      <c r="L2944" s="49">
        <v>0</v>
      </c>
      <c r="M2944" s="38">
        <f>IF(OR(Beazley_data[[#This Row],[total_RC]]&lt;0.6,Beazley_data[[#This Row],[total_RC]]&gt;2),1,Beazley_data[[#This Row],[total_RC]])</f>
        <v>1</v>
      </c>
      <c r="P2944" s="39" t="str">
        <f>Beazley_data[[#This Row],[key]]</f>
        <v>TU2004</v>
      </c>
      <c r="Q2944" s="40">
        <f>Beazley_data[[#This Row],[WEP]]</f>
        <v>99562.821200000006</v>
      </c>
      <c r="R2944" s="40">
        <f t="shared" si="363"/>
        <v>100150.838328</v>
      </c>
      <c r="S2944" s="41">
        <f t="shared" si="364"/>
        <v>5.871315086491846E-3</v>
      </c>
      <c r="U2944" s="42">
        <f>Beazley_data[[#This Row],[Acq_costs]]</f>
        <v>19640.765175</v>
      </c>
      <c r="V2944" s="40">
        <f t="shared" si="365"/>
        <v>19787.769423999998</v>
      </c>
      <c r="W2944" s="43">
        <f t="shared" si="366"/>
        <v>7.4290459854308138E-3</v>
      </c>
      <c r="Y2944" s="44">
        <f>Beazley_data[[#This Row],[total_RC]]</f>
        <v>0</v>
      </c>
      <c r="Z2944" s="45">
        <f t="shared" si="367"/>
        <v>0</v>
      </c>
      <c r="AA2944" s="43" t="str">
        <f t="shared" si="368"/>
        <v>no values</v>
      </c>
      <c r="AD2944" s="42">
        <f>Beazley_data[[#This Row],[Cat_incurred]]+Beazley_data[[#This Row],[incurred_exc_cat]]</f>
        <v>0</v>
      </c>
      <c r="AE2944" s="40">
        <f t="shared" si="369"/>
        <v>0</v>
      </c>
      <c r="AF2944" s="43" t="str">
        <f t="shared" si="370"/>
        <v>no values</v>
      </c>
    </row>
    <row r="2945" spans="1:32" x14ac:dyDescent="0.25">
      <c r="A2945" s="46" t="s">
        <v>3235</v>
      </c>
      <c r="B2945" s="46" t="s">
        <v>56</v>
      </c>
      <c r="C2945">
        <v>2005</v>
      </c>
      <c r="D2945" s="84">
        <v>347631.54849999998</v>
      </c>
      <c r="E2945">
        <v>35436.9032570813</v>
      </c>
      <c r="F2945">
        <v>0</v>
      </c>
      <c r="G2945">
        <v>0</v>
      </c>
      <c r="H2945">
        <v>0</v>
      </c>
      <c r="I2945">
        <v>0</v>
      </c>
      <c r="J2945">
        <v>0.98593352355980601</v>
      </c>
      <c r="K2945">
        <v>0</v>
      </c>
      <c r="L2945">
        <v>0</v>
      </c>
      <c r="M2945" s="38">
        <f>IF(OR(Beazley_data[[#This Row],[total_RC]]&lt;0.6,Beazley_data[[#This Row],[total_RC]]&gt;2),1,Beazley_data[[#This Row],[total_RC]])</f>
        <v>0.98593352355980601</v>
      </c>
      <c r="P2945" s="39" t="str">
        <f>Beazley_data[[#This Row],[key]]</f>
        <v>TU2005</v>
      </c>
      <c r="Q2945" s="40">
        <f>Beazley_data[[#This Row],[WEP]]</f>
        <v>347631.54849999998</v>
      </c>
      <c r="R2945" s="40">
        <f t="shared" si="363"/>
        <v>360539.48347199999</v>
      </c>
      <c r="S2945" s="41">
        <f t="shared" si="364"/>
        <v>3.5801723704977979E-2</v>
      </c>
      <c r="U2945" s="42">
        <f>Beazley_data[[#This Row],[Acq_costs]]</f>
        <v>35436.9032570813</v>
      </c>
      <c r="V2945" s="40">
        <f t="shared" si="365"/>
        <v>36571.033320000002</v>
      </c>
      <c r="W2945" s="43">
        <f t="shared" si="366"/>
        <v>3.1011704071770608E-2</v>
      </c>
      <c r="Y2945" s="44">
        <f>Beazley_data[[#This Row],[total_RC]]</f>
        <v>0.98593352355980601</v>
      </c>
      <c r="Z2945" s="45">
        <f t="shared" si="367"/>
        <v>0.98593352138016299</v>
      </c>
      <c r="AA2945" s="43">
        <f t="shared" si="368"/>
        <v>-2.2107403535441263E-9</v>
      </c>
      <c r="AD2945" s="42">
        <f>Beazley_data[[#This Row],[Cat_incurred]]+Beazley_data[[#This Row],[incurred_exc_cat]]</f>
        <v>0</v>
      </c>
      <c r="AE2945" s="40">
        <f t="shared" si="369"/>
        <v>0</v>
      </c>
      <c r="AF2945" s="43" t="str">
        <f t="shared" si="370"/>
        <v>no values</v>
      </c>
    </row>
    <row r="2946" spans="1:32" x14ac:dyDescent="0.25">
      <c r="A2946" s="48" t="s">
        <v>3236</v>
      </c>
      <c r="B2946" s="48" t="s">
        <v>56</v>
      </c>
      <c r="C2946" s="49">
        <v>2006</v>
      </c>
      <c r="D2946" s="85">
        <v>317631.64079999999</v>
      </c>
      <c r="E2946" s="49">
        <v>52483.129818105597</v>
      </c>
      <c r="F2946" s="49">
        <v>0</v>
      </c>
      <c r="G2946" s="49">
        <v>0</v>
      </c>
      <c r="H2946" s="49">
        <v>0</v>
      </c>
      <c r="I2946" s="49">
        <v>0</v>
      </c>
      <c r="J2946" s="49">
        <v>0.973444715781144</v>
      </c>
      <c r="K2946" s="49">
        <v>0</v>
      </c>
      <c r="L2946" s="49">
        <v>0</v>
      </c>
      <c r="M2946" s="38">
        <f>IF(OR(Beazley_data[[#This Row],[total_RC]]&lt;0.6,Beazley_data[[#This Row],[total_RC]]&gt;2),1,Beazley_data[[#This Row],[total_RC]])</f>
        <v>0.973444715781144</v>
      </c>
      <c r="P2946" s="39" t="str">
        <f>Beazley_data[[#This Row],[key]]</f>
        <v>TU2006</v>
      </c>
      <c r="Q2946" s="40">
        <f>Beazley_data[[#This Row],[WEP]]</f>
        <v>317631.64079999999</v>
      </c>
      <c r="R2946" s="40">
        <f t="shared" ref="R2946:R3009" si="371">IFERROR(INDEX($AJ$4:$CZ$182,MATCH($B2946,$AI$4:$AI$182,0),MATCH($C2946&amp;"WEP",$AJ$1:$FQ$1,0)),0)</f>
        <v>330136.82354399998</v>
      </c>
      <c r="S2946" s="41">
        <f t="shared" ref="S2946:S3009" si="372">IFERROR((R2946-Q2946)/R2946,"no values")</f>
        <v>3.7878787981775457E-2</v>
      </c>
      <c r="U2946" s="42">
        <f>Beazley_data[[#This Row],[Acq_costs]]</f>
        <v>52483.129818105597</v>
      </c>
      <c r="V2946" s="40">
        <f t="shared" ref="V2946:V3009" si="373">IFERROR(INDEX($AJ$4:$FQ$182,MATCH($B2946,$AI$4:$AI$182,0),MATCH($C2946&amp;"Acquisition Cost",$AJ$1:$FQ$1,0)),0)</f>
        <v>54549.394679999998</v>
      </c>
      <c r="W2946" s="43">
        <f t="shared" ref="W2946:W3009" si="374">IFERROR((V2946-U2946)/V2946,"no values")</f>
        <v>3.7878786263635229E-2</v>
      </c>
      <c r="Y2946" s="44">
        <f>Beazley_data[[#This Row],[total_RC]]</f>
        <v>0.973444715781144</v>
      </c>
      <c r="Z2946" s="45">
        <f t="shared" ref="Z2946:Z3009" si="375">IFERROR(INDEX($AJ$4:$FQ$182,MATCH($B2946,$AI$4:$AI$182,0),MATCH($C2946&amp;"RC",$AJ$1:$FQ$1,0)),0)</f>
        <v>0.97344471481152195</v>
      </c>
      <c r="AA2946" s="43">
        <f t="shared" ref="AA2946:AA3009" si="376">IFERROR((Z2946-Y2946)/Z2946,"no values")</f>
        <v>-9.9607305331768412E-10</v>
      </c>
      <c r="AD2946" s="42">
        <f>Beazley_data[[#This Row],[Cat_incurred]]+Beazley_data[[#This Row],[incurred_exc_cat]]</f>
        <v>0</v>
      </c>
      <c r="AE2946" s="40">
        <f t="shared" ref="AE2946:AE3009" si="377">IFERROR(INDEX($AJ$4:$FQ$182,MATCH($B2946,$AI$4:$AI$182,0),MATCH($C2946&amp;"Total Incurred (Cat)",$AJ$1:$FQ$1,0)),0)+IFERROR(INDEX($AJ$4:$FQ$182,MATCH($B2946,$AI$4:$AI$182,0),MATCH($C2946&amp;"Total Incurred (Non Cat)",$AJ$1:$FQ$1,0)),0)</f>
        <v>0</v>
      </c>
      <c r="AF2946" s="43" t="str">
        <f t="shared" ref="AF2946:AF3009" si="378">IFERROR((AE2946-AD2946)/AE2946,"no values")</f>
        <v>no values</v>
      </c>
    </row>
    <row r="2947" spans="1:32" x14ac:dyDescent="0.25">
      <c r="A2947" s="46" t="s">
        <v>3237</v>
      </c>
      <c r="B2947" s="46" t="s">
        <v>56</v>
      </c>
      <c r="C2947">
        <v>2007</v>
      </c>
      <c r="D2947" s="84">
        <v>863073.65720000002</v>
      </c>
      <c r="E2947">
        <v>139007.90006915599</v>
      </c>
      <c r="F2947">
        <v>0</v>
      </c>
      <c r="G2947">
        <v>0</v>
      </c>
      <c r="H2947">
        <v>0</v>
      </c>
      <c r="I2947">
        <v>0</v>
      </c>
      <c r="J2947">
        <v>0.81857346361101402</v>
      </c>
      <c r="K2947">
        <v>0</v>
      </c>
      <c r="L2947">
        <v>0</v>
      </c>
      <c r="M2947" s="38">
        <f>IF(OR(Beazley_data[[#This Row],[total_RC]]&lt;0.6,Beazley_data[[#This Row],[total_RC]]&gt;2),1,Beazley_data[[#This Row],[total_RC]])</f>
        <v>0.81857346361101402</v>
      </c>
      <c r="P2947" s="39" t="str">
        <f>Beazley_data[[#This Row],[key]]</f>
        <v>TU2007</v>
      </c>
      <c r="Q2947" s="40">
        <f>Beazley_data[[#This Row],[WEP]]</f>
        <v>863073.65720000002</v>
      </c>
      <c r="R2947" s="40">
        <f t="shared" si="371"/>
        <v>892400.91472799995</v>
      </c>
      <c r="S2947" s="41">
        <f t="shared" si="372"/>
        <v>3.2863320783281309E-2</v>
      </c>
      <c r="U2947" s="42">
        <f>Beazley_data[[#This Row],[Acq_costs]]</f>
        <v>139007.90006915599</v>
      </c>
      <c r="V2947" s="40">
        <f t="shared" si="373"/>
        <v>144276.697212</v>
      </c>
      <c r="W2947" s="43">
        <f t="shared" si="374"/>
        <v>3.6518698061836295E-2</v>
      </c>
      <c r="Y2947" s="44">
        <f>Beazley_data[[#This Row],[total_RC]]</f>
        <v>0.81857346361101402</v>
      </c>
      <c r="Z2947" s="45">
        <f t="shared" si="375"/>
        <v>0.81793544959197195</v>
      </c>
      <c r="AA2947" s="43">
        <f t="shared" si="376"/>
        <v>-7.800297925225515E-4</v>
      </c>
      <c r="AD2947" s="42">
        <f>Beazley_data[[#This Row],[Cat_incurred]]+Beazley_data[[#This Row],[incurred_exc_cat]]</f>
        <v>0</v>
      </c>
      <c r="AE2947" s="40">
        <f t="shared" si="377"/>
        <v>0</v>
      </c>
      <c r="AF2947" s="43" t="str">
        <f t="shared" si="378"/>
        <v>no values</v>
      </c>
    </row>
    <row r="2948" spans="1:32" x14ac:dyDescent="0.25">
      <c r="A2948" s="48" t="s">
        <v>3238</v>
      </c>
      <c r="B2948" s="48" t="s">
        <v>56</v>
      </c>
      <c r="C2948" s="49">
        <v>2008</v>
      </c>
      <c r="D2948" s="85">
        <v>1780160.4369000001</v>
      </c>
      <c r="E2948" s="49">
        <v>105418.330908137</v>
      </c>
      <c r="F2948" s="49">
        <v>0</v>
      </c>
      <c r="G2948" s="49">
        <v>0</v>
      </c>
      <c r="H2948" s="49">
        <v>0</v>
      </c>
      <c r="I2948" s="49">
        <v>0</v>
      </c>
      <c r="J2948" s="49">
        <v>0.95247656405450398</v>
      </c>
      <c r="K2948" s="49">
        <v>0</v>
      </c>
      <c r="L2948" s="49">
        <v>0</v>
      </c>
      <c r="M2948" s="38">
        <f>IF(OR(Beazley_data[[#This Row],[total_RC]]&lt;0.6,Beazley_data[[#This Row],[total_RC]]&gt;2),1,Beazley_data[[#This Row],[total_RC]])</f>
        <v>0.95247656405450398</v>
      </c>
      <c r="P2948" s="39" t="str">
        <f>Beazley_data[[#This Row],[key]]</f>
        <v>TU2008</v>
      </c>
      <c r="Q2948" s="40">
        <f>Beazley_data[[#This Row],[WEP]]</f>
        <v>1780160.4369000001</v>
      </c>
      <c r="R2948" s="40">
        <f t="shared" si="371"/>
        <v>1848236.5832239999</v>
      </c>
      <c r="S2948" s="41">
        <f t="shared" si="372"/>
        <v>3.6833026108189129E-2</v>
      </c>
      <c r="U2948" s="42">
        <f>Beazley_data[[#This Row],[Acq_costs]]</f>
        <v>105418.330908137</v>
      </c>
      <c r="V2948" s="40">
        <f t="shared" si="373"/>
        <v>109054.706752</v>
      </c>
      <c r="W2948" s="43">
        <f t="shared" si="374"/>
        <v>3.3344510770474504E-2</v>
      </c>
      <c r="Y2948" s="44">
        <f>Beazley_data[[#This Row],[total_RC]]</f>
        <v>0.95247656405450398</v>
      </c>
      <c r="Z2948" s="45">
        <f t="shared" si="375"/>
        <v>0.952628316304724</v>
      </c>
      <c r="AA2948" s="43">
        <f t="shared" si="376"/>
        <v>1.5929848779707521E-4</v>
      </c>
      <c r="AD2948" s="42">
        <f>Beazley_data[[#This Row],[Cat_incurred]]+Beazley_data[[#This Row],[incurred_exc_cat]]</f>
        <v>0</v>
      </c>
      <c r="AE2948" s="40">
        <f t="shared" si="377"/>
        <v>0</v>
      </c>
      <c r="AF2948" s="43" t="str">
        <f t="shared" si="378"/>
        <v>no values</v>
      </c>
    </row>
    <row r="2949" spans="1:32" x14ac:dyDescent="0.25">
      <c r="A2949" s="46" t="s">
        <v>3239</v>
      </c>
      <c r="B2949" s="46" t="s">
        <v>56</v>
      </c>
      <c r="C2949">
        <v>2009</v>
      </c>
      <c r="D2949" s="84">
        <v>1978050.8885999999</v>
      </c>
      <c r="E2949">
        <v>64471.843720041303</v>
      </c>
      <c r="F2949">
        <v>0</v>
      </c>
      <c r="G2949">
        <v>0</v>
      </c>
      <c r="H2949">
        <v>0</v>
      </c>
      <c r="I2949">
        <v>0</v>
      </c>
      <c r="J2949">
        <v>0.98877534335599904</v>
      </c>
      <c r="K2949">
        <v>0</v>
      </c>
      <c r="L2949">
        <v>0</v>
      </c>
      <c r="M2949" s="38">
        <f>IF(OR(Beazley_data[[#This Row],[total_RC]]&lt;0.6,Beazley_data[[#This Row],[total_RC]]&gt;2),1,Beazley_data[[#This Row],[total_RC]])</f>
        <v>0.98877534335599904</v>
      </c>
      <c r="P2949" s="39" t="str">
        <f>Beazley_data[[#This Row],[key]]</f>
        <v>TU2009</v>
      </c>
      <c r="Q2949" s="40">
        <f>Beazley_data[[#This Row],[WEP]]</f>
        <v>1978050.8885999999</v>
      </c>
      <c r="R2949" s="40">
        <f t="shared" si="371"/>
        <v>2051048.120776</v>
      </c>
      <c r="S2949" s="41">
        <f t="shared" si="372"/>
        <v>3.559020943320531E-2</v>
      </c>
      <c r="U2949" s="42">
        <f>Beazley_data[[#This Row],[Acq_costs]]</f>
        <v>64471.843720041303</v>
      </c>
      <c r="V2949" s="40">
        <f t="shared" si="373"/>
        <v>65307.113852000002</v>
      </c>
      <c r="W2949" s="43">
        <f t="shared" si="374"/>
        <v>1.278987973425991E-2</v>
      </c>
      <c r="Y2949" s="44">
        <f>Beazley_data[[#This Row],[total_RC]]</f>
        <v>0.98877534335599904</v>
      </c>
      <c r="Z2949" s="45">
        <f t="shared" si="375"/>
        <v>0.98886908660006201</v>
      </c>
      <c r="AA2949" s="43">
        <f t="shared" si="376"/>
        <v>9.4798437258545855E-5</v>
      </c>
      <c r="AD2949" s="42">
        <f>Beazley_data[[#This Row],[Cat_incurred]]+Beazley_data[[#This Row],[incurred_exc_cat]]</f>
        <v>0</v>
      </c>
      <c r="AE2949" s="40">
        <f t="shared" si="377"/>
        <v>0</v>
      </c>
      <c r="AF2949" s="43" t="str">
        <f t="shared" si="378"/>
        <v>no values</v>
      </c>
    </row>
    <row r="2950" spans="1:32" x14ac:dyDescent="0.25">
      <c r="A2950" s="48" t="s">
        <v>3240</v>
      </c>
      <c r="B2950" s="48" t="s">
        <v>56</v>
      </c>
      <c r="C2950" s="49">
        <v>2010</v>
      </c>
      <c r="D2950" s="85">
        <v>1916529.5818</v>
      </c>
      <c r="E2950" s="49">
        <v>64354.459506225401</v>
      </c>
      <c r="F2950" s="49">
        <v>0</v>
      </c>
      <c r="G2950" s="49">
        <v>0</v>
      </c>
      <c r="H2950" s="49">
        <v>0</v>
      </c>
      <c r="I2950" s="49">
        <v>0</v>
      </c>
      <c r="J2950" s="49">
        <v>0.87495590862867201</v>
      </c>
      <c r="K2950" s="49">
        <v>0</v>
      </c>
      <c r="L2950" s="49">
        <v>0</v>
      </c>
      <c r="M2950" s="38">
        <f>IF(OR(Beazley_data[[#This Row],[total_RC]]&lt;0.6,Beazley_data[[#This Row],[total_RC]]&gt;2),1,Beazley_data[[#This Row],[total_RC]])</f>
        <v>0.87495590862867201</v>
      </c>
      <c r="P2950" s="39" t="str">
        <f>Beazley_data[[#This Row],[key]]</f>
        <v>TU2010</v>
      </c>
      <c r="Q2950" s="40">
        <f>Beazley_data[[#This Row],[WEP]]</f>
        <v>1916529.5818</v>
      </c>
      <c r="R2950" s="40">
        <f t="shared" si="371"/>
        <v>1992144.503056</v>
      </c>
      <c r="S2950" s="41">
        <f t="shared" si="372"/>
        <v>3.7956544387219272E-2</v>
      </c>
      <c r="U2950" s="42">
        <f>Beazley_data[[#This Row],[Acq_costs]]</f>
        <v>64354.459506225401</v>
      </c>
      <c r="V2950" s="40">
        <f t="shared" si="373"/>
        <v>67288.715295999995</v>
      </c>
      <c r="W2950" s="43">
        <f t="shared" si="374"/>
        <v>4.3606952174178627E-2</v>
      </c>
      <c r="Y2950" s="44">
        <f>Beazley_data[[#This Row],[total_RC]]</f>
        <v>0.87495590862867201</v>
      </c>
      <c r="Z2950" s="45">
        <f t="shared" si="375"/>
        <v>0.87492515107388302</v>
      </c>
      <c r="AA2950" s="43">
        <f t="shared" si="376"/>
        <v>-3.5154498360497559E-5</v>
      </c>
      <c r="AD2950" s="42">
        <f>Beazley_data[[#This Row],[Cat_incurred]]+Beazley_data[[#This Row],[incurred_exc_cat]]</f>
        <v>0</v>
      </c>
      <c r="AE2950" s="40">
        <f t="shared" si="377"/>
        <v>0</v>
      </c>
      <c r="AF2950" s="43" t="str">
        <f t="shared" si="378"/>
        <v>no values</v>
      </c>
    </row>
    <row r="2951" spans="1:32" x14ac:dyDescent="0.25">
      <c r="A2951" s="46" t="s">
        <v>3241</v>
      </c>
      <c r="B2951" s="46" t="s">
        <v>56</v>
      </c>
      <c r="C2951">
        <v>2011</v>
      </c>
      <c r="D2951" s="84">
        <v>1753001.2962</v>
      </c>
      <c r="E2951">
        <v>39436.415835532702</v>
      </c>
      <c r="F2951">
        <v>0</v>
      </c>
      <c r="G2951">
        <v>0</v>
      </c>
      <c r="H2951">
        <v>0</v>
      </c>
      <c r="I2951">
        <v>0</v>
      </c>
      <c r="J2951">
        <v>0.987590958320264</v>
      </c>
      <c r="K2951">
        <v>0</v>
      </c>
      <c r="L2951">
        <v>0</v>
      </c>
      <c r="M2951" s="38">
        <f>IF(OR(Beazley_data[[#This Row],[total_RC]]&lt;0.6,Beazley_data[[#This Row],[total_RC]]&gt;2),1,Beazley_data[[#This Row],[total_RC]])</f>
        <v>0.987590958320264</v>
      </c>
      <c r="P2951" s="39" t="str">
        <f>Beazley_data[[#This Row],[key]]</f>
        <v>TU2011</v>
      </c>
      <c r="Q2951" s="40">
        <f>Beazley_data[[#This Row],[WEP]]</f>
        <v>1753001.2962</v>
      </c>
      <c r="R2951" s="40">
        <f t="shared" si="371"/>
        <v>1823803.0273200001</v>
      </c>
      <c r="S2951" s="41">
        <f t="shared" si="372"/>
        <v>3.8820930801962875E-2</v>
      </c>
      <c r="U2951" s="42">
        <f>Beazley_data[[#This Row],[Acq_costs]]</f>
        <v>39436.415835532702</v>
      </c>
      <c r="V2951" s="40">
        <f t="shared" si="373"/>
        <v>41745.611471999997</v>
      </c>
      <c r="W2951" s="43">
        <f t="shared" si="374"/>
        <v>5.5315889623898315E-2</v>
      </c>
      <c r="Y2951" s="44">
        <f>Beazley_data[[#This Row],[total_RC]]</f>
        <v>0.987590958320264</v>
      </c>
      <c r="Z2951" s="45">
        <f t="shared" si="375"/>
        <v>0.98747049407566601</v>
      </c>
      <c r="AA2951" s="43">
        <f t="shared" si="376"/>
        <v>-1.2199275352602546E-4</v>
      </c>
      <c r="AD2951" s="42">
        <f>Beazley_data[[#This Row],[Cat_incurred]]+Beazley_data[[#This Row],[incurred_exc_cat]]</f>
        <v>0</v>
      </c>
      <c r="AE2951" s="40">
        <f t="shared" si="377"/>
        <v>0</v>
      </c>
      <c r="AF2951" s="43" t="str">
        <f t="shared" si="378"/>
        <v>no values</v>
      </c>
    </row>
    <row r="2952" spans="1:32" x14ac:dyDescent="0.25">
      <c r="A2952" s="48" t="s">
        <v>3242</v>
      </c>
      <c r="B2952" s="48" t="s">
        <v>56</v>
      </c>
      <c r="C2952" s="49">
        <v>2012</v>
      </c>
      <c r="D2952" s="85">
        <v>1752664.6468</v>
      </c>
      <c r="E2952" s="49">
        <v>66151.651819184306</v>
      </c>
      <c r="F2952" s="49">
        <v>0</v>
      </c>
      <c r="G2952" s="49">
        <v>0</v>
      </c>
      <c r="H2952" s="49">
        <v>0</v>
      </c>
      <c r="I2952" s="49">
        <v>0</v>
      </c>
      <c r="J2952" s="49">
        <v>0.97434482983728898</v>
      </c>
      <c r="K2952" s="49">
        <v>0</v>
      </c>
      <c r="L2952" s="49">
        <v>0</v>
      </c>
      <c r="M2952" s="38">
        <f>IF(OR(Beazley_data[[#This Row],[total_RC]]&lt;0.6,Beazley_data[[#This Row],[total_RC]]&gt;2),1,Beazley_data[[#This Row],[total_RC]])</f>
        <v>0.97434482983728898</v>
      </c>
      <c r="P2952" s="39" t="str">
        <f>Beazley_data[[#This Row],[key]]</f>
        <v>TU2012</v>
      </c>
      <c r="Q2952" s="40">
        <f>Beazley_data[[#This Row],[WEP]]</f>
        <v>1752664.6468</v>
      </c>
      <c r="R2952" s="40">
        <f t="shared" si="371"/>
        <v>1820958.5304719999</v>
      </c>
      <c r="S2952" s="41">
        <f t="shared" si="372"/>
        <v>3.7504359670561996E-2</v>
      </c>
      <c r="U2952" s="42">
        <f>Beazley_data[[#This Row],[Acq_costs]]</f>
        <v>66151.651819184306</v>
      </c>
      <c r="V2952" s="40">
        <f t="shared" si="373"/>
        <v>68578.882031999994</v>
      </c>
      <c r="W2952" s="43">
        <f t="shared" si="374"/>
        <v>3.5393260153805131E-2</v>
      </c>
      <c r="Y2952" s="44">
        <f>Beazley_data[[#This Row],[total_RC]]</f>
        <v>0.97434482983728898</v>
      </c>
      <c r="Z2952" s="45">
        <f t="shared" si="375"/>
        <v>0.97488933931659505</v>
      </c>
      <c r="AA2952" s="43">
        <f t="shared" si="376"/>
        <v>5.5853465346925523E-4</v>
      </c>
      <c r="AD2952" s="42">
        <f>Beazley_data[[#This Row],[Cat_incurred]]+Beazley_data[[#This Row],[incurred_exc_cat]]</f>
        <v>0</v>
      </c>
      <c r="AE2952" s="40">
        <f t="shared" si="377"/>
        <v>0</v>
      </c>
      <c r="AF2952" s="43" t="str">
        <f t="shared" si="378"/>
        <v>no values</v>
      </c>
    </row>
    <row r="2953" spans="1:32" x14ac:dyDescent="0.25">
      <c r="A2953" s="46" t="s">
        <v>3243</v>
      </c>
      <c r="B2953" s="46" t="s">
        <v>56</v>
      </c>
      <c r="C2953">
        <v>2013</v>
      </c>
      <c r="D2953" s="84">
        <v>1901853.6839000001</v>
      </c>
      <c r="E2953">
        <v>89175.433931516702</v>
      </c>
      <c r="F2953">
        <v>0</v>
      </c>
      <c r="G2953">
        <v>0</v>
      </c>
      <c r="H2953">
        <v>0</v>
      </c>
      <c r="I2953">
        <v>0</v>
      </c>
      <c r="J2953">
        <v>0.98899670260042205</v>
      </c>
      <c r="K2953">
        <v>0</v>
      </c>
      <c r="L2953">
        <v>0</v>
      </c>
      <c r="M2953" s="38">
        <f>IF(OR(Beazley_data[[#This Row],[total_RC]]&lt;0.6,Beazley_data[[#This Row],[total_RC]]&gt;2),1,Beazley_data[[#This Row],[total_RC]])</f>
        <v>0.98899670260042205</v>
      </c>
      <c r="P2953" s="39" t="str">
        <f>Beazley_data[[#This Row],[key]]</f>
        <v>TU2013</v>
      </c>
      <c r="Q2953" s="40">
        <f>Beazley_data[[#This Row],[WEP]]</f>
        <v>1901853.6839000001</v>
      </c>
      <c r="R2953" s="40">
        <f t="shared" si="371"/>
        <v>1974650.4773840001</v>
      </c>
      <c r="S2953" s="41">
        <f t="shared" si="372"/>
        <v>3.6865660185310664E-2</v>
      </c>
      <c r="U2953" s="42">
        <f>Beazley_data[[#This Row],[Acq_costs]]</f>
        <v>89175.433931516702</v>
      </c>
      <c r="V2953" s="40">
        <f t="shared" si="373"/>
        <v>91831.748884000001</v>
      </c>
      <c r="W2953" s="43">
        <f t="shared" si="374"/>
        <v>2.8925888755954129E-2</v>
      </c>
      <c r="Y2953" s="44">
        <f>Beazley_data[[#This Row],[total_RC]]</f>
        <v>0.98899670260042205</v>
      </c>
      <c r="Z2953" s="45">
        <f t="shared" si="375"/>
        <v>0.98910483410133898</v>
      </c>
      <c r="AA2953" s="43">
        <f t="shared" si="376"/>
        <v>1.0932258865681746E-4</v>
      </c>
      <c r="AD2953" s="42">
        <f>Beazley_data[[#This Row],[Cat_incurred]]+Beazley_data[[#This Row],[incurred_exc_cat]]</f>
        <v>0</v>
      </c>
      <c r="AE2953" s="40">
        <f t="shared" si="377"/>
        <v>0</v>
      </c>
      <c r="AF2953" s="43" t="str">
        <f t="shared" si="378"/>
        <v>no values</v>
      </c>
    </row>
    <row r="2954" spans="1:32" x14ac:dyDescent="0.25">
      <c r="A2954" s="48" t="s">
        <v>3244</v>
      </c>
      <c r="B2954" s="48" t="s">
        <v>56</v>
      </c>
      <c r="C2954" s="49">
        <v>2014</v>
      </c>
      <c r="D2954" s="85">
        <v>1912788.1812</v>
      </c>
      <c r="E2954" s="49">
        <v>55226.795541618099</v>
      </c>
      <c r="F2954" s="49">
        <v>0</v>
      </c>
      <c r="G2954" s="49">
        <v>0</v>
      </c>
      <c r="H2954" s="49">
        <v>0</v>
      </c>
      <c r="I2954" s="49">
        <v>0</v>
      </c>
      <c r="J2954" s="49">
        <v>0.98029746977936405</v>
      </c>
      <c r="K2954" s="49">
        <v>0</v>
      </c>
      <c r="L2954" s="49">
        <v>0</v>
      </c>
      <c r="M2954" s="38">
        <f>IF(OR(Beazley_data[[#This Row],[total_RC]]&lt;0.6,Beazley_data[[#This Row],[total_RC]]&gt;2),1,Beazley_data[[#This Row],[total_RC]])</f>
        <v>0.98029746977936405</v>
      </c>
      <c r="P2954" s="39" t="str">
        <f>Beazley_data[[#This Row],[key]]</f>
        <v>TU2014</v>
      </c>
      <c r="Q2954" s="40">
        <f>Beazley_data[[#This Row],[WEP]]</f>
        <v>1912788.1812</v>
      </c>
      <c r="R2954" s="40">
        <f t="shared" si="371"/>
        <v>1986814.8562640001</v>
      </c>
      <c r="S2954" s="41">
        <f t="shared" si="372"/>
        <v>3.7258969969249968E-2</v>
      </c>
      <c r="U2954" s="42">
        <f>Beazley_data[[#This Row],[Acq_costs]]</f>
        <v>55226.795541618099</v>
      </c>
      <c r="V2954" s="40">
        <f t="shared" si="373"/>
        <v>57318.210791999998</v>
      </c>
      <c r="W2954" s="43">
        <f t="shared" si="374"/>
        <v>3.6487797184935875E-2</v>
      </c>
      <c r="Y2954" s="44">
        <f>Beazley_data[[#This Row],[total_RC]]</f>
        <v>0.98029746977936405</v>
      </c>
      <c r="Z2954" s="45">
        <f t="shared" si="375"/>
        <v>0.98030451870273305</v>
      </c>
      <c r="AA2954" s="43">
        <f t="shared" si="376"/>
        <v>7.1905446058026187E-6</v>
      </c>
      <c r="AD2954" s="42">
        <f>Beazley_data[[#This Row],[Cat_incurred]]+Beazley_data[[#This Row],[incurred_exc_cat]]</f>
        <v>0</v>
      </c>
      <c r="AE2954" s="40">
        <f t="shared" si="377"/>
        <v>0</v>
      </c>
      <c r="AF2954" s="43" t="str">
        <f t="shared" si="378"/>
        <v>no values</v>
      </c>
    </row>
    <row r="2955" spans="1:32" x14ac:dyDescent="0.25">
      <c r="A2955" s="46" t="s">
        <v>3245</v>
      </c>
      <c r="B2955" s="46" t="s">
        <v>56</v>
      </c>
      <c r="C2955">
        <v>2015</v>
      </c>
      <c r="D2955" s="84">
        <v>1776207.6584000001</v>
      </c>
      <c r="E2955">
        <v>66172.582742049897</v>
      </c>
      <c r="F2955">
        <v>0</v>
      </c>
      <c r="G2955">
        <v>0</v>
      </c>
      <c r="H2955">
        <v>0</v>
      </c>
      <c r="I2955">
        <v>0</v>
      </c>
      <c r="J2955">
        <v>0.76180075586698004</v>
      </c>
      <c r="K2955">
        <v>0</v>
      </c>
      <c r="L2955">
        <v>0</v>
      </c>
      <c r="M2955" s="38">
        <f>IF(OR(Beazley_data[[#This Row],[total_RC]]&lt;0.6,Beazley_data[[#This Row],[total_RC]]&gt;2),1,Beazley_data[[#This Row],[total_RC]])</f>
        <v>0.76180075586698004</v>
      </c>
      <c r="P2955" s="39" t="str">
        <f>Beazley_data[[#This Row],[key]]</f>
        <v>TU2015</v>
      </c>
      <c r="Q2955" s="40">
        <f>Beazley_data[[#This Row],[WEP]]</f>
        <v>1776207.6584000001</v>
      </c>
      <c r="R2955" s="40">
        <f t="shared" si="371"/>
        <v>1843015.5920239999</v>
      </c>
      <c r="S2955" s="41">
        <f t="shared" si="372"/>
        <v>3.6249250366152001E-2</v>
      </c>
      <c r="U2955" s="42">
        <f>Beazley_data[[#This Row],[Acq_costs]]</f>
        <v>66172.582742049897</v>
      </c>
      <c r="V2955" s="40">
        <f t="shared" si="373"/>
        <v>68667.843515999994</v>
      </c>
      <c r="W2955" s="43">
        <f t="shared" si="374"/>
        <v>3.6338126351218331E-2</v>
      </c>
      <c r="Y2955" s="44">
        <f>Beazley_data[[#This Row],[total_RC]]</f>
        <v>0.76180075586698004</v>
      </c>
      <c r="Z2955" s="45">
        <f t="shared" si="375"/>
        <v>0.76158067238020699</v>
      </c>
      <c r="AA2955" s="43">
        <f t="shared" si="376"/>
        <v>-2.8898250015354273E-4</v>
      </c>
      <c r="AD2955" s="42">
        <f>Beazley_data[[#This Row],[Cat_incurred]]+Beazley_data[[#This Row],[incurred_exc_cat]]</f>
        <v>0</v>
      </c>
      <c r="AE2955" s="40">
        <f t="shared" si="377"/>
        <v>0</v>
      </c>
      <c r="AF2955" s="43" t="str">
        <f t="shared" si="378"/>
        <v>no values</v>
      </c>
    </row>
    <row r="2956" spans="1:32" x14ac:dyDescent="0.25">
      <c r="A2956" s="48" t="s">
        <v>3246</v>
      </c>
      <c r="B2956" s="48" t="s">
        <v>56</v>
      </c>
      <c r="C2956" s="49">
        <v>2016</v>
      </c>
      <c r="D2956" s="85">
        <v>2048098.7265000001</v>
      </c>
      <c r="E2956" s="49">
        <v>198582.06997292899</v>
      </c>
      <c r="F2956" s="49">
        <v>0</v>
      </c>
      <c r="G2956" s="49">
        <v>0</v>
      </c>
      <c r="H2956" s="49">
        <v>0</v>
      </c>
      <c r="I2956" s="49">
        <v>0</v>
      </c>
      <c r="J2956" s="49">
        <v>0.79414884178607603</v>
      </c>
      <c r="K2956" s="49">
        <v>0</v>
      </c>
      <c r="L2956" s="49">
        <v>0</v>
      </c>
      <c r="M2956" s="38">
        <f>IF(OR(Beazley_data[[#This Row],[total_RC]]&lt;0.6,Beazley_data[[#This Row],[total_RC]]&gt;2),1,Beazley_data[[#This Row],[total_RC]])</f>
        <v>0.79414884178607603</v>
      </c>
      <c r="P2956" s="39" t="str">
        <f>Beazley_data[[#This Row],[key]]</f>
        <v>TU2016</v>
      </c>
      <c r="Q2956" s="40">
        <f>Beazley_data[[#This Row],[WEP]]</f>
        <v>2048098.7265000001</v>
      </c>
      <c r="R2956" s="40">
        <f t="shared" si="371"/>
        <v>1640060.2897280001</v>
      </c>
      <c r="S2956" s="41">
        <f t="shared" si="372"/>
        <v>-0.24879477866004074</v>
      </c>
      <c r="U2956" s="42">
        <f>Beazley_data[[#This Row],[Acq_costs]]</f>
        <v>198582.06997292899</v>
      </c>
      <c r="V2956" s="40">
        <f t="shared" si="373"/>
        <v>48520.638048000001</v>
      </c>
      <c r="W2956" s="43">
        <f t="shared" si="374"/>
        <v>-3.0927341016512964</v>
      </c>
      <c r="Y2956" s="44">
        <f>Beazley_data[[#This Row],[total_RC]]</f>
        <v>0.79414884178607603</v>
      </c>
      <c r="Z2956" s="45">
        <f t="shared" si="375"/>
        <v>0.79405087106769201</v>
      </c>
      <c r="AA2956" s="43">
        <f t="shared" si="376"/>
        <v>-1.2338090915042874E-4</v>
      </c>
      <c r="AD2956" s="42">
        <f>Beazley_data[[#This Row],[Cat_incurred]]+Beazley_data[[#This Row],[incurred_exc_cat]]</f>
        <v>0</v>
      </c>
      <c r="AE2956" s="40">
        <f t="shared" si="377"/>
        <v>0</v>
      </c>
      <c r="AF2956" s="43" t="str">
        <f t="shared" si="378"/>
        <v>no values</v>
      </c>
    </row>
    <row r="2957" spans="1:32" x14ac:dyDescent="0.25">
      <c r="A2957" s="46" t="s">
        <v>3247</v>
      </c>
      <c r="B2957" s="46" t="s">
        <v>56</v>
      </c>
      <c r="C2957">
        <v>2017</v>
      </c>
      <c r="D2957" s="84">
        <v>1488293.8644999999</v>
      </c>
      <c r="E2957">
        <v>83521.993858128699</v>
      </c>
      <c r="F2957">
        <v>0</v>
      </c>
      <c r="G2957">
        <v>0</v>
      </c>
      <c r="H2957">
        <v>0</v>
      </c>
      <c r="I2957">
        <v>0</v>
      </c>
      <c r="J2957">
        <v>0.88878052857260303</v>
      </c>
      <c r="K2957">
        <v>0</v>
      </c>
      <c r="L2957">
        <v>0</v>
      </c>
      <c r="M2957" s="38">
        <f>IF(OR(Beazley_data[[#This Row],[total_RC]]&lt;0.6,Beazley_data[[#This Row],[total_RC]]&gt;2),1,Beazley_data[[#This Row],[total_RC]])</f>
        <v>0.88878052857260303</v>
      </c>
      <c r="P2957" s="39" t="str">
        <f>Beazley_data[[#This Row],[key]]</f>
        <v>TU2017</v>
      </c>
      <c r="Q2957" s="40">
        <f>Beazley_data[[#This Row],[WEP]]</f>
        <v>1488293.8644999999</v>
      </c>
      <c r="R2957" s="40">
        <f t="shared" si="371"/>
        <v>1470244.8216599999</v>
      </c>
      <c r="S2957" s="41">
        <f t="shared" si="372"/>
        <v>-1.2276215888739872E-2</v>
      </c>
      <c r="U2957" s="42">
        <f>Beazley_data[[#This Row],[Acq_costs]]</f>
        <v>83521.993858128699</v>
      </c>
      <c r="V2957" s="40">
        <f t="shared" si="373"/>
        <v>61880.129148</v>
      </c>
      <c r="W2957" s="43">
        <f t="shared" si="374"/>
        <v>-0.34973851877987194</v>
      </c>
      <c r="Y2957" s="44">
        <f>Beazley_data[[#This Row],[total_RC]]</f>
        <v>0.88878052857260303</v>
      </c>
      <c r="Z2957" s="45">
        <f t="shared" si="375"/>
        <v>0.88873450414143995</v>
      </c>
      <c r="AA2957" s="43">
        <f t="shared" si="376"/>
        <v>-5.1786479481343961E-5</v>
      </c>
      <c r="AD2957" s="42">
        <f>Beazley_data[[#This Row],[Cat_incurred]]+Beazley_data[[#This Row],[incurred_exc_cat]]</f>
        <v>0</v>
      </c>
      <c r="AE2957" s="40">
        <f t="shared" si="377"/>
        <v>0</v>
      </c>
      <c r="AF2957" s="43" t="str">
        <f t="shared" si="378"/>
        <v>no values</v>
      </c>
    </row>
    <row r="2958" spans="1:32" x14ac:dyDescent="0.25">
      <c r="A2958" s="48" t="s">
        <v>3248</v>
      </c>
      <c r="B2958" s="48" t="s">
        <v>56</v>
      </c>
      <c r="C2958" s="49">
        <v>2018</v>
      </c>
      <c r="D2958" s="85">
        <v>1452328.0046000001</v>
      </c>
      <c r="E2958" s="49">
        <v>74900.915574613595</v>
      </c>
      <c r="F2958" s="49">
        <v>0</v>
      </c>
      <c r="G2958" s="49">
        <v>0</v>
      </c>
      <c r="H2958" s="49">
        <v>0</v>
      </c>
      <c r="I2958" s="49">
        <v>0</v>
      </c>
      <c r="J2958" s="49">
        <v>0.95026022362210905</v>
      </c>
      <c r="K2958" s="49">
        <v>0</v>
      </c>
      <c r="L2958" s="49">
        <v>0</v>
      </c>
      <c r="M2958" s="38">
        <f>IF(OR(Beazley_data[[#This Row],[total_RC]]&lt;0.6,Beazley_data[[#This Row],[total_RC]]&gt;2),1,Beazley_data[[#This Row],[total_RC]])</f>
        <v>0.95026022362210905</v>
      </c>
      <c r="P2958" s="39" t="str">
        <f>Beazley_data[[#This Row],[key]]</f>
        <v>TU2018</v>
      </c>
      <c r="Q2958" s="40">
        <f>Beazley_data[[#This Row],[WEP]]</f>
        <v>1452328.0046000001</v>
      </c>
      <c r="R2958" s="40">
        <f t="shared" si="371"/>
        <v>1508062.18566</v>
      </c>
      <c r="S2958" s="41">
        <f t="shared" si="372"/>
        <v>3.6957481985802808E-2</v>
      </c>
      <c r="U2958" s="42">
        <f>Beazley_data[[#This Row],[Acq_costs]]</f>
        <v>74900.915574613595</v>
      </c>
      <c r="V2958" s="40">
        <f t="shared" si="373"/>
        <v>77754.290575999999</v>
      </c>
      <c r="W2958" s="43">
        <f t="shared" si="374"/>
        <v>3.6697331816016088E-2</v>
      </c>
      <c r="Y2958" s="44">
        <f>Beazley_data[[#This Row],[total_RC]]</f>
        <v>0.95026022362210905</v>
      </c>
      <c r="Z2958" s="45">
        <f t="shared" si="375"/>
        <v>0.95026049986739003</v>
      </c>
      <c r="AA2958" s="43">
        <f t="shared" si="376"/>
        <v>2.9070479202494199E-7</v>
      </c>
      <c r="AD2958" s="42">
        <f>Beazley_data[[#This Row],[Cat_incurred]]+Beazley_data[[#This Row],[incurred_exc_cat]]</f>
        <v>0</v>
      </c>
      <c r="AE2958" s="40">
        <f t="shared" si="377"/>
        <v>0</v>
      </c>
      <c r="AF2958" s="43" t="str">
        <f t="shared" si="378"/>
        <v>no values</v>
      </c>
    </row>
    <row r="2959" spans="1:32" x14ac:dyDescent="0.25">
      <c r="A2959" s="46" t="s">
        <v>3249</v>
      </c>
      <c r="B2959" s="46" t="s">
        <v>56</v>
      </c>
      <c r="C2959">
        <v>2019</v>
      </c>
      <c r="D2959" s="84">
        <v>1591089.2035000001</v>
      </c>
      <c r="E2959">
        <v>115290.97492552501</v>
      </c>
      <c r="F2959">
        <v>228791.17025885999</v>
      </c>
      <c r="G2959">
        <v>413853.64752636</v>
      </c>
      <c r="H2959">
        <v>0</v>
      </c>
      <c r="I2959">
        <v>0</v>
      </c>
      <c r="J2959">
        <v>1.02740208103743</v>
      </c>
      <c r="K2959">
        <v>228791.17025885999</v>
      </c>
      <c r="L2959">
        <v>413853.64752636</v>
      </c>
      <c r="M2959" s="38">
        <f>IF(OR(Beazley_data[[#This Row],[total_RC]]&lt;0.6,Beazley_data[[#This Row],[total_RC]]&gt;2),1,Beazley_data[[#This Row],[total_RC]])</f>
        <v>1.02740208103743</v>
      </c>
      <c r="P2959" s="39" t="str">
        <f>Beazley_data[[#This Row],[key]]</f>
        <v>TU2019</v>
      </c>
      <c r="Q2959" s="40">
        <f>Beazley_data[[#This Row],[WEP]]</f>
        <v>1591089.2035000001</v>
      </c>
      <c r="R2959" s="40">
        <f t="shared" si="371"/>
        <v>1519346.2307604</v>
      </c>
      <c r="S2959" s="41">
        <f t="shared" si="372"/>
        <v>-4.7219633870875043E-2</v>
      </c>
      <c r="U2959" s="42">
        <f>Beazley_data[[#This Row],[Acq_costs]]</f>
        <v>115290.97492552501</v>
      </c>
      <c r="V2959" s="40">
        <f t="shared" si="373"/>
        <v>71177.297911600006</v>
      </c>
      <c r="W2959" s="43">
        <f t="shared" si="374"/>
        <v>-0.61977172930493674</v>
      </c>
      <c r="Y2959" s="44">
        <f>Beazley_data[[#This Row],[total_RC]]</f>
        <v>1.02740208103743</v>
      </c>
      <c r="Z2959" s="45">
        <f t="shared" si="375"/>
        <v>1.02990943255414</v>
      </c>
      <c r="AA2959" s="43">
        <f t="shared" si="376"/>
        <v>2.4345359285542745E-3</v>
      </c>
      <c r="AD2959" s="42">
        <f>Beazley_data[[#This Row],[Cat_incurred]]+Beazley_data[[#This Row],[incurred_exc_cat]]</f>
        <v>413853.64752636</v>
      </c>
      <c r="AE2959" s="40">
        <f t="shared" si="377"/>
        <v>436296.47371200001</v>
      </c>
      <c r="AF2959" s="43">
        <f t="shared" si="378"/>
        <v>5.1439393939393951E-2</v>
      </c>
    </row>
    <row r="2960" spans="1:32" x14ac:dyDescent="0.25">
      <c r="A2960" s="48" t="s">
        <v>3250</v>
      </c>
      <c r="B2960" s="48" t="s">
        <v>56</v>
      </c>
      <c r="C2960" s="49">
        <v>2020</v>
      </c>
      <c r="D2960" s="85">
        <v>1373603.4953000001</v>
      </c>
      <c r="E2960" s="49">
        <v>41993.554456571597</v>
      </c>
      <c r="F2960" s="49">
        <v>0</v>
      </c>
      <c r="G2960" s="49">
        <v>0</v>
      </c>
      <c r="H2960" s="49">
        <v>0</v>
      </c>
      <c r="I2960" s="49">
        <v>0</v>
      </c>
      <c r="J2960" s="49">
        <v>0.99833668964171196</v>
      </c>
      <c r="K2960" s="49">
        <v>0</v>
      </c>
      <c r="L2960" s="49">
        <v>0</v>
      </c>
      <c r="M2960" s="38">
        <f>IF(OR(Beazley_data[[#This Row],[total_RC]]&lt;0.6,Beazley_data[[#This Row],[total_RC]]&gt;2),1,Beazley_data[[#This Row],[total_RC]])</f>
        <v>0.99833668964171196</v>
      </c>
      <c r="P2960" s="39" t="str">
        <f>Beazley_data[[#This Row],[key]]</f>
        <v>TU2020</v>
      </c>
      <c r="Q2960" s="40">
        <f>Beazley_data[[#This Row],[WEP]]</f>
        <v>1373603.4953000001</v>
      </c>
      <c r="R2960" s="40">
        <f t="shared" si="371"/>
        <v>1552110.8186947801</v>
      </c>
      <c r="S2960" s="41">
        <f t="shared" si="372"/>
        <v>0.11500939317264253</v>
      </c>
      <c r="U2960" s="42">
        <f>Beazley_data[[#This Row],[Acq_costs]]</f>
        <v>41993.554456571597</v>
      </c>
      <c r="V2960" s="40">
        <f t="shared" si="373"/>
        <v>59420.58357142</v>
      </c>
      <c r="W2960" s="43">
        <f t="shared" si="374"/>
        <v>0.29328269881264551</v>
      </c>
      <c r="Y2960" s="44">
        <f>Beazley_data[[#This Row],[total_RC]]</f>
        <v>0.99833668964171196</v>
      </c>
      <c r="Z2960" s="45">
        <f t="shared" si="375"/>
        <v>1.0173110286000999</v>
      </c>
      <c r="AA2960" s="43">
        <f t="shared" si="376"/>
        <v>1.8651462949829754E-2</v>
      </c>
      <c r="AD2960" s="42">
        <f>Beazley_data[[#This Row],[Cat_incurred]]+Beazley_data[[#This Row],[incurred_exc_cat]]</f>
        <v>0</v>
      </c>
      <c r="AE2960" s="40">
        <f t="shared" si="377"/>
        <v>0</v>
      </c>
      <c r="AF2960" s="43" t="str">
        <f t="shared" si="378"/>
        <v>no values</v>
      </c>
    </row>
    <row r="2961" spans="1:32" x14ac:dyDescent="0.25">
      <c r="A2961" s="46" t="s">
        <v>3251</v>
      </c>
      <c r="B2961" s="46" t="s">
        <v>56</v>
      </c>
      <c r="C2961">
        <v>2021</v>
      </c>
      <c r="D2961" s="84">
        <v>4156156.4241999998</v>
      </c>
      <c r="E2961">
        <v>213371.97335821699</v>
      </c>
      <c r="F2961">
        <v>0</v>
      </c>
      <c r="G2961">
        <v>0</v>
      </c>
      <c r="H2961">
        <v>0</v>
      </c>
      <c r="I2961">
        <v>0</v>
      </c>
      <c r="J2961">
        <v>1.0192384051710199</v>
      </c>
      <c r="K2961">
        <v>0</v>
      </c>
      <c r="L2961">
        <v>0</v>
      </c>
      <c r="M2961" s="38">
        <f>IF(OR(Beazley_data[[#This Row],[total_RC]]&lt;0.6,Beazley_data[[#This Row],[total_RC]]&gt;2),1,Beazley_data[[#This Row],[total_RC]])</f>
        <v>1.0192384051710199</v>
      </c>
      <c r="P2961" s="39" t="str">
        <f>Beazley_data[[#This Row],[key]]</f>
        <v>TU2021</v>
      </c>
      <c r="Q2961" s="40">
        <f>Beazley_data[[#This Row],[WEP]]</f>
        <v>4156156.4241999998</v>
      </c>
      <c r="R2961" s="40">
        <f t="shared" si="371"/>
        <v>1735153.3337957</v>
      </c>
      <c r="S2961" s="41">
        <f t="shared" si="372"/>
        <v>-1.3952675208872078</v>
      </c>
      <c r="U2961" s="42">
        <f>Beazley_data[[#This Row],[Acq_costs]]</f>
        <v>213371.97335821699</v>
      </c>
      <c r="V2961" s="40">
        <f t="shared" si="373"/>
        <v>168287.21599869599</v>
      </c>
      <c r="W2961" s="43">
        <f t="shared" si="374"/>
        <v>-0.26790363778951781</v>
      </c>
      <c r="Y2961" s="44">
        <f>Beazley_data[[#This Row],[total_RC]]</f>
        <v>1.0192384051710199</v>
      </c>
      <c r="Z2961" s="45">
        <f t="shared" si="375"/>
        <v>1.0418901215662699</v>
      </c>
      <c r="AA2961" s="43">
        <f t="shared" si="376"/>
        <v>2.1740983935232765E-2</v>
      </c>
      <c r="AD2961" s="42">
        <f>Beazley_data[[#This Row],[Cat_incurred]]+Beazley_data[[#This Row],[incurred_exc_cat]]</f>
        <v>0</v>
      </c>
      <c r="AE2961" s="40">
        <f t="shared" si="377"/>
        <v>0</v>
      </c>
      <c r="AF2961" s="43" t="str">
        <f t="shared" si="378"/>
        <v>no values</v>
      </c>
    </row>
    <row r="2962" spans="1:32" x14ac:dyDescent="0.25">
      <c r="A2962" s="48" t="s">
        <v>3252</v>
      </c>
      <c r="B2962" s="48" t="s">
        <v>56</v>
      </c>
      <c r="C2962" s="49">
        <v>2022</v>
      </c>
      <c r="D2962" s="85">
        <v>1130035.9394</v>
      </c>
      <c r="E2962" s="49">
        <v>192781.620158932</v>
      </c>
      <c r="F2962" s="49">
        <v>0</v>
      </c>
      <c r="G2962" s="49">
        <v>0</v>
      </c>
      <c r="H2962" s="49">
        <v>29855.526661880001</v>
      </c>
      <c r="I2962" s="49">
        <v>29855.526661880001</v>
      </c>
      <c r="J2962" s="49">
        <v>1.15988767559984</v>
      </c>
      <c r="K2962" s="49">
        <v>29855.526661880001</v>
      </c>
      <c r="L2962" s="49">
        <v>29855.526661880001</v>
      </c>
      <c r="M2962" s="38">
        <f>IF(OR(Beazley_data[[#This Row],[total_RC]]&lt;0.6,Beazley_data[[#This Row],[total_RC]]&gt;2),1,Beazley_data[[#This Row],[total_RC]])</f>
        <v>1.15988767559984</v>
      </c>
      <c r="P2962" s="39" t="str">
        <f>Beazley_data[[#This Row],[key]]</f>
        <v>TU2022</v>
      </c>
      <c r="Q2962" s="40">
        <f>Beazley_data[[#This Row],[WEP]]</f>
        <v>1130035.9394</v>
      </c>
      <c r="R2962" s="40">
        <f t="shared" si="371"/>
        <v>94076.637931999998</v>
      </c>
      <c r="S2962" s="41">
        <f t="shared" si="372"/>
        <v>-11.011865689936824</v>
      </c>
      <c r="U2962" s="42">
        <f>Beazley_data[[#This Row],[Acq_costs]]</f>
        <v>192781.620158932</v>
      </c>
      <c r="V2962" s="40">
        <f t="shared" si="373"/>
        <v>10208.301047999999</v>
      </c>
      <c r="W2962" s="43">
        <f t="shared" si="374"/>
        <v>-17.884789863902142</v>
      </c>
      <c r="Y2962" s="44">
        <f>Beazley_data[[#This Row],[total_RC]]</f>
        <v>1.15988767559984</v>
      </c>
      <c r="Z2962" s="45">
        <f t="shared" si="375"/>
        <v>0.98034403788918401</v>
      </c>
      <c r="AA2962" s="43">
        <f t="shared" si="376"/>
        <v>-0.1831434993956185</v>
      </c>
      <c r="AD2962" s="42">
        <f>Beazley_data[[#This Row],[Cat_incurred]]+Beazley_data[[#This Row],[incurred_exc_cat]]</f>
        <v>29855.526661880001</v>
      </c>
      <c r="AE2962" s="40">
        <f t="shared" si="377"/>
        <v>0</v>
      </c>
      <c r="AF2962" s="43" t="str">
        <f t="shared" si="378"/>
        <v>no values</v>
      </c>
    </row>
    <row r="2963" spans="1:32" x14ac:dyDescent="0.25">
      <c r="A2963" s="46" t="s">
        <v>3253</v>
      </c>
      <c r="B2963" s="46" t="s">
        <v>56</v>
      </c>
      <c r="C2963">
        <v>2023</v>
      </c>
      <c r="D2963" s="84">
        <v>1147639.5955000001</v>
      </c>
      <c r="E2963">
        <v>185046.57062255801</v>
      </c>
      <c r="F2963">
        <v>0</v>
      </c>
      <c r="G2963">
        <v>0</v>
      </c>
      <c r="H2963">
        <v>0</v>
      </c>
      <c r="I2963">
        <v>0</v>
      </c>
      <c r="J2963">
        <v>1.05350349833282</v>
      </c>
      <c r="K2963">
        <v>0</v>
      </c>
      <c r="L2963">
        <v>0</v>
      </c>
      <c r="M2963" s="38">
        <f>IF(OR(Beazley_data[[#This Row],[total_RC]]&lt;0.6,Beazley_data[[#This Row],[total_RC]]&gt;2),1,Beazley_data[[#This Row],[total_RC]])</f>
        <v>1.05350349833282</v>
      </c>
      <c r="P2963" s="39" t="str">
        <f>Beazley_data[[#This Row],[key]]</f>
        <v>TU2023</v>
      </c>
      <c r="Q2963" s="40">
        <f>Beazley_data[[#This Row],[WEP]]</f>
        <v>1147639.5955000001</v>
      </c>
      <c r="R2963" s="40">
        <f t="shared" si="371"/>
        <v>0</v>
      </c>
      <c r="S2963" s="41" t="str">
        <f t="shared" si="372"/>
        <v>no values</v>
      </c>
      <c r="U2963" s="42">
        <f>Beazley_data[[#This Row],[Acq_costs]]</f>
        <v>185046.57062255801</v>
      </c>
      <c r="V2963" s="40">
        <f t="shared" si="373"/>
        <v>0</v>
      </c>
      <c r="W2963" s="43" t="str">
        <f t="shared" si="374"/>
        <v>no values</v>
      </c>
      <c r="Y2963" s="44">
        <f>Beazley_data[[#This Row],[total_RC]]</f>
        <v>1.05350349833282</v>
      </c>
      <c r="Z2963" s="45">
        <f t="shared" si="375"/>
        <v>0</v>
      </c>
      <c r="AA2963" s="43" t="str">
        <f t="shared" si="376"/>
        <v>no values</v>
      </c>
      <c r="AD2963" s="42">
        <f>Beazley_data[[#This Row],[Cat_incurred]]+Beazley_data[[#This Row],[incurred_exc_cat]]</f>
        <v>0</v>
      </c>
      <c r="AE2963" s="40">
        <f t="shared" si="377"/>
        <v>0</v>
      </c>
      <c r="AF2963" s="43" t="str">
        <f t="shared" si="378"/>
        <v>no values</v>
      </c>
    </row>
    <row r="2964" spans="1:32" x14ac:dyDescent="0.25">
      <c r="A2964" s="48" t="s">
        <v>3254</v>
      </c>
      <c r="B2964" s="48" t="s">
        <v>56</v>
      </c>
      <c r="C2964" s="49">
        <v>2024</v>
      </c>
      <c r="D2964" s="85">
        <v>246240.0955</v>
      </c>
      <c r="E2964" s="49">
        <v>44536.563715188502</v>
      </c>
      <c r="F2964" s="49">
        <v>0</v>
      </c>
      <c r="G2964" s="49">
        <v>0</v>
      </c>
      <c r="H2964" s="49">
        <v>0</v>
      </c>
      <c r="I2964" s="49">
        <v>0</v>
      </c>
      <c r="J2964" s="49">
        <v>1.0367380661660299</v>
      </c>
      <c r="K2964" s="49">
        <v>0</v>
      </c>
      <c r="L2964" s="49">
        <v>0</v>
      </c>
      <c r="M2964" s="38">
        <f>IF(OR(Beazley_data[[#This Row],[total_RC]]&lt;0.6,Beazley_data[[#This Row],[total_RC]]&gt;2),1,Beazley_data[[#This Row],[total_RC]])</f>
        <v>1.0367380661660299</v>
      </c>
      <c r="P2964" s="39" t="str">
        <f>Beazley_data[[#This Row],[key]]</f>
        <v>TU2024</v>
      </c>
      <c r="Q2964" s="40">
        <f>Beazley_data[[#This Row],[WEP]]</f>
        <v>246240.0955</v>
      </c>
      <c r="R2964" s="40">
        <f t="shared" si="371"/>
        <v>0</v>
      </c>
      <c r="S2964" s="41" t="str">
        <f t="shared" si="372"/>
        <v>no values</v>
      </c>
      <c r="U2964" s="42">
        <f>Beazley_data[[#This Row],[Acq_costs]]</f>
        <v>44536.563715188502</v>
      </c>
      <c r="V2964" s="40">
        <f t="shared" si="373"/>
        <v>0</v>
      </c>
      <c r="W2964" s="43" t="str">
        <f t="shared" si="374"/>
        <v>no values</v>
      </c>
      <c r="Y2964" s="44">
        <f>Beazley_data[[#This Row],[total_RC]]</f>
        <v>1.0367380661660299</v>
      </c>
      <c r="Z2964" s="45">
        <f t="shared" si="375"/>
        <v>0</v>
      </c>
      <c r="AA2964" s="43" t="str">
        <f t="shared" si="376"/>
        <v>no values</v>
      </c>
      <c r="AD2964" s="42">
        <f>Beazley_data[[#This Row],[Cat_incurred]]+Beazley_data[[#This Row],[incurred_exc_cat]]</f>
        <v>0</v>
      </c>
      <c r="AE2964" s="40">
        <f t="shared" si="377"/>
        <v>0</v>
      </c>
      <c r="AF2964" s="43" t="str">
        <f t="shared" si="378"/>
        <v>no values</v>
      </c>
    </row>
    <row r="2965" spans="1:32" x14ac:dyDescent="0.25">
      <c r="A2965" s="46" t="s">
        <v>3255</v>
      </c>
      <c r="B2965" s="46" t="s">
        <v>172</v>
      </c>
      <c r="C2965">
        <v>2013</v>
      </c>
      <c r="D2965" s="84">
        <v>1063148.4057</v>
      </c>
      <c r="E2965">
        <v>118127.600633333</v>
      </c>
      <c r="F2965">
        <v>0</v>
      </c>
      <c r="G2965">
        <v>0</v>
      </c>
      <c r="H2965">
        <v>0</v>
      </c>
      <c r="I2965">
        <v>0</v>
      </c>
      <c r="J2965">
        <v>1.0164992800002599</v>
      </c>
      <c r="K2965">
        <v>0</v>
      </c>
      <c r="L2965">
        <v>0</v>
      </c>
      <c r="M2965" s="38">
        <f>IF(OR(Beazley_data[[#This Row],[total_RC]]&lt;0.6,Beazley_data[[#This Row],[total_RC]]&gt;2),1,Beazley_data[[#This Row],[total_RC]])</f>
        <v>1.0164992800002599</v>
      </c>
      <c r="P2965" s="39" t="str">
        <f>Beazley_data[[#This Row],[key]]</f>
        <v>TW2013</v>
      </c>
      <c r="Q2965" s="40">
        <f>Beazley_data[[#This Row],[WEP]]</f>
        <v>1063148.4057</v>
      </c>
      <c r="R2965" s="40">
        <f t="shared" si="371"/>
        <v>1101501.9599838301</v>
      </c>
      <c r="S2965" s="41">
        <f t="shared" si="372"/>
        <v>3.48193245923894E-2</v>
      </c>
      <c r="U2965" s="42">
        <f>Beazley_data[[#This Row],[Acq_costs]]</f>
        <v>118127.600633333</v>
      </c>
      <c r="V2965" s="40">
        <f t="shared" si="373"/>
        <v>122389.106821729</v>
      </c>
      <c r="W2965" s="43">
        <f t="shared" si="374"/>
        <v>3.4819325829407978E-2</v>
      </c>
      <c r="Y2965" s="44">
        <f>Beazley_data[[#This Row],[total_RC]]</f>
        <v>1.0164992800002599</v>
      </c>
      <c r="Z2965" s="45">
        <f t="shared" si="375"/>
        <v>1.0166505338795</v>
      </c>
      <c r="AA2965" s="43">
        <f t="shared" si="376"/>
        <v>1.4877666828433996E-4</v>
      </c>
      <c r="AD2965" s="42">
        <f>Beazley_data[[#This Row],[Cat_incurred]]+Beazley_data[[#This Row],[incurred_exc_cat]]</f>
        <v>0</v>
      </c>
      <c r="AE2965" s="40">
        <f t="shared" si="377"/>
        <v>0</v>
      </c>
      <c r="AF2965" s="43" t="str">
        <f t="shared" si="378"/>
        <v>no values</v>
      </c>
    </row>
    <row r="2966" spans="1:32" x14ac:dyDescent="0.25">
      <c r="A2966" s="48" t="s">
        <v>3256</v>
      </c>
      <c r="B2966" s="48" t="s">
        <v>172</v>
      </c>
      <c r="C2966" s="49">
        <v>2014</v>
      </c>
      <c r="D2966" s="85">
        <v>2207026.8343000002</v>
      </c>
      <c r="E2966" s="49">
        <v>138714.9454</v>
      </c>
      <c r="F2966" s="49">
        <v>0</v>
      </c>
      <c r="G2966" s="49">
        <v>0</v>
      </c>
      <c r="H2966" s="49">
        <v>0</v>
      </c>
      <c r="I2966" s="49">
        <v>0</v>
      </c>
      <c r="J2966" s="49">
        <v>0.94959414640290496</v>
      </c>
      <c r="K2966" s="49">
        <v>0</v>
      </c>
      <c r="L2966" s="49">
        <v>0</v>
      </c>
      <c r="M2966" s="38">
        <f>IF(OR(Beazley_data[[#This Row],[total_RC]]&lt;0.6,Beazley_data[[#This Row],[total_RC]]&gt;2),1,Beazley_data[[#This Row],[total_RC]])</f>
        <v>0.94959414640290496</v>
      </c>
      <c r="P2966" s="39" t="str">
        <f>Beazley_data[[#This Row],[key]]</f>
        <v>TW2014</v>
      </c>
      <c r="Q2966" s="40">
        <f>Beazley_data[[#This Row],[WEP]]</f>
        <v>2207026.8343000002</v>
      </c>
      <c r="R2966" s="40">
        <f t="shared" si="371"/>
        <v>2276751.2637343402</v>
      </c>
      <c r="S2966" s="41">
        <f t="shared" si="372"/>
        <v>3.0624526510628827E-2</v>
      </c>
      <c r="U2966" s="42">
        <f>Beazley_data[[#This Row],[Acq_costs]]</f>
        <v>138714.9454</v>
      </c>
      <c r="V2966" s="40">
        <f t="shared" si="373"/>
        <v>142895.16740825301</v>
      </c>
      <c r="W2966" s="43">
        <f t="shared" si="374"/>
        <v>2.9253767528121314E-2</v>
      </c>
      <c r="Y2966" s="44">
        <f>Beazley_data[[#This Row],[total_RC]]</f>
        <v>0.94959414640290496</v>
      </c>
      <c r="Z2966" s="45">
        <f t="shared" si="375"/>
        <v>0.94581765234206205</v>
      </c>
      <c r="AA2966" s="43">
        <f t="shared" si="376"/>
        <v>-3.992835248413304E-3</v>
      </c>
      <c r="AD2966" s="42">
        <f>Beazley_data[[#This Row],[Cat_incurred]]+Beazley_data[[#This Row],[incurred_exc_cat]]</f>
        <v>0</v>
      </c>
      <c r="AE2966" s="40">
        <f t="shared" si="377"/>
        <v>0</v>
      </c>
      <c r="AF2966" s="43" t="str">
        <f t="shared" si="378"/>
        <v>no values</v>
      </c>
    </row>
    <row r="2967" spans="1:32" x14ac:dyDescent="0.25">
      <c r="A2967" s="46" t="s">
        <v>3257</v>
      </c>
      <c r="B2967" s="46" t="s">
        <v>172</v>
      </c>
      <c r="C2967">
        <v>2015</v>
      </c>
      <c r="D2967" s="84">
        <v>1782659.4993</v>
      </c>
      <c r="E2967">
        <v>149205.182929581</v>
      </c>
      <c r="F2967">
        <v>0</v>
      </c>
      <c r="G2967">
        <v>0</v>
      </c>
      <c r="H2967">
        <v>40090.089999999997</v>
      </c>
      <c r="I2967">
        <v>40090.089999999997</v>
      </c>
      <c r="J2967">
        <v>0.86997245371702103</v>
      </c>
      <c r="K2967">
        <v>40090.089999999997</v>
      </c>
      <c r="L2967">
        <v>40090.089999999997</v>
      </c>
      <c r="M2967" s="38">
        <f>IF(OR(Beazley_data[[#This Row],[total_RC]]&lt;0.6,Beazley_data[[#This Row],[total_RC]]&gt;2),1,Beazley_data[[#This Row],[total_RC]])</f>
        <v>0.86997245371702103</v>
      </c>
      <c r="P2967" s="39" t="str">
        <f>Beazley_data[[#This Row],[key]]</f>
        <v>TW2015</v>
      </c>
      <c r="Q2967" s="40">
        <f>Beazley_data[[#This Row],[WEP]]</f>
        <v>1782659.4993</v>
      </c>
      <c r="R2967" s="40">
        <f t="shared" si="371"/>
        <v>1833454.7729644801</v>
      </c>
      <c r="S2967" s="41">
        <f t="shared" si="372"/>
        <v>2.770467775561767E-2</v>
      </c>
      <c r="U2967" s="42">
        <f>Beazley_data[[#This Row],[Acq_costs]]</f>
        <v>149205.182929581</v>
      </c>
      <c r="V2967" s="40">
        <f t="shared" si="373"/>
        <v>152769.00006412901</v>
      </c>
      <c r="W2967" s="43">
        <f t="shared" si="374"/>
        <v>2.332814336057706E-2</v>
      </c>
      <c r="Y2967" s="44">
        <f>Beazley_data[[#This Row],[total_RC]]</f>
        <v>0.86997245371702103</v>
      </c>
      <c r="Z2967" s="45">
        <f t="shared" si="375"/>
        <v>0.86259486682104902</v>
      </c>
      <c r="AA2967" s="43">
        <f t="shared" si="376"/>
        <v>-8.5527832123101881E-3</v>
      </c>
      <c r="AD2967" s="42">
        <f>Beazley_data[[#This Row],[Cat_incurred]]+Beazley_data[[#This Row],[incurred_exc_cat]]</f>
        <v>40090.089999999997</v>
      </c>
      <c r="AE2967" s="40">
        <f t="shared" si="377"/>
        <v>40090.089999999997</v>
      </c>
      <c r="AF2967" s="43">
        <f t="shared" si="378"/>
        <v>0</v>
      </c>
    </row>
    <row r="2968" spans="1:32" x14ac:dyDescent="0.25">
      <c r="A2968" s="48" t="s">
        <v>3258</v>
      </c>
      <c r="B2968" s="48" t="s">
        <v>172</v>
      </c>
      <c r="C2968" s="49">
        <v>2016</v>
      </c>
      <c r="D2968" s="85">
        <v>3863957.4652999998</v>
      </c>
      <c r="E2968" s="49">
        <v>329096.39743959502</v>
      </c>
      <c r="F2968" s="49">
        <v>0</v>
      </c>
      <c r="G2968" s="49">
        <v>0</v>
      </c>
      <c r="H2968" s="49">
        <v>0</v>
      </c>
      <c r="I2968" s="49">
        <v>0</v>
      </c>
      <c r="J2968" s="49">
        <v>0.986743588286773</v>
      </c>
      <c r="K2968" s="49">
        <v>0</v>
      </c>
      <c r="L2968" s="49">
        <v>0</v>
      </c>
      <c r="M2968" s="38">
        <f>IF(OR(Beazley_data[[#This Row],[total_RC]]&lt;0.6,Beazley_data[[#This Row],[total_RC]]&gt;2),1,Beazley_data[[#This Row],[total_RC]])</f>
        <v>0.986743588286773</v>
      </c>
      <c r="P2968" s="39" t="str">
        <f>Beazley_data[[#This Row],[key]]</f>
        <v>TW2016</v>
      </c>
      <c r="Q2968" s="40">
        <f>Beazley_data[[#This Row],[WEP]]</f>
        <v>3863957.4652999998</v>
      </c>
      <c r="R2968" s="40">
        <f t="shared" si="371"/>
        <v>3930789.3962356201</v>
      </c>
      <c r="S2968" s="41">
        <f t="shared" si="372"/>
        <v>1.7002165264723403E-2</v>
      </c>
      <c r="U2968" s="42">
        <f>Beazley_data[[#This Row],[Acq_costs]]</f>
        <v>329096.39743959502</v>
      </c>
      <c r="V2968" s="40">
        <f t="shared" si="373"/>
        <v>333119.271473033</v>
      </c>
      <c r="W2968" s="43">
        <f t="shared" si="374"/>
        <v>1.2076377375734167E-2</v>
      </c>
      <c r="Y2968" s="44">
        <f>Beazley_data[[#This Row],[total_RC]]</f>
        <v>0.986743588286773</v>
      </c>
      <c r="Z2968" s="45">
        <f t="shared" si="375"/>
        <v>0.98674412136090806</v>
      </c>
      <c r="AA2968" s="43">
        <f t="shared" si="376"/>
        <v>5.402354303575682E-7</v>
      </c>
      <c r="AD2968" s="42">
        <f>Beazley_data[[#This Row],[Cat_incurred]]+Beazley_data[[#This Row],[incurred_exc_cat]]</f>
        <v>0</v>
      </c>
      <c r="AE2968" s="40">
        <f t="shared" si="377"/>
        <v>0</v>
      </c>
      <c r="AF2968" s="43" t="str">
        <f t="shared" si="378"/>
        <v>no values</v>
      </c>
    </row>
    <row r="2969" spans="1:32" x14ac:dyDescent="0.25">
      <c r="A2969" s="46" t="s">
        <v>3259</v>
      </c>
      <c r="B2969" s="46" t="s">
        <v>172</v>
      </c>
      <c r="C2969">
        <v>2017</v>
      </c>
      <c r="D2969" s="84">
        <v>3945462.5460999999</v>
      </c>
      <c r="E2969">
        <v>454384.53251222102</v>
      </c>
      <c r="F2969">
        <v>0</v>
      </c>
      <c r="G2969">
        <v>0</v>
      </c>
      <c r="H2969">
        <v>0</v>
      </c>
      <c r="I2969">
        <v>0</v>
      </c>
      <c r="J2969">
        <v>0.85429612625845297</v>
      </c>
      <c r="K2969">
        <v>0</v>
      </c>
      <c r="L2969">
        <v>0</v>
      </c>
      <c r="M2969" s="38">
        <f>IF(OR(Beazley_data[[#This Row],[total_RC]]&lt;0.6,Beazley_data[[#This Row],[total_RC]]&gt;2),1,Beazley_data[[#This Row],[total_RC]])</f>
        <v>0.85429612625845297</v>
      </c>
      <c r="P2969" s="39" t="str">
        <f>Beazley_data[[#This Row],[key]]</f>
        <v>TW2017</v>
      </c>
      <c r="Q2969" s="40">
        <f>Beazley_data[[#This Row],[WEP]]</f>
        <v>3945462.5460999999</v>
      </c>
      <c r="R2969" s="40">
        <f t="shared" si="371"/>
        <v>3841864.02912712</v>
      </c>
      <c r="S2969" s="41">
        <f t="shared" si="372"/>
        <v>-2.6965690661472391E-2</v>
      </c>
      <c r="U2969" s="42">
        <f>Beazley_data[[#This Row],[Acq_costs]]</f>
        <v>454384.53251222102</v>
      </c>
      <c r="V2969" s="40">
        <f t="shared" si="373"/>
        <v>442873.586494004</v>
      </c>
      <c r="W2969" s="43">
        <f t="shared" si="374"/>
        <v>-2.5991493666043822E-2</v>
      </c>
      <c r="Y2969" s="44">
        <f>Beazley_data[[#This Row],[total_RC]]</f>
        <v>0.85429612625845297</v>
      </c>
      <c r="Z2969" s="45">
        <f t="shared" si="375"/>
        <v>0.85085838212212705</v>
      </c>
      <c r="AA2969" s="43">
        <f t="shared" si="376"/>
        <v>-4.0403246986317901E-3</v>
      </c>
      <c r="AD2969" s="42">
        <f>Beazley_data[[#This Row],[Cat_incurred]]+Beazley_data[[#This Row],[incurred_exc_cat]]</f>
        <v>0</v>
      </c>
      <c r="AE2969" s="40">
        <f t="shared" si="377"/>
        <v>0</v>
      </c>
      <c r="AF2969" s="43" t="str">
        <f t="shared" si="378"/>
        <v>no values</v>
      </c>
    </row>
    <row r="2970" spans="1:32" x14ac:dyDescent="0.25">
      <c r="A2970" s="48" t="s">
        <v>3260</v>
      </c>
      <c r="B2970" s="48" t="s">
        <v>172</v>
      </c>
      <c r="C2970" s="49">
        <v>2018</v>
      </c>
      <c r="D2970" s="85">
        <v>1901532.9301</v>
      </c>
      <c r="E2970" s="49">
        <v>224347.03362446601</v>
      </c>
      <c r="F2970" s="49">
        <v>0</v>
      </c>
      <c r="G2970" s="49">
        <v>0</v>
      </c>
      <c r="H2970" s="49">
        <v>0</v>
      </c>
      <c r="I2970" s="49">
        <v>0</v>
      </c>
      <c r="J2970" s="49">
        <v>0.97614318894209096</v>
      </c>
      <c r="K2970" s="49">
        <v>0</v>
      </c>
      <c r="L2970" s="49">
        <v>0</v>
      </c>
      <c r="M2970" s="38">
        <f>IF(OR(Beazley_data[[#This Row],[total_RC]]&lt;0.6,Beazley_data[[#This Row],[total_RC]]&gt;2),1,Beazley_data[[#This Row],[total_RC]])</f>
        <v>0.97614318894209096</v>
      </c>
      <c r="P2970" s="39" t="str">
        <f>Beazley_data[[#This Row],[key]]</f>
        <v>TW2018</v>
      </c>
      <c r="Q2970" s="40">
        <f>Beazley_data[[#This Row],[WEP]]</f>
        <v>1901532.9301</v>
      </c>
      <c r="R2970" s="40">
        <f t="shared" si="371"/>
        <v>1958947.7389907199</v>
      </c>
      <c r="S2970" s="41">
        <f t="shared" si="372"/>
        <v>2.9309004905001136E-2</v>
      </c>
      <c r="U2970" s="42">
        <f>Beazley_data[[#This Row],[Acq_costs]]</f>
        <v>224347.03362446601</v>
      </c>
      <c r="V2970" s="40">
        <f t="shared" si="373"/>
        <v>230726.45708871601</v>
      </c>
      <c r="W2970" s="43">
        <f t="shared" si="374"/>
        <v>2.7649293213898998E-2</v>
      </c>
      <c r="Y2970" s="44">
        <f>Beazley_data[[#This Row],[total_RC]]</f>
        <v>0.97614318894209096</v>
      </c>
      <c r="Z2970" s="45">
        <f t="shared" si="375"/>
        <v>0.94881158124184195</v>
      </c>
      <c r="AA2970" s="43">
        <f t="shared" si="376"/>
        <v>-2.8806148913650822E-2</v>
      </c>
      <c r="AD2970" s="42">
        <f>Beazley_data[[#This Row],[Cat_incurred]]+Beazley_data[[#This Row],[incurred_exc_cat]]</f>
        <v>0</v>
      </c>
      <c r="AE2970" s="40">
        <f t="shared" si="377"/>
        <v>0</v>
      </c>
      <c r="AF2970" s="43" t="str">
        <f t="shared" si="378"/>
        <v>no values</v>
      </c>
    </row>
    <row r="2971" spans="1:32" x14ac:dyDescent="0.25">
      <c r="A2971" s="46" t="s">
        <v>3261</v>
      </c>
      <c r="B2971" s="46" t="s">
        <v>172</v>
      </c>
      <c r="C2971">
        <v>2019</v>
      </c>
      <c r="D2971" s="84">
        <v>1696465.7744</v>
      </c>
      <c r="E2971">
        <v>201011.48727730601</v>
      </c>
      <c r="F2971">
        <v>0</v>
      </c>
      <c r="G2971">
        <v>0</v>
      </c>
      <c r="H2971">
        <v>0</v>
      </c>
      <c r="I2971">
        <v>0</v>
      </c>
      <c r="J2971">
        <v>0.91152341200946396</v>
      </c>
      <c r="K2971">
        <v>0</v>
      </c>
      <c r="L2971">
        <v>0</v>
      </c>
      <c r="M2971" s="38">
        <f>IF(OR(Beazley_data[[#This Row],[total_RC]]&lt;0.6,Beazley_data[[#This Row],[total_RC]]&gt;2),1,Beazley_data[[#This Row],[total_RC]])</f>
        <v>0.91152341200946396</v>
      </c>
      <c r="P2971" s="39" t="str">
        <f>Beazley_data[[#This Row],[key]]</f>
        <v>TW2019</v>
      </c>
      <c r="Q2971" s="40">
        <f>Beazley_data[[#This Row],[WEP]]</f>
        <v>1696465.7744</v>
      </c>
      <c r="R2971" s="40">
        <f t="shared" si="371"/>
        <v>1926687.1993221899</v>
      </c>
      <c r="S2971" s="41">
        <f t="shared" si="372"/>
        <v>0.11949081563586554</v>
      </c>
      <c r="U2971" s="42">
        <f>Beazley_data[[#This Row],[Acq_costs]]</f>
        <v>201011.48727730601</v>
      </c>
      <c r="V2971" s="40">
        <f t="shared" si="373"/>
        <v>226569.469842764</v>
      </c>
      <c r="W2971" s="43">
        <f t="shared" si="374"/>
        <v>0.11280417694049807</v>
      </c>
      <c r="Y2971" s="44">
        <f>Beazley_data[[#This Row],[total_RC]]</f>
        <v>0.91152341200946396</v>
      </c>
      <c r="Z2971" s="45">
        <f t="shared" si="375"/>
        <v>0.90485194519968404</v>
      </c>
      <c r="AA2971" s="43">
        <f t="shared" si="376"/>
        <v>-7.3729927256858093E-3</v>
      </c>
      <c r="AD2971" s="42">
        <f>Beazley_data[[#This Row],[Cat_incurred]]+Beazley_data[[#This Row],[incurred_exc_cat]]</f>
        <v>0</v>
      </c>
      <c r="AE2971" s="40">
        <f t="shared" si="377"/>
        <v>0</v>
      </c>
      <c r="AF2971" s="43" t="str">
        <f t="shared" si="378"/>
        <v>no values</v>
      </c>
    </row>
    <row r="2972" spans="1:32" x14ac:dyDescent="0.25">
      <c r="A2972" s="48" t="s">
        <v>3262</v>
      </c>
      <c r="B2972" s="48" t="s">
        <v>172</v>
      </c>
      <c r="C2972" s="49">
        <v>2020</v>
      </c>
      <c r="D2972" s="85">
        <v>1736323.0448</v>
      </c>
      <c r="E2972" s="49">
        <v>156888.442325702</v>
      </c>
      <c r="F2972" s="49">
        <v>0</v>
      </c>
      <c r="G2972" s="49">
        <v>0</v>
      </c>
      <c r="H2972" s="49">
        <v>0</v>
      </c>
      <c r="I2972" s="49">
        <v>0</v>
      </c>
      <c r="J2972" s="49">
        <v>0.95785821567803298</v>
      </c>
      <c r="K2972" s="49">
        <v>0</v>
      </c>
      <c r="L2972" s="49">
        <v>0</v>
      </c>
      <c r="M2972" s="38">
        <f>IF(OR(Beazley_data[[#This Row],[total_RC]]&lt;0.6,Beazley_data[[#This Row],[total_RC]]&gt;2),1,Beazley_data[[#This Row],[total_RC]])</f>
        <v>0.95785821567803298</v>
      </c>
      <c r="P2972" s="39" t="str">
        <f>Beazley_data[[#This Row],[key]]</f>
        <v>TW2020</v>
      </c>
      <c r="Q2972" s="40">
        <f>Beazley_data[[#This Row],[WEP]]</f>
        <v>1736323.0448</v>
      </c>
      <c r="R2972" s="40">
        <f t="shared" si="371"/>
        <v>1792026.5107073099</v>
      </c>
      <c r="S2972" s="41">
        <f t="shared" si="372"/>
        <v>3.1084063530580155E-2</v>
      </c>
      <c r="U2972" s="42">
        <f>Beazley_data[[#This Row],[Acq_costs]]</f>
        <v>156888.442325702</v>
      </c>
      <c r="V2972" s="40">
        <f t="shared" si="373"/>
        <v>161261.06653667099</v>
      </c>
      <c r="W2972" s="43">
        <f t="shared" si="374"/>
        <v>2.7115188463513303E-2</v>
      </c>
      <c r="Y2972" s="44">
        <f>Beazley_data[[#This Row],[total_RC]]</f>
        <v>0.95785821567803298</v>
      </c>
      <c r="Z2972" s="45">
        <f t="shared" si="375"/>
        <v>0.95004375300848798</v>
      </c>
      <c r="AA2972" s="43">
        <f t="shared" si="376"/>
        <v>-8.2253713524235769E-3</v>
      </c>
      <c r="AD2972" s="42">
        <f>Beazley_data[[#This Row],[Cat_incurred]]+Beazley_data[[#This Row],[incurred_exc_cat]]</f>
        <v>0</v>
      </c>
      <c r="AE2972" s="40">
        <f t="shared" si="377"/>
        <v>0</v>
      </c>
      <c r="AF2972" s="43" t="str">
        <f t="shared" si="378"/>
        <v>no values</v>
      </c>
    </row>
    <row r="2973" spans="1:32" x14ac:dyDescent="0.25">
      <c r="A2973" s="46" t="s">
        <v>3263</v>
      </c>
      <c r="B2973" s="46" t="s">
        <v>172</v>
      </c>
      <c r="C2973">
        <v>2021</v>
      </c>
      <c r="D2973" s="84">
        <v>1089989.9966</v>
      </c>
      <c r="E2973">
        <v>81726.146761655604</v>
      </c>
      <c r="F2973">
        <v>0</v>
      </c>
      <c r="G2973">
        <v>0</v>
      </c>
      <c r="H2973">
        <v>0</v>
      </c>
      <c r="I2973">
        <v>0</v>
      </c>
      <c r="J2973">
        <v>0.985387332631396</v>
      </c>
      <c r="K2973">
        <v>0</v>
      </c>
      <c r="L2973">
        <v>0</v>
      </c>
      <c r="M2973" s="38">
        <f>IF(OR(Beazley_data[[#This Row],[total_RC]]&lt;0.6,Beazley_data[[#This Row],[total_RC]]&gt;2),1,Beazley_data[[#This Row],[total_RC]])</f>
        <v>0.985387332631396</v>
      </c>
      <c r="P2973" s="39" t="str">
        <f>Beazley_data[[#This Row],[key]]</f>
        <v>TW2021</v>
      </c>
      <c r="Q2973" s="40">
        <f>Beazley_data[[#This Row],[WEP]]</f>
        <v>1089989.9966</v>
      </c>
      <c r="R2973" s="40">
        <f t="shared" si="371"/>
        <v>1126419.60519319</v>
      </c>
      <c r="S2973" s="41">
        <f t="shared" si="372"/>
        <v>3.2341064045083016E-2</v>
      </c>
      <c r="U2973" s="42">
        <f>Beazley_data[[#This Row],[Acq_costs]]</f>
        <v>81726.146761655604</v>
      </c>
      <c r="V2973" s="40">
        <f t="shared" si="373"/>
        <v>83832.373388117194</v>
      </c>
      <c r="W2973" s="43">
        <f t="shared" si="374"/>
        <v>2.5124263352421523E-2</v>
      </c>
      <c r="Y2973" s="44">
        <f>Beazley_data[[#This Row],[total_RC]]</f>
        <v>0.985387332631396</v>
      </c>
      <c r="Z2973" s="45">
        <f t="shared" si="375"/>
        <v>0.98216931556588205</v>
      </c>
      <c r="AA2973" s="43">
        <f t="shared" si="376"/>
        <v>-3.2764382011464771E-3</v>
      </c>
      <c r="AD2973" s="42">
        <f>Beazley_data[[#This Row],[Cat_incurred]]+Beazley_data[[#This Row],[incurred_exc_cat]]</f>
        <v>0</v>
      </c>
      <c r="AE2973" s="40">
        <f t="shared" si="377"/>
        <v>0</v>
      </c>
      <c r="AF2973" s="43" t="str">
        <f t="shared" si="378"/>
        <v>no values</v>
      </c>
    </row>
    <row r="2974" spans="1:32" x14ac:dyDescent="0.25">
      <c r="A2974" s="48" t="s">
        <v>3264</v>
      </c>
      <c r="B2974" s="48" t="s">
        <v>172</v>
      </c>
      <c r="C2974" s="49">
        <v>2022</v>
      </c>
      <c r="D2974" s="85">
        <v>1407303.6283</v>
      </c>
      <c r="E2974" s="49">
        <v>113260.42462751101</v>
      </c>
      <c r="F2974" s="49">
        <v>0</v>
      </c>
      <c r="G2974" s="49">
        <v>0</v>
      </c>
      <c r="H2974" s="49">
        <v>0</v>
      </c>
      <c r="I2974" s="49">
        <v>0</v>
      </c>
      <c r="J2974" s="49">
        <v>0.97776853170521205</v>
      </c>
      <c r="K2974" s="49">
        <v>0</v>
      </c>
      <c r="L2974" s="49">
        <v>0</v>
      </c>
      <c r="M2974" s="38">
        <f>IF(OR(Beazley_data[[#This Row],[total_RC]]&lt;0.6,Beazley_data[[#This Row],[total_RC]]&gt;2),1,Beazley_data[[#This Row],[total_RC]])</f>
        <v>0.97776853170521205</v>
      </c>
      <c r="P2974" s="39" t="str">
        <f>Beazley_data[[#This Row],[key]]</f>
        <v>TW2022</v>
      </c>
      <c r="Q2974" s="40">
        <f>Beazley_data[[#This Row],[WEP]]</f>
        <v>1407303.6283</v>
      </c>
      <c r="R2974" s="40">
        <f t="shared" si="371"/>
        <v>1345687.6350454199</v>
      </c>
      <c r="S2974" s="41">
        <f t="shared" si="372"/>
        <v>-4.5787738290766412E-2</v>
      </c>
      <c r="U2974" s="42">
        <f>Beazley_data[[#This Row],[Acq_costs]]</f>
        <v>113260.42462751101</v>
      </c>
      <c r="V2974" s="40">
        <f t="shared" si="373"/>
        <v>97507.397461251196</v>
      </c>
      <c r="W2974" s="43">
        <f t="shared" si="374"/>
        <v>-0.16155725182307282</v>
      </c>
      <c r="Y2974" s="44">
        <f>Beazley_data[[#This Row],[total_RC]]</f>
        <v>0.97776853170521205</v>
      </c>
      <c r="Z2974" s="45">
        <f t="shared" si="375"/>
        <v>0.97500000013243504</v>
      </c>
      <c r="AA2974" s="43">
        <f t="shared" si="376"/>
        <v>-2.8395195614368813E-3</v>
      </c>
      <c r="AD2974" s="42">
        <f>Beazley_data[[#This Row],[Cat_incurred]]+Beazley_data[[#This Row],[incurred_exc_cat]]</f>
        <v>0</v>
      </c>
      <c r="AE2974" s="40">
        <f t="shared" si="377"/>
        <v>0</v>
      </c>
      <c r="AF2974" s="43" t="str">
        <f t="shared" si="378"/>
        <v>no values</v>
      </c>
    </row>
    <row r="2975" spans="1:32" x14ac:dyDescent="0.25">
      <c r="A2975" s="46" t="s">
        <v>3265</v>
      </c>
      <c r="B2975" s="46" t="s">
        <v>172</v>
      </c>
      <c r="C2975">
        <v>2023</v>
      </c>
      <c r="D2975" s="84">
        <v>1508856.2472999999</v>
      </c>
      <c r="E2975">
        <v>122605.723178478</v>
      </c>
      <c r="F2975">
        <v>0</v>
      </c>
      <c r="G2975">
        <v>0</v>
      </c>
      <c r="H2975">
        <v>0</v>
      </c>
      <c r="I2975">
        <v>0</v>
      </c>
      <c r="J2975">
        <v>1.09376498023336</v>
      </c>
      <c r="K2975">
        <v>0</v>
      </c>
      <c r="L2975">
        <v>0</v>
      </c>
      <c r="M2975" s="38">
        <f>IF(OR(Beazley_data[[#This Row],[total_RC]]&lt;0.6,Beazley_data[[#This Row],[total_RC]]&gt;2),1,Beazley_data[[#This Row],[total_RC]])</f>
        <v>1.09376498023336</v>
      </c>
      <c r="P2975" s="39" t="str">
        <f>Beazley_data[[#This Row],[key]]</f>
        <v>TW2023</v>
      </c>
      <c r="Q2975" s="40">
        <f>Beazley_data[[#This Row],[WEP]]</f>
        <v>1508856.2472999999</v>
      </c>
      <c r="R2975" s="40">
        <f t="shared" si="371"/>
        <v>0</v>
      </c>
      <c r="S2975" s="41" t="str">
        <f t="shared" si="372"/>
        <v>no values</v>
      </c>
      <c r="U2975" s="42">
        <f>Beazley_data[[#This Row],[Acq_costs]]</f>
        <v>122605.723178478</v>
      </c>
      <c r="V2975" s="40">
        <f t="shared" si="373"/>
        <v>0</v>
      </c>
      <c r="W2975" s="43" t="str">
        <f t="shared" si="374"/>
        <v>no values</v>
      </c>
      <c r="Y2975" s="44">
        <f>Beazley_data[[#This Row],[total_RC]]</f>
        <v>1.09376498023336</v>
      </c>
      <c r="Z2975" s="45">
        <f t="shared" si="375"/>
        <v>0</v>
      </c>
      <c r="AA2975" s="43" t="str">
        <f t="shared" si="376"/>
        <v>no values</v>
      </c>
      <c r="AD2975" s="42">
        <f>Beazley_data[[#This Row],[Cat_incurred]]+Beazley_data[[#This Row],[incurred_exc_cat]]</f>
        <v>0</v>
      </c>
      <c r="AE2975" s="40">
        <f t="shared" si="377"/>
        <v>0</v>
      </c>
      <c r="AF2975" s="43" t="str">
        <f t="shared" si="378"/>
        <v>no values</v>
      </c>
    </row>
    <row r="2976" spans="1:32" x14ac:dyDescent="0.25">
      <c r="A2976" s="48" t="s">
        <v>3266</v>
      </c>
      <c r="B2976" s="48" t="s">
        <v>172</v>
      </c>
      <c r="C2976" s="49">
        <v>2024</v>
      </c>
      <c r="D2976" s="85">
        <v>1455724.5759000001</v>
      </c>
      <c r="E2976" s="49">
        <v>122995.50211907001</v>
      </c>
      <c r="F2976" s="49">
        <v>0</v>
      </c>
      <c r="G2976" s="49">
        <v>0</v>
      </c>
      <c r="H2976" s="49">
        <v>0</v>
      </c>
      <c r="I2976" s="49">
        <v>0</v>
      </c>
      <c r="J2976" s="49">
        <v>1.1499999999999999</v>
      </c>
      <c r="K2976" s="49">
        <v>0</v>
      </c>
      <c r="L2976" s="49">
        <v>0</v>
      </c>
      <c r="M2976" s="38">
        <f>IF(OR(Beazley_data[[#This Row],[total_RC]]&lt;0.6,Beazley_data[[#This Row],[total_RC]]&gt;2),1,Beazley_data[[#This Row],[total_RC]])</f>
        <v>1.1499999999999999</v>
      </c>
      <c r="P2976" s="39" t="str">
        <f>Beazley_data[[#This Row],[key]]</f>
        <v>TW2024</v>
      </c>
      <c r="Q2976" s="40">
        <f>Beazley_data[[#This Row],[WEP]]</f>
        <v>1455724.5759000001</v>
      </c>
      <c r="R2976" s="40">
        <f t="shared" si="371"/>
        <v>0</v>
      </c>
      <c r="S2976" s="41" t="str">
        <f t="shared" si="372"/>
        <v>no values</v>
      </c>
      <c r="U2976" s="42">
        <f>Beazley_data[[#This Row],[Acq_costs]]</f>
        <v>122995.50211907001</v>
      </c>
      <c r="V2976" s="40">
        <f t="shared" si="373"/>
        <v>0</v>
      </c>
      <c r="W2976" s="43" t="str">
        <f t="shared" si="374"/>
        <v>no values</v>
      </c>
      <c r="Y2976" s="44">
        <f>Beazley_data[[#This Row],[total_RC]]</f>
        <v>1.1499999999999999</v>
      </c>
      <c r="Z2976" s="45">
        <f t="shared" si="375"/>
        <v>0</v>
      </c>
      <c r="AA2976" s="43" t="str">
        <f t="shared" si="376"/>
        <v>no values</v>
      </c>
      <c r="AD2976" s="42">
        <f>Beazley_data[[#This Row],[Cat_incurred]]+Beazley_data[[#This Row],[incurred_exc_cat]]</f>
        <v>0</v>
      </c>
      <c r="AE2976" s="40">
        <f t="shared" si="377"/>
        <v>0</v>
      </c>
      <c r="AF2976" s="43" t="str">
        <f t="shared" si="378"/>
        <v>no values</v>
      </c>
    </row>
    <row r="2977" spans="1:32" x14ac:dyDescent="0.25">
      <c r="A2977" s="46" t="s">
        <v>3267</v>
      </c>
      <c r="B2977" s="46" t="s">
        <v>173</v>
      </c>
      <c r="C2977">
        <v>1999</v>
      </c>
      <c r="D2977" s="84">
        <v>71331.398199999996</v>
      </c>
      <c r="E2977">
        <v>12587.8938</v>
      </c>
      <c r="F2977">
        <v>0</v>
      </c>
      <c r="G2977">
        <v>0</v>
      </c>
      <c r="H2977">
        <v>0</v>
      </c>
      <c r="I2977">
        <v>0</v>
      </c>
      <c r="J2977">
        <v>0.94688864734378397</v>
      </c>
      <c r="K2977">
        <v>0</v>
      </c>
      <c r="L2977">
        <v>0</v>
      </c>
      <c r="M2977" s="38">
        <f>IF(OR(Beazley_data[[#This Row],[total_RC]]&lt;0.6,Beazley_data[[#This Row],[total_RC]]&gt;2),1,Beazley_data[[#This Row],[total_RC]])</f>
        <v>0.94688864734378397</v>
      </c>
      <c r="P2977" s="39" t="str">
        <f>Beazley_data[[#This Row],[key]]</f>
        <v>TX1999</v>
      </c>
      <c r="Q2977" s="40">
        <f>Beazley_data[[#This Row],[WEP]]</f>
        <v>71331.398199999996</v>
      </c>
      <c r="R2977" s="40">
        <f t="shared" si="371"/>
        <v>0</v>
      </c>
      <c r="S2977" s="41" t="str">
        <f t="shared" si="372"/>
        <v>no values</v>
      </c>
      <c r="U2977" s="42">
        <f>Beazley_data[[#This Row],[Acq_costs]]</f>
        <v>12587.8938</v>
      </c>
      <c r="V2977" s="40">
        <f t="shared" si="373"/>
        <v>0</v>
      </c>
      <c r="W2977" s="43" t="str">
        <f t="shared" si="374"/>
        <v>no values</v>
      </c>
      <c r="Y2977" s="44">
        <f>Beazley_data[[#This Row],[total_RC]]</f>
        <v>0.94688864734378397</v>
      </c>
      <c r="Z2977" s="45">
        <f t="shared" si="375"/>
        <v>0</v>
      </c>
      <c r="AA2977" s="43" t="str">
        <f t="shared" si="376"/>
        <v>no values</v>
      </c>
      <c r="AD2977" s="42">
        <f>Beazley_data[[#This Row],[Cat_incurred]]+Beazley_data[[#This Row],[incurred_exc_cat]]</f>
        <v>0</v>
      </c>
      <c r="AE2977" s="40">
        <f t="shared" si="377"/>
        <v>0</v>
      </c>
      <c r="AF2977" s="43" t="str">
        <f t="shared" si="378"/>
        <v>no values</v>
      </c>
    </row>
    <row r="2978" spans="1:32" x14ac:dyDescent="0.25">
      <c r="A2978" s="48" t="s">
        <v>3268</v>
      </c>
      <c r="B2978" s="48" t="s">
        <v>173</v>
      </c>
      <c r="C2978" s="49">
        <v>2000</v>
      </c>
      <c r="D2978" s="85">
        <v>107754.58960000001</v>
      </c>
      <c r="E2978" s="49">
        <v>17648.047284033601</v>
      </c>
      <c r="F2978" s="49">
        <v>0</v>
      </c>
      <c r="G2978" s="49">
        <v>0</v>
      </c>
      <c r="H2978" s="49">
        <v>3123.2548929300001</v>
      </c>
      <c r="I2978" s="49">
        <v>3123.2548929300001</v>
      </c>
      <c r="J2978" s="49">
        <v>0.97711152780243904</v>
      </c>
      <c r="K2978" s="49">
        <v>3123.2548929300001</v>
      </c>
      <c r="L2978" s="49">
        <v>3123.2548929300001</v>
      </c>
      <c r="M2978" s="38">
        <f>IF(OR(Beazley_data[[#This Row],[total_RC]]&lt;0.6,Beazley_data[[#This Row],[total_RC]]&gt;2),1,Beazley_data[[#This Row],[total_RC]])</f>
        <v>0.97711152780243904</v>
      </c>
      <c r="P2978" s="39" t="str">
        <f>Beazley_data[[#This Row],[key]]</f>
        <v>TX2000</v>
      </c>
      <c r="Q2978" s="40">
        <f>Beazley_data[[#This Row],[WEP]]</f>
        <v>107754.58960000001</v>
      </c>
      <c r="R2978" s="40">
        <f t="shared" si="371"/>
        <v>111996.89622</v>
      </c>
      <c r="S2978" s="41">
        <f t="shared" si="372"/>
        <v>3.7878787387702742E-2</v>
      </c>
      <c r="U2978" s="42">
        <f>Beazley_data[[#This Row],[Acq_costs]]</f>
        <v>17648.047284033601</v>
      </c>
      <c r="V2978" s="40">
        <f t="shared" si="373"/>
        <v>18342.852264000001</v>
      </c>
      <c r="W2978" s="43">
        <f t="shared" si="374"/>
        <v>3.787878624144167E-2</v>
      </c>
      <c r="Y2978" s="44">
        <f>Beazley_data[[#This Row],[total_RC]]</f>
        <v>0.97711152780243904</v>
      </c>
      <c r="Z2978" s="45">
        <f t="shared" si="375"/>
        <v>0.97711152718935501</v>
      </c>
      <c r="AA2978" s="43">
        <f t="shared" si="376"/>
        <v>-6.2744529250714706E-10</v>
      </c>
      <c r="AD2978" s="42">
        <f>Beazley_data[[#This Row],[Cat_incurred]]+Beazley_data[[#This Row],[incurred_exc_cat]]</f>
        <v>3123.2548929300001</v>
      </c>
      <c r="AE2978" s="40">
        <f t="shared" si="377"/>
        <v>3292.625556</v>
      </c>
      <c r="AF2978" s="43">
        <f t="shared" si="378"/>
        <v>5.1439393939393896E-2</v>
      </c>
    </row>
    <row r="2979" spans="1:32" x14ac:dyDescent="0.25">
      <c r="A2979" s="46" t="s">
        <v>3269</v>
      </c>
      <c r="B2979" s="46" t="s">
        <v>173</v>
      </c>
      <c r="C2979">
        <v>2001</v>
      </c>
      <c r="D2979" s="84">
        <v>116714.84080000001</v>
      </c>
      <c r="E2979">
        <v>20596.7366117647</v>
      </c>
      <c r="F2979">
        <v>0</v>
      </c>
      <c r="G2979">
        <v>0</v>
      </c>
      <c r="H2979">
        <v>0</v>
      </c>
      <c r="I2979">
        <v>0</v>
      </c>
      <c r="J2979">
        <v>1.2</v>
      </c>
      <c r="K2979">
        <v>0</v>
      </c>
      <c r="L2979">
        <v>0</v>
      </c>
      <c r="M2979" s="38">
        <f>IF(OR(Beazley_data[[#This Row],[total_RC]]&lt;0.6,Beazley_data[[#This Row],[total_RC]]&gt;2),1,Beazley_data[[#This Row],[total_RC]])</f>
        <v>1.2</v>
      </c>
      <c r="P2979" s="39" t="str">
        <f>Beazley_data[[#This Row],[key]]</f>
        <v>TX2001</v>
      </c>
      <c r="Q2979" s="40">
        <f>Beazley_data[[#This Row],[WEP]]</f>
        <v>116714.84080000001</v>
      </c>
      <c r="R2979" s="40">
        <f t="shared" si="371"/>
        <v>121309.913208</v>
      </c>
      <c r="S2979" s="41">
        <f t="shared" si="372"/>
        <v>3.7878787367700159E-2</v>
      </c>
      <c r="U2979" s="42">
        <f>Beazley_data[[#This Row],[Acq_costs]]</f>
        <v>20596.7366117647</v>
      </c>
      <c r="V2979" s="40">
        <f t="shared" si="373"/>
        <v>21407.631696</v>
      </c>
      <c r="W2979" s="43">
        <f t="shared" si="374"/>
        <v>3.7878785273889763E-2</v>
      </c>
      <c r="Y2979" s="44">
        <f>Beazley_data[[#This Row],[total_RC]]</f>
        <v>1.2</v>
      </c>
      <c r="Z2979" s="45">
        <f t="shared" si="375"/>
        <v>1.1999999994777</v>
      </c>
      <c r="AA2979" s="43">
        <f t="shared" si="376"/>
        <v>-4.3524998439178124E-10</v>
      </c>
      <c r="AD2979" s="42">
        <f>Beazley_data[[#This Row],[Cat_incurred]]+Beazley_data[[#This Row],[incurred_exc_cat]]</f>
        <v>0</v>
      </c>
      <c r="AE2979" s="40">
        <f t="shared" si="377"/>
        <v>0</v>
      </c>
      <c r="AF2979" s="43" t="str">
        <f t="shared" si="378"/>
        <v>no values</v>
      </c>
    </row>
    <row r="2980" spans="1:32" x14ac:dyDescent="0.25">
      <c r="A2980" s="48" t="s">
        <v>3270</v>
      </c>
      <c r="B2980" s="48" t="s">
        <v>173</v>
      </c>
      <c r="C2980" s="49">
        <v>2002</v>
      </c>
      <c r="D2980" s="85">
        <v>489394.73389999999</v>
      </c>
      <c r="E2980" s="49">
        <v>91823.857146614901</v>
      </c>
      <c r="F2980" s="49">
        <v>0</v>
      </c>
      <c r="G2980" s="49">
        <v>0</v>
      </c>
      <c r="H2980" s="49">
        <v>0</v>
      </c>
      <c r="I2980" s="49">
        <v>0</v>
      </c>
      <c r="J2980" s="49">
        <v>1.72247157578892</v>
      </c>
      <c r="K2980" s="49">
        <v>0</v>
      </c>
      <c r="L2980" s="49">
        <v>0</v>
      </c>
      <c r="M2980" s="38">
        <f>IF(OR(Beazley_data[[#This Row],[total_RC]]&lt;0.6,Beazley_data[[#This Row],[total_RC]]&gt;2),1,Beazley_data[[#This Row],[total_RC]])</f>
        <v>1.72247157578892</v>
      </c>
      <c r="P2980" s="39" t="str">
        <f>Beazley_data[[#This Row],[key]]</f>
        <v>TX2002</v>
      </c>
      <c r="Q2980" s="40">
        <f>Beazley_data[[#This Row],[WEP]]</f>
        <v>489394.73389999999</v>
      </c>
      <c r="R2980" s="40">
        <f t="shared" si="371"/>
        <v>504167.55796800001</v>
      </c>
      <c r="S2980" s="41">
        <f t="shared" si="372"/>
        <v>2.9301417424676224E-2</v>
      </c>
      <c r="U2980" s="42">
        <f>Beazley_data[[#This Row],[Acq_costs]]</f>
        <v>91823.857146614901</v>
      </c>
      <c r="V2980" s="40">
        <f t="shared" si="373"/>
        <v>94939.560096000001</v>
      </c>
      <c r="W2980" s="43">
        <f t="shared" si="374"/>
        <v>3.2817752117606153E-2</v>
      </c>
      <c r="Y2980" s="44">
        <f>Beazley_data[[#This Row],[total_RC]]</f>
        <v>1.72247157578892</v>
      </c>
      <c r="Z2980" s="45">
        <f t="shared" si="375"/>
        <v>1.72247157691401</v>
      </c>
      <c r="AA2980" s="43">
        <f t="shared" si="376"/>
        <v>6.5318350457987229E-10</v>
      </c>
      <c r="AD2980" s="42">
        <f>Beazley_data[[#This Row],[Cat_incurred]]+Beazley_data[[#This Row],[incurred_exc_cat]]</f>
        <v>0</v>
      </c>
      <c r="AE2980" s="40">
        <f t="shared" si="377"/>
        <v>0</v>
      </c>
      <c r="AF2980" s="43" t="str">
        <f t="shared" si="378"/>
        <v>no values</v>
      </c>
    </row>
    <row r="2981" spans="1:32" x14ac:dyDescent="0.25">
      <c r="A2981" s="46" t="s">
        <v>3271</v>
      </c>
      <c r="B2981" s="46" t="s">
        <v>173</v>
      </c>
      <c r="C2981">
        <v>2003</v>
      </c>
      <c r="D2981" s="84">
        <v>187175.90460000001</v>
      </c>
      <c r="E2981">
        <v>24295.747870588199</v>
      </c>
      <c r="F2981">
        <v>0</v>
      </c>
      <c r="G2981">
        <v>0</v>
      </c>
      <c r="H2981">
        <v>0</v>
      </c>
      <c r="I2981">
        <v>0</v>
      </c>
      <c r="J2981">
        <v>0.99</v>
      </c>
      <c r="K2981">
        <v>0</v>
      </c>
      <c r="L2981">
        <v>0</v>
      </c>
      <c r="M2981" s="38">
        <f>IF(OR(Beazley_data[[#This Row],[total_RC]]&lt;0.6,Beazley_data[[#This Row],[total_RC]]&gt;2),1,Beazley_data[[#This Row],[total_RC]])</f>
        <v>0.99</v>
      </c>
      <c r="P2981" s="39" t="str">
        <f>Beazley_data[[#This Row],[key]]</f>
        <v>TX2003</v>
      </c>
      <c r="Q2981" s="40">
        <f>Beazley_data[[#This Row],[WEP]]</f>
        <v>187175.90460000001</v>
      </c>
      <c r="R2981" s="40">
        <f t="shared" si="371"/>
        <v>189283.22371200001</v>
      </c>
      <c r="S2981" s="41">
        <f t="shared" si="372"/>
        <v>1.1133153116656263E-2</v>
      </c>
      <c r="U2981" s="42">
        <f>Beazley_data[[#This Row],[Acq_costs]]</f>
        <v>24295.747870588199</v>
      </c>
      <c r="V2981" s="40">
        <f t="shared" si="373"/>
        <v>24667.627776000001</v>
      </c>
      <c r="W2981" s="43">
        <f t="shared" si="374"/>
        <v>1.5075624976537775E-2</v>
      </c>
      <c r="Y2981" s="44">
        <f>Beazley_data[[#This Row],[total_RC]]</f>
        <v>0.99</v>
      </c>
      <c r="Z2981" s="45">
        <f t="shared" si="375"/>
        <v>0.99000000017950196</v>
      </c>
      <c r="AA2981" s="43">
        <f t="shared" si="376"/>
        <v>1.8131512001199345E-10</v>
      </c>
      <c r="AD2981" s="42">
        <f>Beazley_data[[#This Row],[Cat_incurred]]+Beazley_data[[#This Row],[incurred_exc_cat]]</f>
        <v>0</v>
      </c>
      <c r="AE2981" s="40">
        <f t="shared" si="377"/>
        <v>0</v>
      </c>
      <c r="AF2981" s="43" t="str">
        <f t="shared" si="378"/>
        <v>no values</v>
      </c>
    </row>
    <row r="2982" spans="1:32" x14ac:dyDescent="0.25">
      <c r="A2982" s="48" t="s">
        <v>3272</v>
      </c>
      <c r="B2982" s="48" t="s">
        <v>173</v>
      </c>
      <c r="C2982" s="49">
        <v>2004</v>
      </c>
      <c r="D2982" s="85">
        <v>379270.20260000002</v>
      </c>
      <c r="E2982" s="49">
        <v>102925.863350664</v>
      </c>
      <c r="F2982" s="49">
        <v>0</v>
      </c>
      <c r="G2982" s="49">
        <v>0</v>
      </c>
      <c r="H2982" s="49">
        <v>197630.834075386</v>
      </c>
      <c r="I2982" s="49">
        <v>197630.834075386</v>
      </c>
      <c r="J2982" s="49">
        <v>1</v>
      </c>
      <c r="K2982" s="49">
        <v>197630.834075386</v>
      </c>
      <c r="L2982" s="49">
        <v>197630.834075386</v>
      </c>
      <c r="M2982" s="38">
        <f>IF(OR(Beazley_data[[#This Row],[total_RC]]&lt;0.6,Beazley_data[[#This Row],[total_RC]]&gt;2),1,Beazley_data[[#This Row],[total_RC]])</f>
        <v>1</v>
      </c>
      <c r="P2982" s="39" t="str">
        <f>Beazley_data[[#This Row],[key]]</f>
        <v>TX2004</v>
      </c>
      <c r="Q2982" s="40">
        <f>Beazley_data[[#This Row],[WEP]]</f>
        <v>379270.20260000002</v>
      </c>
      <c r="R2982" s="40">
        <f t="shared" si="371"/>
        <v>391417.26955494098</v>
      </c>
      <c r="S2982" s="41">
        <f t="shared" si="372"/>
        <v>3.1033548848656386E-2</v>
      </c>
      <c r="U2982" s="42">
        <f>Beazley_data[[#This Row],[Acq_costs]]</f>
        <v>102925.863350664</v>
      </c>
      <c r="V2982" s="40">
        <f t="shared" si="373"/>
        <v>106169.56352801</v>
      </c>
      <c r="W2982" s="43">
        <f t="shared" si="374"/>
        <v>3.0552072265892183E-2</v>
      </c>
      <c r="Y2982" s="44">
        <f>Beazley_data[[#This Row],[total_RC]]</f>
        <v>1</v>
      </c>
      <c r="Z2982" s="45">
        <f t="shared" si="375"/>
        <v>1</v>
      </c>
      <c r="AA2982" s="43">
        <f t="shared" si="376"/>
        <v>0</v>
      </c>
      <c r="AD2982" s="42">
        <f>Beazley_data[[#This Row],[Cat_incurred]]+Beazley_data[[#This Row],[incurred_exc_cat]]</f>
        <v>197630.834075386</v>
      </c>
      <c r="AE2982" s="40">
        <f t="shared" si="377"/>
        <v>206035.251682489</v>
      </c>
      <c r="AF2982" s="43">
        <f t="shared" si="378"/>
        <v>4.0791163349341068E-2</v>
      </c>
    </row>
    <row r="2983" spans="1:32" x14ac:dyDescent="0.25">
      <c r="A2983" s="46" t="s">
        <v>3273</v>
      </c>
      <c r="B2983" s="46" t="s">
        <v>173</v>
      </c>
      <c r="C2983">
        <v>2005</v>
      </c>
      <c r="D2983" s="84">
        <v>539382.50430000003</v>
      </c>
      <c r="E2983">
        <v>139756.015464706</v>
      </c>
      <c r="F2983">
        <v>168965.62102958999</v>
      </c>
      <c r="G2983">
        <v>170259.26232692</v>
      </c>
      <c r="H2983">
        <v>74417.522561321995</v>
      </c>
      <c r="I2983">
        <v>74417.522561321995</v>
      </c>
      <c r="J2983">
        <v>0.88880867581926604</v>
      </c>
      <c r="K2983">
        <v>243383.14359091199</v>
      </c>
      <c r="L2983">
        <v>244676.78488824199</v>
      </c>
      <c r="M2983" s="38">
        <f>IF(OR(Beazley_data[[#This Row],[total_RC]]&lt;0.6,Beazley_data[[#This Row],[total_RC]]&gt;2),1,Beazley_data[[#This Row],[total_RC]])</f>
        <v>0.88880867581926604</v>
      </c>
      <c r="P2983" s="39" t="str">
        <f>Beazley_data[[#This Row],[key]]</f>
        <v>TX2005</v>
      </c>
      <c r="Q2983" s="40">
        <f>Beazley_data[[#This Row],[WEP]]</f>
        <v>539382.50430000003</v>
      </c>
      <c r="R2983" s="40">
        <f t="shared" si="371"/>
        <v>557169.79402057198</v>
      </c>
      <c r="S2983" s="41">
        <f t="shared" si="372"/>
        <v>3.1924361139927845E-2</v>
      </c>
      <c r="U2983" s="42">
        <f>Beazley_data[[#This Row],[Acq_costs]]</f>
        <v>139756.015464706</v>
      </c>
      <c r="V2983" s="40">
        <f t="shared" si="373"/>
        <v>144257.118295088</v>
      </c>
      <c r="W2983" s="43">
        <f t="shared" si="374"/>
        <v>3.1201946105527255E-2</v>
      </c>
      <c r="Y2983" s="44">
        <f>Beazley_data[[#This Row],[total_RC]]</f>
        <v>0.88880867581926604</v>
      </c>
      <c r="Z2983" s="45">
        <f t="shared" si="375"/>
        <v>0.888497897769991</v>
      </c>
      <c r="AA2983" s="43">
        <f t="shared" si="376"/>
        <v>-3.4977916104815863E-4</v>
      </c>
      <c r="AD2983" s="42">
        <f>Beazley_data[[#This Row],[Cat_incurred]]+Beazley_data[[#This Row],[incurred_exc_cat]]</f>
        <v>244676.78488824199</v>
      </c>
      <c r="AE2983" s="40">
        <f t="shared" si="377"/>
        <v>257122.22452333599</v>
      </c>
      <c r="AF2983" s="43">
        <f t="shared" si="378"/>
        <v>4.8402815657673598E-2</v>
      </c>
    </row>
    <row r="2984" spans="1:32" x14ac:dyDescent="0.25">
      <c r="A2984" s="48" t="s">
        <v>3274</v>
      </c>
      <c r="B2984" s="48" t="s">
        <v>173</v>
      </c>
      <c r="C2984" s="49">
        <v>2006</v>
      </c>
      <c r="D2984" s="85">
        <v>463336.58880000003</v>
      </c>
      <c r="E2984" s="49">
        <v>123530.181329032</v>
      </c>
      <c r="F2984" s="49">
        <v>44236.511106881102</v>
      </c>
      <c r="G2984" s="49">
        <v>44236.511106881102</v>
      </c>
      <c r="H2984" s="49">
        <v>271354.54299145797</v>
      </c>
      <c r="I2984" s="49">
        <v>271354.54299145797</v>
      </c>
      <c r="J2984" s="49">
        <v>0.94995698519322402</v>
      </c>
      <c r="K2984" s="49">
        <v>315591.05409833899</v>
      </c>
      <c r="L2984" s="49">
        <v>315591.05409833899</v>
      </c>
      <c r="M2984" s="38">
        <f>IF(OR(Beazley_data[[#This Row],[total_RC]]&lt;0.6,Beazley_data[[#This Row],[total_RC]]&gt;2),1,Beazley_data[[#This Row],[total_RC]])</f>
        <v>0.94995698519322402</v>
      </c>
      <c r="P2984" s="39" t="str">
        <f>Beazley_data[[#This Row],[key]]</f>
        <v>TX2006</v>
      </c>
      <c r="Q2984" s="40">
        <f>Beazley_data[[#This Row],[WEP]]</f>
        <v>463336.58880000003</v>
      </c>
      <c r="R2984" s="40">
        <f t="shared" si="371"/>
        <v>477604.74353705603</v>
      </c>
      <c r="S2984" s="41">
        <f t="shared" si="372"/>
        <v>2.9874399134708289E-2</v>
      </c>
      <c r="U2984" s="42">
        <f>Beazley_data[[#This Row],[Acq_costs]]</f>
        <v>123530.181329032</v>
      </c>
      <c r="V2984" s="40">
        <f t="shared" si="373"/>
        <v>127324.50500110901</v>
      </c>
      <c r="W2984" s="43">
        <f t="shared" si="374"/>
        <v>2.9800419581791884E-2</v>
      </c>
      <c r="Y2984" s="44">
        <f>Beazley_data[[#This Row],[total_RC]]</f>
        <v>0.94995698519322402</v>
      </c>
      <c r="Z2984" s="45">
        <f t="shared" si="375"/>
        <v>0.95002786412260498</v>
      </c>
      <c r="AA2984" s="43">
        <f t="shared" si="376"/>
        <v>7.4607211069980056E-5</v>
      </c>
      <c r="AD2984" s="42">
        <f>Beazley_data[[#This Row],[Cat_incurred]]+Beazley_data[[#This Row],[incurred_exc_cat]]</f>
        <v>315591.05409833905</v>
      </c>
      <c r="AE2984" s="40">
        <f t="shared" si="377"/>
        <v>329011.893724291</v>
      </c>
      <c r="AF2984" s="43">
        <f t="shared" si="378"/>
        <v>4.0791350957052309E-2</v>
      </c>
    </row>
    <row r="2985" spans="1:32" x14ac:dyDescent="0.25">
      <c r="A2985" s="46" t="s">
        <v>3275</v>
      </c>
      <c r="B2985" s="46" t="s">
        <v>173</v>
      </c>
      <c r="C2985">
        <v>2007</v>
      </c>
      <c r="D2985" s="84">
        <v>435451.92879999999</v>
      </c>
      <c r="E2985">
        <v>104069.098501471</v>
      </c>
      <c r="F2985">
        <v>0</v>
      </c>
      <c r="G2985">
        <v>0</v>
      </c>
      <c r="H2985">
        <v>165149.74947497199</v>
      </c>
      <c r="I2985">
        <v>175911.53335847199</v>
      </c>
      <c r="J2985">
        <v>0.92437029500071499</v>
      </c>
      <c r="K2985">
        <v>165149.74947497199</v>
      </c>
      <c r="L2985">
        <v>175911.53335847199</v>
      </c>
      <c r="M2985" s="38">
        <f>IF(OR(Beazley_data[[#This Row],[total_RC]]&lt;0.6,Beazley_data[[#This Row],[total_RC]]&gt;2),1,Beazley_data[[#This Row],[total_RC]])</f>
        <v>0.92437029500071499</v>
      </c>
      <c r="P2985" s="39" t="str">
        <f>Beazley_data[[#This Row],[key]]</f>
        <v>TX2007</v>
      </c>
      <c r="Q2985" s="40">
        <f>Beazley_data[[#This Row],[WEP]]</f>
        <v>435451.92879999999</v>
      </c>
      <c r="R2985" s="40">
        <f t="shared" si="371"/>
        <v>449334.42365605501</v>
      </c>
      <c r="S2985" s="41">
        <f t="shared" si="372"/>
        <v>3.0895685095966356E-2</v>
      </c>
      <c r="U2985" s="42">
        <f>Beazley_data[[#This Row],[Acq_costs]]</f>
        <v>104069.098501471</v>
      </c>
      <c r="V2985" s="40">
        <f t="shared" si="373"/>
        <v>107350.986640048</v>
      </c>
      <c r="W2985" s="43">
        <f t="shared" si="374"/>
        <v>3.0571569403281689E-2</v>
      </c>
      <c r="Y2985" s="44">
        <f>Beazley_data[[#This Row],[total_RC]]</f>
        <v>0.92437029500071499</v>
      </c>
      <c r="Z2985" s="45">
        <f t="shared" si="375"/>
        <v>0.924351639551105</v>
      </c>
      <c r="AA2985" s="43">
        <f t="shared" si="376"/>
        <v>-2.0182199946174297E-5</v>
      </c>
      <c r="AD2985" s="42">
        <f>Beazley_data[[#This Row],[Cat_incurred]]+Beazley_data[[#This Row],[incurred_exc_cat]]</f>
        <v>175911.53335847199</v>
      </c>
      <c r="AE2985" s="40">
        <f t="shared" si="377"/>
        <v>184125.237479412</v>
      </c>
      <c r="AF2985" s="43">
        <f t="shared" si="378"/>
        <v>4.4609333480742544E-2</v>
      </c>
    </row>
    <row r="2986" spans="1:32" x14ac:dyDescent="0.25">
      <c r="A2986" s="48" t="s">
        <v>3276</v>
      </c>
      <c r="B2986" s="48" t="s">
        <v>173</v>
      </c>
      <c r="C2986" s="49">
        <v>2008</v>
      </c>
      <c r="D2986" s="85">
        <v>415001.68079999997</v>
      </c>
      <c r="E2986" s="49">
        <v>103750.42019999999</v>
      </c>
      <c r="F2986" s="49">
        <v>0</v>
      </c>
      <c r="G2986" s="49">
        <v>0</v>
      </c>
      <c r="H2986" s="49">
        <v>538425.99256845296</v>
      </c>
      <c r="I2986" s="49">
        <v>634553.130260217</v>
      </c>
      <c r="J2986" s="49">
        <v>1</v>
      </c>
      <c r="K2986" s="49">
        <v>538425.99256845296</v>
      </c>
      <c r="L2986" s="49">
        <v>634553.130260217</v>
      </c>
      <c r="M2986" s="38">
        <f>IF(OR(Beazley_data[[#This Row],[total_RC]]&lt;0.6,Beazley_data[[#This Row],[total_RC]]&gt;2),1,Beazley_data[[#This Row],[total_RC]])</f>
        <v>1</v>
      </c>
      <c r="P2986" s="39" t="str">
        <f>Beazley_data[[#This Row],[key]]</f>
        <v>TX2008</v>
      </c>
      <c r="Q2986" s="40">
        <f>Beazley_data[[#This Row],[WEP]]</f>
        <v>415001.68079999997</v>
      </c>
      <c r="R2986" s="40">
        <f t="shared" si="371"/>
        <v>427684.91087970103</v>
      </c>
      <c r="S2986" s="41">
        <f t="shared" si="372"/>
        <v>2.9655547242976234E-2</v>
      </c>
      <c r="U2986" s="42">
        <f>Beazley_data[[#This Row],[Acq_costs]]</f>
        <v>103750.42019999999</v>
      </c>
      <c r="V2986" s="40">
        <f t="shared" si="373"/>
        <v>106921.22771992499</v>
      </c>
      <c r="W2986" s="43">
        <f t="shared" si="374"/>
        <v>2.9655547242973857E-2</v>
      </c>
      <c r="Y2986" s="44">
        <f>Beazley_data[[#This Row],[total_RC]]</f>
        <v>1</v>
      </c>
      <c r="Z2986" s="45">
        <f t="shared" si="375"/>
        <v>1</v>
      </c>
      <c r="AA2986" s="43">
        <f t="shared" si="376"/>
        <v>0</v>
      </c>
      <c r="AD2986" s="42">
        <f>Beazley_data[[#This Row],[Cat_incurred]]+Beazley_data[[#This Row],[incurred_exc_cat]]</f>
        <v>634553.130260217</v>
      </c>
      <c r="AE2986" s="40">
        <f t="shared" si="377"/>
        <v>689075.33188870398</v>
      </c>
      <c r="AF2986" s="43">
        <f t="shared" si="378"/>
        <v>7.91237171109372E-2</v>
      </c>
    </row>
    <row r="2987" spans="1:32" x14ac:dyDescent="0.25">
      <c r="A2987" s="46" t="s">
        <v>3277</v>
      </c>
      <c r="B2987" s="46" t="s">
        <v>173</v>
      </c>
      <c r="C2987">
        <v>2010</v>
      </c>
      <c r="D2987" s="84">
        <v>484042.10009999998</v>
      </c>
      <c r="E2987">
        <v>121010.525025</v>
      </c>
      <c r="F2987">
        <v>0</v>
      </c>
      <c r="G2987">
        <v>0</v>
      </c>
      <c r="H2987">
        <v>196546.42019915101</v>
      </c>
      <c r="I2987">
        <v>196546.42019915101</v>
      </c>
      <c r="J2987">
        <v>0.92611597182010497</v>
      </c>
      <c r="K2987">
        <v>196546.42019915101</v>
      </c>
      <c r="L2987">
        <v>196546.42019915101</v>
      </c>
      <c r="M2987" s="38">
        <f>IF(OR(Beazley_data[[#This Row],[total_RC]]&lt;0.6,Beazley_data[[#This Row],[total_RC]]&gt;2),1,Beazley_data[[#This Row],[total_RC]])</f>
        <v>0.92611597182010497</v>
      </c>
      <c r="P2987" s="39" t="str">
        <f>Beazley_data[[#This Row],[key]]</f>
        <v>TX2010</v>
      </c>
      <c r="Q2987" s="40">
        <f>Beazley_data[[#This Row],[WEP]]</f>
        <v>484042.10009999998</v>
      </c>
      <c r="R2987" s="40">
        <f t="shared" si="371"/>
        <v>498835.33492009598</v>
      </c>
      <c r="S2987" s="41">
        <f t="shared" si="372"/>
        <v>2.9655547200692176E-2</v>
      </c>
      <c r="U2987" s="42">
        <f>Beazley_data[[#This Row],[Acq_costs]]</f>
        <v>121010.525025</v>
      </c>
      <c r="V2987" s="40">
        <f t="shared" si="373"/>
        <v>124708.83373002399</v>
      </c>
      <c r="W2987" s="43">
        <f t="shared" si="374"/>
        <v>2.9655547200692176E-2</v>
      </c>
      <c r="Y2987" s="44">
        <f>Beazley_data[[#This Row],[total_RC]]</f>
        <v>0.92611597182010497</v>
      </c>
      <c r="Z2987" s="45">
        <f t="shared" si="375"/>
        <v>0.92611597167478199</v>
      </c>
      <c r="AA2987" s="43">
        <f t="shared" si="376"/>
        <v>-1.5691660690444216E-10</v>
      </c>
      <c r="AD2987" s="42">
        <f>Beazley_data[[#This Row],[Cat_incurred]]+Beazley_data[[#This Row],[incurred_exc_cat]]</f>
        <v>196546.42019915101</v>
      </c>
      <c r="AE2987" s="40">
        <f t="shared" si="377"/>
        <v>204904.762269664</v>
      </c>
      <c r="AF2987" s="43">
        <f t="shared" si="378"/>
        <v>4.0791350957051151E-2</v>
      </c>
    </row>
    <row r="2988" spans="1:32" x14ac:dyDescent="0.25">
      <c r="A2988" s="48" t="s">
        <v>3278</v>
      </c>
      <c r="B2988" s="48" t="s">
        <v>173</v>
      </c>
      <c r="C2988" s="49">
        <v>2011</v>
      </c>
      <c r="D2988" s="85">
        <v>484042.10009999998</v>
      </c>
      <c r="E2988" s="49">
        <v>121010.525025</v>
      </c>
      <c r="F2988" s="49">
        <v>0</v>
      </c>
      <c r="G2988" s="49">
        <v>0</v>
      </c>
      <c r="H2988" s="49">
        <v>367008.29900150502</v>
      </c>
      <c r="I2988" s="49">
        <v>367008.29900150502</v>
      </c>
      <c r="J2988" s="49">
        <v>1</v>
      </c>
      <c r="K2988" s="49">
        <v>367008.29900150502</v>
      </c>
      <c r="L2988" s="49">
        <v>367008.29900150502</v>
      </c>
      <c r="M2988" s="38">
        <f>IF(OR(Beazley_data[[#This Row],[total_RC]]&lt;0.6,Beazley_data[[#This Row],[total_RC]]&gt;2),1,Beazley_data[[#This Row],[total_RC]])</f>
        <v>1</v>
      </c>
      <c r="P2988" s="39" t="str">
        <f>Beazley_data[[#This Row],[key]]</f>
        <v>TX2011</v>
      </c>
      <c r="Q2988" s="40">
        <f>Beazley_data[[#This Row],[WEP]]</f>
        <v>484042.10009999998</v>
      </c>
      <c r="R2988" s="40">
        <f t="shared" si="371"/>
        <v>498835.33492009598</v>
      </c>
      <c r="S2988" s="41">
        <f t="shared" si="372"/>
        <v>2.9655547200692176E-2</v>
      </c>
      <c r="U2988" s="42">
        <f>Beazley_data[[#This Row],[Acq_costs]]</f>
        <v>121010.525025</v>
      </c>
      <c r="V2988" s="40">
        <f t="shared" si="373"/>
        <v>124708.83373002399</v>
      </c>
      <c r="W2988" s="43">
        <f t="shared" si="374"/>
        <v>2.9655547200692176E-2</v>
      </c>
      <c r="Y2988" s="44">
        <f>Beazley_data[[#This Row],[total_RC]]</f>
        <v>1</v>
      </c>
      <c r="Z2988" s="45">
        <f t="shared" si="375"/>
        <v>1</v>
      </c>
      <c r="AA2988" s="43">
        <f t="shared" si="376"/>
        <v>0</v>
      </c>
      <c r="AD2988" s="42">
        <f>Beazley_data[[#This Row],[Cat_incurred]]+Beazley_data[[#This Row],[incurred_exc_cat]]</f>
        <v>367008.29900150502</v>
      </c>
      <c r="AE2988" s="40">
        <f t="shared" si="377"/>
        <v>382615.71073998098</v>
      </c>
      <c r="AF2988" s="43">
        <f t="shared" si="378"/>
        <v>4.0791350957050707E-2</v>
      </c>
    </row>
    <row r="2989" spans="1:32" x14ac:dyDescent="0.25">
      <c r="A2989" s="46" t="s">
        <v>3279</v>
      </c>
      <c r="B2989" s="46" t="s">
        <v>173</v>
      </c>
      <c r="C2989">
        <v>2012</v>
      </c>
      <c r="D2989" s="84">
        <v>442815.1139</v>
      </c>
      <c r="E2989">
        <v>110703.778475</v>
      </c>
      <c r="F2989">
        <v>0</v>
      </c>
      <c r="G2989">
        <v>0</v>
      </c>
      <c r="H2989">
        <v>95646.106500369904</v>
      </c>
      <c r="I2989">
        <v>95646.106500369904</v>
      </c>
      <c r="J2989">
        <v>1</v>
      </c>
      <c r="K2989">
        <v>95646.106500369904</v>
      </c>
      <c r="L2989">
        <v>95646.106500369904</v>
      </c>
      <c r="M2989" s="38">
        <f>IF(OR(Beazley_data[[#This Row],[total_RC]]&lt;0.6,Beazley_data[[#This Row],[total_RC]]&gt;2),1,Beazley_data[[#This Row],[total_RC]])</f>
        <v>1</v>
      </c>
      <c r="P2989" s="39" t="str">
        <f>Beazley_data[[#This Row],[key]]</f>
        <v>TX2012</v>
      </c>
      <c r="Q2989" s="40">
        <f>Beazley_data[[#This Row],[WEP]]</f>
        <v>442815.1139</v>
      </c>
      <c r="R2989" s="40">
        <f t="shared" si="371"/>
        <v>456348.37466794503</v>
      </c>
      <c r="S2989" s="41">
        <f t="shared" si="372"/>
        <v>2.9655547207311304E-2</v>
      </c>
      <c r="U2989" s="42">
        <f>Beazley_data[[#This Row],[Acq_costs]]</f>
        <v>110703.778475</v>
      </c>
      <c r="V2989" s="40">
        <f t="shared" si="373"/>
        <v>114087.093722918</v>
      </c>
      <c r="W2989" s="43">
        <f t="shared" si="374"/>
        <v>2.9655547683027299E-2</v>
      </c>
      <c r="Y2989" s="44">
        <f>Beazley_data[[#This Row],[total_RC]]</f>
        <v>1</v>
      </c>
      <c r="Z2989" s="45">
        <f t="shared" si="375"/>
        <v>1</v>
      </c>
      <c r="AA2989" s="43">
        <f t="shared" si="376"/>
        <v>0</v>
      </c>
      <c r="AD2989" s="42">
        <f>Beazley_data[[#This Row],[Cat_incurred]]+Beazley_data[[#This Row],[incurred_exc_cat]]</f>
        <v>95646.106500369904</v>
      </c>
      <c r="AE2989" s="40">
        <f t="shared" si="377"/>
        <v>99713.557207601203</v>
      </c>
      <c r="AF2989" s="43">
        <f t="shared" si="378"/>
        <v>4.079135095705156E-2</v>
      </c>
    </row>
    <row r="2990" spans="1:32" x14ac:dyDescent="0.25">
      <c r="A2990" s="48" t="s">
        <v>3280</v>
      </c>
      <c r="B2990" s="48" t="s">
        <v>173</v>
      </c>
      <c r="C2990" s="49">
        <v>2013</v>
      </c>
      <c r="D2990" s="85">
        <v>345128.44669999997</v>
      </c>
      <c r="E2990" s="49">
        <v>86282.111674999993</v>
      </c>
      <c r="F2990" s="49">
        <v>0</v>
      </c>
      <c r="G2990" s="49">
        <v>0</v>
      </c>
      <c r="H2990" s="49">
        <v>135899.66245328801</v>
      </c>
      <c r="I2990" s="49">
        <v>135899.66245328801</v>
      </c>
      <c r="J2990" s="49">
        <v>1</v>
      </c>
      <c r="K2990" s="49">
        <v>135899.66245328801</v>
      </c>
      <c r="L2990" s="49">
        <v>135899.66245328801</v>
      </c>
      <c r="M2990" s="38">
        <f>IF(OR(Beazley_data[[#This Row],[total_RC]]&lt;0.6,Beazley_data[[#This Row],[total_RC]]&gt;2),1,Beazley_data[[#This Row],[total_RC]])</f>
        <v>1</v>
      </c>
      <c r="P2990" s="39" t="str">
        <f>Beazley_data[[#This Row],[key]]</f>
        <v>TX2013</v>
      </c>
      <c r="Q2990" s="40">
        <f>Beazley_data[[#This Row],[WEP]]</f>
        <v>345128.44669999997</v>
      </c>
      <c r="R2990" s="40">
        <f t="shared" si="371"/>
        <v>355676.21964725398</v>
      </c>
      <c r="S2990" s="41">
        <f t="shared" si="372"/>
        <v>2.965554727756296E-2</v>
      </c>
      <c r="U2990" s="42">
        <f>Beazley_data[[#This Row],[Acq_costs]]</f>
        <v>86282.111674999993</v>
      </c>
      <c r="V2990" s="40">
        <f t="shared" si="373"/>
        <v>88919.054939779598</v>
      </c>
      <c r="W2990" s="43">
        <f t="shared" si="374"/>
        <v>2.9655547582747868E-2</v>
      </c>
      <c r="Y2990" s="44">
        <f>Beazley_data[[#This Row],[total_RC]]</f>
        <v>1</v>
      </c>
      <c r="Z2990" s="45">
        <f t="shared" si="375"/>
        <v>1</v>
      </c>
      <c r="AA2990" s="43">
        <f t="shared" si="376"/>
        <v>0</v>
      </c>
      <c r="AD2990" s="42">
        <f>Beazley_data[[#This Row],[Cat_incurred]]+Beazley_data[[#This Row],[incurred_exc_cat]]</f>
        <v>135899.66245328801</v>
      </c>
      <c r="AE2990" s="40">
        <f t="shared" si="377"/>
        <v>141678.93772526199</v>
      </c>
      <c r="AF2990" s="43">
        <f t="shared" si="378"/>
        <v>4.0791350957055557E-2</v>
      </c>
    </row>
    <row r="2991" spans="1:32" x14ac:dyDescent="0.25">
      <c r="A2991" s="46" t="s">
        <v>3281</v>
      </c>
      <c r="B2991" s="46" t="s">
        <v>173</v>
      </c>
      <c r="C2991">
        <v>2014</v>
      </c>
      <c r="D2991" s="84">
        <v>831153.87690000003</v>
      </c>
      <c r="E2991">
        <v>315265.26365172397</v>
      </c>
      <c r="F2991">
        <v>0</v>
      </c>
      <c r="G2991">
        <v>0</v>
      </c>
      <c r="H2991">
        <v>672584.16307764</v>
      </c>
      <c r="I2991">
        <v>674193.68257764005</v>
      </c>
      <c r="J2991">
        <v>0.9</v>
      </c>
      <c r="K2991">
        <v>672584.16307764</v>
      </c>
      <c r="L2991">
        <v>674193.68257764005</v>
      </c>
      <c r="M2991" s="38">
        <f>IF(OR(Beazley_data[[#This Row],[total_RC]]&lt;0.6,Beazley_data[[#This Row],[total_RC]]&gt;2),1,Beazley_data[[#This Row],[total_RC]])</f>
        <v>0.9</v>
      </c>
      <c r="P2991" s="39" t="str">
        <f>Beazley_data[[#This Row],[key]]</f>
        <v>TX2014</v>
      </c>
      <c r="Q2991" s="40">
        <f>Beazley_data[[#This Row],[WEP]]</f>
        <v>831153.87690000003</v>
      </c>
      <c r="R2991" s="40">
        <f t="shared" si="371"/>
        <v>856555.49893500004</v>
      </c>
      <c r="S2991" s="41">
        <f t="shared" si="372"/>
        <v>2.9655547208071356E-2</v>
      </c>
      <c r="U2991" s="42">
        <f>Beazley_data[[#This Row],[Acq_costs]]</f>
        <v>315265.26365172397</v>
      </c>
      <c r="V2991" s="40">
        <f t="shared" si="373"/>
        <v>324900.36166499997</v>
      </c>
      <c r="W2991" s="43">
        <f t="shared" si="374"/>
        <v>2.9655547208071779E-2</v>
      </c>
      <c r="Y2991" s="44">
        <f>Beazley_data[[#This Row],[total_RC]]</f>
        <v>0.9</v>
      </c>
      <c r="Z2991" s="45">
        <f t="shared" si="375"/>
        <v>0.9</v>
      </c>
      <c r="AA2991" s="43">
        <f t="shared" si="376"/>
        <v>0</v>
      </c>
      <c r="AD2991" s="42">
        <f>Beazley_data[[#This Row],[Cat_incurred]]+Beazley_data[[#This Row],[incurred_exc_cat]]</f>
        <v>674193.68257764005</v>
      </c>
      <c r="AE2991" s="40">
        <f t="shared" si="377"/>
        <v>701186.50801232003</v>
      </c>
      <c r="AF2991" s="43">
        <f t="shared" si="378"/>
        <v>3.8495928153548714E-2</v>
      </c>
    </row>
    <row r="2992" spans="1:32" x14ac:dyDescent="0.25">
      <c r="A2992" s="48" t="s">
        <v>3282</v>
      </c>
      <c r="B2992" s="48" t="s">
        <v>173</v>
      </c>
      <c r="C2992" s="49">
        <v>2016</v>
      </c>
      <c r="D2992" s="85">
        <v>527922.13100000005</v>
      </c>
      <c r="E2992" s="49">
        <v>153267.71545161301</v>
      </c>
      <c r="F2992" s="49">
        <v>0</v>
      </c>
      <c r="G2992" s="49">
        <v>0</v>
      </c>
      <c r="H2992" s="49">
        <v>384235.47389441298</v>
      </c>
      <c r="I2992" s="49">
        <v>488612.81346941303</v>
      </c>
      <c r="J2992" s="49">
        <v>1</v>
      </c>
      <c r="K2992" s="49">
        <v>384235.47389441298</v>
      </c>
      <c r="L2992" s="49">
        <v>488612.81346941303</v>
      </c>
      <c r="M2992" s="38">
        <f>IF(OR(Beazley_data[[#This Row],[total_RC]]&lt;0.6,Beazley_data[[#This Row],[total_RC]]&gt;2),1,Beazley_data[[#This Row],[total_RC]])</f>
        <v>1</v>
      </c>
      <c r="P2992" s="39" t="str">
        <f>Beazley_data[[#This Row],[key]]</f>
        <v>TX2016</v>
      </c>
      <c r="Q2992" s="40">
        <f>Beazley_data[[#This Row],[WEP]]</f>
        <v>527922.13100000005</v>
      </c>
      <c r="R2992" s="40">
        <f t="shared" si="371"/>
        <v>544056.42196925404</v>
      </c>
      <c r="S2992" s="41">
        <f t="shared" si="372"/>
        <v>2.9655547325137119E-2</v>
      </c>
      <c r="U2992" s="42">
        <f>Beazley_data[[#This Row],[Acq_costs]]</f>
        <v>153267.71545161301</v>
      </c>
      <c r="V2992" s="40">
        <f t="shared" si="373"/>
        <v>157951.864522074</v>
      </c>
      <c r="W2992" s="43">
        <f t="shared" si="374"/>
        <v>2.9655547812836188E-2</v>
      </c>
      <c r="Y2992" s="44">
        <f>Beazley_data[[#This Row],[total_RC]]</f>
        <v>1</v>
      </c>
      <c r="Z2992" s="45">
        <f t="shared" si="375"/>
        <v>1</v>
      </c>
      <c r="AA2992" s="43">
        <f t="shared" si="376"/>
        <v>0</v>
      </c>
      <c r="AD2992" s="42">
        <f>Beazley_data[[#This Row],[Cat_incurred]]+Beazley_data[[#This Row],[incurred_exc_cat]]</f>
        <v>488612.81346941303</v>
      </c>
      <c r="AE2992" s="40">
        <f t="shared" si="377"/>
        <v>528799.95607694006</v>
      </c>
      <c r="AF2992" s="43">
        <f t="shared" si="378"/>
        <v>7.5996872060405063E-2</v>
      </c>
    </row>
    <row r="2993" spans="1:32" x14ac:dyDescent="0.25">
      <c r="A2993" s="46" t="s">
        <v>3283</v>
      </c>
      <c r="B2993" s="46" t="s">
        <v>173</v>
      </c>
      <c r="C2993">
        <v>2017</v>
      </c>
      <c r="D2993" s="84">
        <v>491052.3812</v>
      </c>
      <c r="E2993">
        <v>142563.59454193499</v>
      </c>
      <c r="F2993">
        <v>3007.9070605484999</v>
      </c>
      <c r="G2993">
        <v>3007.9070605484999</v>
      </c>
      <c r="H2993">
        <v>637633.74607656198</v>
      </c>
      <c r="I2993">
        <v>637633.74607656198</v>
      </c>
      <c r="J2993">
        <v>1</v>
      </c>
      <c r="K2993">
        <v>640641.65313711006</v>
      </c>
      <c r="L2993">
        <v>640641.65313711006</v>
      </c>
      <c r="M2993" s="38">
        <f>IF(OR(Beazley_data[[#This Row],[total_RC]]&lt;0.6,Beazley_data[[#This Row],[total_RC]]&gt;2),1,Beazley_data[[#This Row],[total_RC]])</f>
        <v>1</v>
      </c>
      <c r="P2993" s="39" t="str">
        <f>Beazley_data[[#This Row],[key]]</f>
        <v>TX2017</v>
      </c>
      <c r="Q2993" s="40">
        <f>Beazley_data[[#This Row],[WEP]]</f>
        <v>491052.3812</v>
      </c>
      <c r="R2993" s="40">
        <f t="shared" si="371"/>
        <v>506059.86339750001</v>
      </c>
      <c r="S2993" s="41">
        <f t="shared" si="372"/>
        <v>2.9655547264201682E-2</v>
      </c>
      <c r="U2993" s="42">
        <f>Beazley_data[[#This Row],[Acq_costs]]</f>
        <v>142563.59454193499</v>
      </c>
      <c r="V2993" s="40">
        <f t="shared" si="373"/>
        <v>146920.6055025</v>
      </c>
      <c r="W2993" s="43">
        <f t="shared" si="374"/>
        <v>2.9655547264205006E-2</v>
      </c>
      <c r="Y2993" s="44">
        <f>Beazley_data[[#This Row],[total_RC]]</f>
        <v>1</v>
      </c>
      <c r="Z2993" s="45">
        <f t="shared" si="375"/>
        <v>1</v>
      </c>
      <c r="AA2993" s="43">
        <f t="shared" si="376"/>
        <v>0</v>
      </c>
      <c r="AD2993" s="42">
        <f>Beazley_data[[#This Row],[Cat_incurred]]+Beazley_data[[#This Row],[incurred_exc_cat]]</f>
        <v>640641.65313711052</v>
      </c>
      <c r="AE2993" s="40">
        <f t="shared" si="377"/>
        <v>667885.60943055595</v>
      </c>
      <c r="AF2993" s="43">
        <f t="shared" si="378"/>
        <v>4.0791350957050596E-2</v>
      </c>
    </row>
    <row r="2994" spans="1:32" x14ac:dyDescent="0.25">
      <c r="A2994" s="48" t="s">
        <v>3284</v>
      </c>
      <c r="B2994" s="48" t="s">
        <v>173</v>
      </c>
      <c r="C2994" s="49">
        <v>2018</v>
      </c>
      <c r="D2994" s="85">
        <v>520138.22830000002</v>
      </c>
      <c r="E2994" s="49">
        <v>151007.87273225799</v>
      </c>
      <c r="F2994" s="49">
        <v>50088.542991588001</v>
      </c>
      <c r="G2994" s="49">
        <v>50088.542991588001</v>
      </c>
      <c r="H2994" s="49">
        <v>474317.61494512099</v>
      </c>
      <c r="I2994" s="49">
        <v>521798.44019512099</v>
      </c>
      <c r="J2994" s="49">
        <v>1.003803024292</v>
      </c>
      <c r="K2994" s="49">
        <v>524406.157936709</v>
      </c>
      <c r="L2994" s="49">
        <v>571886.983186709</v>
      </c>
      <c r="M2994" s="38">
        <f>IF(OR(Beazley_data[[#This Row],[total_RC]]&lt;0.6,Beazley_data[[#This Row],[total_RC]]&gt;2),1,Beazley_data[[#This Row],[total_RC]])</f>
        <v>1.003803024292</v>
      </c>
      <c r="P2994" s="39" t="str">
        <f>Beazley_data[[#This Row],[key]]</f>
        <v>TX2018</v>
      </c>
      <c r="Q2994" s="40">
        <f>Beazley_data[[#This Row],[WEP]]</f>
        <v>520138.22830000002</v>
      </c>
      <c r="R2994" s="40">
        <f t="shared" si="371"/>
        <v>536034.62852999999</v>
      </c>
      <c r="S2994" s="41">
        <f t="shared" si="372"/>
        <v>2.9655547205212514E-2</v>
      </c>
      <c r="U2994" s="42">
        <f>Beazley_data[[#This Row],[Acq_costs]]</f>
        <v>151007.87273225799</v>
      </c>
      <c r="V2994" s="40">
        <f t="shared" si="373"/>
        <v>155622.95667000001</v>
      </c>
      <c r="W2994" s="43">
        <f t="shared" si="374"/>
        <v>2.9655547205213111E-2</v>
      </c>
      <c r="Y2994" s="44">
        <f>Beazley_data[[#This Row],[total_RC]]</f>
        <v>1.003803024292</v>
      </c>
      <c r="Z2994" s="45">
        <f t="shared" si="375"/>
        <v>1.0038030242268801</v>
      </c>
      <c r="AA2994" s="43">
        <f t="shared" si="376"/>
        <v>-6.4873195132021432E-11</v>
      </c>
      <c r="AD2994" s="42">
        <f>Beazley_data[[#This Row],[Cat_incurred]]+Beazley_data[[#This Row],[incurred_exc_cat]]</f>
        <v>571886.983186709</v>
      </c>
      <c r="AE2994" s="40">
        <f t="shared" si="377"/>
        <v>746690.70897991303</v>
      </c>
      <c r="AF2994" s="43">
        <f t="shared" si="378"/>
        <v>0.23410459470161493</v>
      </c>
    </row>
    <row r="2995" spans="1:32" x14ac:dyDescent="0.25">
      <c r="A2995" s="46" t="s">
        <v>3285</v>
      </c>
      <c r="B2995" s="46" t="s">
        <v>173</v>
      </c>
      <c r="C2995">
        <v>2019</v>
      </c>
      <c r="D2995" s="84">
        <v>722543.00040000002</v>
      </c>
      <c r="E2995">
        <v>142777.95816287401</v>
      </c>
      <c r="F2995">
        <v>0</v>
      </c>
      <c r="G2995">
        <v>0</v>
      </c>
      <c r="H2995">
        <v>1188468.0403751701</v>
      </c>
      <c r="I2995">
        <v>1266932.1160001699</v>
      </c>
      <c r="J2995">
        <v>1.43957397461</v>
      </c>
      <c r="K2995">
        <v>1188468.0403751701</v>
      </c>
      <c r="L2995">
        <v>1266932.1160001699</v>
      </c>
      <c r="M2995" s="38">
        <f>IF(OR(Beazley_data[[#This Row],[total_RC]]&lt;0.6,Beazley_data[[#This Row],[total_RC]]&gt;2),1,Beazley_data[[#This Row],[total_RC]])</f>
        <v>1.43957397461</v>
      </c>
      <c r="P2995" s="39" t="str">
        <f>Beazley_data[[#This Row],[key]]</f>
        <v>TX2019</v>
      </c>
      <c r="Q2995" s="40">
        <f>Beazley_data[[#This Row],[WEP]]</f>
        <v>722543.00040000002</v>
      </c>
      <c r="R2995" s="40">
        <f t="shared" si="371"/>
        <v>744625.27031526098</v>
      </c>
      <c r="S2995" s="41">
        <f t="shared" si="372"/>
        <v>2.9655547287445294E-2</v>
      </c>
      <c r="U2995" s="42">
        <f>Beazley_data[[#This Row],[Acq_costs]]</f>
        <v>142777.95816287401</v>
      </c>
      <c r="V2995" s="40">
        <f t="shared" si="373"/>
        <v>147141.520465382</v>
      </c>
      <c r="W2995" s="43">
        <f t="shared" si="374"/>
        <v>2.9655547181426604E-2</v>
      </c>
      <c r="Y2995" s="44">
        <f>Beazley_data[[#This Row],[total_RC]]</f>
        <v>1.43957397461</v>
      </c>
      <c r="Z2995" s="45">
        <f t="shared" si="375"/>
        <v>1.43957397472785</v>
      </c>
      <c r="AA2995" s="43">
        <f t="shared" si="376"/>
        <v>8.1864464131921291E-11</v>
      </c>
      <c r="AD2995" s="42">
        <f>Beazley_data[[#This Row],[Cat_incurred]]+Beazley_data[[#This Row],[incurred_exc_cat]]</f>
        <v>1266932.1160001699</v>
      </c>
      <c r="AE2995" s="40">
        <f t="shared" si="377"/>
        <v>1385597.1878277999</v>
      </c>
      <c r="AF2995" s="43">
        <f t="shared" si="378"/>
        <v>8.564182496188609E-2</v>
      </c>
    </row>
    <row r="2996" spans="1:32" x14ac:dyDescent="0.25">
      <c r="A2996" s="48" t="s">
        <v>3286</v>
      </c>
      <c r="B2996" s="48" t="s">
        <v>63</v>
      </c>
      <c r="C2996" s="49">
        <v>1992</v>
      </c>
      <c r="D2996" s="85">
        <v>1102.5</v>
      </c>
      <c r="E2996" s="49">
        <v>367.5</v>
      </c>
      <c r="F2996" s="49">
        <v>0</v>
      </c>
      <c r="G2996" s="49">
        <v>0</v>
      </c>
      <c r="H2996" s="49">
        <v>394.29820000000001</v>
      </c>
      <c r="I2996" s="49">
        <v>394.29820000000001</v>
      </c>
      <c r="J2996" s="49"/>
      <c r="K2996" s="49">
        <v>394.29820000000001</v>
      </c>
      <c r="L2996" s="49">
        <v>394.29820000000001</v>
      </c>
      <c r="M2996" s="38">
        <f>IF(OR(Beazley_data[[#This Row],[total_RC]]&lt;0.6,Beazley_data[[#This Row],[total_RC]]&gt;2),1,Beazley_data[[#This Row],[total_RC]])</f>
        <v>1</v>
      </c>
      <c r="P2996" s="39" t="str">
        <f>Beazley_data[[#This Row],[key]]</f>
        <v>UA1992</v>
      </c>
      <c r="Q2996" s="40">
        <f>Beazley_data[[#This Row],[WEP]]</f>
        <v>1102.5</v>
      </c>
      <c r="R2996" s="40">
        <f t="shared" si="371"/>
        <v>0</v>
      </c>
      <c r="S2996" s="41" t="str">
        <f t="shared" si="372"/>
        <v>no values</v>
      </c>
      <c r="U2996" s="42">
        <f>Beazley_data[[#This Row],[Acq_costs]]</f>
        <v>367.5</v>
      </c>
      <c r="V2996" s="40">
        <f t="shared" si="373"/>
        <v>0</v>
      </c>
      <c r="W2996" s="43" t="str">
        <f t="shared" si="374"/>
        <v>no values</v>
      </c>
      <c r="Y2996" s="44">
        <f>Beazley_data[[#This Row],[total_RC]]</f>
        <v>0</v>
      </c>
      <c r="Z2996" s="45">
        <f t="shared" si="375"/>
        <v>0</v>
      </c>
      <c r="AA2996" s="43" t="str">
        <f t="shared" si="376"/>
        <v>no values</v>
      </c>
      <c r="AD2996" s="42">
        <f>Beazley_data[[#This Row],[Cat_incurred]]+Beazley_data[[#This Row],[incurred_exc_cat]]</f>
        <v>394.29820000000001</v>
      </c>
      <c r="AE2996" s="40">
        <f t="shared" si="377"/>
        <v>0</v>
      </c>
      <c r="AF2996" s="43" t="str">
        <f t="shared" si="378"/>
        <v>no values</v>
      </c>
    </row>
    <row r="2997" spans="1:32" x14ac:dyDescent="0.25">
      <c r="A2997" s="46" t="s">
        <v>3287</v>
      </c>
      <c r="B2997" s="46" t="s">
        <v>63</v>
      </c>
      <c r="C2997">
        <v>1993</v>
      </c>
      <c r="D2997" s="84">
        <v>230873.7512</v>
      </c>
      <c r="E2997">
        <v>60426.114924579</v>
      </c>
      <c r="F2997">
        <v>6423.0546999999997</v>
      </c>
      <c r="G2997">
        <v>6423.0546999999997</v>
      </c>
      <c r="H2997">
        <v>46663.033000000003</v>
      </c>
      <c r="I2997">
        <v>46663.033000000003</v>
      </c>
      <c r="K2997">
        <v>53086.087699999996</v>
      </c>
      <c r="L2997">
        <v>53086.087699999996</v>
      </c>
      <c r="M2997" s="38">
        <f>IF(OR(Beazley_data[[#This Row],[total_RC]]&lt;0.6,Beazley_data[[#This Row],[total_RC]]&gt;2),1,Beazley_data[[#This Row],[total_RC]])</f>
        <v>1</v>
      </c>
      <c r="P2997" s="39" t="str">
        <f>Beazley_data[[#This Row],[key]]</f>
        <v>UA1993</v>
      </c>
      <c r="Q2997" s="40">
        <f>Beazley_data[[#This Row],[WEP]]</f>
        <v>230873.7512</v>
      </c>
      <c r="R2997" s="40">
        <f t="shared" si="371"/>
        <v>0</v>
      </c>
      <c r="S2997" s="41" t="str">
        <f t="shared" si="372"/>
        <v>no values</v>
      </c>
      <c r="U2997" s="42">
        <f>Beazley_data[[#This Row],[Acq_costs]]</f>
        <v>60426.114924579</v>
      </c>
      <c r="V2997" s="40">
        <f t="shared" si="373"/>
        <v>0</v>
      </c>
      <c r="W2997" s="43" t="str">
        <f t="shared" si="374"/>
        <v>no values</v>
      </c>
      <c r="Y2997" s="44">
        <f>Beazley_data[[#This Row],[total_RC]]</f>
        <v>0</v>
      </c>
      <c r="Z2997" s="45">
        <f t="shared" si="375"/>
        <v>0</v>
      </c>
      <c r="AA2997" s="43" t="str">
        <f t="shared" si="376"/>
        <v>no values</v>
      </c>
      <c r="AD2997" s="42">
        <f>Beazley_data[[#This Row],[Cat_incurred]]+Beazley_data[[#This Row],[incurred_exc_cat]]</f>
        <v>53086.087700000004</v>
      </c>
      <c r="AE2997" s="40">
        <f t="shared" si="377"/>
        <v>0</v>
      </c>
      <c r="AF2997" s="43" t="str">
        <f t="shared" si="378"/>
        <v>no values</v>
      </c>
    </row>
    <row r="2998" spans="1:32" x14ac:dyDescent="0.25">
      <c r="A2998" s="48" t="s">
        <v>3288</v>
      </c>
      <c r="B2998" s="48" t="s">
        <v>63</v>
      </c>
      <c r="C2998" s="49">
        <v>1994</v>
      </c>
      <c r="D2998" s="85">
        <v>310637.18369999999</v>
      </c>
      <c r="E2998" s="49">
        <v>110938.801958248</v>
      </c>
      <c r="F2998" s="49">
        <v>8886.8462</v>
      </c>
      <c r="G2998" s="49">
        <v>8886.8462</v>
      </c>
      <c r="H2998" s="49">
        <v>127375.4241</v>
      </c>
      <c r="I2998" s="49">
        <v>127375.4241</v>
      </c>
      <c r="J2998" s="49"/>
      <c r="K2998" s="49">
        <v>136262.2703</v>
      </c>
      <c r="L2998" s="49">
        <v>136262.2703</v>
      </c>
      <c r="M2998" s="38">
        <f>IF(OR(Beazley_data[[#This Row],[total_RC]]&lt;0.6,Beazley_data[[#This Row],[total_RC]]&gt;2),1,Beazley_data[[#This Row],[total_RC]])</f>
        <v>1</v>
      </c>
      <c r="P2998" s="39" t="str">
        <f>Beazley_data[[#This Row],[key]]</f>
        <v>UA1994</v>
      </c>
      <c r="Q2998" s="40">
        <f>Beazley_data[[#This Row],[WEP]]</f>
        <v>310637.18369999999</v>
      </c>
      <c r="R2998" s="40">
        <f t="shared" si="371"/>
        <v>0</v>
      </c>
      <c r="S2998" s="41" t="str">
        <f t="shared" si="372"/>
        <v>no values</v>
      </c>
      <c r="U2998" s="42">
        <f>Beazley_data[[#This Row],[Acq_costs]]</f>
        <v>110938.801958248</v>
      </c>
      <c r="V2998" s="40">
        <f t="shared" si="373"/>
        <v>0</v>
      </c>
      <c r="W2998" s="43" t="str">
        <f t="shared" si="374"/>
        <v>no values</v>
      </c>
      <c r="Y2998" s="44">
        <f>Beazley_data[[#This Row],[total_RC]]</f>
        <v>0</v>
      </c>
      <c r="Z2998" s="45">
        <f t="shared" si="375"/>
        <v>0</v>
      </c>
      <c r="AA2998" s="43" t="str">
        <f t="shared" si="376"/>
        <v>no values</v>
      </c>
      <c r="AD2998" s="42">
        <f>Beazley_data[[#This Row],[Cat_incurred]]+Beazley_data[[#This Row],[incurred_exc_cat]]</f>
        <v>136262.2703</v>
      </c>
      <c r="AE2998" s="40">
        <f t="shared" si="377"/>
        <v>0</v>
      </c>
      <c r="AF2998" s="43" t="str">
        <f t="shared" si="378"/>
        <v>no values</v>
      </c>
    </row>
    <row r="2999" spans="1:32" x14ac:dyDescent="0.25">
      <c r="A2999" s="46" t="s">
        <v>3289</v>
      </c>
      <c r="B2999" s="46" t="s">
        <v>63</v>
      </c>
      <c r="C2999">
        <v>1995</v>
      </c>
      <c r="D2999" s="84">
        <v>323398.96509999997</v>
      </c>
      <c r="E2999">
        <v>114392.47931481199</v>
      </c>
      <c r="F2999">
        <v>14912.7544</v>
      </c>
      <c r="G2999">
        <v>14912.7544</v>
      </c>
      <c r="H2999">
        <v>125044.4117</v>
      </c>
      <c r="I2999">
        <v>125044.4117</v>
      </c>
      <c r="J2999">
        <v>1.00287466646267</v>
      </c>
      <c r="K2999">
        <v>139957.1661</v>
      </c>
      <c r="L2999">
        <v>139957.1661</v>
      </c>
      <c r="M2999" s="38">
        <f>IF(OR(Beazley_data[[#This Row],[total_RC]]&lt;0.6,Beazley_data[[#This Row],[total_RC]]&gt;2),1,Beazley_data[[#This Row],[total_RC]])</f>
        <v>1.00287466646267</v>
      </c>
      <c r="P2999" s="39" t="str">
        <f>Beazley_data[[#This Row],[key]]</f>
        <v>UA1995</v>
      </c>
      <c r="Q2999" s="40">
        <f>Beazley_data[[#This Row],[WEP]]</f>
        <v>323398.96509999997</v>
      </c>
      <c r="R2999" s="40">
        <f t="shared" si="371"/>
        <v>0</v>
      </c>
      <c r="S2999" s="41" t="str">
        <f t="shared" si="372"/>
        <v>no values</v>
      </c>
      <c r="U2999" s="42">
        <f>Beazley_data[[#This Row],[Acq_costs]]</f>
        <v>114392.47931481199</v>
      </c>
      <c r="V2999" s="40">
        <f t="shared" si="373"/>
        <v>0</v>
      </c>
      <c r="W2999" s="43" t="str">
        <f t="shared" si="374"/>
        <v>no values</v>
      </c>
      <c r="Y2999" s="44">
        <f>Beazley_data[[#This Row],[total_RC]]</f>
        <v>1.00287466646267</v>
      </c>
      <c r="Z2999" s="45">
        <f t="shared" si="375"/>
        <v>0</v>
      </c>
      <c r="AA2999" s="43" t="str">
        <f t="shared" si="376"/>
        <v>no values</v>
      </c>
      <c r="AD2999" s="42">
        <f>Beazley_data[[#This Row],[Cat_incurred]]+Beazley_data[[#This Row],[incurred_exc_cat]]</f>
        <v>139957.1661</v>
      </c>
      <c r="AE2999" s="40">
        <f t="shared" si="377"/>
        <v>0</v>
      </c>
      <c r="AF2999" s="43" t="str">
        <f t="shared" si="378"/>
        <v>no values</v>
      </c>
    </row>
    <row r="3000" spans="1:32" x14ac:dyDescent="0.25">
      <c r="A3000" s="48" t="s">
        <v>3290</v>
      </c>
      <c r="B3000" s="48" t="s">
        <v>63</v>
      </c>
      <c r="C3000" s="49">
        <v>1996</v>
      </c>
      <c r="D3000" s="85">
        <v>223067.04070000001</v>
      </c>
      <c r="E3000" s="49">
        <v>42808.9465861606</v>
      </c>
      <c r="F3000" s="49">
        <v>2913.2923999999998</v>
      </c>
      <c r="G3000" s="49">
        <v>2913.2923999999998</v>
      </c>
      <c r="H3000" s="49">
        <v>34517.69695284</v>
      </c>
      <c r="I3000" s="49">
        <v>34517.69695284</v>
      </c>
      <c r="J3000" s="49">
        <v>0.92636438142456601</v>
      </c>
      <c r="K3000" s="49">
        <v>37430.989352839999</v>
      </c>
      <c r="L3000" s="49">
        <v>37430.989352839999</v>
      </c>
      <c r="M3000" s="38">
        <f>IF(OR(Beazley_data[[#This Row],[total_RC]]&lt;0.6,Beazley_data[[#This Row],[total_RC]]&gt;2),1,Beazley_data[[#This Row],[total_RC]])</f>
        <v>0.92636438142456601</v>
      </c>
      <c r="P3000" s="39" t="str">
        <f>Beazley_data[[#This Row],[key]]</f>
        <v>UA1996</v>
      </c>
      <c r="Q3000" s="40">
        <f>Beazley_data[[#This Row],[WEP]]</f>
        <v>223067.04070000001</v>
      </c>
      <c r="R3000" s="40">
        <f t="shared" si="371"/>
        <v>0</v>
      </c>
      <c r="S3000" s="41" t="str">
        <f t="shared" si="372"/>
        <v>no values</v>
      </c>
      <c r="U3000" s="42">
        <f>Beazley_data[[#This Row],[Acq_costs]]</f>
        <v>42808.9465861606</v>
      </c>
      <c r="V3000" s="40">
        <f t="shared" si="373"/>
        <v>0</v>
      </c>
      <c r="W3000" s="43" t="str">
        <f t="shared" si="374"/>
        <v>no values</v>
      </c>
      <c r="Y3000" s="44">
        <f>Beazley_data[[#This Row],[total_RC]]</f>
        <v>0.92636438142456601</v>
      </c>
      <c r="Z3000" s="45">
        <f t="shared" si="375"/>
        <v>0</v>
      </c>
      <c r="AA3000" s="43" t="str">
        <f t="shared" si="376"/>
        <v>no values</v>
      </c>
      <c r="AD3000" s="42">
        <f>Beazley_data[[#This Row],[Cat_incurred]]+Beazley_data[[#This Row],[incurred_exc_cat]]</f>
        <v>37430.989352839999</v>
      </c>
      <c r="AE3000" s="40">
        <f t="shared" si="377"/>
        <v>0</v>
      </c>
      <c r="AF3000" s="43" t="str">
        <f t="shared" si="378"/>
        <v>no values</v>
      </c>
    </row>
    <row r="3001" spans="1:32" x14ac:dyDescent="0.25">
      <c r="A3001" s="46" t="s">
        <v>3291</v>
      </c>
      <c r="B3001" s="46" t="s">
        <v>63</v>
      </c>
      <c r="C3001">
        <v>1997</v>
      </c>
      <c r="D3001" s="84">
        <v>268581.6741</v>
      </c>
      <c r="E3001">
        <v>65134.119460525799</v>
      </c>
      <c r="F3001">
        <v>61400.2498328898</v>
      </c>
      <c r="G3001">
        <v>61400.2498328898</v>
      </c>
      <c r="H3001">
        <v>106360.545500149</v>
      </c>
      <c r="I3001">
        <v>106360.545500149</v>
      </c>
      <c r="J3001">
        <v>0.93808095400698799</v>
      </c>
      <c r="K3001">
        <v>167760.795333038</v>
      </c>
      <c r="L3001">
        <v>167760.795333038</v>
      </c>
      <c r="M3001" s="38">
        <f>IF(OR(Beazley_data[[#This Row],[total_RC]]&lt;0.6,Beazley_data[[#This Row],[total_RC]]&gt;2),1,Beazley_data[[#This Row],[total_RC]])</f>
        <v>0.93808095400698799</v>
      </c>
      <c r="P3001" s="39" t="str">
        <f>Beazley_data[[#This Row],[key]]</f>
        <v>UA1997</v>
      </c>
      <c r="Q3001" s="40">
        <f>Beazley_data[[#This Row],[WEP]]</f>
        <v>268581.6741</v>
      </c>
      <c r="R3001" s="40">
        <f t="shared" si="371"/>
        <v>0</v>
      </c>
      <c r="S3001" s="41" t="str">
        <f t="shared" si="372"/>
        <v>no values</v>
      </c>
      <c r="U3001" s="42">
        <f>Beazley_data[[#This Row],[Acq_costs]]</f>
        <v>65134.119460525799</v>
      </c>
      <c r="V3001" s="40">
        <f t="shared" si="373"/>
        <v>0</v>
      </c>
      <c r="W3001" s="43" t="str">
        <f t="shared" si="374"/>
        <v>no values</v>
      </c>
      <c r="Y3001" s="44">
        <f>Beazley_data[[#This Row],[total_RC]]</f>
        <v>0.93808095400698799</v>
      </c>
      <c r="Z3001" s="45">
        <f t="shared" si="375"/>
        <v>0</v>
      </c>
      <c r="AA3001" s="43" t="str">
        <f t="shared" si="376"/>
        <v>no values</v>
      </c>
      <c r="AD3001" s="42">
        <f>Beazley_data[[#This Row],[Cat_incurred]]+Beazley_data[[#This Row],[incurred_exc_cat]]</f>
        <v>167760.79533303881</v>
      </c>
      <c r="AE3001" s="40">
        <f t="shared" si="377"/>
        <v>0</v>
      </c>
      <c r="AF3001" s="43" t="str">
        <f t="shared" si="378"/>
        <v>no values</v>
      </c>
    </row>
    <row r="3002" spans="1:32" x14ac:dyDescent="0.25">
      <c r="A3002" s="48" t="s">
        <v>3292</v>
      </c>
      <c r="B3002" s="48" t="s">
        <v>63</v>
      </c>
      <c r="C3002" s="49">
        <v>1998</v>
      </c>
      <c r="D3002" s="85">
        <v>1491996.9643999999</v>
      </c>
      <c r="E3002" s="49">
        <v>643688.63777135999</v>
      </c>
      <c r="F3002" s="49">
        <v>3761015.9289584402</v>
      </c>
      <c r="G3002" s="49">
        <v>3761015.9289584402</v>
      </c>
      <c r="H3002" s="49">
        <v>666727.89103498601</v>
      </c>
      <c r="I3002" s="49">
        <v>666727.89103498601</v>
      </c>
      <c r="J3002" s="49">
        <v>0.90760559219208703</v>
      </c>
      <c r="K3002" s="49">
        <v>4427743.8199934298</v>
      </c>
      <c r="L3002" s="49">
        <v>4427743.8199934298</v>
      </c>
      <c r="M3002" s="38">
        <f>IF(OR(Beazley_data[[#This Row],[total_RC]]&lt;0.6,Beazley_data[[#This Row],[total_RC]]&gt;2),1,Beazley_data[[#This Row],[total_RC]])</f>
        <v>0.90760559219208703</v>
      </c>
      <c r="P3002" s="39" t="str">
        <f>Beazley_data[[#This Row],[key]]</f>
        <v>UA1998</v>
      </c>
      <c r="Q3002" s="40">
        <f>Beazley_data[[#This Row],[WEP]]</f>
        <v>1491996.9643999999</v>
      </c>
      <c r="R3002" s="40">
        <f t="shared" si="371"/>
        <v>0</v>
      </c>
      <c r="S3002" s="41" t="str">
        <f t="shared" si="372"/>
        <v>no values</v>
      </c>
      <c r="U3002" s="42">
        <f>Beazley_data[[#This Row],[Acq_costs]]</f>
        <v>643688.63777135999</v>
      </c>
      <c r="V3002" s="40">
        <f t="shared" si="373"/>
        <v>0</v>
      </c>
      <c r="W3002" s="43" t="str">
        <f t="shared" si="374"/>
        <v>no values</v>
      </c>
      <c r="Y3002" s="44">
        <f>Beazley_data[[#This Row],[total_RC]]</f>
        <v>0.90760559219208703</v>
      </c>
      <c r="Z3002" s="45">
        <f t="shared" si="375"/>
        <v>0</v>
      </c>
      <c r="AA3002" s="43" t="str">
        <f t="shared" si="376"/>
        <v>no values</v>
      </c>
      <c r="AD3002" s="42">
        <f>Beazley_data[[#This Row],[Cat_incurred]]+Beazley_data[[#This Row],[incurred_exc_cat]]</f>
        <v>4427743.8199934261</v>
      </c>
      <c r="AE3002" s="40">
        <f t="shared" si="377"/>
        <v>0</v>
      </c>
      <c r="AF3002" s="43" t="str">
        <f t="shared" si="378"/>
        <v>no values</v>
      </c>
    </row>
    <row r="3003" spans="1:32" x14ac:dyDescent="0.25">
      <c r="A3003" s="46" t="s">
        <v>3293</v>
      </c>
      <c r="B3003" s="46" t="s">
        <v>63</v>
      </c>
      <c r="C3003">
        <v>1999</v>
      </c>
      <c r="D3003" s="84">
        <v>2071776.6972000001</v>
      </c>
      <c r="E3003">
        <v>818512.65815571195</v>
      </c>
      <c r="F3003">
        <v>2581348.11847544</v>
      </c>
      <c r="G3003">
        <v>2581348.11847544</v>
      </c>
      <c r="H3003">
        <v>109040.6771</v>
      </c>
      <c r="I3003">
        <v>109040.6771</v>
      </c>
      <c r="J3003">
        <v>0.98418908901037805</v>
      </c>
      <c r="K3003">
        <v>2690388.7955754399</v>
      </c>
      <c r="L3003">
        <v>2690388.7955754399</v>
      </c>
      <c r="M3003" s="38">
        <f>IF(OR(Beazley_data[[#This Row],[total_RC]]&lt;0.6,Beazley_data[[#This Row],[total_RC]]&gt;2),1,Beazley_data[[#This Row],[total_RC]])</f>
        <v>0.98418908901037805</v>
      </c>
      <c r="P3003" s="39" t="str">
        <f>Beazley_data[[#This Row],[key]]</f>
        <v>UA1999</v>
      </c>
      <c r="Q3003" s="40">
        <f>Beazley_data[[#This Row],[WEP]]</f>
        <v>2071776.6972000001</v>
      </c>
      <c r="R3003" s="40">
        <f t="shared" si="371"/>
        <v>0</v>
      </c>
      <c r="S3003" s="41" t="str">
        <f t="shared" si="372"/>
        <v>no values</v>
      </c>
      <c r="U3003" s="42">
        <f>Beazley_data[[#This Row],[Acq_costs]]</f>
        <v>818512.65815571195</v>
      </c>
      <c r="V3003" s="40">
        <f t="shared" si="373"/>
        <v>0</v>
      </c>
      <c r="W3003" s="43" t="str">
        <f t="shared" si="374"/>
        <v>no values</v>
      </c>
      <c r="Y3003" s="44">
        <f>Beazley_data[[#This Row],[total_RC]]</f>
        <v>0.98418908901037805</v>
      </c>
      <c r="Z3003" s="45">
        <f t="shared" si="375"/>
        <v>0</v>
      </c>
      <c r="AA3003" s="43" t="str">
        <f t="shared" si="376"/>
        <v>no values</v>
      </c>
      <c r="AD3003" s="42">
        <f>Beazley_data[[#This Row],[Cat_incurred]]+Beazley_data[[#This Row],[incurred_exc_cat]]</f>
        <v>2690388.7955754399</v>
      </c>
      <c r="AE3003" s="40">
        <f t="shared" si="377"/>
        <v>0</v>
      </c>
      <c r="AF3003" s="43" t="str">
        <f t="shared" si="378"/>
        <v>no values</v>
      </c>
    </row>
    <row r="3004" spans="1:32" x14ac:dyDescent="0.25">
      <c r="A3004" s="48" t="s">
        <v>3294</v>
      </c>
      <c r="B3004" s="48" t="s">
        <v>63</v>
      </c>
      <c r="C3004" s="49">
        <v>2000</v>
      </c>
      <c r="D3004" s="85">
        <v>3769711.9252999998</v>
      </c>
      <c r="E3004" s="49">
        <v>1532213.5239582399</v>
      </c>
      <c r="F3004" s="49">
        <v>5599109.2948476197</v>
      </c>
      <c r="G3004" s="49">
        <v>5599109.2948476197</v>
      </c>
      <c r="H3004" s="49">
        <v>831222.620860753</v>
      </c>
      <c r="I3004" s="49">
        <v>831222.620860753</v>
      </c>
      <c r="J3004" s="49">
        <v>1.01413075843099</v>
      </c>
      <c r="K3004" s="49">
        <v>6430331.9157083696</v>
      </c>
      <c r="L3004" s="49">
        <v>6430331.9157083696</v>
      </c>
      <c r="M3004" s="38">
        <f>IF(OR(Beazley_data[[#This Row],[total_RC]]&lt;0.6,Beazley_data[[#This Row],[total_RC]]&gt;2),1,Beazley_data[[#This Row],[total_RC]])</f>
        <v>1.01413075843099</v>
      </c>
      <c r="P3004" s="39" t="str">
        <f>Beazley_data[[#This Row],[key]]</f>
        <v>UA2000</v>
      </c>
      <c r="Q3004" s="40">
        <f>Beazley_data[[#This Row],[WEP]]</f>
        <v>3769711.9252999998</v>
      </c>
      <c r="R3004" s="40">
        <f t="shared" si="371"/>
        <v>3938403.92612122</v>
      </c>
      <c r="S3004" s="41">
        <f t="shared" si="372"/>
        <v>4.2832579894200536E-2</v>
      </c>
      <c r="U3004" s="42">
        <f>Beazley_data[[#This Row],[Acq_costs]]</f>
        <v>1532213.5239582399</v>
      </c>
      <c r="V3004" s="40">
        <f t="shared" si="373"/>
        <v>1617663.7649661701</v>
      </c>
      <c r="W3004" s="43">
        <f t="shared" si="374"/>
        <v>5.2823239821853302E-2</v>
      </c>
      <c r="Y3004" s="44">
        <f>Beazley_data[[#This Row],[total_RC]]</f>
        <v>1.01413075843099</v>
      </c>
      <c r="Z3004" s="45">
        <f t="shared" si="375"/>
        <v>1.01359345198674</v>
      </c>
      <c r="AA3004" s="43">
        <f t="shared" si="376"/>
        <v>-5.3010054790390891E-4</v>
      </c>
      <c r="AD3004" s="42">
        <f>Beazley_data[[#This Row],[Cat_incurred]]+Beazley_data[[#This Row],[incurred_exc_cat]]</f>
        <v>6430331.9157083724</v>
      </c>
      <c r="AE3004" s="40">
        <f t="shared" si="377"/>
        <v>6654624.5294535197</v>
      </c>
      <c r="AF3004" s="43">
        <f t="shared" si="378"/>
        <v>3.3704773688195799E-2</v>
      </c>
    </row>
    <row r="3005" spans="1:32" x14ac:dyDescent="0.25">
      <c r="A3005" s="46" t="s">
        <v>3295</v>
      </c>
      <c r="B3005" s="46" t="s">
        <v>63</v>
      </c>
      <c r="C3005">
        <v>2001</v>
      </c>
      <c r="D3005" s="84">
        <v>2630960.6491</v>
      </c>
      <c r="E3005">
        <v>959312.39088028797</v>
      </c>
      <c r="F3005">
        <v>3775666.2533922601</v>
      </c>
      <c r="G3005">
        <v>3775666.2533922601</v>
      </c>
      <c r="H3005">
        <v>450608.31347383501</v>
      </c>
      <c r="I3005">
        <v>450608.31347383501</v>
      </c>
      <c r="J3005">
        <v>1.08518267247189</v>
      </c>
      <c r="K3005">
        <v>4226274.5668660998</v>
      </c>
      <c r="L3005">
        <v>4226274.5668660998</v>
      </c>
      <c r="M3005" s="38">
        <f>IF(OR(Beazley_data[[#This Row],[total_RC]]&lt;0.6,Beazley_data[[#This Row],[total_RC]]&gt;2),1,Beazley_data[[#This Row],[total_RC]])</f>
        <v>1.08518267247189</v>
      </c>
      <c r="P3005" s="39" t="str">
        <f>Beazley_data[[#This Row],[key]]</f>
        <v>UA2001</v>
      </c>
      <c r="Q3005" s="40">
        <f>Beazley_data[[#This Row],[WEP]]</f>
        <v>2630960.6491</v>
      </c>
      <c r="R3005" s="40">
        <f t="shared" si="371"/>
        <v>2768379.2712530298</v>
      </c>
      <c r="S3005" s="41">
        <f t="shared" si="372"/>
        <v>4.9638654493620399E-2</v>
      </c>
      <c r="U3005" s="42">
        <f>Beazley_data[[#This Row],[Acq_costs]]</f>
        <v>959312.39088028797</v>
      </c>
      <c r="V3005" s="40">
        <f t="shared" si="373"/>
        <v>1010787.61341586</v>
      </c>
      <c r="W3005" s="43">
        <f t="shared" si="374"/>
        <v>5.092585410857621E-2</v>
      </c>
      <c r="Y3005" s="44">
        <f>Beazley_data[[#This Row],[total_RC]]</f>
        <v>1.08518267247189</v>
      </c>
      <c r="Z3005" s="45">
        <f t="shared" si="375"/>
        <v>1.0857731591528399</v>
      </c>
      <c r="AA3005" s="43">
        <f t="shared" si="376"/>
        <v>5.4383982139563354E-4</v>
      </c>
      <c r="AD3005" s="42">
        <f>Beazley_data[[#This Row],[Cat_incurred]]+Beazley_data[[#This Row],[incurred_exc_cat]]</f>
        <v>4226274.5668660952</v>
      </c>
      <c r="AE3005" s="40">
        <f t="shared" si="377"/>
        <v>4289927.1392059904</v>
      </c>
      <c r="AF3005" s="43">
        <f t="shared" si="378"/>
        <v>1.4837681451083209E-2</v>
      </c>
    </row>
    <row r="3006" spans="1:32" x14ac:dyDescent="0.25">
      <c r="A3006" s="48" t="s">
        <v>3296</v>
      </c>
      <c r="B3006" s="48" t="s">
        <v>63</v>
      </c>
      <c r="C3006" s="49">
        <v>2002</v>
      </c>
      <c r="D3006" s="85">
        <v>4227830.4126000004</v>
      </c>
      <c r="E3006" s="49">
        <v>1584727.05342413</v>
      </c>
      <c r="F3006" s="49">
        <v>1042269.0097957</v>
      </c>
      <c r="G3006" s="49">
        <v>1042269.0097957</v>
      </c>
      <c r="H3006" s="49">
        <v>717005.26250072103</v>
      </c>
      <c r="I3006" s="49">
        <v>717005.26250072103</v>
      </c>
      <c r="J3006" s="49">
        <v>1.1806645323874401</v>
      </c>
      <c r="K3006" s="49">
        <v>1759274.2722964201</v>
      </c>
      <c r="L3006" s="49">
        <v>1759274.2722964201</v>
      </c>
      <c r="M3006" s="38">
        <f>IF(OR(Beazley_data[[#This Row],[total_RC]]&lt;0.6,Beazley_data[[#This Row],[total_RC]]&gt;2),1,Beazley_data[[#This Row],[total_RC]])</f>
        <v>1.1806645323874401</v>
      </c>
      <c r="P3006" s="39" t="str">
        <f>Beazley_data[[#This Row],[key]]</f>
        <v>UA2002</v>
      </c>
      <c r="Q3006" s="40">
        <f>Beazley_data[[#This Row],[WEP]]</f>
        <v>4227830.4126000004</v>
      </c>
      <c r="R3006" s="40">
        <f t="shared" si="371"/>
        <v>4394106.1703669103</v>
      </c>
      <c r="S3006" s="41">
        <f t="shared" si="372"/>
        <v>3.7840632729414861E-2</v>
      </c>
      <c r="U3006" s="42">
        <f>Beazley_data[[#This Row],[Acq_costs]]</f>
        <v>1584727.05342413</v>
      </c>
      <c r="V3006" s="40">
        <f t="shared" si="373"/>
        <v>1660220.64574571</v>
      </c>
      <c r="W3006" s="43">
        <f t="shared" si="374"/>
        <v>4.5472023562067622E-2</v>
      </c>
      <c r="Y3006" s="44">
        <f>Beazley_data[[#This Row],[total_RC]]</f>
        <v>1.1806645323874401</v>
      </c>
      <c r="Z3006" s="45">
        <f t="shared" si="375"/>
        <v>1.1810391392752799</v>
      </c>
      <c r="AA3006" s="43">
        <f t="shared" si="376"/>
        <v>3.171841435074933E-4</v>
      </c>
      <c r="AD3006" s="42">
        <f>Beazley_data[[#This Row],[Cat_incurred]]+Beazley_data[[#This Row],[incurred_exc_cat]]</f>
        <v>1759274.272296421</v>
      </c>
      <c r="AE3006" s="40">
        <f t="shared" si="377"/>
        <v>1931890.16185414</v>
      </c>
      <c r="AF3006" s="43">
        <f t="shared" si="378"/>
        <v>8.9350778303073988E-2</v>
      </c>
    </row>
    <row r="3007" spans="1:32" x14ac:dyDescent="0.25">
      <c r="A3007" s="46" t="s">
        <v>3297</v>
      </c>
      <c r="B3007" s="46" t="s">
        <v>63</v>
      </c>
      <c r="C3007">
        <v>2003</v>
      </c>
      <c r="D3007" s="84">
        <v>5626106.3672000002</v>
      </c>
      <c r="E3007">
        <v>2390472.7047629599</v>
      </c>
      <c r="F3007">
        <v>1381792.0945860599</v>
      </c>
      <c r="G3007">
        <v>1381792.0945860599</v>
      </c>
      <c r="H3007">
        <v>1395808.6417276401</v>
      </c>
      <c r="I3007">
        <v>1395808.6417276401</v>
      </c>
      <c r="J3007">
        <v>1.1662802597609001</v>
      </c>
      <c r="K3007">
        <v>2777600.73631369</v>
      </c>
      <c r="L3007">
        <v>2777600.73631369</v>
      </c>
      <c r="M3007" s="38">
        <f>IF(OR(Beazley_data[[#This Row],[total_RC]]&lt;0.6,Beazley_data[[#This Row],[total_RC]]&gt;2),1,Beazley_data[[#This Row],[total_RC]])</f>
        <v>1.1662802597609001</v>
      </c>
      <c r="P3007" s="39" t="str">
        <f>Beazley_data[[#This Row],[key]]</f>
        <v>UA2003</v>
      </c>
      <c r="Q3007" s="40">
        <f>Beazley_data[[#This Row],[WEP]]</f>
        <v>5626106.3672000002</v>
      </c>
      <c r="R3007" s="40">
        <f t="shared" si="371"/>
        <v>5921826.9073821502</v>
      </c>
      <c r="S3007" s="41">
        <f t="shared" si="372"/>
        <v>4.9937383312150634E-2</v>
      </c>
      <c r="U3007" s="42">
        <f>Beazley_data[[#This Row],[Acq_costs]]</f>
        <v>2390472.7047629599</v>
      </c>
      <c r="V3007" s="40">
        <f t="shared" si="373"/>
        <v>2525220.7574432599</v>
      </c>
      <c r="W3007" s="43">
        <f t="shared" si="374"/>
        <v>5.3360900144322446E-2</v>
      </c>
      <c r="Y3007" s="44">
        <f>Beazley_data[[#This Row],[total_RC]]</f>
        <v>1.1662802597609001</v>
      </c>
      <c r="Z3007" s="45">
        <f t="shared" si="375"/>
        <v>1.16720211287015</v>
      </c>
      <c r="AA3007" s="43">
        <f t="shared" si="376"/>
        <v>7.8979732737376792E-4</v>
      </c>
      <c r="AD3007" s="42">
        <f>Beazley_data[[#This Row],[Cat_incurred]]+Beazley_data[[#This Row],[incurred_exc_cat]]</f>
        <v>2777600.7363136997</v>
      </c>
      <c r="AE3007" s="40">
        <f t="shared" si="377"/>
        <v>3015389.5297323498</v>
      </c>
      <c r="AF3007" s="43">
        <f t="shared" si="378"/>
        <v>7.8858399909532251E-2</v>
      </c>
    </row>
    <row r="3008" spans="1:32" x14ac:dyDescent="0.25">
      <c r="A3008" s="48" t="s">
        <v>3298</v>
      </c>
      <c r="B3008" s="48" t="s">
        <v>63</v>
      </c>
      <c r="C3008" s="49">
        <v>2004</v>
      </c>
      <c r="D3008" s="85">
        <v>5519572.1803000001</v>
      </c>
      <c r="E3008" s="49">
        <v>2298843.2143259002</v>
      </c>
      <c r="F3008" s="49">
        <v>878802.31995275</v>
      </c>
      <c r="G3008" s="49">
        <v>878802.31995275</v>
      </c>
      <c r="H3008" s="49">
        <v>639240.02710160206</v>
      </c>
      <c r="I3008" s="49">
        <v>639240.02710160206</v>
      </c>
      <c r="J3008" s="49">
        <v>1.0580494245281</v>
      </c>
      <c r="K3008" s="49">
        <v>1518042.34705435</v>
      </c>
      <c r="L3008" s="49">
        <v>1518042.34705435</v>
      </c>
      <c r="M3008" s="38">
        <f>IF(OR(Beazley_data[[#This Row],[total_RC]]&lt;0.6,Beazley_data[[#This Row],[total_RC]]&gt;2),1,Beazley_data[[#This Row],[total_RC]])</f>
        <v>1.0580494245281</v>
      </c>
      <c r="P3008" s="39" t="str">
        <f>Beazley_data[[#This Row],[key]]</f>
        <v>UA2004</v>
      </c>
      <c r="Q3008" s="40">
        <f>Beazley_data[[#This Row],[WEP]]</f>
        <v>5519572.1803000001</v>
      </c>
      <c r="R3008" s="40">
        <f t="shared" si="371"/>
        <v>5757352.5403000005</v>
      </c>
      <c r="S3008" s="41">
        <f t="shared" si="372"/>
        <v>4.1300295289475229E-2</v>
      </c>
      <c r="U3008" s="42">
        <f>Beazley_data[[#This Row],[Acq_costs]]</f>
        <v>2298843.2143259002</v>
      </c>
      <c r="V3008" s="40">
        <f t="shared" si="373"/>
        <v>2413330.0545999999</v>
      </c>
      <c r="W3008" s="43">
        <f t="shared" si="374"/>
        <v>4.7439362906817766E-2</v>
      </c>
      <c r="Y3008" s="44">
        <f>Beazley_data[[#This Row],[total_RC]]</f>
        <v>1.0580494245281</v>
      </c>
      <c r="Z3008" s="45">
        <f t="shared" si="375"/>
        <v>1.0577145383876501</v>
      </c>
      <c r="AA3008" s="43">
        <f t="shared" si="376"/>
        <v>-3.1661296909131509E-4</v>
      </c>
      <c r="AD3008" s="42">
        <f>Beazley_data[[#This Row],[Cat_incurred]]+Beazley_data[[#This Row],[incurred_exc_cat]]</f>
        <v>1518042.3470543521</v>
      </c>
      <c r="AE3008" s="40">
        <f t="shared" si="377"/>
        <v>1597031.5348390201</v>
      </c>
      <c r="AF3008" s="43">
        <f t="shared" si="378"/>
        <v>4.9460005054083121E-2</v>
      </c>
    </row>
    <row r="3009" spans="1:32" x14ac:dyDescent="0.25">
      <c r="A3009" s="46" t="s">
        <v>3299</v>
      </c>
      <c r="B3009" s="46" t="s">
        <v>63</v>
      </c>
      <c r="C3009">
        <v>2005</v>
      </c>
      <c r="D3009" s="84">
        <v>2006617.3933999999</v>
      </c>
      <c r="E3009">
        <v>558981.35220931401</v>
      </c>
      <c r="F3009">
        <v>1026963.7378999999</v>
      </c>
      <c r="G3009">
        <v>1026963.7378999999</v>
      </c>
      <c r="H3009">
        <v>495760.73879999999</v>
      </c>
      <c r="I3009">
        <v>495760.73879999999</v>
      </c>
      <c r="J3009">
        <v>1.0238266094100901</v>
      </c>
      <c r="K3009">
        <v>1522724.4767</v>
      </c>
      <c r="L3009">
        <v>1522724.4767</v>
      </c>
      <c r="M3009" s="38">
        <f>IF(OR(Beazley_data[[#This Row],[total_RC]]&lt;0.6,Beazley_data[[#This Row],[total_RC]]&gt;2),1,Beazley_data[[#This Row],[total_RC]])</f>
        <v>1.0238266094100901</v>
      </c>
      <c r="P3009" s="39" t="str">
        <f>Beazley_data[[#This Row],[key]]</f>
        <v>UA2005</v>
      </c>
      <c r="Q3009" s="40">
        <f>Beazley_data[[#This Row],[WEP]]</f>
        <v>2006617.3933999999</v>
      </c>
      <c r="R3009" s="40">
        <f t="shared" si="371"/>
        <v>2007331.097908</v>
      </c>
      <c r="S3009" s="41">
        <f t="shared" si="372"/>
        <v>3.5554897183820943E-4</v>
      </c>
      <c r="U3009" s="42">
        <f>Beazley_data[[#This Row],[Acq_costs]]</f>
        <v>558981.35220931401</v>
      </c>
      <c r="V3009" s="40">
        <f t="shared" si="373"/>
        <v>558981.35230000003</v>
      </c>
      <c r="W3009" s="43">
        <f t="shared" si="374"/>
        <v>1.6223443220576013E-10</v>
      </c>
      <c r="Y3009" s="44">
        <f>Beazley_data[[#This Row],[total_RC]]</f>
        <v>1.0238266094100901</v>
      </c>
      <c r="Z3009" s="45">
        <f t="shared" si="375"/>
        <v>1.0238216261148501</v>
      </c>
      <c r="AA3009" s="43">
        <f t="shared" si="376"/>
        <v>-4.867347116824868E-6</v>
      </c>
      <c r="AD3009" s="42">
        <f>Beazley_data[[#This Row],[Cat_incurred]]+Beazley_data[[#This Row],[incurred_exc_cat]]</f>
        <v>1522724.4767</v>
      </c>
      <c r="AE3009" s="40">
        <f t="shared" si="377"/>
        <v>1522724.4767</v>
      </c>
      <c r="AF3009" s="43">
        <f t="shared" si="378"/>
        <v>0</v>
      </c>
    </row>
    <row r="3010" spans="1:32" x14ac:dyDescent="0.25">
      <c r="A3010" s="48" t="s">
        <v>3300</v>
      </c>
      <c r="B3010" s="48" t="s">
        <v>63</v>
      </c>
      <c r="C3010" s="49">
        <v>2006</v>
      </c>
      <c r="D3010" s="85">
        <v>3210164.8895</v>
      </c>
      <c r="E3010" s="49">
        <v>764372.16492549004</v>
      </c>
      <c r="F3010" s="49">
        <v>229453.44260000001</v>
      </c>
      <c r="G3010" s="49">
        <v>229453.44260000001</v>
      </c>
      <c r="H3010" s="49">
        <v>132068.65539999999</v>
      </c>
      <c r="I3010" s="49">
        <v>132068.65539999999</v>
      </c>
      <c r="J3010" s="49">
        <v>1.0139011130998801</v>
      </c>
      <c r="K3010" s="49">
        <v>361522.098</v>
      </c>
      <c r="L3010" s="49">
        <v>361522.098</v>
      </c>
      <c r="M3010" s="38">
        <f>IF(OR(Beazley_data[[#This Row],[total_RC]]&lt;0.6,Beazley_data[[#This Row],[total_RC]]&gt;2),1,Beazley_data[[#This Row],[total_RC]])</f>
        <v>1.0139011130998801</v>
      </c>
      <c r="P3010" s="39" t="str">
        <f>Beazley_data[[#This Row],[key]]</f>
        <v>UA2006</v>
      </c>
      <c r="Q3010" s="40">
        <f>Beazley_data[[#This Row],[WEP]]</f>
        <v>3210164.8895</v>
      </c>
      <c r="R3010" s="40">
        <f t="shared" ref="R3010:R3073" si="379">IFERROR(INDEX($AJ$4:$CZ$182,MATCH($B3010,$AI$4:$AI$182,0),MATCH($C3010&amp;"WEP",$AJ$1:$FQ$1,0)),0)</f>
        <v>3212780.7588960002</v>
      </c>
      <c r="S3010" s="41">
        <f t="shared" ref="S3010:S3073" si="380">IFERROR((R3010-Q3010)/R3010,"no values")</f>
        <v>8.1420725294030147E-4</v>
      </c>
      <c r="U3010" s="42">
        <f>Beazley_data[[#This Row],[Acq_costs]]</f>
        <v>764372.16492549004</v>
      </c>
      <c r="V3010" s="40">
        <f t="shared" ref="V3010:V3073" si="381">IFERROR(INDEX($AJ$4:$FQ$182,MATCH($B3010,$AI$4:$AI$182,0),MATCH($C3010&amp;"Acquisition Cost",$AJ$1:$FQ$1,0)),0)</f>
        <v>764372.16509999998</v>
      </c>
      <c r="W3010" s="43">
        <f t="shared" ref="W3010:W3073" si="382">IFERROR((V3010-U3010)/V3010,"no values")</f>
        <v>2.2830494284165591E-10</v>
      </c>
      <c r="Y3010" s="44">
        <f>Beazley_data[[#This Row],[total_RC]]</f>
        <v>1.0139011130998801</v>
      </c>
      <c r="Z3010" s="45">
        <f t="shared" ref="Z3010:Z3073" si="383">IFERROR(INDEX($AJ$4:$FQ$182,MATCH($B3010,$AI$4:$AI$182,0),MATCH($C3010&amp;"RC",$AJ$1:$FQ$1,0)),0)</f>
        <v>1.0138971383251301</v>
      </c>
      <c r="AA3010" s="43">
        <f t="shared" ref="AA3010:AA3073" si="384">IFERROR((Z3010-Y3010)/Z3010,"no values")</f>
        <v>-3.920293883628132E-6</v>
      </c>
      <c r="AD3010" s="42">
        <f>Beazley_data[[#This Row],[Cat_incurred]]+Beazley_data[[#This Row],[incurred_exc_cat]]</f>
        <v>361522.098</v>
      </c>
      <c r="AE3010" s="40">
        <f t="shared" ref="AE3010:AE3073" si="385">IFERROR(INDEX($AJ$4:$FQ$182,MATCH($B3010,$AI$4:$AI$182,0),MATCH($C3010&amp;"Total Incurred (Cat)",$AJ$1:$FQ$1,0)),0)+IFERROR(INDEX($AJ$4:$FQ$182,MATCH($B3010,$AI$4:$AI$182,0),MATCH($C3010&amp;"Total Incurred (Non Cat)",$AJ$1:$FQ$1,0)),0)</f>
        <v>361522.098</v>
      </c>
      <c r="AF3010" s="43">
        <f t="shared" ref="AF3010:AF3073" si="386">IFERROR((AE3010-AD3010)/AE3010,"no values")</f>
        <v>0</v>
      </c>
    </row>
    <row r="3011" spans="1:32" x14ac:dyDescent="0.25">
      <c r="A3011" s="46" t="s">
        <v>3301</v>
      </c>
      <c r="B3011" s="46" t="s">
        <v>63</v>
      </c>
      <c r="C3011">
        <v>2007</v>
      </c>
      <c r="D3011" s="84">
        <v>2964362.4265999999</v>
      </c>
      <c r="E3011">
        <v>752290.95193104597</v>
      </c>
      <c r="F3011">
        <v>192527.26019999999</v>
      </c>
      <c r="G3011">
        <v>192527.26019999999</v>
      </c>
      <c r="H3011">
        <v>2388823.9912</v>
      </c>
      <c r="I3011">
        <v>2388823.9912</v>
      </c>
      <c r="J3011">
        <v>0.98102925900397797</v>
      </c>
      <c r="K3011">
        <v>2581351.2514</v>
      </c>
      <c r="L3011">
        <v>2581351.2514</v>
      </c>
      <c r="M3011" s="38">
        <f>IF(OR(Beazley_data[[#This Row],[total_RC]]&lt;0.6,Beazley_data[[#This Row],[total_RC]]&gt;2),1,Beazley_data[[#This Row],[total_RC]])</f>
        <v>0.98102925900397797</v>
      </c>
      <c r="P3011" s="39" t="str">
        <f>Beazley_data[[#This Row],[key]]</f>
        <v>UA2007</v>
      </c>
      <c r="Q3011" s="40">
        <f>Beazley_data[[#This Row],[WEP]]</f>
        <v>2964362.4265999999</v>
      </c>
      <c r="R3011" s="40">
        <f t="shared" si="379"/>
        <v>2964362.4265999999</v>
      </c>
      <c r="S3011" s="41">
        <f t="shared" si="380"/>
        <v>0</v>
      </c>
      <c r="U3011" s="42">
        <f>Beazley_data[[#This Row],[Acq_costs]]</f>
        <v>752290.95193104597</v>
      </c>
      <c r="V3011" s="40">
        <f t="shared" si="381"/>
        <v>752290.95209999999</v>
      </c>
      <c r="W3011" s="43">
        <f t="shared" si="382"/>
        <v>2.2458600858761786E-10</v>
      </c>
      <c r="Y3011" s="44">
        <f>Beazley_data[[#This Row],[total_RC]]</f>
        <v>0.98102925900397797</v>
      </c>
      <c r="Z3011" s="45">
        <f t="shared" si="383"/>
        <v>0.98102925899236304</v>
      </c>
      <c r="AA3011" s="43">
        <f t="shared" si="384"/>
        <v>-1.1839536010325948E-11</v>
      </c>
      <c r="AD3011" s="42">
        <f>Beazley_data[[#This Row],[Cat_incurred]]+Beazley_data[[#This Row],[incurred_exc_cat]]</f>
        <v>2581351.2514</v>
      </c>
      <c r="AE3011" s="40">
        <f t="shared" si="385"/>
        <v>2581351.2514</v>
      </c>
      <c r="AF3011" s="43">
        <f t="shared" si="386"/>
        <v>0</v>
      </c>
    </row>
    <row r="3012" spans="1:32" x14ac:dyDescent="0.25">
      <c r="A3012" s="48" t="s">
        <v>3302</v>
      </c>
      <c r="B3012" s="48" t="s">
        <v>63</v>
      </c>
      <c r="C3012" s="49">
        <v>2008</v>
      </c>
      <c r="D3012" s="85">
        <v>5269846.7527999999</v>
      </c>
      <c r="E3012" s="49">
        <v>1174959.9029033</v>
      </c>
      <c r="F3012" s="49">
        <v>158175.34390000999</v>
      </c>
      <c r="G3012" s="49">
        <v>158175.34390000999</v>
      </c>
      <c r="H3012" s="49">
        <v>162820.67629999999</v>
      </c>
      <c r="I3012" s="49">
        <v>162820.67629999999</v>
      </c>
      <c r="J3012" s="49">
        <v>0.98385963019309197</v>
      </c>
      <c r="K3012" s="49">
        <v>320996.02020000998</v>
      </c>
      <c r="L3012" s="49">
        <v>320996.02020000998</v>
      </c>
      <c r="M3012" s="38">
        <f>IF(OR(Beazley_data[[#This Row],[total_RC]]&lt;0.6,Beazley_data[[#This Row],[total_RC]]&gt;2),1,Beazley_data[[#This Row],[total_RC]])</f>
        <v>0.98385963019309197</v>
      </c>
      <c r="P3012" s="39" t="str">
        <f>Beazley_data[[#This Row],[key]]</f>
        <v>UA2008</v>
      </c>
      <c r="Q3012" s="40">
        <f>Beazley_data[[#This Row],[WEP]]</f>
        <v>5269846.7527999999</v>
      </c>
      <c r="R3012" s="40">
        <f t="shared" si="379"/>
        <v>5269846.7527999999</v>
      </c>
      <c r="S3012" s="41">
        <f t="shared" si="380"/>
        <v>0</v>
      </c>
      <c r="U3012" s="42">
        <f>Beazley_data[[#This Row],[Acq_costs]]</f>
        <v>1174959.9029033</v>
      </c>
      <c r="V3012" s="40">
        <f t="shared" si="381"/>
        <v>1174959.9031</v>
      </c>
      <c r="W3012" s="43">
        <f t="shared" si="382"/>
        <v>1.6740995488670828E-10</v>
      </c>
      <c r="Y3012" s="44">
        <f>Beazley_data[[#This Row],[total_RC]]</f>
        <v>0.98385963019309197</v>
      </c>
      <c r="Z3012" s="45">
        <f t="shared" si="383"/>
        <v>0.98385963021113398</v>
      </c>
      <c r="AA3012" s="43">
        <f t="shared" si="384"/>
        <v>1.8337994338386179E-11</v>
      </c>
      <c r="AD3012" s="42">
        <f>Beazley_data[[#This Row],[Cat_incurred]]+Beazley_data[[#This Row],[incurred_exc_cat]]</f>
        <v>320996.02020000998</v>
      </c>
      <c r="AE3012" s="40">
        <f t="shared" si="385"/>
        <v>321078.17839199997</v>
      </c>
      <c r="AF3012" s="43">
        <f t="shared" si="386"/>
        <v>2.5588220414557439E-4</v>
      </c>
    </row>
    <row r="3013" spans="1:32" x14ac:dyDescent="0.25">
      <c r="A3013" s="46" t="s">
        <v>3303</v>
      </c>
      <c r="B3013" s="46" t="s">
        <v>63</v>
      </c>
      <c r="C3013">
        <v>2009</v>
      </c>
      <c r="D3013" s="84">
        <v>5260309.2242999999</v>
      </c>
      <c r="E3013">
        <v>1173678.97047154</v>
      </c>
      <c r="F3013">
        <v>233785.06619248001</v>
      </c>
      <c r="G3013">
        <v>233785.06619248001</v>
      </c>
      <c r="H3013">
        <v>1483380.4251000001</v>
      </c>
      <c r="I3013">
        <v>1483380.4251000001</v>
      </c>
      <c r="J3013">
        <v>0.96145121528885802</v>
      </c>
      <c r="K3013">
        <v>1717165.4912924799</v>
      </c>
      <c r="L3013">
        <v>1717165.4912924799</v>
      </c>
      <c r="M3013" s="38">
        <f>IF(OR(Beazley_data[[#This Row],[total_RC]]&lt;0.6,Beazley_data[[#This Row],[total_RC]]&gt;2),1,Beazley_data[[#This Row],[total_RC]])</f>
        <v>0.96145121528885802</v>
      </c>
      <c r="P3013" s="39" t="str">
        <f>Beazley_data[[#This Row],[key]]</f>
        <v>UA2009</v>
      </c>
      <c r="Q3013" s="40">
        <f>Beazley_data[[#This Row],[WEP]]</f>
        <v>5260309.2242999999</v>
      </c>
      <c r="R3013" s="40">
        <f t="shared" si="379"/>
        <v>5260309.2242999999</v>
      </c>
      <c r="S3013" s="41">
        <f t="shared" si="380"/>
        <v>0</v>
      </c>
      <c r="U3013" s="42">
        <f>Beazley_data[[#This Row],[Acq_costs]]</f>
        <v>1173678.97047154</v>
      </c>
      <c r="V3013" s="40">
        <f t="shared" si="381"/>
        <v>1173678.9709000001</v>
      </c>
      <c r="W3013" s="43">
        <f t="shared" si="382"/>
        <v>3.6505729705411665E-10</v>
      </c>
      <c r="Y3013" s="44">
        <f>Beazley_data[[#This Row],[total_RC]]</f>
        <v>0.96145121528885802</v>
      </c>
      <c r="Z3013" s="45">
        <f t="shared" si="383"/>
        <v>0.96145121534697997</v>
      </c>
      <c r="AA3013" s="43">
        <f t="shared" si="384"/>
        <v>6.0452314967422041E-11</v>
      </c>
      <c r="AD3013" s="42">
        <f>Beazley_data[[#This Row],[Cat_incurred]]+Beazley_data[[#This Row],[incurred_exc_cat]]</f>
        <v>1717165.4912924801</v>
      </c>
      <c r="AE3013" s="40">
        <f t="shared" si="385"/>
        <v>1717237.190216</v>
      </c>
      <c r="AF3013" s="43">
        <f t="shared" si="386"/>
        <v>4.1752487034591878E-5</v>
      </c>
    </row>
    <row r="3014" spans="1:32" x14ac:dyDescent="0.25">
      <c r="A3014" s="48" t="s">
        <v>3304</v>
      </c>
      <c r="B3014" s="48" t="s">
        <v>63</v>
      </c>
      <c r="C3014" s="49">
        <v>2010</v>
      </c>
      <c r="D3014" s="85">
        <v>6420572.7132999999</v>
      </c>
      <c r="E3014" s="49">
        <v>1323801.92307415</v>
      </c>
      <c r="F3014" s="49">
        <v>563045.89069999999</v>
      </c>
      <c r="G3014" s="49">
        <v>563045.89069999999</v>
      </c>
      <c r="H3014" s="49">
        <v>1287533.5955000001</v>
      </c>
      <c r="I3014" s="49">
        <v>1287533.5955000001</v>
      </c>
      <c r="J3014" s="49">
        <v>0.96191987441430304</v>
      </c>
      <c r="K3014" s="49">
        <v>1850579.4861999999</v>
      </c>
      <c r="L3014" s="49">
        <v>1850579.4861999999</v>
      </c>
      <c r="M3014" s="38">
        <f>IF(OR(Beazley_data[[#This Row],[total_RC]]&lt;0.6,Beazley_data[[#This Row],[total_RC]]&gt;2),1,Beazley_data[[#This Row],[total_RC]])</f>
        <v>0.96191987441430304</v>
      </c>
      <c r="P3014" s="39" t="str">
        <f>Beazley_data[[#This Row],[key]]</f>
        <v>UA2010</v>
      </c>
      <c r="Q3014" s="40">
        <f>Beazley_data[[#This Row],[WEP]]</f>
        <v>6420572.7132999999</v>
      </c>
      <c r="R3014" s="40">
        <f t="shared" si="379"/>
        <v>6872785.5051999995</v>
      </c>
      <c r="S3014" s="41">
        <f t="shared" si="380"/>
        <v>6.579760004991457E-2</v>
      </c>
      <c r="U3014" s="42">
        <f>Beazley_data[[#This Row],[Acq_costs]]</f>
        <v>1323801.92307415</v>
      </c>
      <c r="V3014" s="40">
        <f t="shared" si="381"/>
        <v>1933387.0312999999</v>
      </c>
      <c r="W3014" s="43">
        <f t="shared" si="382"/>
        <v>0.31529388495792687</v>
      </c>
      <c r="Y3014" s="44">
        <f>Beazley_data[[#This Row],[total_RC]]</f>
        <v>0.96191987441430304</v>
      </c>
      <c r="Z3014" s="45">
        <f t="shared" si="383"/>
        <v>0.96519191014555705</v>
      </c>
      <c r="AA3014" s="43">
        <f t="shared" si="384"/>
        <v>3.3900364236999921E-3</v>
      </c>
      <c r="AD3014" s="42">
        <f>Beazley_data[[#This Row],[Cat_incurred]]+Beazley_data[[#This Row],[incurred_exc_cat]]</f>
        <v>1850579.4862000002</v>
      </c>
      <c r="AE3014" s="40">
        <f t="shared" si="385"/>
        <v>1850579.4861999999</v>
      </c>
      <c r="AF3014" s="43">
        <f t="shared" si="386"/>
        <v>-1.2581499221736571E-16</v>
      </c>
    </row>
    <row r="3015" spans="1:32" x14ac:dyDescent="0.25">
      <c r="A3015" s="46" t="s">
        <v>3305</v>
      </c>
      <c r="B3015" s="46" t="s">
        <v>63</v>
      </c>
      <c r="C3015">
        <v>2011</v>
      </c>
      <c r="D3015" s="84">
        <v>4121978.6946</v>
      </c>
      <c r="E3015">
        <v>967016.39498804102</v>
      </c>
      <c r="F3015">
        <v>670650.3517</v>
      </c>
      <c r="G3015">
        <v>670650.3517</v>
      </c>
      <c r="H3015">
        <v>572341.06319999998</v>
      </c>
      <c r="I3015">
        <v>572341.06319999998</v>
      </c>
      <c r="J3015">
        <v>1.0005776314671699</v>
      </c>
      <c r="K3015">
        <v>1242991.4149</v>
      </c>
      <c r="L3015">
        <v>1242991.4149</v>
      </c>
      <c r="M3015" s="38">
        <f>IF(OR(Beazley_data[[#This Row],[total_RC]]&lt;0.6,Beazley_data[[#This Row],[total_RC]]&gt;2),1,Beazley_data[[#This Row],[total_RC]])</f>
        <v>1.0005776314671699</v>
      </c>
      <c r="P3015" s="39" t="str">
        <f>Beazley_data[[#This Row],[key]]</f>
        <v>UA2011</v>
      </c>
      <c r="Q3015" s="40">
        <f>Beazley_data[[#This Row],[WEP]]</f>
        <v>4121978.6946</v>
      </c>
      <c r="R3015" s="40">
        <f t="shared" si="379"/>
        <v>6049216.96871504</v>
      </c>
      <c r="S3015" s="41">
        <f t="shared" si="380"/>
        <v>0.31859301527490413</v>
      </c>
      <c r="U3015" s="42">
        <f>Beazley_data[[#This Row],[Acq_costs]]</f>
        <v>967016.39498804102</v>
      </c>
      <c r="V3015" s="40">
        <f t="shared" si="381"/>
        <v>1610350.21413696</v>
      </c>
      <c r="W3015" s="43">
        <f t="shared" si="382"/>
        <v>0.39949932225997364</v>
      </c>
      <c r="Y3015" s="44">
        <f>Beazley_data[[#This Row],[total_RC]]</f>
        <v>1.0005776314671699</v>
      </c>
      <c r="Z3015" s="45">
        <f t="shared" si="383"/>
        <v>1.01948976581968</v>
      </c>
      <c r="AA3015" s="43">
        <f t="shared" si="384"/>
        <v>1.8550587741608667E-2</v>
      </c>
      <c r="AD3015" s="42">
        <f>Beazley_data[[#This Row],[Cat_incurred]]+Beazley_data[[#This Row],[incurred_exc_cat]]</f>
        <v>1242991.4149</v>
      </c>
      <c r="AE3015" s="40">
        <f t="shared" si="385"/>
        <v>1242991.4149</v>
      </c>
      <c r="AF3015" s="43">
        <f t="shared" si="386"/>
        <v>0</v>
      </c>
    </row>
    <row r="3016" spans="1:32" x14ac:dyDescent="0.25">
      <c r="A3016" s="48" t="s">
        <v>3306</v>
      </c>
      <c r="B3016" s="48" t="s">
        <v>63</v>
      </c>
      <c r="C3016" s="49">
        <v>2012</v>
      </c>
      <c r="D3016" s="85">
        <v>6016925.4188000001</v>
      </c>
      <c r="E3016" s="49">
        <v>1306079.28550574</v>
      </c>
      <c r="F3016" s="49">
        <v>693890.86340000003</v>
      </c>
      <c r="G3016" s="49">
        <v>693890.86340000003</v>
      </c>
      <c r="H3016" s="49">
        <v>1018169.8905</v>
      </c>
      <c r="I3016" s="49">
        <v>1574538.8561</v>
      </c>
      <c r="J3016" s="49">
        <v>0.98290216422902699</v>
      </c>
      <c r="K3016" s="49">
        <v>1712060.7538999999</v>
      </c>
      <c r="L3016" s="49">
        <v>2268429.7195000001</v>
      </c>
      <c r="M3016" s="38">
        <f>IF(OR(Beazley_data[[#This Row],[total_RC]]&lt;0.6,Beazley_data[[#This Row],[total_RC]]&gt;2),1,Beazley_data[[#This Row],[total_RC]])</f>
        <v>0.98290216422902699</v>
      </c>
      <c r="P3016" s="39" t="str">
        <f>Beazley_data[[#This Row],[key]]</f>
        <v>UA2012</v>
      </c>
      <c r="Q3016" s="40">
        <f>Beazley_data[[#This Row],[WEP]]</f>
        <v>6016925.4188000001</v>
      </c>
      <c r="R3016" s="40">
        <f t="shared" si="379"/>
        <v>6016869.3204140002</v>
      </c>
      <c r="S3016" s="41">
        <f t="shared" si="380"/>
        <v>-9.3235174328251146E-6</v>
      </c>
      <c r="U3016" s="42">
        <f>Beazley_data[[#This Row],[Acq_costs]]</f>
        <v>1306079.28550574</v>
      </c>
      <c r="V3016" s="40">
        <f t="shared" si="381"/>
        <v>1457204.1934859999</v>
      </c>
      <c r="W3016" s="43">
        <f t="shared" si="382"/>
        <v>0.10370880666952452</v>
      </c>
      <c r="Y3016" s="44">
        <f>Beazley_data[[#This Row],[total_RC]]</f>
        <v>0.98290216422902699</v>
      </c>
      <c r="Z3016" s="45">
        <f t="shared" si="383"/>
        <v>0.98007911524304803</v>
      </c>
      <c r="AA3016" s="43">
        <f t="shared" si="384"/>
        <v>-2.880429693962897E-3</v>
      </c>
      <c r="AD3016" s="42">
        <f>Beazley_data[[#This Row],[Cat_incurred]]+Beazley_data[[#This Row],[incurred_exc_cat]]</f>
        <v>2268429.7195000001</v>
      </c>
      <c r="AE3016" s="40">
        <f t="shared" si="385"/>
        <v>2270705.8939</v>
      </c>
      <c r="AF3016" s="43">
        <f t="shared" si="386"/>
        <v>1.0024082846284022E-3</v>
      </c>
    </row>
    <row r="3017" spans="1:32" x14ac:dyDescent="0.25">
      <c r="A3017" s="46" t="s">
        <v>3307</v>
      </c>
      <c r="B3017" s="46" t="s">
        <v>63</v>
      </c>
      <c r="C3017">
        <v>2013</v>
      </c>
      <c r="D3017" s="84">
        <v>5407547.9325000001</v>
      </c>
      <c r="E3017">
        <v>1174636.5387091101</v>
      </c>
      <c r="F3017">
        <v>124384.2291</v>
      </c>
      <c r="G3017">
        <v>124384.2291</v>
      </c>
      <c r="H3017">
        <v>332079.79499999998</v>
      </c>
      <c r="I3017">
        <v>332079.79499999998</v>
      </c>
      <c r="J3017">
        <v>1.01073696426464</v>
      </c>
      <c r="K3017">
        <v>456464.02409999998</v>
      </c>
      <c r="L3017">
        <v>456464.02409999998</v>
      </c>
      <c r="M3017" s="38">
        <f>IF(OR(Beazley_data[[#This Row],[total_RC]]&lt;0.6,Beazley_data[[#This Row],[total_RC]]&gt;2),1,Beazley_data[[#This Row],[total_RC]])</f>
        <v>1.01073696426464</v>
      </c>
      <c r="P3017" s="39" t="str">
        <f>Beazley_data[[#This Row],[key]]</f>
        <v>UA2013</v>
      </c>
      <c r="Q3017" s="40">
        <f>Beazley_data[[#This Row],[WEP]]</f>
        <v>5407547.9325000001</v>
      </c>
      <c r="R3017" s="40">
        <f t="shared" si="379"/>
        <v>5475081.8975204099</v>
      </c>
      <c r="S3017" s="41">
        <f t="shared" si="380"/>
        <v>1.2334786270684827E-2</v>
      </c>
      <c r="U3017" s="42">
        <f>Beazley_data[[#This Row],[Acq_costs]]</f>
        <v>1174636.5387091101</v>
      </c>
      <c r="V3017" s="40">
        <f t="shared" si="381"/>
        <v>1378590.3019895901</v>
      </c>
      <c r="W3017" s="43">
        <f t="shared" si="382"/>
        <v>0.14794370958952244</v>
      </c>
      <c r="Y3017" s="44">
        <f>Beazley_data[[#This Row],[total_RC]]</f>
        <v>1.01073696426464</v>
      </c>
      <c r="Z3017" s="45">
        <f t="shared" si="383"/>
        <v>1.00857080818865</v>
      </c>
      <c r="AA3017" s="43">
        <f t="shared" si="384"/>
        <v>-2.1477481386560711E-3</v>
      </c>
      <c r="AD3017" s="42">
        <f>Beazley_data[[#This Row],[Cat_incurred]]+Beazley_data[[#This Row],[incurred_exc_cat]]</f>
        <v>456464.02409999998</v>
      </c>
      <c r="AE3017" s="40">
        <f t="shared" si="385"/>
        <v>452390.50959999999</v>
      </c>
      <c r="AF3017" s="43">
        <f t="shared" si="386"/>
        <v>-9.0044207682467934E-3</v>
      </c>
    </row>
    <row r="3018" spans="1:32" x14ac:dyDescent="0.25">
      <c r="A3018" s="48" t="s">
        <v>3308</v>
      </c>
      <c r="B3018" s="48" t="s">
        <v>63</v>
      </c>
      <c r="C3018" s="49">
        <v>2014</v>
      </c>
      <c r="D3018" s="85">
        <v>5170216.7878</v>
      </c>
      <c r="E3018" s="49">
        <v>974811.44834560598</v>
      </c>
      <c r="F3018" s="49">
        <v>1149926.2531999999</v>
      </c>
      <c r="G3018" s="49">
        <v>1152645.2620000001</v>
      </c>
      <c r="H3018" s="49">
        <v>234386.34289999999</v>
      </c>
      <c r="I3018" s="49">
        <v>234386.34289999999</v>
      </c>
      <c r="J3018" s="49">
        <v>0.985692820806081</v>
      </c>
      <c r="K3018" s="49">
        <v>1384312.5961</v>
      </c>
      <c r="L3018" s="49">
        <v>1387031.6048999999</v>
      </c>
      <c r="M3018" s="38">
        <f>IF(OR(Beazley_data[[#This Row],[total_RC]]&lt;0.6,Beazley_data[[#This Row],[total_RC]]&gt;2),1,Beazley_data[[#This Row],[total_RC]])</f>
        <v>0.985692820806081</v>
      </c>
      <c r="P3018" s="39" t="str">
        <f>Beazley_data[[#This Row],[key]]</f>
        <v>UA2014</v>
      </c>
      <c r="Q3018" s="40">
        <f>Beazley_data[[#This Row],[WEP]]</f>
        <v>5170216.7878</v>
      </c>
      <c r="R3018" s="40">
        <f t="shared" si="379"/>
        <v>5678555.9654477602</v>
      </c>
      <c r="S3018" s="41">
        <f t="shared" si="380"/>
        <v>8.9519092660325136E-2</v>
      </c>
      <c r="U3018" s="42">
        <f>Beazley_data[[#This Row],[Acq_costs]]</f>
        <v>974811.44834560598</v>
      </c>
      <c r="V3018" s="40">
        <f t="shared" si="381"/>
        <v>1545309.47290024</v>
      </c>
      <c r="W3018" s="43">
        <f t="shared" si="382"/>
        <v>0.3691804357375239</v>
      </c>
      <c r="Y3018" s="44">
        <f>Beazley_data[[#This Row],[total_RC]]</f>
        <v>0.985692820806081</v>
      </c>
      <c r="Z3018" s="45">
        <f t="shared" si="383"/>
        <v>0.99678113816648595</v>
      </c>
      <c r="AA3018" s="43">
        <f t="shared" si="384"/>
        <v>1.1124124379802352E-2</v>
      </c>
      <c r="AD3018" s="42">
        <f>Beazley_data[[#This Row],[Cat_incurred]]+Beazley_data[[#This Row],[incurred_exc_cat]]</f>
        <v>1387031.6049000002</v>
      </c>
      <c r="AE3018" s="40">
        <f t="shared" si="385"/>
        <v>1386951.7119</v>
      </c>
      <c r="AF3018" s="43">
        <f t="shared" si="386"/>
        <v>-5.7603303211407544E-5</v>
      </c>
    </row>
    <row r="3019" spans="1:32" x14ac:dyDescent="0.25">
      <c r="A3019" s="46" t="s">
        <v>3309</v>
      </c>
      <c r="B3019" s="46" t="s">
        <v>63</v>
      </c>
      <c r="C3019">
        <v>2015</v>
      </c>
      <c r="D3019" s="84">
        <v>5218034.7659</v>
      </c>
      <c r="E3019">
        <v>1240712.42408989</v>
      </c>
      <c r="F3019">
        <v>1039091.682</v>
      </c>
      <c r="G3019">
        <v>1058591.682</v>
      </c>
      <c r="H3019">
        <v>3762861.7064999999</v>
      </c>
      <c r="I3019">
        <v>9625362.3231000006</v>
      </c>
      <c r="J3019">
        <v>1.0517444642485201</v>
      </c>
      <c r="K3019">
        <v>4801953.3885000004</v>
      </c>
      <c r="L3019">
        <v>10683954.005100001</v>
      </c>
      <c r="M3019" s="38">
        <f>IF(OR(Beazley_data[[#This Row],[total_RC]]&lt;0.6,Beazley_data[[#This Row],[total_RC]]&gt;2),1,Beazley_data[[#This Row],[total_RC]])</f>
        <v>1.0517444642485201</v>
      </c>
      <c r="P3019" s="39" t="str">
        <f>Beazley_data[[#This Row],[key]]</f>
        <v>UA2015</v>
      </c>
      <c r="Q3019" s="40">
        <f>Beazley_data[[#This Row],[WEP]]</f>
        <v>5218034.7659</v>
      </c>
      <c r="R3019" s="40">
        <f t="shared" si="379"/>
        <v>7102713.675214</v>
      </c>
      <c r="S3019" s="41">
        <f t="shared" si="380"/>
        <v>0.26534631628061733</v>
      </c>
      <c r="U3019" s="42">
        <f>Beazley_data[[#This Row],[Acq_costs]]</f>
        <v>1240712.42408989</v>
      </c>
      <c r="V3019" s="40">
        <f t="shared" si="381"/>
        <v>2068905.7936859999</v>
      </c>
      <c r="W3019" s="43">
        <f t="shared" si="382"/>
        <v>0.40030501733024088</v>
      </c>
      <c r="Y3019" s="44">
        <f>Beazley_data[[#This Row],[total_RC]]</f>
        <v>1.0517444642485201</v>
      </c>
      <c r="Z3019" s="45">
        <f t="shared" si="383"/>
        <v>1.03385173481926</v>
      </c>
      <c r="AA3019" s="43">
        <f t="shared" si="384"/>
        <v>-1.7306862122147687E-2</v>
      </c>
      <c r="AD3019" s="42">
        <f>Beazley_data[[#This Row],[Cat_incurred]]+Beazley_data[[#This Row],[incurred_exc_cat]]</f>
        <v>10683954.005100001</v>
      </c>
      <c r="AE3019" s="40">
        <f t="shared" si="385"/>
        <v>10742168.3912</v>
      </c>
      <c r="AF3019" s="43">
        <f t="shared" si="386"/>
        <v>5.4192397642629656E-3</v>
      </c>
    </row>
    <row r="3020" spans="1:32" x14ac:dyDescent="0.25">
      <c r="A3020" s="48" t="s">
        <v>3310</v>
      </c>
      <c r="B3020" s="48" t="s">
        <v>63</v>
      </c>
      <c r="C3020" s="49">
        <v>2016</v>
      </c>
      <c r="D3020" s="85">
        <v>7749445.9845000003</v>
      </c>
      <c r="E3020" s="49">
        <v>1882039.0708977</v>
      </c>
      <c r="F3020" s="49">
        <v>402376.68369999999</v>
      </c>
      <c r="G3020" s="49">
        <v>402376.68369999999</v>
      </c>
      <c r="H3020" s="49">
        <v>3901712.3555999999</v>
      </c>
      <c r="I3020" s="49">
        <v>3919368.3555999999</v>
      </c>
      <c r="J3020" s="49">
        <v>0.98818316245681903</v>
      </c>
      <c r="K3020" s="49">
        <v>4304089.0393000003</v>
      </c>
      <c r="L3020" s="49">
        <v>4321745.0393000003</v>
      </c>
      <c r="M3020" s="38">
        <f>IF(OR(Beazley_data[[#This Row],[total_RC]]&lt;0.6,Beazley_data[[#This Row],[total_RC]]&gt;2),1,Beazley_data[[#This Row],[total_RC]])</f>
        <v>0.98818316245681903</v>
      </c>
      <c r="P3020" s="39" t="str">
        <f>Beazley_data[[#This Row],[key]]</f>
        <v>UA2016</v>
      </c>
      <c r="Q3020" s="40">
        <f>Beazley_data[[#This Row],[WEP]]</f>
        <v>7749445.9845000003</v>
      </c>
      <c r="R3020" s="40">
        <f t="shared" si="379"/>
        <v>8345928.1148140002</v>
      </c>
      <c r="S3020" s="41">
        <f t="shared" si="380"/>
        <v>7.1469837998633823E-2</v>
      </c>
      <c r="U3020" s="42">
        <f>Beazley_data[[#This Row],[Acq_costs]]</f>
        <v>1882039.0708977</v>
      </c>
      <c r="V3020" s="40">
        <f t="shared" si="381"/>
        <v>1839780.2765860001</v>
      </c>
      <c r="W3020" s="43">
        <f t="shared" si="382"/>
        <v>-2.2969478936972692E-2</v>
      </c>
      <c r="Y3020" s="44">
        <f>Beazley_data[[#This Row],[total_RC]]</f>
        <v>0.98818316245681903</v>
      </c>
      <c r="Z3020" s="45">
        <f t="shared" si="383"/>
        <v>0.982433821806458</v>
      </c>
      <c r="AA3020" s="43">
        <f t="shared" si="384"/>
        <v>-5.8521403912880242E-3</v>
      </c>
      <c r="AD3020" s="42">
        <f>Beazley_data[[#This Row],[Cat_incurred]]+Beazley_data[[#This Row],[incurred_exc_cat]]</f>
        <v>4321745.0393000003</v>
      </c>
      <c r="AE3020" s="40">
        <f t="shared" si="385"/>
        <v>29939330.4943</v>
      </c>
      <c r="AF3020" s="43">
        <f t="shared" si="386"/>
        <v>0.85564991040388172</v>
      </c>
    </row>
    <row r="3021" spans="1:32" x14ac:dyDescent="0.25">
      <c r="A3021" s="46" t="s">
        <v>3311</v>
      </c>
      <c r="B3021" s="46" t="s">
        <v>63</v>
      </c>
      <c r="C3021">
        <v>2017</v>
      </c>
      <c r="D3021" s="84">
        <v>11494119.114499999</v>
      </c>
      <c r="E3021">
        <v>3400562.5376048102</v>
      </c>
      <c r="F3021">
        <v>554496.24329999997</v>
      </c>
      <c r="G3021">
        <v>560564.79330000002</v>
      </c>
      <c r="H3021">
        <v>5185174.5943999998</v>
      </c>
      <c r="I3021">
        <v>5234663.5943999998</v>
      </c>
      <c r="J3021">
        <v>0.99585503274571796</v>
      </c>
      <c r="K3021">
        <v>5739670.8377</v>
      </c>
      <c r="L3021">
        <v>5795228.3876999998</v>
      </c>
      <c r="M3021" s="38">
        <f>IF(OR(Beazley_data[[#This Row],[total_RC]]&lt;0.6,Beazley_data[[#This Row],[total_RC]]&gt;2),1,Beazley_data[[#This Row],[total_RC]])</f>
        <v>0.99585503274571796</v>
      </c>
      <c r="P3021" s="39" t="str">
        <f>Beazley_data[[#This Row],[key]]</f>
        <v>UA2017</v>
      </c>
      <c r="Q3021" s="40">
        <f>Beazley_data[[#This Row],[WEP]]</f>
        <v>11494119.114499999</v>
      </c>
      <c r="R3021" s="40">
        <f t="shared" si="379"/>
        <v>14376643.851199999</v>
      </c>
      <c r="S3021" s="41">
        <f t="shared" si="380"/>
        <v>0.20050053173289117</v>
      </c>
      <c r="U3021" s="42">
        <f>Beazley_data[[#This Row],[Acq_costs]]</f>
        <v>3400562.5376048102</v>
      </c>
      <c r="V3021" s="40">
        <f t="shared" si="381"/>
        <v>3850556.0348</v>
      </c>
      <c r="W3021" s="43">
        <f t="shared" si="382"/>
        <v>0.11686454972432643</v>
      </c>
      <c r="Y3021" s="44">
        <f>Beazley_data[[#This Row],[total_RC]]</f>
        <v>0.99585503274571796</v>
      </c>
      <c r="Z3021" s="45">
        <f t="shared" si="383"/>
        <v>1.0024812592127801</v>
      </c>
      <c r="AA3021" s="43">
        <f t="shared" si="384"/>
        <v>6.6098257759606505E-3</v>
      </c>
      <c r="AD3021" s="42">
        <f>Beazley_data[[#This Row],[Cat_incurred]]+Beazley_data[[#This Row],[incurred_exc_cat]]</f>
        <v>5795228.3876999998</v>
      </c>
      <c r="AE3021" s="40">
        <f t="shared" si="385"/>
        <v>4728975.0100999996</v>
      </c>
      <c r="AF3021" s="43">
        <f t="shared" si="386"/>
        <v>-0.2254724068794462</v>
      </c>
    </row>
    <row r="3022" spans="1:32" x14ac:dyDescent="0.25">
      <c r="A3022" s="48" t="s">
        <v>3312</v>
      </c>
      <c r="B3022" s="48" t="s">
        <v>63</v>
      </c>
      <c r="C3022" s="49">
        <v>2018</v>
      </c>
      <c r="D3022" s="85">
        <v>11029918.524</v>
      </c>
      <c r="E3022" s="49">
        <v>2647312.6857089899</v>
      </c>
      <c r="F3022" s="49">
        <v>1049699.0419999999</v>
      </c>
      <c r="G3022" s="49">
        <v>2083840.8296999999</v>
      </c>
      <c r="H3022" s="49">
        <v>779164.15969999996</v>
      </c>
      <c r="I3022" s="49">
        <v>816707.3297</v>
      </c>
      <c r="J3022" s="49">
        <v>1.0527293338892401</v>
      </c>
      <c r="K3022" s="49">
        <v>1828863.2017000001</v>
      </c>
      <c r="L3022" s="49">
        <v>2900548.1593999998</v>
      </c>
      <c r="M3022" s="38">
        <f>IF(OR(Beazley_data[[#This Row],[total_RC]]&lt;0.6,Beazley_data[[#This Row],[total_RC]]&gt;2),1,Beazley_data[[#This Row],[total_RC]])</f>
        <v>1.0527293338892401</v>
      </c>
      <c r="P3022" s="39" t="str">
        <f>Beazley_data[[#This Row],[key]]</f>
        <v>UA2018</v>
      </c>
      <c r="Q3022" s="40">
        <f>Beazley_data[[#This Row],[WEP]]</f>
        <v>11029918.524</v>
      </c>
      <c r="R3022" s="40">
        <f t="shared" si="379"/>
        <v>11935290.270300001</v>
      </c>
      <c r="S3022" s="41">
        <f t="shared" si="380"/>
        <v>7.5856701076884969E-2</v>
      </c>
      <c r="U3022" s="42">
        <f>Beazley_data[[#This Row],[Acq_costs]]</f>
        <v>2647312.6857089899</v>
      </c>
      <c r="V3022" s="40">
        <f t="shared" si="381"/>
        <v>2623880.7455000002</v>
      </c>
      <c r="W3022" s="43">
        <f t="shared" si="382"/>
        <v>-8.9302611214994564E-3</v>
      </c>
      <c r="Y3022" s="44">
        <f>Beazley_data[[#This Row],[total_RC]]</f>
        <v>1.0527293338892401</v>
      </c>
      <c r="Z3022" s="45">
        <f t="shared" si="383"/>
        <v>1.0225932148549901</v>
      </c>
      <c r="AA3022" s="43">
        <f t="shared" si="384"/>
        <v>-2.9470290430709964E-2</v>
      </c>
      <c r="AD3022" s="42">
        <f>Beazley_data[[#This Row],[Cat_incurred]]+Beazley_data[[#This Row],[incurred_exc_cat]]</f>
        <v>2900548.1593999998</v>
      </c>
      <c r="AE3022" s="40">
        <f t="shared" si="385"/>
        <v>2015889.5471000001</v>
      </c>
      <c r="AF3022" s="43">
        <f t="shared" si="386"/>
        <v>-0.43884279948405097</v>
      </c>
    </row>
    <row r="3023" spans="1:32" x14ac:dyDescent="0.25">
      <c r="A3023" s="46" t="s">
        <v>3313</v>
      </c>
      <c r="B3023" s="46" t="s">
        <v>63</v>
      </c>
      <c r="C3023">
        <v>2019</v>
      </c>
      <c r="D3023" s="84">
        <v>6062947.3019000003</v>
      </c>
      <c r="E3023">
        <v>1003472.11009314</v>
      </c>
      <c r="F3023">
        <v>0</v>
      </c>
      <c r="G3023">
        <v>0</v>
      </c>
      <c r="H3023">
        <v>10610036.300000001</v>
      </c>
      <c r="I3023">
        <v>11351844.800000001</v>
      </c>
      <c r="J3023">
        <v>1.1106715741347899</v>
      </c>
      <c r="K3023">
        <v>10610036.300000001</v>
      </c>
      <c r="L3023">
        <v>11351844.800000001</v>
      </c>
      <c r="M3023" s="38">
        <f>IF(OR(Beazley_data[[#This Row],[total_RC]]&lt;0.6,Beazley_data[[#This Row],[total_RC]]&gt;2),1,Beazley_data[[#This Row],[total_RC]])</f>
        <v>1.1106715741347899</v>
      </c>
      <c r="P3023" s="39" t="str">
        <f>Beazley_data[[#This Row],[key]]</f>
        <v>UA2019</v>
      </c>
      <c r="Q3023" s="40">
        <f>Beazley_data[[#This Row],[WEP]]</f>
        <v>6062947.3019000003</v>
      </c>
      <c r="R3023" s="40">
        <f t="shared" si="379"/>
        <v>3053568.3896763599</v>
      </c>
      <c r="S3023" s="41">
        <f t="shared" si="380"/>
        <v>-0.98552857777735803</v>
      </c>
      <c r="U3023" s="42">
        <f>Beazley_data[[#This Row],[Acq_costs]]</f>
        <v>1003472.11009314</v>
      </c>
      <c r="V3023" s="40">
        <f t="shared" si="381"/>
        <v>271533.85396404</v>
      </c>
      <c r="W3023" s="43">
        <f t="shared" si="382"/>
        <v>-2.6955690623609412</v>
      </c>
      <c r="Y3023" s="44">
        <f>Beazley_data[[#This Row],[total_RC]]</f>
        <v>1.1106715741347899</v>
      </c>
      <c r="Z3023" s="45">
        <f t="shared" si="383"/>
        <v>1.0868211737237701</v>
      </c>
      <c r="AA3023" s="43">
        <f t="shared" si="384"/>
        <v>-2.194510098593434E-2</v>
      </c>
      <c r="AD3023" s="42">
        <f>Beazley_data[[#This Row],[Cat_incurred]]+Beazley_data[[#This Row],[incurred_exc_cat]]</f>
        <v>11351844.800000001</v>
      </c>
      <c r="AE3023" s="40">
        <f t="shared" si="385"/>
        <v>169741.55</v>
      </c>
      <c r="AF3023" s="43">
        <f t="shared" si="386"/>
        <v>-65.877230707507977</v>
      </c>
    </row>
    <row r="3024" spans="1:32" x14ac:dyDescent="0.25">
      <c r="A3024" s="48" t="s">
        <v>3314</v>
      </c>
      <c r="B3024" s="48" t="s">
        <v>63</v>
      </c>
      <c r="C3024" s="49">
        <v>2020</v>
      </c>
      <c r="D3024" s="85">
        <v>1892242.3806</v>
      </c>
      <c r="E3024" s="49">
        <v>230764.44817733401</v>
      </c>
      <c r="F3024" s="49">
        <v>8915.6550000000007</v>
      </c>
      <c r="G3024" s="49">
        <v>17665.654999999999</v>
      </c>
      <c r="H3024" s="49">
        <v>81.456599999999995</v>
      </c>
      <c r="I3024" s="49">
        <v>25081.456600000001</v>
      </c>
      <c r="J3024" s="49">
        <v>1.1271371564544499</v>
      </c>
      <c r="K3024" s="49">
        <v>8997.1116000000002</v>
      </c>
      <c r="L3024" s="49">
        <v>42747.111599999997</v>
      </c>
      <c r="M3024" s="38">
        <f>IF(OR(Beazley_data[[#This Row],[total_RC]]&lt;0.6,Beazley_data[[#This Row],[total_RC]]&gt;2),1,Beazley_data[[#This Row],[total_RC]])</f>
        <v>1.1271371564544499</v>
      </c>
      <c r="P3024" s="39" t="str">
        <f>Beazley_data[[#This Row],[key]]</f>
        <v>UA2020</v>
      </c>
      <c r="Q3024" s="40">
        <f>Beazley_data[[#This Row],[WEP]]</f>
        <v>1892242.3806</v>
      </c>
      <c r="R3024" s="40">
        <f t="shared" si="379"/>
        <v>1803287.3742</v>
      </c>
      <c r="S3024" s="41">
        <f t="shared" si="380"/>
        <v>-4.9329356858311926E-2</v>
      </c>
      <c r="U3024" s="42">
        <f>Beazley_data[[#This Row],[Acq_costs]]</f>
        <v>230764.44817733401</v>
      </c>
      <c r="V3024" s="40">
        <f t="shared" si="381"/>
        <v>209338.54500000001</v>
      </c>
      <c r="W3024" s="43">
        <f t="shared" si="382"/>
        <v>-0.10235049248734386</v>
      </c>
      <c r="Y3024" s="44">
        <f>Beazley_data[[#This Row],[total_RC]]</f>
        <v>1.1271371564544499</v>
      </c>
      <c r="Z3024" s="45">
        <f t="shared" si="383"/>
        <v>1.1271371566873001</v>
      </c>
      <c r="AA3024" s="43">
        <f t="shared" si="384"/>
        <v>2.0658549156826555E-10</v>
      </c>
      <c r="AD3024" s="42">
        <f>Beazley_data[[#This Row],[Cat_incurred]]+Beazley_data[[#This Row],[incurred_exc_cat]]</f>
        <v>42747.111600000004</v>
      </c>
      <c r="AE3024" s="40">
        <f t="shared" si="385"/>
        <v>32747.1116</v>
      </c>
      <c r="AF3024" s="43">
        <f t="shared" si="386"/>
        <v>-0.3053704437248751</v>
      </c>
    </row>
    <row r="3025" spans="1:32" x14ac:dyDescent="0.25">
      <c r="A3025" s="46" t="s">
        <v>3315</v>
      </c>
      <c r="B3025" s="46" t="s">
        <v>63</v>
      </c>
      <c r="C3025">
        <v>2021</v>
      </c>
      <c r="D3025" s="84">
        <v>1740596.2241</v>
      </c>
      <c r="E3025">
        <v>182938.37518311499</v>
      </c>
      <c r="F3025">
        <v>40099.241999999998</v>
      </c>
      <c r="G3025">
        <v>65160.991999999998</v>
      </c>
      <c r="H3025">
        <v>5951.59</v>
      </c>
      <c r="I3025">
        <v>5951.59</v>
      </c>
      <c r="J3025">
        <v>1.1497407898901699</v>
      </c>
      <c r="K3025">
        <v>46050.832000000002</v>
      </c>
      <c r="L3025">
        <v>71112.581999999995</v>
      </c>
      <c r="M3025" s="38">
        <f>IF(OR(Beazley_data[[#This Row],[total_RC]]&lt;0.6,Beazley_data[[#This Row],[total_RC]]&gt;2),1,Beazley_data[[#This Row],[total_RC]])</f>
        <v>1.1497407898901699</v>
      </c>
      <c r="P3025" s="39" t="str">
        <f>Beazley_data[[#This Row],[key]]</f>
        <v>UA2021</v>
      </c>
      <c r="Q3025" s="40">
        <f>Beazley_data[[#This Row],[WEP]]</f>
        <v>1740596.2241</v>
      </c>
      <c r="R3025" s="40">
        <f t="shared" si="379"/>
        <v>1741903.3546</v>
      </c>
      <c r="S3025" s="41">
        <f t="shared" si="380"/>
        <v>7.5040357236129884E-4</v>
      </c>
      <c r="U3025" s="42">
        <f>Beazley_data[[#This Row],[Acq_costs]]</f>
        <v>182938.37518311499</v>
      </c>
      <c r="V3025" s="40">
        <f t="shared" si="381"/>
        <v>183188.94816</v>
      </c>
      <c r="W3025" s="43">
        <f t="shared" si="382"/>
        <v>1.3678389411688743E-3</v>
      </c>
      <c r="Y3025" s="44">
        <f>Beazley_data[[#This Row],[total_RC]]</f>
        <v>1.1497407898901699</v>
      </c>
      <c r="Z3025" s="45">
        <f t="shared" si="383"/>
        <v>1.14971296497278</v>
      </c>
      <c r="AA3025" s="43">
        <f t="shared" si="384"/>
        <v>-2.4201620959027959E-5</v>
      </c>
      <c r="AD3025" s="42">
        <f>Beazley_data[[#This Row],[Cat_incurred]]+Beazley_data[[#This Row],[incurred_exc_cat]]</f>
        <v>71112.581999999995</v>
      </c>
      <c r="AE3025" s="40">
        <f t="shared" si="385"/>
        <v>25000</v>
      </c>
      <c r="AF3025" s="43">
        <f t="shared" si="386"/>
        <v>-1.8445032799999999</v>
      </c>
    </row>
    <row r="3026" spans="1:32" x14ac:dyDescent="0.25">
      <c r="A3026" s="48" t="s">
        <v>3316</v>
      </c>
      <c r="B3026" s="48" t="s">
        <v>63</v>
      </c>
      <c r="C3026" s="49">
        <v>2022</v>
      </c>
      <c r="D3026" s="85">
        <v>1009074.0392999999</v>
      </c>
      <c r="E3026" s="49">
        <v>115008.08039516601</v>
      </c>
      <c r="F3026" s="49">
        <v>12039.723</v>
      </c>
      <c r="G3026" s="49">
        <v>44000.523000000001</v>
      </c>
      <c r="H3026" s="49">
        <v>0</v>
      </c>
      <c r="I3026" s="49">
        <v>0</v>
      </c>
      <c r="J3026" s="49">
        <v>1.1905249918521601</v>
      </c>
      <c r="K3026" s="49">
        <v>12039.723</v>
      </c>
      <c r="L3026" s="49">
        <v>44000.523000000001</v>
      </c>
      <c r="M3026" s="38">
        <f>IF(OR(Beazley_data[[#This Row],[total_RC]]&lt;0.6,Beazley_data[[#This Row],[total_RC]]&gt;2),1,Beazley_data[[#This Row],[total_RC]])</f>
        <v>1.1905249918521601</v>
      </c>
      <c r="P3026" s="39" t="str">
        <f>Beazley_data[[#This Row],[key]]</f>
        <v>UA2022</v>
      </c>
      <c r="Q3026" s="40">
        <f>Beazley_data[[#This Row],[WEP]]</f>
        <v>1009074.0392999999</v>
      </c>
      <c r="R3026" s="40">
        <f t="shared" si="379"/>
        <v>171854.54399999999</v>
      </c>
      <c r="S3026" s="41">
        <f t="shared" si="380"/>
        <v>-4.871675056203344</v>
      </c>
      <c r="U3026" s="42">
        <f>Beazley_data[[#This Row],[Acq_costs]]</f>
        <v>115008.08039516601</v>
      </c>
      <c r="V3026" s="40">
        <f t="shared" si="381"/>
        <v>23057.782200000001</v>
      </c>
      <c r="W3026" s="43">
        <f t="shared" si="382"/>
        <v>-3.9878205717098845</v>
      </c>
      <c r="Y3026" s="44">
        <f>Beazley_data[[#This Row],[total_RC]]</f>
        <v>1.1905249918521601</v>
      </c>
      <c r="Z3026" s="45">
        <f t="shared" si="383"/>
        <v>1.1953729418535901</v>
      </c>
      <c r="AA3026" s="43">
        <f t="shared" si="384"/>
        <v>4.0555962341866291E-3</v>
      </c>
      <c r="AD3026" s="42">
        <f>Beazley_data[[#This Row],[Cat_incurred]]+Beazley_data[[#This Row],[incurred_exc_cat]]</f>
        <v>44000.523000000001</v>
      </c>
      <c r="AE3026" s="40">
        <f t="shared" si="385"/>
        <v>0</v>
      </c>
      <c r="AF3026" s="43" t="str">
        <f t="shared" si="386"/>
        <v>no values</v>
      </c>
    </row>
    <row r="3027" spans="1:32" x14ac:dyDescent="0.25">
      <c r="A3027" s="46" t="s">
        <v>3317</v>
      </c>
      <c r="B3027" s="46" t="s">
        <v>63</v>
      </c>
      <c r="C3027">
        <v>2023</v>
      </c>
      <c r="D3027" s="84">
        <v>3048702.3232</v>
      </c>
      <c r="E3027">
        <v>971789.34899497905</v>
      </c>
      <c r="F3027">
        <v>11845.6432</v>
      </c>
      <c r="G3027">
        <v>24626.6433</v>
      </c>
      <c r="H3027">
        <v>0</v>
      </c>
      <c r="I3027">
        <v>0</v>
      </c>
      <c r="J3027">
        <v>1.19327859752966</v>
      </c>
      <c r="K3027">
        <v>11845.6432</v>
      </c>
      <c r="L3027">
        <v>24626.6433</v>
      </c>
      <c r="M3027" s="38">
        <f>IF(OR(Beazley_data[[#This Row],[total_RC]]&lt;0.6,Beazley_data[[#This Row],[total_RC]]&gt;2),1,Beazley_data[[#This Row],[total_RC]])</f>
        <v>1.19327859752966</v>
      </c>
      <c r="P3027" s="39" t="str">
        <f>Beazley_data[[#This Row],[key]]</f>
        <v>UA2023</v>
      </c>
      <c r="Q3027" s="40">
        <f>Beazley_data[[#This Row],[WEP]]</f>
        <v>3048702.3232</v>
      </c>
      <c r="R3027" s="40">
        <f t="shared" si="379"/>
        <v>0</v>
      </c>
      <c r="S3027" s="41" t="str">
        <f t="shared" si="380"/>
        <v>no values</v>
      </c>
      <c r="U3027" s="42">
        <f>Beazley_data[[#This Row],[Acq_costs]]</f>
        <v>971789.34899497905</v>
      </c>
      <c r="V3027" s="40">
        <f t="shared" si="381"/>
        <v>0</v>
      </c>
      <c r="W3027" s="43" t="str">
        <f t="shared" si="382"/>
        <v>no values</v>
      </c>
      <c r="Y3027" s="44">
        <f>Beazley_data[[#This Row],[total_RC]]</f>
        <v>1.19327859752966</v>
      </c>
      <c r="Z3027" s="45">
        <f t="shared" si="383"/>
        <v>0</v>
      </c>
      <c r="AA3027" s="43" t="str">
        <f t="shared" si="384"/>
        <v>no values</v>
      </c>
      <c r="AD3027" s="42">
        <f>Beazley_data[[#This Row],[Cat_incurred]]+Beazley_data[[#This Row],[incurred_exc_cat]]</f>
        <v>24626.6433</v>
      </c>
      <c r="AE3027" s="40">
        <f t="shared" si="385"/>
        <v>0</v>
      </c>
      <c r="AF3027" s="43" t="str">
        <f t="shared" si="386"/>
        <v>no values</v>
      </c>
    </row>
    <row r="3028" spans="1:32" x14ac:dyDescent="0.25">
      <c r="A3028" s="48" t="s">
        <v>3318</v>
      </c>
      <c r="B3028" s="48" t="s">
        <v>63</v>
      </c>
      <c r="C3028" s="49">
        <v>2024</v>
      </c>
      <c r="D3028" s="85">
        <v>231982.37880000001</v>
      </c>
      <c r="E3028" s="49">
        <v>24697.287387228698</v>
      </c>
      <c r="F3028" s="49">
        <v>0</v>
      </c>
      <c r="G3028" s="49">
        <v>0</v>
      </c>
      <c r="H3028" s="49">
        <v>0</v>
      </c>
      <c r="I3028" s="49">
        <v>0</v>
      </c>
      <c r="J3028" s="49">
        <v>1.1467079313809201</v>
      </c>
      <c r="K3028" s="49">
        <v>0</v>
      </c>
      <c r="L3028" s="49">
        <v>0</v>
      </c>
      <c r="M3028" s="38">
        <f>IF(OR(Beazley_data[[#This Row],[total_RC]]&lt;0.6,Beazley_data[[#This Row],[total_RC]]&gt;2),1,Beazley_data[[#This Row],[total_RC]])</f>
        <v>1.1467079313809201</v>
      </c>
      <c r="P3028" s="39" t="str">
        <f>Beazley_data[[#This Row],[key]]</f>
        <v>UA2024</v>
      </c>
      <c r="Q3028" s="40">
        <f>Beazley_data[[#This Row],[WEP]]</f>
        <v>231982.37880000001</v>
      </c>
      <c r="R3028" s="40">
        <f t="shared" si="379"/>
        <v>0</v>
      </c>
      <c r="S3028" s="41" t="str">
        <f t="shared" si="380"/>
        <v>no values</v>
      </c>
      <c r="U3028" s="42">
        <f>Beazley_data[[#This Row],[Acq_costs]]</f>
        <v>24697.287387228698</v>
      </c>
      <c r="V3028" s="40">
        <f t="shared" si="381"/>
        <v>0</v>
      </c>
      <c r="W3028" s="43" t="str">
        <f t="shared" si="382"/>
        <v>no values</v>
      </c>
      <c r="Y3028" s="44">
        <f>Beazley_data[[#This Row],[total_RC]]</f>
        <v>1.1467079313809201</v>
      </c>
      <c r="Z3028" s="45">
        <f t="shared" si="383"/>
        <v>0</v>
      </c>
      <c r="AA3028" s="43" t="str">
        <f t="shared" si="384"/>
        <v>no values</v>
      </c>
      <c r="AD3028" s="42">
        <f>Beazley_data[[#This Row],[Cat_incurred]]+Beazley_data[[#This Row],[incurred_exc_cat]]</f>
        <v>0</v>
      </c>
      <c r="AE3028" s="40">
        <f t="shared" si="385"/>
        <v>0</v>
      </c>
      <c r="AF3028" s="43" t="str">
        <f t="shared" si="386"/>
        <v>no values</v>
      </c>
    </row>
    <row r="3029" spans="1:32" x14ac:dyDescent="0.25">
      <c r="A3029" s="46" t="s">
        <v>3319</v>
      </c>
      <c r="B3029" s="46" t="s">
        <v>64</v>
      </c>
      <c r="C3029">
        <v>1992</v>
      </c>
      <c r="D3029" s="84">
        <v>13335</v>
      </c>
      <c r="E3029">
        <v>5715</v>
      </c>
      <c r="F3029">
        <v>0</v>
      </c>
      <c r="G3029">
        <v>0</v>
      </c>
      <c r="H3029">
        <v>0</v>
      </c>
      <c r="I3029">
        <v>0</v>
      </c>
      <c r="K3029">
        <v>0</v>
      </c>
      <c r="L3029">
        <v>0</v>
      </c>
      <c r="M3029" s="38">
        <f>IF(OR(Beazley_data[[#This Row],[total_RC]]&lt;0.6,Beazley_data[[#This Row],[total_RC]]&gt;2),1,Beazley_data[[#This Row],[total_RC]])</f>
        <v>1</v>
      </c>
      <c r="P3029" s="39" t="str">
        <f>Beazley_data[[#This Row],[key]]</f>
        <v>UC1992</v>
      </c>
      <c r="Q3029" s="40">
        <f>Beazley_data[[#This Row],[WEP]]</f>
        <v>13335</v>
      </c>
      <c r="R3029" s="40">
        <f t="shared" si="379"/>
        <v>0</v>
      </c>
      <c r="S3029" s="41" t="str">
        <f t="shared" si="380"/>
        <v>no values</v>
      </c>
      <c r="U3029" s="42">
        <f>Beazley_data[[#This Row],[Acq_costs]]</f>
        <v>5715</v>
      </c>
      <c r="V3029" s="40">
        <f t="shared" si="381"/>
        <v>0</v>
      </c>
      <c r="W3029" s="43" t="str">
        <f t="shared" si="382"/>
        <v>no values</v>
      </c>
      <c r="Y3029" s="44">
        <f>Beazley_data[[#This Row],[total_RC]]</f>
        <v>0</v>
      </c>
      <c r="Z3029" s="45">
        <f t="shared" si="383"/>
        <v>0</v>
      </c>
      <c r="AA3029" s="43" t="str">
        <f t="shared" si="384"/>
        <v>no values</v>
      </c>
      <c r="AD3029" s="42">
        <f>Beazley_data[[#This Row],[Cat_incurred]]+Beazley_data[[#This Row],[incurred_exc_cat]]</f>
        <v>0</v>
      </c>
      <c r="AE3029" s="40">
        <f t="shared" si="385"/>
        <v>0</v>
      </c>
      <c r="AF3029" s="43" t="str">
        <f t="shared" si="386"/>
        <v>no values</v>
      </c>
    </row>
    <row r="3030" spans="1:32" x14ac:dyDescent="0.25">
      <c r="A3030" s="48" t="s">
        <v>3320</v>
      </c>
      <c r="B3030" s="48" t="s">
        <v>64</v>
      </c>
      <c r="C3030" s="49">
        <v>1993</v>
      </c>
      <c r="D3030" s="85">
        <v>1168586.4213</v>
      </c>
      <c r="E3030" s="49">
        <v>237898.24739743801</v>
      </c>
      <c r="F3030" s="49">
        <v>133198.56469999999</v>
      </c>
      <c r="G3030" s="49">
        <v>133198.56469999999</v>
      </c>
      <c r="H3030" s="49">
        <v>60905.844899999996</v>
      </c>
      <c r="I3030" s="49">
        <v>60905.844899999996</v>
      </c>
      <c r="J3030" s="49">
        <v>1</v>
      </c>
      <c r="K3030" s="49">
        <v>194104.40960000001</v>
      </c>
      <c r="L3030" s="49">
        <v>194104.40960000001</v>
      </c>
      <c r="M3030" s="38">
        <f>IF(OR(Beazley_data[[#This Row],[total_RC]]&lt;0.6,Beazley_data[[#This Row],[total_RC]]&gt;2),1,Beazley_data[[#This Row],[total_RC]])</f>
        <v>1</v>
      </c>
      <c r="P3030" s="39" t="str">
        <f>Beazley_data[[#This Row],[key]]</f>
        <v>UC1993</v>
      </c>
      <c r="Q3030" s="40">
        <f>Beazley_data[[#This Row],[WEP]]</f>
        <v>1168586.4213</v>
      </c>
      <c r="R3030" s="40">
        <f t="shared" si="379"/>
        <v>0</v>
      </c>
      <c r="S3030" s="41" t="str">
        <f t="shared" si="380"/>
        <v>no values</v>
      </c>
      <c r="U3030" s="42">
        <f>Beazley_data[[#This Row],[Acq_costs]]</f>
        <v>237898.24739743801</v>
      </c>
      <c r="V3030" s="40">
        <f t="shared" si="381"/>
        <v>0</v>
      </c>
      <c r="W3030" s="43" t="str">
        <f t="shared" si="382"/>
        <v>no values</v>
      </c>
      <c r="Y3030" s="44">
        <f>Beazley_data[[#This Row],[total_RC]]</f>
        <v>1</v>
      </c>
      <c r="Z3030" s="45">
        <f t="shared" si="383"/>
        <v>0</v>
      </c>
      <c r="AA3030" s="43" t="str">
        <f t="shared" si="384"/>
        <v>no values</v>
      </c>
      <c r="AD3030" s="42">
        <f>Beazley_data[[#This Row],[Cat_incurred]]+Beazley_data[[#This Row],[incurred_exc_cat]]</f>
        <v>194104.40959999998</v>
      </c>
      <c r="AE3030" s="40">
        <f t="shared" si="385"/>
        <v>0</v>
      </c>
      <c r="AF3030" s="43" t="str">
        <f t="shared" si="386"/>
        <v>no values</v>
      </c>
    </row>
    <row r="3031" spans="1:32" x14ac:dyDescent="0.25">
      <c r="A3031" s="46" t="s">
        <v>3321</v>
      </c>
      <c r="B3031" s="46" t="s">
        <v>64</v>
      </c>
      <c r="C3031">
        <v>1994</v>
      </c>
      <c r="D3031" s="84">
        <v>2353705.8365000002</v>
      </c>
      <c r="E3031">
        <v>295372.859500152</v>
      </c>
      <c r="F3031">
        <v>905091.68689999997</v>
      </c>
      <c r="G3031">
        <v>905091.68689999997</v>
      </c>
      <c r="H3031">
        <v>823849.49871391</v>
      </c>
      <c r="I3031">
        <v>823849.49871391</v>
      </c>
      <c r="J3031">
        <v>0.17957520537431099</v>
      </c>
      <c r="K3031">
        <v>1728941.18561391</v>
      </c>
      <c r="L3031">
        <v>1728941.18561391</v>
      </c>
      <c r="M3031" s="38">
        <f>IF(OR(Beazley_data[[#This Row],[total_RC]]&lt;0.6,Beazley_data[[#This Row],[total_RC]]&gt;2),1,Beazley_data[[#This Row],[total_RC]])</f>
        <v>1</v>
      </c>
      <c r="P3031" s="39" t="str">
        <f>Beazley_data[[#This Row],[key]]</f>
        <v>UC1994</v>
      </c>
      <c r="Q3031" s="40">
        <f>Beazley_data[[#This Row],[WEP]]</f>
        <v>2353705.8365000002</v>
      </c>
      <c r="R3031" s="40">
        <f t="shared" si="379"/>
        <v>0</v>
      </c>
      <c r="S3031" s="41" t="str">
        <f t="shared" si="380"/>
        <v>no values</v>
      </c>
      <c r="U3031" s="42">
        <f>Beazley_data[[#This Row],[Acq_costs]]</f>
        <v>295372.859500152</v>
      </c>
      <c r="V3031" s="40">
        <f t="shared" si="381"/>
        <v>0</v>
      </c>
      <c r="W3031" s="43" t="str">
        <f t="shared" si="382"/>
        <v>no values</v>
      </c>
      <c r="Y3031" s="44">
        <f>Beazley_data[[#This Row],[total_RC]]</f>
        <v>0.17957520537431099</v>
      </c>
      <c r="Z3031" s="45">
        <f t="shared" si="383"/>
        <v>0</v>
      </c>
      <c r="AA3031" s="43" t="str">
        <f t="shared" si="384"/>
        <v>no values</v>
      </c>
      <c r="AD3031" s="42">
        <f>Beazley_data[[#This Row],[Cat_incurred]]+Beazley_data[[#This Row],[incurred_exc_cat]]</f>
        <v>1728941.18561391</v>
      </c>
      <c r="AE3031" s="40">
        <f t="shared" si="385"/>
        <v>0</v>
      </c>
      <c r="AF3031" s="43" t="str">
        <f t="shared" si="386"/>
        <v>no values</v>
      </c>
    </row>
    <row r="3032" spans="1:32" x14ac:dyDescent="0.25">
      <c r="A3032" s="48" t="s">
        <v>3322</v>
      </c>
      <c r="B3032" s="48" t="s">
        <v>64</v>
      </c>
      <c r="C3032" s="49">
        <v>1995</v>
      </c>
      <c r="D3032" s="85">
        <v>1619841.8045999999</v>
      </c>
      <c r="E3032" s="49">
        <v>307798.41299235902</v>
      </c>
      <c r="F3032" s="49">
        <v>1160265.0098999999</v>
      </c>
      <c r="G3032" s="49">
        <v>1160265.0098999999</v>
      </c>
      <c r="H3032" s="49">
        <v>454788.02779999998</v>
      </c>
      <c r="I3032" s="49">
        <v>454788.02779999998</v>
      </c>
      <c r="J3032" s="49">
        <v>0.97701405563855204</v>
      </c>
      <c r="K3032" s="49">
        <v>1615053.0377</v>
      </c>
      <c r="L3032" s="49">
        <v>1615053.0377</v>
      </c>
      <c r="M3032" s="38">
        <f>IF(OR(Beazley_data[[#This Row],[total_RC]]&lt;0.6,Beazley_data[[#This Row],[total_RC]]&gt;2),1,Beazley_data[[#This Row],[total_RC]])</f>
        <v>0.97701405563855204</v>
      </c>
      <c r="P3032" s="39" t="str">
        <f>Beazley_data[[#This Row],[key]]</f>
        <v>UC1995</v>
      </c>
      <c r="Q3032" s="40">
        <f>Beazley_data[[#This Row],[WEP]]</f>
        <v>1619841.8045999999</v>
      </c>
      <c r="R3032" s="40">
        <f t="shared" si="379"/>
        <v>0</v>
      </c>
      <c r="S3032" s="41" t="str">
        <f t="shared" si="380"/>
        <v>no values</v>
      </c>
      <c r="U3032" s="42">
        <f>Beazley_data[[#This Row],[Acq_costs]]</f>
        <v>307798.41299235902</v>
      </c>
      <c r="V3032" s="40">
        <f t="shared" si="381"/>
        <v>0</v>
      </c>
      <c r="W3032" s="43" t="str">
        <f t="shared" si="382"/>
        <v>no values</v>
      </c>
      <c r="Y3032" s="44">
        <f>Beazley_data[[#This Row],[total_RC]]</f>
        <v>0.97701405563855204</v>
      </c>
      <c r="Z3032" s="45">
        <f t="shared" si="383"/>
        <v>0</v>
      </c>
      <c r="AA3032" s="43" t="str">
        <f t="shared" si="384"/>
        <v>no values</v>
      </c>
      <c r="AD3032" s="42">
        <f>Beazley_data[[#This Row],[Cat_incurred]]+Beazley_data[[#This Row],[incurred_exc_cat]]</f>
        <v>1615053.0377</v>
      </c>
      <c r="AE3032" s="40">
        <f t="shared" si="385"/>
        <v>0</v>
      </c>
      <c r="AF3032" s="43" t="str">
        <f t="shared" si="386"/>
        <v>no values</v>
      </c>
    </row>
    <row r="3033" spans="1:32" x14ac:dyDescent="0.25">
      <c r="A3033" s="46" t="s">
        <v>3323</v>
      </c>
      <c r="B3033" s="46" t="s">
        <v>64</v>
      </c>
      <c r="C3033">
        <v>1996</v>
      </c>
      <c r="D3033" s="84">
        <v>1631542.5159</v>
      </c>
      <c r="E3033">
        <v>324791.123574987</v>
      </c>
      <c r="F3033">
        <v>1098850.98614565</v>
      </c>
      <c r="G3033">
        <v>1098850.98614565</v>
      </c>
      <c r="H3033">
        <v>247541.39840000001</v>
      </c>
      <c r="I3033">
        <v>247541.39840000001</v>
      </c>
      <c r="J3033">
        <v>0.95338897918426402</v>
      </c>
      <c r="K3033">
        <v>1346392.3845456501</v>
      </c>
      <c r="L3033">
        <v>1346392.3845456501</v>
      </c>
      <c r="M3033" s="38">
        <f>IF(OR(Beazley_data[[#This Row],[total_RC]]&lt;0.6,Beazley_data[[#This Row],[total_RC]]&gt;2),1,Beazley_data[[#This Row],[total_RC]])</f>
        <v>0.95338897918426402</v>
      </c>
      <c r="P3033" s="39" t="str">
        <f>Beazley_data[[#This Row],[key]]</f>
        <v>UC1996</v>
      </c>
      <c r="Q3033" s="40">
        <f>Beazley_data[[#This Row],[WEP]]</f>
        <v>1631542.5159</v>
      </c>
      <c r="R3033" s="40">
        <f t="shared" si="379"/>
        <v>0</v>
      </c>
      <c r="S3033" s="41" t="str">
        <f t="shared" si="380"/>
        <v>no values</v>
      </c>
      <c r="U3033" s="42">
        <f>Beazley_data[[#This Row],[Acq_costs]]</f>
        <v>324791.123574987</v>
      </c>
      <c r="V3033" s="40">
        <f t="shared" si="381"/>
        <v>0</v>
      </c>
      <c r="W3033" s="43" t="str">
        <f t="shared" si="382"/>
        <v>no values</v>
      </c>
      <c r="Y3033" s="44">
        <f>Beazley_data[[#This Row],[total_RC]]</f>
        <v>0.95338897918426402</v>
      </c>
      <c r="Z3033" s="45">
        <f t="shared" si="383"/>
        <v>0</v>
      </c>
      <c r="AA3033" s="43" t="str">
        <f t="shared" si="384"/>
        <v>no values</v>
      </c>
      <c r="AD3033" s="42">
        <f>Beazley_data[[#This Row],[Cat_incurred]]+Beazley_data[[#This Row],[incurred_exc_cat]]</f>
        <v>1346392.3845456501</v>
      </c>
      <c r="AE3033" s="40">
        <f t="shared" si="385"/>
        <v>0</v>
      </c>
      <c r="AF3033" s="43" t="str">
        <f t="shared" si="386"/>
        <v>no values</v>
      </c>
    </row>
    <row r="3034" spans="1:32" x14ac:dyDescent="0.25">
      <c r="A3034" s="48" t="s">
        <v>3324</v>
      </c>
      <c r="B3034" s="48" t="s">
        <v>64</v>
      </c>
      <c r="C3034" s="49">
        <v>1997</v>
      </c>
      <c r="D3034" s="85">
        <v>1477773.2927000001</v>
      </c>
      <c r="E3034" s="49">
        <v>369708.85737568297</v>
      </c>
      <c r="F3034" s="49">
        <v>1803585.7480993499</v>
      </c>
      <c r="G3034" s="49">
        <v>1803585.7480993499</v>
      </c>
      <c r="H3034" s="49">
        <v>384769.88708710799</v>
      </c>
      <c r="I3034" s="49">
        <v>384769.88708710799</v>
      </c>
      <c r="J3034" s="49">
        <v>0.95814211684735096</v>
      </c>
      <c r="K3034" s="49">
        <v>2188355.6351864599</v>
      </c>
      <c r="L3034" s="49">
        <v>2188355.6351864599</v>
      </c>
      <c r="M3034" s="38">
        <f>IF(OR(Beazley_data[[#This Row],[total_RC]]&lt;0.6,Beazley_data[[#This Row],[total_RC]]&gt;2),1,Beazley_data[[#This Row],[total_RC]])</f>
        <v>0.95814211684735096</v>
      </c>
      <c r="P3034" s="39" t="str">
        <f>Beazley_data[[#This Row],[key]]</f>
        <v>UC1997</v>
      </c>
      <c r="Q3034" s="40">
        <f>Beazley_data[[#This Row],[WEP]]</f>
        <v>1477773.2927000001</v>
      </c>
      <c r="R3034" s="40">
        <f t="shared" si="379"/>
        <v>0</v>
      </c>
      <c r="S3034" s="41" t="str">
        <f t="shared" si="380"/>
        <v>no values</v>
      </c>
      <c r="U3034" s="42">
        <f>Beazley_data[[#This Row],[Acq_costs]]</f>
        <v>369708.85737568297</v>
      </c>
      <c r="V3034" s="40">
        <f t="shared" si="381"/>
        <v>0</v>
      </c>
      <c r="W3034" s="43" t="str">
        <f t="shared" si="382"/>
        <v>no values</v>
      </c>
      <c r="Y3034" s="44">
        <f>Beazley_data[[#This Row],[total_RC]]</f>
        <v>0.95814211684735096</v>
      </c>
      <c r="Z3034" s="45">
        <f t="shared" si="383"/>
        <v>0</v>
      </c>
      <c r="AA3034" s="43" t="str">
        <f t="shared" si="384"/>
        <v>no values</v>
      </c>
      <c r="AD3034" s="42">
        <f>Beazley_data[[#This Row],[Cat_incurred]]+Beazley_data[[#This Row],[incurred_exc_cat]]</f>
        <v>2188355.635186458</v>
      </c>
      <c r="AE3034" s="40">
        <f t="shared" si="385"/>
        <v>0</v>
      </c>
      <c r="AF3034" s="43" t="str">
        <f t="shared" si="386"/>
        <v>no values</v>
      </c>
    </row>
    <row r="3035" spans="1:32" x14ac:dyDescent="0.25">
      <c r="A3035" s="46" t="s">
        <v>3325</v>
      </c>
      <c r="B3035" s="46" t="s">
        <v>64</v>
      </c>
      <c r="C3035">
        <v>1998</v>
      </c>
      <c r="D3035" s="84">
        <v>3347173.8993000002</v>
      </c>
      <c r="E3035">
        <v>1236893.91649319</v>
      </c>
      <c r="F3035">
        <v>6300385.7119032498</v>
      </c>
      <c r="G3035">
        <v>6307607.5742832497</v>
      </c>
      <c r="H3035">
        <v>910958.35881918203</v>
      </c>
      <c r="I3035">
        <v>910958.35881918203</v>
      </c>
      <c r="J3035">
        <v>0.88050941134479599</v>
      </c>
      <c r="K3035">
        <v>7211344.07072243</v>
      </c>
      <c r="L3035">
        <v>7218565.9331024298</v>
      </c>
      <c r="M3035" s="38">
        <f>IF(OR(Beazley_data[[#This Row],[total_RC]]&lt;0.6,Beazley_data[[#This Row],[total_RC]]&gt;2),1,Beazley_data[[#This Row],[total_RC]])</f>
        <v>0.88050941134479599</v>
      </c>
      <c r="P3035" s="39" t="str">
        <f>Beazley_data[[#This Row],[key]]</f>
        <v>UC1998</v>
      </c>
      <c r="Q3035" s="40">
        <f>Beazley_data[[#This Row],[WEP]]</f>
        <v>3347173.8993000002</v>
      </c>
      <c r="R3035" s="40">
        <f t="shared" si="379"/>
        <v>0</v>
      </c>
      <c r="S3035" s="41" t="str">
        <f t="shared" si="380"/>
        <v>no values</v>
      </c>
      <c r="U3035" s="42">
        <f>Beazley_data[[#This Row],[Acq_costs]]</f>
        <v>1236893.91649319</v>
      </c>
      <c r="V3035" s="40">
        <f t="shared" si="381"/>
        <v>0</v>
      </c>
      <c r="W3035" s="43" t="str">
        <f t="shared" si="382"/>
        <v>no values</v>
      </c>
      <c r="Y3035" s="44">
        <f>Beazley_data[[#This Row],[total_RC]]</f>
        <v>0.88050941134479599</v>
      </c>
      <c r="Z3035" s="45">
        <f t="shared" si="383"/>
        <v>0</v>
      </c>
      <c r="AA3035" s="43" t="str">
        <f t="shared" si="384"/>
        <v>no values</v>
      </c>
      <c r="AD3035" s="42">
        <f>Beazley_data[[#This Row],[Cat_incurred]]+Beazley_data[[#This Row],[incurred_exc_cat]]</f>
        <v>7218565.9331024317</v>
      </c>
      <c r="AE3035" s="40">
        <f t="shared" si="385"/>
        <v>0</v>
      </c>
      <c r="AF3035" s="43" t="str">
        <f t="shared" si="386"/>
        <v>no values</v>
      </c>
    </row>
    <row r="3036" spans="1:32" x14ac:dyDescent="0.25">
      <c r="A3036" s="48" t="s">
        <v>3326</v>
      </c>
      <c r="B3036" s="48" t="s">
        <v>64</v>
      </c>
      <c r="C3036" s="49">
        <v>1999</v>
      </c>
      <c r="D3036" s="85">
        <v>4026951.8265</v>
      </c>
      <c r="E3036" s="49">
        <v>1604839.0603954699</v>
      </c>
      <c r="F3036" s="49">
        <v>5744445.5932202199</v>
      </c>
      <c r="G3036" s="49">
        <v>5744445.5932202199</v>
      </c>
      <c r="H3036" s="49">
        <v>763930.90207500302</v>
      </c>
      <c r="I3036" s="49">
        <v>763930.90207500302</v>
      </c>
      <c r="J3036" s="49">
        <v>0.98638483755558104</v>
      </c>
      <c r="K3036" s="49">
        <v>6508376.4952952201</v>
      </c>
      <c r="L3036" s="49">
        <v>6508376.4952952201</v>
      </c>
      <c r="M3036" s="38">
        <f>IF(OR(Beazley_data[[#This Row],[total_RC]]&lt;0.6,Beazley_data[[#This Row],[total_RC]]&gt;2),1,Beazley_data[[#This Row],[total_RC]])</f>
        <v>0.98638483755558104</v>
      </c>
      <c r="P3036" s="39" t="str">
        <f>Beazley_data[[#This Row],[key]]</f>
        <v>UC1999</v>
      </c>
      <c r="Q3036" s="40">
        <f>Beazley_data[[#This Row],[WEP]]</f>
        <v>4026951.8265</v>
      </c>
      <c r="R3036" s="40">
        <f t="shared" si="379"/>
        <v>0</v>
      </c>
      <c r="S3036" s="41" t="str">
        <f t="shared" si="380"/>
        <v>no values</v>
      </c>
      <c r="U3036" s="42">
        <f>Beazley_data[[#This Row],[Acq_costs]]</f>
        <v>1604839.0603954699</v>
      </c>
      <c r="V3036" s="40">
        <f t="shared" si="381"/>
        <v>0</v>
      </c>
      <c r="W3036" s="43" t="str">
        <f t="shared" si="382"/>
        <v>no values</v>
      </c>
      <c r="Y3036" s="44">
        <f>Beazley_data[[#This Row],[total_RC]]</f>
        <v>0.98638483755558104</v>
      </c>
      <c r="Z3036" s="45">
        <f t="shared" si="383"/>
        <v>0</v>
      </c>
      <c r="AA3036" s="43" t="str">
        <f t="shared" si="384"/>
        <v>no values</v>
      </c>
      <c r="AD3036" s="42">
        <f>Beazley_data[[#This Row],[Cat_incurred]]+Beazley_data[[#This Row],[incurred_exc_cat]]</f>
        <v>6508376.4952952228</v>
      </c>
      <c r="AE3036" s="40">
        <f t="shared" si="385"/>
        <v>0</v>
      </c>
      <c r="AF3036" s="43" t="str">
        <f t="shared" si="386"/>
        <v>no values</v>
      </c>
    </row>
    <row r="3037" spans="1:32" x14ac:dyDescent="0.25">
      <c r="A3037" s="46" t="s">
        <v>3327</v>
      </c>
      <c r="B3037" s="46" t="s">
        <v>64</v>
      </c>
      <c r="C3037">
        <v>2000</v>
      </c>
      <c r="D3037" s="84">
        <v>3496252.5962999999</v>
      </c>
      <c r="E3037">
        <v>1506745.9188709899</v>
      </c>
      <c r="F3037">
        <v>4481373.6811122298</v>
      </c>
      <c r="G3037">
        <v>5073910.2439675098</v>
      </c>
      <c r="H3037">
        <v>808788.81199183001</v>
      </c>
      <c r="I3037">
        <v>808788.81199183001</v>
      </c>
      <c r="J3037">
        <v>1.01401658027512</v>
      </c>
      <c r="K3037">
        <v>5290162.4931040602</v>
      </c>
      <c r="L3037">
        <v>5882699.0559593402</v>
      </c>
      <c r="M3037" s="38">
        <f>IF(OR(Beazley_data[[#This Row],[total_RC]]&lt;0.6,Beazley_data[[#This Row],[total_RC]]&gt;2),1,Beazley_data[[#This Row],[total_RC]])</f>
        <v>1.01401658027512</v>
      </c>
      <c r="P3037" s="39" t="str">
        <f>Beazley_data[[#This Row],[key]]</f>
        <v>UC2000</v>
      </c>
      <c r="Q3037" s="40">
        <f>Beazley_data[[#This Row],[WEP]]</f>
        <v>3496252.5962999999</v>
      </c>
      <c r="R3037" s="40">
        <f t="shared" si="379"/>
        <v>3559036.5971632302</v>
      </c>
      <c r="S3037" s="41">
        <f t="shared" si="380"/>
        <v>1.7640729211178388E-2</v>
      </c>
      <c r="U3037" s="42">
        <f>Beazley_data[[#This Row],[Acq_costs]]</f>
        <v>1506745.9188709899</v>
      </c>
      <c r="V3037" s="40">
        <f t="shared" si="381"/>
        <v>1546588.7214814599</v>
      </c>
      <c r="W3037" s="43">
        <f t="shared" si="382"/>
        <v>2.5761731000019845E-2</v>
      </c>
      <c r="Y3037" s="44">
        <f>Beazley_data[[#This Row],[total_RC]]</f>
        <v>1.01401658027512</v>
      </c>
      <c r="Z3037" s="45">
        <f t="shared" si="383"/>
        <v>1.01067113012214</v>
      </c>
      <c r="AA3037" s="43">
        <f t="shared" si="384"/>
        <v>-3.3101273532723102E-3</v>
      </c>
      <c r="AD3037" s="42">
        <f>Beazley_data[[#This Row],[Cat_incurred]]+Beazley_data[[#This Row],[incurred_exc_cat]]</f>
        <v>5882699.0559593402</v>
      </c>
      <c r="AE3037" s="40">
        <f t="shared" si="385"/>
        <v>6243391.3881614003</v>
      </c>
      <c r="AF3037" s="43">
        <f t="shared" si="386"/>
        <v>5.7771859839829694E-2</v>
      </c>
    </row>
    <row r="3038" spans="1:32" x14ac:dyDescent="0.25">
      <c r="A3038" s="48" t="s">
        <v>3328</v>
      </c>
      <c r="B3038" s="48" t="s">
        <v>64</v>
      </c>
      <c r="C3038" s="49">
        <v>2001</v>
      </c>
      <c r="D3038" s="85">
        <v>14113999.416300001</v>
      </c>
      <c r="E3038" s="49">
        <v>5544399.6936581796</v>
      </c>
      <c r="F3038" s="49">
        <v>12377916.1029053</v>
      </c>
      <c r="G3038" s="49">
        <v>12377916.1029053</v>
      </c>
      <c r="H3038" s="49">
        <v>4179290.5304999999</v>
      </c>
      <c r="I3038" s="49">
        <v>4179290.5304999999</v>
      </c>
      <c r="J3038" s="49">
        <v>1.30703058739293</v>
      </c>
      <c r="K3038" s="49">
        <v>16557206.6334053</v>
      </c>
      <c r="L3038" s="49">
        <v>16557206.6334053</v>
      </c>
      <c r="M3038" s="38">
        <f>IF(OR(Beazley_data[[#This Row],[total_RC]]&lt;0.6,Beazley_data[[#This Row],[total_RC]]&gt;2),1,Beazley_data[[#This Row],[total_RC]])</f>
        <v>1.30703058739293</v>
      </c>
      <c r="P3038" s="39" t="str">
        <f>Beazley_data[[#This Row],[key]]</f>
        <v>UC2001</v>
      </c>
      <c r="Q3038" s="40">
        <f>Beazley_data[[#This Row],[WEP]]</f>
        <v>14113999.416300001</v>
      </c>
      <c r="R3038" s="40">
        <f t="shared" si="379"/>
        <v>14177215.511829</v>
      </c>
      <c r="S3038" s="41">
        <f t="shared" si="380"/>
        <v>4.4589923512310245E-3</v>
      </c>
      <c r="U3038" s="42">
        <f>Beazley_data[[#This Row],[Acq_costs]]</f>
        <v>5544399.6936581796</v>
      </c>
      <c r="V3038" s="40">
        <f t="shared" si="381"/>
        <v>5565050.5197149999</v>
      </c>
      <c r="W3038" s="43">
        <f t="shared" si="382"/>
        <v>3.7108065746504527E-3</v>
      </c>
      <c r="Y3038" s="44">
        <f>Beazley_data[[#This Row],[total_RC]]</f>
        <v>1.30703058739293</v>
      </c>
      <c r="Z3038" s="45">
        <f t="shared" si="383"/>
        <v>1.3094479289993199</v>
      </c>
      <c r="AA3038" s="43">
        <f t="shared" si="384"/>
        <v>1.8460769251338524E-3</v>
      </c>
      <c r="AD3038" s="42">
        <f>Beazley_data[[#This Row],[Cat_incurred]]+Beazley_data[[#This Row],[incurred_exc_cat]]</f>
        <v>16557206.6334053</v>
      </c>
      <c r="AE3038" s="40">
        <f t="shared" si="385"/>
        <v>16571737.902210601</v>
      </c>
      <c r="AF3038" s="43">
        <f t="shared" si="386"/>
        <v>8.7687054254957815E-4</v>
      </c>
    </row>
    <row r="3039" spans="1:32" x14ac:dyDescent="0.25">
      <c r="A3039" s="46" t="s">
        <v>3329</v>
      </c>
      <c r="B3039" s="46" t="s">
        <v>64</v>
      </c>
      <c r="C3039">
        <v>2002</v>
      </c>
      <c r="D3039" s="84">
        <v>32076506.482900001</v>
      </c>
      <c r="E3039">
        <v>10274467.8270663</v>
      </c>
      <c r="F3039">
        <v>13922553.969393101</v>
      </c>
      <c r="G3039">
        <v>14086507.969393101</v>
      </c>
      <c r="H3039">
        <v>6326891.9906000001</v>
      </c>
      <c r="I3039">
        <v>6326891.9906000001</v>
      </c>
      <c r="J3039">
        <v>1.6069995066912199</v>
      </c>
      <c r="K3039">
        <v>20249445.959993102</v>
      </c>
      <c r="L3039">
        <v>20413399.959993102</v>
      </c>
      <c r="M3039" s="38">
        <f>IF(OR(Beazley_data[[#This Row],[total_RC]]&lt;0.6,Beazley_data[[#This Row],[total_RC]]&gt;2),1,Beazley_data[[#This Row],[total_RC]])</f>
        <v>1.6069995066912199</v>
      </c>
      <c r="P3039" s="39" t="str">
        <f>Beazley_data[[#This Row],[key]]</f>
        <v>UC2002</v>
      </c>
      <c r="Q3039" s="40">
        <f>Beazley_data[[#This Row],[WEP]]</f>
        <v>32076506.482900001</v>
      </c>
      <c r="R3039" s="40">
        <f t="shared" si="379"/>
        <v>31984806.187100001</v>
      </c>
      <c r="S3039" s="41">
        <f t="shared" si="380"/>
        <v>-2.8669955122937298E-3</v>
      </c>
      <c r="U3039" s="42">
        <f>Beazley_data[[#This Row],[Acq_costs]]</f>
        <v>10274467.8270663</v>
      </c>
      <c r="V3039" s="40">
        <f t="shared" si="381"/>
        <v>10248989.316756001</v>
      </c>
      <c r="W3039" s="43">
        <f t="shared" si="382"/>
        <v>-2.4859534460285812E-3</v>
      </c>
      <c r="Y3039" s="44">
        <f>Beazley_data[[#This Row],[total_RC]]</f>
        <v>1.6069995066912199</v>
      </c>
      <c r="Z3039" s="45">
        <f t="shared" si="383"/>
        <v>1.60899093901124</v>
      </c>
      <c r="AA3039" s="43">
        <f t="shared" si="384"/>
        <v>1.2376902018129822E-3</v>
      </c>
      <c r="AD3039" s="42">
        <f>Beazley_data[[#This Row],[Cat_incurred]]+Beazley_data[[#This Row],[incurred_exc_cat]]</f>
        <v>20413399.959993102</v>
      </c>
      <c r="AE3039" s="40">
        <f t="shared" si="385"/>
        <v>20047602.019887999</v>
      </c>
      <c r="AF3039" s="43">
        <f t="shared" si="386"/>
        <v>-1.8246468567273893E-2</v>
      </c>
    </row>
    <row r="3040" spans="1:32" x14ac:dyDescent="0.25">
      <c r="A3040" s="48" t="s">
        <v>3330</v>
      </c>
      <c r="B3040" s="48" t="s">
        <v>64</v>
      </c>
      <c r="C3040" s="49">
        <v>2003</v>
      </c>
      <c r="D3040" s="85">
        <v>41082891.012599997</v>
      </c>
      <c r="E3040" s="49">
        <v>10898170.1796005</v>
      </c>
      <c r="F3040" s="49">
        <v>11221950.8804955</v>
      </c>
      <c r="G3040" s="49">
        <v>11221950.8804955</v>
      </c>
      <c r="H3040" s="49">
        <v>9844745.7555999998</v>
      </c>
      <c r="I3040" s="49">
        <v>9844745.7555999998</v>
      </c>
      <c r="J3040" s="49">
        <v>1.2246886850041401</v>
      </c>
      <c r="K3040" s="49">
        <v>21066696.636095501</v>
      </c>
      <c r="L3040" s="49">
        <v>21066696.636095501</v>
      </c>
      <c r="M3040" s="38">
        <f>IF(OR(Beazley_data[[#This Row],[total_RC]]&lt;0.6,Beazley_data[[#This Row],[total_RC]]&gt;2),1,Beazley_data[[#This Row],[total_RC]])</f>
        <v>1.2246886850041401</v>
      </c>
      <c r="P3040" s="39" t="str">
        <f>Beazley_data[[#This Row],[key]]</f>
        <v>UC2003</v>
      </c>
      <c r="Q3040" s="40">
        <f>Beazley_data[[#This Row],[WEP]]</f>
        <v>41082891.012599997</v>
      </c>
      <c r="R3040" s="40">
        <f t="shared" si="379"/>
        <v>39458760.977925397</v>
      </c>
      <c r="S3040" s="41">
        <f t="shared" si="380"/>
        <v>-4.1160188369401524E-2</v>
      </c>
      <c r="U3040" s="42">
        <f>Beazley_data[[#This Row],[Acq_costs]]</f>
        <v>10898170.1796005</v>
      </c>
      <c r="V3040" s="40">
        <f t="shared" si="381"/>
        <v>10439969.7238112</v>
      </c>
      <c r="W3040" s="43">
        <f t="shared" si="382"/>
        <v>-4.3889059825934981E-2</v>
      </c>
      <c r="Y3040" s="44">
        <f>Beazley_data[[#This Row],[total_RC]]</f>
        <v>1.2246886850041401</v>
      </c>
      <c r="Z3040" s="45">
        <f t="shared" si="383"/>
        <v>1.25403930929989</v>
      </c>
      <c r="AA3040" s="43">
        <f t="shared" si="384"/>
        <v>2.3404867836348729E-2</v>
      </c>
      <c r="AD3040" s="42">
        <f>Beazley_data[[#This Row],[Cat_incurred]]+Beazley_data[[#This Row],[incurred_exc_cat]]</f>
        <v>21066696.636095501</v>
      </c>
      <c r="AE3040" s="40">
        <f t="shared" si="385"/>
        <v>19101709.9243</v>
      </c>
      <c r="AF3040" s="43">
        <f t="shared" si="386"/>
        <v>-0.10286967604380633</v>
      </c>
    </row>
    <row r="3041" spans="1:32" x14ac:dyDescent="0.25">
      <c r="A3041" s="46" t="s">
        <v>3331</v>
      </c>
      <c r="B3041" s="46" t="s">
        <v>64</v>
      </c>
      <c r="C3041">
        <v>2004</v>
      </c>
      <c r="D3041" s="84">
        <v>42529169.003700003</v>
      </c>
      <c r="E3041">
        <v>11157964.101570601</v>
      </c>
      <c r="F3041">
        <v>11809072.514996501</v>
      </c>
      <c r="G3041">
        <v>11809072.514996501</v>
      </c>
      <c r="H3041">
        <v>7145181.73238282</v>
      </c>
      <c r="I3041">
        <v>7145181.73238282</v>
      </c>
      <c r="J3041">
        <v>1.0307922331261501</v>
      </c>
      <c r="K3041">
        <v>18954254.247379299</v>
      </c>
      <c r="L3041">
        <v>18954254.247379299</v>
      </c>
      <c r="M3041" s="38">
        <f>IF(OR(Beazley_data[[#This Row],[total_RC]]&lt;0.6,Beazley_data[[#This Row],[total_RC]]&gt;2),1,Beazley_data[[#This Row],[total_RC]])</f>
        <v>1.0307922331261501</v>
      </c>
      <c r="P3041" s="39" t="str">
        <f>Beazley_data[[#This Row],[key]]</f>
        <v>UC2004</v>
      </c>
      <c r="Q3041" s="40">
        <f>Beazley_data[[#This Row],[WEP]]</f>
        <v>42529169.003700003</v>
      </c>
      <c r="R3041" s="40">
        <f t="shared" si="379"/>
        <v>42864617.378424503</v>
      </c>
      <c r="S3041" s="41">
        <f t="shared" si="380"/>
        <v>7.8257638873348405E-3</v>
      </c>
      <c r="U3041" s="42">
        <f>Beazley_data[[#This Row],[Acq_costs]]</f>
        <v>11157964.101570601</v>
      </c>
      <c r="V3041" s="40">
        <f t="shared" si="381"/>
        <v>11273704.3363527</v>
      </c>
      <c r="W3041" s="43">
        <f t="shared" si="382"/>
        <v>1.0266389052699276E-2</v>
      </c>
      <c r="Y3041" s="44">
        <f>Beazley_data[[#This Row],[total_RC]]</f>
        <v>1.0307922331261501</v>
      </c>
      <c r="Z3041" s="45">
        <f t="shared" si="383"/>
        <v>1.0251529822499399</v>
      </c>
      <c r="AA3041" s="43">
        <f t="shared" si="384"/>
        <v>-5.5008871591374926E-3</v>
      </c>
      <c r="AD3041" s="42">
        <f>Beazley_data[[#This Row],[Cat_incurred]]+Beazley_data[[#This Row],[incurred_exc_cat]]</f>
        <v>18954254.247379322</v>
      </c>
      <c r="AE3041" s="40">
        <f t="shared" si="385"/>
        <v>21014532.755463801</v>
      </c>
      <c r="AF3041" s="43">
        <f t="shared" si="386"/>
        <v>9.8040652726328406E-2</v>
      </c>
    </row>
    <row r="3042" spans="1:32" x14ac:dyDescent="0.25">
      <c r="A3042" s="48" t="s">
        <v>3332</v>
      </c>
      <c r="B3042" s="48" t="s">
        <v>64</v>
      </c>
      <c r="C3042" s="49">
        <v>2005</v>
      </c>
      <c r="D3042" s="85">
        <v>48320160.375600003</v>
      </c>
      <c r="E3042" s="49">
        <v>11704832.002622399</v>
      </c>
      <c r="F3042" s="49">
        <v>13509454.414564401</v>
      </c>
      <c r="G3042" s="49">
        <v>13509454.414564401</v>
      </c>
      <c r="H3042" s="49">
        <v>13222612.966284599</v>
      </c>
      <c r="I3042" s="49">
        <v>13222612.966284599</v>
      </c>
      <c r="J3042" s="49">
        <v>0.99651777010977904</v>
      </c>
      <c r="K3042" s="49">
        <v>26732067.380849</v>
      </c>
      <c r="L3042" s="49">
        <v>26732067.380849</v>
      </c>
      <c r="M3042" s="38">
        <f>IF(OR(Beazley_data[[#This Row],[total_RC]]&lt;0.6,Beazley_data[[#This Row],[total_RC]]&gt;2),1,Beazley_data[[#This Row],[total_RC]])</f>
        <v>0.99651777010977904</v>
      </c>
      <c r="P3042" s="39" t="str">
        <f>Beazley_data[[#This Row],[key]]</f>
        <v>UC2005</v>
      </c>
      <c r="Q3042" s="40">
        <f>Beazley_data[[#This Row],[WEP]]</f>
        <v>48320160.375600003</v>
      </c>
      <c r="R3042" s="40">
        <f t="shared" si="379"/>
        <v>48557021.093028396</v>
      </c>
      <c r="S3042" s="41">
        <f t="shared" si="380"/>
        <v>4.8779911142943048E-3</v>
      </c>
      <c r="U3042" s="42">
        <f>Beazley_data[[#This Row],[Acq_costs]]</f>
        <v>11704832.002622399</v>
      </c>
      <c r="V3042" s="40">
        <f t="shared" si="381"/>
        <v>11759432.8260617</v>
      </c>
      <c r="W3042" s="43">
        <f t="shared" si="382"/>
        <v>4.64315109809477E-3</v>
      </c>
      <c r="Y3042" s="44">
        <f>Beazley_data[[#This Row],[total_RC]]</f>
        <v>0.99651777010977904</v>
      </c>
      <c r="Z3042" s="45">
        <f t="shared" si="383"/>
        <v>0.99686706872660302</v>
      </c>
      <c r="AA3042" s="43">
        <f t="shared" si="384"/>
        <v>3.5039638461542555E-4</v>
      </c>
      <c r="AD3042" s="42">
        <f>Beazley_data[[#This Row],[Cat_incurred]]+Beazley_data[[#This Row],[incurred_exc_cat]]</f>
        <v>26732067.380849</v>
      </c>
      <c r="AE3042" s="40">
        <f t="shared" si="385"/>
        <v>25955931.556277402</v>
      </c>
      <c r="AF3042" s="43">
        <f t="shared" si="386"/>
        <v>-2.9902060070114922E-2</v>
      </c>
    </row>
    <row r="3043" spans="1:32" x14ac:dyDescent="0.25">
      <c r="A3043" s="46" t="s">
        <v>3333</v>
      </c>
      <c r="B3043" s="46" t="s">
        <v>64</v>
      </c>
      <c r="C3043">
        <v>2006</v>
      </c>
      <c r="D3043" s="84">
        <v>47779405.328599997</v>
      </c>
      <c r="E3043">
        <v>12349951.0037912</v>
      </c>
      <c r="F3043">
        <v>21270251.447500002</v>
      </c>
      <c r="G3043">
        <v>21270251.447500002</v>
      </c>
      <c r="H3043">
        <v>10204314.1665341</v>
      </c>
      <c r="I3043">
        <v>10204314.1665341</v>
      </c>
      <c r="J3043">
        <v>0.99694638685915504</v>
      </c>
      <c r="K3043">
        <v>31474565.614034101</v>
      </c>
      <c r="L3043">
        <v>31474565.614034101</v>
      </c>
      <c r="M3043" s="38">
        <f>IF(OR(Beazley_data[[#This Row],[total_RC]]&lt;0.6,Beazley_data[[#This Row],[total_RC]]&gt;2),1,Beazley_data[[#This Row],[total_RC]])</f>
        <v>0.99694638685915504</v>
      </c>
      <c r="P3043" s="39" t="str">
        <f>Beazley_data[[#This Row],[key]]</f>
        <v>UC2006</v>
      </c>
      <c r="Q3043" s="40">
        <f>Beazley_data[[#This Row],[WEP]]</f>
        <v>47779405.328599997</v>
      </c>
      <c r="R3043" s="40">
        <f t="shared" si="379"/>
        <v>50027622.125245102</v>
      </c>
      <c r="S3043" s="41">
        <f t="shared" si="380"/>
        <v>4.4939509437739243E-2</v>
      </c>
      <c r="U3043" s="42">
        <f>Beazley_data[[#This Row],[Acq_costs]]</f>
        <v>12349951.0037912</v>
      </c>
      <c r="V3043" s="40">
        <f t="shared" si="381"/>
        <v>13222705.9274978</v>
      </c>
      <c r="W3043" s="43">
        <f t="shared" si="382"/>
        <v>6.6004260284699245E-2</v>
      </c>
      <c r="Y3043" s="44">
        <f>Beazley_data[[#This Row],[total_RC]]</f>
        <v>0.99694638685915504</v>
      </c>
      <c r="Z3043" s="45">
        <f t="shared" si="383"/>
        <v>1.0016451345054</v>
      </c>
      <c r="AA3043" s="43">
        <f t="shared" si="384"/>
        <v>4.6910302704811606E-3</v>
      </c>
      <c r="AD3043" s="42">
        <f>Beazley_data[[#This Row],[Cat_incurred]]+Beazley_data[[#This Row],[incurred_exc_cat]]</f>
        <v>31474565.614034101</v>
      </c>
      <c r="AE3043" s="40">
        <f t="shared" si="385"/>
        <v>34691009.0665894</v>
      </c>
      <c r="AF3043" s="43">
        <f t="shared" si="386"/>
        <v>9.2716918276471424E-2</v>
      </c>
    </row>
    <row r="3044" spans="1:32" x14ac:dyDescent="0.25">
      <c r="A3044" s="48" t="s">
        <v>3334</v>
      </c>
      <c r="B3044" s="48" t="s">
        <v>64</v>
      </c>
      <c r="C3044" s="49">
        <v>2007</v>
      </c>
      <c r="D3044" s="85">
        <v>42147366.354999997</v>
      </c>
      <c r="E3044" s="49">
        <v>12548980.12769</v>
      </c>
      <c r="F3044" s="49">
        <v>28255529.661899999</v>
      </c>
      <c r="G3044" s="49">
        <v>28285843.161899999</v>
      </c>
      <c r="H3044" s="49">
        <v>16751220.749859</v>
      </c>
      <c r="I3044" s="49">
        <v>16751220.749859</v>
      </c>
      <c r="J3044" s="49">
        <v>0.97928444607370901</v>
      </c>
      <c r="K3044" s="49">
        <v>45006750.411758997</v>
      </c>
      <c r="L3044" s="49">
        <v>45037063.911758997</v>
      </c>
      <c r="M3044" s="38">
        <f>IF(OR(Beazley_data[[#This Row],[total_RC]]&lt;0.6,Beazley_data[[#This Row],[total_RC]]&gt;2),1,Beazley_data[[#This Row],[total_RC]])</f>
        <v>0.97928444607370901</v>
      </c>
      <c r="P3044" s="39" t="str">
        <f>Beazley_data[[#This Row],[key]]</f>
        <v>UC2007</v>
      </c>
      <c r="Q3044" s="40">
        <f>Beazley_data[[#This Row],[WEP]]</f>
        <v>42147366.354999997</v>
      </c>
      <c r="R3044" s="40">
        <f t="shared" si="379"/>
        <v>51191964.744703703</v>
      </c>
      <c r="S3044" s="41">
        <f t="shared" si="380"/>
        <v>0.17668004021352698</v>
      </c>
      <c r="U3044" s="42">
        <f>Beazley_data[[#This Row],[Acq_costs]]</f>
        <v>12548980.12769</v>
      </c>
      <c r="V3044" s="40">
        <f t="shared" si="381"/>
        <v>15750744.8181643</v>
      </c>
      <c r="W3044" s="43">
        <f t="shared" si="382"/>
        <v>0.20327703403472797</v>
      </c>
      <c r="Y3044" s="44">
        <f>Beazley_data[[#This Row],[total_RC]]</f>
        <v>0.97928444607370901</v>
      </c>
      <c r="Z3044" s="45">
        <f t="shared" si="383"/>
        <v>0.98481289656930204</v>
      </c>
      <c r="AA3044" s="43">
        <f t="shared" si="384"/>
        <v>5.6137064358640718E-3</v>
      </c>
      <c r="AD3044" s="42">
        <f>Beazley_data[[#This Row],[Cat_incurred]]+Beazley_data[[#This Row],[incurred_exc_cat]]</f>
        <v>45037063.911758997</v>
      </c>
      <c r="AE3044" s="40">
        <f t="shared" si="385"/>
        <v>57392694.687824197</v>
      </c>
      <c r="AF3044" s="43">
        <f t="shared" si="386"/>
        <v>0.21528229059937196</v>
      </c>
    </row>
    <row r="3045" spans="1:32" x14ac:dyDescent="0.25">
      <c r="A3045" s="46" t="s">
        <v>3335</v>
      </c>
      <c r="B3045" s="46" t="s">
        <v>64</v>
      </c>
      <c r="C3045">
        <v>2008</v>
      </c>
      <c r="D3045" s="84">
        <v>50969410.2566</v>
      </c>
      <c r="E3045">
        <v>13171303.5849937</v>
      </c>
      <c r="F3045">
        <v>28648403.552917998</v>
      </c>
      <c r="G3045">
        <v>28648403.552917998</v>
      </c>
      <c r="H3045">
        <v>20853521.5167212</v>
      </c>
      <c r="I3045">
        <v>21522839.105370101</v>
      </c>
      <c r="J3045">
        <v>0.97278108595263801</v>
      </c>
      <c r="K3045">
        <v>49501925.069639198</v>
      </c>
      <c r="L3045">
        <v>50171242.658288099</v>
      </c>
      <c r="M3045" s="38">
        <f>IF(OR(Beazley_data[[#This Row],[total_RC]]&lt;0.6,Beazley_data[[#This Row],[total_RC]]&gt;2),1,Beazley_data[[#This Row],[total_RC]])</f>
        <v>0.97278108595263801</v>
      </c>
      <c r="P3045" s="39" t="str">
        <f>Beazley_data[[#This Row],[key]]</f>
        <v>UC2008</v>
      </c>
      <c r="Q3045" s="40">
        <f>Beazley_data[[#This Row],[WEP]]</f>
        <v>50969410.2566</v>
      </c>
      <c r="R3045" s="40">
        <f t="shared" si="379"/>
        <v>64091566.002503298</v>
      </c>
      <c r="S3045" s="41">
        <f t="shared" si="380"/>
        <v>0.20474075708168485</v>
      </c>
      <c r="U3045" s="42">
        <f>Beazley_data[[#This Row],[Acq_costs]]</f>
        <v>13171303.5849937</v>
      </c>
      <c r="V3045" s="40">
        <f t="shared" si="381"/>
        <v>18201162.2349886</v>
      </c>
      <c r="W3045" s="43">
        <f t="shared" si="382"/>
        <v>0.27634821255127673</v>
      </c>
      <c r="Y3045" s="44">
        <f>Beazley_data[[#This Row],[total_RC]]</f>
        <v>0.97278108595263801</v>
      </c>
      <c r="Z3045" s="45">
        <f t="shared" si="383"/>
        <v>0.96977353593333704</v>
      </c>
      <c r="AA3045" s="43">
        <f t="shared" si="384"/>
        <v>-3.101291082774728E-3</v>
      </c>
      <c r="AD3045" s="42">
        <f>Beazley_data[[#This Row],[Cat_incurred]]+Beazley_data[[#This Row],[incurred_exc_cat]]</f>
        <v>50171242.658288099</v>
      </c>
      <c r="AE3045" s="40">
        <f t="shared" si="385"/>
        <v>72853307.939208999</v>
      </c>
      <c r="AF3045" s="43">
        <f t="shared" si="386"/>
        <v>0.31133885231192937</v>
      </c>
    </row>
    <row r="3046" spans="1:32" x14ac:dyDescent="0.25">
      <c r="A3046" s="48" t="s">
        <v>3336</v>
      </c>
      <c r="B3046" s="48" t="s">
        <v>64</v>
      </c>
      <c r="C3046" s="49">
        <v>2009</v>
      </c>
      <c r="D3046" s="85">
        <v>48011117.173299998</v>
      </c>
      <c r="E3046" s="49">
        <v>12568943.6519095</v>
      </c>
      <c r="F3046" s="49">
        <v>25396438.415399998</v>
      </c>
      <c r="G3046" s="49">
        <v>25518108.565400001</v>
      </c>
      <c r="H3046" s="49">
        <v>16642386.2050496</v>
      </c>
      <c r="I3046" s="49">
        <v>16642386.2050496</v>
      </c>
      <c r="J3046" s="49">
        <v>1.0074724457844499</v>
      </c>
      <c r="K3046" s="49">
        <v>42038824.620449603</v>
      </c>
      <c r="L3046" s="49">
        <v>42160494.770449601</v>
      </c>
      <c r="M3046" s="38">
        <f>IF(OR(Beazley_data[[#This Row],[total_RC]]&lt;0.6,Beazley_data[[#This Row],[total_RC]]&gt;2),1,Beazley_data[[#This Row],[total_RC]])</f>
        <v>1.0074724457844499</v>
      </c>
      <c r="P3046" s="39" t="str">
        <f>Beazley_data[[#This Row],[key]]</f>
        <v>UC2009</v>
      </c>
      <c r="Q3046" s="40">
        <f>Beazley_data[[#This Row],[WEP]]</f>
        <v>48011117.173299998</v>
      </c>
      <c r="R3046" s="40">
        <f t="shared" si="379"/>
        <v>62308815.388607003</v>
      </c>
      <c r="S3046" s="41">
        <f t="shared" si="380"/>
        <v>0.22946509456383118</v>
      </c>
      <c r="U3046" s="42">
        <f>Beazley_data[[#This Row],[Acq_costs]]</f>
        <v>12568943.6519095</v>
      </c>
      <c r="V3046" s="40">
        <f t="shared" si="381"/>
        <v>18072344.977953602</v>
      </c>
      <c r="W3046" s="43">
        <f t="shared" si="382"/>
        <v>0.30452059944393955</v>
      </c>
      <c r="Y3046" s="44">
        <f>Beazley_data[[#This Row],[total_RC]]</f>
        <v>1.0074724457844499</v>
      </c>
      <c r="Z3046" s="45">
        <f t="shared" si="383"/>
        <v>1.00743064655806</v>
      </c>
      <c r="AA3046" s="43">
        <f t="shared" si="384"/>
        <v>-4.1490922013068702E-5</v>
      </c>
      <c r="AD3046" s="42">
        <f>Beazley_data[[#This Row],[Cat_incurred]]+Beazley_data[[#This Row],[incurred_exc_cat]]</f>
        <v>42160494.770449601</v>
      </c>
      <c r="AE3046" s="40">
        <f t="shared" si="385"/>
        <v>59939531.201887697</v>
      </c>
      <c r="AF3046" s="43">
        <f t="shared" si="386"/>
        <v>0.29661620761688862</v>
      </c>
    </row>
    <row r="3047" spans="1:32" x14ac:dyDescent="0.25">
      <c r="A3047" s="46" t="s">
        <v>3337</v>
      </c>
      <c r="B3047" s="46" t="s">
        <v>64</v>
      </c>
      <c r="C3047">
        <v>2010</v>
      </c>
      <c r="D3047" s="84">
        <v>63457102.8279</v>
      </c>
      <c r="E3047">
        <v>15863976.543980001</v>
      </c>
      <c r="F3047">
        <v>43889078.068949901</v>
      </c>
      <c r="G3047">
        <v>43889078.068949901</v>
      </c>
      <c r="H3047">
        <v>23415529.250265598</v>
      </c>
      <c r="I3047">
        <v>23415529.250265598</v>
      </c>
      <c r="J3047">
        <v>1.01926835706642</v>
      </c>
      <c r="K3047">
        <v>67304607.319215506</v>
      </c>
      <c r="L3047">
        <v>67304607.319215506</v>
      </c>
      <c r="M3047" s="38">
        <f>IF(OR(Beazley_data[[#This Row],[total_RC]]&lt;0.6,Beazley_data[[#This Row],[total_RC]]&gt;2),1,Beazley_data[[#This Row],[total_RC]])</f>
        <v>1.01926835706642</v>
      </c>
      <c r="P3047" s="39" t="str">
        <f>Beazley_data[[#This Row],[key]]</f>
        <v>UC2010</v>
      </c>
      <c r="Q3047" s="40">
        <f>Beazley_data[[#This Row],[WEP]]</f>
        <v>63457102.8279</v>
      </c>
      <c r="R3047" s="40">
        <f t="shared" si="379"/>
        <v>73352530.973053798</v>
      </c>
      <c r="S3047" s="41">
        <f t="shared" si="380"/>
        <v>0.13490234098110268</v>
      </c>
      <c r="U3047" s="42">
        <f>Beazley_data[[#This Row],[Acq_costs]]</f>
        <v>15863976.543980001</v>
      </c>
      <c r="V3047" s="40">
        <f t="shared" si="381"/>
        <v>19944195.8648884</v>
      </c>
      <c r="W3047" s="43">
        <f t="shared" si="382"/>
        <v>0.20458179154224981</v>
      </c>
      <c r="Y3047" s="44">
        <f>Beazley_data[[#This Row],[total_RC]]</f>
        <v>1.01926835706642</v>
      </c>
      <c r="Z3047" s="45">
        <f t="shared" si="383"/>
        <v>1.0169284421310401</v>
      </c>
      <c r="AA3047" s="43">
        <f t="shared" si="384"/>
        <v>-2.3009632127866829E-3</v>
      </c>
      <c r="AD3047" s="42">
        <f>Beazley_data[[#This Row],[Cat_incurred]]+Beazley_data[[#This Row],[incurred_exc_cat]]</f>
        <v>67304607.319215506</v>
      </c>
      <c r="AE3047" s="40">
        <f t="shared" si="385"/>
        <v>73856167.844452202</v>
      </c>
      <c r="AF3047" s="43">
        <f t="shared" si="386"/>
        <v>8.8707019555020472E-2</v>
      </c>
    </row>
    <row r="3048" spans="1:32" x14ac:dyDescent="0.25">
      <c r="A3048" s="48" t="s">
        <v>3338</v>
      </c>
      <c r="B3048" s="48" t="s">
        <v>64</v>
      </c>
      <c r="C3048" s="49">
        <v>2011</v>
      </c>
      <c r="D3048" s="85">
        <v>76288738.218199998</v>
      </c>
      <c r="E3048" s="49">
        <v>20509352.4825393</v>
      </c>
      <c r="F3048" s="49">
        <v>28863547.102499999</v>
      </c>
      <c r="G3048" s="49">
        <v>28863547.102499999</v>
      </c>
      <c r="H3048" s="49">
        <v>22536672.699803598</v>
      </c>
      <c r="I3048" s="49">
        <v>22636672.7098036</v>
      </c>
      <c r="J3048" s="49">
        <v>1.0328495034007701</v>
      </c>
      <c r="K3048" s="49">
        <v>51400219.802303597</v>
      </c>
      <c r="L3048" s="49">
        <v>51500219.812303603</v>
      </c>
      <c r="M3048" s="38">
        <f>IF(OR(Beazley_data[[#This Row],[total_RC]]&lt;0.6,Beazley_data[[#This Row],[total_RC]]&gt;2),1,Beazley_data[[#This Row],[total_RC]])</f>
        <v>1.0328495034007701</v>
      </c>
      <c r="P3048" s="39" t="str">
        <f>Beazley_data[[#This Row],[key]]</f>
        <v>UC2011</v>
      </c>
      <c r="Q3048" s="40">
        <f>Beazley_data[[#This Row],[WEP]]</f>
        <v>76288738.218199998</v>
      </c>
      <c r="R3048" s="40">
        <f t="shared" si="379"/>
        <v>83287739.217478201</v>
      </c>
      <c r="S3048" s="41">
        <f t="shared" si="380"/>
        <v>8.4033989456751154E-2</v>
      </c>
      <c r="U3048" s="42">
        <f>Beazley_data[[#This Row],[Acq_costs]]</f>
        <v>20509352.4825393</v>
      </c>
      <c r="V3048" s="40">
        <f t="shared" si="381"/>
        <v>23767939.4574201</v>
      </c>
      <c r="W3048" s="43">
        <f t="shared" si="382"/>
        <v>0.13710010414316767</v>
      </c>
      <c r="Y3048" s="44">
        <f>Beazley_data[[#This Row],[total_RC]]</f>
        <v>1.0328495034007701</v>
      </c>
      <c r="Z3048" s="45">
        <f t="shared" si="383"/>
        <v>1.0246255460358999</v>
      </c>
      <c r="AA3048" s="43">
        <f t="shared" si="384"/>
        <v>-8.0263052162687278E-3</v>
      </c>
      <c r="AD3048" s="42">
        <f>Beazley_data[[#This Row],[Cat_incurred]]+Beazley_data[[#This Row],[incurred_exc_cat]]</f>
        <v>51500219.812303603</v>
      </c>
      <c r="AE3048" s="40">
        <f t="shared" si="385"/>
        <v>71925642.305270493</v>
      </c>
      <c r="AF3048" s="43">
        <f t="shared" si="386"/>
        <v>0.28397970234699144</v>
      </c>
    </row>
    <row r="3049" spans="1:32" x14ac:dyDescent="0.25">
      <c r="A3049" s="46" t="s">
        <v>3339</v>
      </c>
      <c r="B3049" s="46" t="s">
        <v>64</v>
      </c>
      <c r="C3049">
        <v>2012</v>
      </c>
      <c r="D3049" s="84">
        <v>90183088.607600003</v>
      </c>
      <c r="E3049">
        <v>24662370.062302999</v>
      </c>
      <c r="F3049">
        <v>26202601.4318</v>
      </c>
      <c r="G3049">
        <v>26212188.4318</v>
      </c>
      <c r="H3049">
        <v>39783607.314454399</v>
      </c>
      <c r="I3049">
        <v>39783607.314454399</v>
      </c>
      <c r="J3049">
        <v>1.12580692757946</v>
      </c>
      <c r="K3049">
        <v>65986208.746254399</v>
      </c>
      <c r="L3049">
        <v>65995795.746254399</v>
      </c>
      <c r="M3049" s="38">
        <f>IF(OR(Beazley_data[[#This Row],[total_RC]]&lt;0.6,Beazley_data[[#This Row],[total_RC]]&gt;2),1,Beazley_data[[#This Row],[total_RC]])</f>
        <v>1.12580692757946</v>
      </c>
      <c r="P3049" s="39" t="str">
        <f>Beazley_data[[#This Row],[key]]</f>
        <v>UC2012</v>
      </c>
      <c r="Q3049" s="40">
        <f>Beazley_data[[#This Row],[WEP]]</f>
        <v>90183088.607600003</v>
      </c>
      <c r="R3049" s="40">
        <f t="shared" si="379"/>
        <v>100143061.24101301</v>
      </c>
      <c r="S3049" s="41">
        <f t="shared" si="380"/>
        <v>9.9457441284348844E-2</v>
      </c>
      <c r="U3049" s="42">
        <f>Beazley_data[[#This Row],[Acq_costs]]</f>
        <v>24662370.062302999</v>
      </c>
      <c r="V3049" s="40">
        <f t="shared" si="381"/>
        <v>28861809.492330998</v>
      </c>
      <c r="W3049" s="43">
        <f t="shared" si="382"/>
        <v>0.1455015989605174</v>
      </c>
      <c r="Y3049" s="44">
        <f>Beazley_data[[#This Row],[total_RC]]</f>
        <v>1.12580692757946</v>
      </c>
      <c r="Z3049" s="45">
        <f t="shared" si="383"/>
        <v>1.10675146803761</v>
      </c>
      <c r="AA3049" s="43">
        <f t="shared" si="384"/>
        <v>-1.7217469406783203E-2</v>
      </c>
      <c r="AD3049" s="42">
        <f>Beazley_data[[#This Row],[Cat_incurred]]+Beazley_data[[#This Row],[incurred_exc_cat]]</f>
        <v>65995795.746254399</v>
      </c>
      <c r="AE3049" s="40">
        <f t="shared" si="385"/>
        <v>85500337.773618504</v>
      </c>
      <c r="AF3049" s="43">
        <f t="shared" si="386"/>
        <v>0.22812239735247355</v>
      </c>
    </row>
    <row r="3050" spans="1:32" x14ac:dyDescent="0.25">
      <c r="A3050" s="48" t="s">
        <v>3340</v>
      </c>
      <c r="B3050" s="48" t="s">
        <v>64</v>
      </c>
      <c r="C3050" s="49">
        <v>2013</v>
      </c>
      <c r="D3050" s="85">
        <v>97735354.278500006</v>
      </c>
      <c r="E3050" s="49">
        <v>26983053.128969699</v>
      </c>
      <c r="F3050" s="49">
        <v>15922545.0540496</v>
      </c>
      <c r="G3050" s="49">
        <v>15934707.0540496</v>
      </c>
      <c r="H3050" s="49">
        <v>31469458.7592269</v>
      </c>
      <c r="I3050" s="49">
        <v>31507185.4892269</v>
      </c>
      <c r="J3050" s="49">
        <v>1.12044731943908</v>
      </c>
      <c r="K3050" s="49">
        <v>47392003.8132765</v>
      </c>
      <c r="L3050" s="49">
        <v>47441892.543276504</v>
      </c>
      <c r="M3050" s="38">
        <f>IF(OR(Beazley_data[[#This Row],[total_RC]]&lt;0.6,Beazley_data[[#This Row],[total_RC]]&gt;2),1,Beazley_data[[#This Row],[total_RC]])</f>
        <v>1.12044731943908</v>
      </c>
      <c r="P3050" s="39" t="str">
        <f>Beazley_data[[#This Row],[key]]</f>
        <v>UC2013</v>
      </c>
      <c r="Q3050" s="40">
        <f>Beazley_data[[#This Row],[WEP]]</f>
        <v>97735354.278500006</v>
      </c>
      <c r="R3050" s="40">
        <f t="shared" si="379"/>
        <v>106105067.009983</v>
      </c>
      <c r="S3050" s="41">
        <f t="shared" si="380"/>
        <v>7.8881367001026673E-2</v>
      </c>
      <c r="U3050" s="42">
        <f>Beazley_data[[#This Row],[Acq_costs]]</f>
        <v>26983053.128969699</v>
      </c>
      <c r="V3050" s="40">
        <f t="shared" si="381"/>
        <v>31283425.271423299</v>
      </c>
      <c r="W3050" s="43">
        <f t="shared" si="382"/>
        <v>0.13746487493432799</v>
      </c>
      <c r="Y3050" s="44">
        <f>Beazley_data[[#This Row],[total_RC]]</f>
        <v>1.12044731943908</v>
      </c>
      <c r="Z3050" s="45">
        <f t="shared" si="383"/>
        <v>1.10611153062163</v>
      </c>
      <c r="AA3050" s="43">
        <f t="shared" si="384"/>
        <v>-1.2960527415705865E-2</v>
      </c>
      <c r="AD3050" s="42">
        <f>Beazley_data[[#This Row],[Cat_incurred]]+Beazley_data[[#This Row],[incurred_exc_cat]]</f>
        <v>47441892.543276504</v>
      </c>
      <c r="AE3050" s="40">
        <f t="shared" si="385"/>
        <v>69604028.975056306</v>
      </c>
      <c r="AF3050" s="43">
        <f t="shared" si="386"/>
        <v>0.31840306887582542</v>
      </c>
    </row>
    <row r="3051" spans="1:32" x14ac:dyDescent="0.25">
      <c r="A3051" s="46" t="s">
        <v>3341</v>
      </c>
      <c r="B3051" s="46" t="s">
        <v>64</v>
      </c>
      <c r="C3051">
        <v>2014</v>
      </c>
      <c r="D3051" s="84">
        <v>119171974.8337</v>
      </c>
      <c r="E3051">
        <v>32546641.670253102</v>
      </c>
      <c r="F3051">
        <v>23377109.210000001</v>
      </c>
      <c r="G3051">
        <v>23842852.210000001</v>
      </c>
      <c r="H3051">
        <v>22841874.379237901</v>
      </c>
      <c r="I3051">
        <v>23970588.499237899</v>
      </c>
      <c r="J3051">
        <v>1.08457150999382</v>
      </c>
      <c r="K3051">
        <v>46218983.589237899</v>
      </c>
      <c r="L3051">
        <v>47813440.709237903</v>
      </c>
      <c r="M3051" s="38">
        <f>IF(OR(Beazley_data[[#This Row],[total_RC]]&lt;0.6,Beazley_data[[#This Row],[total_RC]]&gt;2),1,Beazley_data[[#This Row],[total_RC]])</f>
        <v>1.08457150999382</v>
      </c>
      <c r="P3051" s="39" t="str">
        <f>Beazley_data[[#This Row],[key]]</f>
        <v>UC2014</v>
      </c>
      <c r="Q3051" s="40">
        <f>Beazley_data[[#This Row],[WEP]]</f>
        <v>119171974.8337</v>
      </c>
      <c r="R3051" s="40">
        <f t="shared" si="379"/>
        <v>129163721.55517501</v>
      </c>
      <c r="S3051" s="41">
        <f t="shared" si="380"/>
        <v>7.7357222300278958E-2</v>
      </c>
      <c r="U3051" s="42">
        <f>Beazley_data[[#This Row],[Acq_costs]]</f>
        <v>32546641.670253102</v>
      </c>
      <c r="V3051" s="40">
        <f t="shared" si="381"/>
        <v>38612053.7070347</v>
      </c>
      <c r="W3051" s="43">
        <f t="shared" si="382"/>
        <v>0.15708597327669585</v>
      </c>
      <c r="Y3051" s="44">
        <f>Beazley_data[[#This Row],[total_RC]]</f>
        <v>1.08457150999382</v>
      </c>
      <c r="Z3051" s="45">
        <f t="shared" si="383"/>
        <v>1.0738432482265601</v>
      </c>
      <c r="AA3051" s="43">
        <f t="shared" si="384"/>
        <v>-9.9905286781637286E-3</v>
      </c>
      <c r="AD3051" s="42">
        <f>Beazley_data[[#This Row],[Cat_incurred]]+Beazley_data[[#This Row],[incurred_exc_cat]]</f>
        <v>47813440.709237903</v>
      </c>
      <c r="AE3051" s="40">
        <f t="shared" si="385"/>
        <v>79045298.428277299</v>
      </c>
      <c r="AF3051" s="43">
        <f t="shared" si="386"/>
        <v>0.39511341395437954</v>
      </c>
    </row>
    <row r="3052" spans="1:32" x14ac:dyDescent="0.25">
      <c r="A3052" s="48" t="s">
        <v>3342</v>
      </c>
      <c r="B3052" s="48" t="s">
        <v>64</v>
      </c>
      <c r="C3052" s="49">
        <v>2015</v>
      </c>
      <c r="D3052" s="85">
        <v>130935510.0306</v>
      </c>
      <c r="E3052" s="49">
        <v>35107230.775185801</v>
      </c>
      <c r="F3052" s="49">
        <v>17684487.629999999</v>
      </c>
      <c r="G3052" s="49">
        <v>18735899.629999999</v>
      </c>
      <c r="H3052" s="49">
        <v>45741414.677402101</v>
      </c>
      <c r="I3052" s="49">
        <v>50967563.910356097</v>
      </c>
      <c r="J3052" s="49">
        <v>1.0503768983185899</v>
      </c>
      <c r="K3052" s="49">
        <v>63425902.307402097</v>
      </c>
      <c r="L3052" s="49">
        <v>69703463.5403561</v>
      </c>
      <c r="M3052" s="38">
        <f>IF(OR(Beazley_data[[#This Row],[total_RC]]&lt;0.6,Beazley_data[[#This Row],[total_RC]]&gt;2),1,Beazley_data[[#This Row],[total_RC]])</f>
        <v>1.0503768983185899</v>
      </c>
      <c r="P3052" s="39" t="str">
        <f>Beazley_data[[#This Row],[key]]</f>
        <v>UC2015</v>
      </c>
      <c r="Q3052" s="40">
        <f>Beazley_data[[#This Row],[WEP]]</f>
        <v>130935510.0306</v>
      </c>
      <c r="R3052" s="40">
        <f t="shared" si="379"/>
        <v>138298744.68406299</v>
      </c>
      <c r="S3052" s="41">
        <f t="shared" si="380"/>
        <v>5.3241514738864452E-2</v>
      </c>
      <c r="U3052" s="42">
        <f>Beazley_data[[#This Row],[Acq_costs]]</f>
        <v>35107230.775185801</v>
      </c>
      <c r="V3052" s="40">
        <f t="shared" si="381"/>
        <v>42183627.9818528</v>
      </c>
      <c r="W3052" s="43">
        <f t="shared" si="382"/>
        <v>0.16775221917164715</v>
      </c>
      <c r="Y3052" s="44">
        <f>Beazley_data[[#This Row],[total_RC]]</f>
        <v>1.0503768983185899</v>
      </c>
      <c r="Z3052" s="45">
        <f t="shared" si="383"/>
        <v>1.03746202983761</v>
      </c>
      <c r="AA3052" s="43">
        <f t="shared" si="384"/>
        <v>-1.2448521593606087E-2</v>
      </c>
      <c r="AD3052" s="42">
        <f>Beazley_data[[#This Row],[Cat_incurred]]+Beazley_data[[#This Row],[incurred_exc_cat]]</f>
        <v>69703463.5403561</v>
      </c>
      <c r="AE3052" s="40">
        <f t="shared" si="385"/>
        <v>107453161.733026</v>
      </c>
      <c r="AF3052" s="43">
        <f t="shared" si="386"/>
        <v>0.3513130519738577</v>
      </c>
    </row>
    <row r="3053" spans="1:32" x14ac:dyDescent="0.25">
      <c r="A3053" s="46" t="s">
        <v>3343</v>
      </c>
      <c r="B3053" s="46" t="s">
        <v>64</v>
      </c>
      <c r="C3053">
        <v>2016</v>
      </c>
      <c r="D3053" s="84">
        <v>96596741.978799999</v>
      </c>
      <c r="E3053">
        <v>25972991.8890214</v>
      </c>
      <c r="F3053">
        <v>8440456.1699999999</v>
      </c>
      <c r="G3053">
        <v>8479274.1699999999</v>
      </c>
      <c r="H3053">
        <v>33207835.187600002</v>
      </c>
      <c r="I3053">
        <v>34144174.707599998</v>
      </c>
      <c r="J3053">
        <v>1.03891332869068</v>
      </c>
      <c r="K3053">
        <v>41648291.357600003</v>
      </c>
      <c r="L3053">
        <v>42623448.877599999</v>
      </c>
      <c r="M3053" s="38">
        <f>IF(OR(Beazley_data[[#This Row],[total_RC]]&lt;0.6,Beazley_data[[#This Row],[total_RC]]&gt;2),1,Beazley_data[[#This Row],[total_RC]])</f>
        <v>1.03891332869068</v>
      </c>
      <c r="P3053" s="39" t="str">
        <f>Beazley_data[[#This Row],[key]]</f>
        <v>UC2016</v>
      </c>
      <c r="Q3053" s="40">
        <f>Beazley_data[[#This Row],[WEP]]</f>
        <v>96596741.978799999</v>
      </c>
      <c r="R3053" s="40">
        <f t="shared" si="379"/>
        <v>96993232.565954402</v>
      </c>
      <c r="S3053" s="41">
        <f t="shared" si="380"/>
        <v>4.0878170225411735E-3</v>
      </c>
      <c r="U3053" s="42">
        <f>Beazley_data[[#This Row],[Acq_costs]]</f>
        <v>25972991.8890214</v>
      </c>
      <c r="V3053" s="40">
        <f t="shared" si="381"/>
        <v>24478877.536815599</v>
      </c>
      <c r="W3053" s="43">
        <f t="shared" si="382"/>
        <v>-6.103688169356182E-2</v>
      </c>
      <c r="Y3053" s="44">
        <f>Beazley_data[[#This Row],[total_RC]]</f>
        <v>1.03891332869068</v>
      </c>
      <c r="Z3053" s="45">
        <f t="shared" si="383"/>
        <v>1.01181717980577</v>
      </c>
      <c r="AA3053" s="43">
        <f t="shared" si="384"/>
        <v>-2.6779688490870833E-2</v>
      </c>
      <c r="AD3053" s="42">
        <f>Beazley_data[[#This Row],[Cat_incurred]]+Beazley_data[[#This Row],[incurred_exc_cat]]</f>
        <v>42623448.877599999</v>
      </c>
      <c r="AE3053" s="40">
        <f t="shared" si="385"/>
        <v>59977336.5176</v>
      </c>
      <c r="AF3053" s="43">
        <f t="shared" si="386"/>
        <v>0.28934075181727359</v>
      </c>
    </row>
    <row r="3054" spans="1:32" x14ac:dyDescent="0.25">
      <c r="A3054" s="48" t="s">
        <v>3344</v>
      </c>
      <c r="B3054" s="48" t="s">
        <v>64</v>
      </c>
      <c r="C3054" s="49">
        <v>2017</v>
      </c>
      <c r="D3054" s="85">
        <v>103448529.9614</v>
      </c>
      <c r="E3054" s="49">
        <v>26497909.5528556</v>
      </c>
      <c r="F3054" s="49">
        <v>18487675.550000001</v>
      </c>
      <c r="G3054" s="49">
        <v>19229945.649999999</v>
      </c>
      <c r="H3054" s="49">
        <v>33364736.7516752</v>
      </c>
      <c r="I3054" s="49">
        <v>43651081.151675098</v>
      </c>
      <c r="J3054" s="49">
        <v>0.99905456803529802</v>
      </c>
      <c r="K3054" s="49">
        <v>51852412.301675104</v>
      </c>
      <c r="L3054" s="49">
        <v>62881026.801675104</v>
      </c>
      <c r="M3054" s="38">
        <f>IF(OR(Beazley_data[[#This Row],[total_RC]]&lt;0.6,Beazley_data[[#This Row],[total_RC]]&gt;2),1,Beazley_data[[#This Row],[total_RC]])</f>
        <v>0.99905456803529802</v>
      </c>
      <c r="P3054" s="39" t="str">
        <f>Beazley_data[[#This Row],[key]]</f>
        <v>UC2017</v>
      </c>
      <c r="Q3054" s="40">
        <f>Beazley_data[[#This Row],[WEP]]</f>
        <v>103448529.9614</v>
      </c>
      <c r="R3054" s="40">
        <f t="shared" si="379"/>
        <v>104332789.09416001</v>
      </c>
      <c r="S3054" s="41">
        <f t="shared" si="380"/>
        <v>8.4753713615569326E-3</v>
      </c>
      <c r="U3054" s="42">
        <f>Beazley_data[[#This Row],[Acq_costs]]</f>
        <v>26497909.5528556</v>
      </c>
      <c r="V3054" s="40">
        <f t="shared" si="381"/>
        <v>26150930.154240001</v>
      </c>
      <c r="W3054" s="43">
        <f t="shared" si="382"/>
        <v>-1.3268338700347946E-2</v>
      </c>
      <c r="Y3054" s="44">
        <f>Beazley_data[[#This Row],[total_RC]]</f>
        <v>0.99905456803529802</v>
      </c>
      <c r="Z3054" s="45">
        <f t="shared" si="383"/>
        <v>0.99440404295552298</v>
      </c>
      <c r="AA3054" s="43">
        <f t="shared" si="384"/>
        <v>-4.6766956678423741E-3</v>
      </c>
      <c r="AD3054" s="42">
        <f>Beazley_data[[#This Row],[Cat_incurred]]+Beazley_data[[#This Row],[incurred_exc_cat]]</f>
        <v>62881026.801675096</v>
      </c>
      <c r="AE3054" s="40">
        <f t="shared" si="385"/>
        <v>54271669.399279997</v>
      </c>
      <c r="AF3054" s="43">
        <f t="shared" si="386"/>
        <v>-0.15863446799573327</v>
      </c>
    </row>
    <row r="3055" spans="1:32" x14ac:dyDescent="0.25">
      <c r="A3055" s="46" t="s">
        <v>3345</v>
      </c>
      <c r="B3055" s="46" t="s">
        <v>64</v>
      </c>
      <c r="C3055">
        <v>2018</v>
      </c>
      <c r="D3055" s="84">
        <v>127764345.8501</v>
      </c>
      <c r="E3055">
        <v>33078700.150638599</v>
      </c>
      <c r="F3055">
        <v>9538827.0399999991</v>
      </c>
      <c r="G3055">
        <v>10224328.439999999</v>
      </c>
      <c r="H3055">
        <v>47236936.237501897</v>
      </c>
      <c r="I3055">
        <v>67974494.157501906</v>
      </c>
      <c r="J3055">
        <v>1.0113805764845301</v>
      </c>
      <c r="K3055">
        <v>56775763.277501903</v>
      </c>
      <c r="L3055">
        <v>78198822.597501904</v>
      </c>
      <c r="M3055" s="38">
        <f>IF(OR(Beazley_data[[#This Row],[total_RC]]&lt;0.6,Beazley_data[[#This Row],[total_RC]]&gt;2),1,Beazley_data[[#This Row],[total_RC]])</f>
        <v>1.0113805764845301</v>
      </c>
      <c r="P3055" s="39" t="str">
        <f>Beazley_data[[#This Row],[key]]</f>
        <v>UC2018</v>
      </c>
      <c r="Q3055" s="40">
        <f>Beazley_data[[#This Row],[WEP]]</f>
        <v>127764345.8501</v>
      </c>
      <c r="R3055" s="40">
        <f t="shared" si="379"/>
        <v>124307008.928372</v>
      </c>
      <c r="S3055" s="41">
        <f t="shared" si="380"/>
        <v>-2.7812888038519064E-2</v>
      </c>
      <c r="U3055" s="42">
        <f>Beazley_data[[#This Row],[Acq_costs]]</f>
        <v>33078700.150638599</v>
      </c>
      <c r="V3055" s="40">
        <f t="shared" si="381"/>
        <v>32311939.5938676</v>
      </c>
      <c r="W3055" s="43">
        <f t="shared" si="382"/>
        <v>-2.3729945227940464E-2</v>
      </c>
      <c r="Y3055" s="44">
        <f>Beazley_data[[#This Row],[total_RC]]</f>
        <v>1.0113805764845301</v>
      </c>
      <c r="Z3055" s="45">
        <f t="shared" si="383"/>
        <v>1.0017122485771199</v>
      </c>
      <c r="AA3055" s="43">
        <f t="shared" si="384"/>
        <v>-9.6518016238131051E-3</v>
      </c>
      <c r="AD3055" s="42">
        <f>Beazley_data[[#This Row],[Cat_incurred]]+Beazley_data[[#This Row],[incurred_exc_cat]]</f>
        <v>78198822.597501904</v>
      </c>
      <c r="AE3055" s="40">
        <f t="shared" si="385"/>
        <v>39635622.200072497</v>
      </c>
      <c r="AF3055" s="43">
        <f t="shared" si="386"/>
        <v>-0.97294298050299988</v>
      </c>
    </row>
    <row r="3056" spans="1:32" x14ac:dyDescent="0.25">
      <c r="A3056" s="48" t="s">
        <v>3346</v>
      </c>
      <c r="B3056" s="48" t="s">
        <v>64</v>
      </c>
      <c r="C3056" s="49">
        <v>2019</v>
      </c>
      <c r="D3056" s="85">
        <v>83964105.012199998</v>
      </c>
      <c r="E3056" s="49">
        <v>20328861.965156201</v>
      </c>
      <c r="F3056" s="49">
        <v>5167223.3459999999</v>
      </c>
      <c r="G3056" s="49">
        <v>7929377.8459999999</v>
      </c>
      <c r="H3056" s="49">
        <v>15944500.245984901</v>
      </c>
      <c r="I3056" s="49">
        <v>18790815.392684899</v>
      </c>
      <c r="J3056" s="49">
        <v>1.0037686114451501</v>
      </c>
      <c r="K3056" s="49">
        <v>21111723.591984902</v>
      </c>
      <c r="L3056" s="49">
        <v>26720193.2386849</v>
      </c>
      <c r="M3056" s="38">
        <f>IF(OR(Beazley_data[[#This Row],[total_RC]]&lt;0.6,Beazley_data[[#This Row],[total_RC]]&gt;2),1,Beazley_data[[#This Row],[total_RC]])</f>
        <v>1.0037686114451501</v>
      </c>
      <c r="P3056" s="39" t="str">
        <f>Beazley_data[[#This Row],[key]]</f>
        <v>UC2019</v>
      </c>
      <c r="Q3056" s="40">
        <f>Beazley_data[[#This Row],[WEP]]</f>
        <v>83964105.012199998</v>
      </c>
      <c r="R3056" s="40">
        <f t="shared" si="379"/>
        <v>45375250.897760503</v>
      </c>
      <c r="S3056" s="41">
        <f t="shared" si="380"/>
        <v>-0.85043836344592094</v>
      </c>
      <c r="U3056" s="42">
        <f>Beazley_data[[#This Row],[Acq_costs]]</f>
        <v>20328861.965156201</v>
      </c>
      <c r="V3056" s="40">
        <f t="shared" si="381"/>
        <v>12602105.393995799</v>
      </c>
      <c r="W3056" s="43">
        <f t="shared" si="382"/>
        <v>-0.61313219732646984</v>
      </c>
      <c r="Y3056" s="44">
        <f>Beazley_data[[#This Row],[total_RC]]</f>
        <v>1.0037686114451501</v>
      </c>
      <c r="Z3056" s="45">
        <f t="shared" si="383"/>
        <v>1.0052798727682899</v>
      </c>
      <c r="AA3056" s="43">
        <f t="shared" si="384"/>
        <v>1.5033239638810212E-3</v>
      </c>
      <c r="AD3056" s="42">
        <f>Beazley_data[[#This Row],[Cat_incurred]]+Beazley_data[[#This Row],[incurred_exc_cat]]</f>
        <v>26720193.2386849</v>
      </c>
      <c r="AE3056" s="40">
        <f t="shared" si="385"/>
        <v>11252949.684405399</v>
      </c>
      <c r="AF3056" s="43">
        <f t="shared" si="386"/>
        <v>-1.3745057063317689</v>
      </c>
    </row>
    <row r="3057" spans="1:32" x14ac:dyDescent="0.25">
      <c r="A3057" s="46" t="s">
        <v>3347</v>
      </c>
      <c r="B3057" s="46" t="s">
        <v>64</v>
      </c>
      <c r="C3057">
        <v>2020</v>
      </c>
      <c r="D3057" s="84">
        <v>32192434.118900001</v>
      </c>
      <c r="E3057">
        <v>8358109.6150538595</v>
      </c>
      <c r="F3057">
        <v>233908.0564</v>
      </c>
      <c r="G3057">
        <v>248244.5564</v>
      </c>
      <c r="H3057">
        <v>11582539.8795</v>
      </c>
      <c r="I3057">
        <v>16028231.159499999</v>
      </c>
      <c r="J3057">
        <v>1.1384797934961699</v>
      </c>
      <c r="K3057">
        <v>11816447.935900001</v>
      </c>
      <c r="L3057">
        <v>16276475.7159</v>
      </c>
      <c r="M3057" s="38">
        <f>IF(OR(Beazley_data[[#This Row],[total_RC]]&lt;0.6,Beazley_data[[#This Row],[total_RC]]&gt;2),1,Beazley_data[[#This Row],[total_RC]])</f>
        <v>1.1384797934961699</v>
      </c>
      <c r="P3057" s="39" t="str">
        <f>Beazley_data[[#This Row],[key]]</f>
        <v>UC2020</v>
      </c>
      <c r="Q3057" s="40">
        <f>Beazley_data[[#This Row],[WEP]]</f>
        <v>32192434.118900001</v>
      </c>
      <c r="R3057" s="40">
        <f t="shared" si="379"/>
        <v>44192168.030154802</v>
      </c>
      <c r="S3057" s="41">
        <f t="shared" si="380"/>
        <v>0.27153530695906813</v>
      </c>
      <c r="U3057" s="42">
        <f>Beazley_data[[#This Row],[Acq_costs]]</f>
        <v>8358109.6150538595</v>
      </c>
      <c r="V3057" s="40">
        <f t="shared" si="381"/>
        <v>10462859.9693726</v>
      </c>
      <c r="W3057" s="43">
        <f t="shared" si="382"/>
        <v>0.20116396095139091</v>
      </c>
      <c r="Y3057" s="44">
        <f>Beazley_data[[#This Row],[total_RC]]</f>
        <v>1.1384797934961699</v>
      </c>
      <c r="Z3057" s="45">
        <f t="shared" si="383"/>
        <v>1.19643080252377</v>
      </c>
      <c r="AA3057" s="43">
        <f t="shared" si="384"/>
        <v>4.8436573937546003E-2</v>
      </c>
      <c r="AD3057" s="42">
        <f>Beazley_data[[#This Row],[Cat_incurred]]+Beazley_data[[#This Row],[incurred_exc_cat]]</f>
        <v>16276475.715899998</v>
      </c>
      <c r="AE3057" s="40">
        <f t="shared" si="385"/>
        <v>5156911.9985999996</v>
      </c>
      <c r="AF3057" s="43">
        <f t="shared" si="386"/>
        <v>-2.1562446131170634</v>
      </c>
    </row>
    <row r="3058" spans="1:32" x14ac:dyDescent="0.25">
      <c r="A3058" s="48" t="s">
        <v>3348</v>
      </c>
      <c r="B3058" s="48" t="s">
        <v>64</v>
      </c>
      <c r="C3058" s="49">
        <v>2021</v>
      </c>
      <c r="D3058" s="85">
        <v>39292465.334200002</v>
      </c>
      <c r="E3058" s="49">
        <v>10239883.389096599</v>
      </c>
      <c r="F3058" s="49">
        <v>1302158.22</v>
      </c>
      <c r="G3058" s="49">
        <v>1345535.22</v>
      </c>
      <c r="H3058" s="49">
        <v>4472106.1237000003</v>
      </c>
      <c r="I3058" s="49">
        <v>6814172.9937000005</v>
      </c>
      <c r="J3058" s="49">
        <v>1.11876477034129</v>
      </c>
      <c r="K3058" s="49">
        <v>5774264.3437000001</v>
      </c>
      <c r="L3058" s="49">
        <v>8159708.2137000002</v>
      </c>
      <c r="M3058" s="38">
        <f>IF(OR(Beazley_data[[#This Row],[total_RC]]&lt;0.6,Beazley_data[[#This Row],[total_RC]]&gt;2),1,Beazley_data[[#This Row],[total_RC]])</f>
        <v>1.11876477034129</v>
      </c>
      <c r="P3058" s="39" t="str">
        <f>Beazley_data[[#This Row],[key]]</f>
        <v>UC2021</v>
      </c>
      <c r="Q3058" s="40">
        <f>Beazley_data[[#This Row],[WEP]]</f>
        <v>39292465.334200002</v>
      </c>
      <c r="R3058" s="40">
        <f t="shared" si="379"/>
        <v>56624177.558732003</v>
      </c>
      <c r="S3058" s="41">
        <f t="shared" si="380"/>
        <v>0.30608324874220239</v>
      </c>
      <c r="U3058" s="42">
        <f>Beazley_data[[#This Row],[Acq_costs]]</f>
        <v>10239883.389096599</v>
      </c>
      <c r="V3058" s="40">
        <f t="shared" si="381"/>
        <v>12761500.437864101</v>
      </c>
      <c r="W3058" s="43">
        <f t="shared" si="382"/>
        <v>0.19759565585922167</v>
      </c>
      <c r="Y3058" s="44">
        <f>Beazley_data[[#This Row],[total_RC]]</f>
        <v>1.11876477034129</v>
      </c>
      <c r="Z3058" s="45">
        <f t="shared" si="383"/>
        <v>1.1474063315551899</v>
      </c>
      <c r="AA3058" s="43">
        <f t="shared" si="384"/>
        <v>2.4962003804771829E-2</v>
      </c>
      <c r="AD3058" s="42">
        <f>Beazley_data[[#This Row],[Cat_incurred]]+Beazley_data[[#This Row],[incurred_exc_cat]]</f>
        <v>8159708.2137000002</v>
      </c>
      <c r="AE3058" s="40">
        <f t="shared" si="385"/>
        <v>58636.312599999997</v>
      </c>
      <c r="AF3058" s="43">
        <f t="shared" si="386"/>
        <v>-138.15793561855048</v>
      </c>
    </row>
    <row r="3059" spans="1:32" x14ac:dyDescent="0.25">
      <c r="A3059" s="46" t="s">
        <v>3349</v>
      </c>
      <c r="B3059" s="46" t="s">
        <v>64</v>
      </c>
      <c r="C3059">
        <v>2022</v>
      </c>
      <c r="D3059" s="84">
        <v>41099459.613399997</v>
      </c>
      <c r="E3059">
        <v>10663325.2959</v>
      </c>
      <c r="F3059">
        <v>0</v>
      </c>
      <c r="G3059">
        <v>0</v>
      </c>
      <c r="H3059">
        <v>467110.6</v>
      </c>
      <c r="I3059">
        <v>1787279</v>
      </c>
      <c r="J3059">
        <v>1.1975310585988701</v>
      </c>
      <c r="K3059">
        <v>467110.6</v>
      </c>
      <c r="L3059">
        <v>1787279</v>
      </c>
      <c r="M3059" s="38">
        <f>IF(OR(Beazley_data[[#This Row],[total_RC]]&lt;0.6,Beazley_data[[#This Row],[total_RC]]&gt;2),1,Beazley_data[[#This Row],[total_RC]])</f>
        <v>1.1975310585988701</v>
      </c>
      <c r="P3059" s="39" t="str">
        <f>Beazley_data[[#This Row],[key]]</f>
        <v>UC2022</v>
      </c>
      <c r="Q3059" s="40">
        <f>Beazley_data[[#This Row],[WEP]]</f>
        <v>41099459.613399997</v>
      </c>
      <c r="R3059" s="40">
        <f t="shared" si="379"/>
        <v>7269499.8971375003</v>
      </c>
      <c r="S3059" s="41">
        <f t="shared" si="380"/>
        <v>-4.6536845993468781</v>
      </c>
      <c r="U3059" s="42">
        <f>Beazley_data[[#This Row],[Acq_costs]]</f>
        <v>10663325.2959</v>
      </c>
      <c r="V3059" s="40">
        <f t="shared" si="381"/>
        <v>2481135.8703625002</v>
      </c>
      <c r="W3059" s="43">
        <f t="shared" si="382"/>
        <v>-3.2977595154198718</v>
      </c>
      <c r="Y3059" s="44">
        <f>Beazley_data[[#This Row],[total_RC]]</f>
        <v>1.1975310585988701</v>
      </c>
      <c r="Z3059" s="45">
        <f t="shared" si="383"/>
        <v>1.0948867048055599</v>
      </c>
      <c r="AA3059" s="43">
        <f t="shared" si="384"/>
        <v>-9.3748835694866431E-2</v>
      </c>
      <c r="AD3059" s="42">
        <f>Beazley_data[[#This Row],[Cat_incurred]]+Beazley_data[[#This Row],[incurred_exc_cat]]</f>
        <v>1787279</v>
      </c>
      <c r="AE3059" s="40">
        <f t="shared" si="385"/>
        <v>0</v>
      </c>
      <c r="AF3059" s="43" t="str">
        <f t="shared" si="386"/>
        <v>no values</v>
      </c>
    </row>
    <row r="3060" spans="1:32" x14ac:dyDescent="0.25">
      <c r="A3060" s="48" t="s">
        <v>3350</v>
      </c>
      <c r="B3060" s="48" t="s">
        <v>64</v>
      </c>
      <c r="C3060" s="49">
        <v>2023</v>
      </c>
      <c r="D3060" s="85">
        <v>65013761.2117</v>
      </c>
      <c r="E3060" s="49">
        <v>14758659.081458701</v>
      </c>
      <c r="F3060" s="49">
        <v>376290.82827068202</v>
      </c>
      <c r="G3060" s="49">
        <v>379970.38827068201</v>
      </c>
      <c r="H3060" s="49">
        <v>220810.9730046</v>
      </c>
      <c r="I3060" s="49">
        <v>738328.04084747995</v>
      </c>
      <c r="J3060" s="49">
        <v>1.0452028710510199</v>
      </c>
      <c r="K3060" s="49">
        <v>597101.80127528205</v>
      </c>
      <c r="L3060" s="49">
        <v>1118298.4291181599</v>
      </c>
      <c r="M3060" s="38">
        <f>IF(OR(Beazley_data[[#This Row],[total_RC]]&lt;0.6,Beazley_data[[#This Row],[total_RC]]&gt;2),1,Beazley_data[[#This Row],[total_RC]])</f>
        <v>1.0452028710510199</v>
      </c>
      <c r="P3060" s="39" t="str">
        <f>Beazley_data[[#This Row],[key]]</f>
        <v>UC2023</v>
      </c>
      <c r="Q3060" s="40">
        <f>Beazley_data[[#This Row],[WEP]]</f>
        <v>65013761.2117</v>
      </c>
      <c r="R3060" s="40">
        <f t="shared" si="379"/>
        <v>0</v>
      </c>
      <c r="S3060" s="41" t="str">
        <f t="shared" si="380"/>
        <v>no values</v>
      </c>
      <c r="U3060" s="42">
        <f>Beazley_data[[#This Row],[Acq_costs]]</f>
        <v>14758659.081458701</v>
      </c>
      <c r="V3060" s="40">
        <f t="shared" si="381"/>
        <v>0</v>
      </c>
      <c r="W3060" s="43" t="str">
        <f t="shared" si="382"/>
        <v>no values</v>
      </c>
      <c r="Y3060" s="44">
        <f>Beazley_data[[#This Row],[total_RC]]</f>
        <v>1.0452028710510199</v>
      </c>
      <c r="Z3060" s="45">
        <f t="shared" si="383"/>
        <v>0</v>
      </c>
      <c r="AA3060" s="43" t="str">
        <f t="shared" si="384"/>
        <v>no values</v>
      </c>
      <c r="AD3060" s="42">
        <f>Beazley_data[[#This Row],[Cat_incurred]]+Beazley_data[[#This Row],[incurred_exc_cat]]</f>
        <v>1118298.429118162</v>
      </c>
      <c r="AE3060" s="40">
        <f t="shared" si="385"/>
        <v>0</v>
      </c>
      <c r="AF3060" s="43" t="str">
        <f t="shared" si="386"/>
        <v>no values</v>
      </c>
    </row>
    <row r="3061" spans="1:32" x14ac:dyDescent="0.25">
      <c r="A3061" s="46" t="s">
        <v>3351</v>
      </c>
      <c r="B3061" s="46" t="s">
        <v>64</v>
      </c>
      <c r="C3061">
        <v>2024</v>
      </c>
      <c r="D3061" s="84">
        <v>9608934.9663999993</v>
      </c>
      <c r="E3061">
        <v>2009072.3291140301</v>
      </c>
      <c r="F3061">
        <v>0</v>
      </c>
      <c r="G3061">
        <v>0</v>
      </c>
      <c r="H3061">
        <v>0</v>
      </c>
      <c r="I3061">
        <v>15000</v>
      </c>
      <c r="J3061">
        <v>1.0493947313576499</v>
      </c>
      <c r="K3061">
        <v>0</v>
      </c>
      <c r="L3061">
        <v>15000</v>
      </c>
      <c r="M3061" s="38">
        <f>IF(OR(Beazley_data[[#This Row],[total_RC]]&lt;0.6,Beazley_data[[#This Row],[total_RC]]&gt;2),1,Beazley_data[[#This Row],[total_RC]])</f>
        <v>1.0493947313576499</v>
      </c>
      <c r="P3061" s="39" t="str">
        <f>Beazley_data[[#This Row],[key]]</f>
        <v>UC2024</v>
      </c>
      <c r="Q3061" s="40">
        <f>Beazley_data[[#This Row],[WEP]]</f>
        <v>9608934.9663999993</v>
      </c>
      <c r="R3061" s="40">
        <f t="shared" si="379"/>
        <v>0</v>
      </c>
      <c r="S3061" s="41" t="str">
        <f t="shared" si="380"/>
        <v>no values</v>
      </c>
      <c r="U3061" s="42">
        <f>Beazley_data[[#This Row],[Acq_costs]]</f>
        <v>2009072.3291140301</v>
      </c>
      <c r="V3061" s="40">
        <f t="shared" si="381"/>
        <v>0</v>
      </c>
      <c r="W3061" s="43" t="str">
        <f t="shared" si="382"/>
        <v>no values</v>
      </c>
      <c r="Y3061" s="44">
        <f>Beazley_data[[#This Row],[total_RC]]</f>
        <v>1.0493947313576499</v>
      </c>
      <c r="Z3061" s="45">
        <f t="shared" si="383"/>
        <v>0</v>
      </c>
      <c r="AA3061" s="43" t="str">
        <f t="shared" si="384"/>
        <v>no values</v>
      </c>
      <c r="AD3061" s="42">
        <f>Beazley_data[[#This Row],[Cat_incurred]]+Beazley_data[[#This Row],[incurred_exc_cat]]</f>
        <v>15000</v>
      </c>
      <c r="AE3061" s="40">
        <f t="shared" si="385"/>
        <v>0</v>
      </c>
      <c r="AF3061" s="43" t="str">
        <f t="shared" si="386"/>
        <v>no values</v>
      </c>
    </row>
    <row r="3062" spans="1:32" x14ac:dyDescent="0.25">
      <c r="A3062" s="48" t="s">
        <v>3352</v>
      </c>
      <c r="B3062" s="48" t="s">
        <v>174</v>
      </c>
      <c r="C3062" s="49">
        <v>2018</v>
      </c>
      <c r="D3062" s="85">
        <v>0</v>
      </c>
      <c r="E3062" s="49">
        <v>0</v>
      </c>
      <c r="F3062" s="49">
        <v>0</v>
      </c>
      <c r="G3062" s="49">
        <v>0</v>
      </c>
      <c r="H3062" s="49">
        <v>0</v>
      </c>
      <c r="I3062" s="49">
        <v>0</v>
      </c>
      <c r="J3062" s="49"/>
      <c r="K3062" s="49">
        <v>0</v>
      </c>
      <c r="L3062" s="49">
        <v>0</v>
      </c>
      <c r="M3062" s="38">
        <f>IF(OR(Beazley_data[[#This Row],[total_RC]]&lt;0.6,Beazley_data[[#This Row],[total_RC]]&gt;2),1,Beazley_data[[#This Row],[total_RC]])</f>
        <v>1</v>
      </c>
      <c r="P3062" s="39" t="str">
        <f>Beazley_data[[#This Row],[key]]</f>
        <v>UR2018</v>
      </c>
      <c r="Q3062" s="40">
        <f>Beazley_data[[#This Row],[WEP]]</f>
        <v>0</v>
      </c>
      <c r="R3062" s="40">
        <f t="shared" si="379"/>
        <v>0</v>
      </c>
      <c r="S3062" s="41" t="str">
        <f t="shared" si="380"/>
        <v>no values</v>
      </c>
      <c r="U3062" s="42">
        <f>Beazley_data[[#This Row],[Acq_costs]]</f>
        <v>0</v>
      </c>
      <c r="V3062" s="40">
        <f t="shared" si="381"/>
        <v>0</v>
      </c>
      <c r="W3062" s="43" t="str">
        <f t="shared" si="382"/>
        <v>no values</v>
      </c>
      <c r="Y3062" s="44">
        <f>Beazley_data[[#This Row],[total_RC]]</f>
        <v>0</v>
      </c>
      <c r="Z3062" s="45">
        <f t="shared" si="383"/>
        <v>0</v>
      </c>
      <c r="AA3062" s="43" t="str">
        <f t="shared" si="384"/>
        <v>no values</v>
      </c>
      <c r="AD3062" s="42">
        <f>Beazley_data[[#This Row],[Cat_incurred]]+Beazley_data[[#This Row],[incurred_exc_cat]]</f>
        <v>0</v>
      </c>
      <c r="AE3062" s="40">
        <f t="shared" si="385"/>
        <v>0</v>
      </c>
      <c r="AF3062" s="43" t="str">
        <f t="shared" si="386"/>
        <v>no values</v>
      </c>
    </row>
    <row r="3063" spans="1:32" x14ac:dyDescent="0.25">
      <c r="A3063" s="46" t="s">
        <v>3353</v>
      </c>
      <c r="B3063" s="46" t="s">
        <v>174</v>
      </c>
      <c r="C3063">
        <v>2019</v>
      </c>
      <c r="D3063" s="84">
        <v>22724289.379299998</v>
      </c>
      <c r="E3063">
        <v>7828538.8883367302</v>
      </c>
      <c r="F3063">
        <v>1112677.3203</v>
      </c>
      <c r="G3063">
        <v>1175876.5666</v>
      </c>
      <c r="H3063">
        <v>3451116.4915775401</v>
      </c>
      <c r="I3063">
        <v>4649432.0274775401</v>
      </c>
      <c r="J3063">
        <v>1.03353236848717</v>
      </c>
      <c r="K3063">
        <v>4563793.8118775403</v>
      </c>
      <c r="L3063">
        <v>5825308.5940775396</v>
      </c>
      <c r="M3063" s="38">
        <f>IF(OR(Beazley_data[[#This Row],[total_RC]]&lt;0.6,Beazley_data[[#This Row],[total_RC]]&gt;2),1,Beazley_data[[#This Row],[total_RC]])</f>
        <v>1.03353236848717</v>
      </c>
      <c r="P3063" s="39" t="str">
        <f>Beazley_data[[#This Row],[key]]</f>
        <v>UR2019</v>
      </c>
      <c r="Q3063" s="40">
        <f>Beazley_data[[#This Row],[WEP]]</f>
        <v>22724289.379299998</v>
      </c>
      <c r="R3063" s="40">
        <f t="shared" si="379"/>
        <v>91115088.000599995</v>
      </c>
      <c r="S3063" s="41">
        <f t="shared" si="380"/>
        <v>0.75059795388497719</v>
      </c>
      <c r="U3063" s="42">
        <f>Beazley_data[[#This Row],[Acq_costs]]</f>
        <v>7828538.8883367302</v>
      </c>
      <c r="V3063" s="40">
        <f t="shared" si="381"/>
        <v>21469977.650199998</v>
      </c>
      <c r="W3063" s="43">
        <f t="shared" si="382"/>
        <v>0.63537275092301715</v>
      </c>
      <c r="Y3063" s="44">
        <f>Beazley_data[[#This Row],[total_RC]]</f>
        <v>1.03353236848717</v>
      </c>
      <c r="Z3063" s="45">
        <f t="shared" si="383"/>
        <v>1.00720054398058</v>
      </c>
      <c r="AA3063" s="43">
        <f t="shared" si="384"/>
        <v>-2.6143576533947645E-2</v>
      </c>
      <c r="AD3063" s="42">
        <f>Beazley_data[[#This Row],[Cat_incurred]]+Beazley_data[[#This Row],[incurred_exc_cat]]</f>
        <v>5825308.5940775406</v>
      </c>
      <c r="AE3063" s="40">
        <f t="shared" si="385"/>
        <v>12626641.469653999</v>
      </c>
      <c r="AF3063" s="43">
        <f t="shared" si="386"/>
        <v>0.53864940189537447</v>
      </c>
    </row>
    <row r="3064" spans="1:32" x14ac:dyDescent="0.25">
      <c r="A3064" s="48" t="s">
        <v>3354</v>
      </c>
      <c r="B3064" s="48" t="s">
        <v>174</v>
      </c>
      <c r="C3064" s="49">
        <v>2020</v>
      </c>
      <c r="D3064" s="85">
        <v>11154061.7863</v>
      </c>
      <c r="E3064" s="49">
        <v>3675991.8890602598</v>
      </c>
      <c r="F3064" s="49">
        <v>708613.44030000002</v>
      </c>
      <c r="G3064" s="49">
        <v>764618.68099999998</v>
      </c>
      <c r="H3064" s="49">
        <v>95039.167499999996</v>
      </c>
      <c r="I3064" s="49">
        <v>149316.42749999999</v>
      </c>
      <c r="J3064" s="49">
        <v>1.0557857244183499</v>
      </c>
      <c r="K3064" s="49">
        <v>803652.6078</v>
      </c>
      <c r="L3064" s="49">
        <v>913935.10849999997</v>
      </c>
      <c r="M3064" s="38">
        <f>IF(OR(Beazley_data[[#This Row],[total_RC]]&lt;0.6,Beazley_data[[#This Row],[total_RC]]&gt;2),1,Beazley_data[[#This Row],[total_RC]])</f>
        <v>1.0557857244183499</v>
      </c>
      <c r="P3064" s="39" t="str">
        <f>Beazley_data[[#This Row],[key]]</f>
        <v>UR2020</v>
      </c>
      <c r="Q3064" s="40">
        <f>Beazley_data[[#This Row],[WEP]]</f>
        <v>11154061.7863</v>
      </c>
      <c r="R3064" s="40">
        <f t="shared" si="379"/>
        <v>94329243.895899996</v>
      </c>
      <c r="S3064" s="41">
        <f t="shared" si="380"/>
        <v>0.88175393625958221</v>
      </c>
      <c r="U3064" s="42">
        <f>Beazley_data[[#This Row],[Acq_costs]]</f>
        <v>3675991.8890602598</v>
      </c>
      <c r="V3064" s="40">
        <f t="shared" si="381"/>
        <v>21029671.146400001</v>
      </c>
      <c r="W3064" s="43">
        <f t="shared" si="382"/>
        <v>0.82519974451956468</v>
      </c>
      <c r="Y3064" s="44">
        <f>Beazley_data[[#This Row],[total_RC]]</f>
        <v>1.0557857244183499</v>
      </c>
      <c r="Z3064" s="45">
        <f t="shared" si="383"/>
        <v>1.01068376822152</v>
      </c>
      <c r="AA3064" s="43">
        <f t="shared" si="384"/>
        <v>-4.462519099935186E-2</v>
      </c>
      <c r="AD3064" s="42">
        <f>Beazley_data[[#This Row],[Cat_incurred]]+Beazley_data[[#This Row],[incurred_exc_cat]]</f>
        <v>913935.10849999997</v>
      </c>
      <c r="AE3064" s="40">
        <f t="shared" si="385"/>
        <v>5946736.4441</v>
      </c>
      <c r="AF3064" s="43">
        <f t="shared" si="386"/>
        <v>0.84631316402011525</v>
      </c>
    </row>
    <row r="3065" spans="1:32" x14ac:dyDescent="0.25">
      <c r="A3065" s="46" t="s">
        <v>3355</v>
      </c>
      <c r="B3065" s="46" t="s">
        <v>174</v>
      </c>
      <c r="C3065">
        <v>2021</v>
      </c>
      <c r="D3065" s="84">
        <v>17346170.420299999</v>
      </c>
      <c r="E3065">
        <v>5766952.9706787402</v>
      </c>
      <c r="F3065">
        <v>608848.67689999996</v>
      </c>
      <c r="G3065">
        <v>682001.13190000004</v>
      </c>
      <c r="H3065">
        <v>1153900.05</v>
      </c>
      <c r="I3065">
        <v>1188005.54</v>
      </c>
      <c r="J3065">
        <v>1.0603992661173101</v>
      </c>
      <c r="K3065">
        <v>1762748.7268999999</v>
      </c>
      <c r="L3065">
        <v>1870006.6719</v>
      </c>
      <c r="M3065" s="38">
        <f>IF(OR(Beazley_data[[#This Row],[total_RC]]&lt;0.6,Beazley_data[[#This Row],[total_RC]]&gt;2),1,Beazley_data[[#This Row],[total_RC]])</f>
        <v>1.0603992661173101</v>
      </c>
      <c r="P3065" s="39" t="str">
        <f>Beazley_data[[#This Row],[key]]</f>
        <v>UR2021</v>
      </c>
      <c r="Q3065" s="40">
        <f>Beazley_data[[#This Row],[WEP]]</f>
        <v>17346170.420299999</v>
      </c>
      <c r="R3065" s="40">
        <f t="shared" si="379"/>
        <v>45730276.184199996</v>
      </c>
      <c r="S3065" s="41">
        <f t="shared" si="380"/>
        <v>0.62068520315883913</v>
      </c>
      <c r="U3065" s="42">
        <f>Beazley_data[[#This Row],[Acq_costs]]</f>
        <v>5766952.9706787402</v>
      </c>
      <c r="V3065" s="40">
        <f t="shared" si="381"/>
        <v>5350366.7015000004</v>
      </c>
      <c r="W3065" s="43">
        <f t="shared" si="382"/>
        <v>-7.7861255577481789E-2</v>
      </c>
      <c r="Y3065" s="44">
        <f>Beazley_data[[#This Row],[total_RC]]</f>
        <v>1.0603992661173101</v>
      </c>
      <c r="Z3065" s="45">
        <f t="shared" si="383"/>
        <v>1.0028571753306701</v>
      </c>
      <c r="AA3065" s="43">
        <f t="shared" si="384"/>
        <v>-5.7378151348088755E-2</v>
      </c>
      <c r="AD3065" s="42">
        <f>Beazley_data[[#This Row],[Cat_incurred]]+Beazley_data[[#This Row],[incurred_exc_cat]]</f>
        <v>1870006.6719</v>
      </c>
      <c r="AE3065" s="40">
        <f t="shared" si="385"/>
        <v>221548.38380000001</v>
      </c>
      <c r="AF3065" s="43">
        <f t="shared" si="386"/>
        <v>-7.4406242998735879</v>
      </c>
    </row>
    <row r="3066" spans="1:32" x14ac:dyDescent="0.25">
      <c r="A3066" s="48" t="s">
        <v>3356</v>
      </c>
      <c r="B3066" s="48" t="s">
        <v>174</v>
      </c>
      <c r="C3066" s="49">
        <v>2022</v>
      </c>
      <c r="D3066" s="85">
        <v>22371788.746599998</v>
      </c>
      <c r="E3066" s="49">
        <v>8087615.9793698303</v>
      </c>
      <c r="F3066" s="49">
        <v>1084822.6248000001</v>
      </c>
      <c r="G3066" s="49">
        <v>1385317.9146</v>
      </c>
      <c r="H3066" s="49">
        <v>322128.02370000002</v>
      </c>
      <c r="I3066" s="49">
        <v>466086.27370000002</v>
      </c>
      <c r="J3066" s="49">
        <v>1.03469811711815</v>
      </c>
      <c r="K3066" s="49">
        <v>1406950.6484999999</v>
      </c>
      <c r="L3066" s="49">
        <v>1851404.1883</v>
      </c>
      <c r="M3066" s="38">
        <f>IF(OR(Beazley_data[[#This Row],[total_RC]]&lt;0.6,Beazley_data[[#This Row],[total_RC]]&gt;2),1,Beazley_data[[#This Row],[total_RC]])</f>
        <v>1.03469811711815</v>
      </c>
      <c r="P3066" s="39" t="str">
        <f>Beazley_data[[#This Row],[key]]</f>
        <v>UR2022</v>
      </c>
      <c r="Q3066" s="40">
        <f>Beazley_data[[#This Row],[WEP]]</f>
        <v>22371788.746599998</v>
      </c>
      <c r="R3066" s="40">
        <f t="shared" si="379"/>
        <v>15489288.850500001</v>
      </c>
      <c r="S3066" s="41">
        <f t="shared" si="380"/>
        <v>-0.44433930844267444</v>
      </c>
      <c r="U3066" s="42">
        <f>Beazley_data[[#This Row],[Acq_costs]]</f>
        <v>8087615.9793698303</v>
      </c>
      <c r="V3066" s="40">
        <f t="shared" si="381"/>
        <v>3959466.2881</v>
      </c>
      <c r="W3066" s="43">
        <f t="shared" si="382"/>
        <v>-1.0426025607736076</v>
      </c>
      <c r="Y3066" s="44">
        <f>Beazley_data[[#This Row],[total_RC]]</f>
        <v>1.03469811711815</v>
      </c>
      <c r="Z3066" s="45">
        <f t="shared" si="383"/>
        <v>1.03588559092909</v>
      </c>
      <c r="AA3066" s="43">
        <f t="shared" si="384"/>
        <v>1.1463368361703315E-3</v>
      </c>
      <c r="AD3066" s="42">
        <f>Beazley_data[[#This Row],[Cat_incurred]]+Beazley_data[[#This Row],[incurred_exc_cat]]</f>
        <v>1851404.1883</v>
      </c>
      <c r="AE3066" s="40">
        <f t="shared" si="385"/>
        <v>0</v>
      </c>
      <c r="AF3066" s="43" t="str">
        <f t="shared" si="386"/>
        <v>no values</v>
      </c>
    </row>
    <row r="3067" spans="1:32" x14ac:dyDescent="0.25">
      <c r="A3067" s="46" t="s">
        <v>3357</v>
      </c>
      <c r="B3067" s="46" t="s">
        <v>174</v>
      </c>
      <c r="C3067">
        <v>2023</v>
      </c>
      <c r="D3067" s="84">
        <v>56138168.583999999</v>
      </c>
      <c r="E3067">
        <v>20815333.427231099</v>
      </c>
      <c r="F3067">
        <v>47261.150500000003</v>
      </c>
      <c r="G3067">
        <v>84678.411099999998</v>
      </c>
      <c r="H3067">
        <v>8361.1294190000008</v>
      </c>
      <c r="I3067">
        <v>41049.929419</v>
      </c>
      <c r="J3067">
        <v>1.03180634120588</v>
      </c>
      <c r="K3067">
        <v>55622.279919000001</v>
      </c>
      <c r="L3067">
        <v>125728.340519</v>
      </c>
      <c r="M3067" s="38">
        <f>IF(OR(Beazley_data[[#This Row],[total_RC]]&lt;0.6,Beazley_data[[#This Row],[total_RC]]&gt;2),1,Beazley_data[[#This Row],[total_RC]])</f>
        <v>1.03180634120588</v>
      </c>
      <c r="P3067" s="39" t="str">
        <f>Beazley_data[[#This Row],[key]]</f>
        <v>UR2023</v>
      </c>
      <c r="Q3067" s="40">
        <f>Beazley_data[[#This Row],[WEP]]</f>
        <v>56138168.583999999</v>
      </c>
      <c r="R3067" s="40">
        <f t="shared" si="379"/>
        <v>0</v>
      </c>
      <c r="S3067" s="41" t="str">
        <f t="shared" si="380"/>
        <v>no values</v>
      </c>
      <c r="U3067" s="42">
        <f>Beazley_data[[#This Row],[Acq_costs]]</f>
        <v>20815333.427231099</v>
      </c>
      <c r="V3067" s="40">
        <f t="shared" si="381"/>
        <v>0</v>
      </c>
      <c r="W3067" s="43" t="str">
        <f t="shared" si="382"/>
        <v>no values</v>
      </c>
      <c r="Y3067" s="44">
        <f>Beazley_data[[#This Row],[total_RC]]</f>
        <v>1.03180634120588</v>
      </c>
      <c r="Z3067" s="45">
        <f t="shared" si="383"/>
        <v>0</v>
      </c>
      <c r="AA3067" s="43" t="str">
        <f t="shared" si="384"/>
        <v>no values</v>
      </c>
      <c r="AD3067" s="42">
        <f>Beazley_data[[#This Row],[Cat_incurred]]+Beazley_data[[#This Row],[incurred_exc_cat]]</f>
        <v>125728.34051899999</v>
      </c>
      <c r="AE3067" s="40">
        <f t="shared" si="385"/>
        <v>0</v>
      </c>
      <c r="AF3067" s="43" t="str">
        <f t="shared" si="386"/>
        <v>no values</v>
      </c>
    </row>
    <row r="3068" spans="1:32" x14ac:dyDescent="0.25">
      <c r="A3068" s="48" t="s">
        <v>3358</v>
      </c>
      <c r="B3068" s="48" t="s">
        <v>174</v>
      </c>
      <c r="C3068" s="49">
        <v>2024</v>
      </c>
      <c r="D3068" s="85">
        <v>26316983.383200001</v>
      </c>
      <c r="E3068" s="49">
        <v>9639883.1690593008</v>
      </c>
      <c r="F3068" s="49">
        <v>0</v>
      </c>
      <c r="G3068" s="49">
        <v>0</v>
      </c>
      <c r="H3068" s="49">
        <v>0</v>
      </c>
      <c r="I3068" s="49">
        <v>25000</v>
      </c>
      <c r="J3068" s="49">
        <v>1.05556343193035</v>
      </c>
      <c r="K3068" s="49">
        <v>0</v>
      </c>
      <c r="L3068" s="49">
        <v>25000</v>
      </c>
      <c r="M3068" s="38">
        <f>IF(OR(Beazley_data[[#This Row],[total_RC]]&lt;0.6,Beazley_data[[#This Row],[total_RC]]&gt;2),1,Beazley_data[[#This Row],[total_RC]])</f>
        <v>1.05556343193035</v>
      </c>
      <c r="P3068" s="39" t="str">
        <f>Beazley_data[[#This Row],[key]]</f>
        <v>UR2024</v>
      </c>
      <c r="Q3068" s="40">
        <f>Beazley_data[[#This Row],[WEP]]</f>
        <v>26316983.383200001</v>
      </c>
      <c r="R3068" s="40">
        <f t="shared" si="379"/>
        <v>0</v>
      </c>
      <c r="S3068" s="41" t="str">
        <f t="shared" si="380"/>
        <v>no values</v>
      </c>
      <c r="U3068" s="42">
        <f>Beazley_data[[#This Row],[Acq_costs]]</f>
        <v>9639883.1690593008</v>
      </c>
      <c r="V3068" s="40">
        <f t="shared" si="381"/>
        <v>0</v>
      </c>
      <c r="W3068" s="43" t="str">
        <f t="shared" si="382"/>
        <v>no values</v>
      </c>
      <c r="Y3068" s="44">
        <f>Beazley_data[[#This Row],[total_RC]]</f>
        <v>1.05556343193035</v>
      </c>
      <c r="Z3068" s="45">
        <f t="shared" si="383"/>
        <v>0</v>
      </c>
      <c r="AA3068" s="43" t="str">
        <f t="shared" si="384"/>
        <v>no values</v>
      </c>
      <c r="AD3068" s="42">
        <f>Beazley_data[[#This Row],[Cat_incurred]]+Beazley_data[[#This Row],[incurred_exc_cat]]</f>
        <v>25000</v>
      </c>
      <c r="AE3068" s="40">
        <f t="shared" si="385"/>
        <v>0</v>
      </c>
      <c r="AF3068" s="43" t="str">
        <f t="shared" si="386"/>
        <v>no values</v>
      </c>
    </row>
    <row r="3069" spans="1:32" x14ac:dyDescent="0.25">
      <c r="A3069" s="46" t="s">
        <v>3359</v>
      </c>
      <c r="B3069" s="46" t="s">
        <v>106</v>
      </c>
      <c r="C3069">
        <v>2019</v>
      </c>
      <c r="D3069" s="84">
        <v>13061655.5013</v>
      </c>
      <c r="E3069">
        <v>4528531.0288998801</v>
      </c>
      <c r="F3069">
        <v>2093352.8178000001</v>
      </c>
      <c r="G3069">
        <v>2102788.8177999998</v>
      </c>
      <c r="H3069">
        <v>1596225.09</v>
      </c>
      <c r="I3069">
        <v>1603144.59</v>
      </c>
      <c r="J3069">
        <v>1.01408827614843</v>
      </c>
      <c r="K3069">
        <v>3689577.9078000002</v>
      </c>
      <c r="L3069">
        <v>3705933.4078000002</v>
      </c>
      <c r="M3069" s="38">
        <f>IF(OR(Beazley_data[[#This Row],[total_RC]]&lt;0.6,Beazley_data[[#This Row],[total_RC]]&gt;2),1,Beazley_data[[#This Row],[total_RC]])</f>
        <v>1.01408827614843</v>
      </c>
      <c r="P3069" s="39" t="str">
        <f>Beazley_data[[#This Row],[key]]</f>
        <v>US2019</v>
      </c>
      <c r="Q3069" s="40">
        <f>Beazley_data[[#This Row],[WEP]]</f>
        <v>13061655.5013</v>
      </c>
      <c r="R3069" s="40">
        <f t="shared" si="379"/>
        <v>14093509.086525099</v>
      </c>
      <c r="S3069" s="41">
        <f t="shared" si="380"/>
        <v>7.321480966097095E-2</v>
      </c>
      <c r="U3069" s="42">
        <f>Beazley_data[[#This Row],[Acq_costs]]</f>
        <v>4528531.0288998801</v>
      </c>
      <c r="V3069" s="40">
        <f t="shared" si="381"/>
        <v>4737825.35654095</v>
      </c>
      <c r="W3069" s="43">
        <f t="shared" si="382"/>
        <v>4.4175188380914505E-2</v>
      </c>
      <c r="Y3069" s="44">
        <f>Beazley_data[[#This Row],[total_RC]]</f>
        <v>1.01408827614843</v>
      </c>
      <c r="Z3069" s="45">
        <f t="shared" si="383"/>
        <v>1.00733551804263</v>
      </c>
      <c r="AA3069" s="43">
        <f t="shared" si="384"/>
        <v>-6.703583845550685E-3</v>
      </c>
      <c r="AD3069" s="42">
        <f>Beazley_data[[#This Row],[Cat_incurred]]+Beazley_data[[#This Row],[incurred_exc_cat]]</f>
        <v>3705933.4078000002</v>
      </c>
      <c r="AE3069" s="40">
        <f t="shared" si="385"/>
        <v>1919870.1577999999</v>
      </c>
      <c r="AF3069" s="43">
        <f t="shared" si="386"/>
        <v>-0.93030418892841671</v>
      </c>
    </row>
    <row r="3070" spans="1:32" x14ac:dyDescent="0.25">
      <c r="A3070" s="48" t="s">
        <v>3360</v>
      </c>
      <c r="B3070" s="48" t="s">
        <v>106</v>
      </c>
      <c r="C3070" s="49">
        <v>2020</v>
      </c>
      <c r="D3070" s="85">
        <v>53796518.042000003</v>
      </c>
      <c r="E3070" s="49">
        <v>15686893.925354</v>
      </c>
      <c r="F3070" s="49">
        <v>2357063.7566999998</v>
      </c>
      <c r="G3070" s="49">
        <v>3256057.7566999998</v>
      </c>
      <c r="H3070" s="49">
        <v>10629084.5140565</v>
      </c>
      <c r="I3070" s="49">
        <v>13806352.6140565</v>
      </c>
      <c r="J3070" s="49">
        <v>1.05864981806327</v>
      </c>
      <c r="K3070" s="49">
        <v>12986148.2707565</v>
      </c>
      <c r="L3070" s="49">
        <v>17062410.370756499</v>
      </c>
      <c r="M3070" s="38">
        <f>IF(OR(Beazley_data[[#This Row],[total_RC]]&lt;0.6,Beazley_data[[#This Row],[total_RC]]&gt;2),1,Beazley_data[[#This Row],[total_RC]])</f>
        <v>1.05864981806327</v>
      </c>
      <c r="P3070" s="39" t="str">
        <f>Beazley_data[[#This Row],[key]]</f>
        <v>US2020</v>
      </c>
      <c r="Q3070" s="40">
        <f>Beazley_data[[#This Row],[WEP]]</f>
        <v>53796518.042000003</v>
      </c>
      <c r="R3070" s="40">
        <f t="shared" si="379"/>
        <v>45692072.234868102</v>
      </c>
      <c r="S3070" s="41">
        <f t="shared" si="380"/>
        <v>-0.1773709400937897</v>
      </c>
      <c r="U3070" s="42">
        <f>Beazley_data[[#This Row],[Acq_costs]]</f>
        <v>15686893.925354</v>
      </c>
      <c r="V3070" s="40">
        <f t="shared" si="381"/>
        <v>15378922.1137459</v>
      </c>
      <c r="W3070" s="43">
        <f t="shared" si="382"/>
        <v>-2.0025578472292978E-2</v>
      </c>
      <c r="Y3070" s="44">
        <f>Beazley_data[[#This Row],[total_RC]]</f>
        <v>1.05864981806327</v>
      </c>
      <c r="Z3070" s="45">
        <f t="shared" si="383"/>
        <v>1.0206010554922</v>
      </c>
      <c r="AA3070" s="43">
        <f t="shared" si="384"/>
        <v>-3.7280739977993013E-2</v>
      </c>
      <c r="AD3070" s="42">
        <f>Beazley_data[[#This Row],[Cat_incurred]]+Beazley_data[[#This Row],[incurred_exc_cat]]</f>
        <v>17062410.370756499</v>
      </c>
      <c r="AE3070" s="40">
        <f t="shared" si="385"/>
        <v>2514229.6817000001</v>
      </c>
      <c r="AF3070" s="43">
        <f t="shared" si="386"/>
        <v>-5.7863371811042041</v>
      </c>
    </row>
    <row r="3071" spans="1:32" x14ac:dyDescent="0.25">
      <c r="A3071" s="46" t="s">
        <v>3361</v>
      </c>
      <c r="B3071" s="46" t="s">
        <v>106</v>
      </c>
      <c r="C3071">
        <v>2021</v>
      </c>
      <c r="D3071" s="84">
        <v>73610156.653500006</v>
      </c>
      <c r="E3071">
        <v>22302829.9478506</v>
      </c>
      <c r="F3071">
        <v>3305668.5210659802</v>
      </c>
      <c r="G3071">
        <v>4463680.8424904598</v>
      </c>
      <c r="H3071">
        <v>9913650.0654078797</v>
      </c>
      <c r="I3071">
        <v>14714533.612317899</v>
      </c>
      <c r="J3071">
        <v>1.0602865024258099</v>
      </c>
      <c r="K3071">
        <v>13219318.586473901</v>
      </c>
      <c r="L3071">
        <v>19178214.454808298</v>
      </c>
      <c r="M3071" s="38">
        <f>IF(OR(Beazley_data[[#This Row],[total_RC]]&lt;0.6,Beazley_data[[#This Row],[total_RC]]&gt;2),1,Beazley_data[[#This Row],[total_RC]])</f>
        <v>1.0602865024258099</v>
      </c>
      <c r="P3071" s="39" t="str">
        <f>Beazley_data[[#This Row],[key]]</f>
        <v>US2021</v>
      </c>
      <c r="Q3071" s="40">
        <f>Beazley_data[[#This Row],[WEP]]</f>
        <v>73610156.653500006</v>
      </c>
      <c r="R3071" s="40">
        <f t="shared" si="379"/>
        <v>53600789.184560999</v>
      </c>
      <c r="S3071" s="41">
        <f t="shared" si="380"/>
        <v>-0.37330359819967801</v>
      </c>
      <c r="U3071" s="42">
        <f>Beazley_data[[#This Row],[Acq_costs]]</f>
        <v>22302829.9478506</v>
      </c>
      <c r="V3071" s="40">
        <f t="shared" si="381"/>
        <v>18076204.370790198</v>
      </c>
      <c r="W3071" s="43">
        <f t="shared" si="382"/>
        <v>-0.23382262616428004</v>
      </c>
      <c r="Y3071" s="44">
        <f>Beazley_data[[#This Row],[total_RC]]</f>
        <v>1.0602865024258099</v>
      </c>
      <c r="Z3071" s="45">
        <f t="shared" si="383"/>
        <v>1.03618594299555</v>
      </c>
      <c r="AA3071" s="43">
        <f t="shared" si="384"/>
        <v>-2.325891370479961E-2</v>
      </c>
      <c r="AD3071" s="42">
        <f>Beazley_data[[#This Row],[Cat_incurred]]+Beazley_data[[#This Row],[incurred_exc_cat]]</f>
        <v>19178214.454808358</v>
      </c>
      <c r="AE3071" s="40">
        <f t="shared" si="385"/>
        <v>1171297.34880019</v>
      </c>
      <c r="AF3071" s="43">
        <f t="shared" si="386"/>
        <v>-15.373480631927857</v>
      </c>
    </row>
    <row r="3072" spans="1:32" x14ac:dyDescent="0.25">
      <c r="A3072" s="48" t="s">
        <v>3362</v>
      </c>
      <c r="B3072" s="48" t="s">
        <v>106</v>
      </c>
      <c r="C3072" s="49">
        <v>2022</v>
      </c>
      <c r="D3072" s="85">
        <v>80336327.5669</v>
      </c>
      <c r="E3072" s="49">
        <v>25440675.1301977</v>
      </c>
      <c r="F3072" s="49">
        <v>2435008.77293535</v>
      </c>
      <c r="G3072" s="49">
        <v>13627519.5123794</v>
      </c>
      <c r="H3072" s="49">
        <v>4416021.4080194402</v>
      </c>
      <c r="I3072" s="49">
        <v>8289125.8880194398</v>
      </c>
      <c r="J3072" s="49">
        <v>1.0346971485055201</v>
      </c>
      <c r="K3072" s="49">
        <v>6851030.1809548</v>
      </c>
      <c r="L3072" s="49">
        <v>21916645.400398798</v>
      </c>
      <c r="M3072" s="38">
        <f>IF(OR(Beazley_data[[#This Row],[total_RC]]&lt;0.6,Beazley_data[[#This Row],[total_RC]]&gt;2),1,Beazley_data[[#This Row],[total_RC]])</f>
        <v>1.0346971485055201</v>
      </c>
      <c r="P3072" s="39" t="str">
        <f>Beazley_data[[#This Row],[key]]</f>
        <v>US2022</v>
      </c>
      <c r="Q3072" s="40">
        <f>Beazley_data[[#This Row],[WEP]]</f>
        <v>80336327.5669</v>
      </c>
      <c r="R3072" s="40">
        <f t="shared" si="379"/>
        <v>32582059.6038341</v>
      </c>
      <c r="S3072" s="41">
        <f t="shared" si="380"/>
        <v>-1.4656614266780854</v>
      </c>
      <c r="U3072" s="42">
        <f>Beazley_data[[#This Row],[Acq_costs]]</f>
        <v>25440675.1301977</v>
      </c>
      <c r="V3072" s="40">
        <f t="shared" si="381"/>
        <v>10266953.3930439</v>
      </c>
      <c r="W3072" s="43">
        <f t="shared" si="382"/>
        <v>-1.4779186343082409</v>
      </c>
      <c r="Y3072" s="44">
        <f>Beazley_data[[#This Row],[total_RC]]</f>
        <v>1.0346971485055201</v>
      </c>
      <c r="Z3072" s="45">
        <f t="shared" si="383"/>
        <v>1.07571139059273</v>
      </c>
      <c r="AA3072" s="43">
        <f t="shared" si="384"/>
        <v>3.8127552097975456E-2</v>
      </c>
      <c r="AD3072" s="42">
        <f>Beazley_data[[#This Row],[Cat_incurred]]+Beazley_data[[#This Row],[incurred_exc_cat]]</f>
        <v>21916645.400398839</v>
      </c>
      <c r="AE3072" s="40">
        <f t="shared" si="385"/>
        <v>0</v>
      </c>
      <c r="AF3072" s="43" t="str">
        <f t="shared" si="386"/>
        <v>no values</v>
      </c>
    </row>
    <row r="3073" spans="1:32" x14ac:dyDescent="0.25">
      <c r="A3073" s="46" t="s">
        <v>3363</v>
      </c>
      <c r="B3073" s="46" t="s">
        <v>106</v>
      </c>
      <c r="C3073">
        <v>2023</v>
      </c>
      <c r="D3073" s="84">
        <v>101659756.6534</v>
      </c>
      <c r="E3073">
        <v>30801675.3895192</v>
      </c>
      <c r="F3073">
        <v>1036350.2278</v>
      </c>
      <c r="G3073">
        <v>1820413.2278</v>
      </c>
      <c r="H3073">
        <v>230486.77230000001</v>
      </c>
      <c r="I3073">
        <v>782961.47239999997</v>
      </c>
      <c r="J3073">
        <v>1.06551353311894</v>
      </c>
      <c r="K3073">
        <v>1266837.0001000001</v>
      </c>
      <c r="L3073">
        <v>2603374.7001999998</v>
      </c>
      <c r="M3073" s="38">
        <f>IF(OR(Beazley_data[[#This Row],[total_RC]]&lt;0.6,Beazley_data[[#This Row],[total_RC]]&gt;2),1,Beazley_data[[#This Row],[total_RC]])</f>
        <v>1.06551353311894</v>
      </c>
      <c r="P3073" s="39" t="str">
        <f>Beazley_data[[#This Row],[key]]</f>
        <v>US2023</v>
      </c>
      <c r="Q3073" s="40">
        <f>Beazley_data[[#This Row],[WEP]]</f>
        <v>101659756.6534</v>
      </c>
      <c r="R3073" s="40">
        <f t="shared" si="379"/>
        <v>0</v>
      </c>
      <c r="S3073" s="41" t="str">
        <f t="shared" si="380"/>
        <v>no values</v>
      </c>
      <c r="U3073" s="42">
        <f>Beazley_data[[#This Row],[Acq_costs]]</f>
        <v>30801675.3895192</v>
      </c>
      <c r="V3073" s="40">
        <f t="shared" si="381"/>
        <v>0</v>
      </c>
      <c r="W3073" s="43" t="str">
        <f t="shared" si="382"/>
        <v>no values</v>
      </c>
      <c r="Y3073" s="44">
        <f>Beazley_data[[#This Row],[total_RC]]</f>
        <v>1.06551353311894</v>
      </c>
      <c r="Z3073" s="45">
        <f t="shared" si="383"/>
        <v>0</v>
      </c>
      <c r="AA3073" s="43" t="str">
        <f t="shared" si="384"/>
        <v>no values</v>
      </c>
      <c r="AD3073" s="42">
        <f>Beazley_data[[#This Row],[Cat_incurred]]+Beazley_data[[#This Row],[incurred_exc_cat]]</f>
        <v>2603374.7001999998</v>
      </c>
      <c r="AE3073" s="40">
        <f t="shared" si="385"/>
        <v>0</v>
      </c>
      <c r="AF3073" s="43" t="str">
        <f t="shared" si="386"/>
        <v>no values</v>
      </c>
    </row>
    <row r="3074" spans="1:32" x14ac:dyDescent="0.25">
      <c r="A3074" s="48" t="s">
        <v>3364</v>
      </c>
      <c r="B3074" s="48" t="s">
        <v>106</v>
      </c>
      <c r="C3074" s="49">
        <v>2024</v>
      </c>
      <c r="D3074" s="85">
        <v>45563180.645499997</v>
      </c>
      <c r="E3074" s="49">
        <v>16448482.124546001</v>
      </c>
      <c r="F3074" s="49">
        <v>35914</v>
      </c>
      <c r="G3074" s="49">
        <v>96000</v>
      </c>
      <c r="H3074" s="49">
        <v>0</v>
      </c>
      <c r="I3074" s="49">
        <v>0</v>
      </c>
      <c r="J3074" s="49">
        <v>1.0115758306396301</v>
      </c>
      <c r="K3074" s="49">
        <v>35914</v>
      </c>
      <c r="L3074" s="49">
        <v>96000</v>
      </c>
      <c r="M3074" s="38">
        <f>IF(OR(Beazley_data[[#This Row],[total_RC]]&lt;0.6,Beazley_data[[#This Row],[total_RC]]&gt;2),1,Beazley_data[[#This Row],[total_RC]])</f>
        <v>1.0115758306396301</v>
      </c>
      <c r="P3074" s="39" t="str">
        <f>Beazley_data[[#This Row],[key]]</f>
        <v>US2024</v>
      </c>
      <c r="Q3074" s="40">
        <f>Beazley_data[[#This Row],[WEP]]</f>
        <v>45563180.645499997</v>
      </c>
      <c r="R3074" s="40">
        <f t="shared" ref="R3074:R3137" si="387">IFERROR(INDEX($AJ$4:$CZ$182,MATCH($B3074,$AI$4:$AI$182,0),MATCH($C3074&amp;"WEP",$AJ$1:$FQ$1,0)),0)</f>
        <v>0</v>
      </c>
      <c r="S3074" s="41" t="str">
        <f t="shared" ref="S3074:S3137" si="388">IFERROR((R3074-Q3074)/R3074,"no values")</f>
        <v>no values</v>
      </c>
      <c r="U3074" s="42">
        <f>Beazley_data[[#This Row],[Acq_costs]]</f>
        <v>16448482.124546001</v>
      </c>
      <c r="V3074" s="40">
        <f t="shared" ref="V3074:V3137" si="389">IFERROR(INDEX($AJ$4:$FQ$182,MATCH($B3074,$AI$4:$AI$182,0),MATCH($C3074&amp;"Acquisition Cost",$AJ$1:$FQ$1,0)),0)</f>
        <v>0</v>
      </c>
      <c r="W3074" s="43" t="str">
        <f t="shared" ref="W3074:W3137" si="390">IFERROR((V3074-U3074)/V3074,"no values")</f>
        <v>no values</v>
      </c>
      <c r="Y3074" s="44">
        <f>Beazley_data[[#This Row],[total_RC]]</f>
        <v>1.0115758306396301</v>
      </c>
      <c r="Z3074" s="45">
        <f t="shared" ref="Z3074:Z3137" si="391">IFERROR(INDEX($AJ$4:$FQ$182,MATCH($B3074,$AI$4:$AI$182,0),MATCH($C3074&amp;"RC",$AJ$1:$FQ$1,0)),0)</f>
        <v>0</v>
      </c>
      <c r="AA3074" s="43" t="str">
        <f t="shared" ref="AA3074:AA3137" si="392">IFERROR((Z3074-Y3074)/Z3074,"no values")</f>
        <v>no values</v>
      </c>
      <c r="AD3074" s="42">
        <f>Beazley_data[[#This Row],[Cat_incurred]]+Beazley_data[[#This Row],[incurred_exc_cat]]</f>
        <v>96000</v>
      </c>
      <c r="AE3074" s="40">
        <f t="shared" ref="AE3074:AE3137" si="393">IFERROR(INDEX($AJ$4:$FQ$182,MATCH($B3074,$AI$4:$AI$182,0),MATCH($C3074&amp;"Total Incurred (Cat)",$AJ$1:$FQ$1,0)),0)+IFERROR(INDEX($AJ$4:$FQ$182,MATCH($B3074,$AI$4:$AI$182,0),MATCH($C3074&amp;"Total Incurred (Non Cat)",$AJ$1:$FQ$1,0)),0)</f>
        <v>0</v>
      </c>
      <c r="AF3074" s="43" t="str">
        <f t="shared" ref="AF3074:AF3137" si="394">IFERROR((AE3074-AD3074)/AE3074,"no values")</f>
        <v>no values</v>
      </c>
    </row>
    <row r="3075" spans="1:32" x14ac:dyDescent="0.25">
      <c r="A3075" s="46" t="s">
        <v>3365</v>
      </c>
      <c r="B3075" s="46" t="s">
        <v>3366</v>
      </c>
      <c r="C3075">
        <v>2002</v>
      </c>
      <c r="D3075" s="84">
        <v>5862.7358000000004</v>
      </c>
      <c r="E3075">
        <v>1954.24526666667</v>
      </c>
      <c r="F3075">
        <v>0</v>
      </c>
      <c r="G3075">
        <v>0</v>
      </c>
      <c r="H3075">
        <v>0</v>
      </c>
      <c r="I3075">
        <v>0</v>
      </c>
      <c r="J3075">
        <v>1.01</v>
      </c>
      <c r="K3075">
        <v>0</v>
      </c>
      <c r="L3075">
        <v>0</v>
      </c>
      <c r="M3075" s="38">
        <f>IF(OR(Beazley_data[[#This Row],[total_RC]]&lt;0.6,Beazley_data[[#This Row],[total_RC]]&gt;2),1,Beazley_data[[#This Row],[total_RC]])</f>
        <v>1.01</v>
      </c>
      <c r="P3075" s="39" t="str">
        <f>Beazley_data[[#This Row],[key]]</f>
        <v>UT2002</v>
      </c>
      <c r="Q3075" s="40">
        <f>Beazley_data[[#This Row],[WEP]]</f>
        <v>5862.7358000000004</v>
      </c>
      <c r="R3075" s="40">
        <f t="shared" si="387"/>
        <v>0</v>
      </c>
      <c r="S3075" s="41" t="str">
        <f t="shared" si="388"/>
        <v>no values</v>
      </c>
      <c r="U3075" s="42">
        <f>Beazley_data[[#This Row],[Acq_costs]]</f>
        <v>1954.24526666667</v>
      </c>
      <c r="V3075" s="40">
        <f t="shared" si="389"/>
        <v>0</v>
      </c>
      <c r="W3075" s="43" t="str">
        <f t="shared" si="390"/>
        <v>no values</v>
      </c>
      <c r="Y3075" s="44">
        <f>Beazley_data[[#This Row],[total_RC]]</f>
        <v>1.01</v>
      </c>
      <c r="Z3075" s="45">
        <f t="shared" si="391"/>
        <v>0</v>
      </c>
      <c r="AA3075" s="43" t="str">
        <f t="shared" si="392"/>
        <v>no values</v>
      </c>
      <c r="AD3075" s="42">
        <f>Beazley_data[[#This Row],[Cat_incurred]]+Beazley_data[[#This Row],[incurred_exc_cat]]</f>
        <v>0</v>
      </c>
      <c r="AE3075" s="40">
        <f t="shared" si="393"/>
        <v>0</v>
      </c>
      <c r="AF3075" s="43" t="str">
        <f t="shared" si="394"/>
        <v>no values</v>
      </c>
    </row>
    <row r="3076" spans="1:32" x14ac:dyDescent="0.25">
      <c r="A3076" s="48" t="s">
        <v>3367</v>
      </c>
      <c r="B3076" s="48" t="s">
        <v>3366</v>
      </c>
      <c r="C3076" s="49">
        <v>2003</v>
      </c>
      <c r="D3076" s="85">
        <v>23250</v>
      </c>
      <c r="E3076" s="49">
        <v>6750</v>
      </c>
      <c r="F3076" s="49">
        <v>0</v>
      </c>
      <c r="G3076" s="49">
        <v>0</v>
      </c>
      <c r="H3076" s="49">
        <v>0</v>
      </c>
      <c r="I3076" s="49">
        <v>0</v>
      </c>
      <c r="J3076" s="49">
        <v>2.7999999999990002</v>
      </c>
      <c r="K3076" s="49">
        <v>0</v>
      </c>
      <c r="L3076" s="49">
        <v>0</v>
      </c>
      <c r="M3076" s="38">
        <f>IF(OR(Beazley_data[[#This Row],[total_RC]]&lt;0.6,Beazley_data[[#This Row],[total_RC]]&gt;2),1,Beazley_data[[#This Row],[total_RC]])</f>
        <v>1</v>
      </c>
      <c r="P3076" s="39" t="str">
        <f>Beazley_data[[#This Row],[key]]</f>
        <v>UT2003</v>
      </c>
      <c r="Q3076" s="40">
        <f>Beazley_data[[#This Row],[WEP]]</f>
        <v>23250</v>
      </c>
      <c r="R3076" s="40">
        <f t="shared" si="387"/>
        <v>0</v>
      </c>
      <c r="S3076" s="41" t="str">
        <f t="shared" si="388"/>
        <v>no values</v>
      </c>
      <c r="U3076" s="42">
        <f>Beazley_data[[#This Row],[Acq_costs]]</f>
        <v>6750</v>
      </c>
      <c r="V3076" s="40">
        <f t="shared" si="389"/>
        <v>0</v>
      </c>
      <c r="W3076" s="43" t="str">
        <f t="shared" si="390"/>
        <v>no values</v>
      </c>
      <c r="Y3076" s="44">
        <f>Beazley_data[[#This Row],[total_RC]]</f>
        <v>2.7999999999990002</v>
      </c>
      <c r="Z3076" s="45">
        <f t="shared" si="391"/>
        <v>0</v>
      </c>
      <c r="AA3076" s="43" t="str">
        <f t="shared" si="392"/>
        <v>no values</v>
      </c>
      <c r="AD3076" s="42">
        <f>Beazley_data[[#This Row],[Cat_incurred]]+Beazley_data[[#This Row],[incurred_exc_cat]]</f>
        <v>0</v>
      </c>
      <c r="AE3076" s="40">
        <f t="shared" si="393"/>
        <v>0</v>
      </c>
      <c r="AF3076" s="43" t="str">
        <f t="shared" si="394"/>
        <v>no values</v>
      </c>
    </row>
    <row r="3077" spans="1:32" x14ac:dyDescent="0.25">
      <c r="A3077" s="46" t="s">
        <v>3368</v>
      </c>
      <c r="B3077" s="46" t="s">
        <v>14</v>
      </c>
      <c r="C3077">
        <v>1993</v>
      </c>
      <c r="D3077" s="84">
        <v>698.64160000000004</v>
      </c>
      <c r="E3077">
        <v>265.00198620689702</v>
      </c>
      <c r="F3077">
        <v>0</v>
      </c>
      <c r="G3077">
        <v>0</v>
      </c>
      <c r="H3077">
        <v>0</v>
      </c>
      <c r="I3077">
        <v>0</v>
      </c>
      <c r="K3077">
        <v>0</v>
      </c>
      <c r="L3077">
        <v>0</v>
      </c>
      <c r="M3077" s="38">
        <f>IF(OR(Beazley_data[[#This Row],[total_RC]]&lt;0.6,Beazley_data[[#This Row],[total_RC]]&gt;2),1,Beazley_data[[#This Row],[total_RC]])</f>
        <v>1</v>
      </c>
      <c r="P3077" s="39" t="str">
        <f>Beazley_data[[#This Row],[key]]</f>
        <v>V1993</v>
      </c>
      <c r="Q3077" s="40">
        <f>Beazley_data[[#This Row],[WEP]]</f>
        <v>698.64160000000004</v>
      </c>
      <c r="R3077" s="40">
        <f t="shared" si="387"/>
        <v>0</v>
      </c>
      <c r="S3077" s="41" t="str">
        <f t="shared" si="388"/>
        <v>no values</v>
      </c>
      <c r="U3077" s="42">
        <f>Beazley_data[[#This Row],[Acq_costs]]</f>
        <v>265.00198620689702</v>
      </c>
      <c r="V3077" s="40">
        <f t="shared" si="389"/>
        <v>0</v>
      </c>
      <c r="W3077" s="43" t="str">
        <f t="shared" si="390"/>
        <v>no values</v>
      </c>
      <c r="Y3077" s="44">
        <f>Beazley_data[[#This Row],[total_RC]]</f>
        <v>0</v>
      </c>
      <c r="Z3077" s="45">
        <f t="shared" si="391"/>
        <v>0</v>
      </c>
      <c r="AA3077" s="43" t="str">
        <f t="shared" si="392"/>
        <v>no values</v>
      </c>
      <c r="AD3077" s="42">
        <f>Beazley_data[[#This Row],[Cat_incurred]]+Beazley_data[[#This Row],[incurred_exc_cat]]</f>
        <v>0</v>
      </c>
      <c r="AE3077" s="40">
        <f t="shared" si="393"/>
        <v>0</v>
      </c>
      <c r="AF3077" s="43" t="str">
        <f t="shared" si="394"/>
        <v>no values</v>
      </c>
    </row>
    <row r="3078" spans="1:32" x14ac:dyDescent="0.25">
      <c r="A3078" s="48" t="s">
        <v>3369</v>
      </c>
      <c r="B3078" s="48" t="s">
        <v>14</v>
      </c>
      <c r="C3078" s="49">
        <v>1994</v>
      </c>
      <c r="D3078" s="85">
        <v>1148.7008000000001</v>
      </c>
      <c r="E3078" s="49">
        <v>435.71409655172403</v>
      </c>
      <c r="F3078" s="49">
        <v>0</v>
      </c>
      <c r="G3078" s="49">
        <v>0</v>
      </c>
      <c r="H3078" s="49">
        <v>18315.164400000001</v>
      </c>
      <c r="I3078" s="49">
        <v>18315.164400000001</v>
      </c>
      <c r="J3078" s="49"/>
      <c r="K3078" s="49">
        <v>18315.164400000001</v>
      </c>
      <c r="L3078" s="49">
        <v>18315.164400000001</v>
      </c>
      <c r="M3078" s="38">
        <f>IF(OR(Beazley_data[[#This Row],[total_RC]]&lt;0.6,Beazley_data[[#This Row],[total_RC]]&gt;2),1,Beazley_data[[#This Row],[total_RC]])</f>
        <v>1</v>
      </c>
      <c r="P3078" s="39" t="str">
        <f>Beazley_data[[#This Row],[key]]</f>
        <v>V1994</v>
      </c>
      <c r="Q3078" s="40">
        <f>Beazley_data[[#This Row],[WEP]]</f>
        <v>1148.7008000000001</v>
      </c>
      <c r="R3078" s="40">
        <f t="shared" si="387"/>
        <v>0</v>
      </c>
      <c r="S3078" s="41" t="str">
        <f t="shared" si="388"/>
        <v>no values</v>
      </c>
      <c r="U3078" s="42">
        <f>Beazley_data[[#This Row],[Acq_costs]]</f>
        <v>435.71409655172403</v>
      </c>
      <c r="V3078" s="40">
        <f t="shared" si="389"/>
        <v>0</v>
      </c>
      <c r="W3078" s="43" t="str">
        <f t="shared" si="390"/>
        <v>no values</v>
      </c>
      <c r="Y3078" s="44">
        <f>Beazley_data[[#This Row],[total_RC]]</f>
        <v>0</v>
      </c>
      <c r="Z3078" s="45">
        <f t="shared" si="391"/>
        <v>0</v>
      </c>
      <c r="AA3078" s="43" t="str">
        <f t="shared" si="392"/>
        <v>no values</v>
      </c>
      <c r="AD3078" s="42">
        <f>Beazley_data[[#This Row],[Cat_incurred]]+Beazley_data[[#This Row],[incurred_exc_cat]]</f>
        <v>18315.164400000001</v>
      </c>
      <c r="AE3078" s="40">
        <f t="shared" si="393"/>
        <v>0</v>
      </c>
      <c r="AF3078" s="43" t="str">
        <f t="shared" si="394"/>
        <v>no values</v>
      </c>
    </row>
    <row r="3079" spans="1:32" x14ac:dyDescent="0.25">
      <c r="A3079" s="46" t="s">
        <v>3370</v>
      </c>
      <c r="B3079" s="46" t="s">
        <v>14</v>
      </c>
      <c r="C3079">
        <v>1998</v>
      </c>
      <c r="D3079" s="84">
        <v>0</v>
      </c>
      <c r="E3079">
        <v>0</v>
      </c>
      <c r="F3079">
        <v>0</v>
      </c>
      <c r="G3079">
        <v>0</v>
      </c>
      <c r="H3079">
        <v>0</v>
      </c>
      <c r="I3079">
        <v>0</v>
      </c>
      <c r="K3079">
        <v>0</v>
      </c>
      <c r="L3079">
        <v>0</v>
      </c>
      <c r="M3079" s="38">
        <f>IF(OR(Beazley_data[[#This Row],[total_RC]]&lt;0.6,Beazley_data[[#This Row],[total_RC]]&gt;2),1,Beazley_data[[#This Row],[total_RC]])</f>
        <v>1</v>
      </c>
      <c r="P3079" s="39" t="str">
        <f>Beazley_data[[#This Row],[key]]</f>
        <v>V1998</v>
      </c>
      <c r="Q3079" s="40">
        <f>Beazley_data[[#This Row],[WEP]]</f>
        <v>0</v>
      </c>
      <c r="R3079" s="40">
        <f t="shared" si="387"/>
        <v>0</v>
      </c>
      <c r="S3079" s="41" t="str">
        <f t="shared" si="388"/>
        <v>no values</v>
      </c>
      <c r="U3079" s="42">
        <f>Beazley_data[[#This Row],[Acq_costs]]</f>
        <v>0</v>
      </c>
      <c r="V3079" s="40">
        <f t="shared" si="389"/>
        <v>0</v>
      </c>
      <c r="W3079" s="43" t="str">
        <f t="shared" si="390"/>
        <v>no values</v>
      </c>
      <c r="Y3079" s="44">
        <f>Beazley_data[[#This Row],[total_RC]]</f>
        <v>0</v>
      </c>
      <c r="Z3079" s="45">
        <f t="shared" si="391"/>
        <v>0</v>
      </c>
      <c r="AA3079" s="43" t="str">
        <f t="shared" si="392"/>
        <v>no values</v>
      </c>
      <c r="AD3079" s="42">
        <f>Beazley_data[[#This Row],[Cat_incurred]]+Beazley_data[[#This Row],[incurred_exc_cat]]</f>
        <v>0</v>
      </c>
      <c r="AE3079" s="40">
        <f t="shared" si="393"/>
        <v>0</v>
      </c>
      <c r="AF3079" s="43" t="str">
        <f t="shared" si="394"/>
        <v>no values</v>
      </c>
    </row>
    <row r="3080" spans="1:32" x14ac:dyDescent="0.25">
      <c r="A3080" s="48" t="s">
        <v>3371</v>
      </c>
      <c r="B3080" s="48" t="s">
        <v>14</v>
      </c>
      <c r="C3080" s="49">
        <v>1999</v>
      </c>
      <c r="D3080" s="85">
        <v>13199.775600000001</v>
      </c>
      <c r="E3080" s="49">
        <v>3719.8057967741902</v>
      </c>
      <c r="F3080" s="49">
        <v>0</v>
      </c>
      <c r="G3080" s="49">
        <v>0</v>
      </c>
      <c r="H3080" s="49">
        <v>456.71900104000002</v>
      </c>
      <c r="I3080" s="49">
        <v>456.71900104000002</v>
      </c>
      <c r="J3080" s="49"/>
      <c r="K3080" s="49">
        <v>456.71900104000002</v>
      </c>
      <c r="L3080" s="49">
        <v>456.71900104000002</v>
      </c>
      <c r="M3080" s="38">
        <f>IF(OR(Beazley_data[[#This Row],[total_RC]]&lt;0.6,Beazley_data[[#This Row],[total_RC]]&gt;2),1,Beazley_data[[#This Row],[total_RC]])</f>
        <v>1</v>
      </c>
      <c r="P3080" s="39" t="str">
        <f>Beazley_data[[#This Row],[key]]</f>
        <v>V1999</v>
      </c>
      <c r="Q3080" s="40">
        <f>Beazley_data[[#This Row],[WEP]]</f>
        <v>13199.775600000001</v>
      </c>
      <c r="R3080" s="40">
        <f t="shared" si="387"/>
        <v>0</v>
      </c>
      <c r="S3080" s="41" t="str">
        <f t="shared" si="388"/>
        <v>no values</v>
      </c>
      <c r="U3080" s="42">
        <f>Beazley_data[[#This Row],[Acq_costs]]</f>
        <v>3719.8057967741902</v>
      </c>
      <c r="V3080" s="40">
        <f t="shared" si="389"/>
        <v>0</v>
      </c>
      <c r="W3080" s="43" t="str">
        <f t="shared" si="390"/>
        <v>no values</v>
      </c>
      <c r="Y3080" s="44">
        <f>Beazley_data[[#This Row],[total_RC]]</f>
        <v>0</v>
      </c>
      <c r="Z3080" s="45">
        <f t="shared" si="391"/>
        <v>0</v>
      </c>
      <c r="AA3080" s="43" t="str">
        <f t="shared" si="392"/>
        <v>no values</v>
      </c>
      <c r="AD3080" s="42">
        <f>Beazley_data[[#This Row],[Cat_incurred]]+Beazley_data[[#This Row],[incurred_exc_cat]]</f>
        <v>456.71900104000002</v>
      </c>
      <c r="AE3080" s="40">
        <f t="shared" si="393"/>
        <v>0</v>
      </c>
      <c r="AF3080" s="43" t="str">
        <f t="shared" si="394"/>
        <v>no values</v>
      </c>
    </row>
    <row r="3081" spans="1:32" x14ac:dyDescent="0.25">
      <c r="A3081" s="46" t="s">
        <v>3372</v>
      </c>
      <c r="B3081" s="46" t="s">
        <v>14</v>
      </c>
      <c r="C3081">
        <v>2000</v>
      </c>
      <c r="D3081" s="84">
        <v>77767.9902</v>
      </c>
      <c r="E3081">
        <v>19017.350406896599</v>
      </c>
      <c r="F3081">
        <v>9833.2298694199999</v>
      </c>
      <c r="G3081">
        <v>9833.2298694199999</v>
      </c>
      <c r="H3081">
        <v>12.55906384</v>
      </c>
      <c r="I3081">
        <v>12.55906384</v>
      </c>
      <c r="J3081">
        <v>0.99876139083198501</v>
      </c>
      <c r="K3081">
        <v>9845.7889332600007</v>
      </c>
      <c r="L3081">
        <v>9845.7889332600007</v>
      </c>
      <c r="M3081" s="38">
        <f>IF(OR(Beazley_data[[#This Row],[total_RC]]&lt;0.6,Beazley_data[[#This Row],[total_RC]]&gt;2),1,Beazley_data[[#This Row],[total_RC]])</f>
        <v>0.99876139083198501</v>
      </c>
      <c r="P3081" s="39" t="str">
        <f>Beazley_data[[#This Row],[key]]</f>
        <v>V2000</v>
      </c>
      <c r="Q3081" s="40">
        <f>Beazley_data[[#This Row],[WEP]]</f>
        <v>77767.9902</v>
      </c>
      <c r="R3081" s="40">
        <f t="shared" si="387"/>
        <v>48992.138663999998</v>
      </c>
      <c r="S3081" s="41">
        <f t="shared" si="388"/>
        <v>-0.58735650903814973</v>
      </c>
      <c r="U3081" s="42">
        <f>Beazley_data[[#This Row],[Acq_costs]]</f>
        <v>19017.350406896599</v>
      </c>
      <c r="V3081" s="40">
        <f t="shared" si="389"/>
        <v>15884.840768</v>
      </c>
      <c r="W3081" s="43">
        <f t="shared" si="390"/>
        <v>-0.19720119859224763</v>
      </c>
      <c r="Y3081" s="44">
        <f>Beazley_data[[#This Row],[total_RC]]</f>
        <v>0.99876139083198501</v>
      </c>
      <c r="Z3081" s="45">
        <f t="shared" si="391"/>
        <v>0.99867732169207701</v>
      </c>
      <c r="AA3081" s="43">
        <f t="shared" si="392"/>
        <v>-8.4180483607612286E-5</v>
      </c>
      <c r="AD3081" s="42">
        <f>Beazley_data[[#This Row],[Cat_incurred]]+Beazley_data[[#This Row],[incurred_exc_cat]]</f>
        <v>9845.7889332600007</v>
      </c>
      <c r="AE3081" s="40">
        <f t="shared" si="393"/>
        <v>147.76515599999999</v>
      </c>
      <c r="AF3081" s="43">
        <f t="shared" si="394"/>
        <v>-65.63133041499988</v>
      </c>
    </row>
    <row r="3082" spans="1:32" x14ac:dyDescent="0.25">
      <c r="A3082" s="48" t="s">
        <v>3373</v>
      </c>
      <c r="B3082" s="48" t="s">
        <v>14</v>
      </c>
      <c r="C3082" s="49">
        <v>2001</v>
      </c>
      <c r="D3082" s="85">
        <v>1130052.8361</v>
      </c>
      <c r="E3082" s="49">
        <v>118738.727063937</v>
      </c>
      <c r="F3082" s="49">
        <v>175777.06423816</v>
      </c>
      <c r="G3082" s="49">
        <v>175777.06423816</v>
      </c>
      <c r="H3082" s="49">
        <v>207271.236</v>
      </c>
      <c r="I3082" s="49">
        <v>207271.236</v>
      </c>
      <c r="J3082" s="49">
        <v>1.0514275259725301</v>
      </c>
      <c r="K3082" s="49">
        <v>383048.30023816001</v>
      </c>
      <c r="L3082" s="49">
        <v>383048.30023816001</v>
      </c>
      <c r="M3082" s="38">
        <f>IF(OR(Beazley_data[[#This Row],[total_RC]]&lt;0.6,Beazley_data[[#This Row],[total_RC]]&gt;2),1,Beazley_data[[#This Row],[total_RC]])</f>
        <v>1.0514275259725301</v>
      </c>
      <c r="P3082" s="39" t="str">
        <f>Beazley_data[[#This Row],[key]]</f>
        <v>V2001</v>
      </c>
      <c r="Q3082" s="40">
        <f>Beazley_data[[#This Row],[WEP]]</f>
        <v>1130052.8361</v>
      </c>
      <c r="R3082" s="40">
        <f t="shared" si="387"/>
        <v>1159090.2502979501</v>
      </c>
      <c r="S3082" s="41">
        <f t="shared" si="388"/>
        <v>2.5051900997774712E-2</v>
      </c>
      <c r="U3082" s="42">
        <f>Beazley_data[[#This Row],[Acq_costs]]</f>
        <v>118738.727063937</v>
      </c>
      <c r="V3082" s="40">
        <f t="shared" si="389"/>
        <v>122449.19505863301</v>
      </c>
      <c r="W3082" s="43">
        <f t="shared" si="390"/>
        <v>3.0302101969059955E-2</v>
      </c>
      <c r="Y3082" s="44">
        <f>Beazley_data[[#This Row],[total_RC]]</f>
        <v>1.0514275259725301</v>
      </c>
      <c r="Z3082" s="45">
        <f t="shared" si="391"/>
        <v>1.05096294028092</v>
      </c>
      <c r="AA3082" s="43">
        <f t="shared" si="392"/>
        <v>-4.4205715901451026E-4</v>
      </c>
      <c r="AD3082" s="42">
        <f>Beazley_data[[#This Row],[Cat_incurred]]+Beazley_data[[#This Row],[incurred_exc_cat]]</f>
        <v>383048.30023816001</v>
      </c>
      <c r="AE3082" s="40">
        <f t="shared" si="393"/>
        <v>393291.96910799999</v>
      </c>
      <c r="AF3082" s="43">
        <f t="shared" si="394"/>
        <v>2.6045965019506963E-2</v>
      </c>
    </row>
    <row r="3083" spans="1:32" x14ac:dyDescent="0.25">
      <c r="A3083" s="46" t="s">
        <v>3374</v>
      </c>
      <c r="B3083" s="46" t="s">
        <v>14</v>
      </c>
      <c r="C3083">
        <v>2002</v>
      </c>
      <c r="D3083" s="84">
        <v>1457583.2279999999</v>
      </c>
      <c r="E3083">
        <v>430193.60700848902</v>
      </c>
      <c r="F3083">
        <v>150667.91532540001</v>
      </c>
      <c r="G3083">
        <v>150667.91532540001</v>
      </c>
      <c r="H3083">
        <v>163280.1836703</v>
      </c>
      <c r="I3083">
        <v>163280.1836703</v>
      </c>
      <c r="J3083">
        <v>1.0166303995274399</v>
      </c>
      <c r="K3083">
        <v>313948.09899570001</v>
      </c>
      <c r="L3083">
        <v>313948.09899570001</v>
      </c>
      <c r="M3083" s="38">
        <f>IF(OR(Beazley_data[[#This Row],[total_RC]]&lt;0.6,Beazley_data[[#This Row],[total_RC]]&gt;2),1,Beazley_data[[#This Row],[total_RC]])</f>
        <v>1.0166303995274399</v>
      </c>
      <c r="P3083" s="39" t="str">
        <f>Beazley_data[[#This Row],[key]]</f>
        <v>V2002</v>
      </c>
      <c r="Q3083" s="40">
        <f>Beazley_data[[#This Row],[WEP]]</f>
        <v>1457583.2279999999</v>
      </c>
      <c r="R3083" s="40">
        <f t="shared" si="387"/>
        <v>1459988.846316</v>
      </c>
      <c r="S3083" s="41">
        <f t="shared" si="388"/>
        <v>1.647696365674442E-3</v>
      </c>
      <c r="U3083" s="42">
        <f>Beazley_data[[#This Row],[Acq_costs]]</f>
        <v>430193.60700848902</v>
      </c>
      <c r="V3083" s="40">
        <f t="shared" si="389"/>
        <v>430785.55696000002</v>
      </c>
      <c r="W3083" s="43">
        <f t="shared" si="390"/>
        <v>1.374117451124197E-3</v>
      </c>
      <c r="Y3083" s="44">
        <f>Beazley_data[[#This Row],[total_RC]]</f>
        <v>1.0166303995274399</v>
      </c>
      <c r="Z3083" s="45">
        <f t="shared" si="391"/>
        <v>1.0167241418750399</v>
      </c>
      <c r="AA3083" s="43">
        <f t="shared" si="392"/>
        <v>9.2200375440163352E-5</v>
      </c>
      <c r="AD3083" s="42">
        <f>Beazley_data[[#This Row],[Cat_incurred]]+Beazley_data[[#This Row],[incurred_exc_cat]]</f>
        <v>313948.09899570001</v>
      </c>
      <c r="AE3083" s="40">
        <f t="shared" si="393"/>
        <v>314123.49264000001</v>
      </c>
      <c r="AF3083" s="43">
        <f t="shared" si="394"/>
        <v>5.5835888881131091E-4</v>
      </c>
    </row>
    <row r="3084" spans="1:32" x14ac:dyDescent="0.25">
      <c r="A3084" s="48" t="s">
        <v>3375</v>
      </c>
      <c r="B3084" s="48" t="s">
        <v>14</v>
      </c>
      <c r="C3084" s="49">
        <v>2003</v>
      </c>
      <c r="D3084" s="85">
        <v>16006954.055299999</v>
      </c>
      <c r="E3084" s="49">
        <v>5847996.0985247502</v>
      </c>
      <c r="F3084" s="49">
        <v>1756245.16791812</v>
      </c>
      <c r="G3084" s="49">
        <v>1756245.16791812</v>
      </c>
      <c r="H3084" s="49">
        <v>5047040.8576354198</v>
      </c>
      <c r="I3084" s="49">
        <v>5047459.6490354203</v>
      </c>
      <c r="J3084" s="49">
        <v>1.0265473445647599</v>
      </c>
      <c r="K3084" s="49">
        <v>6803286.0255535403</v>
      </c>
      <c r="L3084" s="49">
        <v>6803704.8169535398</v>
      </c>
      <c r="M3084" s="38">
        <f>IF(OR(Beazley_data[[#This Row],[total_RC]]&lt;0.6,Beazley_data[[#This Row],[total_RC]]&gt;2),1,Beazley_data[[#This Row],[total_RC]])</f>
        <v>1.0265473445647599</v>
      </c>
      <c r="P3084" s="39" t="str">
        <f>Beazley_data[[#This Row],[key]]</f>
        <v>V2003</v>
      </c>
      <c r="Q3084" s="40">
        <f>Beazley_data[[#This Row],[WEP]]</f>
        <v>16006954.055299999</v>
      </c>
      <c r="R3084" s="40">
        <f t="shared" si="387"/>
        <v>16320502.5277496</v>
      </c>
      <c r="S3084" s="41">
        <f t="shared" si="388"/>
        <v>1.9211937372423254E-2</v>
      </c>
      <c r="U3084" s="42">
        <f>Beazley_data[[#This Row],[Acq_costs]]</f>
        <v>5847996.0985247502</v>
      </c>
      <c r="V3084" s="40">
        <f t="shared" si="389"/>
        <v>5961305.1613590196</v>
      </c>
      <c r="W3084" s="43">
        <f t="shared" si="390"/>
        <v>1.9007425348518462E-2</v>
      </c>
      <c r="Y3084" s="44">
        <f>Beazley_data[[#This Row],[total_RC]]</f>
        <v>1.0265473445647599</v>
      </c>
      <c r="Z3084" s="45">
        <f t="shared" si="391"/>
        <v>1.0266604707467899</v>
      </c>
      <c r="AA3084" s="43">
        <f t="shared" si="392"/>
        <v>1.1018850462575806E-4</v>
      </c>
      <c r="AD3084" s="42">
        <f>Beazley_data[[#This Row],[Cat_incurred]]+Beazley_data[[#This Row],[incurred_exc_cat]]</f>
        <v>6803704.8169535398</v>
      </c>
      <c r="AE3084" s="40">
        <f t="shared" si="393"/>
        <v>7125357.9390027998</v>
      </c>
      <c r="AF3084" s="43">
        <f t="shared" si="394"/>
        <v>4.5142030028918881E-2</v>
      </c>
    </row>
    <row r="3085" spans="1:32" x14ac:dyDescent="0.25">
      <c r="A3085" s="46" t="s">
        <v>3376</v>
      </c>
      <c r="B3085" s="46" t="s">
        <v>14</v>
      </c>
      <c r="C3085">
        <v>2004</v>
      </c>
      <c r="D3085" s="84">
        <v>24961159.2652</v>
      </c>
      <c r="E3085">
        <v>9008595.2692041397</v>
      </c>
      <c r="F3085">
        <v>9328142.8901443891</v>
      </c>
      <c r="G3085">
        <v>9328754.5762272198</v>
      </c>
      <c r="H3085">
        <v>6943342.4801871097</v>
      </c>
      <c r="I3085">
        <v>6943342.4801871097</v>
      </c>
      <c r="J3085">
        <v>0.98542528465965296</v>
      </c>
      <c r="K3085">
        <v>16271485.3703315</v>
      </c>
      <c r="L3085">
        <v>16272097.056414301</v>
      </c>
      <c r="M3085" s="38">
        <f>IF(OR(Beazley_data[[#This Row],[total_RC]]&lt;0.6,Beazley_data[[#This Row],[total_RC]]&gt;2),1,Beazley_data[[#This Row],[total_RC]])</f>
        <v>0.98542528465965296</v>
      </c>
      <c r="P3085" s="39" t="str">
        <f>Beazley_data[[#This Row],[key]]</f>
        <v>V2004</v>
      </c>
      <c r="Q3085" s="40">
        <f>Beazley_data[[#This Row],[WEP]]</f>
        <v>24961159.2652</v>
      </c>
      <c r="R3085" s="40">
        <f t="shared" si="387"/>
        <v>25450884.4419703</v>
      </c>
      <c r="S3085" s="41">
        <f t="shared" si="388"/>
        <v>1.9241970859083718E-2</v>
      </c>
      <c r="U3085" s="42">
        <f>Beazley_data[[#This Row],[Acq_costs]]</f>
        <v>9008595.2692041397</v>
      </c>
      <c r="V3085" s="40">
        <f t="shared" si="389"/>
        <v>9157427.0573969092</v>
      </c>
      <c r="W3085" s="43">
        <f t="shared" si="390"/>
        <v>1.62525769804031E-2</v>
      </c>
      <c r="Y3085" s="44">
        <f>Beazley_data[[#This Row],[total_RC]]</f>
        <v>0.98542528465965296</v>
      </c>
      <c r="Z3085" s="45">
        <f t="shared" si="391"/>
        <v>0.98551772025685402</v>
      </c>
      <c r="AA3085" s="43">
        <f t="shared" si="392"/>
        <v>9.3793947385316262E-5</v>
      </c>
      <c r="AD3085" s="42">
        <f>Beazley_data[[#This Row],[Cat_incurred]]+Beazley_data[[#This Row],[incurred_exc_cat]]</f>
        <v>16272097.056414329</v>
      </c>
      <c r="AE3085" s="40">
        <f t="shared" si="393"/>
        <v>16625666.3649374</v>
      </c>
      <c r="AF3085" s="43">
        <f t="shared" si="394"/>
        <v>2.1266474423469114E-2</v>
      </c>
    </row>
    <row r="3086" spans="1:32" x14ac:dyDescent="0.25">
      <c r="A3086" s="48" t="s">
        <v>3377</v>
      </c>
      <c r="B3086" s="48" t="s">
        <v>14</v>
      </c>
      <c r="C3086" s="49">
        <v>2005</v>
      </c>
      <c r="D3086" s="85">
        <v>26849274.188700002</v>
      </c>
      <c r="E3086" s="49">
        <v>9941219.7974934895</v>
      </c>
      <c r="F3086" s="49">
        <v>14521777.610727901</v>
      </c>
      <c r="G3086" s="49">
        <v>14524943.0855336</v>
      </c>
      <c r="H3086" s="49">
        <v>8754463.0182509497</v>
      </c>
      <c r="I3086" s="49">
        <v>8754463.0182509497</v>
      </c>
      <c r="J3086" s="49">
        <v>0.98993383026798698</v>
      </c>
      <c r="K3086" s="49">
        <v>23276240.628978901</v>
      </c>
      <c r="L3086" s="49">
        <v>23279406.103784598</v>
      </c>
      <c r="M3086" s="38">
        <f>IF(OR(Beazley_data[[#This Row],[total_RC]]&lt;0.6,Beazley_data[[#This Row],[total_RC]]&gt;2),1,Beazley_data[[#This Row],[total_RC]])</f>
        <v>0.98993383026798698</v>
      </c>
      <c r="P3086" s="39" t="str">
        <f>Beazley_data[[#This Row],[key]]</f>
        <v>V2005</v>
      </c>
      <c r="Q3086" s="40">
        <f>Beazley_data[[#This Row],[WEP]]</f>
        <v>26849274.188700002</v>
      </c>
      <c r="R3086" s="40">
        <f t="shared" si="387"/>
        <v>27063380.7851553</v>
      </c>
      <c r="S3086" s="41">
        <f t="shared" si="388"/>
        <v>7.9113026622578981E-3</v>
      </c>
      <c r="U3086" s="42">
        <f>Beazley_data[[#This Row],[Acq_costs]]</f>
        <v>9941219.7974934895</v>
      </c>
      <c r="V3086" s="40">
        <f t="shared" si="389"/>
        <v>10062146.658984501</v>
      </c>
      <c r="W3086" s="43">
        <f t="shared" si="390"/>
        <v>1.2017998304868251E-2</v>
      </c>
      <c r="Y3086" s="44">
        <f>Beazley_data[[#This Row],[total_RC]]</f>
        <v>0.98993383026798698</v>
      </c>
      <c r="Z3086" s="45">
        <f t="shared" si="391"/>
        <v>0.99014227373434205</v>
      </c>
      <c r="AA3086" s="43">
        <f t="shared" si="392"/>
        <v>2.1051870209411365E-4</v>
      </c>
      <c r="AD3086" s="42">
        <f>Beazley_data[[#This Row],[Cat_incurred]]+Beazley_data[[#This Row],[incurred_exc_cat]]</f>
        <v>23279406.10378455</v>
      </c>
      <c r="AE3086" s="40">
        <f t="shared" si="393"/>
        <v>23955473.1992465</v>
      </c>
      <c r="AF3086" s="43">
        <f t="shared" si="394"/>
        <v>2.8221821787399085E-2</v>
      </c>
    </row>
    <row r="3087" spans="1:32" x14ac:dyDescent="0.25">
      <c r="A3087" s="46" t="s">
        <v>3378</v>
      </c>
      <c r="B3087" s="46" t="s">
        <v>14</v>
      </c>
      <c r="C3087">
        <v>2006</v>
      </c>
      <c r="D3087" s="84">
        <v>28844612.329399999</v>
      </c>
      <c r="E3087">
        <v>10730617.644360499</v>
      </c>
      <c r="F3087">
        <v>7594978.5061610602</v>
      </c>
      <c r="G3087">
        <v>7595149.7590358602</v>
      </c>
      <c r="H3087">
        <v>7333843.6883860901</v>
      </c>
      <c r="I3087">
        <v>7342574.5366860898</v>
      </c>
      <c r="J3087">
        <v>0.97531050385280404</v>
      </c>
      <c r="K3087">
        <v>14928822.1945471</v>
      </c>
      <c r="L3087">
        <v>14937724.2957219</v>
      </c>
      <c r="M3087" s="38">
        <f>IF(OR(Beazley_data[[#This Row],[total_RC]]&lt;0.6,Beazley_data[[#This Row],[total_RC]]&gt;2),1,Beazley_data[[#This Row],[total_RC]])</f>
        <v>0.97531050385280404</v>
      </c>
      <c r="P3087" s="39" t="str">
        <f>Beazley_data[[#This Row],[key]]</f>
        <v>V2006</v>
      </c>
      <c r="Q3087" s="40">
        <f>Beazley_data[[#This Row],[WEP]]</f>
        <v>28844612.329399999</v>
      </c>
      <c r="R3087" s="40">
        <f t="shared" si="387"/>
        <v>29028832.570061401</v>
      </c>
      <c r="S3087" s="41">
        <f t="shared" si="388"/>
        <v>6.3461126180938817E-3</v>
      </c>
      <c r="U3087" s="42">
        <f>Beazley_data[[#This Row],[Acq_costs]]</f>
        <v>10730617.644360499</v>
      </c>
      <c r="V3087" s="40">
        <f t="shared" si="389"/>
        <v>10814242.067628</v>
      </c>
      <c r="W3087" s="43">
        <f t="shared" si="390"/>
        <v>7.732804827610326E-3</v>
      </c>
      <c r="Y3087" s="44">
        <f>Beazley_data[[#This Row],[total_RC]]</f>
        <v>0.97531050385280404</v>
      </c>
      <c r="Z3087" s="45">
        <f t="shared" si="391"/>
        <v>0.97567659023094599</v>
      </c>
      <c r="AA3087" s="43">
        <f t="shared" si="392"/>
        <v>3.7521283364531271E-4</v>
      </c>
      <c r="AD3087" s="42">
        <f>Beazley_data[[#This Row],[Cat_incurred]]+Beazley_data[[#This Row],[incurred_exc_cat]]</f>
        <v>14937724.29572195</v>
      </c>
      <c r="AE3087" s="40">
        <f t="shared" si="393"/>
        <v>15364327.789756199</v>
      </c>
      <c r="AF3087" s="43">
        <f t="shared" si="394"/>
        <v>2.7765841751871311E-2</v>
      </c>
    </row>
    <row r="3088" spans="1:32" x14ac:dyDescent="0.25">
      <c r="A3088" s="48" t="s">
        <v>3379</v>
      </c>
      <c r="B3088" s="48" t="s">
        <v>14</v>
      </c>
      <c r="C3088" s="49">
        <v>2007</v>
      </c>
      <c r="D3088" s="85">
        <v>23928396.623399999</v>
      </c>
      <c r="E3088" s="49">
        <v>8648604.6783366706</v>
      </c>
      <c r="F3088" s="49">
        <v>14211198.5361562</v>
      </c>
      <c r="G3088" s="49">
        <v>14211564.7778117</v>
      </c>
      <c r="H3088" s="49">
        <v>6801217.0440805797</v>
      </c>
      <c r="I3088" s="49">
        <v>6801217.0440805797</v>
      </c>
      <c r="J3088" s="49">
        <v>0.90269705344064699</v>
      </c>
      <c r="K3088" s="49">
        <v>21012415.580236699</v>
      </c>
      <c r="L3088" s="49">
        <v>21012781.821892299</v>
      </c>
      <c r="M3088" s="38">
        <f>IF(OR(Beazley_data[[#This Row],[total_RC]]&lt;0.6,Beazley_data[[#This Row],[total_RC]]&gt;2),1,Beazley_data[[#This Row],[total_RC]])</f>
        <v>0.90269705344064699</v>
      </c>
      <c r="P3088" s="39" t="str">
        <f>Beazley_data[[#This Row],[key]]</f>
        <v>V2007</v>
      </c>
      <c r="Q3088" s="40">
        <f>Beazley_data[[#This Row],[WEP]]</f>
        <v>23928396.623399999</v>
      </c>
      <c r="R3088" s="40">
        <f t="shared" si="387"/>
        <v>24785042.944271501</v>
      </c>
      <c r="S3088" s="41">
        <f t="shared" si="388"/>
        <v>3.456303556938143E-2</v>
      </c>
      <c r="U3088" s="42">
        <f>Beazley_data[[#This Row],[Acq_costs]]</f>
        <v>8648604.6783366706</v>
      </c>
      <c r="V3088" s="40">
        <f t="shared" si="389"/>
        <v>9049456.0610159803</v>
      </c>
      <c r="W3088" s="43">
        <f t="shared" si="390"/>
        <v>4.4295632795669511E-2</v>
      </c>
      <c r="Y3088" s="44">
        <f>Beazley_data[[#This Row],[total_RC]]</f>
        <v>0.90269705344064699</v>
      </c>
      <c r="Z3088" s="45">
        <f t="shared" si="391"/>
        <v>0.91278056959185006</v>
      </c>
      <c r="AA3088" s="43">
        <f t="shared" si="392"/>
        <v>1.1047031988982752E-2</v>
      </c>
      <c r="AD3088" s="42">
        <f>Beazley_data[[#This Row],[Cat_incurred]]+Beazley_data[[#This Row],[incurred_exc_cat]]</f>
        <v>21012781.82189228</v>
      </c>
      <c r="AE3088" s="40">
        <f t="shared" si="393"/>
        <v>21417531.533546701</v>
      </c>
      <c r="AF3088" s="43">
        <f t="shared" si="394"/>
        <v>1.889805606311136E-2</v>
      </c>
    </row>
    <row r="3089" spans="1:32" x14ac:dyDescent="0.25">
      <c r="A3089" s="46" t="s">
        <v>3380</v>
      </c>
      <c r="B3089" s="46" t="s">
        <v>14</v>
      </c>
      <c r="C3089">
        <v>2008</v>
      </c>
      <c r="D3089" s="84">
        <v>20249249.152800001</v>
      </c>
      <c r="E3089">
        <v>6654366.3856119504</v>
      </c>
      <c r="F3089">
        <v>5962245.3087123297</v>
      </c>
      <c r="G3089">
        <v>5962571.26302181</v>
      </c>
      <c r="H3089">
        <v>4307348.5197178498</v>
      </c>
      <c r="I3089">
        <v>4307348.5197178498</v>
      </c>
      <c r="J3089">
        <v>0.95024891037510995</v>
      </c>
      <c r="K3089">
        <v>10269593.8284302</v>
      </c>
      <c r="L3089">
        <v>10269919.782739701</v>
      </c>
      <c r="M3089" s="38">
        <f>IF(OR(Beazley_data[[#This Row],[total_RC]]&lt;0.6,Beazley_data[[#This Row],[total_RC]]&gt;2),1,Beazley_data[[#This Row],[total_RC]])</f>
        <v>0.95024891037510995</v>
      </c>
      <c r="P3089" s="39" t="str">
        <f>Beazley_data[[#This Row],[key]]</f>
        <v>V2008</v>
      </c>
      <c r="Q3089" s="40">
        <f>Beazley_data[[#This Row],[WEP]]</f>
        <v>20249249.152800001</v>
      </c>
      <c r="R3089" s="40">
        <f t="shared" si="387"/>
        <v>21675826.349498902</v>
      </c>
      <c r="S3089" s="41">
        <f t="shared" si="388"/>
        <v>6.5814201207230083E-2</v>
      </c>
      <c r="U3089" s="42">
        <f>Beazley_data[[#This Row],[Acq_costs]]</f>
        <v>6654366.3856119504</v>
      </c>
      <c r="V3089" s="40">
        <f t="shared" si="389"/>
        <v>7198460.1070801504</v>
      </c>
      <c r="W3089" s="43">
        <f t="shared" si="390"/>
        <v>7.5584738037660124E-2</v>
      </c>
      <c r="Y3089" s="44">
        <f>Beazley_data[[#This Row],[total_RC]]</f>
        <v>0.95024891037510995</v>
      </c>
      <c r="Z3089" s="45">
        <f t="shared" si="391"/>
        <v>0.96141298221902804</v>
      </c>
      <c r="AA3089" s="43">
        <f t="shared" si="392"/>
        <v>1.1612150085752341E-2</v>
      </c>
      <c r="AD3089" s="42">
        <f>Beazley_data[[#This Row],[Cat_incurred]]+Beazley_data[[#This Row],[incurred_exc_cat]]</f>
        <v>10269919.78273966</v>
      </c>
      <c r="AE3089" s="40">
        <f t="shared" si="393"/>
        <v>10511408.9718263</v>
      </c>
      <c r="AF3089" s="43">
        <f t="shared" si="394"/>
        <v>2.2974007550643594E-2</v>
      </c>
    </row>
    <row r="3090" spans="1:32" x14ac:dyDescent="0.25">
      <c r="A3090" s="48" t="s">
        <v>3381</v>
      </c>
      <c r="B3090" s="48" t="s">
        <v>14</v>
      </c>
      <c r="C3090" s="49">
        <v>2009</v>
      </c>
      <c r="D3090" s="85">
        <v>20806508.571899999</v>
      </c>
      <c r="E3090" s="49">
        <v>6903688.7098462898</v>
      </c>
      <c r="F3090" s="49">
        <v>6999464.5141930897</v>
      </c>
      <c r="G3090" s="49">
        <v>7001372.7574616</v>
      </c>
      <c r="H3090" s="49">
        <v>5130399.2465842403</v>
      </c>
      <c r="I3090" s="49">
        <v>5148188.9580403697</v>
      </c>
      <c r="J3090" s="49">
        <v>0.99621434022163502</v>
      </c>
      <c r="K3090" s="49">
        <v>12129863.7607773</v>
      </c>
      <c r="L3090" s="49">
        <v>12149561.715501999</v>
      </c>
      <c r="M3090" s="38">
        <f>IF(OR(Beazley_data[[#This Row],[total_RC]]&lt;0.6,Beazley_data[[#This Row],[total_RC]]&gt;2),1,Beazley_data[[#This Row],[total_RC]])</f>
        <v>0.99621434022163502</v>
      </c>
      <c r="P3090" s="39" t="str">
        <f>Beazley_data[[#This Row],[key]]</f>
        <v>V2009</v>
      </c>
      <c r="Q3090" s="40">
        <f>Beazley_data[[#This Row],[WEP]]</f>
        <v>20806508.571899999</v>
      </c>
      <c r="R3090" s="40">
        <f t="shared" si="387"/>
        <v>22440282.201155499</v>
      </c>
      <c r="S3090" s="41">
        <f t="shared" si="388"/>
        <v>7.2805395877391113E-2</v>
      </c>
      <c r="U3090" s="42">
        <f>Beazley_data[[#This Row],[Acq_costs]]</f>
        <v>6903688.7098462898</v>
      </c>
      <c r="V3090" s="40">
        <f t="shared" si="389"/>
        <v>7596595.1786750099</v>
      </c>
      <c r="W3090" s="43">
        <f t="shared" si="390"/>
        <v>9.1212767368969647E-2</v>
      </c>
      <c r="Y3090" s="44">
        <f>Beazley_data[[#This Row],[total_RC]]</f>
        <v>0.99621434022163502</v>
      </c>
      <c r="Z3090" s="45">
        <f t="shared" si="391"/>
        <v>0.99214695585842305</v>
      </c>
      <c r="AA3090" s="43">
        <f t="shared" si="392"/>
        <v>-4.099578534404508E-3</v>
      </c>
      <c r="AD3090" s="42">
        <f>Beazley_data[[#This Row],[Cat_incurred]]+Beazley_data[[#This Row],[incurred_exc_cat]]</f>
        <v>12149561.71550197</v>
      </c>
      <c r="AE3090" s="40">
        <f t="shared" si="393"/>
        <v>12382795.279638801</v>
      </c>
      <c r="AF3090" s="43">
        <f t="shared" si="394"/>
        <v>1.8835291940935195E-2</v>
      </c>
    </row>
    <row r="3091" spans="1:32" x14ac:dyDescent="0.25">
      <c r="A3091" s="46" t="s">
        <v>3382</v>
      </c>
      <c r="B3091" s="46" t="s">
        <v>14</v>
      </c>
      <c r="C3091">
        <v>2010</v>
      </c>
      <c r="D3091" s="84">
        <v>29601175.278000001</v>
      </c>
      <c r="E3091">
        <v>10801188.701797999</v>
      </c>
      <c r="F3091">
        <v>7717495.5110240001</v>
      </c>
      <c r="G3091">
        <v>7729135.7083029198</v>
      </c>
      <c r="H3091">
        <v>7753836.0229037199</v>
      </c>
      <c r="I3091">
        <v>7753836.0229037199</v>
      </c>
      <c r="J3091">
        <v>0.97732464920421003</v>
      </c>
      <c r="K3091">
        <v>15471331.5339277</v>
      </c>
      <c r="L3091">
        <v>15482971.7312066</v>
      </c>
      <c r="M3091" s="38">
        <f>IF(OR(Beazley_data[[#This Row],[total_RC]]&lt;0.6,Beazley_data[[#This Row],[total_RC]]&gt;2),1,Beazley_data[[#This Row],[total_RC]])</f>
        <v>0.97732464920421003</v>
      </c>
      <c r="P3091" s="39" t="str">
        <f>Beazley_data[[#This Row],[key]]</f>
        <v>V2010</v>
      </c>
      <c r="Q3091" s="40">
        <f>Beazley_data[[#This Row],[WEP]]</f>
        <v>29601175.278000001</v>
      </c>
      <c r="R3091" s="40">
        <f t="shared" si="387"/>
        <v>31607937.808247901</v>
      </c>
      <c r="S3091" s="41">
        <f t="shared" si="388"/>
        <v>6.3489195100992893E-2</v>
      </c>
      <c r="U3091" s="42">
        <f>Beazley_data[[#This Row],[Acq_costs]]</f>
        <v>10801188.701797999</v>
      </c>
      <c r="V3091" s="40">
        <f t="shared" si="389"/>
        <v>11139857.0042277</v>
      </c>
      <c r="W3091" s="43">
        <f t="shared" si="390"/>
        <v>3.0401494588410953E-2</v>
      </c>
      <c r="Y3091" s="44">
        <f>Beazley_data[[#This Row],[total_RC]]</f>
        <v>0.97732464920421003</v>
      </c>
      <c r="Z3091" s="45">
        <f t="shared" si="391"/>
        <v>0.97234801867891496</v>
      </c>
      <c r="AA3091" s="43">
        <f t="shared" si="392"/>
        <v>-5.1181577271650009E-3</v>
      </c>
      <c r="AD3091" s="42">
        <f>Beazley_data[[#This Row],[Cat_incurred]]+Beazley_data[[#This Row],[incurred_exc_cat]]</f>
        <v>15482971.731206641</v>
      </c>
      <c r="AE3091" s="40">
        <f t="shared" si="393"/>
        <v>15941604.9284852</v>
      </c>
      <c r="AF3091" s="43">
        <f t="shared" si="394"/>
        <v>2.8769574916453496E-2</v>
      </c>
    </row>
    <row r="3092" spans="1:32" x14ac:dyDescent="0.25">
      <c r="A3092" s="48" t="s">
        <v>3383</v>
      </c>
      <c r="B3092" s="48" t="s">
        <v>14</v>
      </c>
      <c r="C3092" s="49">
        <v>2011</v>
      </c>
      <c r="D3092" s="85">
        <v>23808200.252300002</v>
      </c>
      <c r="E3092" s="49">
        <v>8219250.5651768604</v>
      </c>
      <c r="F3092" s="49">
        <v>10773118.3758984</v>
      </c>
      <c r="G3092" s="49">
        <v>10775865.496467</v>
      </c>
      <c r="H3092" s="49">
        <v>6096599.6902805399</v>
      </c>
      <c r="I3092" s="49">
        <v>6293316.9831997296</v>
      </c>
      <c r="J3092" s="49">
        <v>0.98173198605533496</v>
      </c>
      <c r="K3092" s="49">
        <v>16869718.066178899</v>
      </c>
      <c r="L3092" s="49">
        <v>17069182.479666799</v>
      </c>
      <c r="M3092" s="38">
        <f>IF(OR(Beazley_data[[#This Row],[total_RC]]&lt;0.6,Beazley_data[[#This Row],[total_RC]]&gt;2),1,Beazley_data[[#This Row],[total_RC]])</f>
        <v>0.98173198605533496</v>
      </c>
      <c r="P3092" s="39" t="str">
        <f>Beazley_data[[#This Row],[key]]</f>
        <v>V2011</v>
      </c>
      <c r="Q3092" s="40">
        <f>Beazley_data[[#This Row],[WEP]]</f>
        <v>23808200.252300002</v>
      </c>
      <c r="R3092" s="40">
        <f t="shared" si="387"/>
        <v>25052019.380391698</v>
      </c>
      <c r="S3092" s="41">
        <f t="shared" si="388"/>
        <v>4.9649455766637249E-2</v>
      </c>
      <c r="U3092" s="42">
        <f>Beazley_data[[#This Row],[Acq_costs]]</f>
        <v>8219250.5651768604</v>
      </c>
      <c r="V3092" s="40">
        <f t="shared" si="389"/>
        <v>8393981.4751364496</v>
      </c>
      <c r="W3092" s="43">
        <f t="shared" si="390"/>
        <v>2.08162134354423E-2</v>
      </c>
      <c r="Y3092" s="44">
        <f>Beazley_data[[#This Row],[total_RC]]</f>
        <v>0.98173198605533496</v>
      </c>
      <c r="Z3092" s="45">
        <f t="shared" si="391"/>
        <v>0.97917462546310796</v>
      </c>
      <c r="AA3092" s="43">
        <f t="shared" si="392"/>
        <v>-2.6117512910605453E-3</v>
      </c>
      <c r="AD3092" s="42">
        <f>Beazley_data[[#This Row],[Cat_incurred]]+Beazley_data[[#This Row],[incurred_exc_cat]]</f>
        <v>17069182.479666729</v>
      </c>
      <c r="AE3092" s="40">
        <f t="shared" si="393"/>
        <v>17373526.448822901</v>
      </c>
      <c r="AF3092" s="43">
        <f t="shared" si="394"/>
        <v>1.7517685315797945E-2</v>
      </c>
    </row>
    <row r="3093" spans="1:32" x14ac:dyDescent="0.25">
      <c r="A3093" s="46" t="s">
        <v>3384</v>
      </c>
      <c r="B3093" s="46" t="s">
        <v>14</v>
      </c>
      <c r="C3093">
        <v>2012</v>
      </c>
      <c r="D3093" s="84">
        <v>26379157.734099999</v>
      </c>
      <c r="E3093">
        <v>9283011.2741574906</v>
      </c>
      <c r="F3093">
        <v>5788305.9492939301</v>
      </c>
      <c r="G3093">
        <v>5858631.3226930397</v>
      </c>
      <c r="H3093">
        <v>5938182.8122526202</v>
      </c>
      <c r="I3093">
        <v>5971935.5893326197</v>
      </c>
      <c r="J3093">
        <v>0.98281877349236002</v>
      </c>
      <c r="K3093">
        <v>11726488.761546601</v>
      </c>
      <c r="L3093">
        <v>11830566.912025699</v>
      </c>
      <c r="M3093" s="38">
        <f>IF(OR(Beazley_data[[#This Row],[total_RC]]&lt;0.6,Beazley_data[[#This Row],[total_RC]]&gt;2),1,Beazley_data[[#This Row],[total_RC]])</f>
        <v>0.98281877349236002</v>
      </c>
      <c r="P3093" s="39" t="str">
        <f>Beazley_data[[#This Row],[key]]</f>
        <v>V2012</v>
      </c>
      <c r="Q3093" s="40">
        <f>Beazley_data[[#This Row],[WEP]]</f>
        <v>26379157.734099999</v>
      </c>
      <c r="R3093" s="40">
        <f t="shared" si="387"/>
        <v>27670585.530158401</v>
      </c>
      <c r="S3093" s="41">
        <f t="shared" si="388"/>
        <v>4.6671502294408029E-2</v>
      </c>
      <c r="U3093" s="42">
        <f>Beazley_data[[#This Row],[Acq_costs]]</f>
        <v>9283011.2741574906</v>
      </c>
      <c r="V3093" s="40">
        <f t="shared" si="389"/>
        <v>9040490.6097297892</v>
      </c>
      <c r="W3093" s="43">
        <f t="shared" si="390"/>
        <v>-2.6826051250657741E-2</v>
      </c>
      <c r="Y3093" s="44">
        <f>Beazley_data[[#This Row],[total_RC]]</f>
        <v>0.98281877349236002</v>
      </c>
      <c r="Z3093" s="45">
        <f t="shared" si="391"/>
        <v>0.98564633978721705</v>
      </c>
      <c r="AA3093" s="43">
        <f t="shared" si="392"/>
        <v>2.868743260861143E-3</v>
      </c>
      <c r="AD3093" s="42">
        <f>Beazley_data[[#This Row],[Cat_incurred]]+Beazley_data[[#This Row],[incurred_exc_cat]]</f>
        <v>11830566.91202566</v>
      </c>
      <c r="AE3093" s="40">
        <f t="shared" si="393"/>
        <v>12184464.310999401</v>
      </c>
      <c r="AF3093" s="43">
        <f t="shared" si="394"/>
        <v>2.9044969884663978E-2</v>
      </c>
    </row>
    <row r="3094" spans="1:32" x14ac:dyDescent="0.25">
      <c r="A3094" s="48" t="s">
        <v>3385</v>
      </c>
      <c r="B3094" s="48" t="s">
        <v>14</v>
      </c>
      <c r="C3094" s="49">
        <v>2013</v>
      </c>
      <c r="D3094" s="85">
        <v>29059862.818</v>
      </c>
      <c r="E3094" s="49">
        <v>10563546.349992801</v>
      </c>
      <c r="F3094" s="49">
        <v>7326174.9650139902</v>
      </c>
      <c r="G3094" s="49">
        <v>7343567.5673609301</v>
      </c>
      <c r="H3094" s="49">
        <v>12381382.9909497</v>
      </c>
      <c r="I3094" s="49">
        <v>12425576.6477997</v>
      </c>
      <c r="J3094" s="49">
        <v>0.99767608646433403</v>
      </c>
      <c r="K3094" s="49">
        <v>19707557.955963701</v>
      </c>
      <c r="L3094" s="49">
        <v>19769144.215160701</v>
      </c>
      <c r="M3094" s="38">
        <f>IF(OR(Beazley_data[[#This Row],[total_RC]]&lt;0.6,Beazley_data[[#This Row],[total_RC]]&gt;2),1,Beazley_data[[#This Row],[total_RC]])</f>
        <v>0.99767608646433403</v>
      </c>
      <c r="P3094" s="39" t="str">
        <f>Beazley_data[[#This Row],[key]]</f>
        <v>V2013</v>
      </c>
      <c r="Q3094" s="40">
        <f>Beazley_data[[#This Row],[WEP]]</f>
        <v>29059862.818</v>
      </c>
      <c r="R3094" s="40">
        <f t="shared" si="387"/>
        <v>30416390.6133633</v>
      </c>
      <c r="S3094" s="41">
        <f t="shared" si="388"/>
        <v>4.4598578858574871E-2</v>
      </c>
      <c r="U3094" s="42">
        <f>Beazley_data[[#This Row],[Acq_costs]]</f>
        <v>10563546.349992801</v>
      </c>
      <c r="V3094" s="40">
        <f t="shared" si="389"/>
        <v>10805473.0567786</v>
      </c>
      <c r="W3094" s="43">
        <f t="shared" si="390"/>
        <v>2.23892749086105E-2</v>
      </c>
      <c r="Y3094" s="44">
        <f>Beazley_data[[#This Row],[total_RC]]</f>
        <v>0.99767608646433403</v>
      </c>
      <c r="Z3094" s="45">
        <f t="shared" si="391"/>
        <v>0.995738246423438</v>
      </c>
      <c r="AA3094" s="43">
        <f t="shared" si="392"/>
        <v>-1.9461339843643666E-3</v>
      </c>
      <c r="AD3094" s="42">
        <f>Beazley_data[[#This Row],[Cat_incurred]]+Beazley_data[[#This Row],[incurred_exc_cat]]</f>
        <v>19769144.215160631</v>
      </c>
      <c r="AE3094" s="40">
        <f t="shared" si="393"/>
        <v>20453714.490545601</v>
      </c>
      <c r="AF3094" s="43">
        <f t="shared" si="394"/>
        <v>3.3469239814675304E-2</v>
      </c>
    </row>
    <row r="3095" spans="1:32" x14ac:dyDescent="0.25">
      <c r="A3095" s="46" t="s">
        <v>3386</v>
      </c>
      <c r="B3095" s="46" t="s">
        <v>14</v>
      </c>
      <c r="C3095">
        <v>2014</v>
      </c>
      <c r="D3095" s="84">
        <v>28983487.411699999</v>
      </c>
      <c r="E3095">
        <v>9961231.4154546708</v>
      </c>
      <c r="F3095">
        <v>4554638.9723996799</v>
      </c>
      <c r="G3095">
        <v>4555099.9341996796</v>
      </c>
      <c r="H3095">
        <v>9265765.2368125692</v>
      </c>
      <c r="I3095">
        <v>9274965.5589615591</v>
      </c>
      <c r="J3095">
        <v>0.98296552569408502</v>
      </c>
      <c r="K3095">
        <v>13820404.209212201</v>
      </c>
      <c r="L3095">
        <v>13830065.4931612</v>
      </c>
      <c r="M3095" s="38">
        <f>IF(OR(Beazley_data[[#This Row],[total_RC]]&lt;0.6,Beazley_data[[#This Row],[total_RC]]&gt;2),1,Beazley_data[[#This Row],[total_RC]])</f>
        <v>0.98296552569408502</v>
      </c>
      <c r="P3095" s="39" t="str">
        <f>Beazley_data[[#This Row],[key]]</f>
        <v>V2014</v>
      </c>
      <c r="Q3095" s="40">
        <f>Beazley_data[[#This Row],[WEP]]</f>
        <v>28983487.411699999</v>
      </c>
      <c r="R3095" s="40">
        <f t="shared" si="387"/>
        <v>31154475.588877499</v>
      </c>
      <c r="S3095" s="41">
        <f t="shared" si="388"/>
        <v>6.9684632340676192E-2</v>
      </c>
      <c r="U3095" s="42">
        <f>Beazley_data[[#This Row],[Acq_costs]]</f>
        <v>9961231.4154546708</v>
      </c>
      <c r="V3095" s="40">
        <f t="shared" si="389"/>
        <v>10899073.275003601</v>
      </c>
      <c r="W3095" s="43">
        <f t="shared" si="390"/>
        <v>8.6047853417025519E-2</v>
      </c>
      <c r="Y3095" s="44">
        <f>Beazley_data[[#This Row],[total_RC]]</f>
        <v>0.98296552569408502</v>
      </c>
      <c r="Z3095" s="45">
        <f t="shared" si="391"/>
        <v>0.98229750221429402</v>
      </c>
      <c r="AA3095" s="43">
        <f t="shared" si="392"/>
        <v>-6.8006228081120485E-4</v>
      </c>
      <c r="AD3095" s="42">
        <f>Beazley_data[[#This Row],[Cat_incurred]]+Beazley_data[[#This Row],[incurred_exc_cat]]</f>
        <v>13830065.493161239</v>
      </c>
      <c r="AE3095" s="40">
        <f t="shared" si="393"/>
        <v>14285285.4991819</v>
      </c>
      <c r="AF3095" s="43">
        <f t="shared" si="394"/>
        <v>3.1866356891973306E-2</v>
      </c>
    </row>
    <row r="3096" spans="1:32" x14ac:dyDescent="0.25">
      <c r="A3096" s="48" t="s">
        <v>3387</v>
      </c>
      <c r="B3096" s="48" t="s">
        <v>14</v>
      </c>
      <c r="C3096" s="49">
        <v>2015</v>
      </c>
      <c r="D3096" s="85">
        <v>28545793.571699999</v>
      </c>
      <c r="E3096" s="49">
        <v>10969822.3608712</v>
      </c>
      <c r="F3096" s="49">
        <v>3744994.60118534</v>
      </c>
      <c r="G3096" s="49">
        <v>3748503.0349109401</v>
      </c>
      <c r="H3096" s="49">
        <v>11767941.324330101</v>
      </c>
      <c r="I3096" s="49">
        <v>11839034.5102998</v>
      </c>
      <c r="J3096" s="49">
        <v>0.97397754359460198</v>
      </c>
      <c r="K3096" s="49">
        <v>15512935.9255154</v>
      </c>
      <c r="L3096" s="49">
        <v>15587537.5452107</v>
      </c>
      <c r="M3096" s="38">
        <f>IF(OR(Beazley_data[[#This Row],[total_RC]]&lt;0.6,Beazley_data[[#This Row],[total_RC]]&gt;2),1,Beazley_data[[#This Row],[total_RC]])</f>
        <v>0.97397754359460198</v>
      </c>
      <c r="P3096" s="39" t="str">
        <f>Beazley_data[[#This Row],[key]]</f>
        <v>V2015</v>
      </c>
      <c r="Q3096" s="40">
        <f>Beazley_data[[#This Row],[WEP]]</f>
        <v>28545793.571699999</v>
      </c>
      <c r="R3096" s="40">
        <f t="shared" si="387"/>
        <v>29786604.2775332</v>
      </c>
      <c r="S3096" s="41">
        <f t="shared" si="388"/>
        <v>4.1656668691472575E-2</v>
      </c>
      <c r="U3096" s="42">
        <f>Beazley_data[[#This Row],[Acq_costs]]</f>
        <v>10969822.3608712</v>
      </c>
      <c r="V3096" s="40">
        <f t="shared" si="389"/>
        <v>11637268.865179</v>
      </c>
      <c r="W3096" s="43">
        <f t="shared" si="390"/>
        <v>5.7354222201132794E-2</v>
      </c>
      <c r="Y3096" s="44">
        <f>Beazley_data[[#This Row],[total_RC]]</f>
        <v>0.97397754359460198</v>
      </c>
      <c r="Z3096" s="45">
        <f t="shared" si="391"/>
        <v>0.97664243837118403</v>
      </c>
      <c r="AA3096" s="43">
        <f t="shared" si="392"/>
        <v>2.7286288941390708E-3</v>
      </c>
      <c r="AD3096" s="42">
        <f>Beazley_data[[#This Row],[Cat_incurred]]+Beazley_data[[#This Row],[incurred_exc_cat]]</f>
        <v>15587537.54521074</v>
      </c>
      <c r="AE3096" s="40">
        <f t="shared" si="393"/>
        <v>16623034.8322387</v>
      </c>
      <c r="AF3096" s="43">
        <f t="shared" si="394"/>
        <v>6.2292914469487731E-2</v>
      </c>
    </row>
    <row r="3097" spans="1:32" x14ac:dyDescent="0.25">
      <c r="A3097" s="46" t="s">
        <v>3388</v>
      </c>
      <c r="B3097" s="46" t="s">
        <v>14</v>
      </c>
      <c r="C3097">
        <v>2016</v>
      </c>
      <c r="D3097" s="84">
        <v>32054142.1655</v>
      </c>
      <c r="E3097">
        <v>11414955.1372662</v>
      </c>
      <c r="F3097">
        <v>6204340.3359179096</v>
      </c>
      <c r="G3097">
        <v>6220388.35818303</v>
      </c>
      <c r="H3097">
        <v>16226704.941632601</v>
      </c>
      <c r="I3097">
        <v>16399966.3457426</v>
      </c>
      <c r="J3097">
        <v>0.96665869204673105</v>
      </c>
      <c r="K3097">
        <v>22431045.2775505</v>
      </c>
      <c r="L3097">
        <v>22620354.703925598</v>
      </c>
      <c r="M3097" s="38">
        <f>IF(OR(Beazley_data[[#This Row],[total_RC]]&lt;0.6,Beazley_data[[#This Row],[total_RC]]&gt;2),1,Beazley_data[[#This Row],[total_RC]])</f>
        <v>0.96665869204673105</v>
      </c>
      <c r="P3097" s="39" t="str">
        <f>Beazley_data[[#This Row],[key]]</f>
        <v>V2016</v>
      </c>
      <c r="Q3097" s="40">
        <f>Beazley_data[[#This Row],[WEP]]</f>
        <v>32054142.1655</v>
      </c>
      <c r="R3097" s="40">
        <f t="shared" si="387"/>
        <v>34161073.726926699</v>
      </c>
      <c r="S3097" s="41">
        <f t="shared" si="388"/>
        <v>6.1676385767873501E-2</v>
      </c>
      <c r="U3097" s="42">
        <f>Beazley_data[[#This Row],[Acq_costs]]</f>
        <v>11414955.1372662</v>
      </c>
      <c r="V3097" s="40">
        <f t="shared" si="389"/>
        <v>13092272.879712099</v>
      </c>
      <c r="W3097" s="43">
        <f t="shared" si="390"/>
        <v>0.12811509184513603</v>
      </c>
      <c r="Y3097" s="44">
        <f>Beazley_data[[#This Row],[total_RC]]</f>
        <v>0.96665869204673105</v>
      </c>
      <c r="Z3097" s="45">
        <f t="shared" si="391"/>
        <v>0.96481619723132594</v>
      </c>
      <c r="AA3097" s="43">
        <f t="shared" si="392"/>
        <v>-1.9096847883487023E-3</v>
      </c>
      <c r="AD3097" s="42">
        <f>Beazley_data[[#This Row],[Cat_incurred]]+Beazley_data[[#This Row],[incurred_exc_cat]]</f>
        <v>22620354.703925632</v>
      </c>
      <c r="AE3097" s="40">
        <f t="shared" si="393"/>
        <v>24753922.529552702</v>
      </c>
      <c r="AF3097" s="43">
        <f t="shared" si="394"/>
        <v>8.6191100544969798E-2</v>
      </c>
    </row>
    <row r="3098" spans="1:32" x14ac:dyDescent="0.25">
      <c r="A3098" s="48" t="s">
        <v>3389</v>
      </c>
      <c r="B3098" s="48" t="s">
        <v>14</v>
      </c>
      <c r="C3098" s="49">
        <v>2017</v>
      </c>
      <c r="D3098" s="85">
        <v>39367678.986000001</v>
      </c>
      <c r="E3098" s="49">
        <v>13964233.058859101</v>
      </c>
      <c r="F3098" s="49">
        <v>12869474.6830882</v>
      </c>
      <c r="G3098" s="49">
        <v>13211037.852813199</v>
      </c>
      <c r="H3098" s="49">
        <v>18235706.910725702</v>
      </c>
      <c r="I3098" s="49">
        <v>18920903.357365198</v>
      </c>
      <c r="J3098" s="49">
        <v>1.0016619591046501</v>
      </c>
      <c r="K3098" s="49">
        <v>31105181.5938139</v>
      </c>
      <c r="L3098" s="49">
        <v>32131941.210178401</v>
      </c>
      <c r="M3098" s="38">
        <f>IF(OR(Beazley_data[[#This Row],[total_RC]]&lt;0.6,Beazley_data[[#This Row],[total_RC]]&gt;2),1,Beazley_data[[#This Row],[total_RC]])</f>
        <v>1.0016619591046501</v>
      </c>
      <c r="P3098" s="39" t="str">
        <f>Beazley_data[[#This Row],[key]]</f>
        <v>V2017</v>
      </c>
      <c r="Q3098" s="40">
        <f>Beazley_data[[#This Row],[WEP]]</f>
        <v>39367678.986000001</v>
      </c>
      <c r="R3098" s="40">
        <f t="shared" si="387"/>
        <v>41680850.828616798</v>
      </c>
      <c r="S3098" s="41">
        <f t="shared" si="388"/>
        <v>5.5497231861414968E-2</v>
      </c>
      <c r="U3098" s="42">
        <f>Beazley_data[[#This Row],[Acq_costs]]</f>
        <v>13964233.058859101</v>
      </c>
      <c r="V3098" s="40">
        <f t="shared" si="389"/>
        <v>15405871.092397699</v>
      </c>
      <c r="W3098" s="43">
        <f t="shared" si="390"/>
        <v>9.3577183976958009E-2</v>
      </c>
      <c r="Y3098" s="44">
        <f>Beazley_data[[#This Row],[total_RC]]</f>
        <v>1.0016619591046501</v>
      </c>
      <c r="Z3098" s="45">
        <f t="shared" si="391"/>
        <v>1.01167869279073</v>
      </c>
      <c r="AA3098" s="43">
        <f t="shared" si="392"/>
        <v>9.90110176033125E-3</v>
      </c>
      <c r="AD3098" s="42">
        <f>Beazley_data[[#This Row],[Cat_incurred]]+Beazley_data[[#This Row],[incurred_exc_cat]]</f>
        <v>32131941.210178398</v>
      </c>
      <c r="AE3098" s="40">
        <f t="shared" si="393"/>
        <v>34237298.341122799</v>
      </c>
      <c r="AF3098" s="43">
        <f t="shared" si="394"/>
        <v>6.1493085989662716E-2</v>
      </c>
    </row>
    <row r="3099" spans="1:32" x14ac:dyDescent="0.25">
      <c r="A3099" s="46" t="s">
        <v>3390</v>
      </c>
      <c r="B3099" s="46" t="s">
        <v>14</v>
      </c>
      <c r="C3099">
        <v>2018</v>
      </c>
      <c r="D3099" s="84">
        <v>40864479.360200003</v>
      </c>
      <c r="E3099">
        <v>15236345.818432501</v>
      </c>
      <c r="F3099">
        <v>8219107.1054046601</v>
      </c>
      <c r="G3099">
        <v>8369531.1296752598</v>
      </c>
      <c r="H3099">
        <v>19250973.4285965</v>
      </c>
      <c r="I3099">
        <v>21708775.648845501</v>
      </c>
      <c r="J3099">
        <v>1.0485728101693199</v>
      </c>
      <c r="K3099">
        <v>27470080.534001101</v>
      </c>
      <c r="L3099">
        <v>30078306.7785207</v>
      </c>
      <c r="M3099" s="38">
        <f>IF(OR(Beazley_data[[#This Row],[total_RC]]&lt;0.6,Beazley_data[[#This Row],[total_RC]]&gt;2),1,Beazley_data[[#This Row],[total_RC]])</f>
        <v>1.0485728101693199</v>
      </c>
      <c r="P3099" s="39" t="str">
        <f>Beazley_data[[#This Row],[key]]</f>
        <v>V2018</v>
      </c>
      <c r="Q3099" s="40">
        <f>Beazley_data[[#This Row],[WEP]]</f>
        <v>40864479.360200003</v>
      </c>
      <c r="R3099" s="40">
        <f t="shared" si="387"/>
        <v>44583847.175533302</v>
      </c>
      <c r="S3099" s="41">
        <f t="shared" si="388"/>
        <v>8.3424110994495149E-2</v>
      </c>
      <c r="U3099" s="42">
        <f>Beazley_data[[#This Row],[Acq_costs]]</f>
        <v>15236345.818432501</v>
      </c>
      <c r="V3099" s="40">
        <f t="shared" si="389"/>
        <v>17413612.374640498</v>
      </c>
      <c r="W3099" s="43">
        <f t="shared" si="390"/>
        <v>0.12503244641983408</v>
      </c>
      <c r="Y3099" s="44">
        <f>Beazley_data[[#This Row],[total_RC]]</f>
        <v>1.0485728101693199</v>
      </c>
      <c r="Z3099" s="45">
        <f t="shared" si="391"/>
        <v>1.05124665562635</v>
      </c>
      <c r="AA3099" s="43">
        <f t="shared" si="392"/>
        <v>2.5434996085071655E-3</v>
      </c>
      <c r="AD3099" s="42">
        <f>Beazley_data[[#This Row],[Cat_incurred]]+Beazley_data[[#This Row],[incurred_exc_cat]]</f>
        <v>30078306.778520763</v>
      </c>
      <c r="AE3099" s="40">
        <f t="shared" si="393"/>
        <v>31446921.3831934</v>
      </c>
      <c r="AF3099" s="43">
        <f t="shared" si="394"/>
        <v>4.3521417820063107E-2</v>
      </c>
    </row>
    <row r="3100" spans="1:32" x14ac:dyDescent="0.25">
      <c r="A3100" s="48" t="s">
        <v>3391</v>
      </c>
      <c r="B3100" s="48" t="s">
        <v>14</v>
      </c>
      <c r="C3100" s="49">
        <v>2019</v>
      </c>
      <c r="D3100" s="85">
        <v>52392535.9089</v>
      </c>
      <c r="E3100" s="49">
        <v>19332975.523240801</v>
      </c>
      <c r="F3100" s="49">
        <v>6614591.5025177002</v>
      </c>
      <c r="G3100" s="49">
        <v>6869263.5977853499</v>
      </c>
      <c r="H3100" s="49">
        <v>18482775.5565309</v>
      </c>
      <c r="I3100" s="49">
        <v>19508144.754782699</v>
      </c>
      <c r="J3100" s="49">
        <v>1.1424023543273401</v>
      </c>
      <c r="K3100" s="49">
        <v>25097367.0590486</v>
      </c>
      <c r="L3100" s="49">
        <v>26377408.352568101</v>
      </c>
      <c r="M3100" s="38">
        <f>IF(OR(Beazley_data[[#This Row],[total_RC]]&lt;0.6,Beazley_data[[#This Row],[total_RC]]&gt;2),1,Beazley_data[[#This Row],[total_RC]])</f>
        <v>1.1424023543273401</v>
      </c>
      <c r="P3100" s="39" t="str">
        <f>Beazley_data[[#This Row],[key]]</f>
        <v>V2019</v>
      </c>
      <c r="Q3100" s="40">
        <f>Beazley_data[[#This Row],[WEP]]</f>
        <v>52392535.9089</v>
      </c>
      <c r="R3100" s="40">
        <f t="shared" si="387"/>
        <v>54498070.521292999</v>
      </c>
      <c r="S3100" s="41">
        <f t="shared" si="388"/>
        <v>3.8635030419477759E-2</v>
      </c>
      <c r="U3100" s="42">
        <f>Beazley_data[[#This Row],[Acq_costs]]</f>
        <v>19332975.523240801</v>
      </c>
      <c r="V3100" s="40">
        <f t="shared" si="389"/>
        <v>20042328.230495699</v>
      </c>
      <c r="W3100" s="43">
        <f t="shared" si="390"/>
        <v>3.5392729781541635E-2</v>
      </c>
      <c r="Y3100" s="44">
        <f>Beazley_data[[#This Row],[total_RC]]</f>
        <v>1.1424023543273401</v>
      </c>
      <c r="Z3100" s="45">
        <f t="shared" si="391"/>
        <v>1.1333371463539701</v>
      </c>
      <c r="AA3100" s="43">
        <f t="shared" si="392"/>
        <v>-7.9986860066604253E-3</v>
      </c>
      <c r="AD3100" s="42">
        <f>Beazley_data[[#This Row],[Cat_incurred]]+Beazley_data[[#This Row],[incurred_exc_cat]]</f>
        <v>26377408.352568049</v>
      </c>
      <c r="AE3100" s="40">
        <f t="shared" si="393"/>
        <v>26563390.691550601</v>
      </c>
      <c r="AF3100" s="43">
        <f t="shared" si="394"/>
        <v>7.0014532836619519E-3</v>
      </c>
    </row>
    <row r="3101" spans="1:32" x14ac:dyDescent="0.25">
      <c r="A3101" s="46" t="s">
        <v>3392</v>
      </c>
      <c r="B3101" s="46" t="s">
        <v>14</v>
      </c>
      <c r="C3101">
        <v>2020</v>
      </c>
      <c r="D3101" s="84">
        <v>63697458.600699998</v>
      </c>
      <c r="E3101">
        <v>22007464.508037299</v>
      </c>
      <c r="F3101">
        <v>6167835.4493530504</v>
      </c>
      <c r="G3101">
        <v>6704107.94057767</v>
      </c>
      <c r="H3101">
        <v>13248691.0881973</v>
      </c>
      <c r="I3101">
        <v>14465274.203845499</v>
      </c>
      <c r="J3101">
        <v>1.1800858844221001</v>
      </c>
      <c r="K3101">
        <v>19416526.537550401</v>
      </c>
      <c r="L3101">
        <v>21169382.144423202</v>
      </c>
      <c r="M3101" s="38">
        <f>IF(OR(Beazley_data[[#This Row],[total_RC]]&lt;0.6,Beazley_data[[#This Row],[total_RC]]&gt;2),1,Beazley_data[[#This Row],[total_RC]])</f>
        <v>1.1800858844221001</v>
      </c>
      <c r="P3101" s="39" t="str">
        <f>Beazley_data[[#This Row],[key]]</f>
        <v>V2020</v>
      </c>
      <c r="Q3101" s="40">
        <f>Beazley_data[[#This Row],[WEP]]</f>
        <v>63697458.600699998</v>
      </c>
      <c r="R3101" s="40">
        <f t="shared" si="387"/>
        <v>62960689.113004498</v>
      </c>
      <c r="S3101" s="41">
        <f t="shared" si="388"/>
        <v>-1.170205564893223E-2</v>
      </c>
      <c r="U3101" s="42">
        <f>Beazley_data[[#This Row],[Acq_costs]]</f>
        <v>22007464.508037299</v>
      </c>
      <c r="V3101" s="40">
        <f t="shared" si="389"/>
        <v>21991714.3798934</v>
      </c>
      <c r="W3101" s="43">
        <f t="shared" si="390"/>
        <v>-7.1618464444496335E-4</v>
      </c>
      <c r="Y3101" s="44">
        <f>Beazley_data[[#This Row],[total_RC]]</f>
        <v>1.1800858844221001</v>
      </c>
      <c r="Z3101" s="45">
        <f t="shared" si="391"/>
        <v>1.1777777142694299</v>
      </c>
      <c r="AA3101" s="43">
        <f t="shared" si="392"/>
        <v>-1.9597672164326017E-3</v>
      </c>
      <c r="AD3101" s="42">
        <f>Beazley_data[[#This Row],[Cat_incurred]]+Beazley_data[[#This Row],[incurred_exc_cat]]</f>
        <v>21169382.144423168</v>
      </c>
      <c r="AE3101" s="40">
        <f t="shared" si="393"/>
        <v>20118381.8569424</v>
      </c>
      <c r="AF3101" s="43">
        <f t="shared" si="394"/>
        <v>-5.2240796250623472E-2</v>
      </c>
    </row>
    <row r="3102" spans="1:32" x14ac:dyDescent="0.25">
      <c r="A3102" s="48" t="s">
        <v>3393</v>
      </c>
      <c r="B3102" s="48" t="s">
        <v>14</v>
      </c>
      <c r="C3102" s="49">
        <v>2021</v>
      </c>
      <c r="D3102" s="85">
        <v>77686609.426499993</v>
      </c>
      <c r="E3102" s="49">
        <v>26186759.074030198</v>
      </c>
      <c r="F3102" s="49">
        <v>4465380.8390029799</v>
      </c>
      <c r="G3102" s="49">
        <v>5070211.8985316996</v>
      </c>
      <c r="H3102" s="49">
        <v>18462220.104363099</v>
      </c>
      <c r="I3102" s="49">
        <v>19783376.594799601</v>
      </c>
      <c r="J3102" s="49">
        <v>1.08898257979038</v>
      </c>
      <c r="K3102" s="49">
        <v>22927600.943366099</v>
      </c>
      <c r="L3102" s="49">
        <v>24853588.493331298</v>
      </c>
      <c r="M3102" s="38">
        <f>IF(OR(Beazley_data[[#This Row],[total_RC]]&lt;0.6,Beazley_data[[#This Row],[total_RC]]&gt;2),1,Beazley_data[[#This Row],[total_RC]])</f>
        <v>1.08898257979038</v>
      </c>
      <c r="P3102" s="39" t="str">
        <f>Beazley_data[[#This Row],[key]]</f>
        <v>V2021</v>
      </c>
      <c r="Q3102" s="40">
        <f>Beazley_data[[#This Row],[WEP]]</f>
        <v>77686609.426499993</v>
      </c>
      <c r="R3102" s="40">
        <f t="shared" si="387"/>
        <v>68768626.673062295</v>
      </c>
      <c r="S3102" s="41">
        <f t="shared" si="388"/>
        <v>-0.12968097786560867</v>
      </c>
      <c r="U3102" s="42">
        <f>Beazley_data[[#This Row],[Acq_costs]]</f>
        <v>26186759.074030198</v>
      </c>
      <c r="V3102" s="40">
        <f t="shared" si="389"/>
        <v>23157430.3480221</v>
      </c>
      <c r="W3102" s="43">
        <f t="shared" si="390"/>
        <v>-0.13081454550361357</v>
      </c>
      <c r="Y3102" s="44">
        <f>Beazley_data[[#This Row],[total_RC]]</f>
        <v>1.08898257979038</v>
      </c>
      <c r="Z3102" s="45">
        <f t="shared" si="391"/>
        <v>1.09732800735092</v>
      </c>
      <c r="AA3102" s="43">
        <f t="shared" si="392"/>
        <v>7.6052260624302854E-3</v>
      </c>
      <c r="AD3102" s="42">
        <f>Beazley_data[[#This Row],[Cat_incurred]]+Beazley_data[[#This Row],[incurred_exc_cat]]</f>
        <v>24853588.493331298</v>
      </c>
      <c r="AE3102" s="40">
        <f t="shared" si="393"/>
        <v>13653818.1653047</v>
      </c>
      <c r="AF3102" s="43">
        <f t="shared" si="394"/>
        <v>-0.82026655053060482</v>
      </c>
    </row>
    <row r="3103" spans="1:32" x14ac:dyDescent="0.25">
      <c r="A3103" s="46" t="s">
        <v>3394</v>
      </c>
      <c r="B3103" s="46" t="s">
        <v>14</v>
      </c>
      <c r="C3103">
        <v>2022</v>
      </c>
      <c r="D3103" s="84">
        <v>91679291.681899995</v>
      </c>
      <c r="E3103">
        <v>29062332.7064167</v>
      </c>
      <c r="F3103">
        <v>20948491.346883301</v>
      </c>
      <c r="G3103">
        <v>22522762.7591522</v>
      </c>
      <c r="H3103">
        <v>9574655.2257729191</v>
      </c>
      <c r="I3103">
        <v>14889730.0962169</v>
      </c>
      <c r="J3103">
        <v>1.02772360883546</v>
      </c>
      <c r="K3103">
        <v>30523146.5726563</v>
      </c>
      <c r="L3103">
        <v>37412492.855369098</v>
      </c>
      <c r="M3103" s="38">
        <f>IF(OR(Beazley_data[[#This Row],[total_RC]]&lt;0.6,Beazley_data[[#This Row],[total_RC]]&gt;2),1,Beazley_data[[#This Row],[total_RC]])</f>
        <v>1.02772360883546</v>
      </c>
      <c r="P3103" s="39" t="str">
        <f>Beazley_data[[#This Row],[key]]</f>
        <v>V2022</v>
      </c>
      <c r="Q3103" s="40">
        <f>Beazley_data[[#This Row],[WEP]]</f>
        <v>91679291.681899995</v>
      </c>
      <c r="R3103" s="40">
        <f t="shared" si="387"/>
        <v>42822109.396365702</v>
      </c>
      <c r="S3103" s="41">
        <f t="shared" si="388"/>
        <v>-1.1409335731994741</v>
      </c>
      <c r="U3103" s="42">
        <f>Beazley_data[[#This Row],[Acq_costs]]</f>
        <v>29062332.7064167</v>
      </c>
      <c r="V3103" s="40">
        <f t="shared" si="389"/>
        <v>16125677.2372026</v>
      </c>
      <c r="W3103" s="43">
        <f t="shared" si="390"/>
        <v>-0.80223951397022286</v>
      </c>
      <c r="Y3103" s="44">
        <f>Beazley_data[[#This Row],[total_RC]]</f>
        <v>1.02772360883546</v>
      </c>
      <c r="Z3103" s="45">
        <f t="shared" si="391"/>
        <v>1.0467370673340299</v>
      </c>
      <c r="AA3103" s="43">
        <f t="shared" si="392"/>
        <v>1.8164502903289713E-2</v>
      </c>
      <c r="AD3103" s="42">
        <f>Beazley_data[[#This Row],[Cat_incurred]]+Beazley_data[[#This Row],[incurred_exc_cat]]</f>
        <v>37412492.855369098</v>
      </c>
      <c r="AE3103" s="40">
        <f t="shared" si="393"/>
        <v>540.1069</v>
      </c>
      <c r="AF3103" s="43">
        <f t="shared" si="394"/>
        <v>-69267.68154317062</v>
      </c>
    </row>
    <row r="3104" spans="1:32" x14ac:dyDescent="0.25">
      <c r="A3104" s="48" t="s">
        <v>3395</v>
      </c>
      <c r="B3104" s="48" t="s">
        <v>14</v>
      </c>
      <c r="C3104" s="49">
        <v>2023</v>
      </c>
      <c r="D3104" s="85">
        <v>97331772.481999993</v>
      </c>
      <c r="E3104" s="49">
        <v>31079847.3196618</v>
      </c>
      <c r="F3104" s="49">
        <v>6232026.2101232698</v>
      </c>
      <c r="G3104" s="49">
        <v>7111889.5983044999</v>
      </c>
      <c r="H3104" s="49">
        <v>7805747.3688552203</v>
      </c>
      <c r="I3104" s="49">
        <v>19076411.0586426</v>
      </c>
      <c r="J3104" s="49">
        <v>1.0125232789593499</v>
      </c>
      <c r="K3104" s="49">
        <v>14037773.578978499</v>
      </c>
      <c r="L3104" s="49">
        <v>26188300.656947099</v>
      </c>
      <c r="M3104" s="38">
        <f>IF(OR(Beazley_data[[#This Row],[total_RC]]&lt;0.6,Beazley_data[[#This Row],[total_RC]]&gt;2),1,Beazley_data[[#This Row],[total_RC]])</f>
        <v>1.0125232789593499</v>
      </c>
      <c r="P3104" s="39" t="str">
        <f>Beazley_data[[#This Row],[key]]</f>
        <v>V2023</v>
      </c>
      <c r="Q3104" s="40">
        <f>Beazley_data[[#This Row],[WEP]]</f>
        <v>97331772.481999993</v>
      </c>
      <c r="R3104" s="40">
        <f t="shared" si="387"/>
        <v>0</v>
      </c>
      <c r="S3104" s="41" t="str">
        <f t="shared" si="388"/>
        <v>no values</v>
      </c>
      <c r="U3104" s="42">
        <f>Beazley_data[[#This Row],[Acq_costs]]</f>
        <v>31079847.3196618</v>
      </c>
      <c r="V3104" s="40">
        <f t="shared" si="389"/>
        <v>0</v>
      </c>
      <c r="W3104" s="43" t="str">
        <f t="shared" si="390"/>
        <v>no values</v>
      </c>
      <c r="Y3104" s="44">
        <f>Beazley_data[[#This Row],[total_RC]]</f>
        <v>1.0125232789593499</v>
      </c>
      <c r="Z3104" s="45">
        <f t="shared" si="391"/>
        <v>0</v>
      </c>
      <c r="AA3104" s="43" t="str">
        <f t="shared" si="392"/>
        <v>no values</v>
      </c>
      <c r="AD3104" s="42">
        <f>Beazley_data[[#This Row],[Cat_incurred]]+Beazley_data[[#This Row],[incurred_exc_cat]]</f>
        <v>26188300.656947099</v>
      </c>
      <c r="AE3104" s="40">
        <f t="shared" si="393"/>
        <v>0</v>
      </c>
      <c r="AF3104" s="43" t="str">
        <f t="shared" si="394"/>
        <v>no values</v>
      </c>
    </row>
    <row r="3105" spans="1:32" x14ac:dyDescent="0.25">
      <c r="A3105" s="46" t="s">
        <v>3396</v>
      </c>
      <c r="B3105" s="46" t="s">
        <v>14</v>
      </c>
      <c r="C3105">
        <v>2024</v>
      </c>
      <c r="D3105" s="84">
        <v>56954535.197999999</v>
      </c>
      <c r="E3105">
        <v>22171120.6591946</v>
      </c>
      <c r="F3105">
        <v>22500</v>
      </c>
      <c r="G3105">
        <v>22500</v>
      </c>
      <c r="H3105">
        <v>0</v>
      </c>
      <c r="I3105">
        <v>440563.681758533</v>
      </c>
      <c r="J3105">
        <v>0.99952288839732695</v>
      </c>
      <c r="K3105">
        <v>22500</v>
      </c>
      <c r="L3105">
        <v>463063.681758533</v>
      </c>
      <c r="M3105" s="38">
        <f>IF(OR(Beazley_data[[#This Row],[total_RC]]&lt;0.6,Beazley_data[[#This Row],[total_RC]]&gt;2),1,Beazley_data[[#This Row],[total_RC]])</f>
        <v>0.99952288839732695</v>
      </c>
      <c r="P3105" s="39" t="str">
        <f>Beazley_data[[#This Row],[key]]</f>
        <v>V2024</v>
      </c>
      <c r="Q3105" s="40">
        <f>Beazley_data[[#This Row],[WEP]]</f>
        <v>56954535.197999999</v>
      </c>
      <c r="R3105" s="40">
        <f t="shared" si="387"/>
        <v>0</v>
      </c>
      <c r="S3105" s="41" t="str">
        <f t="shared" si="388"/>
        <v>no values</v>
      </c>
      <c r="U3105" s="42">
        <f>Beazley_data[[#This Row],[Acq_costs]]</f>
        <v>22171120.6591946</v>
      </c>
      <c r="V3105" s="40">
        <f t="shared" si="389"/>
        <v>0</v>
      </c>
      <c r="W3105" s="43" t="str">
        <f t="shared" si="390"/>
        <v>no values</v>
      </c>
      <c r="Y3105" s="44">
        <f>Beazley_data[[#This Row],[total_RC]]</f>
        <v>0.99952288839732695</v>
      </c>
      <c r="Z3105" s="45">
        <f t="shared" si="391"/>
        <v>0</v>
      </c>
      <c r="AA3105" s="43" t="str">
        <f t="shared" si="392"/>
        <v>no values</v>
      </c>
      <c r="AD3105" s="42">
        <f>Beazley_data[[#This Row],[Cat_incurred]]+Beazley_data[[#This Row],[incurred_exc_cat]]</f>
        <v>463063.681758533</v>
      </c>
      <c r="AE3105" s="40">
        <f t="shared" si="393"/>
        <v>0</v>
      </c>
      <c r="AF3105" s="43" t="str">
        <f t="shared" si="394"/>
        <v>no values</v>
      </c>
    </row>
    <row r="3106" spans="1:32" x14ac:dyDescent="0.25">
      <c r="A3106" s="48" t="s">
        <v>3397</v>
      </c>
      <c r="B3106" s="48" t="s">
        <v>72</v>
      </c>
      <c r="C3106" s="49">
        <v>1993</v>
      </c>
      <c r="D3106" s="85">
        <v>486.15600000000001</v>
      </c>
      <c r="E3106" s="49">
        <v>121.539</v>
      </c>
      <c r="F3106" s="49">
        <v>0</v>
      </c>
      <c r="G3106" s="49">
        <v>0</v>
      </c>
      <c r="H3106" s="49">
        <v>0</v>
      </c>
      <c r="I3106" s="49">
        <v>0</v>
      </c>
      <c r="J3106" s="49"/>
      <c r="K3106" s="49">
        <v>0</v>
      </c>
      <c r="L3106" s="49">
        <v>0</v>
      </c>
      <c r="M3106" s="38">
        <f>IF(OR(Beazley_data[[#This Row],[total_RC]]&lt;0.6,Beazley_data[[#This Row],[total_RC]]&gt;2),1,Beazley_data[[#This Row],[total_RC]])</f>
        <v>1</v>
      </c>
      <c r="P3106" s="39" t="str">
        <f>Beazley_data[[#This Row],[key]]</f>
        <v>VL1993</v>
      </c>
      <c r="Q3106" s="40">
        <f>Beazley_data[[#This Row],[WEP]]</f>
        <v>486.15600000000001</v>
      </c>
      <c r="R3106" s="40">
        <f t="shared" si="387"/>
        <v>0</v>
      </c>
      <c r="S3106" s="41" t="str">
        <f t="shared" si="388"/>
        <v>no values</v>
      </c>
      <c r="U3106" s="42">
        <f>Beazley_data[[#This Row],[Acq_costs]]</f>
        <v>121.539</v>
      </c>
      <c r="V3106" s="40">
        <f t="shared" si="389"/>
        <v>0</v>
      </c>
      <c r="W3106" s="43" t="str">
        <f t="shared" si="390"/>
        <v>no values</v>
      </c>
      <c r="Y3106" s="44">
        <f>Beazley_data[[#This Row],[total_RC]]</f>
        <v>0</v>
      </c>
      <c r="Z3106" s="45">
        <f t="shared" si="391"/>
        <v>0</v>
      </c>
      <c r="AA3106" s="43" t="str">
        <f t="shared" si="392"/>
        <v>no values</v>
      </c>
      <c r="AD3106" s="42">
        <f>Beazley_data[[#This Row],[Cat_incurred]]+Beazley_data[[#This Row],[incurred_exc_cat]]</f>
        <v>0</v>
      </c>
      <c r="AE3106" s="40">
        <f t="shared" si="393"/>
        <v>0</v>
      </c>
      <c r="AF3106" s="43" t="str">
        <f t="shared" si="394"/>
        <v>no values</v>
      </c>
    </row>
    <row r="3107" spans="1:32" x14ac:dyDescent="0.25">
      <c r="A3107" s="46" t="s">
        <v>3398</v>
      </c>
      <c r="B3107" s="46" t="s">
        <v>72</v>
      </c>
      <c r="C3107">
        <v>1994</v>
      </c>
      <c r="D3107" s="84">
        <v>585.47</v>
      </c>
      <c r="E3107">
        <v>146.36750000000001</v>
      </c>
      <c r="F3107">
        <v>0</v>
      </c>
      <c r="G3107">
        <v>0</v>
      </c>
      <c r="H3107">
        <v>0</v>
      </c>
      <c r="I3107">
        <v>0</v>
      </c>
      <c r="K3107">
        <v>0</v>
      </c>
      <c r="L3107">
        <v>0</v>
      </c>
      <c r="M3107" s="38">
        <f>IF(OR(Beazley_data[[#This Row],[total_RC]]&lt;0.6,Beazley_data[[#This Row],[total_RC]]&gt;2),1,Beazley_data[[#This Row],[total_RC]])</f>
        <v>1</v>
      </c>
      <c r="P3107" s="39" t="str">
        <f>Beazley_data[[#This Row],[key]]</f>
        <v>VL1994</v>
      </c>
      <c r="Q3107" s="40">
        <f>Beazley_data[[#This Row],[WEP]]</f>
        <v>585.47</v>
      </c>
      <c r="R3107" s="40">
        <f t="shared" si="387"/>
        <v>0</v>
      </c>
      <c r="S3107" s="41" t="str">
        <f t="shared" si="388"/>
        <v>no values</v>
      </c>
      <c r="U3107" s="42">
        <f>Beazley_data[[#This Row],[Acq_costs]]</f>
        <v>146.36750000000001</v>
      </c>
      <c r="V3107" s="40">
        <f t="shared" si="389"/>
        <v>0</v>
      </c>
      <c r="W3107" s="43" t="str">
        <f t="shared" si="390"/>
        <v>no values</v>
      </c>
      <c r="Y3107" s="44">
        <f>Beazley_data[[#This Row],[total_RC]]</f>
        <v>0</v>
      </c>
      <c r="Z3107" s="45">
        <f t="shared" si="391"/>
        <v>0</v>
      </c>
      <c r="AA3107" s="43" t="str">
        <f t="shared" si="392"/>
        <v>no values</v>
      </c>
      <c r="AD3107" s="42">
        <f>Beazley_data[[#This Row],[Cat_incurred]]+Beazley_data[[#This Row],[incurred_exc_cat]]</f>
        <v>0</v>
      </c>
      <c r="AE3107" s="40">
        <f t="shared" si="393"/>
        <v>0</v>
      </c>
      <c r="AF3107" s="43" t="str">
        <f t="shared" si="394"/>
        <v>no values</v>
      </c>
    </row>
    <row r="3108" spans="1:32" x14ac:dyDescent="0.25">
      <c r="A3108" s="48" t="s">
        <v>3399</v>
      </c>
      <c r="B3108" s="48" t="s">
        <v>72</v>
      </c>
      <c r="C3108" s="49">
        <v>1995</v>
      </c>
      <c r="D3108" s="85">
        <v>87336.655400000003</v>
      </c>
      <c r="E3108" s="49">
        <v>28826.1806</v>
      </c>
      <c r="F3108" s="49">
        <v>225.50346042000001</v>
      </c>
      <c r="G3108" s="49">
        <v>225.50346042000001</v>
      </c>
      <c r="H3108" s="49">
        <v>59437.898192799999</v>
      </c>
      <c r="I3108" s="49">
        <v>63748.107449620002</v>
      </c>
      <c r="J3108" s="49">
        <v>0.999798650001542</v>
      </c>
      <c r="K3108" s="49">
        <v>59663.401653219997</v>
      </c>
      <c r="L3108" s="49">
        <v>63973.610910039999</v>
      </c>
      <c r="M3108" s="38">
        <f>IF(OR(Beazley_data[[#This Row],[total_RC]]&lt;0.6,Beazley_data[[#This Row],[total_RC]]&gt;2),1,Beazley_data[[#This Row],[total_RC]])</f>
        <v>0.999798650001542</v>
      </c>
      <c r="P3108" s="39" t="str">
        <f>Beazley_data[[#This Row],[key]]</f>
        <v>VL1995</v>
      </c>
      <c r="Q3108" s="40">
        <f>Beazley_data[[#This Row],[WEP]]</f>
        <v>87336.655400000003</v>
      </c>
      <c r="R3108" s="40">
        <f t="shared" si="387"/>
        <v>0</v>
      </c>
      <c r="S3108" s="41" t="str">
        <f t="shared" si="388"/>
        <v>no values</v>
      </c>
      <c r="U3108" s="42">
        <f>Beazley_data[[#This Row],[Acq_costs]]</f>
        <v>28826.1806</v>
      </c>
      <c r="V3108" s="40">
        <f t="shared" si="389"/>
        <v>0</v>
      </c>
      <c r="W3108" s="43" t="str">
        <f t="shared" si="390"/>
        <v>no values</v>
      </c>
      <c r="Y3108" s="44">
        <f>Beazley_data[[#This Row],[total_RC]]</f>
        <v>0.999798650001542</v>
      </c>
      <c r="Z3108" s="45">
        <f t="shared" si="391"/>
        <v>0</v>
      </c>
      <c r="AA3108" s="43" t="str">
        <f t="shared" si="392"/>
        <v>no values</v>
      </c>
      <c r="AD3108" s="42">
        <f>Beazley_data[[#This Row],[Cat_incurred]]+Beazley_data[[#This Row],[incurred_exc_cat]]</f>
        <v>63973.610910039999</v>
      </c>
      <c r="AE3108" s="40">
        <f t="shared" si="393"/>
        <v>0</v>
      </c>
      <c r="AF3108" s="43" t="str">
        <f t="shared" si="394"/>
        <v>no values</v>
      </c>
    </row>
    <row r="3109" spans="1:32" x14ac:dyDescent="0.25">
      <c r="A3109" s="46" t="s">
        <v>3400</v>
      </c>
      <c r="B3109" s="46" t="s">
        <v>72</v>
      </c>
      <c r="C3109">
        <v>1996</v>
      </c>
      <c r="D3109" s="84">
        <v>2121.0904999999998</v>
      </c>
      <c r="E3109">
        <v>270.9545</v>
      </c>
      <c r="F3109">
        <v>0</v>
      </c>
      <c r="G3109">
        <v>0</v>
      </c>
      <c r="H3109">
        <v>0</v>
      </c>
      <c r="I3109">
        <v>0</v>
      </c>
      <c r="J3109">
        <v>1.0011870482354099</v>
      </c>
      <c r="K3109">
        <v>0</v>
      </c>
      <c r="L3109">
        <v>0</v>
      </c>
      <c r="M3109" s="38">
        <f>IF(OR(Beazley_data[[#This Row],[total_RC]]&lt;0.6,Beazley_data[[#This Row],[total_RC]]&gt;2),1,Beazley_data[[#This Row],[total_RC]])</f>
        <v>1.0011870482354099</v>
      </c>
      <c r="P3109" s="39" t="str">
        <f>Beazley_data[[#This Row],[key]]</f>
        <v>VL1996</v>
      </c>
      <c r="Q3109" s="40">
        <f>Beazley_data[[#This Row],[WEP]]</f>
        <v>2121.0904999999998</v>
      </c>
      <c r="R3109" s="40">
        <f t="shared" si="387"/>
        <v>0</v>
      </c>
      <c r="S3109" s="41" t="str">
        <f t="shared" si="388"/>
        <v>no values</v>
      </c>
      <c r="U3109" s="42">
        <f>Beazley_data[[#This Row],[Acq_costs]]</f>
        <v>270.9545</v>
      </c>
      <c r="V3109" s="40">
        <f t="shared" si="389"/>
        <v>0</v>
      </c>
      <c r="W3109" s="43" t="str">
        <f t="shared" si="390"/>
        <v>no values</v>
      </c>
      <c r="Y3109" s="44">
        <f>Beazley_data[[#This Row],[total_RC]]</f>
        <v>1.0011870482354099</v>
      </c>
      <c r="Z3109" s="45">
        <f t="shared" si="391"/>
        <v>0</v>
      </c>
      <c r="AA3109" s="43" t="str">
        <f t="shared" si="392"/>
        <v>no values</v>
      </c>
      <c r="AD3109" s="42">
        <f>Beazley_data[[#This Row],[Cat_incurred]]+Beazley_data[[#This Row],[incurred_exc_cat]]</f>
        <v>0</v>
      </c>
      <c r="AE3109" s="40">
        <f t="shared" si="393"/>
        <v>0</v>
      </c>
      <c r="AF3109" s="43" t="str">
        <f t="shared" si="394"/>
        <v>no values</v>
      </c>
    </row>
    <row r="3110" spans="1:32" x14ac:dyDescent="0.25">
      <c r="A3110" s="48" t="s">
        <v>3401</v>
      </c>
      <c r="B3110" s="48" t="s">
        <v>72</v>
      </c>
      <c r="C3110" s="49">
        <v>1997</v>
      </c>
      <c r="D3110" s="85">
        <v>35826.927600000003</v>
      </c>
      <c r="E3110" s="49">
        <v>7734.1058545454498</v>
      </c>
      <c r="F3110" s="49">
        <v>191736.777262883</v>
      </c>
      <c r="G3110" s="49">
        <v>191736.777262883</v>
      </c>
      <c r="H3110" s="49">
        <v>55214.595167890198</v>
      </c>
      <c r="I3110" s="49">
        <v>55214.595167890198</v>
      </c>
      <c r="J3110" s="49"/>
      <c r="K3110" s="49">
        <v>246951.37243077299</v>
      </c>
      <c r="L3110" s="49">
        <v>246951.37243077299</v>
      </c>
      <c r="M3110" s="38">
        <f>IF(OR(Beazley_data[[#This Row],[total_RC]]&lt;0.6,Beazley_data[[#This Row],[total_RC]]&gt;2),1,Beazley_data[[#This Row],[total_RC]])</f>
        <v>1</v>
      </c>
      <c r="P3110" s="39" t="str">
        <f>Beazley_data[[#This Row],[key]]</f>
        <v>VL1997</v>
      </c>
      <c r="Q3110" s="40">
        <f>Beazley_data[[#This Row],[WEP]]</f>
        <v>35826.927600000003</v>
      </c>
      <c r="R3110" s="40">
        <f t="shared" si="387"/>
        <v>0</v>
      </c>
      <c r="S3110" s="41" t="str">
        <f t="shared" si="388"/>
        <v>no values</v>
      </c>
      <c r="U3110" s="42">
        <f>Beazley_data[[#This Row],[Acq_costs]]</f>
        <v>7734.1058545454498</v>
      </c>
      <c r="V3110" s="40">
        <f t="shared" si="389"/>
        <v>0</v>
      </c>
      <c r="W3110" s="43" t="str">
        <f t="shared" si="390"/>
        <v>no values</v>
      </c>
      <c r="Y3110" s="44">
        <f>Beazley_data[[#This Row],[total_RC]]</f>
        <v>0</v>
      </c>
      <c r="Z3110" s="45">
        <f t="shared" si="391"/>
        <v>0</v>
      </c>
      <c r="AA3110" s="43" t="str">
        <f t="shared" si="392"/>
        <v>no values</v>
      </c>
      <c r="AD3110" s="42">
        <f>Beazley_data[[#This Row],[Cat_incurred]]+Beazley_data[[#This Row],[incurred_exc_cat]]</f>
        <v>246951.37243077319</v>
      </c>
      <c r="AE3110" s="40">
        <f t="shared" si="393"/>
        <v>0</v>
      </c>
      <c r="AF3110" s="43" t="str">
        <f t="shared" si="394"/>
        <v>no values</v>
      </c>
    </row>
    <row r="3111" spans="1:32" x14ac:dyDescent="0.25">
      <c r="A3111" s="46" t="s">
        <v>3402</v>
      </c>
      <c r="B3111" s="46" t="s">
        <v>72</v>
      </c>
      <c r="C3111">
        <v>1998</v>
      </c>
      <c r="D3111" s="84">
        <v>0.25</v>
      </c>
      <c r="E3111">
        <v>8.3333333333333301E-2</v>
      </c>
      <c r="F3111">
        <v>0</v>
      </c>
      <c r="G3111">
        <v>0</v>
      </c>
      <c r="H3111">
        <v>0</v>
      </c>
      <c r="I3111">
        <v>0</v>
      </c>
      <c r="K3111">
        <v>0</v>
      </c>
      <c r="L3111">
        <v>0</v>
      </c>
      <c r="M3111" s="38">
        <f>IF(OR(Beazley_data[[#This Row],[total_RC]]&lt;0.6,Beazley_data[[#This Row],[total_RC]]&gt;2),1,Beazley_data[[#This Row],[total_RC]])</f>
        <v>1</v>
      </c>
      <c r="P3111" s="39" t="str">
        <f>Beazley_data[[#This Row],[key]]</f>
        <v>VL1998</v>
      </c>
      <c r="Q3111" s="40">
        <f>Beazley_data[[#This Row],[WEP]]</f>
        <v>0.25</v>
      </c>
      <c r="R3111" s="40">
        <f t="shared" si="387"/>
        <v>0</v>
      </c>
      <c r="S3111" s="41" t="str">
        <f t="shared" si="388"/>
        <v>no values</v>
      </c>
      <c r="U3111" s="42">
        <f>Beazley_data[[#This Row],[Acq_costs]]</f>
        <v>8.3333333333333301E-2</v>
      </c>
      <c r="V3111" s="40">
        <f t="shared" si="389"/>
        <v>0</v>
      </c>
      <c r="W3111" s="43" t="str">
        <f t="shared" si="390"/>
        <v>no values</v>
      </c>
      <c r="Y3111" s="44">
        <f>Beazley_data[[#This Row],[total_RC]]</f>
        <v>0</v>
      </c>
      <c r="Z3111" s="45">
        <f t="shared" si="391"/>
        <v>0</v>
      </c>
      <c r="AA3111" s="43" t="str">
        <f t="shared" si="392"/>
        <v>no values</v>
      </c>
      <c r="AD3111" s="42">
        <f>Beazley_data[[#This Row],[Cat_incurred]]+Beazley_data[[#This Row],[incurred_exc_cat]]</f>
        <v>0</v>
      </c>
      <c r="AE3111" s="40">
        <f t="shared" si="393"/>
        <v>0</v>
      </c>
      <c r="AF3111" s="43" t="str">
        <f t="shared" si="394"/>
        <v>no values</v>
      </c>
    </row>
    <row r="3112" spans="1:32" x14ac:dyDescent="0.25">
      <c r="A3112" s="48" t="s">
        <v>3403</v>
      </c>
      <c r="B3112" s="48" t="s">
        <v>72</v>
      </c>
      <c r="C3112" s="49">
        <v>1999</v>
      </c>
      <c r="D3112" s="85">
        <v>17824.686699999998</v>
      </c>
      <c r="E3112" s="49">
        <v>4456.1716749999996</v>
      </c>
      <c r="F3112" s="49">
        <v>0</v>
      </c>
      <c r="G3112" s="49">
        <v>0</v>
      </c>
      <c r="H3112" s="49">
        <v>0</v>
      </c>
      <c r="I3112" s="49">
        <v>0</v>
      </c>
      <c r="J3112" s="49"/>
      <c r="K3112" s="49">
        <v>0</v>
      </c>
      <c r="L3112" s="49">
        <v>0</v>
      </c>
      <c r="M3112" s="38">
        <f>IF(OR(Beazley_data[[#This Row],[total_RC]]&lt;0.6,Beazley_data[[#This Row],[total_RC]]&gt;2),1,Beazley_data[[#This Row],[total_RC]])</f>
        <v>1</v>
      </c>
      <c r="P3112" s="39" t="str">
        <f>Beazley_data[[#This Row],[key]]</f>
        <v>VL1999</v>
      </c>
      <c r="Q3112" s="40">
        <f>Beazley_data[[#This Row],[WEP]]</f>
        <v>17824.686699999998</v>
      </c>
      <c r="R3112" s="40">
        <f t="shared" si="387"/>
        <v>0</v>
      </c>
      <c r="S3112" s="41" t="str">
        <f t="shared" si="388"/>
        <v>no values</v>
      </c>
      <c r="U3112" s="42">
        <f>Beazley_data[[#This Row],[Acq_costs]]</f>
        <v>4456.1716749999996</v>
      </c>
      <c r="V3112" s="40">
        <f t="shared" si="389"/>
        <v>0</v>
      </c>
      <c r="W3112" s="43" t="str">
        <f t="shared" si="390"/>
        <v>no values</v>
      </c>
      <c r="Y3112" s="44">
        <f>Beazley_data[[#This Row],[total_RC]]</f>
        <v>0</v>
      </c>
      <c r="Z3112" s="45">
        <f t="shared" si="391"/>
        <v>0</v>
      </c>
      <c r="AA3112" s="43" t="str">
        <f t="shared" si="392"/>
        <v>no values</v>
      </c>
      <c r="AD3112" s="42">
        <f>Beazley_data[[#This Row],[Cat_incurred]]+Beazley_data[[#This Row],[incurred_exc_cat]]</f>
        <v>0</v>
      </c>
      <c r="AE3112" s="40">
        <f t="shared" si="393"/>
        <v>0</v>
      </c>
      <c r="AF3112" s="43" t="str">
        <f t="shared" si="394"/>
        <v>no values</v>
      </c>
    </row>
    <row r="3113" spans="1:32" x14ac:dyDescent="0.25">
      <c r="A3113" s="46" t="s">
        <v>3404</v>
      </c>
      <c r="B3113" s="46" t="s">
        <v>72</v>
      </c>
      <c r="C3113">
        <v>2000</v>
      </c>
      <c r="D3113" s="84">
        <v>49735.2068</v>
      </c>
      <c r="E3113">
        <v>12433.8017</v>
      </c>
      <c r="F3113">
        <v>0</v>
      </c>
      <c r="G3113">
        <v>0</v>
      </c>
      <c r="H3113">
        <v>1868.65</v>
      </c>
      <c r="I3113">
        <v>1868.65</v>
      </c>
      <c r="J3113">
        <v>1.1000000000000001</v>
      </c>
      <c r="K3113">
        <v>1868.65</v>
      </c>
      <c r="L3113">
        <v>1868.65</v>
      </c>
      <c r="M3113" s="38">
        <f>IF(OR(Beazley_data[[#This Row],[total_RC]]&lt;0.6,Beazley_data[[#This Row],[total_RC]]&gt;2),1,Beazley_data[[#This Row],[total_RC]])</f>
        <v>1.1000000000000001</v>
      </c>
      <c r="P3113" s="39" t="str">
        <f>Beazley_data[[#This Row],[key]]</f>
        <v>VL2000</v>
      </c>
      <c r="Q3113" s="40">
        <f>Beazley_data[[#This Row],[WEP]]</f>
        <v>49735.2068</v>
      </c>
      <c r="R3113" s="40">
        <f t="shared" si="387"/>
        <v>49735.2068</v>
      </c>
      <c r="S3113" s="41">
        <f t="shared" si="388"/>
        <v>0</v>
      </c>
      <c r="U3113" s="42">
        <f>Beazley_data[[#This Row],[Acq_costs]]</f>
        <v>12433.8017</v>
      </c>
      <c r="V3113" s="40">
        <f t="shared" si="389"/>
        <v>12433.8017</v>
      </c>
      <c r="W3113" s="43">
        <f t="shared" si="390"/>
        <v>0</v>
      </c>
      <c r="Y3113" s="44">
        <f>Beazley_data[[#This Row],[total_RC]]</f>
        <v>1.1000000000000001</v>
      </c>
      <c r="Z3113" s="45">
        <f t="shared" si="391"/>
        <v>1.09999999403782</v>
      </c>
      <c r="AA3113" s="43">
        <f t="shared" si="392"/>
        <v>-5.4201637411732243E-9</v>
      </c>
      <c r="AD3113" s="42">
        <f>Beazley_data[[#This Row],[Cat_incurred]]+Beazley_data[[#This Row],[incurred_exc_cat]]</f>
        <v>1868.65</v>
      </c>
      <c r="AE3113" s="40">
        <f t="shared" si="393"/>
        <v>1868.65</v>
      </c>
      <c r="AF3113" s="43">
        <f t="shared" si="394"/>
        <v>0</v>
      </c>
    </row>
    <row r="3114" spans="1:32" x14ac:dyDescent="0.25">
      <c r="A3114" s="48" t="s">
        <v>3405</v>
      </c>
      <c r="B3114" s="48" t="s">
        <v>72</v>
      </c>
      <c r="C3114" s="49">
        <v>2001</v>
      </c>
      <c r="D3114" s="85">
        <v>31606.5131</v>
      </c>
      <c r="E3114" s="49">
        <v>9176.0844483871006</v>
      </c>
      <c r="F3114" s="49">
        <v>0</v>
      </c>
      <c r="G3114" s="49">
        <v>0</v>
      </c>
      <c r="H3114" s="49">
        <v>0</v>
      </c>
      <c r="I3114" s="49">
        <v>0</v>
      </c>
      <c r="J3114" s="49"/>
      <c r="K3114" s="49">
        <v>0</v>
      </c>
      <c r="L3114" s="49">
        <v>0</v>
      </c>
      <c r="M3114" s="38">
        <f>IF(OR(Beazley_data[[#This Row],[total_RC]]&lt;0.6,Beazley_data[[#This Row],[total_RC]]&gt;2),1,Beazley_data[[#This Row],[total_RC]])</f>
        <v>1</v>
      </c>
      <c r="P3114" s="39" t="str">
        <f>Beazley_data[[#This Row],[key]]</f>
        <v>VL2001</v>
      </c>
      <c r="Q3114" s="40">
        <f>Beazley_data[[#This Row],[WEP]]</f>
        <v>31606.5131</v>
      </c>
      <c r="R3114" s="40">
        <f t="shared" si="387"/>
        <v>31606.5131</v>
      </c>
      <c r="S3114" s="41">
        <f t="shared" si="388"/>
        <v>0</v>
      </c>
      <c r="U3114" s="42">
        <f>Beazley_data[[#This Row],[Acq_costs]]</f>
        <v>9176.0844483871006</v>
      </c>
      <c r="V3114" s="40">
        <f t="shared" si="389"/>
        <v>9176.0843999999997</v>
      </c>
      <c r="W3114" s="43">
        <f t="shared" si="390"/>
        <v>-5.2731752154295405E-9</v>
      </c>
      <c r="Y3114" s="44">
        <f>Beazley_data[[#This Row],[total_RC]]</f>
        <v>0</v>
      </c>
      <c r="Z3114" s="45">
        <f t="shared" si="391"/>
        <v>0</v>
      </c>
      <c r="AA3114" s="43" t="str">
        <f t="shared" si="392"/>
        <v>no values</v>
      </c>
      <c r="AD3114" s="42">
        <f>Beazley_data[[#This Row],[Cat_incurred]]+Beazley_data[[#This Row],[incurred_exc_cat]]</f>
        <v>0</v>
      </c>
      <c r="AE3114" s="40">
        <f t="shared" si="393"/>
        <v>0</v>
      </c>
      <c r="AF3114" s="43" t="str">
        <f t="shared" si="394"/>
        <v>no values</v>
      </c>
    </row>
    <row r="3115" spans="1:32" x14ac:dyDescent="0.25">
      <c r="A3115" s="46" t="s">
        <v>3406</v>
      </c>
      <c r="B3115" s="46" t="s">
        <v>72</v>
      </c>
      <c r="C3115">
        <v>2002</v>
      </c>
      <c r="D3115" s="84">
        <v>7408.9555</v>
      </c>
      <c r="E3115">
        <v>1852.238875</v>
      </c>
      <c r="F3115">
        <v>0</v>
      </c>
      <c r="G3115">
        <v>0</v>
      </c>
      <c r="H3115">
        <v>0</v>
      </c>
      <c r="I3115">
        <v>0</v>
      </c>
      <c r="J3115">
        <v>1.3</v>
      </c>
      <c r="K3115">
        <v>0</v>
      </c>
      <c r="L3115">
        <v>0</v>
      </c>
      <c r="M3115" s="38">
        <f>IF(OR(Beazley_data[[#This Row],[total_RC]]&lt;0.6,Beazley_data[[#This Row],[total_RC]]&gt;2),1,Beazley_data[[#This Row],[total_RC]])</f>
        <v>1.3</v>
      </c>
      <c r="P3115" s="39" t="str">
        <f>Beazley_data[[#This Row],[key]]</f>
        <v>VL2002</v>
      </c>
      <c r="Q3115" s="40">
        <f>Beazley_data[[#This Row],[WEP]]</f>
        <v>7408.9555</v>
      </c>
      <c r="R3115" s="40">
        <f t="shared" si="387"/>
        <v>7408.9555</v>
      </c>
      <c r="S3115" s="41">
        <f t="shared" si="388"/>
        <v>0</v>
      </c>
      <c r="U3115" s="42">
        <f>Beazley_data[[#This Row],[Acq_costs]]</f>
        <v>1852.238875</v>
      </c>
      <c r="V3115" s="40">
        <f t="shared" si="389"/>
        <v>1852.2389000000001</v>
      </c>
      <c r="W3115" s="43">
        <f t="shared" si="390"/>
        <v>1.3497179035905091E-8</v>
      </c>
      <c r="Y3115" s="44">
        <f>Beazley_data[[#This Row],[total_RC]]</f>
        <v>1.3</v>
      </c>
      <c r="Z3115" s="45">
        <f t="shared" si="391"/>
        <v>1.30000000877317</v>
      </c>
      <c r="AA3115" s="43">
        <f t="shared" si="392"/>
        <v>6.7485922377481553E-9</v>
      </c>
      <c r="AD3115" s="42">
        <f>Beazley_data[[#This Row],[Cat_incurred]]+Beazley_data[[#This Row],[incurred_exc_cat]]</f>
        <v>0</v>
      </c>
      <c r="AE3115" s="40">
        <f t="shared" si="393"/>
        <v>0</v>
      </c>
      <c r="AF3115" s="43" t="str">
        <f t="shared" si="394"/>
        <v>no values</v>
      </c>
    </row>
    <row r="3116" spans="1:32" x14ac:dyDescent="0.25">
      <c r="A3116" s="48" t="s">
        <v>3407</v>
      </c>
      <c r="B3116" s="48" t="s">
        <v>72</v>
      </c>
      <c r="C3116" s="49">
        <v>2003</v>
      </c>
      <c r="D3116" s="85">
        <v>39227.817600000002</v>
      </c>
      <c r="E3116" s="49">
        <v>10705.265834063701</v>
      </c>
      <c r="F3116" s="49">
        <v>3151.5972000000002</v>
      </c>
      <c r="G3116" s="49">
        <v>3151.5972000000002</v>
      </c>
      <c r="H3116" s="49">
        <v>0</v>
      </c>
      <c r="I3116" s="49">
        <v>0</v>
      </c>
      <c r="J3116" s="49">
        <v>1.0535973919650701</v>
      </c>
      <c r="K3116" s="49">
        <v>3151.5972000000002</v>
      </c>
      <c r="L3116" s="49">
        <v>3151.5972000000002</v>
      </c>
      <c r="M3116" s="38">
        <f>IF(OR(Beazley_data[[#This Row],[total_RC]]&lt;0.6,Beazley_data[[#This Row],[total_RC]]&gt;2),1,Beazley_data[[#This Row],[total_RC]])</f>
        <v>1.0535973919650701</v>
      </c>
      <c r="P3116" s="39" t="str">
        <f>Beazley_data[[#This Row],[key]]</f>
        <v>VL2003</v>
      </c>
      <c r="Q3116" s="40">
        <f>Beazley_data[[#This Row],[WEP]]</f>
        <v>39227.817600000002</v>
      </c>
      <c r="R3116" s="40">
        <f t="shared" si="387"/>
        <v>39369.782335999997</v>
      </c>
      <c r="S3116" s="41">
        <f t="shared" si="388"/>
        <v>3.6059314422518646E-3</v>
      </c>
      <c r="U3116" s="42">
        <f>Beazley_data[[#This Row],[Acq_costs]]</f>
        <v>10705.265834063701</v>
      </c>
      <c r="V3116" s="40">
        <f t="shared" si="389"/>
        <v>10741.873063999999</v>
      </c>
      <c r="W3116" s="43">
        <f t="shared" si="390"/>
        <v>3.4079000671664063E-3</v>
      </c>
      <c r="Y3116" s="44">
        <f>Beazley_data[[#This Row],[total_RC]]</f>
        <v>1.0535973919650701</v>
      </c>
      <c r="Z3116" s="45">
        <f t="shared" si="391"/>
        <v>1.0538543389370001</v>
      </c>
      <c r="AA3116" s="43">
        <f t="shared" si="392"/>
        <v>2.4381640084073991E-4</v>
      </c>
      <c r="AD3116" s="42">
        <f>Beazley_data[[#This Row],[Cat_incurred]]+Beazley_data[[#This Row],[incurred_exc_cat]]</f>
        <v>3151.5972000000002</v>
      </c>
      <c r="AE3116" s="40">
        <f t="shared" si="393"/>
        <v>3151.5972000000002</v>
      </c>
      <c r="AF3116" s="43">
        <f t="shared" si="394"/>
        <v>0</v>
      </c>
    </row>
    <row r="3117" spans="1:32" x14ac:dyDescent="0.25">
      <c r="A3117" s="46" t="s">
        <v>3408</v>
      </c>
      <c r="B3117" s="46" t="s">
        <v>72</v>
      </c>
      <c r="C3117">
        <v>2004</v>
      </c>
      <c r="D3117" s="84">
        <v>313653.81270000001</v>
      </c>
      <c r="E3117">
        <v>109831.111078448</v>
      </c>
      <c r="F3117">
        <v>3706.7371410999999</v>
      </c>
      <c r="G3117">
        <v>3706.7371410999999</v>
      </c>
      <c r="H3117">
        <v>72125.190925880001</v>
      </c>
      <c r="I3117">
        <v>72125.190925880001</v>
      </c>
      <c r="J3117">
        <v>1.0287125053936099</v>
      </c>
      <c r="K3117">
        <v>75831.928066980006</v>
      </c>
      <c r="L3117">
        <v>75831.928066980006</v>
      </c>
      <c r="M3117" s="38">
        <f>IF(OR(Beazley_data[[#This Row],[total_RC]]&lt;0.6,Beazley_data[[#This Row],[total_RC]]&gt;2),1,Beazley_data[[#This Row],[total_RC]])</f>
        <v>1.0287125053936099</v>
      </c>
      <c r="P3117" s="39" t="str">
        <f>Beazley_data[[#This Row],[key]]</f>
        <v>VL2004</v>
      </c>
      <c r="Q3117" s="40">
        <f>Beazley_data[[#This Row],[WEP]]</f>
        <v>313653.81270000001</v>
      </c>
      <c r="R3117" s="40">
        <f t="shared" si="387"/>
        <v>317369.11885199999</v>
      </c>
      <c r="S3117" s="41">
        <f t="shared" si="388"/>
        <v>1.1706577393034101E-2</v>
      </c>
      <c r="U3117" s="42">
        <f>Beazley_data[[#This Row],[Acq_costs]]</f>
        <v>109831.111078448</v>
      </c>
      <c r="V3117" s="40">
        <f t="shared" si="389"/>
        <v>111534.43429999999</v>
      </c>
      <c r="W3117" s="43">
        <f t="shared" si="390"/>
        <v>1.5271725115586089E-2</v>
      </c>
      <c r="Y3117" s="44">
        <f>Beazley_data[[#This Row],[total_RC]]</f>
        <v>1.0287125053936099</v>
      </c>
      <c r="Z3117" s="45">
        <f t="shared" si="391"/>
        <v>1.0287125056492401</v>
      </c>
      <c r="AA3117" s="43">
        <f t="shared" si="392"/>
        <v>2.4849526207153353E-10</v>
      </c>
      <c r="AD3117" s="42">
        <f>Beazley_data[[#This Row],[Cat_incurred]]+Beazley_data[[#This Row],[incurred_exc_cat]]</f>
        <v>75831.928066980006</v>
      </c>
      <c r="AE3117" s="40">
        <f t="shared" si="393"/>
        <v>75970.328215999994</v>
      </c>
      <c r="AF3117" s="43">
        <f t="shared" si="394"/>
        <v>1.8217658429286578E-3</v>
      </c>
    </row>
    <row r="3118" spans="1:32" x14ac:dyDescent="0.25">
      <c r="A3118" s="48" t="s">
        <v>3409</v>
      </c>
      <c r="B3118" s="48" t="s">
        <v>72</v>
      </c>
      <c r="C3118" s="49">
        <v>2005</v>
      </c>
      <c r="D3118" s="85">
        <v>741501.84270000004</v>
      </c>
      <c r="E3118" s="49">
        <v>251038.16883018499</v>
      </c>
      <c r="F3118" s="49">
        <v>3976.4391837642002</v>
      </c>
      <c r="G3118" s="49">
        <v>3976.4391837642002</v>
      </c>
      <c r="H3118" s="49">
        <v>178175.41639999999</v>
      </c>
      <c r="I3118" s="49">
        <v>178175.41639999999</v>
      </c>
      <c r="J3118" s="49">
        <v>1.0024411091182099</v>
      </c>
      <c r="K3118" s="49">
        <v>182151.855583764</v>
      </c>
      <c r="L3118" s="49">
        <v>182151.855583764</v>
      </c>
      <c r="M3118" s="38">
        <f>IF(OR(Beazley_data[[#This Row],[total_RC]]&lt;0.6,Beazley_data[[#This Row],[total_RC]]&gt;2),1,Beazley_data[[#This Row],[total_RC]])</f>
        <v>1.0024411091182099</v>
      </c>
      <c r="P3118" s="39" t="str">
        <f>Beazley_data[[#This Row],[key]]</f>
        <v>VL2005</v>
      </c>
      <c r="Q3118" s="40">
        <f>Beazley_data[[#This Row],[WEP]]</f>
        <v>741501.84270000004</v>
      </c>
      <c r="R3118" s="40">
        <f t="shared" si="387"/>
        <v>719134.53392150998</v>
      </c>
      <c r="S3118" s="41">
        <f t="shared" si="388"/>
        <v>-3.1103093681955397E-2</v>
      </c>
      <c r="U3118" s="42">
        <f>Beazley_data[[#This Row],[Acq_costs]]</f>
        <v>251038.16883018499</v>
      </c>
      <c r="V3118" s="40">
        <f t="shared" si="389"/>
        <v>243767.74749066099</v>
      </c>
      <c r="W3118" s="43">
        <f t="shared" si="390"/>
        <v>-2.9825198018874691E-2</v>
      </c>
      <c r="Y3118" s="44">
        <f>Beazley_data[[#This Row],[total_RC]]</f>
        <v>1.0024411091182099</v>
      </c>
      <c r="Z3118" s="45">
        <f t="shared" si="391"/>
        <v>1.0023727872406301</v>
      </c>
      <c r="AA3118" s="43">
        <f t="shared" si="392"/>
        <v>-6.8160148050266828E-5</v>
      </c>
      <c r="AD3118" s="42">
        <f>Beazley_data[[#This Row],[Cat_incurred]]+Beazley_data[[#This Row],[incurred_exc_cat]]</f>
        <v>182151.85558376418</v>
      </c>
      <c r="AE3118" s="40">
        <f t="shared" si="393"/>
        <v>182300.53342111001</v>
      </c>
      <c r="AF3118" s="43">
        <f t="shared" si="394"/>
        <v>8.1556446684878366E-4</v>
      </c>
    </row>
    <row r="3119" spans="1:32" x14ac:dyDescent="0.25">
      <c r="A3119" s="46" t="s">
        <v>3410</v>
      </c>
      <c r="B3119" s="46" t="s">
        <v>72</v>
      </c>
      <c r="C3119">
        <v>2006</v>
      </c>
      <c r="D3119" s="84">
        <v>894980.55160000001</v>
      </c>
      <c r="E3119">
        <v>301761.454648146</v>
      </c>
      <c r="F3119">
        <v>3396.4558507500001</v>
      </c>
      <c r="G3119">
        <v>3396.4558507500001</v>
      </c>
      <c r="H3119">
        <v>27677.85128368</v>
      </c>
      <c r="I3119">
        <v>27677.85128368</v>
      </c>
      <c r="J3119">
        <v>1.0142004739161301</v>
      </c>
      <c r="K3119">
        <v>31074.307134430001</v>
      </c>
      <c r="L3119">
        <v>31074.307134430001</v>
      </c>
      <c r="M3119" s="38">
        <f>IF(OR(Beazley_data[[#This Row],[total_RC]]&lt;0.6,Beazley_data[[#This Row],[total_RC]]&gt;2),1,Beazley_data[[#This Row],[total_RC]])</f>
        <v>1.0142004739161301</v>
      </c>
      <c r="P3119" s="39" t="str">
        <f>Beazley_data[[#This Row],[key]]</f>
        <v>VL2006</v>
      </c>
      <c r="Q3119" s="40">
        <f>Beazley_data[[#This Row],[WEP]]</f>
        <v>894980.55160000001</v>
      </c>
      <c r="R3119" s="40">
        <f t="shared" si="387"/>
        <v>608251.47560344602</v>
      </c>
      <c r="S3119" s="41">
        <f t="shared" si="388"/>
        <v>-0.47139889913475375</v>
      </c>
      <c r="U3119" s="42">
        <f>Beazley_data[[#This Row],[Acq_costs]]</f>
        <v>301761.454648146</v>
      </c>
      <c r="V3119" s="40">
        <f t="shared" si="389"/>
        <v>182675.119893072</v>
      </c>
      <c r="W3119" s="43">
        <f t="shared" si="390"/>
        <v>-0.65190232159026695</v>
      </c>
      <c r="Y3119" s="44">
        <f>Beazley_data[[#This Row],[total_RC]]</f>
        <v>1.0142004739161301</v>
      </c>
      <c r="Z3119" s="45">
        <f t="shared" si="391"/>
        <v>1.01386626718006</v>
      </c>
      <c r="AA3119" s="43">
        <f t="shared" si="392"/>
        <v>-3.296359163814088E-4</v>
      </c>
      <c r="AD3119" s="42">
        <f>Beazley_data[[#This Row],[Cat_incurred]]+Beazley_data[[#This Row],[incurred_exc_cat]]</f>
        <v>31074.307134430001</v>
      </c>
      <c r="AE3119" s="40">
        <f t="shared" si="393"/>
        <v>31399.821656</v>
      </c>
      <c r="AF3119" s="43">
        <f t="shared" si="394"/>
        <v>1.0366763389173547E-2</v>
      </c>
    </row>
    <row r="3120" spans="1:32" x14ac:dyDescent="0.25">
      <c r="A3120" s="48" t="s">
        <v>3411</v>
      </c>
      <c r="B3120" s="48" t="s">
        <v>72</v>
      </c>
      <c r="C3120" s="49">
        <v>2007</v>
      </c>
      <c r="D3120" s="85">
        <v>1327568.8972</v>
      </c>
      <c r="E3120" s="49">
        <v>529066.68533125403</v>
      </c>
      <c r="F3120" s="49">
        <v>218898</v>
      </c>
      <c r="G3120" s="49">
        <v>218898</v>
      </c>
      <c r="H3120" s="49">
        <v>283531.34999999998</v>
      </c>
      <c r="I3120" s="49">
        <v>283531.34999999998</v>
      </c>
      <c r="J3120" s="49">
        <v>0.99388288403598102</v>
      </c>
      <c r="K3120" s="49">
        <v>502429.35</v>
      </c>
      <c r="L3120" s="49">
        <v>502429.35</v>
      </c>
      <c r="M3120" s="38">
        <f>IF(OR(Beazley_data[[#This Row],[total_RC]]&lt;0.6,Beazley_data[[#This Row],[total_RC]]&gt;2),1,Beazley_data[[#This Row],[total_RC]])</f>
        <v>0.99388288403598102</v>
      </c>
      <c r="P3120" s="39" t="str">
        <f>Beazley_data[[#This Row],[key]]</f>
        <v>VL2007</v>
      </c>
      <c r="Q3120" s="40">
        <f>Beazley_data[[#This Row],[WEP]]</f>
        <v>1327568.8972</v>
      </c>
      <c r="R3120" s="40">
        <f t="shared" si="387"/>
        <v>855150.50174982403</v>
      </c>
      <c r="S3120" s="41">
        <f t="shared" si="388"/>
        <v>-0.55243889173134453</v>
      </c>
      <c r="U3120" s="42">
        <f>Beazley_data[[#This Row],[Acq_costs]]</f>
        <v>529066.68533125403</v>
      </c>
      <c r="V3120" s="40">
        <f t="shared" si="389"/>
        <v>348927.28244893003</v>
      </c>
      <c r="W3120" s="43">
        <f t="shared" si="390"/>
        <v>-0.51626631663200406</v>
      </c>
      <c r="Y3120" s="44">
        <f>Beazley_data[[#This Row],[total_RC]]</f>
        <v>0.99388288403598102</v>
      </c>
      <c r="Z3120" s="45">
        <f t="shared" si="391"/>
        <v>0.993830024520161</v>
      </c>
      <c r="AA3120" s="43">
        <f t="shared" si="392"/>
        <v>-5.3187682516973213E-5</v>
      </c>
      <c r="AD3120" s="42">
        <f>Beazley_data[[#This Row],[Cat_incurred]]+Beazley_data[[#This Row],[incurred_exc_cat]]</f>
        <v>502429.35</v>
      </c>
      <c r="AE3120" s="40">
        <f t="shared" si="393"/>
        <v>502429.35</v>
      </c>
      <c r="AF3120" s="43">
        <f t="shared" si="394"/>
        <v>0</v>
      </c>
    </row>
    <row r="3121" spans="1:32" x14ac:dyDescent="0.25">
      <c r="A3121" s="46" t="s">
        <v>3412</v>
      </c>
      <c r="B3121" s="46" t="s">
        <v>72</v>
      </c>
      <c r="C3121">
        <v>2008</v>
      </c>
      <c r="D3121" s="84">
        <v>1509611.4379</v>
      </c>
      <c r="E3121">
        <v>585782.231575137</v>
      </c>
      <c r="F3121">
        <v>3918.7698665900002</v>
      </c>
      <c r="G3121">
        <v>3918.7698665900002</v>
      </c>
      <c r="H3121">
        <v>16442.96962588</v>
      </c>
      <c r="I3121">
        <v>16442.96962588</v>
      </c>
      <c r="J3121">
        <v>0.99315107954882198</v>
      </c>
      <c r="K3121">
        <v>20361.739492469998</v>
      </c>
      <c r="L3121">
        <v>20361.739492469998</v>
      </c>
      <c r="M3121" s="38">
        <f>IF(OR(Beazley_data[[#This Row],[total_RC]]&lt;0.6,Beazley_data[[#This Row],[total_RC]]&gt;2),1,Beazley_data[[#This Row],[total_RC]])</f>
        <v>0.99315107954882198</v>
      </c>
      <c r="P3121" s="39" t="str">
        <f>Beazley_data[[#This Row],[key]]</f>
        <v>VL2008</v>
      </c>
      <c r="Q3121" s="40">
        <f>Beazley_data[[#This Row],[WEP]]</f>
        <v>1509611.4379</v>
      </c>
      <c r="R3121" s="40">
        <f t="shared" si="387"/>
        <v>312712.44596183603</v>
      </c>
      <c r="S3121" s="41">
        <f t="shared" si="388"/>
        <v>-3.8274747532249984</v>
      </c>
      <c r="U3121" s="42">
        <f>Beazley_data[[#This Row],[Acq_costs]]</f>
        <v>585782.231575137</v>
      </c>
      <c r="V3121" s="40">
        <f t="shared" si="389"/>
        <v>113904.007211052</v>
      </c>
      <c r="W3121" s="43">
        <f t="shared" si="390"/>
        <v>-4.1427710571213261</v>
      </c>
      <c r="Y3121" s="44">
        <f>Beazley_data[[#This Row],[total_RC]]</f>
        <v>0.99315107954882198</v>
      </c>
      <c r="Z3121" s="45">
        <f t="shared" si="391"/>
        <v>0.99305156830239205</v>
      </c>
      <c r="AA3121" s="43">
        <f t="shared" si="392"/>
        <v>-1.0020753161896888E-4</v>
      </c>
      <c r="AD3121" s="42">
        <f>Beazley_data[[#This Row],[Cat_incurred]]+Beazley_data[[#This Row],[incurred_exc_cat]]</f>
        <v>20361.739492469998</v>
      </c>
      <c r="AE3121" s="40">
        <f t="shared" si="393"/>
        <v>21342.688124</v>
      </c>
      <c r="AF3121" s="43">
        <f t="shared" si="394"/>
        <v>4.5961812580999031E-2</v>
      </c>
    </row>
    <row r="3122" spans="1:32" x14ac:dyDescent="0.25">
      <c r="A3122" s="48" t="s">
        <v>3413</v>
      </c>
      <c r="B3122" s="48" t="s">
        <v>72</v>
      </c>
      <c r="C3122" s="49">
        <v>2009</v>
      </c>
      <c r="D3122" s="85">
        <v>1594752.7796</v>
      </c>
      <c r="E3122" s="49">
        <v>820839.12385710701</v>
      </c>
      <c r="F3122" s="49">
        <v>6919.3829418300002</v>
      </c>
      <c r="G3122" s="49">
        <v>6919.3829418300002</v>
      </c>
      <c r="H3122" s="49">
        <v>0</v>
      </c>
      <c r="I3122" s="49">
        <v>0</v>
      </c>
      <c r="J3122" s="49">
        <v>1.0135204826313</v>
      </c>
      <c r="K3122" s="49">
        <v>6919.3829418300002</v>
      </c>
      <c r="L3122" s="49">
        <v>6919.3829418300002</v>
      </c>
      <c r="M3122" s="38">
        <f>IF(OR(Beazley_data[[#This Row],[total_RC]]&lt;0.6,Beazley_data[[#This Row],[total_RC]]&gt;2),1,Beazley_data[[#This Row],[total_RC]])</f>
        <v>1.0135204826313</v>
      </c>
      <c r="P3122" s="39" t="str">
        <f>Beazley_data[[#This Row],[key]]</f>
        <v>VL2009</v>
      </c>
      <c r="Q3122" s="40">
        <f>Beazley_data[[#This Row],[WEP]]</f>
        <v>1594752.7796</v>
      </c>
      <c r="R3122" s="40">
        <f t="shared" si="387"/>
        <v>308138.29469200002</v>
      </c>
      <c r="S3122" s="41">
        <f t="shared" si="388"/>
        <v>-4.1754449449200628</v>
      </c>
      <c r="U3122" s="42">
        <f>Beazley_data[[#This Row],[Acq_costs]]</f>
        <v>820839.12385710701</v>
      </c>
      <c r="V3122" s="40">
        <f t="shared" si="389"/>
        <v>111320.695164</v>
      </c>
      <c r="W3122" s="43">
        <f t="shared" si="390"/>
        <v>-6.3736435318502949</v>
      </c>
      <c r="Y3122" s="44">
        <f>Beazley_data[[#This Row],[total_RC]]</f>
        <v>1.0135204826313</v>
      </c>
      <c r="Z3122" s="45">
        <f t="shared" si="391"/>
        <v>1.0132789337560399</v>
      </c>
      <c r="AA3122" s="43">
        <f t="shared" si="392"/>
        <v>-2.3838339791067145E-4</v>
      </c>
      <c r="AD3122" s="42">
        <f>Beazley_data[[#This Row],[Cat_incurred]]+Beazley_data[[#This Row],[incurred_exc_cat]]</f>
        <v>6919.3829418300002</v>
      </c>
      <c r="AE3122" s="40">
        <f t="shared" si="393"/>
        <v>7294.6134359999996</v>
      </c>
      <c r="AF3122" s="43">
        <f t="shared" si="394"/>
        <v>5.1439393939393868E-2</v>
      </c>
    </row>
    <row r="3123" spans="1:32" x14ac:dyDescent="0.25">
      <c r="A3123" s="46" t="s">
        <v>3414</v>
      </c>
      <c r="B3123" s="46" t="s">
        <v>72</v>
      </c>
      <c r="C3123">
        <v>2010</v>
      </c>
      <c r="D3123" s="84">
        <v>1430692.9101</v>
      </c>
      <c r="E3123">
        <v>711672.60185224097</v>
      </c>
      <c r="F3123">
        <v>7870.3130750500004</v>
      </c>
      <c r="G3123">
        <v>29212.670600050002</v>
      </c>
      <c r="H3123">
        <v>6528.5787419300004</v>
      </c>
      <c r="I3123">
        <v>6528.5787419300004</v>
      </c>
      <c r="J3123">
        <v>1.0091013619581</v>
      </c>
      <c r="K3123">
        <v>14398.89181698</v>
      </c>
      <c r="L3123">
        <v>35741.249341980001</v>
      </c>
      <c r="M3123" s="38">
        <f>IF(OR(Beazley_data[[#This Row],[total_RC]]&lt;0.6,Beazley_data[[#This Row],[total_RC]]&gt;2),1,Beazley_data[[#This Row],[total_RC]])</f>
        <v>1.0091013619581</v>
      </c>
      <c r="P3123" s="39" t="str">
        <f>Beazley_data[[#This Row],[key]]</f>
        <v>VL2010</v>
      </c>
      <c r="Q3123" s="40">
        <f>Beazley_data[[#This Row],[WEP]]</f>
        <v>1430692.9101</v>
      </c>
      <c r="R3123" s="40">
        <f t="shared" si="387"/>
        <v>242013.90735188199</v>
      </c>
      <c r="S3123" s="41">
        <f t="shared" si="388"/>
        <v>-4.911614442965913</v>
      </c>
      <c r="U3123" s="42">
        <f>Beazley_data[[#This Row],[Acq_costs]]</f>
        <v>711672.60185224097</v>
      </c>
      <c r="V3123" s="40">
        <f t="shared" si="389"/>
        <v>94236.870739847203</v>
      </c>
      <c r="W3123" s="43">
        <f t="shared" si="390"/>
        <v>-6.5519549435900011</v>
      </c>
      <c r="Y3123" s="44">
        <f>Beazley_data[[#This Row],[total_RC]]</f>
        <v>1.0091013619581</v>
      </c>
      <c r="Z3123" s="45">
        <f t="shared" si="391"/>
        <v>1.0089247080558801</v>
      </c>
      <c r="AA3123" s="43">
        <f t="shared" si="392"/>
        <v>-1.7509126380726604E-4</v>
      </c>
      <c r="AD3123" s="42">
        <f>Beazley_data[[#This Row],[Cat_incurred]]+Beazley_data[[#This Row],[incurred_exc_cat]]</f>
        <v>35741.249341980001</v>
      </c>
      <c r="AE3123" s="40">
        <f t="shared" si="393"/>
        <v>37679.457816000002</v>
      </c>
      <c r="AF3123" s="43">
        <f t="shared" si="394"/>
        <v>5.1439393939393958E-2</v>
      </c>
    </row>
    <row r="3124" spans="1:32" x14ac:dyDescent="0.25">
      <c r="A3124" s="48" t="s">
        <v>3415</v>
      </c>
      <c r="B3124" s="48" t="s">
        <v>72</v>
      </c>
      <c r="C3124" s="49">
        <v>2011</v>
      </c>
      <c r="D3124" s="85">
        <v>1747929.1592999999</v>
      </c>
      <c r="E3124" s="49">
        <v>645064.33365595702</v>
      </c>
      <c r="F3124" s="49">
        <v>9642.1733077299996</v>
      </c>
      <c r="G3124" s="49">
        <v>30987.34805773</v>
      </c>
      <c r="H3124" s="49">
        <v>0</v>
      </c>
      <c r="I3124" s="49">
        <v>0</v>
      </c>
      <c r="J3124" s="49">
        <v>1.0055271134641499</v>
      </c>
      <c r="K3124" s="49">
        <v>9642.1733077299996</v>
      </c>
      <c r="L3124" s="49">
        <v>30987.34805773</v>
      </c>
      <c r="M3124" s="38">
        <f>IF(OR(Beazley_data[[#This Row],[total_RC]]&lt;0.6,Beazley_data[[#This Row],[total_RC]]&gt;2),1,Beazley_data[[#This Row],[total_RC]])</f>
        <v>1.0055271134641499</v>
      </c>
      <c r="P3124" s="39" t="str">
        <f>Beazley_data[[#This Row],[key]]</f>
        <v>VL2011</v>
      </c>
      <c r="Q3124" s="40">
        <f>Beazley_data[[#This Row],[WEP]]</f>
        <v>1747929.1592999999</v>
      </c>
      <c r="R3124" s="40">
        <f t="shared" si="387"/>
        <v>420430.94821136101</v>
      </c>
      <c r="S3124" s="41">
        <f t="shared" si="388"/>
        <v>-3.1574702498382039</v>
      </c>
      <c r="U3124" s="42">
        <f>Beazley_data[[#This Row],[Acq_costs]]</f>
        <v>645064.33365595702</v>
      </c>
      <c r="V3124" s="40">
        <f t="shared" si="389"/>
        <v>142727.94858047899</v>
      </c>
      <c r="W3124" s="43">
        <f t="shared" si="390"/>
        <v>-3.5195376243513312</v>
      </c>
      <c r="Y3124" s="44">
        <f>Beazley_data[[#This Row],[total_RC]]</f>
        <v>1.0055271134641499</v>
      </c>
      <c r="Z3124" s="45">
        <f t="shared" si="391"/>
        <v>1.0100701864185899</v>
      </c>
      <c r="AA3124" s="43">
        <f t="shared" si="392"/>
        <v>4.4977794766405304E-3</v>
      </c>
      <c r="AD3124" s="42">
        <f>Beazley_data[[#This Row],[Cat_incurred]]+Beazley_data[[#This Row],[incurred_exc_cat]]</f>
        <v>30987.34805773</v>
      </c>
      <c r="AE3124" s="40">
        <f t="shared" si="393"/>
        <v>32667.757716</v>
      </c>
      <c r="AF3124" s="43">
        <f t="shared" si="394"/>
        <v>5.1439393939393951E-2</v>
      </c>
    </row>
    <row r="3125" spans="1:32" x14ac:dyDescent="0.25">
      <c r="A3125" s="46" t="s">
        <v>3416</v>
      </c>
      <c r="B3125" s="46" t="s">
        <v>72</v>
      </c>
      <c r="C3125">
        <v>2012</v>
      </c>
      <c r="D3125" s="84">
        <v>1584188.807</v>
      </c>
      <c r="E3125">
        <v>597326.60042713699</v>
      </c>
      <c r="F3125">
        <v>8874.2251937199999</v>
      </c>
      <c r="G3125">
        <v>8874.2251937199999</v>
      </c>
      <c r="H3125">
        <v>15305.4212321</v>
      </c>
      <c r="I3125">
        <v>15305.4212321</v>
      </c>
      <c r="J3125">
        <v>0.986485782092688</v>
      </c>
      <c r="K3125">
        <v>24179.646425819999</v>
      </c>
      <c r="L3125">
        <v>24179.646425819999</v>
      </c>
      <c r="M3125" s="38">
        <f>IF(OR(Beazley_data[[#This Row],[total_RC]]&lt;0.6,Beazley_data[[#This Row],[total_RC]]&gt;2),1,Beazley_data[[#This Row],[total_RC]])</f>
        <v>0.986485782092688</v>
      </c>
      <c r="P3125" s="39" t="str">
        <f>Beazley_data[[#This Row],[key]]</f>
        <v>VL2012</v>
      </c>
      <c r="Q3125" s="40">
        <f>Beazley_data[[#This Row],[WEP]]</f>
        <v>1584188.807</v>
      </c>
      <c r="R3125" s="40">
        <f t="shared" si="387"/>
        <v>350748.332293624</v>
      </c>
      <c r="S3125" s="41">
        <f t="shared" si="388"/>
        <v>-3.5165968335205617</v>
      </c>
      <c r="U3125" s="42">
        <f>Beazley_data[[#This Row],[Acq_costs]]</f>
        <v>597326.60042713699</v>
      </c>
      <c r="V3125" s="40">
        <f t="shared" si="389"/>
        <v>98019.563756624004</v>
      </c>
      <c r="W3125" s="43">
        <f t="shared" si="390"/>
        <v>-5.0939528552714117</v>
      </c>
      <c r="Y3125" s="44">
        <f>Beazley_data[[#This Row],[total_RC]]</f>
        <v>0.986485782092688</v>
      </c>
      <c r="Z3125" s="45">
        <f t="shared" si="391"/>
        <v>0.98330118055800197</v>
      </c>
      <c r="AA3125" s="43">
        <f t="shared" si="392"/>
        <v>-3.2386837295149333E-3</v>
      </c>
      <c r="AD3125" s="42">
        <f>Beazley_data[[#This Row],[Cat_incurred]]+Beazley_data[[#This Row],[incurred_exc_cat]]</f>
        <v>24179.646425819999</v>
      </c>
      <c r="AE3125" s="40">
        <f t="shared" si="393"/>
        <v>25490.881944000001</v>
      </c>
      <c r="AF3125" s="43">
        <f t="shared" si="394"/>
        <v>5.1439393939393986E-2</v>
      </c>
    </row>
    <row r="3126" spans="1:32" x14ac:dyDescent="0.25">
      <c r="A3126" s="48" t="s">
        <v>3417</v>
      </c>
      <c r="B3126" s="48" t="s">
        <v>72</v>
      </c>
      <c r="C3126" s="49">
        <v>2013</v>
      </c>
      <c r="D3126" s="85">
        <v>1469706.5129</v>
      </c>
      <c r="E3126" s="49">
        <v>622820.28283342498</v>
      </c>
      <c r="F3126" s="49">
        <v>15965.474</v>
      </c>
      <c r="G3126" s="49">
        <v>15965.474</v>
      </c>
      <c r="H3126" s="49">
        <v>4611.45040625</v>
      </c>
      <c r="I3126" s="49">
        <v>4611.45040625</v>
      </c>
      <c r="J3126" s="49">
        <v>0.99023854342194595</v>
      </c>
      <c r="K3126" s="49">
        <v>20576.92440625</v>
      </c>
      <c r="L3126" s="49">
        <v>20576.92440625</v>
      </c>
      <c r="M3126" s="38">
        <f>IF(OR(Beazley_data[[#This Row],[total_RC]]&lt;0.6,Beazley_data[[#This Row],[total_RC]]&gt;2),1,Beazley_data[[#This Row],[total_RC]])</f>
        <v>0.99023854342194595</v>
      </c>
      <c r="P3126" s="39" t="str">
        <f>Beazley_data[[#This Row],[key]]</f>
        <v>VL2013</v>
      </c>
      <c r="Q3126" s="40">
        <f>Beazley_data[[#This Row],[WEP]]</f>
        <v>1469706.5129</v>
      </c>
      <c r="R3126" s="40">
        <f t="shared" si="387"/>
        <v>426406.45109676698</v>
      </c>
      <c r="S3126" s="41">
        <f t="shared" si="388"/>
        <v>-2.4467267301414974</v>
      </c>
      <c r="U3126" s="42">
        <f>Beazley_data[[#This Row],[Acq_costs]]</f>
        <v>622820.28283342498</v>
      </c>
      <c r="V3126" s="40">
        <f t="shared" si="389"/>
        <v>109467.956187908</v>
      </c>
      <c r="W3126" s="43">
        <f t="shared" si="390"/>
        <v>-4.6895214318637537</v>
      </c>
      <c r="Y3126" s="44">
        <f>Beazley_data[[#This Row],[total_RC]]</f>
        <v>0.99023854342194595</v>
      </c>
      <c r="Z3126" s="45">
        <f t="shared" si="391"/>
        <v>0.97751122988504902</v>
      </c>
      <c r="AA3126" s="43">
        <f t="shared" si="392"/>
        <v>-1.3020120022962406E-2</v>
      </c>
      <c r="AD3126" s="42">
        <f>Beazley_data[[#This Row],[Cat_incurred]]+Beazley_data[[#This Row],[incurred_exc_cat]]</f>
        <v>20576.92440625</v>
      </c>
      <c r="AE3126" s="40">
        <f t="shared" si="393"/>
        <v>20753.027300000002</v>
      </c>
      <c r="AF3126" s="43">
        <f t="shared" si="394"/>
        <v>8.4856484407940507E-3</v>
      </c>
    </row>
    <row r="3127" spans="1:32" x14ac:dyDescent="0.25">
      <c r="A3127" s="46" t="s">
        <v>3418</v>
      </c>
      <c r="B3127" s="46" t="s">
        <v>72</v>
      </c>
      <c r="C3127">
        <v>2014</v>
      </c>
      <c r="D3127" s="84">
        <v>1788251.4813999999</v>
      </c>
      <c r="E3127">
        <v>783652.65272737597</v>
      </c>
      <c r="F3127">
        <v>68353.728799999997</v>
      </c>
      <c r="G3127">
        <v>68353.728799999997</v>
      </c>
      <c r="H3127">
        <v>54638.726817429997</v>
      </c>
      <c r="I3127">
        <v>54638.726817429997</v>
      </c>
      <c r="J3127">
        <v>0.99460157383480396</v>
      </c>
      <c r="K3127">
        <v>122992.45561742999</v>
      </c>
      <c r="L3127">
        <v>122992.45561742999</v>
      </c>
      <c r="M3127" s="38">
        <f>IF(OR(Beazley_data[[#This Row],[total_RC]]&lt;0.6,Beazley_data[[#This Row],[total_RC]]&gt;2),1,Beazley_data[[#This Row],[total_RC]])</f>
        <v>0.99460157383480396</v>
      </c>
      <c r="P3127" s="39" t="str">
        <f>Beazley_data[[#This Row],[key]]</f>
        <v>VL2014</v>
      </c>
      <c r="Q3127" s="40">
        <f>Beazley_data[[#This Row],[WEP]]</f>
        <v>1788251.4813999999</v>
      </c>
      <c r="R3127" s="40">
        <f t="shared" si="387"/>
        <v>435285.65472238802</v>
      </c>
      <c r="S3127" s="41">
        <f t="shared" si="388"/>
        <v>-3.1082251666218879</v>
      </c>
      <c r="U3127" s="42">
        <f>Beazley_data[[#This Row],[Acq_costs]]</f>
        <v>783652.65272737597</v>
      </c>
      <c r="V3127" s="40">
        <f t="shared" si="389"/>
        <v>125997.343625052</v>
      </c>
      <c r="W3127" s="43">
        <f t="shared" si="390"/>
        <v>-5.2195966214922853</v>
      </c>
      <c r="Y3127" s="44">
        <f>Beazley_data[[#This Row],[total_RC]]</f>
        <v>0.99460157383480396</v>
      </c>
      <c r="Z3127" s="45">
        <f t="shared" si="391"/>
        <v>0.99778787383489798</v>
      </c>
      <c r="AA3127" s="43">
        <f t="shared" si="392"/>
        <v>3.1933641244283571E-3</v>
      </c>
      <c r="AD3127" s="42">
        <f>Beazley_data[[#This Row],[Cat_incurred]]+Beazley_data[[#This Row],[incurred_exc_cat]]</f>
        <v>122992.45561742999</v>
      </c>
      <c r="AE3127" s="40">
        <f t="shared" si="393"/>
        <v>123620.276556</v>
      </c>
      <c r="AF3127" s="43">
        <f t="shared" si="394"/>
        <v>5.0786242844684136E-3</v>
      </c>
    </row>
    <row r="3128" spans="1:32" x14ac:dyDescent="0.25">
      <c r="A3128" s="48" t="s">
        <v>3419</v>
      </c>
      <c r="B3128" s="48" t="s">
        <v>72</v>
      </c>
      <c r="C3128" s="49">
        <v>2015</v>
      </c>
      <c r="D3128" s="85">
        <v>1860608.6935000001</v>
      </c>
      <c r="E3128" s="49">
        <v>829366.16125141096</v>
      </c>
      <c r="F3128" s="49">
        <v>109790.6954</v>
      </c>
      <c r="G3128" s="49">
        <v>109790.6954</v>
      </c>
      <c r="H3128" s="49">
        <v>807414.79640197998</v>
      </c>
      <c r="I3128" s="49">
        <v>807414.79640197998</v>
      </c>
      <c r="J3128" s="49">
        <v>0.98795915339888496</v>
      </c>
      <c r="K3128" s="49">
        <v>917205.49180197995</v>
      </c>
      <c r="L3128" s="49">
        <v>917205.49180197995</v>
      </c>
      <c r="M3128" s="38">
        <f>IF(OR(Beazley_data[[#This Row],[total_RC]]&lt;0.6,Beazley_data[[#This Row],[total_RC]]&gt;2),1,Beazley_data[[#This Row],[total_RC]])</f>
        <v>0.98795915339888496</v>
      </c>
      <c r="P3128" s="39" t="str">
        <f>Beazley_data[[#This Row],[key]]</f>
        <v>VL2015</v>
      </c>
      <c r="Q3128" s="40">
        <f>Beazley_data[[#This Row],[WEP]]</f>
        <v>1860608.6935000001</v>
      </c>
      <c r="R3128" s="40">
        <f t="shared" si="387"/>
        <v>511782.43927617202</v>
      </c>
      <c r="S3128" s="41">
        <f t="shared" si="388"/>
        <v>-2.6355461827324711</v>
      </c>
      <c r="U3128" s="42">
        <f>Beazley_data[[#This Row],[Acq_costs]]</f>
        <v>829366.16125141096</v>
      </c>
      <c r="V3128" s="40">
        <f t="shared" si="389"/>
        <v>139121.512633331</v>
      </c>
      <c r="W3128" s="43">
        <f t="shared" si="390"/>
        <v>-4.9614515796510235</v>
      </c>
      <c r="Y3128" s="44">
        <f>Beazley_data[[#This Row],[total_RC]]</f>
        <v>0.98795915339888496</v>
      </c>
      <c r="Z3128" s="45">
        <f t="shared" si="391"/>
        <v>0.97659838887253902</v>
      </c>
      <c r="AA3128" s="43">
        <f t="shared" si="392"/>
        <v>-1.1632995360008409E-2</v>
      </c>
      <c r="AD3128" s="42">
        <f>Beazley_data[[#This Row],[Cat_incurred]]+Beazley_data[[#This Row],[incurred_exc_cat]]</f>
        <v>917205.49180197995</v>
      </c>
      <c r="AE3128" s="40">
        <f t="shared" si="393"/>
        <v>112146.045056</v>
      </c>
      <c r="AF3128" s="43">
        <f t="shared" si="394"/>
        <v>-7.1786699775634029</v>
      </c>
    </row>
    <row r="3129" spans="1:32" x14ac:dyDescent="0.25">
      <c r="A3129" s="46" t="s">
        <v>3420</v>
      </c>
      <c r="B3129" s="46" t="s">
        <v>72</v>
      </c>
      <c r="C3129">
        <v>2016</v>
      </c>
      <c r="D3129" s="84">
        <v>2211990.8258000002</v>
      </c>
      <c r="E3129">
        <v>931430.10947415303</v>
      </c>
      <c r="F3129">
        <v>231508.15</v>
      </c>
      <c r="G3129">
        <v>231508.15</v>
      </c>
      <c r="H3129">
        <v>684435.41601359996</v>
      </c>
      <c r="I3129">
        <v>684435.41601359996</v>
      </c>
      <c r="J3129">
        <v>0.98479775598524</v>
      </c>
      <c r="K3129">
        <v>915943.56601359998</v>
      </c>
      <c r="L3129">
        <v>915943.56601359998</v>
      </c>
      <c r="M3129" s="38">
        <f>IF(OR(Beazley_data[[#This Row],[total_RC]]&lt;0.6,Beazley_data[[#This Row],[total_RC]]&gt;2),1,Beazley_data[[#This Row],[total_RC]])</f>
        <v>0.98479775598524</v>
      </c>
      <c r="P3129" s="39" t="str">
        <f>Beazley_data[[#This Row],[key]]</f>
        <v>VL2016</v>
      </c>
      <c r="Q3129" s="40">
        <f>Beazley_data[[#This Row],[WEP]]</f>
        <v>2211990.8258000002</v>
      </c>
      <c r="R3129" s="40">
        <f t="shared" si="387"/>
        <v>591966.74455775705</v>
      </c>
      <c r="S3129" s="41">
        <f t="shared" si="388"/>
        <v>-2.7366808965806366</v>
      </c>
      <c r="U3129" s="42">
        <f>Beazley_data[[#This Row],[Acq_costs]]</f>
        <v>931430.10947415303</v>
      </c>
      <c r="V3129" s="40">
        <f t="shared" si="389"/>
        <v>150755.90988335799</v>
      </c>
      <c r="W3129" s="43">
        <f t="shared" si="390"/>
        <v>-5.1783986458296312</v>
      </c>
      <c r="Y3129" s="44">
        <f>Beazley_data[[#This Row],[total_RC]]</f>
        <v>0.98479775598524</v>
      </c>
      <c r="Z3129" s="45">
        <f t="shared" si="391"/>
        <v>0.97015951817402901</v>
      </c>
      <c r="AA3129" s="43">
        <f t="shared" si="392"/>
        <v>-1.5088485488203138E-2</v>
      </c>
      <c r="AD3129" s="42">
        <f>Beazley_data[[#This Row],[Cat_incurred]]+Beazley_data[[#This Row],[incurred_exc_cat]]</f>
        <v>915943.56601359998</v>
      </c>
      <c r="AE3129" s="40">
        <f t="shared" si="393"/>
        <v>231508.15</v>
      </c>
      <c r="AF3129" s="43">
        <f t="shared" si="394"/>
        <v>-2.9564203938980116</v>
      </c>
    </row>
    <row r="3130" spans="1:32" x14ac:dyDescent="0.25">
      <c r="A3130" s="48" t="s">
        <v>3421</v>
      </c>
      <c r="B3130" s="48" t="s">
        <v>72</v>
      </c>
      <c r="C3130" s="49">
        <v>2017</v>
      </c>
      <c r="D3130" s="85">
        <v>3090165.3086999999</v>
      </c>
      <c r="E3130" s="49">
        <v>1119338.2255363399</v>
      </c>
      <c r="F3130" s="49">
        <v>1319809.1115999999</v>
      </c>
      <c r="G3130" s="49">
        <v>1319809.1115999999</v>
      </c>
      <c r="H3130" s="49">
        <v>576781.91363199998</v>
      </c>
      <c r="I3130" s="49">
        <v>576781.91363199998</v>
      </c>
      <c r="J3130" s="49">
        <v>1.0040865917070501</v>
      </c>
      <c r="K3130" s="49">
        <v>1896591.025232</v>
      </c>
      <c r="L3130" s="49">
        <v>1896591.025232</v>
      </c>
      <c r="M3130" s="38">
        <f>IF(OR(Beazley_data[[#This Row],[total_RC]]&lt;0.6,Beazley_data[[#This Row],[total_RC]]&gt;2),1,Beazley_data[[#This Row],[total_RC]])</f>
        <v>1.0040865917070501</v>
      </c>
      <c r="P3130" s="39" t="str">
        <f>Beazley_data[[#This Row],[key]]</f>
        <v>VL2017</v>
      </c>
      <c r="Q3130" s="40">
        <f>Beazley_data[[#This Row],[WEP]]</f>
        <v>3090165.3086999999</v>
      </c>
      <c r="R3130" s="40">
        <f t="shared" si="387"/>
        <v>1750495.83125906</v>
      </c>
      <c r="S3130" s="41">
        <f t="shared" si="388"/>
        <v>-0.76530857915689554</v>
      </c>
      <c r="U3130" s="42">
        <f>Beazley_data[[#This Row],[Acq_costs]]</f>
        <v>1119338.2255363399</v>
      </c>
      <c r="V3130" s="40">
        <f t="shared" si="389"/>
        <v>547598.67447643797</v>
      </c>
      <c r="W3130" s="43">
        <f t="shared" si="390"/>
        <v>-1.044084979947304</v>
      </c>
      <c r="Y3130" s="44">
        <f>Beazley_data[[#This Row],[total_RC]]</f>
        <v>1.0040865917070501</v>
      </c>
      <c r="Z3130" s="45">
        <f t="shared" si="391"/>
        <v>1.0012369105182499</v>
      </c>
      <c r="AA3130" s="43">
        <f t="shared" si="392"/>
        <v>-2.8461607426409326E-3</v>
      </c>
      <c r="AD3130" s="42">
        <f>Beazley_data[[#This Row],[Cat_incurred]]+Beazley_data[[#This Row],[incurred_exc_cat]]</f>
        <v>1896591.0252319998</v>
      </c>
      <c r="AE3130" s="40">
        <f t="shared" si="393"/>
        <v>1319809.1115999999</v>
      </c>
      <c r="AF3130" s="43">
        <f t="shared" si="394"/>
        <v>-0.43701919358078167</v>
      </c>
    </row>
    <row r="3131" spans="1:32" x14ac:dyDescent="0.25">
      <c r="A3131" s="46" t="s">
        <v>3422</v>
      </c>
      <c r="B3131" s="46" t="s">
        <v>72</v>
      </c>
      <c r="C3131">
        <v>2018</v>
      </c>
      <c r="D3131" s="84">
        <v>3513025.9024</v>
      </c>
      <c r="E3131">
        <v>1389726.58119595</v>
      </c>
      <c r="F3131">
        <v>1043039.14</v>
      </c>
      <c r="G3131">
        <v>1043039.14</v>
      </c>
      <c r="H3131">
        <v>761885.86404402996</v>
      </c>
      <c r="I3131">
        <v>761885.86404402996</v>
      </c>
      <c r="J3131">
        <v>1.0234567964607799</v>
      </c>
      <c r="K3131">
        <v>1804925.0040440301</v>
      </c>
      <c r="L3131">
        <v>1804925.0040440301</v>
      </c>
      <c r="M3131" s="38">
        <f>IF(OR(Beazley_data[[#This Row],[total_RC]]&lt;0.6,Beazley_data[[#This Row],[total_RC]]&gt;2),1,Beazley_data[[#This Row],[total_RC]])</f>
        <v>1.0234567964607799</v>
      </c>
      <c r="P3131" s="39" t="str">
        <f>Beazley_data[[#This Row],[key]]</f>
        <v>VL2018</v>
      </c>
      <c r="Q3131" s="40">
        <f>Beazley_data[[#This Row],[WEP]]</f>
        <v>3513025.9024</v>
      </c>
      <c r="R3131" s="40">
        <f t="shared" si="387"/>
        <v>1828733.87995197</v>
      </c>
      <c r="S3131" s="41">
        <f t="shared" si="388"/>
        <v>-0.92101537621880036</v>
      </c>
      <c r="U3131" s="42">
        <f>Beazley_data[[#This Row],[Acq_costs]]</f>
        <v>1389726.58119595</v>
      </c>
      <c r="V3131" s="40">
        <f t="shared" si="389"/>
        <v>584387.567247867</v>
      </c>
      <c r="W3131" s="43">
        <f t="shared" si="390"/>
        <v>-1.3780906013123648</v>
      </c>
      <c r="Y3131" s="44">
        <f>Beazley_data[[#This Row],[total_RC]]</f>
        <v>1.0234567964607799</v>
      </c>
      <c r="Z3131" s="45">
        <f t="shared" si="391"/>
        <v>1.0263472051447899</v>
      </c>
      <c r="AA3131" s="43">
        <f t="shared" si="392"/>
        <v>2.8162094362621346E-3</v>
      </c>
      <c r="AD3131" s="42">
        <f>Beazley_data[[#This Row],[Cat_incurred]]+Beazley_data[[#This Row],[incurred_exc_cat]]</f>
        <v>1804925.0040440299</v>
      </c>
      <c r="AE3131" s="40">
        <f t="shared" si="393"/>
        <v>1039531.1449</v>
      </c>
      <c r="AF3131" s="43">
        <f t="shared" si="394"/>
        <v>-0.73628756858233302</v>
      </c>
    </row>
    <row r="3132" spans="1:32" x14ac:dyDescent="0.25">
      <c r="A3132" s="48" t="s">
        <v>3423</v>
      </c>
      <c r="B3132" s="48" t="s">
        <v>72</v>
      </c>
      <c r="C3132" s="49">
        <v>2019</v>
      </c>
      <c r="D3132" s="85">
        <v>4062860.4989</v>
      </c>
      <c r="E3132" s="49">
        <v>1552968.40129782</v>
      </c>
      <c r="F3132" s="49">
        <v>1349964.8774794</v>
      </c>
      <c r="G3132" s="49">
        <v>1350528.6274794</v>
      </c>
      <c r="H3132" s="49">
        <v>684898.49701142195</v>
      </c>
      <c r="I3132" s="49">
        <v>891031.16689631203</v>
      </c>
      <c r="J3132" s="49">
        <v>1.07648620813249</v>
      </c>
      <c r="K3132" s="49">
        <v>2034863.3744908201</v>
      </c>
      <c r="L3132" s="49">
        <v>2241559.7943757102</v>
      </c>
      <c r="M3132" s="38">
        <f>IF(OR(Beazley_data[[#This Row],[total_RC]]&lt;0.6,Beazley_data[[#This Row],[total_RC]]&gt;2),1,Beazley_data[[#This Row],[total_RC]])</f>
        <v>1.07648620813249</v>
      </c>
      <c r="P3132" s="39" t="str">
        <f>Beazley_data[[#This Row],[key]]</f>
        <v>VL2019</v>
      </c>
      <c r="Q3132" s="40">
        <f>Beazley_data[[#This Row],[WEP]]</f>
        <v>4062860.4989</v>
      </c>
      <c r="R3132" s="40">
        <f t="shared" si="387"/>
        <v>2193592.4013559301</v>
      </c>
      <c r="S3132" s="41">
        <f t="shared" si="388"/>
        <v>-0.85214923993564851</v>
      </c>
      <c r="U3132" s="42">
        <f>Beazley_data[[#This Row],[Acq_costs]]</f>
        <v>1552968.40129782</v>
      </c>
      <c r="V3132" s="40">
        <f t="shared" si="389"/>
        <v>614464.51877481397</v>
      </c>
      <c r="W3132" s="43">
        <f t="shared" si="390"/>
        <v>-1.527352440779326</v>
      </c>
      <c r="Y3132" s="44">
        <f>Beazley_data[[#This Row],[total_RC]]</f>
        <v>1.07648620813249</v>
      </c>
      <c r="Z3132" s="45">
        <f t="shared" si="391"/>
        <v>1.0724718698983</v>
      </c>
      <c r="AA3132" s="43">
        <f t="shared" si="392"/>
        <v>-3.7430708877899256E-3</v>
      </c>
      <c r="AD3132" s="42">
        <f>Beazley_data[[#This Row],[Cat_incurred]]+Beazley_data[[#This Row],[incurred_exc_cat]]</f>
        <v>2241559.7943757121</v>
      </c>
      <c r="AE3132" s="40">
        <f t="shared" si="393"/>
        <v>1256979.14735796</v>
      </c>
      <c r="AF3132" s="43">
        <f t="shared" si="394"/>
        <v>-0.78329115410326311</v>
      </c>
    </row>
    <row r="3133" spans="1:32" x14ac:dyDescent="0.25">
      <c r="A3133" s="46" t="s">
        <v>3424</v>
      </c>
      <c r="B3133" s="46" t="s">
        <v>72</v>
      </c>
      <c r="C3133">
        <v>2020</v>
      </c>
      <c r="D3133" s="84">
        <v>1977495.1793</v>
      </c>
      <c r="E3133">
        <v>533838.100865677</v>
      </c>
      <c r="F3133">
        <v>865627.15731975995</v>
      </c>
      <c r="G3133">
        <v>865627.15731975995</v>
      </c>
      <c r="H3133">
        <v>119976.60636734001</v>
      </c>
      <c r="I3133">
        <v>258788.21887655</v>
      </c>
      <c r="J3133">
        <v>1.1140045632409601</v>
      </c>
      <c r="K3133">
        <v>985603.76368710003</v>
      </c>
      <c r="L3133">
        <v>1124415.3761963099</v>
      </c>
      <c r="M3133" s="38">
        <f>IF(OR(Beazley_data[[#This Row],[total_RC]]&lt;0.6,Beazley_data[[#This Row],[total_RC]]&gt;2),1,Beazley_data[[#This Row],[total_RC]])</f>
        <v>1.1140045632409601</v>
      </c>
      <c r="P3133" s="39" t="str">
        <f>Beazley_data[[#This Row],[key]]</f>
        <v>VL2020</v>
      </c>
      <c r="Q3133" s="40">
        <f>Beazley_data[[#This Row],[WEP]]</f>
        <v>1977495.1793</v>
      </c>
      <c r="R3133" s="40">
        <f t="shared" si="387"/>
        <v>1933527.5699567101</v>
      </c>
      <c r="S3133" s="41">
        <f t="shared" si="388"/>
        <v>-2.2739582319105105E-2</v>
      </c>
      <c r="U3133" s="42">
        <f>Beazley_data[[#This Row],[Acq_costs]]</f>
        <v>533838.100865677</v>
      </c>
      <c r="V3133" s="40">
        <f t="shared" si="389"/>
        <v>513477.10255380301</v>
      </c>
      <c r="W3133" s="43">
        <f t="shared" si="390"/>
        <v>-3.965317676408079E-2</v>
      </c>
      <c r="Y3133" s="44">
        <f>Beazley_data[[#This Row],[total_RC]]</f>
        <v>1.1140045632409601</v>
      </c>
      <c r="Z3133" s="45">
        <f t="shared" si="391"/>
        <v>1.1121656395867301</v>
      </c>
      <c r="AA3133" s="43">
        <f t="shared" si="392"/>
        <v>-1.6534620282940245E-3</v>
      </c>
      <c r="AD3133" s="42">
        <f>Beazley_data[[#This Row],[Cat_incurred]]+Beazley_data[[#This Row],[incurred_exc_cat]]</f>
        <v>1124415.3761963099</v>
      </c>
      <c r="AE3133" s="40">
        <f t="shared" si="393"/>
        <v>401494.73129600001</v>
      </c>
      <c r="AF3133" s="43">
        <f t="shared" si="394"/>
        <v>-1.8005731795452633</v>
      </c>
    </row>
    <row r="3134" spans="1:32" x14ac:dyDescent="0.25">
      <c r="A3134" s="48" t="s">
        <v>3425</v>
      </c>
      <c r="B3134" s="48" t="s">
        <v>72</v>
      </c>
      <c r="C3134" s="49">
        <v>2021</v>
      </c>
      <c r="D3134" s="85">
        <v>2559676.0447</v>
      </c>
      <c r="E3134" s="49">
        <v>646748.73577025498</v>
      </c>
      <c r="F3134" s="49">
        <v>239864.02269469999</v>
      </c>
      <c r="G3134" s="49">
        <v>249361.27269469999</v>
      </c>
      <c r="H3134" s="49">
        <v>63882.227916299998</v>
      </c>
      <c r="I3134" s="49">
        <v>193329.3712163</v>
      </c>
      <c r="J3134" s="49">
        <v>1.0779749010644499</v>
      </c>
      <c r="K3134" s="49">
        <v>303746.250611</v>
      </c>
      <c r="L3134" s="49">
        <v>442690.64391099999</v>
      </c>
      <c r="M3134" s="38">
        <f>IF(OR(Beazley_data[[#This Row],[total_RC]]&lt;0.6,Beazley_data[[#This Row],[total_RC]]&gt;2),1,Beazley_data[[#This Row],[total_RC]])</f>
        <v>1.0779749010644499</v>
      </c>
      <c r="P3134" s="39" t="str">
        <f>Beazley_data[[#This Row],[key]]</f>
        <v>VL2021</v>
      </c>
      <c r="Q3134" s="40">
        <f>Beazley_data[[#This Row],[WEP]]</f>
        <v>2559676.0447</v>
      </c>
      <c r="R3134" s="40">
        <f t="shared" si="387"/>
        <v>2353908.1363913198</v>
      </c>
      <c r="S3134" s="41">
        <f t="shared" si="388"/>
        <v>-8.7415436960991397E-2</v>
      </c>
      <c r="U3134" s="42">
        <f>Beazley_data[[#This Row],[Acq_costs]]</f>
        <v>646748.73577025498</v>
      </c>
      <c r="V3134" s="40">
        <f t="shared" si="389"/>
        <v>573012.367125005</v>
      </c>
      <c r="W3134" s="43">
        <f t="shared" si="390"/>
        <v>-0.12868198467549671</v>
      </c>
      <c r="Y3134" s="44">
        <f>Beazley_data[[#This Row],[total_RC]]</f>
        <v>1.0779749010644499</v>
      </c>
      <c r="Z3134" s="45">
        <f t="shared" si="391"/>
        <v>1.07621744038334</v>
      </c>
      <c r="AA3134" s="43">
        <f t="shared" si="392"/>
        <v>-1.6329977708630528E-3</v>
      </c>
      <c r="AD3134" s="42">
        <f>Beazley_data[[#This Row],[Cat_incurred]]+Beazley_data[[#This Row],[incurred_exc_cat]]</f>
        <v>442690.64391099999</v>
      </c>
      <c r="AE3134" s="40">
        <f t="shared" si="393"/>
        <v>102960.7965</v>
      </c>
      <c r="AF3134" s="43">
        <f t="shared" si="394"/>
        <v>-3.2996039168267313</v>
      </c>
    </row>
    <row r="3135" spans="1:32" x14ac:dyDescent="0.25">
      <c r="A3135" s="46" t="s">
        <v>3426</v>
      </c>
      <c r="B3135" s="46" t="s">
        <v>72</v>
      </c>
      <c r="C3135">
        <v>2022</v>
      </c>
      <c r="D3135" s="84">
        <v>2904677.2387999999</v>
      </c>
      <c r="E3135">
        <v>810181.83878352505</v>
      </c>
      <c r="F3135">
        <v>445976.76033669</v>
      </c>
      <c r="G3135">
        <v>562305.76766045997</v>
      </c>
      <c r="H3135">
        <v>150198.08620173001</v>
      </c>
      <c r="I3135">
        <v>530178.20251495996</v>
      </c>
      <c r="J3135">
        <v>1.0915115486588001</v>
      </c>
      <c r="K3135">
        <v>596174.84653841995</v>
      </c>
      <c r="L3135">
        <v>1092483.9701754199</v>
      </c>
      <c r="M3135" s="38">
        <f>IF(OR(Beazley_data[[#This Row],[total_RC]]&lt;0.6,Beazley_data[[#This Row],[total_RC]]&gt;2),1,Beazley_data[[#This Row],[total_RC]])</f>
        <v>1.0915115486588001</v>
      </c>
      <c r="P3135" s="39" t="str">
        <f>Beazley_data[[#This Row],[key]]</f>
        <v>VL2022</v>
      </c>
      <c r="Q3135" s="40">
        <f>Beazley_data[[#This Row],[WEP]]</f>
        <v>2904677.2387999999</v>
      </c>
      <c r="R3135" s="40">
        <f t="shared" si="387"/>
        <v>1563391.07166503</v>
      </c>
      <c r="S3135" s="41">
        <f t="shared" si="388"/>
        <v>-0.85793387940132237</v>
      </c>
      <c r="U3135" s="42">
        <f>Beazley_data[[#This Row],[Acq_costs]]</f>
        <v>810181.83878352505</v>
      </c>
      <c r="V3135" s="40">
        <f t="shared" si="389"/>
        <v>348054.72148770199</v>
      </c>
      <c r="W3135" s="43">
        <f t="shared" si="390"/>
        <v>-1.3277427047118844</v>
      </c>
      <c r="Y3135" s="44">
        <f>Beazley_data[[#This Row],[total_RC]]</f>
        <v>1.0915115486588001</v>
      </c>
      <c r="Z3135" s="45">
        <f t="shared" si="391"/>
        <v>1.1551363376561501</v>
      </c>
      <c r="AA3135" s="43">
        <f t="shared" si="392"/>
        <v>5.5079895699973416E-2</v>
      </c>
      <c r="AD3135" s="42">
        <f>Beazley_data[[#This Row],[Cat_incurred]]+Beazley_data[[#This Row],[incurred_exc_cat]]</f>
        <v>1092483.9701754199</v>
      </c>
      <c r="AE3135" s="40">
        <f t="shared" si="393"/>
        <v>1927.5</v>
      </c>
      <c r="AF3135" s="43">
        <f t="shared" si="394"/>
        <v>-565.78805197168344</v>
      </c>
    </row>
    <row r="3136" spans="1:32" x14ac:dyDescent="0.25">
      <c r="A3136" s="48" t="s">
        <v>3427</v>
      </c>
      <c r="B3136" s="48" t="s">
        <v>72</v>
      </c>
      <c r="C3136" s="49">
        <v>2023</v>
      </c>
      <c r="D3136" s="85">
        <v>2843002.2108</v>
      </c>
      <c r="E3136" s="49">
        <v>728120.31414682302</v>
      </c>
      <c r="F3136" s="49">
        <v>24350.945976399998</v>
      </c>
      <c r="G3136" s="49">
        <v>24350.945976399998</v>
      </c>
      <c r="H3136" s="49">
        <v>0</v>
      </c>
      <c r="I3136" s="49">
        <v>25000</v>
      </c>
      <c r="J3136" s="49">
        <v>1.04431661181359</v>
      </c>
      <c r="K3136" s="49">
        <v>24350.945976399998</v>
      </c>
      <c r="L3136" s="49">
        <v>49350.945976399998</v>
      </c>
      <c r="M3136" s="38">
        <f>IF(OR(Beazley_data[[#This Row],[total_RC]]&lt;0.6,Beazley_data[[#This Row],[total_RC]]&gt;2),1,Beazley_data[[#This Row],[total_RC]])</f>
        <v>1.04431661181359</v>
      </c>
      <c r="P3136" s="39" t="str">
        <f>Beazley_data[[#This Row],[key]]</f>
        <v>VL2023</v>
      </c>
      <c r="Q3136" s="40">
        <f>Beazley_data[[#This Row],[WEP]]</f>
        <v>2843002.2108</v>
      </c>
      <c r="R3136" s="40">
        <f t="shared" si="387"/>
        <v>0</v>
      </c>
      <c r="S3136" s="41" t="str">
        <f t="shared" si="388"/>
        <v>no values</v>
      </c>
      <c r="U3136" s="42">
        <f>Beazley_data[[#This Row],[Acq_costs]]</f>
        <v>728120.31414682302</v>
      </c>
      <c r="V3136" s="40">
        <f t="shared" si="389"/>
        <v>0</v>
      </c>
      <c r="W3136" s="43" t="str">
        <f t="shared" si="390"/>
        <v>no values</v>
      </c>
      <c r="Y3136" s="44">
        <f>Beazley_data[[#This Row],[total_RC]]</f>
        <v>1.04431661181359</v>
      </c>
      <c r="Z3136" s="45">
        <f t="shared" si="391"/>
        <v>0</v>
      </c>
      <c r="AA3136" s="43" t="str">
        <f t="shared" si="392"/>
        <v>no values</v>
      </c>
      <c r="AD3136" s="42">
        <f>Beazley_data[[#This Row],[Cat_incurred]]+Beazley_data[[#This Row],[incurred_exc_cat]]</f>
        <v>49350.945976399998</v>
      </c>
      <c r="AE3136" s="40">
        <f t="shared" si="393"/>
        <v>0</v>
      </c>
      <c r="AF3136" s="43" t="str">
        <f t="shared" si="394"/>
        <v>no values</v>
      </c>
    </row>
    <row r="3137" spans="1:32" x14ac:dyDescent="0.25">
      <c r="A3137" s="46" t="s">
        <v>3428</v>
      </c>
      <c r="B3137" s="46" t="s">
        <v>72</v>
      </c>
      <c r="C3137">
        <v>2024</v>
      </c>
      <c r="D3137" s="84">
        <v>606406.1753</v>
      </c>
      <c r="E3137">
        <v>37375.058843589002</v>
      </c>
      <c r="F3137">
        <v>0</v>
      </c>
      <c r="G3137">
        <v>0</v>
      </c>
      <c r="H3137">
        <v>0</v>
      </c>
      <c r="I3137">
        <v>0</v>
      </c>
      <c r="J3137">
        <v>1.00216553198194</v>
      </c>
      <c r="K3137">
        <v>0</v>
      </c>
      <c r="L3137">
        <v>0</v>
      </c>
      <c r="M3137" s="38">
        <f>IF(OR(Beazley_data[[#This Row],[total_RC]]&lt;0.6,Beazley_data[[#This Row],[total_RC]]&gt;2),1,Beazley_data[[#This Row],[total_RC]])</f>
        <v>1.00216553198194</v>
      </c>
      <c r="P3137" s="39" t="str">
        <f>Beazley_data[[#This Row],[key]]</f>
        <v>VL2024</v>
      </c>
      <c r="Q3137" s="40">
        <f>Beazley_data[[#This Row],[WEP]]</f>
        <v>606406.1753</v>
      </c>
      <c r="R3137" s="40">
        <f t="shared" si="387"/>
        <v>0</v>
      </c>
      <c r="S3137" s="41" t="str">
        <f t="shared" si="388"/>
        <v>no values</v>
      </c>
      <c r="U3137" s="42">
        <f>Beazley_data[[#This Row],[Acq_costs]]</f>
        <v>37375.058843589002</v>
      </c>
      <c r="V3137" s="40">
        <f t="shared" si="389"/>
        <v>0</v>
      </c>
      <c r="W3137" s="43" t="str">
        <f t="shared" si="390"/>
        <v>no values</v>
      </c>
      <c r="Y3137" s="44">
        <f>Beazley_data[[#This Row],[total_RC]]</f>
        <v>1.00216553198194</v>
      </c>
      <c r="Z3137" s="45">
        <f t="shared" si="391"/>
        <v>0</v>
      </c>
      <c r="AA3137" s="43" t="str">
        <f t="shared" si="392"/>
        <v>no values</v>
      </c>
      <c r="AD3137" s="42">
        <f>Beazley_data[[#This Row],[Cat_incurred]]+Beazley_data[[#This Row],[incurred_exc_cat]]</f>
        <v>0</v>
      </c>
      <c r="AE3137" s="40">
        <f t="shared" si="393"/>
        <v>0</v>
      </c>
      <c r="AF3137" s="43" t="str">
        <f t="shared" si="394"/>
        <v>no values</v>
      </c>
    </row>
    <row r="3138" spans="1:32" x14ac:dyDescent="0.25">
      <c r="A3138" s="48" t="s">
        <v>3429</v>
      </c>
      <c r="B3138" s="48" t="s">
        <v>175</v>
      </c>
      <c r="C3138" s="49">
        <v>1999</v>
      </c>
      <c r="D3138" s="85">
        <v>790.88080000000002</v>
      </c>
      <c r="E3138" s="49">
        <v>197.72020000000001</v>
      </c>
      <c r="F3138" s="49">
        <v>0</v>
      </c>
      <c r="G3138" s="49">
        <v>0</v>
      </c>
      <c r="H3138" s="49">
        <v>0</v>
      </c>
      <c r="I3138" s="49">
        <v>0</v>
      </c>
      <c r="J3138" s="49"/>
      <c r="K3138" s="49">
        <v>0</v>
      </c>
      <c r="L3138" s="49">
        <v>0</v>
      </c>
      <c r="M3138" s="38">
        <f>IF(OR(Beazley_data[[#This Row],[total_RC]]&lt;0.6,Beazley_data[[#This Row],[total_RC]]&gt;2),1,Beazley_data[[#This Row],[total_RC]])</f>
        <v>1</v>
      </c>
      <c r="P3138" s="39" t="str">
        <f>Beazley_data[[#This Row],[key]]</f>
        <v>VX1999</v>
      </c>
      <c r="Q3138" s="40">
        <f>Beazley_data[[#This Row],[WEP]]</f>
        <v>790.88080000000002</v>
      </c>
      <c r="R3138" s="40">
        <f t="shared" ref="R3138:R3201" si="395">IFERROR(INDEX($AJ$4:$CZ$182,MATCH($B3138,$AI$4:$AI$182,0),MATCH($C3138&amp;"WEP",$AJ$1:$FQ$1,0)),0)</f>
        <v>0</v>
      </c>
      <c r="S3138" s="41" t="str">
        <f t="shared" ref="S3138:S3201" si="396">IFERROR((R3138-Q3138)/R3138,"no values")</f>
        <v>no values</v>
      </c>
      <c r="U3138" s="42">
        <f>Beazley_data[[#This Row],[Acq_costs]]</f>
        <v>197.72020000000001</v>
      </c>
      <c r="V3138" s="40">
        <f t="shared" ref="V3138:V3201" si="397">IFERROR(INDEX($AJ$4:$FQ$182,MATCH($B3138,$AI$4:$AI$182,0),MATCH($C3138&amp;"Acquisition Cost",$AJ$1:$FQ$1,0)),0)</f>
        <v>0</v>
      </c>
      <c r="W3138" s="43" t="str">
        <f t="shared" ref="W3138:W3201" si="398">IFERROR((V3138-U3138)/V3138,"no values")</f>
        <v>no values</v>
      </c>
      <c r="Y3138" s="44">
        <f>Beazley_data[[#This Row],[total_RC]]</f>
        <v>0</v>
      </c>
      <c r="Z3138" s="45">
        <f t="shared" ref="Z3138:Z3201" si="399">IFERROR(INDEX($AJ$4:$FQ$182,MATCH($B3138,$AI$4:$AI$182,0),MATCH($C3138&amp;"RC",$AJ$1:$FQ$1,0)),0)</f>
        <v>0</v>
      </c>
      <c r="AA3138" s="43" t="str">
        <f t="shared" ref="AA3138:AA3201" si="400">IFERROR((Z3138-Y3138)/Z3138,"no values")</f>
        <v>no values</v>
      </c>
      <c r="AD3138" s="42">
        <f>Beazley_data[[#This Row],[Cat_incurred]]+Beazley_data[[#This Row],[incurred_exc_cat]]</f>
        <v>0</v>
      </c>
      <c r="AE3138" s="40">
        <f t="shared" ref="AE3138:AE3201" si="401">IFERROR(INDEX($AJ$4:$FQ$182,MATCH($B3138,$AI$4:$AI$182,0),MATCH($C3138&amp;"Total Incurred (Cat)",$AJ$1:$FQ$1,0)),0)+IFERROR(INDEX($AJ$4:$FQ$182,MATCH($B3138,$AI$4:$AI$182,0),MATCH($C3138&amp;"Total Incurred (Non Cat)",$AJ$1:$FQ$1,0)),0)</f>
        <v>0</v>
      </c>
      <c r="AF3138" s="43" t="str">
        <f t="shared" ref="AF3138:AF3201" si="402">IFERROR((AE3138-AD3138)/AE3138,"no values")</f>
        <v>no values</v>
      </c>
    </row>
    <row r="3139" spans="1:32" x14ac:dyDescent="0.25">
      <c r="A3139" s="46" t="s">
        <v>3430</v>
      </c>
      <c r="B3139" s="46" t="s">
        <v>175</v>
      </c>
      <c r="C3139">
        <v>2000</v>
      </c>
      <c r="D3139" s="84">
        <v>4670.6237000000001</v>
      </c>
      <c r="E3139">
        <v>518.95818888888903</v>
      </c>
      <c r="F3139">
        <v>0</v>
      </c>
      <c r="G3139">
        <v>0</v>
      </c>
      <c r="H3139">
        <v>0</v>
      </c>
      <c r="I3139">
        <v>0</v>
      </c>
      <c r="K3139">
        <v>0</v>
      </c>
      <c r="L3139">
        <v>0</v>
      </c>
      <c r="M3139" s="38">
        <f>IF(OR(Beazley_data[[#This Row],[total_RC]]&lt;0.6,Beazley_data[[#This Row],[total_RC]]&gt;2),1,Beazley_data[[#This Row],[total_RC]])</f>
        <v>1</v>
      </c>
      <c r="P3139" s="39" t="str">
        <f>Beazley_data[[#This Row],[key]]</f>
        <v>VX2000</v>
      </c>
      <c r="Q3139" s="40">
        <f>Beazley_data[[#This Row],[WEP]]</f>
        <v>4670.6237000000001</v>
      </c>
      <c r="R3139" s="40">
        <f t="shared" si="395"/>
        <v>4670.6237000000001</v>
      </c>
      <c r="S3139" s="41">
        <f t="shared" si="396"/>
        <v>0</v>
      </c>
      <c r="U3139" s="42">
        <f>Beazley_data[[#This Row],[Acq_costs]]</f>
        <v>518.95818888888903</v>
      </c>
      <c r="V3139" s="40">
        <f t="shared" si="397"/>
        <v>518.95820000000003</v>
      </c>
      <c r="W3139" s="43">
        <f t="shared" si="398"/>
        <v>2.1410416113026109E-8</v>
      </c>
      <c r="Y3139" s="44">
        <f>Beazley_data[[#This Row],[total_RC]]</f>
        <v>0</v>
      </c>
      <c r="Z3139" s="45">
        <f t="shared" si="399"/>
        <v>0</v>
      </c>
      <c r="AA3139" s="43" t="str">
        <f t="shared" si="400"/>
        <v>no values</v>
      </c>
      <c r="AD3139" s="42">
        <f>Beazley_data[[#This Row],[Cat_incurred]]+Beazley_data[[#This Row],[incurred_exc_cat]]</f>
        <v>0</v>
      </c>
      <c r="AE3139" s="40">
        <f t="shared" si="401"/>
        <v>0</v>
      </c>
      <c r="AF3139" s="43" t="str">
        <f t="shared" si="402"/>
        <v>no values</v>
      </c>
    </row>
    <row r="3140" spans="1:32" x14ac:dyDescent="0.25">
      <c r="A3140" s="48" t="s">
        <v>3431</v>
      </c>
      <c r="B3140" s="48" t="s">
        <v>175</v>
      </c>
      <c r="C3140" s="49">
        <v>2001</v>
      </c>
      <c r="D3140" s="85">
        <v>21399.038199999999</v>
      </c>
      <c r="E3140" s="49">
        <v>3220.3283833333298</v>
      </c>
      <c r="F3140" s="49">
        <v>0</v>
      </c>
      <c r="G3140" s="49">
        <v>0</v>
      </c>
      <c r="H3140" s="49">
        <v>0</v>
      </c>
      <c r="I3140" s="49">
        <v>0</v>
      </c>
      <c r="J3140" s="49">
        <v>0.99</v>
      </c>
      <c r="K3140" s="49">
        <v>0</v>
      </c>
      <c r="L3140" s="49">
        <v>0</v>
      </c>
      <c r="M3140" s="38">
        <f>IF(OR(Beazley_data[[#This Row],[total_RC]]&lt;0.6,Beazley_data[[#This Row],[total_RC]]&gt;2),1,Beazley_data[[#This Row],[total_RC]])</f>
        <v>0.99</v>
      </c>
      <c r="P3140" s="39" t="str">
        <f>Beazley_data[[#This Row],[key]]</f>
        <v>VX2001</v>
      </c>
      <c r="Q3140" s="40">
        <f>Beazley_data[[#This Row],[WEP]]</f>
        <v>21399.038199999999</v>
      </c>
      <c r="R3140" s="40">
        <f t="shared" si="395"/>
        <v>21637.901723999999</v>
      </c>
      <c r="S3140" s="41">
        <f t="shared" si="396"/>
        <v>1.1039126022790894E-2</v>
      </c>
      <c r="U3140" s="42">
        <f>Beazley_data[[#This Row],[Acq_costs]]</f>
        <v>3220.3283833333298</v>
      </c>
      <c r="V3140" s="40">
        <f t="shared" si="397"/>
        <v>3280.0442640000001</v>
      </c>
      <c r="W3140" s="43">
        <f t="shared" si="398"/>
        <v>1.8205815489162641E-2</v>
      </c>
      <c r="Y3140" s="44">
        <f>Beazley_data[[#This Row],[total_RC]]</f>
        <v>0.99</v>
      </c>
      <c r="Z3140" s="45">
        <f t="shared" si="399"/>
        <v>0.98999999854505305</v>
      </c>
      <c r="AA3140" s="43">
        <f t="shared" si="400"/>
        <v>-1.4696433766087004E-9</v>
      </c>
      <c r="AD3140" s="42">
        <f>Beazley_data[[#This Row],[Cat_incurred]]+Beazley_data[[#This Row],[incurred_exc_cat]]</f>
        <v>0</v>
      </c>
      <c r="AE3140" s="40">
        <f t="shared" si="401"/>
        <v>0</v>
      </c>
      <c r="AF3140" s="43" t="str">
        <f t="shared" si="402"/>
        <v>no values</v>
      </c>
    </row>
    <row r="3141" spans="1:32" x14ac:dyDescent="0.25">
      <c r="A3141" s="46" t="s">
        <v>3432</v>
      </c>
      <c r="B3141" s="46" t="s">
        <v>175</v>
      </c>
      <c r="C3141">
        <v>2002</v>
      </c>
      <c r="D3141" s="84">
        <v>109862.5</v>
      </c>
      <c r="E3141">
        <v>19387.5</v>
      </c>
      <c r="F3141">
        <v>0</v>
      </c>
      <c r="G3141">
        <v>0</v>
      </c>
      <c r="H3141">
        <v>0</v>
      </c>
      <c r="I3141">
        <v>0</v>
      </c>
      <c r="K3141">
        <v>0</v>
      </c>
      <c r="L3141">
        <v>0</v>
      </c>
      <c r="M3141" s="38">
        <f>IF(OR(Beazley_data[[#This Row],[total_RC]]&lt;0.6,Beazley_data[[#This Row],[total_RC]]&gt;2),1,Beazley_data[[#This Row],[total_RC]])</f>
        <v>1</v>
      </c>
      <c r="P3141" s="39" t="str">
        <f>Beazley_data[[#This Row],[key]]</f>
        <v>VX2002</v>
      </c>
      <c r="Q3141" s="40">
        <f>Beazley_data[[#This Row],[WEP]]</f>
        <v>109862.5</v>
      </c>
      <c r="R3141" s="40">
        <f t="shared" si="395"/>
        <v>109862.5</v>
      </c>
      <c r="S3141" s="41">
        <f t="shared" si="396"/>
        <v>0</v>
      </c>
      <c r="U3141" s="42">
        <f>Beazley_data[[#This Row],[Acq_costs]]</f>
        <v>19387.5</v>
      </c>
      <c r="V3141" s="40">
        <f t="shared" si="397"/>
        <v>19387.5</v>
      </c>
      <c r="W3141" s="43">
        <f t="shared" si="398"/>
        <v>0</v>
      </c>
      <c r="Y3141" s="44">
        <f>Beazley_data[[#This Row],[total_RC]]</f>
        <v>0</v>
      </c>
      <c r="Z3141" s="45">
        <f t="shared" si="399"/>
        <v>0</v>
      </c>
      <c r="AA3141" s="43" t="str">
        <f t="shared" si="400"/>
        <v>no values</v>
      </c>
      <c r="AD3141" s="42">
        <f>Beazley_data[[#This Row],[Cat_incurred]]+Beazley_data[[#This Row],[incurred_exc_cat]]</f>
        <v>0</v>
      </c>
      <c r="AE3141" s="40">
        <f t="shared" si="401"/>
        <v>0</v>
      </c>
      <c r="AF3141" s="43" t="str">
        <f t="shared" si="402"/>
        <v>no values</v>
      </c>
    </row>
    <row r="3142" spans="1:32" x14ac:dyDescent="0.25">
      <c r="A3142" s="48" t="s">
        <v>3433</v>
      </c>
      <c r="B3142" s="48" t="s">
        <v>175</v>
      </c>
      <c r="C3142" s="49">
        <v>2003</v>
      </c>
      <c r="D3142" s="85">
        <v>237547.18719999999</v>
      </c>
      <c r="E3142" s="49">
        <v>41920.0918588235</v>
      </c>
      <c r="F3142" s="49">
        <v>285922.59740000003</v>
      </c>
      <c r="G3142" s="49">
        <v>285922.59740000003</v>
      </c>
      <c r="H3142" s="49">
        <v>0</v>
      </c>
      <c r="I3142" s="49">
        <v>0</v>
      </c>
      <c r="J3142" s="49">
        <v>1.089999999999</v>
      </c>
      <c r="K3142" s="49">
        <v>285922.59740000003</v>
      </c>
      <c r="L3142" s="49">
        <v>285922.59740000003</v>
      </c>
      <c r="M3142" s="38">
        <f>IF(OR(Beazley_data[[#This Row],[total_RC]]&lt;0.6,Beazley_data[[#This Row],[total_RC]]&gt;2),1,Beazley_data[[#This Row],[total_RC]])</f>
        <v>1.089999999999</v>
      </c>
      <c r="P3142" s="39" t="str">
        <f>Beazley_data[[#This Row],[key]]</f>
        <v>VX2003</v>
      </c>
      <c r="Q3142" s="40">
        <f>Beazley_data[[#This Row],[WEP]]</f>
        <v>237547.18719999999</v>
      </c>
      <c r="R3142" s="40">
        <f t="shared" si="395"/>
        <v>237547.18719999999</v>
      </c>
      <c r="S3142" s="41">
        <f t="shared" si="396"/>
        <v>0</v>
      </c>
      <c r="U3142" s="42">
        <f>Beazley_data[[#This Row],[Acq_costs]]</f>
        <v>41920.0918588235</v>
      </c>
      <c r="V3142" s="40">
        <f t="shared" si="397"/>
        <v>41920.091800000002</v>
      </c>
      <c r="W3142" s="43">
        <f t="shared" si="398"/>
        <v>-1.4032292258942975E-9</v>
      </c>
      <c r="Y3142" s="44">
        <f>Beazley_data[[#This Row],[total_RC]]</f>
        <v>1.089999999999</v>
      </c>
      <c r="Z3142" s="45">
        <f t="shared" si="399"/>
        <v>1.09000000033038</v>
      </c>
      <c r="AA3142" s="43">
        <f t="shared" si="400"/>
        <v>3.0401838020503659E-10</v>
      </c>
      <c r="AD3142" s="42">
        <f>Beazley_data[[#This Row],[Cat_incurred]]+Beazley_data[[#This Row],[incurred_exc_cat]]</f>
        <v>285922.59740000003</v>
      </c>
      <c r="AE3142" s="40">
        <f t="shared" si="401"/>
        <v>285922.59740000003</v>
      </c>
      <c r="AF3142" s="43">
        <f t="shared" si="402"/>
        <v>0</v>
      </c>
    </row>
    <row r="3143" spans="1:32" x14ac:dyDescent="0.25">
      <c r="A3143" s="46" t="s">
        <v>3434</v>
      </c>
      <c r="B3143" s="46" t="s">
        <v>175</v>
      </c>
      <c r="C3143">
        <v>2004</v>
      </c>
      <c r="D3143" s="84">
        <v>80180.576799999995</v>
      </c>
      <c r="E3143">
        <v>14149.5135529412</v>
      </c>
      <c r="F3143">
        <v>0</v>
      </c>
      <c r="G3143">
        <v>0</v>
      </c>
      <c r="H3143">
        <v>0</v>
      </c>
      <c r="I3143">
        <v>0</v>
      </c>
      <c r="J3143">
        <v>1</v>
      </c>
      <c r="K3143">
        <v>0</v>
      </c>
      <c r="L3143">
        <v>0</v>
      </c>
      <c r="M3143" s="38">
        <f>IF(OR(Beazley_data[[#This Row],[total_RC]]&lt;0.6,Beazley_data[[#This Row],[total_RC]]&gt;2),1,Beazley_data[[#This Row],[total_RC]])</f>
        <v>1</v>
      </c>
      <c r="P3143" s="39" t="str">
        <f>Beazley_data[[#This Row],[key]]</f>
        <v>VX2004</v>
      </c>
      <c r="Q3143" s="40">
        <f>Beazley_data[[#This Row],[WEP]]</f>
        <v>80180.576799999995</v>
      </c>
      <c r="R3143" s="40">
        <f t="shared" si="395"/>
        <v>80180.576799999995</v>
      </c>
      <c r="S3143" s="41">
        <f t="shared" si="396"/>
        <v>0</v>
      </c>
      <c r="U3143" s="42">
        <f>Beazley_data[[#This Row],[Acq_costs]]</f>
        <v>14149.5135529412</v>
      </c>
      <c r="V3143" s="40">
        <f t="shared" si="397"/>
        <v>14149.5136</v>
      </c>
      <c r="W3143" s="43">
        <f t="shared" si="398"/>
        <v>3.3258245846510878E-9</v>
      </c>
      <c r="Y3143" s="44">
        <f>Beazley_data[[#This Row],[total_RC]]</f>
        <v>1</v>
      </c>
      <c r="Z3143" s="45">
        <f t="shared" si="399"/>
        <v>1</v>
      </c>
      <c r="AA3143" s="43">
        <f t="shared" si="400"/>
        <v>0</v>
      </c>
      <c r="AD3143" s="42">
        <f>Beazley_data[[#This Row],[Cat_incurred]]+Beazley_data[[#This Row],[incurred_exc_cat]]</f>
        <v>0</v>
      </c>
      <c r="AE3143" s="40">
        <f t="shared" si="401"/>
        <v>0</v>
      </c>
      <c r="AF3143" s="43" t="str">
        <f t="shared" si="402"/>
        <v>no values</v>
      </c>
    </row>
    <row r="3144" spans="1:32" x14ac:dyDescent="0.25">
      <c r="A3144" s="48" t="s">
        <v>3435</v>
      </c>
      <c r="B3144" s="48" t="s">
        <v>175</v>
      </c>
      <c r="C3144" s="49">
        <v>2007</v>
      </c>
      <c r="D3144" s="85">
        <v>112334.3953</v>
      </c>
      <c r="E3144" s="49">
        <v>28083.598825000001</v>
      </c>
      <c r="F3144" s="49">
        <v>0</v>
      </c>
      <c r="G3144" s="49">
        <v>0</v>
      </c>
      <c r="H3144" s="49">
        <v>0</v>
      </c>
      <c r="I3144" s="49">
        <v>0</v>
      </c>
      <c r="J3144" s="49">
        <v>1</v>
      </c>
      <c r="K3144" s="49">
        <v>0</v>
      </c>
      <c r="L3144" s="49">
        <v>0</v>
      </c>
      <c r="M3144" s="38">
        <f>IF(OR(Beazley_data[[#This Row],[total_RC]]&lt;0.6,Beazley_data[[#This Row],[total_RC]]&gt;2),1,Beazley_data[[#This Row],[total_RC]])</f>
        <v>1</v>
      </c>
      <c r="P3144" s="39" t="str">
        <f>Beazley_data[[#This Row],[key]]</f>
        <v>VX2007</v>
      </c>
      <c r="Q3144" s="40">
        <f>Beazley_data[[#This Row],[WEP]]</f>
        <v>112334.3953</v>
      </c>
      <c r="R3144" s="40">
        <f t="shared" si="395"/>
        <v>112334.3953</v>
      </c>
      <c r="S3144" s="41">
        <f t="shared" si="396"/>
        <v>0</v>
      </c>
      <c r="U3144" s="42">
        <f>Beazley_data[[#This Row],[Acq_costs]]</f>
        <v>28083.598825000001</v>
      </c>
      <c r="V3144" s="40">
        <f t="shared" si="397"/>
        <v>28083.598900000001</v>
      </c>
      <c r="W3144" s="43">
        <f t="shared" si="398"/>
        <v>2.6705978885181284E-9</v>
      </c>
      <c r="Y3144" s="44">
        <f>Beazley_data[[#This Row],[total_RC]]</f>
        <v>1</v>
      </c>
      <c r="Z3144" s="45">
        <f t="shared" si="399"/>
        <v>1</v>
      </c>
      <c r="AA3144" s="43">
        <f t="shared" si="400"/>
        <v>0</v>
      </c>
      <c r="AD3144" s="42">
        <f>Beazley_data[[#This Row],[Cat_incurred]]+Beazley_data[[#This Row],[incurred_exc_cat]]</f>
        <v>0</v>
      </c>
      <c r="AE3144" s="40">
        <f t="shared" si="401"/>
        <v>0</v>
      </c>
      <c r="AF3144" s="43" t="str">
        <f t="shared" si="402"/>
        <v>no values</v>
      </c>
    </row>
    <row r="3145" spans="1:32" x14ac:dyDescent="0.25">
      <c r="A3145" s="46" t="s">
        <v>3436</v>
      </c>
      <c r="B3145" s="46" t="s">
        <v>175</v>
      </c>
      <c r="C3145">
        <v>2013</v>
      </c>
      <c r="D3145" s="84">
        <v>0</v>
      </c>
      <c r="E3145">
        <v>0</v>
      </c>
      <c r="F3145">
        <v>679.79</v>
      </c>
      <c r="G3145">
        <v>679.79</v>
      </c>
      <c r="H3145">
        <v>0</v>
      </c>
      <c r="I3145">
        <v>0</v>
      </c>
      <c r="K3145">
        <v>679.79</v>
      </c>
      <c r="L3145">
        <v>679.79</v>
      </c>
      <c r="M3145" s="38">
        <f>IF(OR(Beazley_data[[#This Row],[total_RC]]&lt;0.6,Beazley_data[[#This Row],[total_RC]]&gt;2),1,Beazley_data[[#This Row],[total_RC]])</f>
        <v>1</v>
      </c>
      <c r="P3145" s="39" t="str">
        <f>Beazley_data[[#This Row],[key]]</f>
        <v>VX2013</v>
      </c>
      <c r="Q3145" s="40">
        <f>Beazley_data[[#This Row],[WEP]]</f>
        <v>0</v>
      </c>
      <c r="R3145" s="40">
        <f t="shared" si="395"/>
        <v>31379.412700000001</v>
      </c>
      <c r="S3145" s="41">
        <f t="shared" si="396"/>
        <v>1</v>
      </c>
      <c r="U3145" s="42">
        <f>Beazley_data[[#This Row],[Acq_costs]]</f>
        <v>0</v>
      </c>
      <c r="V3145" s="40">
        <f t="shared" si="397"/>
        <v>0</v>
      </c>
      <c r="W3145" s="43" t="str">
        <f t="shared" si="398"/>
        <v>no values</v>
      </c>
      <c r="Y3145" s="44">
        <f>Beazley_data[[#This Row],[total_RC]]</f>
        <v>0</v>
      </c>
      <c r="Z3145" s="45">
        <f t="shared" si="399"/>
        <v>0</v>
      </c>
      <c r="AA3145" s="43" t="str">
        <f t="shared" si="400"/>
        <v>no values</v>
      </c>
      <c r="AD3145" s="42">
        <f>Beazley_data[[#This Row],[Cat_incurred]]+Beazley_data[[#This Row],[incurred_exc_cat]]</f>
        <v>679.79</v>
      </c>
      <c r="AE3145" s="40">
        <f t="shared" si="401"/>
        <v>679.79</v>
      </c>
      <c r="AF3145" s="43">
        <f t="shared" si="402"/>
        <v>0</v>
      </c>
    </row>
    <row r="3146" spans="1:32" x14ac:dyDescent="0.25">
      <c r="A3146" s="48" t="s">
        <v>3437</v>
      </c>
      <c r="B3146" s="48" t="s">
        <v>175</v>
      </c>
      <c r="C3146" s="49">
        <v>2014</v>
      </c>
      <c r="D3146" s="85">
        <v>0</v>
      </c>
      <c r="E3146" s="49">
        <v>0</v>
      </c>
      <c r="F3146" s="49">
        <v>344262.17</v>
      </c>
      <c r="G3146" s="49">
        <v>344262.17</v>
      </c>
      <c r="H3146" s="49">
        <v>0</v>
      </c>
      <c r="I3146" s="49">
        <v>0</v>
      </c>
      <c r="J3146" s="49"/>
      <c r="K3146" s="49">
        <v>344262.17</v>
      </c>
      <c r="L3146" s="49">
        <v>344262.17</v>
      </c>
      <c r="M3146" s="38">
        <f>IF(OR(Beazley_data[[#This Row],[total_RC]]&lt;0.6,Beazley_data[[#This Row],[total_RC]]&gt;2),1,Beazley_data[[#This Row],[total_RC]])</f>
        <v>1</v>
      </c>
      <c r="P3146" s="39" t="str">
        <f>Beazley_data[[#This Row],[key]]</f>
        <v>VX2014</v>
      </c>
      <c r="Q3146" s="40">
        <f>Beazley_data[[#This Row],[WEP]]</f>
        <v>0</v>
      </c>
      <c r="R3146" s="40">
        <f t="shared" si="395"/>
        <v>645975</v>
      </c>
      <c r="S3146" s="41">
        <f t="shared" si="396"/>
        <v>1</v>
      </c>
      <c r="U3146" s="42">
        <f>Beazley_data[[#This Row],[Acq_costs]]</f>
        <v>0</v>
      </c>
      <c r="V3146" s="40">
        <f t="shared" si="397"/>
        <v>332775</v>
      </c>
      <c r="W3146" s="43">
        <f t="shared" si="398"/>
        <v>1</v>
      </c>
      <c r="Y3146" s="44">
        <f>Beazley_data[[#This Row],[total_RC]]</f>
        <v>0</v>
      </c>
      <c r="Z3146" s="45">
        <f t="shared" si="399"/>
        <v>0</v>
      </c>
      <c r="AA3146" s="43" t="str">
        <f t="shared" si="400"/>
        <v>no values</v>
      </c>
      <c r="AD3146" s="42">
        <f>Beazley_data[[#This Row],[Cat_incurred]]+Beazley_data[[#This Row],[incurred_exc_cat]]</f>
        <v>344262.17</v>
      </c>
      <c r="AE3146" s="40">
        <f t="shared" si="401"/>
        <v>344262.17</v>
      </c>
      <c r="AF3146" s="43">
        <f t="shared" si="402"/>
        <v>0</v>
      </c>
    </row>
    <row r="3147" spans="1:32" x14ac:dyDescent="0.25">
      <c r="A3147" s="46" t="s">
        <v>3438</v>
      </c>
      <c r="B3147" s="46" t="s">
        <v>175</v>
      </c>
      <c r="C3147">
        <v>2015</v>
      </c>
      <c r="D3147" s="84">
        <v>0</v>
      </c>
      <c r="E3147">
        <v>0</v>
      </c>
      <c r="F3147">
        <v>2948914.37</v>
      </c>
      <c r="G3147">
        <v>2948914.37</v>
      </c>
      <c r="H3147">
        <v>0</v>
      </c>
      <c r="I3147">
        <v>0</v>
      </c>
      <c r="K3147">
        <v>2948914.37</v>
      </c>
      <c r="L3147">
        <v>2948914.37</v>
      </c>
      <c r="M3147" s="38">
        <f>IF(OR(Beazley_data[[#This Row],[total_RC]]&lt;0.6,Beazley_data[[#This Row],[total_RC]]&gt;2),1,Beazley_data[[#This Row],[total_RC]])</f>
        <v>1</v>
      </c>
      <c r="P3147" s="39" t="str">
        <f>Beazley_data[[#This Row],[key]]</f>
        <v>VX2015</v>
      </c>
      <c r="Q3147" s="40">
        <f>Beazley_data[[#This Row],[WEP]]</f>
        <v>0</v>
      </c>
      <c r="R3147" s="40">
        <f t="shared" si="395"/>
        <v>1299999.75</v>
      </c>
      <c r="S3147" s="41">
        <f t="shared" si="396"/>
        <v>1</v>
      </c>
      <c r="U3147" s="42">
        <f>Beazley_data[[#This Row],[Acq_costs]]</f>
        <v>0</v>
      </c>
      <c r="V3147" s="40">
        <f t="shared" si="397"/>
        <v>0</v>
      </c>
      <c r="W3147" s="43" t="str">
        <f t="shared" si="398"/>
        <v>no values</v>
      </c>
      <c r="Y3147" s="44">
        <f>Beazley_data[[#This Row],[total_RC]]</f>
        <v>0</v>
      </c>
      <c r="Z3147" s="45">
        <f t="shared" si="399"/>
        <v>1</v>
      </c>
      <c r="AA3147" s="43">
        <f t="shared" si="400"/>
        <v>1</v>
      </c>
      <c r="AD3147" s="42">
        <f>Beazley_data[[#This Row],[Cat_incurred]]+Beazley_data[[#This Row],[incurred_exc_cat]]</f>
        <v>2948914.37</v>
      </c>
      <c r="AE3147" s="40">
        <f t="shared" si="401"/>
        <v>2948914.37</v>
      </c>
      <c r="AF3147" s="43">
        <f t="shared" si="402"/>
        <v>0</v>
      </c>
    </row>
    <row r="3148" spans="1:32" x14ac:dyDescent="0.25">
      <c r="A3148" s="48" t="s">
        <v>3439</v>
      </c>
      <c r="B3148" s="48" t="s">
        <v>175</v>
      </c>
      <c r="C3148" s="49">
        <v>2017</v>
      </c>
      <c r="D3148" s="85">
        <v>25517.2899</v>
      </c>
      <c r="E3148" s="49">
        <v>3608.21298742011</v>
      </c>
      <c r="F3148" s="49">
        <v>0</v>
      </c>
      <c r="G3148" s="49">
        <v>0</v>
      </c>
      <c r="H3148" s="49">
        <v>11197.9267</v>
      </c>
      <c r="I3148" s="49">
        <v>11197.9267</v>
      </c>
      <c r="J3148" s="49">
        <v>1.175087966919</v>
      </c>
      <c r="K3148" s="49">
        <v>11197.9267</v>
      </c>
      <c r="L3148" s="49">
        <v>11197.9267</v>
      </c>
      <c r="M3148" s="38">
        <f>IF(OR(Beazley_data[[#This Row],[total_RC]]&lt;0.6,Beazley_data[[#This Row],[total_RC]]&gt;2),1,Beazley_data[[#This Row],[total_RC]])</f>
        <v>1.175087966919</v>
      </c>
      <c r="P3148" s="39" t="str">
        <f>Beazley_data[[#This Row],[key]]</f>
        <v>VX2017</v>
      </c>
      <c r="Q3148" s="40">
        <f>Beazley_data[[#This Row],[WEP]]</f>
        <v>25517.2899</v>
      </c>
      <c r="R3148" s="40">
        <f t="shared" si="395"/>
        <v>25517.2899</v>
      </c>
      <c r="S3148" s="41">
        <f t="shared" si="396"/>
        <v>0</v>
      </c>
      <c r="U3148" s="42">
        <f>Beazley_data[[#This Row],[Acq_costs]]</f>
        <v>3608.21298742011</v>
      </c>
      <c r="V3148" s="40">
        <f t="shared" si="397"/>
        <v>3608.2130000000002</v>
      </c>
      <c r="W3148" s="43">
        <f t="shared" si="398"/>
        <v>3.486459960532963E-9</v>
      </c>
      <c r="Y3148" s="44">
        <f>Beazley_data[[#This Row],[total_RC]]</f>
        <v>1.175087966919</v>
      </c>
      <c r="Z3148" s="45">
        <f t="shared" si="399"/>
        <v>1.1750879641229299</v>
      </c>
      <c r="AA3148" s="43">
        <f t="shared" si="400"/>
        <v>-2.3794559450303071E-9</v>
      </c>
      <c r="AD3148" s="42">
        <f>Beazley_data[[#This Row],[Cat_incurred]]+Beazley_data[[#This Row],[incurred_exc_cat]]</f>
        <v>11197.9267</v>
      </c>
      <c r="AE3148" s="40">
        <f t="shared" si="401"/>
        <v>11197.9267</v>
      </c>
      <c r="AF3148" s="43">
        <f t="shared" si="402"/>
        <v>0</v>
      </c>
    </row>
    <row r="3149" spans="1:32" x14ac:dyDescent="0.25">
      <c r="A3149" s="46" t="s">
        <v>3440</v>
      </c>
      <c r="B3149" s="46" t="s">
        <v>15</v>
      </c>
      <c r="C3149">
        <v>1998</v>
      </c>
      <c r="D3149" s="84">
        <v>31729.874599999999</v>
      </c>
      <c r="E3149">
        <v>12723.8139807882</v>
      </c>
      <c r="F3149">
        <v>0</v>
      </c>
      <c r="G3149">
        <v>0</v>
      </c>
      <c r="H3149">
        <v>3.8824999999999998</v>
      </c>
      <c r="I3149">
        <v>3.8824999999999998</v>
      </c>
      <c r="K3149">
        <v>3.8824999999999998</v>
      </c>
      <c r="L3149">
        <v>3.8824999999999998</v>
      </c>
      <c r="M3149" s="38">
        <f>IF(OR(Beazley_data[[#This Row],[total_RC]]&lt;0.6,Beazley_data[[#This Row],[total_RC]]&gt;2),1,Beazley_data[[#This Row],[total_RC]])</f>
        <v>1</v>
      </c>
      <c r="P3149" s="39" t="str">
        <f>Beazley_data[[#This Row],[key]]</f>
        <v>W1998</v>
      </c>
      <c r="Q3149" s="40">
        <f>Beazley_data[[#This Row],[WEP]]</f>
        <v>31729.874599999999</v>
      </c>
      <c r="R3149" s="40">
        <f t="shared" si="395"/>
        <v>0</v>
      </c>
      <c r="S3149" s="41" t="str">
        <f t="shared" si="396"/>
        <v>no values</v>
      </c>
      <c r="U3149" s="42">
        <f>Beazley_data[[#This Row],[Acq_costs]]</f>
        <v>12723.8139807882</v>
      </c>
      <c r="V3149" s="40">
        <f t="shared" si="397"/>
        <v>0</v>
      </c>
      <c r="W3149" s="43" t="str">
        <f t="shared" si="398"/>
        <v>no values</v>
      </c>
      <c r="Y3149" s="44">
        <f>Beazley_data[[#This Row],[total_RC]]</f>
        <v>0</v>
      </c>
      <c r="Z3149" s="45">
        <f t="shared" si="399"/>
        <v>0</v>
      </c>
      <c r="AA3149" s="43" t="str">
        <f t="shared" si="400"/>
        <v>no values</v>
      </c>
      <c r="AD3149" s="42">
        <f>Beazley_data[[#This Row],[Cat_incurred]]+Beazley_data[[#This Row],[incurred_exc_cat]]</f>
        <v>3.8824999999999998</v>
      </c>
      <c r="AE3149" s="40">
        <f t="shared" si="401"/>
        <v>0</v>
      </c>
      <c r="AF3149" s="43" t="str">
        <f t="shared" si="402"/>
        <v>no values</v>
      </c>
    </row>
    <row r="3150" spans="1:32" x14ac:dyDescent="0.25">
      <c r="A3150" s="48" t="s">
        <v>3441</v>
      </c>
      <c r="B3150" s="48" t="s">
        <v>15</v>
      </c>
      <c r="C3150" s="49">
        <v>1999</v>
      </c>
      <c r="D3150" s="85">
        <v>208250.1832</v>
      </c>
      <c r="E3150" s="49">
        <v>75652.952234081793</v>
      </c>
      <c r="F3150" s="49">
        <v>741888.41</v>
      </c>
      <c r="G3150" s="49">
        <v>741888.41</v>
      </c>
      <c r="H3150" s="49">
        <v>7807.5617983100001</v>
      </c>
      <c r="I3150" s="49">
        <v>7807.5617983100001</v>
      </c>
      <c r="J3150" s="49">
        <v>0.99235283697041798</v>
      </c>
      <c r="K3150" s="49">
        <v>749695.97179831006</v>
      </c>
      <c r="L3150" s="49">
        <v>749695.97179831006</v>
      </c>
      <c r="M3150" s="38">
        <f>IF(OR(Beazley_data[[#This Row],[total_RC]]&lt;0.6,Beazley_data[[#This Row],[total_RC]]&gt;2),1,Beazley_data[[#This Row],[total_RC]])</f>
        <v>0.99235283697041798</v>
      </c>
      <c r="P3150" s="39" t="str">
        <f>Beazley_data[[#This Row],[key]]</f>
        <v>W1999</v>
      </c>
      <c r="Q3150" s="40">
        <f>Beazley_data[[#This Row],[WEP]]</f>
        <v>208250.1832</v>
      </c>
      <c r="R3150" s="40">
        <f t="shared" si="395"/>
        <v>0</v>
      </c>
      <c r="S3150" s="41" t="str">
        <f t="shared" si="396"/>
        <v>no values</v>
      </c>
      <c r="U3150" s="42">
        <f>Beazley_data[[#This Row],[Acq_costs]]</f>
        <v>75652.952234081793</v>
      </c>
      <c r="V3150" s="40">
        <f t="shared" si="397"/>
        <v>0</v>
      </c>
      <c r="W3150" s="43" t="str">
        <f t="shared" si="398"/>
        <v>no values</v>
      </c>
      <c r="Y3150" s="44">
        <f>Beazley_data[[#This Row],[total_RC]]</f>
        <v>0.99235283697041798</v>
      </c>
      <c r="Z3150" s="45">
        <f t="shared" si="399"/>
        <v>0</v>
      </c>
      <c r="AA3150" s="43" t="str">
        <f t="shared" si="400"/>
        <v>no values</v>
      </c>
      <c r="AD3150" s="42">
        <f>Beazley_data[[#This Row],[Cat_incurred]]+Beazley_data[[#This Row],[incurred_exc_cat]]</f>
        <v>749695.97179831006</v>
      </c>
      <c r="AE3150" s="40">
        <f t="shared" si="401"/>
        <v>0</v>
      </c>
      <c r="AF3150" s="43" t="str">
        <f t="shared" si="402"/>
        <v>no values</v>
      </c>
    </row>
    <row r="3151" spans="1:32" x14ac:dyDescent="0.25">
      <c r="A3151" s="46" t="s">
        <v>3442</v>
      </c>
      <c r="B3151" s="46" t="s">
        <v>15</v>
      </c>
      <c r="C3151">
        <v>2000</v>
      </c>
      <c r="D3151" s="84">
        <v>819714.98569999996</v>
      </c>
      <c r="E3151">
        <v>326293.00590278202</v>
      </c>
      <c r="F3151">
        <v>529479.26004999003</v>
      </c>
      <c r="G3151">
        <v>529479.26004999003</v>
      </c>
      <c r="H3151">
        <v>13592.901876780001</v>
      </c>
      <c r="I3151">
        <v>13592.901876780001</v>
      </c>
      <c r="J3151">
        <v>1.0553588122937301</v>
      </c>
      <c r="K3151">
        <v>543072.16192677</v>
      </c>
      <c r="L3151">
        <v>543072.16192677</v>
      </c>
      <c r="M3151" s="38">
        <f>IF(OR(Beazley_data[[#This Row],[total_RC]]&lt;0.6,Beazley_data[[#This Row],[total_RC]]&gt;2),1,Beazley_data[[#This Row],[total_RC]])</f>
        <v>1.0553588122937301</v>
      </c>
      <c r="P3151" s="39" t="str">
        <f>Beazley_data[[#This Row],[key]]</f>
        <v>W2000</v>
      </c>
      <c r="Q3151" s="40">
        <f>Beazley_data[[#This Row],[WEP]]</f>
        <v>819714.98569999996</v>
      </c>
      <c r="R3151" s="40">
        <f t="shared" si="395"/>
        <v>818069.076336</v>
      </c>
      <c r="S3151" s="41">
        <f t="shared" si="396"/>
        <v>-2.0119442374863091E-3</v>
      </c>
      <c r="U3151" s="42">
        <f>Beazley_data[[#This Row],[Acq_costs]]</f>
        <v>326293.00590278202</v>
      </c>
      <c r="V3151" s="40">
        <f t="shared" si="397"/>
        <v>324273.21338799997</v>
      </c>
      <c r="W3151" s="43">
        <f t="shared" si="398"/>
        <v>-6.2286751769574126E-3</v>
      </c>
      <c r="Y3151" s="44">
        <f>Beazley_data[[#This Row],[total_RC]]</f>
        <v>1.0553588122937301</v>
      </c>
      <c r="Z3151" s="45">
        <f t="shared" si="399"/>
        <v>1.0553515497919601</v>
      </c>
      <c r="AA3151" s="43">
        <f t="shared" si="400"/>
        <v>-6.881594831028993E-6</v>
      </c>
      <c r="AD3151" s="42">
        <f>Beazley_data[[#This Row],[Cat_incurred]]+Beazley_data[[#This Row],[incurred_exc_cat]]</f>
        <v>543072.16192677</v>
      </c>
      <c r="AE3151" s="40">
        <f t="shared" si="401"/>
        <v>542866.41288399999</v>
      </c>
      <c r="AF3151" s="43">
        <f t="shared" si="402"/>
        <v>-3.79004922549841E-4</v>
      </c>
    </row>
    <row r="3152" spans="1:32" x14ac:dyDescent="0.25">
      <c r="A3152" s="48" t="s">
        <v>3443</v>
      </c>
      <c r="B3152" s="48" t="s">
        <v>15</v>
      </c>
      <c r="C3152" s="49">
        <v>2001</v>
      </c>
      <c r="D3152" s="85">
        <v>8915822.5549999997</v>
      </c>
      <c r="E3152" s="49">
        <v>2908815.5254041199</v>
      </c>
      <c r="F3152" s="49">
        <v>1016467.28818043</v>
      </c>
      <c r="G3152" s="49">
        <v>1016467.28818043</v>
      </c>
      <c r="H3152" s="49">
        <v>129056.81281869</v>
      </c>
      <c r="I3152" s="49">
        <v>129056.81281869</v>
      </c>
      <c r="J3152" s="49">
        <v>1.0475987412551599</v>
      </c>
      <c r="K3152" s="49">
        <v>1145524.1009991199</v>
      </c>
      <c r="L3152" s="49">
        <v>1145524.1009991199</v>
      </c>
      <c r="M3152" s="38">
        <f>IF(OR(Beazley_data[[#This Row],[total_RC]]&lt;0.6,Beazley_data[[#This Row],[total_RC]]&gt;2),1,Beazley_data[[#This Row],[total_RC]])</f>
        <v>1.0475987412551599</v>
      </c>
      <c r="P3152" s="39" t="str">
        <f>Beazley_data[[#This Row],[key]]</f>
        <v>W2001</v>
      </c>
      <c r="Q3152" s="40">
        <f>Beazley_data[[#This Row],[WEP]]</f>
        <v>8915822.5549999997</v>
      </c>
      <c r="R3152" s="40">
        <f t="shared" si="395"/>
        <v>8924981.0857919995</v>
      </c>
      <c r="S3152" s="41">
        <f t="shared" si="396"/>
        <v>1.0261680897654304E-3</v>
      </c>
      <c r="U3152" s="42">
        <f>Beazley_data[[#This Row],[Acq_costs]]</f>
        <v>2908815.5254041199</v>
      </c>
      <c r="V3152" s="40">
        <f t="shared" si="397"/>
        <v>2909106.4924639999</v>
      </c>
      <c r="W3152" s="43">
        <f t="shared" si="398"/>
        <v>1.0001939105143642E-4</v>
      </c>
      <c r="Y3152" s="44">
        <f>Beazley_data[[#This Row],[total_RC]]</f>
        <v>1.0475987412551599</v>
      </c>
      <c r="Z3152" s="45">
        <f t="shared" si="399"/>
        <v>1.0474835088622401</v>
      </c>
      <c r="AA3152" s="43">
        <f t="shared" si="400"/>
        <v>-1.100087895847139E-4</v>
      </c>
      <c r="AD3152" s="42">
        <f>Beazley_data[[#This Row],[Cat_incurred]]+Beazley_data[[#This Row],[incurred_exc_cat]]</f>
        <v>1145524.1009991199</v>
      </c>
      <c r="AE3152" s="40">
        <f t="shared" si="401"/>
        <v>1161291.6385039999</v>
      </c>
      <c r="AF3152" s="43">
        <f t="shared" si="402"/>
        <v>1.3577586354786866E-2</v>
      </c>
    </row>
    <row r="3153" spans="1:32" x14ac:dyDescent="0.25">
      <c r="A3153" s="46" t="s">
        <v>3444</v>
      </c>
      <c r="B3153" s="46" t="s">
        <v>15</v>
      </c>
      <c r="C3153">
        <v>2002</v>
      </c>
      <c r="D3153" s="84">
        <v>10745352.993899999</v>
      </c>
      <c r="E3153">
        <v>3226679.8850247799</v>
      </c>
      <c r="F3153">
        <v>220022.59055366</v>
      </c>
      <c r="G3153">
        <v>220022.59055366</v>
      </c>
      <c r="H3153">
        <v>74815.832264829995</v>
      </c>
      <c r="I3153">
        <v>74815.832264829995</v>
      </c>
      <c r="J3153">
        <v>1.3104699264836499</v>
      </c>
      <c r="K3153">
        <v>294838.42281849001</v>
      </c>
      <c r="L3153">
        <v>294838.42281849001</v>
      </c>
      <c r="M3153" s="38">
        <f>IF(OR(Beazley_data[[#This Row],[total_RC]]&lt;0.6,Beazley_data[[#This Row],[total_RC]]&gt;2),1,Beazley_data[[#This Row],[total_RC]])</f>
        <v>1.3104699264836499</v>
      </c>
      <c r="P3153" s="39" t="str">
        <f>Beazley_data[[#This Row],[key]]</f>
        <v>W2002</v>
      </c>
      <c r="Q3153" s="40">
        <f>Beazley_data[[#This Row],[WEP]]</f>
        <v>10745352.993899999</v>
      </c>
      <c r="R3153" s="40">
        <f t="shared" si="395"/>
        <v>10768704.908988001</v>
      </c>
      <c r="S3153" s="41">
        <f t="shared" si="396"/>
        <v>2.1684980028110136E-3</v>
      </c>
      <c r="U3153" s="42">
        <f>Beazley_data[[#This Row],[Acq_costs]]</f>
        <v>3226679.8850247799</v>
      </c>
      <c r="V3153" s="40">
        <f t="shared" si="397"/>
        <v>3231844.7945960001</v>
      </c>
      <c r="W3153" s="43">
        <f t="shared" si="398"/>
        <v>1.5981304485464351E-3</v>
      </c>
      <c r="Y3153" s="44">
        <f>Beazley_data[[#This Row],[total_RC]]</f>
        <v>1.3104699264836499</v>
      </c>
      <c r="Z3153" s="45">
        <f t="shared" si="399"/>
        <v>1.31065571828897</v>
      </c>
      <c r="AA3153" s="43">
        <f t="shared" si="400"/>
        <v>1.4175485043671569E-4</v>
      </c>
      <c r="AD3153" s="42">
        <f>Beazley_data[[#This Row],[Cat_incurred]]+Beazley_data[[#This Row],[incurred_exc_cat]]</f>
        <v>294838.42281849001</v>
      </c>
      <c r="AE3153" s="40">
        <f t="shared" si="401"/>
        <v>306683.64550799999</v>
      </c>
      <c r="AF3153" s="43">
        <f t="shared" si="402"/>
        <v>3.8623587736115475E-2</v>
      </c>
    </row>
    <row r="3154" spans="1:32" x14ac:dyDescent="0.25">
      <c r="A3154" s="48" t="s">
        <v>3445</v>
      </c>
      <c r="B3154" s="48" t="s">
        <v>15</v>
      </c>
      <c r="C3154" s="49">
        <v>2003</v>
      </c>
      <c r="D3154" s="85">
        <v>13727196.9123</v>
      </c>
      <c r="E3154" s="49">
        <v>4682834.1765582701</v>
      </c>
      <c r="F3154" s="49">
        <v>3338.4322918799999</v>
      </c>
      <c r="G3154" s="49">
        <v>3338.4322918799999</v>
      </c>
      <c r="H3154" s="49">
        <v>418207.67132068001</v>
      </c>
      <c r="I3154" s="49">
        <v>418207.67132068001</v>
      </c>
      <c r="J3154" s="49">
        <v>0.97955322087489605</v>
      </c>
      <c r="K3154" s="49">
        <v>421546.10361256002</v>
      </c>
      <c r="L3154" s="49">
        <v>421546.10361256002</v>
      </c>
      <c r="M3154" s="38">
        <f>IF(OR(Beazley_data[[#This Row],[total_RC]]&lt;0.6,Beazley_data[[#This Row],[total_RC]]&gt;2),1,Beazley_data[[#This Row],[total_RC]])</f>
        <v>0.97955322087489605</v>
      </c>
      <c r="P3154" s="39" t="str">
        <f>Beazley_data[[#This Row],[key]]</f>
        <v>W2003</v>
      </c>
      <c r="Q3154" s="40">
        <f>Beazley_data[[#This Row],[WEP]]</f>
        <v>13727196.9123</v>
      </c>
      <c r="R3154" s="40">
        <f t="shared" si="395"/>
        <v>13766618.4816</v>
      </c>
      <c r="S3154" s="41">
        <f t="shared" si="396"/>
        <v>2.8635622722231443E-3</v>
      </c>
      <c r="U3154" s="42">
        <f>Beazley_data[[#This Row],[Acq_costs]]</f>
        <v>4682834.1765582701</v>
      </c>
      <c r="V3154" s="40">
        <f t="shared" si="397"/>
        <v>4691164.3724039998</v>
      </c>
      <c r="W3154" s="43">
        <f t="shared" si="398"/>
        <v>1.775720308316726E-3</v>
      </c>
      <c r="Y3154" s="44">
        <f>Beazley_data[[#This Row],[total_RC]]</f>
        <v>0.97955322087489605</v>
      </c>
      <c r="Z3154" s="45">
        <f t="shared" si="399"/>
        <v>0.97956317808767202</v>
      </c>
      <c r="AA3154" s="43">
        <f t="shared" si="400"/>
        <v>1.0164952091612014E-5</v>
      </c>
      <c r="AD3154" s="42">
        <f>Beazley_data[[#This Row],[Cat_incurred]]+Beazley_data[[#This Row],[incurred_exc_cat]]</f>
        <v>421546.10361256002</v>
      </c>
      <c r="AE3154" s="40">
        <f t="shared" si="401"/>
        <v>422604.87195200002</v>
      </c>
      <c r="AF3154" s="43">
        <f t="shared" si="402"/>
        <v>2.5053386974683289E-3</v>
      </c>
    </row>
    <row r="3155" spans="1:32" x14ac:dyDescent="0.25">
      <c r="A3155" s="46" t="s">
        <v>3446</v>
      </c>
      <c r="B3155" s="46" t="s">
        <v>15</v>
      </c>
      <c r="C3155">
        <v>2004</v>
      </c>
      <c r="D3155" s="84">
        <v>16117306.191</v>
      </c>
      <c r="E3155">
        <v>5917850.1860463899</v>
      </c>
      <c r="F3155">
        <v>26541.982481636798</v>
      </c>
      <c r="G3155">
        <v>26541.982481636798</v>
      </c>
      <c r="H3155">
        <v>170563.12380323099</v>
      </c>
      <c r="I3155">
        <v>170563.12380323099</v>
      </c>
      <c r="J3155">
        <v>0.90901002768785999</v>
      </c>
      <c r="K3155">
        <v>197105.106284868</v>
      </c>
      <c r="L3155">
        <v>197105.106284868</v>
      </c>
      <c r="M3155" s="38">
        <f>IF(OR(Beazley_data[[#This Row],[total_RC]]&lt;0.6,Beazley_data[[#This Row],[total_RC]]&gt;2),1,Beazley_data[[#This Row],[total_RC]])</f>
        <v>0.90901002768785999</v>
      </c>
      <c r="P3155" s="39" t="str">
        <f>Beazley_data[[#This Row],[key]]</f>
        <v>W2004</v>
      </c>
      <c r="Q3155" s="40">
        <f>Beazley_data[[#This Row],[WEP]]</f>
        <v>16117306.191</v>
      </c>
      <c r="R3155" s="40">
        <f t="shared" si="395"/>
        <v>16170254.7122222</v>
      </c>
      <c r="S3155" s="41">
        <f t="shared" si="396"/>
        <v>3.2744395289073208E-3</v>
      </c>
      <c r="U3155" s="42">
        <f>Beazley_data[[#This Row],[Acq_costs]]</f>
        <v>5917850.1860463899</v>
      </c>
      <c r="V3155" s="40">
        <f t="shared" si="397"/>
        <v>5927777.6177129103</v>
      </c>
      <c r="W3155" s="43">
        <f t="shared" si="398"/>
        <v>1.6747307855908878E-3</v>
      </c>
      <c r="Y3155" s="44">
        <f>Beazley_data[[#This Row],[total_RC]]</f>
        <v>0.90901002768785999</v>
      </c>
      <c r="Z3155" s="45">
        <f t="shared" si="399"/>
        <v>0.90868229876851403</v>
      </c>
      <c r="AA3155" s="43">
        <f t="shared" si="400"/>
        <v>-3.6066391938096779E-4</v>
      </c>
      <c r="AD3155" s="42">
        <f>Beazley_data[[#This Row],[Cat_incurred]]+Beazley_data[[#This Row],[incurred_exc_cat]]</f>
        <v>197105.1062848678</v>
      </c>
      <c r="AE3155" s="40">
        <f t="shared" si="401"/>
        <v>203065.55808814301</v>
      </c>
      <c r="AF3155" s="43">
        <f t="shared" si="402"/>
        <v>2.9352352311207815E-2</v>
      </c>
    </row>
    <row r="3156" spans="1:32" x14ac:dyDescent="0.25">
      <c r="A3156" s="48" t="s">
        <v>3447</v>
      </c>
      <c r="B3156" s="48" t="s">
        <v>15</v>
      </c>
      <c r="C3156" s="49">
        <v>2005</v>
      </c>
      <c r="D3156" s="85">
        <v>14748969.590299999</v>
      </c>
      <c r="E3156" s="49">
        <v>5253052.76198339</v>
      </c>
      <c r="F3156" s="49">
        <v>39124.555477301197</v>
      </c>
      <c r="G3156" s="49">
        <v>39124.555477301197</v>
      </c>
      <c r="H3156" s="49">
        <v>76088.3906116906</v>
      </c>
      <c r="I3156" s="49">
        <v>76088.3906116906</v>
      </c>
      <c r="J3156" s="49">
        <v>0.89341055803349501</v>
      </c>
      <c r="K3156" s="49">
        <v>115212.946088992</v>
      </c>
      <c r="L3156" s="49">
        <v>115212.946088992</v>
      </c>
      <c r="M3156" s="38">
        <f>IF(OR(Beazley_data[[#This Row],[total_RC]]&lt;0.6,Beazley_data[[#This Row],[total_RC]]&gt;2),1,Beazley_data[[#This Row],[total_RC]])</f>
        <v>0.89341055803349501</v>
      </c>
      <c r="P3156" s="39" t="str">
        <f>Beazley_data[[#This Row],[key]]</f>
        <v>W2005</v>
      </c>
      <c r="Q3156" s="40">
        <f>Beazley_data[[#This Row],[WEP]]</f>
        <v>14748969.590299999</v>
      </c>
      <c r="R3156" s="40">
        <f t="shared" si="395"/>
        <v>14801265.565122699</v>
      </c>
      <c r="S3156" s="41">
        <f t="shared" si="396"/>
        <v>3.5332096834968518E-3</v>
      </c>
      <c r="U3156" s="42">
        <f>Beazley_data[[#This Row],[Acq_costs]]</f>
        <v>5253052.76198339</v>
      </c>
      <c r="V3156" s="40">
        <f t="shared" si="397"/>
        <v>5264711.0939897997</v>
      </c>
      <c r="W3156" s="43">
        <f t="shared" si="398"/>
        <v>2.214429585646006E-3</v>
      </c>
      <c r="Y3156" s="44">
        <f>Beazley_data[[#This Row],[total_RC]]</f>
        <v>0.89341055803349501</v>
      </c>
      <c r="Z3156" s="45">
        <f t="shared" si="399"/>
        <v>0.89370027868450597</v>
      </c>
      <c r="AA3156" s="43">
        <f t="shared" si="400"/>
        <v>3.2418100108172601E-4</v>
      </c>
      <c r="AD3156" s="42">
        <f>Beazley_data[[#This Row],[Cat_incurred]]+Beazley_data[[#This Row],[incurred_exc_cat]]</f>
        <v>115212.9460889918</v>
      </c>
      <c r="AE3156" s="40">
        <f t="shared" si="401"/>
        <v>116697.706626787</v>
      </c>
      <c r="AF3156" s="43">
        <f t="shared" si="402"/>
        <v>1.2723133819104412E-2</v>
      </c>
    </row>
    <row r="3157" spans="1:32" x14ac:dyDescent="0.25">
      <c r="A3157" s="46" t="s">
        <v>3448</v>
      </c>
      <c r="B3157" s="46" t="s">
        <v>15</v>
      </c>
      <c r="C3157">
        <v>2006</v>
      </c>
      <c r="D3157" s="84">
        <v>11189676.6777</v>
      </c>
      <c r="E3157">
        <v>4426448.9504519496</v>
      </c>
      <c r="F3157">
        <v>892688.57</v>
      </c>
      <c r="G3157">
        <v>892688.57</v>
      </c>
      <c r="H3157">
        <v>354122.541826659</v>
      </c>
      <c r="I3157">
        <v>354122.541826659</v>
      </c>
      <c r="J3157">
        <v>0.92339204128568297</v>
      </c>
      <c r="K3157">
        <v>1246811.1118266601</v>
      </c>
      <c r="L3157">
        <v>1246811.1118266601</v>
      </c>
      <c r="M3157" s="38">
        <f>IF(OR(Beazley_data[[#This Row],[total_RC]]&lt;0.6,Beazley_data[[#This Row],[total_RC]]&gt;2),1,Beazley_data[[#This Row],[total_RC]])</f>
        <v>0.92339204128568297</v>
      </c>
      <c r="P3157" s="39" t="str">
        <f>Beazley_data[[#This Row],[key]]</f>
        <v>W2006</v>
      </c>
      <c r="Q3157" s="40">
        <f>Beazley_data[[#This Row],[WEP]]</f>
        <v>11189676.6777</v>
      </c>
      <c r="R3157" s="40">
        <f t="shared" si="395"/>
        <v>11263046.947231499</v>
      </c>
      <c r="S3157" s="41">
        <f t="shared" si="396"/>
        <v>6.5142469773274174E-3</v>
      </c>
      <c r="U3157" s="42">
        <f>Beazley_data[[#This Row],[Acq_costs]]</f>
        <v>4426448.9504519496</v>
      </c>
      <c r="V3157" s="40">
        <f t="shared" si="397"/>
        <v>4440933.9716023803</v>
      </c>
      <c r="W3157" s="43">
        <f t="shared" si="398"/>
        <v>3.2617060382017279E-3</v>
      </c>
      <c r="Y3157" s="44">
        <f>Beazley_data[[#This Row],[total_RC]]</f>
        <v>0.92339204128568297</v>
      </c>
      <c r="Z3157" s="45">
        <f t="shared" si="399"/>
        <v>0.92387420584451496</v>
      </c>
      <c r="AA3157" s="43">
        <f t="shared" si="400"/>
        <v>5.2189416674020071E-4</v>
      </c>
      <c r="AD3157" s="42">
        <f>Beazley_data[[#This Row],[Cat_incurred]]+Beazley_data[[#This Row],[incurred_exc_cat]]</f>
        <v>1246811.1118266589</v>
      </c>
      <c r="AE3157" s="40">
        <f t="shared" si="401"/>
        <v>1246926.26499097</v>
      </c>
      <c r="AF3157" s="43">
        <f t="shared" si="402"/>
        <v>9.234961805212534E-5</v>
      </c>
    </row>
    <row r="3158" spans="1:32" x14ac:dyDescent="0.25">
      <c r="A3158" s="48" t="s">
        <v>3449</v>
      </c>
      <c r="B3158" s="48" t="s">
        <v>15</v>
      </c>
      <c r="C3158" s="49">
        <v>2007</v>
      </c>
      <c r="D3158" s="85">
        <v>11397279.5583</v>
      </c>
      <c r="E3158" s="49">
        <v>4491314.6605852898</v>
      </c>
      <c r="F3158" s="49">
        <v>182821.45609299999</v>
      </c>
      <c r="G3158" s="49">
        <v>182821.45609299999</v>
      </c>
      <c r="H3158" s="49">
        <v>148449.11582596801</v>
      </c>
      <c r="I3158" s="49">
        <v>148449.11582596801</v>
      </c>
      <c r="J3158" s="49">
        <v>0.91328057930597095</v>
      </c>
      <c r="K3158" s="49">
        <v>331270.57191896799</v>
      </c>
      <c r="L3158" s="49">
        <v>331270.57191896799</v>
      </c>
      <c r="M3158" s="38">
        <f>IF(OR(Beazley_data[[#This Row],[total_RC]]&lt;0.6,Beazley_data[[#This Row],[total_RC]]&gt;2),1,Beazley_data[[#This Row],[total_RC]])</f>
        <v>0.91328057930597095</v>
      </c>
      <c r="P3158" s="39" t="str">
        <f>Beazley_data[[#This Row],[key]]</f>
        <v>W2007</v>
      </c>
      <c r="Q3158" s="40">
        <f>Beazley_data[[#This Row],[WEP]]</f>
        <v>11397279.5583</v>
      </c>
      <c r="R3158" s="40">
        <f t="shared" si="395"/>
        <v>11437555.410328999</v>
      </c>
      <c r="S3158" s="41">
        <f t="shared" si="396"/>
        <v>3.5213689100581109E-3</v>
      </c>
      <c r="U3158" s="42">
        <f>Beazley_data[[#This Row],[Acq_costs]]</f>
        <v>4491314.6605852898</v>
      </c>
      <c r="V3158" s="40">
        <f t="shared" si="397"/>
        <v>4506013.1812065197</v>
      </c>
      <c r="W3158" s="43">
        <f t="shared" si="398"/>
        <v>3.2619790555726367E-3</v>
      </c>
      <c r="Y3158" s="44">
        <f>Beazley_data[[#This Row],[total_RC]]</f>
        <v>0.91328057930597095</v>
      </c>
      <c r="Z3158" s="45">
        <f t="shared" si="399"/>
        <v>0.91333570718957302</v>
      </c>
      <c r="AA3158" s="43">
        <f t="shared" si="400"/>
        <v>6.0358839765175353E-5</v>
      </c>
      <c r="AD3158" s="42">
        <f>Beazley_data[[#This Row],[Cat_incurred]]+Beazley_data[[#This Row],[incurred_exc_cat]]</f>
        <v>331270.57191896799</v>
      </c>
      <c r="AE3158" s="40">
        <f t="shared" si="401"/>
        <v>331385.13123654301</v>
      </c>
      <c r="AF3158" s="43">
        <f t="shared" si="402"/>
        <v>3.4569842390797672E-4</v>
      </c>
    </row>
    <row r="3159" spans="1:32" x14ac:dyDescent="0.25">
      <c r="A3159" s="46" t="s">
        <v>3450</v>
      </c>
      <c r="B3159" s="46" t="s">
        <v>15</v>
      </c>
      <c r="C3159">
        <v>2008</v>
      </c>
      <c r="D3159" s="84">
        <v>16629689.781500001</v>
      </c>
      <c r="E3159">
        <v>6981297.1198012698</v>
      </c>
      <c r="F3159">
        <v>2499619.2825733498</v>
      </c>
      <c r="G3159">
        <v>2499619.2825733498</v>
      </c>
      <c r="H3159">
        <v>402446.61301361502</v>
      </c>
      <c r="I3159">
        <v>402446.61301361502</v>
      </c>
      <c r="J3159">
        <v>0.87738401931962895</v>
      </c>
      <c r="K3159">
        <v>2902065.89558696</v>
      </c>
      <c r="L3159">
        <v>2902065.89558696</v>
      </c>
      <c r="M3159" s="38">
        <f>IF(OR(Beazley_data[[#This Row],[total_RC]]&lt;0.6,Beazley_data[[#This Row],[total_RC]]&gt;2),1,Beazley_data[[#This Row],[total_RC]])</f>
        <v>0.87738401931962895</v>
      </c>
      <c r="P3159" s="39" t="str">
        <f>Beazley_data[[#This Row],[key]]</f>
        <v>W2008</v>
      </c>
      <c r="Q3159" s="40">
        <f>Beazley_data[[#This Row],[WEP]]</f>
        <v>16629689.781500001</v>
      </c>
      <c r="R3159" s="40">
        <f t="shared" si="395"/>
        <v>16669556.011569399</v>
      </c>
      <c r="S3159" s="41">
        <f t="shared" si="396"/>
        <v>2.3915592018005746E-3</v>
      </c>
      <c r="U3159" s="42">
        <f>Beazley_data[[#This Row],[Acq_costs]]</f>
        <v>6981297.1198012698</v>
      </c>
      <c r="V3159" s="40">
        <f t="shared" si="397"/>
        <v>6994479.8344444996</v>
      </c>
      <c r="W3159" s="43">
        <f t="shared" si="398"/>
        <v>1.8847312388136578E-3</v>
      </c>
      <c r="Y3159" s="44">
        <f>Beazley_data[[#This Row],[total_RC]]</f>
        <v>0.87738401931962895</v>
      </c>
      <c r="Z3159" s="45">
        <f t="shared" si="399"/>
        <v>0.87724895996513497</v>
      </c>
      <c r="AA3159" s="43">
        <f t="shared" si="400"/>
        <v>-1.5395783940211271E-4</v>
      </c>
      <c r="AD3159" s="42">
        <f>Beazley_data[[#This Row],[Cat_incurred]]+Beazley_data[[#This Row],[incurred_exc_cat]]</f>
        <v>2902065.8955869647</v>
      </c>
      <c r="AE3159" s="40">
        <f t="shared" si="401"/>
        <v>2913198.6372791799</v>
      </c>
      <c r="AF3159" s="43">
        <f t="shared" si="402"/>
        <v>3.8214839008069751E-3</v>
      </c>
    </row>
    <row r="3160" spans="1:32" x14ac:dyDescent="0.25">
      <c r="A3160" s="48" t="s">
        <v>3451</v>
      </c>
      <c r="B3160" s="48" t="s">
        <v>15</v>
      </c>
      <c r="C3160" s="49">
        <v>2009</v>
      </c>
      <c r="D3160" s="85">
        <v>15864912.023800001</v>
      </c>
      <c r="E3160" s="49">
        <v>6543743.3039090103</v>
      </c>
      <c r="F3160" s="49">
        <v>3320504.33631704</v>
      </c>
      <c r="G3160" s="49">
        <v>3320504.33631704</v>
      </c>
      <c r="H3160" s="49">
        <v>261445.06748240499</v>
      </c>
      <c r="I3160" s="49">
        <v>261445.06748240499</v>
      </c>
      <c r="J3160" s="49">
        <v>0.981806713245438</v>
      </c>
      <c r="K3160" s="49">
        <v>3581949.40379945</v>
      </c>
      <c r="L3160" s="49">
        <v>3581949.40379945</v>
      </c>
      <c r="M3160" s="38">
        <f>IF(OR(Beazley_data[[#This Row],[total_RC]]&lt;0.6,Beazley_data[[#This Row],[total_RC]]&gt;2),1,Beazley_data[[#This Row],[total_RC]])</f>
        <v>0.981806713245438</v>
      </c>
      <c r="P3160" s="39" t="str">
        <f>Beazley_data[[#This Row],[key]]</f>
        <v>W2009</v>
      </c>
      <c r="Q3160" s="40">
        <f>Beazley_data[[#This Row],[WEP]]</f>
        <v>15864912.023800001</v>
      </c>
      <c r="R3160" s="40">
        <f t="shared" si="395"/>
        <v>15906706.209274299</v>
      </c>
      <c r="S3160" s="41">
        <f t="shared" si="396"/>
        <v>2.6274569307083244E-3</v>
      </c>
      <c r="U3160" s="42">
        <f>Beazley_data[[#This Row],[Acq_costs]]</f>
        <v>6543743.3039090103</v>
      </c>
      <c r="V3160" s="40">
        <f t="shared" si="397"/>
        <v>6556620.5859408304</v>
      </c>
      <c r="W3160" s="43">
        <f t="shared" si="398"/>
        <v>1.9640120795509403E-3</v>
      </c>
      <c r="Y3160" s="44">
        <f>Beazley_data[[#This Row],[total_RC]]</f>
        <v>0.981806713245438</v>
      </c>
      <c r="Z3160" s="45">
        <f t="shared" si="399"/>
        <v>0.98184103387408095</v>
      </c>
      <c r="AA3160" s="43">
        <f t="shared" si="400"/>
        <v>3.495538224505409E-5</v>
      </c>
      <c r="AD3160" s="42">
        <f>Beazley_data[[#This Row],[Cat_incurred]]+Beazley_data[[#This Row],[incurred_exc_cat]]</f>
        <v>3581949.4037994449</v>
      </c>
      <c r="AE3160" s="40">
        <f t="shared" si="401"/>
        <v>3615344.2740567899</v>
      </c>
      <c r="AF3160" s="43">
        <f t="shared" si="402"/>
        <v>9.23698207581004E-3</v>
      </c>
    </row>
    <row r="3161" spans="1:32" x14ac:dyDescent="0.25">
      <c r="A3161" s="46" t="s">
        <v>3452</v>
      </c>
      <c r="B3161" s="46" t="s">
        <v>15</v>
      </c>
      <c r="C3161">
        <v>2010</v>
      </c>
      <c r="D3161" s="84">
        <v>17134267.462699998</v>
      </c>
      <c r="E3161">
        <v>7578930.9298145799</v>
      </c>
      <c r="F3161">
        <v>13533795.456051599</v>
      </c>
      <c r="G3161">
        <v>13533795.456051599</v>
      </c>
      <c r="H3161">
        <v>437373.47379934601</v>
      </c>
      <c r="I3161">
        <v>437373.47379934601</v>
      </c>
      <c r="J3161">
        <v>0.98193978020165296</v>
      </c>
      <c r="K3161">
        <v>13971168.929850999</v>
      </c>
      <c r="L3161">
        <v>13971168.929850999</v>
      </c>
      <c r="M3161" s="38">
        <f>IF(OR(Beazley_data[[#This Row],[total_RC]]&lt;0.6,Beazley_data[[#This Row],[total_RC]]&gt;2),1,Beazley_data[[#This Row],[total_RC]])</f>
        <v>0.98193978020165296</v>
      </c>
      <c r="P3161" s="39" t="str">
        <f>Beazley_data[[#This Row],[key]]</f>
        <v>W2010</v>
      </c>
      <c r="Q3161" s="40">
        <f>Beazley_data[[#This Row],[WEP]]</f>
        <v>17134267.462699998</v>
      </c>
      <c r="R3161" s="40">
        <f t="shared" si="395"/>
        <v>17170084.940914299</v>
      </c>
      <c r="S3161" s="41">
        <f t="shared" si="396"/>
        <v>2.0860396636100684E-3</v>
      </c>
      <c r="U3161" s="42">
        <f>Beazley_data[[#This Row],[Acq_costs]]</f>
        <v>7578930.9298145799</v>
      </c>
      <c r="V3161" s="40">
        <f t="shared" si="397"/>
        <v>7588469.8655898701</v>
      </c>
      <c r="W3161" s="43">
        <f t="shared" si="398"/>
        <v>1.2570301976877862E-3</v>
      </c>
      <c r="Y3161" s="44">
        <f>Beazley_data[[#This Row],[total_RC]]</f>
        <v>0.98193978020165296</v>
      </c>
      <c r="Z3161" s="45">
        <f t="shared" si="399"/>
        <v>0.98174610691353903</v>
      </c>
      <c r="AA3161" s="43">
        <f t="shared" si="400"/>
        <v>-1.9727431231971612E-4</v>
      </c>
      <c r="AD3161" s="42">
        <f>Beazley_data[[#This Row],[Cat_incurred]]+Beazley_data[[#This Row],[incurred_exc_cat]]</f>
        <v>13971168.929850945</v>
      </c>
      <c r="AE3161" s="40">
        <f t="shared" si="401"/>
        <v>14049085.010585699</v>
      </c>
      <c r="AF3161" s="43">
        <f t="shared" si="402"/>
        <v>5.5459896979800326E-3</v>
      </c>
    </row>
    <row r="3162" spans="1:32" x14ac:dyDescent="0.25">
      <c r="A3162" s="48" t="s">
        <v>3453</v>
      </c>
      <c r="B3162" s="48" t="s">
        <v>15</v>
      </c>
      <c r="C3162" s="49">
        <v>2011</v>
      </c>
      <c r="D3162" s="85">
        <v>14676310.5743</v>
      </c>
      <c r="E3162" s="49">
        <v>6304217.0948848203</v>
      </c>
      <c r="F3162" s="49">
        <v>408220.607811564</v>
      </c>
      <c r="G3162" s="49">
        <v>408220.607811564</v>
      </c>
      <c r="H3162" s="49">
        <v>445988.08757741097</v>
      </c>
      <c r="I3162" s="49">
        <v>445988.08757741097</v>
      </c>
      <c r="J3162" s="49">
        <v>0.95649060689160104</v>
      </c>
      <c r="K3162" s="49">
        <v>854208.69538897497</v>
      </c>
      <c r="L3162" s="49">
        <v>854208.69538897497</v>
      </c>
      <c r="M3162" s="38">
        <f>IF(OR(Beazley_data[[#This Row],[total_RC]]&lt;0.6,Beazley_data[[#This Row],[total_RC]]&gt;2),1,Beazley_data[[#This Row],[total_RC]])</f>
        <v>0.95649060689160104</v>
      </c>
      <c r="P3162" s="39" t="str">
        <f>Beazley_data[[#This Row],[key]]</f>
        <v>W2011</v>
      </c>
      <c r="Q3162" s="40">
        <f>Beazley_data[[#This Row],[WEP]]</f>
        <v>14676310.5743</v>
      </c>
      <c r="R3162" s="40">
        <f t="shared" si="395"/>
        <v>14311491.999907499</v>
      </c>
      <c r="S3162" s="41">
        <f t="shared" si="396"/>
        <v>-2.5491302681429667E-2</v>
      </c>
      <c r="U3162" s="42">
        <f>Beazley_data[[#This Row],[Acq_costs]]</f>
        <v>6304217.0948848203</v>
      </c>
      <c r="V3162" s="40">
        <f t="shared" si="397"/>
        <v>6217656.7934505101</v>
      </c>
      <c r="W3162" s="43">
        <f t="shared" si="398"/>
        <v>-1.3921691773899476E-2</v>
      </c>
      <c r="Y3162" s="44">
        <f>Beazley_data[[#This Row],[total_RC]]</f>
        <v>0.95649060689160104</v>
      </c>
      <c r="Z3162" s="45">
        <f t="shared" si="399"/>
        <v>0.95670288118843905</v>
      </c>
      <c r="AA3162" s="43">
        <f t="shared" si="400"/>
        <v>2.2188110960251185E-4</v>
      </c>
      <c r="AD3162" s="42">
        <f>Beazley_data[[#This Row],[Cat_incurred]]+Beazley_data[[#This Row],[incurred_exc_cat]]</f>
        <v>854208.69538897497</v>
      </c>
      <c r="AE3162" s="40">
        <f t="shared" si="401"/>
        <v>859904.371910822</v>
      </c>
      <c r="AF3162" s="43">
        <f t="shared" si="402"/>
        <v>6.6236161925662422E-3</v>
      </c>
    </row>
    <row r="3163" spans="1:32" x14ac:dyDescent="0.25">
      <c r="A3163" s="46" t="s">
        <v>3454</v>
      </c>
      <c r="B3163" s="46" t="s">
        <v>15</v>
      </c>
      <c r="C3163">
        <v>2012</v>
      </c>
      <c r="D3163" s="84">
        <v>14974062.1897</v>
      </c>
      <c r="E3163">
        <v>7175858.6352165202</v>
      </c>
      <c r="F3163">
        <v>149337.44492755801</v>
      </c>
      <c r="G3163">
        <v>149337.44492755801</v>
      </c>
      <c r="H3163">
        <v>541684.70428911701</v>
      </c>
      <c r="I3163">
        <v>541684.70428911701</v>
      </c>
      <c r="J3163">
        <v>0.97689957920681203</v>
      </c>
      <c r="K3163">
        <v>691022.14921667497</v>
      </c>
      <c r="L3163">
        <v>691022.14921667497</v>
      </c>
      <c r="M3163" s="38">
        <f>IF(OR(Beazley_data[[#This Row],[total_RC]]&lt;0.6,Beazley_data[[#This Row],[total_RC]]&gt;2),1,Beazley_data[[#This Row],[total_RC]])</f>
        <v>0.97689957920681203</v>
      </c>
      <c r="P3163" s="39" t="str">
        <f>Beazley_data[[#This Row],[key]]</f>
        <v>W2012</v>
      </c>
      <c r="Q3163" s="40">
        <f>Beazley_data[[#This Row],[WEP]]</f>
        <v>14974062.1897</v>
      </c>
      <c r="R3163" s="40">
        <f t="shared" si="395"/>
        <v>15451587.1774446</v>
      </c>
      <c r="S3163" s="41">
        <f t="shared" si="396"/>
        <v>3.0904591370501083E-2</v>
      </c>
      <c r="U3163" s="42">
        <f>Beazley_data[[#This Row],[Acq_costs]]</f>
        <v>7175858.6352165202</v>
      </c>
      <c r="V3163" s="40">
        <f t="shared" si="397"/>
        <v>7297374.2928858297</v>
      </c>
      <c r="W3163" s="43">
        <f t="shared" si="398"/>
        <v>1.6651969981555485E-2</v>
      </c>
      <c r="Y3163" s="44">
        <f>Beazley_data[[#This Row],[total_RC]]</f>
        <v>0.97689957920681203</v>
      </c>
      <c r="Z3163" s="45">
        <f t="shared" si="399"/>
        <v>0.97684203061609098</v>
      </c>
      <c r="AA3163" s="43">
        <f t="shared" si="400"/>
        <v>-5.8912893709897301E-5</v>
      </c>
      <c r="AD3163" s="42">
        <f>Beazley_data[[#This Row],[Cat_incurred]]+Beazley_data[[#This Row],[incurred_exc_cat]]</f>
        <v>691022.14921667497</v>
      </c>
      <c r="AE3163" s="40">
        <f t="shared" si="401"/>
        <v>691566.53763526201</v>
      </c>
      <c r="AF3163" s="43">
        <f t="shared" si="402"/>
        <v>7.8718154936836479E-4</v>
      </c>
    </row>
    <row r="3164" spans="1:32" x14ac:dyDescent="0.25">
      <c r="A3164" s="48" t="s">
        <v>3455</v>
      </c>
      <c r="B3164" s="48" t="s">
        <v>15</v>
      </c>
      <c r="C3164" s="49">
        <v>2013</v>
      </c>
      <c r="D3164" s="85">
        <v>14505421.6384</v>
      </c>
      <c r="E3164" s="49">
        <v>6894262.9673393201</v>
      </c>
      <c r="F3164" s="49">
        <v>190147.43038011499</v>
      </c>
      <c r="G3164" s="49">
        <v>190147.43038011499</v>
      </c>
      <c r="H3164" s="49">
        <v>835150.61871448299</v>
      </c>
      <c r="I3164" s="49">
        <v>835150.61871448299</v>
      </c>
      <c r="J3164" s="49">
        <v>0.93899950096100304</v>
      </c>
      <c r="K3164" s="49">
        <v>1025298.0490946</v>
      </c>
      <c r="L3164" s="49">
        <v>1025298.0490946</v>
      </c>
      <c r="M3164" s="38">
        <f>IF(OR(Beazley_data[[#This Row],[total_RC]]&lt;0.6,Beazley_data[[#This Row],[total_RC]]&gt;2),1,Beazley_data[[#This Row],[total_RC]])</f>
        <v>0.93899950096100304</v>
      </c>
      <c r="P3164" s="39" t="str">
        <f>Beazley_data[[#This Row],[key]]</f>
        <v>W2013</v>
      </c>
      <c r="Q3164" s="40">
        <f>Beazley_data[[#This Row],[WEP]]</f>
        <v>14505421.6384</v>
      </c>
      <c r="R3164" s="40">
        <f t="shared" si="395"/>
        <v>14542531.1837193</v>
      </c>
      <c r="S3164" s="41">
        <f t="shared" si="396"/>
        <v>2.5517941031369517E-3</v>
      </c>
      <c r="U3164" s="42">
        <f>Beazley_data[[#This Row],[Acq_costs]]</f>
        <v>6894262.9673393201</v>
      </c>
      <c r="V3164" s="40">
        <f t="shared" si="397"/>
        <v>6906803.1203650804</v>
      </c>
      <c r="W3164" s="43">
        <f t="shared" si="398"/>
        <v>1.8156233509516147E-3</v>
      </c>
      <c r="Y3164" s="44">
        <f>Beazley_data[[#This Row],[total_RC]]</f>
        <v>0.93899950096100304</v>
      </c>
      <c r="Z3164" s="45">
        <f t="shared" si="399"/>
        <v>0.93910165204082596</v>
      </c>
      <c r="AA3164" s="43">
        <f t="shared" si="400"/>
        <v>1.0877531692221958E-4</v>
      </c>
      <c r="AD3164" s="42">
        <f>Beazley_data[[#This Row],[Cat_incurred]]+Beazley_data[[#This Row],[incurred_exc_cat]]</f>
        <v>1025298.049094598</v>
      </c>
      <c r="AE3164" s="40">
        <f t="shared" si="401"/>
        <v>1036200.8287192601</v>
      </c>
      <c r="AF3164" s="43">
        <f t="shared" si="402"/>
        <v>1.052187888918966E-2</v>
      </c>
    </row>
    <row r="3165" spans="1:32" x14ac:dyDescent="0.25">
      <c r="A3165" s="46" t="s">
        <v>3456</v>
      </c>
      <c r="B3165" s="46" t="s">
        <v>15</v>
      </c>
      <c r="C3165">
        <v>2014</v>
      </c>
      <c r="D3165" s="84">
        <v>13107045.3476</v>
      </c>
      <c r="E3165">
        <v>7018341.6683842996</v>
      </c>
      <c r="F3165">
        <v>7699819.3670936599</v>
      </c>
      <c r="G3165">
        <v>7699819.3670936599</v>
      </c>
      <c r="H3165">
        <v>428611.55258909502</v>
      </c>
      <c r="I3165">
        <v>428611.55258909502</v>
      </c>
      <c r="J3165">
        <v>0.95407837720321997</v>
      </c>
      <c r="K3165">
        <v>8128430.9196827598</v>
      </c>
      <c r="L3165">
        <v>8128430.9196827598</v>
      </c>
      <c r="M3165" s="38">
        <f>IF(OR(Beazley_data[[#This Row],[total_RC]]&lt;0.6,Beazley_data[[#This Row],[total_RC]]&gt;2),1,Beazley_data[[#This Row],[total_RC]])</f>
        <v>0.95407837720321997</v>
      </c>
      <c r="P3165" s="39" t="str">
        <f>Beazley_data[[#This Row],[key]]</f>
        <v>W2014</v>
      </c>
      <c r="Q3165" s="40">
        <f>Beazley_data[[#This Row],[WEP]]</f>
        <v>13107045.3476</v>
      </c>
      <c r="R3165" s="40">
        <f t="shared" si="395"/>
        <v>13060301.9183935</v>
      </c>
      <c r="S3165" s="41">
        <f t="shared" si="396"/>
        <v>-3.5790466023353285E-3</v>
      </c>
      <c r="U3165" s="42">
        <f>Beazley_data[[#This Row],[Acq_costs]]</f>
        <v>7018341.6683842996</v>
      </c>
      <c r="V3165" s="40">
        <f t="shared" si="397"/>
        <v>6998401.0990222702</v>
      </c>
      <c r="W3165" s="43">
        <f t="shared" si="398"/>
        <v>-2.8493035880460299E-3</v>
      </c>
      <c r="Y3165" s="44">
        <f>Beazley_data[[#This Row],[total_RC]]</f>
        <v>0.95407837720321997</v>
      </c>
      <c r="Z3165" s="45">
        <f t="shared" si="399"/>
        <v>0.95378278969547503</v>
      </c>
      <c r="AA3165" s="43">
        <f t="shared" si="400"/>
        <v>-3.0991071650529443E-4</v>
      </c>
      <c r="AD3165" s="42">
        <f>Beazley_data[[#This Row],[Cat_incurred]]+Beazley_data[[#This Row],[incurred_exc_cat]]</f>
        <v>8128430.9196827551</v>
      </c>
      <c r="AE3165" s="40">
        <f t="shared" si="401"/>
        <v>8192322.4605118996</v>
      </c>
      <c r="AF3165" s="43">
        <f t="shared" si="402"/>
        <v>7.7989533660461083E-3</v>
      </c>
    </row>
    <row r="3166" spans="1:32" x14ac:dyDescent="0.25">
      <c r="A3166" s="48" t="s">
        <v>3457</v>
      </c>
      <c r="B3166" s="48" t="s">
        <v>15</v>
      </c>
      <c r="C3166" s="49">
        <v>2015</v>
      </c>
      <c r="D3166" s="85">
        <v>9435080.1571999993</v>
      </c>
      <c r="E3166" s="49">
        <v>4527333.3981109997</v>
      </c>
      <c r="F3166" s="49">
        <v>426.79505610749999</v>
      </c>
      <c r="G3166" s="49">
        <v>11693.4315561075</v>
      </c>
      <c r="H3166" s="49">
        <v>221631.323913742</v>
      </c>
      <c r="I3166" s="49">
        <v>221631.323913742</v>
      </c>
      <c r="J3166" s="49">
        <v>0.90201953670886104</v>
      </c>
      <c r="K3166" s="49">
        <v>222058.11896985001</v>
      </c>
      <c r="L3166" s="49">
        <v>233324.75546985</v>
      </c>
      <c r="M3166" s="38">
        <f>IF(OR(Beazley_data[[#This Row],[total_RC]]&lt;0.6,Beazley_data[[#This Row],[total_RC]]&gt;2),1,Beazley_data[[#This Row],[total_RC]])</f>
        <v>0.90201953670886104</v>
      </c>
      <c r="P3166" s="39" t="str">
        <f>Beazley_data[[#This Row],[key]]</f>
        <v>W2015</v>
      </c>
      <c r="Q3166" s="40">
        <f>Beazley_data[[#This Row],[WEP]]</f>
        <v>9435080.1571999993</v>
      </c>
      <c r="R3166" s="40">
        <f t="shared" si="395"/>
        <v>9745348.9152586292</v>
      </c>
      <c r="S3166" s="41">
        <f t="shared" si="396"/>
        <v>3.183762436384719E-2</v>
      </c>
      <c r="U3166" s="42">
        <f>Beazley_data[[#This Row],[Acq_costs]]</f>
        <v>4527333.3981109997</v>
      </c>
      <c r="V3166" s="40">
        <f t="shared" si="397"/>
        <v>4747080.4685875699</v>
      </c>
      <c r="W3166" s="43">
        <f t="shared" si="398"/>
        <v>4.6290993365434345E-2</v>
      </c>
      <c r="Y3166" s="44">
        <f>Beazley_data[[#This Row],[total_RC]]</f>
        <v>0.90201953670886104</v>
      </c>
      <c r="Z3166" s="45">
        <f t="shared" si="399"/>
        <v>0.91241345622417402</v>
      </c>
      <c r="AA3166" s="43">
        <f t="shared" si="400"/>
        <v>1.1391677144181957E-2</v>
      </c>
      <c r="AD3166" s="42">
        <f>Beazley_data[[#This Row],[Cat_incurred]]+Beazley_data[[#This Row],[incurred_exc_cat]]</f>
        <v>233324.75546984951</v>
      </c>
      <c r="AE3166" s="40">
        <f t="shared" si="401"/>
        <v>247580.07466848099</v>
      </c>
      <c r="AF3166" s="43">
        <f t="shared" si="402"/>
        <v>5.7578620645138287E-2</v>
      </c>
    </row>
    <row r="3167" spans="1:32" x14ac:dyDescent="0.25">
      <c r="A3167" s="46" t="s">
        <v>3458</v>
      </c>
      <c r="B3167" s="46" t="s">
        <v>15</v>
      </c>
      <c r="C3167">
        <v>2016</v>
      </c>
      <c r="D3167" s="84">
        <v>6439321.6139000002</v>
      </c>
      <c r="E3167">
        <v>2969758.1320308</v>
      </c>
      <c r="F3167">
        <v>8133624.1256252704</v>
      </c>
      <c r="G3167">
        <v>8133624.1256252704</v>
      </c>
      <c r="H3167">
        <v>303148.80835210998</v>
      </c>
      <c r="I3167">
        <v>303148.80835210998</v>
      </c>
      <c r="J3167">
        <v>0.91867903952228702</v>
      </c>
      <c r="K3167">
        <v>8436772.9339773804</v>
      </c>
      <c r="L3167">
        <v>8436772.9339773804</v>
      </c>
      <c r="M3167" s="38">
        <f>IF(OR(Beazley_data[[#This Row],[total_RC]]&lt;0.6,Beazley_data[[#This Row],[total_RC]]&gt;2),1,Beazley_data[[#This Row],[total_RC]])</f>
        <v>0.91867903952228702</v>
      </c>
      <c r="P3167" s="39" t="str">
        <f>Beazley_data[[#This Row],[key]]</f>
        <v>W2016</v>
      </c>
      <c r="Q3167" s="40">
        <f>Beazley_data[[#This Row],[WEP]]</f>
        <v>6439321.6139000002</v>
      </c>
      <c r="R3167" s="40">
        <f t="shared" si="395"/>
        <v>7081595.3737660702</v>
      </c>
      <c r="S3167" s="41">
        <f t="shared" si="396"/>
        <v>9.0696195697001783E-2</v>
      </c>
      <c r="U3167" s="42">
        <f>Beazley_data[[#This Row],[Acq_costs]]</f>
        <v>2969758.1320308</v>
      </c>
      <c r="V3167" s="40">
        <f t="shared" si="397"/>
        <v>3300279.95154115</v>
      </c>
      <c r="W3167" s="43">
        <f t="shared" si="398"/>
        <v>0.10014963105054298</v>
      </c>
      <c r="Y3167" s="44">
        <f>Beazley_data[[#This Row],[total_RC]]</f>
        <v>0.91867903952228702</v>
      </c>
      <c r="Z3167" s="45">
        <f t="shared" si="399"/>
        <v>0.91090345850949395</v>
      </c>
      <c r="AA3167" s="43">
        <f t="shared" si="400"/>
        <v>-8.5361197612710948E-3</v>
      </c>
      <c r="AD3167" s="42">
        <f>Beazley_data[[#This Row],[Cat_incurred]]+Beazley_data[[#This Row],[incurred_exc_cat]]</f>
        <v>8436772.9339773804</v>
      </c>
      <c r="AE3167" s="40">
        <f t="shared" si="401"/>
        <v>8438564.3933735602</v>
      </c>
      <c r="AF3167" s="43">
        <f t="shared" si="402"/>
        <v>2.1229433262208927E-4</v>
      </c>
    </row>
    <row r="3168" spans="1:32" x14ac:dyDescent="0.25">
      <c r="A3168" s="48" t="s">
        <v>3459</v>
      </c>
      <c r="B3168" s="48" t="s">
        <v>15</v>
      </c>
      <c r="C3168" s="49">
        <v>2017</v>
      </c>
      <c r="D3168" s="85">
        <v>5666267.3843</v>
      </c>
      <c r="E3168" s="49">
        <v>2427260.8524489999</v>
      </c>
      <c r="F3168" s="49">
        <v>1788106.70023706</v>
      </c>
      <c r="G3168" s="49">
        <v>1788106.70023706</v>
      </c>
      <c r="H3168" s="49">
        <v>72959.663300800006</v>
      </c>
      <c r="I3168" s="49">
        <v>72959.663300800006</v>
      </c>
      <c r="J3168" s="49">
        <v>0.92364166779252099</v>
      </c>
      <c r="K3168" s="49">
        <v>1861066.3635378601</v>
      </c>
      <c r="L3168" s="49">
        <v>1861066.3635378601</v>
      </c>
      <c r="M3168" s="38">
        <f>IF(OR(Beazley_data[[#This Row],[total_RC]]&lt;0.6,Beazley_data[[#This Row],[total_RC]]&gt;2),1,Beazley_data[[#This Row],[total_RC]])</f>
        <v>0.92364166779252099</v>
      </c>
      <c r="P3168" s="39" t="str">
        <f>Beazley_data[[#This Row],[key]]</f>
        <v>W2017</v>
      </c>
      <c r="Q3168" s="40">
        <f>Beazley_data[[#This Row],[WEP]]</f>
        <v>5666267.3843</v>
      </c>
      <c r="R3168" s="40">
        <f t="shared" si="395"/>
        <v>6155398.6210989598</v>
      </c>
      <c r="S3168" s="41">
        <f t="shared" si="396"/>
        <v>7.9463779181149483E-2</v>
      </c>
      <c r="U3168" s="42">
        <f>Beazley_data[[#This Row],[Acq_costs]]</f>
        <v>2427260.8524489999</v>
      </c>
      <c r="V3168" s="40">
        <f t="shared" si="397"/>
        <v>2745026.3580909902</v>
      </c>
      <c r="W3168" s="43">
        <f t="shared" si="398"/>
        <v>0.11576045698263465</v>
      </c>
      <c r="Y3168" s="44">
        <f>Beazley_data[[#This Row],[total_RC]]</f>
        <v>0.92364166779252099</v>
      </c>
      <c r="Z3168" s="45">
        <f t="shared" si="399"/>
        <v>0.919998262188362</v>
      </c>
      <c r="AA3168" s="43">
        <f t="shared" si="400"/>
        <v>-3.9602309633635291E-3</v>
      </c>
      <c r="AD3168" s="42">
        <f>Beazley_data[[#This Row],[Cat_incurred]]+Beazley_data[[#This Row],[incurred_exc_cat]]</f>
        <v>1861066.3635378599</v>
      </c>
      <c r="AE3168" s="40">
        <f t="shared" si="401"/>
        <v>1844325.09971654</v>
      </c>
      <c r="AF3168" s="43">
        <f t="shared" si="402"/>
        <v>-9.0771761572257109E-3</v>
      </c>
    </row>
    <row r="3169" spans="1:32" x14ac:dyDescent="0.25">
      <c r="A3169" s="46" t="s">
        <v>3460</v>
      </c>
      <c r="B3169" s="46" t="s">
        <v>15</v>
      </c>
      <c r="C3169">
        <v>2018</v>
      </c>
      <c r="D3169" s="84">
        <v>6182712.3223999999</v>
      </c>
      <c r="E3169">
        <v>2566783.2714579999</v>
      </c>
      <c r="F3169">
        <v>1498357.1236507599</v>
      </c>
      <c r="G3169">
        <v>1547520.6665277099</v>
      </c>
      <c r="H3169">
        <v>1029915.127396</v>
      </c>
      <c r="I3169">
        <v>1064915.1273960001</v>
      </c>
      <c r="J3169">
        <v>0.98839604704350303</v>
      </c>
      <c r="K3169">
        <v>2528272.25104676</v>
      </c>
      <c r="L3169">
        <v>2612435.79392371</v>
      </c>
      <c r="M3169" s="38">
        <f>IF(OR(Beazley_data[[#This Row],[total_RC]]&lt;0.6,Beazley_data[[#This Row],[total_RC]]&gt;2),1,Beazley_data[[#This Row],[total_RC]])</f>
        <v>0.98839604704350303</v>
      </c>
      <c r="P3169" s="39" t="str">
        <f>Beazley_data[[#This Row],[key]]</f>
        <v>W2018</v>
      </c>
      <c r="Q3169" s="40">
        <f>Beazley_data[[#This Row],[WEP]]</f>
        <v>6182712.3223999999</v>
      </c>
      <c r="R3169" s="40">
        <f t="shared" si="395"/>
        <v>6733640.2402465101</v>
      </c>
      <c r="S3169" s="41">
        <f t="shared" si="396"/>
        <v>8.1817248648606358E-2</v>
      </c>
      <c r="U3169" s="42">
        <f>Beazley_data[[#This Row],[Acq_costs]]</f>
        <v>2566783.2714579999</v>
      </c>
      <c r="V3169" s="40">
        <f t="shared" si="397"/>
        <v>2920403.2439128798</v>
      </c>
      <c r="W3169" s="43">
        <f t="shared" si="398"/>
        <v>0.12108600865032765</v>
      </c>
      <c r="Y3169" s="44">
        <f>Beazley_data[[#This Row],[total_RC]]</f>
        <v>0.98839604704350303</v>
      </c>
      <c r="Z3169" s="45">
        <f t="shared" si="399"/>
        <v>0.98722842336231598</v>
      </c>
      <c r="AA3169" s="43">
        <f t="shared" si="400"/>
        <v>-1.1827289951907474E-3</v>
      </c>
      <c r="AD3169" s="42">
        <f>Beazley_data[[#This Row],[Cat_incurred]]+Beazley_data[[#This Row],[incurred_exc_cat]]</f>
        <v>2612435.79392371</v>
      </c>
      <c r="AE3169" s="40">
        <f t="shared" si="401"/>
        <v>1210329.9504875301</v>
      </c>
      <c r="AF3169" s="43">
        <f t="shared" si="402"/>
        <v>-1.158449266558595</v>
      </c>
    </row>
    <row r="3170" spans="1:32" x14ac:dyDescent="0.25">
      <c r="A3170" s="48" t="s">
        <v>3461</v>
      </c>
      <c r="B3170" s="48" t="s">
        <v>15</v>
      </c>
      <c r="C3170" s="49">
        <v>2019</v>
      </c>
      <c r="D3170" s="85">
        <v>17034736.389699999</v>
      </c>
      <c r="E3170" s="49">
        <v>7815442.7674239399</v>
      </c>
      <c r="F3170" s="51">
        <v>3703.6451870274</v>
      </c>
      <c r="G3170" s="49">
        <v>5836.9811870273998</v>
      </c>
      <c r="H3170" s="49">
        <v>932472.12826163799</v>
      </c>
      <c r="I3170" s="49">
        <v>932469.008261638</v>
      </c>
      <c r="J3170" s="49">
        <v>0.986880269446473</v>
      </c>
      <c r="K3170" s="51">
        <v>936175.77344866504</v>
      </c>
      <c r="L3170" s="49">
        <v>938305.98944866494</v>
      </c>
      <c r="M3170" s="38">
        <f>IF(OR(Beazley_data[[#This Row],[total_RC]]&lt;0.6,Beazley_data[[#This Row],[total_RC]]&gt;2),1,Beazley_data[[#This Row],[total_RC]])</f>
        <v>0.986880269446473</v>
      </c>
      <c r="P3170" s="39" t="str">
        <f>Beazley_data[[#This Row],[key]]</f>
        <v>W2019</v>
      </c>
      <c r="Q3170" s="40">
        <f>Beazley_data[[#This Row],[WEP]]</f>
        <v>17034736.389699999</v>
      </c>
      <c r="R3170" s="40">
        <f t="shared" si="395"/>
        <v>18330930.0274904</v>
      </c>
      <c r="S3170" s="41">
        <f t="shared" si="396"/>
        <v>7.071074058143989E-2</v>
      </c>
      <c r="U3170" s="42">
        <f>Beazley_data[[#This Row],[Acq_costs]]</f>
        <v>7815442.7674239399</v>
      </c>
      <c r="V3170" s="40">
        <f t="shared" si="397"/>
        <v>9434818.03555662</v>
      </c>
      <c r="W3170" s="43">
        <f t="shared" si="398"/>
        <v>0.17163820881651407</v>
      </c>
      <c r="Y3170" s="44">
        <f>Beazley_data[[#This Row],[total_RC]]</f>
        <v>0.986880269446473</v>
      </c>
      <c r="Z3170" s="45">
        <f t="shared" si="399"/>
        <v>0.97105373683443497</v>
      </c>
      <c r="AA3170" s="43">
        <f t="shared" si="400"/>
        <v>-1.6298307716348829E-2</v>
      </c>
      <c r="AD3170" s="42">
        <f>Beazley_data[[#This Row],[Cat_incurred]]+Beazley_data[[#This Row],[incurred_exc_cat]]</f>
        <v>938305.98944866541</v>
      </c>
      <c r="AE3170" s="40">
        <f t="shared" si="401"/>
        <v>1805680.7599871701</v>
      </c>
      <c r="AF3170" s="43">
        <f t="shared" si="402"/>
        <v>0.48035887060383126</v>
      </c>
    </row>
    <row r="3171" spans="1:32" x14ac:dyDescent="0.25">
      <c r="A3171" s="46" t="s">
        <v>3462</v>
      </c>
      <c r="B3171" s="46" t="s">
        <v>15</v>
      </c>
      <c r="C3171">
        <v>2020</v>
      </c>
      <c r="D3171" s="84">
        <v>17675940.6534</v>
      </c>
      <c r="E3171">
        <v>7951553.96661592</v>
      </c>
      <c r="F3171">
        <v>23827581.987959199</v>
      </c>
      <c r="G3171">
        <v>23831443.646664999</v>
      </c>
      <c r="H3171">
        <v>618542.70554577396</v>
      </c>
      <c r="I3171">
        <v>618550.555645774</v>
      </c>
      <c r="J3171">
        <v>1.1076670056511899</v>
      </c>
      <c r="K3171">
        <v>24446124.693505</v>
      </c>
      <c r="L3171">
        <v>24449994.202310801</v>
      </c>
      <c r="M3171" s="38">
        <f>IF(OR(Beazley_data[[#This Row],[total_RC]]&lt;0.6,Beazley_data[[#This Row],[total_RC]]&gt;2),1,Beazley_data[[#This Row],[total_RC]])</f>
        <v>1.1076670056511899</v>
      </c>
      <c r="P3171" s="39" t="str">
        <f>Beazley_data[[#This Row],[key]]</f>
        <v>W2020</v>
      </c>
      <c r="Q3171" s="40">
        <f>Beazley_data[[#This Row],[WEP]]</f>
        <v>17675940.6534</v>
      </c>
      <c r="R3171" s="40">
        <f t="shared" si="395"/>
        <v>14901279.968880201</v>
      </c>
      <c r="S3171" s="41">
        <f t="shared" si="396"/>
        <v>-0.18620284232726278</v>
      </c>
      <c r="U3171" s="42">
        <f>Beazley_data[[#This Row],[Acq_costs]]</f>
        <v>7951553.96661592</v>
      </c>
      <c r="V3171" s="40">
        <f t="shared" si="397"/>
        <v>6297393.8076792499</v>
      </c>
      <c r="W3171" s="43">
        <f t="shared" si="398"/>
        <v>-0.26267376782432322</v>
      </c>
      <c r="Y3171" s="44">
        <f>Beazley_data[[#This Row],[total_RC]]</f>
        <v>1.1076670056511899</v>
      </c>
      <c r="Z3171" s="45">
        <f t="shared" si="399"/>
        <v>1.1100755700115701</v>
      </c>
      <c r="AA3171" s="43">
        <f t="shared" si="400"/>
        <v>2.1697300845518724E-3</v>
      </c>
      <c r="AD3171" s="42">
        <f>Beazley_data[[#This Row],[Cat_incurred]]+Beazley_data[[#This Row],[incurred_exc_cat]]</f>
        <v>24449994.202310774</v>
      </c>
      <c r="AE3171" s="40">
        <f t="shared" si="401"/>
        <v>723269.03311491304</v>
      </c>
      <c r="AF3171" s="43">
        <f t="shared" si="402"/>
        <v>-32.804840360732207</v>
      </c>
    </row>
    <row r="3172" spans="1:32" x14ac:dyDescent="0.25">
      <c r="A3172" s="48" t="s">
        <v>3463</v>
      </c>
      <c r="B3172" s="48" t="s">
        <v>15</v>
      </c>
      <c r="C3172" s="49">
        <v>2021</v>
      </c>
      <c r="D3172" s="85">
        <v>22578438.789900001</v>
      </c>
      <c r="E3172" s="49">
        <v>9004941.6858261302</v>
      </c>
      <c r="F3172" s="49">
        <v>5913519.9929831</v>
      </c>
      <c r="G3172" s="49">
        <v>5917277.8455870999</v>
      </c>
      <c r="H3172" s="49">
        <v>168860.97041100301</v>
      </c>
      <c r="I3172" s="49">
        <v>169893.80751100299</v>
      </c>
      <c r="J3172" s="49">
        <v>1.03158337613273</v>
      </c>
      <c r="K3172" s="49">
        <v>6082380.9633940998</v>
      </c>
      <c r="L3172" s="49">
        <v>6087171.6530980999</v>
      </c>
      <c r="M3172" s="38">
        <f>IF(OR(Beazley_data[[#This Row],[total_RC]]&lt;0.6,Beazley_data[[#This Row],[total_RC]]&gt;2),1,Beazley_data[[#This Row],[total_RC]])</f>
        <v>1.03158337613273</v>
      </c>
      <c r="P3172" s="39" t="str">
        <f>Beazley_data[[#This Row],[key]]</f>
        <v>W2021</v>
      </c>
      <c r="Q3172" s="40">
        <f>Beazley_data[[#This Row],[WEP]]</f>
        <v>22578438.789900001</v>
      </c>
      <c r="R3172" s="40">
        <f t="shared" si="395"/>
        <v>9142436.5356783904</v>
      </c>
      <c r="S3172" s="41">
        <f t="shared" si="396"/>
        <v>-1.4696303552983458</v>
      </c>
      <c r="U3172" s="42">
        <f>Beazley_data[[#This Row],[Acq_costs]]</f>
        <v>9004941.6858261302</v>
      </c>
      <c r="V3172" s="40">
        <f t="shared" si="397"/>
        <v>3620509.2391588301</v>
      </c>
      <c r="W3172" s="43">
        <f t="shared" si="398"/>
        <v>-1.4872030675768393</v>
      </c>
      <c r="Y3172" s="44">
        <f>Beazley_data[[#This Row],[total_RC]]</f>
        <v>1.03158337613273</v>
      </c>
      <c r="Z3172" s="45">
        <f t="shared" si="399"/>
        <v>1.03388063141578</v>
      </c>
      <c r="AA3172" s="43">
        <f t="shared" si="400"/>
        <v>2.2219734205719669E-3</v>
      </c>
      <c r="AD3172" s="42">
        <f>Beazley_data[[#This Row],[Cat_incurred]]+Beazley_data[[#This Row],[incurred_exc_cat]]</f>
        <v>6087171.6530981027</v>
      </c>
      <c r="AE3172" s="40">
        <f t="shared" si="401"/>
        <v>1608036.95262849</v>
      </c>
      <c r="AF3172" s="43">
        <f t="shared" si="402"/>
        <v>-2.7854675187333471</v>
      </c>
    </row>
    <row r="3173" spans="1:32" x14ac:dyDescent="0.25">
      <c r="A3173" s="46" t="s">
        <v>3464</v>
      </c>
      <c r="B3173" s="46" t="s">
        <v>15</v>
      </c>
      <c r="C3173">
        <v>2022</v>
      </c>
      <c r="D3173" s="84">
        <v>16909957.8004</v>
      </c>
      <c r="E3173">
        <v>6401359.2130915802</v>
      </c>
      <c r="F3173">
        <v>679700.60362349998</v>
      </c>
      <c r="G3173">
        <v>681047.02431650006</v>
      </c>
      <c r="H3173">
        <v>325053.62168185902</v>
      </c>
      <c r="I3173">
        <v>1151344.96168186</v>
      </c>
      <c r="J3173">
        <v>1.0024827377576699</v>
      </c>
      <c r="K3173">
        <v>1004754.22530536</v>
      </c>
      <c r="L3173">
        <v>1832391.98599836</v>
      </c>
      <c r="M3173" s="38">
        <f>IF(OR(Beazley_data[[#This Row],[total_RC]]&lt;0.6,Beazley_data[[#This Row],[total_RC]]&gt;2),1,Beazley_data[[#This Row],[total_RC]])</f>
        <v>1.0024827377576699</v>
      </c>
      <c r="P3173" s="39" t="str">
        <f>Beazley_data[[#This Row],[key]]</f>
        <v>W2022</v>
      </c>
      <c r="Q3173" s="40">
        <f>Beazley_data[[#This Row],[WEP]]</f>
        <v>16909957.8004</v>
      </c>
      <c r="R3173" s="40">
        <f t="shared" si="395"/>
        <v>3653950.94740221</v>
      </c>
      <c r="S3173" s="41">
        <f t="shared" si="396"/>
        <v>-3.6278557221525372</v>
      </c>
      <c r="U3173" s="42">
        <f>Beazley_data[[#This Row],[Acq_costs]]</f>
        <v>6401359.2130915802</v>
      </c>
      <c r="V3173" s="40">
        <f t="shared" si="397"/>
        <v>1421621.8516764599</v>
      </c>
      <c r="W3173" s="43">
        <f t="shared" si="398"/>
        <v>-3.5028565124704025</v>
      </c>
      <c r="Y3173" s="44">
        <f>Beazley_data[[#This Row],[total_RC]]</f>
        <v>1.0024827377576699</v>
      </c>
      <c r="Z3173" s="45">
        <f t="shared" si="399"/>
        <v>1.0031469977096901</v>
      </c>
      <c r="AA3173" s="43">
        <f t="shared" si="400"/>
        <v>6.6217608539597707E-4</v>
      </c>
      <c r="AD3173" s="42">
        <f>Beazley_data[[#This Row],[Cat_incurred]]+Beazley_data[[#This Row],[incurred_exc_cat]]</f>
        <v>1832391.98599836</v>
      </c>
      <c r="AE3173" s="40">
        <f t="shared" si="401"/>
        <v>0</v>
      </c>
      <c r="AF3173" s="43" t="str">
        <f t="shared" si="402"/>
        <v>no values</v>
      </c>
    </row>
    <row r="3174" spans="1:32" x14ac:dyDescent="0.25">
      <c r="A3174" s="48" t="s">
        <v>3465</v>
      </c>
      <c r="B3174" s="48" t="s">
        <v>15</v>
      </c>
      <c r="C3174" s="49">
        <v>2023</v>
      </c>
      <c r="D3174" s="85">
        <v>10086692.3323</v>
      </c>
      <c r="E3174" s="49">
        <v>3763043.9140647901</v>
      </c>
      <c r="F3174" s="49">
        <v>136885.9455</v>
      </c>
      <c r="G3174" s="49">
        <v>1495316.6956</v>
      </c>
      <c r="H3174" s="49">
        <v>7033640.0558519298</v>
      </c>
      <c r="I3174" s="49">
        <v>7107204.17172994</v>
      </c>
      <c r="J3174" s="49">
        <v>1.04275506091452</v>
      </c>
      <c r="K3174" s="49">
        <v>7170526.0013519302</v>
      </c>
      <c r="L3174" s="49">
        <v>8602520.8673299402</v>
      </c>
      <c r="M3174" s="38">
        <f>IF(OR(Beazley_data[[#This Row],[total_RC]]&lt;0.6,Beazley_data[[#This Row],[total_RC]]&gt;2),1,Beazley_data[[#This Row],[total_RC]])</f>
        <v>1.04275506091452</v>
      </c>
      <c r="P3174" s="39" t="str">
        <f>Beazley_data[[#This Row],[key]]</f>
        <v>W2023</v>
      </c>
      <c r="Q3174" s="40">
        <f>Beazley_data[[#This Row],[WEP]]</f>
        <v>10086692.3323</v>
      </c>
      <c r="R3174" s="40">
        <f t="shared" si="395"/>
        <v>0</v>
      </c>
      <c r="S3174" s="41" t="str">
        <f t="shared" si="396"/>
        <v>no values</v>
      </c>
      <c r="U3174" s="42">
        <f>Beazley_data[[#This Row],[Acq_costs]]</f>
        <v>3763043.9140647901</v>
      </c>
      <c r="V3174" s="40">
        <f t="shared" si="397"/>
        <v>0</v>
      </c>
      <c r="W3174" s="43" t="str">
        <f t="shared" si="398"/>
        <v>no values</v>
      </c>
      <c r="Y3174" s="44">
        <f>Beazley_data[[#This Row],[total_RC]]</f>
        <v>1.04275506091452</v>
      </c>
      <c r="Z3174" s="45">
        <f t="shared" si="399"/>
        <v>0</v>
      </c>
      <c r="AA3174" s="43" t="str">
        <f t="shared" si="400"/>
        <v>no values</v>
      </c>
      <c r="AD3174" s="42">
        <f>Beazley_data[[#This Row],[Cat_incurred]]+Beazley_data[[#This Row],[incurred_exc_cat]]</f>
        <v>8602520.8673299402</v>
      </c>
      <c r="AE3174" s="40">
        <f t="shared" si="401"/>
        <v>0</v>
      </c>
      <c r="AF3174" s="43" t="str">
        <f t="shared" si="402"/>
        <v>no values</v>
      </c>
    </row>
    <row r="3175" spans="1:32" x14ac:dyDescent="0.25">
      <c r="A3175" s="46" t="s">
        <v>3466</v>
      </c>
      <c r="B3175" s="46" t="s">
        <v>15</v>
      </c>
      <c r="C3175">
        <v>2024</v>
      </c>
      <c r="D3175" s="84">
        <v>3472368.5983000002</v>
      </c>
      <c r="E3175">
        <v>1336227.6440650399</v>
      </c>
      <c r="F3175">
        <v>0</v>
      </c>
      <c r="G3175">
        <v>0</v>
      </c>
      <c r="H3175">
        <v>0</v>
      </c>
      <c r="I3175">
        <v>0</v>
      </c>
      <c r="J3175">
        <v>0.99402570226547904</v>
      </c>
      <c r="K3175">
        <v>0</v>
      </c>
      <c r="L3175">
        <v>0</v>
      </c>
      <c r="M3175" s="38">
        <f>IF(OR(Beazley_data[[#This Row],[total_RC]]&lt;0.6,Beazley_data[[#This Row],[total_RC]]&gt;2),1,Beazley_data[[#This Row],[total_RC]])</f>
        <v>0.99402570226547904</v>
      </c>
      <c r="P3175" s="39" t="str">
        <f>Beazley_data[[#This Row],[key]]</f>
        <v>W2024</v>
      </c>
      <c r="Q3175" s="40">
        <f>Beazley_data[[#This Row],[WEP]]</f>
        <v>3472368.5983000002</v>
      </c>
      <c r="R3175" s="40">
        <f t="shared" si="395"/>
        <v>0</v>
      </c>
      <c r="S3175" s="41" t="str">
        <f t="shared" si="396"/>
        <v>no values</v>
      </c>
      <c r="U3175" s="42">
        <f>Beazley_data[[#This Row],[Acq_costs]]</f>
        <v>1336227.6440650399</v>
      </c>
      <c r="V3175" s="40">
        <f t="shared" si="397"/>
        <v>0</v>
      </c>
      <c r="W3175" s="43" t="str">
        <f t="shared" si="398"/>
        <v>no values</v>
      </c>
      <c r="Y3175" s="44">
        <f>Beazley_data[[#This Row],[total_RC]]</f>
        <v>0.99402570226547904</v>
      </c>
      <c r="Z3175" s="45">
        <f t="shared" si="399"/>
        <v>0</v>
      </c>
      <c r="AA3175" s="43" t="str">
        <f t="shared" si="400"/>
        <v>no values</v>
      </c>
      <c r="AD3175" s="42">
        <f>Beazley_data[[#This Row],[Cat_incurred]]+Beazley_data[[#This Row],[incurred_exc_cat]]</f>
        <v>0</v>
      </c>
      <c r="AE3175" s="40">
        <f t="shared" si="401"/>
        <v>0</v>
      </c>
      <c r="AF3175" s="43" t="str">
        <f t="shared" si="402"/>
        <v>no values</v>
      </c>
    </row>
    <row r="3176" spans="1:32" x14ac:dyDescent="0.25">
      <c r="A3176" s="48" t="s">
        <v>3467</v>
      </c>
      <c r="B3176" s="48" t="s">
        <v>3468</v>
      </c>
      <c r="C3176" s="49">
        <v>2004</v>
      </c>
      <c r="D3176" s="85">
        <v>1580881.828</v>
      </c>
      <c r="E3176" s="49">
        <v>274420.96376470599</v>
      </c>
      <c r="F3176" s="49">
        <v>21522.422299999998</v>
      </c>
      <c r="G3176" s="49">
        <v>21522.422299999998</v>
      </c>
      <c r="H3176" s="49">
        <v>42295.296799999996</v>
      </c>
      <c r="I3176" s="49">
        <v>42295.296799999996</v>
      </c>
      <c r="J3176" s="49">
        <v>0.99387181074472897</v>
      </c>
      <c r="K3176" s="49">
        <v>63817.719100000002</v>
      </c>
      <c r="L3176" s="49">
        <v>63817.719100000002</v>
      </c>
      <c r="M3176" s="38">
        <f>IF(OR(Beazley_data[[#This Row],[total_RC]]&lt;0.6,Beazley_data[[#This Row],[total_RC]]&gt;2),1,Beazley_data[[#This Row],[total_RC]])</f>
        <v>0.99387181074472897</v>
      </c>
      <c r="P3176" s="39" t="str">
        <f>Beazley_data[[#This Row],[key]]</f>
        <v>W22004</v>
      </c>
      <c r="Q3176" s="40">
        <f>Beazley_data[[#This Row],[WEP]]</f>
        <v>1580881.828</v>
      </c>
      <c r="R3176" s="40">
        <f t="shared" si="395"/>
        <v>0</v>
      </c>
      <c r="S3176" s="41" t="str">
        <f t="shared" si="396"/>
        <v>no values</v>
      </c>
      <c r="U3176" s="42">
        <f>Beazley_data[[#This Row],[Acq_costs]]</f>
        <v>274420.96376470599</v>
      </c>
      <c r="V3176" s="40">
        <f t="shared" si="397"/>
        <v>0</v>
      </c>
      <c r="W3176" s="43" t="str">
        <f t="shared" si="398"/>
        <v>no values</v>
      </c>
      <c r="Y3176" s="44">
        <f>Beazley_data[[#This Row],[total_RC]]</f>
        <v>0.99387181074472897</v>
      </c>
      <c r="Z3176" s="45">
        <f t="shared" si="399"/>
        <v>0</v>
      </c>
      <c r="AA3176" s="43" t="str">
        <f t="shared" si="400"/>
        <v>no values</v>
      </c>
      <c r="AD3176" s="42">
        <f>Beazley_data[[#This Row],[Cat_incurred]]+Beazley_data[[#This Row],[incurred_exc_cat]]</f>
        <v>63817.719099999995</v>
      </c>
      <c r="AE3176" s="40">
        <f t="shared" si="401"/>
        <v>0</v>
      </c>
      <c r="AF3176" s="43" t="str">
        <f t="shared" si="402"/>
        <v>no values</v>
      </c>
    </row>
    <row r="3177" spans="1:32" x14ac:dyDescent="0.25">
      <c r="A3177" s="46" t="s">
        <v>3469</v>
      </c>
      <c r="B3177" s="46" t="s">
        <v>3468</v>
      </c>
      <c r="C3177">
        <v>2005</v>
      </c>
      <c r="D3177" s="84">
        <v>1109629.3413</v>
      </c>
      <c r="E3177">
        <v>195816.94258235299</v>
      </c>
      <c r="F3177">
        <v>0</v>
      </c>
      <c r="G3177">
        <v>0</v>
      </c>
      <c r="H3177">
        <v>0</v>
      </c>
      <c r="I3177">
        <v>0</v>
      </c>
      <c r="J3177">
        <v>0.98647644559231495</v>
      </c>
      <c r="K3177">
        <v>0</v>
      </c>
      <c r="L3177">
        <v>0</v>
      </c>
      <c r="M3177" s="38">
        <f>IF(OR(Beazley_data[[#This Row],[total_RC]]&lt;0.6,Beazley_data[[#This Row],[total_RC]]&gt;2),1,Beazley_data[[#This Row],[total_RC]])</f>
        <v>0.98647644559231495</v>
      </c>
      <c r="P3177" s="39" t="str">
        <f>Beazley_data[[#This Row],[key]]</f>
        <v>W22005</v>
      </c>
      <c r="Q3177" s="40">
        <f>Beazley_data[[#This Row],[WEP]]</f>
        <v>1109629.3413</v>
      </c>
      <c r="R3177" s="40">
        <f t="shared" si="395"/>
        <v>0</v>
      </c>
      <c r="S3177" s="41" t="str">
        <f t="shared" si="396"/>
        <v>no values</v>
      </c>
      <c r="U3177" s="42">
        <f>Beazley_data[[#This Row],[Acq_costs]]</f>
        <v>195816.94258235299</v>
      </c>
      <c r="V3177" s="40">
        <f t="shared" si="397"/>
        <v>0</v>
      </c>
      <c r="W3177" s="43" t="str">
        <f t="shared" si="398"/>
        <v>no values</v>
      </c>
      <c r="Y3177" s="44">
        <f>Beazley_data[[#This Row],[total_RC]]</f>
        <v>0.98647644559231495</v>
      </c>
      <c r="Z3177" s="45">
        <f t="shared" si="399"/>
        <v>0</v>
      </c>
      <c r="AA3177" s="43" t="str">
        <f t="shared" si="400"/>
        <v>no values</v>
      </c>
      <c r="AD3177" s="42">
        <f>Beazley_data[[#This Row],[Cat_incurred]]+Beazley_data[[#This Row],[incurred_exc_cat]]</f>
        <v>0</v>
      </c>
      <c r="AE3177" s="40">
        <f t="shared" si="401"/>
        <v>0</v>
      </c>
      <c r="AF3177" s="43" t="str">
        <f t="shared" si="402"/>
        <v>no values</v>
      </c>
    </row>
    <row r="3178" spans="1:32" x14ac:dyDescent="0.25">
      <c r="A3178" s="48" t="s">
        <v>3470</v>
      </c>
      <c r="B3178" s="48" t="s">
        <v>3468</v>
      </c>
      <c r="C3178" s="49">
        <v>2006</v>
      </c>
      <c r="D3178" s="85">
        <v>935140.80590000004</v>
      </c>
      <c r="E3178" s="49">
        <v>165024.8481</v>
      </c>
      <c r="F3178" s="49">
        <v>0</v>
      </c>
      <c r="G3178" s="49">
        <v>0</v>
      </c>
      <c r="H3178" s="49">
        <v>0</v>
      </c>
      <c r="I3178" s="49">
        <v>0</v>
      </c>
      <c r="J3178" s="49">
        <v>0.98796737829019199</v>
      </c>
      <c r="K3178" s="49">
        <v>0</v>
      </c>
      <c r="L3178" s="49">
        <v>0</v>
      </c>
      <c r="M3178" s="38">
        <f>IF(OR(Beazley_data[[#This Row],[total_RC]]&lt;0.6,Beazley_data[[#This Row],[total_RC]]&gt;2),1,Beazley_data[[#This Row],[total_RC]])</f>
        <v>0.98796737829019199</v>
      </c>
      <c r="P3178" s="39" t="str">
        <f>Beazley_data[[#This Row],[key]]</f>
        <v>W22006</v>
      </c>
      <c r="Q3178" s="40">
        <f>Beazley_data[[#This Row],[WEP]]</f>
        <v>935140.80590000004</v>
      </c>
      <c r="R3178" s="40">
        <f t="shared" si="395"/>
        <v>0</v>
      </c>
      <c r="S3178" s="41" t="str">
        <f t="shared" si="396"/>
        <v>no values</v>
      </c>
      <c r="U3178" s="42">
        <f>Beazley_data[[#This Row],[Acq_costs]]</f>
        <v>165024.8481</v>
      </c>
      <c r="V3178" s="40">
        <f t="shared" si="397"/>
        <v>0</v>
      </c>
      <c r="W3178" s="43" t="str">
        <f t="shared" si="398"/>
        <v>no values</v>
      </c>
      <c r="Y3178" s="44">
        <f>Beazley_data[[#This Row],[total_RC]]</f>
        <v>0.98796737829019199</v>
      </c>
      <c r="Z3178" s="45">
        <f t="shared" si="399"/>
        <v>0</v>
      </c>
      <c r="AA3178" s="43" t="str">
        <f t="shared" si="400"/>
        <v>no values</v>
      </c>
      <c r="AD3178" s="42">
        <f>Beazley_data[[#This Row],[Cat_incurred]]+Beazley_data[[#This Row],[incurred_exc_cat]]</f>
        <v>0</v>
      </c>
      <c r="AE3178" s="40">
        <f t="shared" si="401"/>
        <v>0</v>
      </c>
      <c r="AF3178" s="43" t="str">
        <f t="shared" si="402"/>
        <v>no values</v>
      </c>
    </row>
    <row r="3179" spans="1:32" x14ac:dyDescent="0.25">
      <c r="A3179" s="46" t="s">
        <v>3471</v>
      </c>
      <c r="B3179" s="46" t="s">
        <v>3468</v>
      </c>
      <c r="C3179">
        <v>2007</v>
      </c>
      <c r="D3179" s="84">
        <v>1094511.2755</v>
      </c>
      <c r="E3179">
        <v>221090.22508823499</v>
      </c>
      <c r="F3179">
        <v>0</v>
      </c>
      <c r="G3179">
        <v>0</v>
      </c>
      <c r="H3179">
        <v>3764.42</v>
      </c>
      <c r="I3179">
        <v>3764.42</v>
      </c>
      <c r="J3179">
        <v>0.95111663136725599</v>
      </c>
      <c r="K3179">
        <v>3764.42</v>
      </c>
      <c r="L3179">
        <v>3764.42</v>
      </c>
      <c r="M3179" s="38">
        <f>IF(OR(Beazley_data[[#This Row],[total_RC]]&lt;0.6,Beazley_data[[#This Row],[total_RC]]&gt;2),1,Beazley_data[[#This Row],[total_RC]])</f>
        <v>0.95111663136725599</v>
      </c>
      <c r="P3179" s="39" t="str">
        <f>Beazley_data[[#This Row],[key]]</f>
        <v>W22007</v>
      </c>
      <c r="Q3179" s="40">
        <f>Beazley_data[[#This Row],[WEP]]</f>
        <v>1094511.2755</v>
      </c>
      <c r="R3179" s="40">
        <f t="shared" si="395"/>
        <v>0</v>
      </c>
      <c r="S3179" s="41" t="str">
        <f t="shared" si="396"/>
        <v>no values</v>
      </c>
      <c r="U3179" s="42">
        <f>Beazley_data[[#This Row],[Acq_costs]]</f>
        <v>221090.22508823499</v>
      </c>
      <c r="V3179" s="40">
        <f t="shared" si="397"/>
        <v>0</v>
      </c>
      <c r="W3179" s="43" t="str">
        <f t="shared" si="398"/>
        <v>no values</v>
      </c>
      <c r="Y3179" s="44">
        <f>Beazley_data[[#This Row],[total_RC]]</f>
        <v>0.95111663136725599</v>
      </c>
      <c r="Z3179" s="45">
        <f t="shared" si="399"/>
        <v>0</v>
      </c>
      <c r="AA3179" s="43" t="str">
        <f t="shared" si="400"/>
        <v>no values</v>
      </c>
      <c r="AD3179" s="42">
        <f>Beazley_data[[#This Row],[Cat_incurred]]+Beazley_data[[#This Row],[incurred_exc_cat]]</f>
        <v>3764.42</v>
      </c>
      <c r="AE3179" s="40">
        <f t="shared" si="401"/>
        <v>0</v>
      </c>
      <c r="AF3179" s="43" t="str">
        <f t="shared" si="402"/>
        <v>no values</v>
      </c>
    </row>
    <row r="3180" spans="1:32" x14ac:dyDescent="0.25">
      <c r="A3180" s="48" t="s">
        <v>3472</v>
      </c>
      <c r="B3180" s="48" t="s">
        <v>3468</v>
      </c>
      <c r="C3180" s="49">
        <v>2008</v>
      </c>
      <c r="D3180" s="85">
        <v>989792.73</v>
      </c>
      <c r="E3180" s="49">
        <v>160117.870211765</v>
      </c>
      <c r="F3180" s="49">
        <v>0</v>
      </c>
      <c r="G3180" s="49">
        <v>0</v>
      </c>
      <c r="H3180" s="49">
        <v>0</v>
      </c>
      <c r="I3180" s="49">
        <v>0</v>
      </c>
      <c r="J3180" s="49">
        <v>0.90314730494421902</v>
      </c>
      <c r="K3180" s="49">
        <v>0</v>
      </c>
      <c r="L3180" s="49">
        <v>0</v>
      </c>
      <c r="M3180" s="38">
        <f>IF(OR(Beazley_data[[#This Row],[total_RC]]&lt;0.6,Beazley_data[[#This Row],[total_RC]]&gt;2),1,Beazley_data[[#This Row],[total_RC]])</f>
        <v>0.90314730494421902</v>
      </c>
      <c r="P3180" s="39" t="str">
        <f>Beazley_data[[#This Row],[key]]</f>
        <v>W22008</v>
      </c>
      <c r="Q3180" s="40">
        <f>Beazley_data[[#This Row],[WEP]]</f>
        <v>989792.73</v>
      </c>
      <c r="R3180" s="40">
        <f t="shared" si="395"/>
        <v>0</v>
      </c>
      <c r="S3180" s="41" t="str">
        <f t="shared" si="396"/>
        <v>no values</v>
      </c>
      <c r="U3180" s="42">
        <f>Beazley_data[[#This Row],[Acq_costs]]</f>
        <v>160117.870211765</v>
      </c>
      <c r="V3180" s="40">
        <f t="shared" si="397"/>
        <v>0</v>
      </c>
      <c r="W3180" s="43" t="str">
        <f t="shared" si="398"/>
        <v>no values</v>
      </c>
      <c r="Y3180" s="44">
        <f>Beazley_data[[#This Row],[total_RC]]</f>
        <v>0.90314730494421902</v>
      </c>
      <c r="Z3180" s="45">
        <f t="shared" si="399"/>
        <v>0</v>
      </c>
      <c r="AA3180" s="43" t="str">
        <f t="shared" si="400"/>
        <v>no values</v>
      </c>
      <c r="AD3180" s="42">
        <f>Beazley_data[[#This Row],[Cat_incurred]]+Beazley_data[[#This Row],[incurred_exc_cat]]</f>
        <v>0</v>
      </c>
      <c r="AE3180" s="40">
        <f t="shared" si="401"/>
        <v>0</v>
      </c>
      <c r="AF3180" s="43" t="str">
        <f t="shared" si="402"/>
        <v>no values</v>
      </c>
    </row>
    <row r="3181" spans="1:32" x14ac:dyDescent="0.25">
      <c r="A3181" s="46" t="s">
        <v>3473</v>
      </c>
      <c r="B3181" s="46" t="s">
        <v>3468</v>
      </c>
      <c r="C3181">
        <v>2009</v>
      </c>
      <c r="D3181" s="84">
        <v>675320.8909</v>
      </c>
      <c r="E3181">
        <v>109468.39251176501</v>
      </c>
      <c r="F3181">
        <v>0</v>
      </c>
      <c r="G3181">
        <v>0</v>
      </c>
      <c r="H3181">
        <v>0</v>
      </c>
      <c r="I3181">
        <v>0</v>
      </c>
      <c r="J3181">
        <v>0.96828073523190605</v>
      </c>
      <c r="K3181">
        <v>0</v>
      </c>
      <c r="L3181">
        <v>0</v>
      </c>
      <c r="M3181" s="38">
        <f>IF(OR(Beazley_data[[#This Row],[total_RC]]&lt;0.6,Beazley_data[[#This Row],[total_RC]]&gt;2),1,Beazley_data[[#This Row],[total_RC]])</f>
        <v>0.96828073523190605</v>
      </c>
      <c r="P3181" s="39" t="str">
        <f>Beazley_data[[#This Row],[key]]</f>
        <v>W22009</v>
      </c>
      <c r="Q3181" s="40">
        <f>Beazley_data[[#This Row],[WEP]]</f>
        <v>675320.8909</v>
      </c>
      <c r="R3181" s="40">
        <f t="shared" si="395"/>
        <v>0</v>
      </c>
      <c r="S3181" s="41" t="str">
        <f t="shared" si="396"/>
        <v>no values</v>
      </c>
      <c r="U3181" s="42">
        <f>Beazley_data[[#This Row],[Acq_costs]]</f>
        <v>109468.39251176501</v>
      </c>
      <c r="V3181" s="40">
        <f t="shared" si="397"/>
        <v>0</v>
      </c>
      <c r="W3181" s="43" t="str">
        <f t="shared" si="398"/>
        <v>no values</v>
      </c>
      <c r="Y3181" s="44">
        <f>Beazley_data[[#This Row],[total_RC]]</f>
        <v>0.96828073523190605</v>
      </c>
      <c r="Z3181" s="45">
        <f t="shared" si="399"/>
        <v>0</v>
      </c>
      <c r="AA3181" s="43" t="str">
        <f t="shared" si="400"/>
        <v>no values</v>
      </c>
      <c r="AD3181" s="42">
        <f>Beazley_data[[#This Row],[Cat_incurred]]+Beazley_data[[#This Row],[incurred_exc_cat]]</f>
        <v>0</v>
      </c>
      <c r="AE3181" s="40">
        <f t="shared" si="401"/>
        <v>0</v>
      </c>
      <c r="AF3181" s="43" t="str">
        <f t="shared" si="402"/>
        <v>no values</v>
      </c>
    </row>
    <row r="3182" spans="1:32" x14ac:dyDescent="0.25">
      <c r="A3182" s="48" t="s">
        <v>3474</v>
      </c>
      <c r="B3182" s="48" t="s">
        <v>84</v>
      </c>
      <c r="C3182" s="49">
        <v>2004</v>
      </c>
      <c r="D3182" s="85">
        <v>134874</v>
      </c>
      <c r="E3182" s="49">
        <v>14986</v>
      </c>
      <c r="F3182" s="49">
        <v>0</v>
      </c>
      <c r="G3182" s="49">
        <v>0</v>
      </c>
      <c r="H3182" s="49">
        <v>0</v>
      </c>
      <c r="I3182" s="49">
        <v>0</v>
      </c>
      <c r="J3182" s="49">
        <v>1</v>
      </c>
      <c r="K3182" s="49">
        <v>0</v>
      </c>
      <c r="L3182" s="49">
        <v>0</v>
      </c>
      <c r="M3182" s="38">
        <f>IF(OR(Beazley_data[[#This Row],[total_RC]]&lt;0.6,Beazley_data[[#This Row],[total_RC]]&gt;2),1,Beazley_data[[#This Row],[total_RC]])</f>
        <v>1</v>
      </c>
      <c r="P3182" s="39" t="str">
        <f>Beazley_data[[#This Row],[key]]</f>
        <v>W32004</v>
      </c>
      <c r="Q3182" s="40">
        <f>Beazley_data[[#This Row],[WEP]]</f>
        <v>134874</v>
      </c>
      <c r="R3182" s="40">
        <f t="shared" si="395"/>
        <v>140184</v>
      </c>
      <c r="S3182" s="41">
        <f t="shared" si="396"/>
        <v>3.787878787878788E-2</v>
      </c>
      <c r="U3182" s="42">
        <f>Beazley_data[[#This Row],[Acq_costs]]</f>
        <v>14986</v>
      </c>
      <c r="V3182" s="40">
        <f t="shared" si="397"/>
        <v>15576</v>
      </c>
      <c r="W3182" s="43">
        <f t="shared" si="398"/>
        <v>3.787878787878788E-2</v>
      </c>
      <c r="Y3182" s="44">
        <f>Beazley_data[[#This Row],[total_RC]]</f>
        <v>1</v>
      </c>
      <c r="Z3182" s="45">
        <f t="shared" si="399"/>
        <v>1</v>
      </c>
      <c r="AA3182" s="43">
        <f t="shared" si="400"/>
        <v>0</v>
      </c>
      <c r="AD3182" s="42">
        <f>Beazley_data[[#This Row],[Cat_incurred]]+Beazley_data[[#This Row],[incurred_exc_cat]]</f>
        <v>0</v>
      </c>
      <c r="AE3182" s="40">
        <f t="shared" si="401"/>
        <v>0</v>
      </c>
      <c r="AF3182" s="43" t="str">
        <f t="shared" si="402"/>
        <v>no values</v>
      </c>
    </row>
    <row r="3183" spans="1:32" x14ac:dyDescent="0.25">
      <c r="A3183" s="46" t="s">
        <v>3475</v>
      </c>
      <c r="B3183" s="46" t="s">
        <v>84</v>
      </c>
      <c r="C3183">
        <v>2005</v>
      </c>
      <c r="D3183" s="84">
        <v>134874</v>
      </c>
      <c r="E3183">
        <v>14986</v>
      </c>
      <c r="F3183">
        <v>0</v>
      </c>
      <c r="G3183">
        <v>0</v>
      </c>
      <c r="H3183">
        <v>0</v>
      </c>
      <c r="I3183">
        <v>0</v>
      </c>
      <c r="J3183">
        <v>1</v>
      </c>
      <c r="K3183">
        <v>0</v>
      </c>
      <c r="L3183">
        <v>0</v>
      </c>
      <c r="M3183" s="38">
        <f>IF(OR(Beazley_data[[#This Row],[total_RC]]&lt;0.6,Beazley_data[[#This Row],[total_RC]]&gt;2),1,Beazley_data[[#This Row],[total_RC]])</f>
        <v>1</v>
      </c>
      <c r="P3183" s="39" t="str">
        <f>Beazley_data[[#This Row],[key]]</f>
        <v>W32005</v>
      </c>
      <c r="Q3183" s="40">
        <f>Beazley_data[[#This Row],[WEP]]</f>
        <v>134874</v>
      </c>
      <c r="R3183" s="40">
        <f t="shared" si="395"/>
        <v>140184</v>
      </c>
      <c r="S3183" s="41">
        <f t="shared" si="396"/>
        <v>3.787878787878788E-2</v>
      </c>
      <c r="U3183" s="42">
        <f>Beazley_data[[#This Row],[Acq_costs]]</f>
        <v>14986</v>
      </c>
      <c r="V3183" s="40">
        <f t="shared" si="397"/>
        <v>15576</v>
      </c>
      <c r="W3183" s="43">
        <f t="shared" si="398"/>
        <v>3.787878787878788E-2</v>
      </c>
      <c r="Y3183" s="44">
        <f>Beazley_data[[#This Row],[total_RC]]</f>
        <v>1</v>
      </c>
      <c r="Z3183" s="45">
        <f t="shared" si="399"/>
        <v>1</v>
      </c>
      <c r="AA3183" s="43">
        <f t="shared" si="400"/>
        <v>0</v>
      </c>
      <c r="AD3183" s="42">
        <f>Beazley_data[[#This Row],[Cat_incurred]]+Beazley_data[[#This Row],[incurred_exc_cat]]</f>
        <v>0</v>
      </c>
      <c r="AE3183" s="40">
        <f t="shared" si="401"/>
        <v>0</v>
      </c>
      <c r="AF3183" s="43" t="str">
        <f t="shared" si="402"/>
        <v>no values</v>
      </c>
    </row>
    <row r="3184" spans="1:32" x14ac:dyDescent="0.25">
      <c r="A3184" s="48" t="s">
        <v>3476</v>
      </c>
      <c r="B3184" s="48" t="s">
        <v>84</v>
      </c>
      <c r="C3184" s="49">
        <v>2006</v>
      </c>
      <c r="D3184" s="85">
        <v>140012.42000000001</v>
      </c>
      <c r="E3184" s="49">
        <v>21226.78</v>
      </c>
      <c r="F3184" s="49">
        <v>0</v>
      </c>
      <c r="G3184" s="49">
        <v>0</v>
      </c>
      <c r="H3184" s="49">
        <v>0</v>
      </c>
      <c r="I3184" s="49">
        <v>0</v>
      </c>
      <c r="J3184" s="49">
        <v>1.04</v>
      </c>
      <c r="K3184" s="49">
        <v>0</v>
      </c>
      <c r="L3184" s="49">
        <v>0</v>
      </c>
      <c r="M3184" s="38">
        <f>IF(OR(Beazley_data[[#This Row],[total_RC]]&lt;0.6,Beazley_data[[#This Row],[total_RC]]&gt;2),1,Beazley_data[[#This Row],[total_RC]])</f>
        <v>1.04</v>
      </c>
      <c r="P3184" s="39" t="str">
        <f>Beazley_data[[#This Row],[key]]</f>
        <v>W32006</v>
      </c>
      <c r="Q3184" s="40">
        <f>Beazley_data[[#This Row],[WEP]]</f>
        <v>140012.42000000001</v>
      </c>
      <c r="R3184" s="40">
        <f t="shared" si="395"/>
        <v>145524.72</v>
      </c>
      <c r="S3184" s="41">
        <f t="shared" si="396"/>
        <v>3.7878787878787797E-2</v>
      </c>
      <c r="U3184" s="42">
        <f>Beazley_data[[#This Row],[Acq_costs]]</f>
        <v>21226.78</v>
      </c>
      <c r="V3184" s="40">
        <f t="shared" si="397"/>
        <v>22062.48</v>
      </c>
      <c r="W3184" s="43">
        <f t="shared" si="398"/>
        <v>3.7878787878787915E-2</v>
      </c>
      <c r="Y3184" s="44">
        <f>Beazley_data[[#This Row],[total_RC]]</f>
        <v>1.04</v>
      </c>
      <c r="Z3184" s="45">
        <f t="shared" si="399"/>
        <v>1.04</v>
      </c>
      <c r="AA3184" s="43">
        <f t="shared" si="400"/>
        <v>0</v>
      </c>
      <c r="AD3184" s="42">
        <f>Beazley_data[[#This Row],[Cat_incurred]]+Beazley_data[[#This Row],[incurred_exc_cat]]</f>
        <v>0</v>
      </c>
      <c r="AE3184" s="40">
        <f t="shared" si="401"/>
        <v>0</v>
      </c>
      <c r="AF3184" s="43" t="str">
        <f t="shared" si="402"/>
        <v>no values</v>
      </c>
    </row>
    <row r="3185" spans="1:32" x14ac:dyDescent="0.25">
      <c r="A3185" s="46" t="s">
        <v>3477</v>
      </c>
      <c r="B3185" s="46" t="s">
        <v>84</v>
      </c>
      <c r="C3185">
        <v>2007</v>
      </c>
      <c r="D3185" s="84">
        <v>56083.707999999999</v>
      </c>
      <c r="E3185">
        <v>18418.302</v>
      </c>
      <c r="F3185">
        <v>0</v>
      </c>
      <c r="G3185">
        <v>0</v>
      </c>
      <c r="H3185">
        <v>0</v>
      </c>
      <c r="I3185">
        <v>0</v>
      </c>
      <c r="J3185">
        <v>1</v>
      </c>
      <c r="K3185">
        <v>0</v>
      </c>
      <c r="L3185">
        <v>0</v>
      </c>
      <c r="M3185" s="38">
        <f>IF(OR(Beazley_data[[#This Row],[total_RC]]&lt;0.6,Beazley_data[[#This Row],[total_RC]]&gt;2),1,Beazley_data[[#This Row],[total_RC]])</f>
        <v>1</v>
      </c>
      <c r="P3185" s="39" t="str">
        <f>Beazley_data[[#This Row],[key]]</f>
        <v>W32007</v>
      </c>
      <c r="Q3185" s="40">
        <f>Beazley_data[[#This Row],[WEP]]</f>
        <v>56083.707999999999</v>
      </c>
      <c r="R3185" s="40">
        <f t="shared" si="395"/>
        <v>58291.728000000003</v>
      </c>
      <c r="S3185" s="41">
        <f t="shared" si="396"/>
        <v>3.7878787878787949E-2</v>
      </c>
      <c r="U3185" s="42">
        <f>Beazley_data[[#This Row],[Acq_costs]]</f>
        <v>18418.302</v>
      </c>
      <c r="V3185" s="40">
        <f t="shared" si="397"/>
        <v>19143.432000000001</v>
      </c>
      <c r="W3185" s="43">
        <f t="shared" si="398"/>
        <v>3.7878787878787928E-2</v>
      </c>
      <c r="Y3185" s="44">
        <f>Beazley_data[[#This Row],[total_RC]]</f>
        <v>1</v>
      </c>
      <c r="Z3185" s="45">
        <f t="shared" si="399"/>
        <v>1</v>
      </c>
      <c r="AA3185" s="43">
        <f t="shared" si="400"/>
        <v>0</v>
      </c>
      <c r="AD3185" s="42">
        <f>Beazley_data[[#This Row],[Cat_incurred]]+Beazley_data[[#This Row],[incurred_exc_cat]]</f>
        <v>0</v>
      </c>
      <c r="AE3185" s="40">
        <f t="shared" si="401"/>
        <v>0</v>
      </c>
      <c r="AF3185" s="43" t="str">
        <f t="shared" si="402"/>
        <v>no values</v>
      </c>
    </row>
    <row r="3186" spans="1:32" x14ac:dyDescent="0.25">
      <c r="A3186" s="48" t="s">
        <v>3478</v>
      </c>
      <c r="B3186" s="48" t="s">
        <v>84</v>
      </c>
      <c r="C3186" s="49">
        <v>2008</v>
      </c>
      <c r="D3186" s="85">
        <v>113653.285</v>
      </c>
      <c r="E3186" s="49">
        <v>37596.127500000002</v>
      </c>
      <c r="F3186" s="49">
        <v>0</v>
      </c>
      <c r="G3186" s="49">
        <v>0</v>
      </c>
      <c r="H3186" s="49">
        <v>0</v>
      </c>
      <c r="I3186" s="49">
        <v>0</v>
      </c>
      <c r="J3186" s="49">
        <v>1</v>
      </c>
      <c r="K3186" s="49">
        <v>0</v>
      </c>
      <c r="L3186" s="49">
        <v>0</v>
      </c>
      <c r="M3186" s="38">
        <f>IF(OR(Beazley_data[[#This Row],[total_RC]]&lt;0.6,Beazley_data[[#This Row],[total_RC]]&gt;2),1,Beazley_data[[#This Row],[total_RC]])</f>
        <v>1</v>
      </c>
      <c r="P3186" s="39" t="str">
        <f>Beazley_data[[#This Row],[key]]</f>
        <v>W32008</v>
      </c>
      <c r="Q3186" s="40">
        <f>Beazley_data[[#This Row],[WEP]]</f>
        <v>113653.285</v>
      </c>
      <c r="R3186" s="40">
        <f t="shared" si="395"/>
        <v>118120.65300000001</v>
      </c>
      <c r="S3186" s="41">
        <f t="shared" si="396"/>
        <v>3.7820380149777885E-2</v>
      </c>
      <c r="U3186" s="42">
        <f>Beazley_data[[#This Row],[Acq_costs]]</f>
        <v>37596.127500000002</v>
      </c>
      <c r="V3186" s="40">
        <f t="shared" si="397"/>
        <v>39076.29</v>
      </c>
      <c r="W3186" s="43">
        <f t="shared" si="398"/>
        <v>3.7878787878787838E-2</v>
      </c>
      <c r="Y3186" s="44">
        <f>Beazley_data[[#This Row],[total_RC]]</f>
        <v>1</v>
      </c>
      <c r="Z3186" s="45">
        <f t="shared" si="399"/>
        <v>1</v>
      </c>
      <c r="AA3186" s="43">
        <f t="shared" si="400"/>
        <v>0</v>
      </c>
      <c r="AD3186" s="42">
        <f>Beazley_data[[#This Row],[Cat_incurred]]+Beazley_data[[#This Row],[incurred_exc_cat]]</f>
        <v>0</v>
      </c>
      <c r="AE3186" s="40">
        <f t="shared" si="401"/>
        <v>0</v>
      </c>
      <c r="AF3186" s="43" t="str">
        <f t="shared" si="402"/>
        <v>no values</v>
      </c>
    </row>
    <row r="3187" spans="1:32" x14ac:dyDescent="0.25">
      <c r="A3187" s="46" t="s">
        <v>3479</v>
      </c>
      <c r="B3187" s="46" t="s">
        <v>84</v>
      </c>
      <c r="C3187">
        <v>2009</v>
      </c>
      <c r="D3187" s="84">
        <v>131800.9325</v>
      </c>
      <c r="E3187">
        <v>43785.477500000001</v>
      </c>
      <c r="F3187">
        <v>0</v>
      </c>
      <c r="G3187">
        <v>0</v>
      </c>
      <c r="H3187">
        <v>0</v>
      </c>
      <c r="I3187">
        <v>0</v>
      </c>
      <c r="J3187">
        <v>1</v>
      </c>
      <c r="K3187">
        <v>0</v>
      </c>
      <c r="L3187">
        <v>0</v>
      </c>
      <c r="M3187" s="38">
        <f>IF(OR(Beazley_data[[#This Row],[total_RC]]&lt;0.6,Beazley_data[[#This Row],[total_RC]]&gt;2),1,Beazley_data[[#This Row],[total_RC]])</f>
        <v>1</v>
      </c>
      <c r="P3187" s="39" t="str">
        <f>Beazley_data[[#This Row],[key]]</f>
        <v>W32009</v>
      </c>
      <c r="Q3187" s="40">
        <f>Beazley_data[[#This Row],[WEP]]</f>
        <v>131800.9325</v>
      </c>
      <c r="R3187" s="40">
        <f t="shared" si="395"/>
        <v>136694.67000000001</v>
      </c>
      <c r="S3187" s="41">
        <f t="shared" si="396"/>
        <v>3.5800499756135459E-2</v>
      </c>
      <c r="U3187" s="42">
        <f>Beazley_data[[#This Row],[Acq_costs]]</f>
        <v>43785.477500000001</v>
      </c>
      <c r="V3187" s="40">
        <f t="shared" si="397"/>
        <v>45410.89</v>
      </c>
      <c r="W3187" s="43">
        <f t="shared" si="398"/>
        <v>3.5793451746926754E-2</v>
      </c>
      <c r="Y3187" s="44">
        <f>Beazley_data[[#This Row],[total_RC]]</f>
        <v>1</v>
      </c>
      <c r="Z3187" s="45">
        <f t="shared" si="399"/>
        <v>1</v>
      </c>
      <c r="AA3187" s="43">
        <f t="shared" si="400"/>
        <v>0</v>
      </c>
      <c r="AD3187" s="42">
        <f>Beazley_data[[#This Row],[Cat_incurred]]+Beazley_data[[#This Row],[incurred_exc_cat]]</f>
        <v>0</v>
      </c>
      <c r="AE3187" s="40">
        <f t="shared" si="401"/>
        <v>0</v>
      </c>
      <c r="AF3187" s="43" t="str">
        <f t="shared" si="402"/>
        <v>no values</v>
      </c>
    </row>
    <row r="3188" spans="1:32" x14ac:dyDescent="0.25">
      <c r="A3188" s="48" t="s">
        <v>3480</v>
      </c>
      <c r="B3188" s="48" t="s">
        <v>84</v>
      </c>
      <c r="C3188" s="49">
        <v>2010</v>
      </c>
      <c r="D3188" s="85">
        <v>88919.875499999995</v>
      </c>
      <c r="E3188" s="49">
        <v>27511.184499999999</v>
      </c>
      <c r="F3188" s="49">
        <v>1410.7160280000001</v>
      </c>
      <c r="G3188" s="49">
        <v>1410.7160280000001</v>
      </c>
      <c r="H3188" s="49">
        <v>0</v>
      </c>
      <c r="I3188" s="49">
        <v>0</v>
      </c>
      <c r="J3188" s="49">
        <v>1</v>
      </c>
      <c r="K3188" s="49">
        <v>1410.7160280000001</v>
      </c>
      <c r="L3188" s="49">
        <v>1410.7160280000001</v>
      </c>
      <c r="M3188" s="38">
        <f>IF(OR(Beazley_data[[#This Row],[total_RC]]&lt;0.6,Beazley_data[[#This Row],[total_RC]]&gt;2),1,Beazley_data[[#This Row],[total_RC]])</f>
        <v>1</v>
      </c>
      <c r="P3188" s="39" t="str">
        <f>Beazley_data[[#This Row],[key]]</f>
        <v>W32010</v>
      </c>
      <c r="Q3188" s="40">
        <f>Beazley_data[[#This Row],[WEP]]</f>
        <v>88919.875499999995</v>
      </c>
      <c r="R3188" s="40">
        <f t="shared" si="395"/>
        <v>92148.407999999996</v>
      </c>
      <c r="S3188" s="41">
        <f t="shared" si="396"/>
        <v>3.5036226561830579E-2</v>
      </c>
      <c r="U3188" s="42">
        <f>Beazley_data[[#This Row],[Acq_costs]]</f>
        <v>27511.184499999999</v>
      </c>
      <c r="V3188" s="40">
        <f t="shared" si="397"/>
        <v>28536.552</v>
      </c>
      <c r="W3188" s="43">
        <f t="shared" si="398"/>
        <v>3.5931723636408501E-2</v>
      </c>
      <c r="Y3188" s="44">
        <f>Beazley_data[[#This Row],[total_RC]]</f>
        <v>1</v>
      </c>
      <c r="Z3188" s="45">
        <f t="shared" si="399"/>
        <v>1</v>
      </c>
      <c r="AA3188" s="43">
        <f t="shared" si="400"/>
        <v>0</v>
      </c>
      <c r="AD3188" s="42">
        <f>Beazley_data[[#This Row],[Cat_incurred]]+Beazley_data[[#This Row],[incurred_exc_cat]]</f>
        <v>1410.7160280000001</v>
      </c>
      <c r="AE3188" s="40">
        <f t="shared" si="401"/>
        <v>1487.2175999999999</v>
      </c>
      <c r="AF3188" s="43">
        <f t="shared" si="402"/>
        <v>5.1439393939393868E-2</v>
      </c>
    </row>
    <row r="3189" spans="1:32" x14ac:dyDescent="0.25">
      <c r="A3189" s="46" t="s">
        <v>3481</v>
      </c>
      <c r="B3189" s="46" t="s">
        <v>84</v>
      </c>
      <c r="C3189">
        <v>2011</v>
      </c>
      <c r="D3189" s="84">
        <v>134318.87270000001</v>
      </c>
      <c r="E3189">
        <v>41236.430899999999</v>
      </c>
      <c r="F3189">
        <v>0</v>
      </c>
      <c r="G3189">
        <v>0</v>
      </c>
      <c r="H3189">
        <v>0</v>
      </c>
      <c r="I3189">
        <v>0</v>
      </c>
      <c r="J3189">
        <v>0.999237848717906</v>
      </c>
      <c r="K3189">
        <v>0</v>
      </c>
      <c r="L3189">
        <v>0</v>
      </c>
      <c r="M3189" s="38">
        <f>IF(OR(Beazley_data[[#This Row],[total_RC]]&lt;0.6,Beazley_data[[#This Row],[total_RC]]&gt;2),1,Beazley_data[[#This Row],[total_RC]])</f>
        <v>0.999237848717906</v>
      </c>
      <c r="P3189" s="39" t="str">
        <f>Beazley_data[[#This Row],[key]]</f>
        <v>W32011</v>
      </c>
      <c r="Q3189" s="40">
        <f>Beazley_data[[#This Row],[WEP]]</f>
        <v>134318.87270000001</v>
      </c>
      <c r="R3189" s="40">
        <f t="shared" si="395"/>
        <v>139178.65919999999</v>
      </c>
      <c r="S3189" s="41">
        <f t="shared" si="396"/>
        <v>3.4917612570304082E-2</v>
      </c>
      <c r="U3189" s="42">
        <f>Beazley_data[[#This Row],[Acq_costs]]</f>
        <v>41236.430899999999</v>
      </c>
      <c r="V3189" s="40">
        <f t="shared" si="397"/>
        <v>39967.126400000001</v>
      </c>
      <c r="W3189" s="43">
        <f t="shared" si="398"/>
        <v>-3.1758713080758248E-2</v>
      </c>
      <c r="Y3189" s="44">
        <f>Beazley_data[[#This Row],[total_RC]]</f>
        <v>0.999237848717906</v>
      </c>
      <c r="Z3189" s="45">
        <f t="shared" si="399"/>
        <v>0.99933515415450003</v>
      </c>
      <c r="AA3189" s="43">
        <f t="shared" si="400"/>
        <v>9.7370172748858374E-5</v>
      </c>
      <c r="AD3189" s="42">
        <f>Beazley_data[[#This Row],[Cat_incurred]]+Beazley_data[[#This Row],[incurred_exc_cat]]</f>
        <v>0</v>
      </c>
      <c r="AE3189" s="40">
        <f t="shared" si="401"/>
        <v>0</v>
      </c>
      <c r="AF3189" s="43" t="str">
        <f t="shared" si="402"/>
        <v>no values</v>
      </c>
    </row>
    <row r="3190" spans="1:32" x14ac:dyDescent="0.25">
      <c r="A3190" s="48" t="s">
        <v>3482</v>
      </c>
      <c r="B3190" s="48" t="s">
        <v>84</v>
      </c>
      <c r="C3190" s="49">
        <v>2012</v>
      </c>
      <c r="D3190" s="85">
        <v>118941.72440000001</v>
      </c>
      <c r="E3190" s="49">
        <v>39059.7231584416</v>
      </c>
      <c r="F3190" s="49">
        <v>0</v>
      </c>
      <c r="G3190" s="49">
        <v>0</v>
      </c>
      <c r="H3190" s="49">
        <v>166277.69050500001</v>
      </c>
      <c r="I3190" s="49">
        <v>166277.69050500001</v>
      </c>
      <c r="J3190" s="49">
        <v>1</v>
      </c>
      <c r="K3190" s="49">
        <v>166277.69050500001</v>
      </c>
      <c r="L3190" s="49">
        <v>166277.69050500001</v>
      </c>
      <c r="M3190" s="38">
        <f>IF(OR(Beazley_data[[#This Row],[total_RC]]&lt;0.6,Beazley_data[[#This Row],[total_RC]]&gt;2),1,Beazley_data[[#This Row],[total_RC]])</f>
        <v>1</v>
      </c>
      <c r="P3190" s="39" t="str">
        <f>Beazley_data[[#This Row],[key]]</f>
        <v>W32012</v>
      </c>
      <c r="Q3190" s="40">
        <f>Beazley_data[[#This Row],[WEP]]</f>
        <v>118941.72440000001</v>
      </c>
      <c r="R3190" s="40">
        <f t="shared" si="395"/>
        <v>123176.94775612</v>
      </c>
      <c r="S3190" s="41">
        <f t="shared" si="396"/>
        <v>3.4383246486228765E-2</v>
      </c>
      <c r="U3190" s="42">
        <f>Beazley_data[[#This Row],[Acq_costs]]</f>
        <v>39059.7231584416</v>
      </c>
      <c r="V3190" s="40">
        <f t="shared" si="397"/>
        <v>40977.719199879997</v>
      </c>
      <c r="W3190" s="43">
        <f t="shared" si="398"/>
        <v>4.6805827139447372E-2</v>
      </c>
      <c r="Y3190" s="44">
        <f>Beazley_data[[#This Row],[total_RC]]</f>
        <v>1</v>
      </c>
      <c r="Z3190" s="45">
        <f t="shared" si="399"/>
        <v>1</v>
      </c>
      <c r="AA3190" s="43">
        <f t="shared" si="400"/>
        <v>0</v>
      </c>
      <c r="AD3190" s="42">
        <f>Beazley_data[[#This Row],[Cat_incurred]]+Beazley_data[[#This Row],[incurred_exc_cat]]</f>
        <v>166277.69050500001</v>
      </c>
      <c r="AE3190" s="40">
        <f t="shared" si="401"/>
        <v>175295.40599999999</v>
      </c>
      <c r="AF3190" s="43">
        <f t="shared" si="402"/>
        <v>5.1442965339319746E-2</v>
      </c>
    </row>
    <row r="3191" spans="1:32" x14ac:dyDescent="0.25">
      <c r="A3191" s="46" t="s">
        <v>3483</v>
      </c>
      <c r="B3191" s="46" t="s">
        <v>84</v>
      </c>
      <c r="C3191">
        <v>2013</v>
      </c>
      <c r="D3191" s="84">
        <v>91594.021299999993</v>
      </c>
      <c r="E3191">
        <v>29874.684546320299</v>
      </c>
      <c r="F3191">
        <v>626.04999999999995</v>
      </c>
      <c r="G3191">
        <v>13585.285</v>
      </c>
      <c r="H3191">
        <v>1252.0999999999999</v>
      </c>
      <c r="I3191">
        <v>1252.0999999999999</v>
      </c>
      <c r="J3191">
        <v>0.99913369279794995</v>
      </c>
      <c r="K3191">
        <v>1878.15</v>
      </c>
      <c r="L3191">
        <v>14837.385</v>
      </c>
      <c r="M3191" s="38">
        <f>IF(OR(Beazley_data[[#This Row],[total_RC]]&lt;0.6,Beazley_data[[#This Row],[total_RC]]&gt;2),1,Beazley_data[[#This Row],[total_RC]])</f>
        <v>0.99913369279794995</v>
      </c>
      <c r="P3191" s="39" t="str">
        <f>Beazley_data[[#This Row],[key]]</f>
        <v>W32013</v>
      </c>
      <c r="Q3191" s="40">
        <f>Beazley_data[[#This Row],[WEP]]</f>
        <v>91594.021299999993</v>
      </c>
      <c r="R3191" s="40">
        <f t="shared" si="395"/>
        <v>95335.614000000001</v>
      </c>
      <c r="S3191" s="41">
        <f t="shared" si="396"/>
        <v>3.9246536976202916E-2</v>
      </c>
      <c r="U3191" s="42">
        <f>Beazley_data[[#This Row],[Acq_costs]]</f>
        <v>29874.684546320299</v>
      </c>
      <c r="V3191" s="40">
        <f t="shared" si="397"/>
        <v>31682.705999999998</v>
      </c>
      <c r="W3191" s="43">
        <f t="shared" si="398"/>
        <v>5.706650983914377E-2</v>
      </c>
      <c r="Y3191" s="44">
        <f>Beazley_data[[#This Row],[total_RC]]</f>
        <v>0.99913369279794995</v>
      </c>
      <c r="Z3191" s="45">
        <f t="shared" si="399"/>
        <v>0.99934083738999302</v>
      </c>
      <c r="AA3191" s="43">
        <f t="shared" si="400"/>
        <v>2.0728122407574087E-4</v>
      </c>
      <c r="AD3191" s="42">
        <f>Beazley_data[[#This Row],[Cat_incurred]]+Beazley_data[[#This Row],[incurred_exc_cat]]</f>
        <v>14837.385</v>
      </c>
      <c r="AE3191" s="40">
        <f t="shared" si="401"/>
        <v>15642</v>
      </c>
      <c r="AF3191" s="43">
        <f t="shared" si="402"/>
        <v>5.1439393939393924E-2</v>
      </c>
    </row>
    <row r="3192" spans="1:32" x14ac:dyDescent="0.25">
      <c r="A3192" s="48" t="s">
        <v>3484</v>
      </c>
      <c r="B3192" s="48" t="s">
        <v>84</v>
      </c>
      <c r="C3192" s="49">
        <v>2014</v>
      </c>
      <c r="D3192" s="85">
        <v>68493.857999999993</v>
      </c>
      <c r="E3192" s="49">
        <v>22260.095025490598</v>
      </c>
      <c r="F3192" s="49">
        <v>2504.1999999999998</v>
      </c>
      <c r="G3192" s="49">
        <v>2504.1999999999998</v>
      </c>
      <c r="H3192" s="49">
        <v>939.07500000000005</v>
      </c>
      <c r="I3192" s="49">
        <v>939.07500000000005</v>
      </c>
      <c r="J3192" s="49">
        <v>1</v>
      </c>
      <c r="K3192" s="49">
        <v>3443.2750000000001</v>
      </c>
      <c r="L3192" s="49">
        <v>3443.2750000000001</v>
      </c>
      <c r="M3192" s="38">
        <f>IF(OR(Beazley_data[[#This Row],[total_RC]]&lt;0.6,Beazley_data[[#This Row],[total_RC]]&gt;2),1,Beazley_data[[#This Row],[total_RC]])</f>
        <v>1</v>
      </c>
      <c r="P3192" s="39" t="str">
        <f>Beazley_data[[#This Row],[key]]</f>
        <v>W32014</v>
      </c>
      <c r="Q3192" s="40">
        <f>Beazley_data[[#This Row],[WEP]]</f>
        <v>68493.857999999993</v>
      </c>
      <c r="R3192" s="40">
        <f t="shared" si="395"/>
        <v>52297.74</v>
      </c>
      <c r="S3192" s="41">
        <f t="shared" si="396"/>
        <v>-0.30969059083623873</v>
      </c>
      <c r="U3192" s="42">
        <f>Beazley_data[[#This Row],[Acq_costs]]</f>
        <v>22260.095025490598</v>
      </c>
      <c r="V3192" s="40">
        <f t="shared" si="397"/>
        <v>18013.38</v>
      </c>
      <c r="W3192" s="43">
        <f t="shared" si="398"/>
        <v>-0.23575336918949122</v>
      </c>
      <c r="Y3192" s="44">
        <f>Beazley_data[[#This Row],[total_RC]]</f>
        <v>1</v>
      </c>
      <c r="Z3192" s="45">
        <f t="shared" si="399"/>
        <v>1</v>
      </c>
      <c r="AA3192" s="43">
        <f t="shared" si="400"/>
        <v>0</v>
      </c>
      <c r="AD3192" s="42">
        <f>Beazley_data[[#This Row],[Cat_incurred]]+Beazley_data[[#This Row],[incurred_exc_cat]]</f>
        <v>3443.2749999999996</v>
      </c>
      <c r="AE3192" s="40">
        <f t="shared" si="401"/>
        <v>23166</v>
      </c>
      <c r="AF3192" s="43">
        <f t="shared" si="402"/>
        <v>0.85136514719848044</v>
      </c>
    </row>
    <row r="3193" spans="1:32" x14ac:dyDescent="0.25">
      <c r="A3193" s="46" t="s">
        <v>3485</v>
      </c>
      <c r="B3193" s="46" t="s">
        <v>84</v>
      </c>
      <c r="C3193">
        <v>2015</v>
      </c>
      <c r="D3193" s="84">
        <v>116618.22349999999</v>
      </c>
      <c r="E3193">
        <v>40881.843066667498</v>
      </c>
      <c r="F3193">
        <v>0</v>
      </c>
      <c r="G3193">
        <v>0</v>
      </c>
      <c r="H3193">
        <v>4695.375</v>
      </c>
      <c r="I3193">
        <v>4695.375</v>
      </c>
      <c r="J3193">
        <v>0.98928883311036198</v>
      </c>
      <c r="K3193">
        <v>4695.375</v>
      </c>
      <c r="L3193">
        <v>4695.375</v>
      </c>
      <c r="M3193" s="38">
        <f>IF(OR(Beazley_data[[#This Row],[total_RC]]&lt;0.6,Beazley_data[[#This Row],[total_RC]]&gt;2),1,Beazley_data[[#This Row],[total_RC]])</f>
        <v>0.98928883311036198</v>
      </c>
      <c r="P3193" s="39" t="str">
        <f>Beazley_data[[#This Row],[key]]</f>
        <v>W32015</v>
      </c>
      <c r="Q3193" s="40">
        <f>Beazley_data[[#This Row],[WEP]]</f>
        <v>116618.22349999999</v>
      </c>
      <c r="R3193" s="40">
        <f t="shared" si="395"/>
        <v>138152.85</v>
      </c>
      <c r="S3193" s="41">
        <f t="shared" si="396"/>
        <v>0.15587536920157646</v>
      </c>
      <c r="U3193" s="42">
        <f>Beazley_data[[#This Row],[Acq_costs]]</f>
        <v>40881.843066667498</v>
      </c>
      <c r="V3193" s="40">
        <f t="shared" si="397"/>
        <v>54675.39</v>
      </c>
      <c r="W3193" s="43">
        <f t="shared" si="398"/>
        <v>0.25228072325286571</v>
      </c>
      <c r="Y3193" s="44">
        <f>Beazley_data[[#This Row],[total_RC]]</f>
        <v>0.98928883311036198</v>
      </c>
      <c r="Z3193" s="45">
        <f t="shared" si="399"/>
        <v>0.94464912912685395</v>
      </c>
      <c r="AA3193" s="43">
        <f t="shared" si="400"/>
        <v>-4.7255327514850759E-2</v>
      </c>
      <c r="AD3193" s="42">
        <f>Beazley_data[[#This Row],[Cat_incurred]]+Beazley_data[[#This Row],[incurred_exc_cat]]</f>
        <v>4695.375</v>
      </c>
      <c r="AE3193" s="40">
        <f t="shared" si="401"/>
        <v>4950</v>
      </c>
      <c r="AF3193" s="43">
        <f t="shared" si="402"/>
        <v>5.1439393939393938E-2</v>
      </c>
    </row>
    <row r="3194" spans="1:32" x14ac:dyDescent="0.25">
      <c r="A3194" s="48" t="s">
        <v>3486</v>
      </c>
      <c r="B3194" s="48" t="s">
        <v>84</v>
      </c>
      <c r="C3194" s="49">
        <v>2016</v>
      </c>
      <c r="D3194" s="85">
        <v>237683.5643</v>
      </c>
      <c r="E3194" s="49">
        <v>83405.595966690002</v>
      </c>
      <c r="F3194" s="49">
        <v>0</v>
      </c>
      <c r="G3194" s="49">
        <v>0</v>
      </c>
      <c r="H3194" s="49">
        <v>2817.2249999999999</v>
      </c>
      <c r="I3194" s="49">
        <v>2817.2249999999999</v>
      </c>
      <c r="J3194" s="49">
        <v>1.0013397582592201</v>
      </c>
      <c r="K3194" s="49">
        <v>2817.2249999999999</v>
      </c>
      <c r="L3194" s="49">
        <v>2817.2249999999999</v>
      </c>
      <c r="M3194" s="38">
        <f>IF(OR(Beazley_data[[#This Row],[total_RC]]&lt;0.6,Beazley_data[[#This Row],[total_RC]]&gt;2),1,Beazley_data[[#This Row],[total_RC]])</f>
        <v>1.0013397582592201</v>
      </c>
      <c r="P3194" s="39" t="str">
        <f>Beazley_data[[#This Row],[key]]</f>
        <v>W32016</v>
      </c>
      <c r="Q3194" s="40">
        <f>Beazley_data[[#This Row],[WEP]]</f>
        <v>237683.5643</v>
      </c>
      <c r="R3194" s="40">
        <f t="shared" si="395"/>
        <v>249185.11199999999</v>
      </c>
      <c r="S3194" s="41">
        <f t="shared" si="396"/>
        <v>4.6156640770737521E-2</v>
      </c>
      <c r="U3194" s="42">
        <f>Beazley_data[[#This Row],[Acq_costs]]</f>
        <v>83405.595966690002</v>
      </c>
      <c r="V3194" s="40">
        <f t="shared" si="397"/>
        <v>103096.488</v>
      </c>
      <c r="W3194" s="43">
        <f t="shared" si="398"/>
        <v>0.19099478959273566</v>
      </c>
      <c r="Y3194" s="44">
        <f>Beazley_data[[#This Row],[total_RC]]</f>
        <v>1.0013397582592201</v>
      </c>
      <c r="Z3194" s="45">
        <f t="shared" si="399"/>
        <v>1.0002194707245</v>
      </c>
      <c r="AA3194" s="43">
        <f t="shared" si="400"/>
        <v>-1.1200417183526465E-3</v>
      </c>
      <c r="AD3194" s="42">
        <f>Beazley_data[[#This Row],[Cat_incurred]]+Beazley_data[[#This Row],[incurred_exc_cat]]</f>
        <v>2817.2249999999999</v>
      </c>
      <c r="AE3194" s="40">
        <f t="shared" si="401"/>
        <v>77759.88</v>
      </c>
      <c r="AF3194" s="43">
        <f t="shared" si="402"/>
        <v>0.96377019871944236</v>
      </c>
    </row>
    <row r="3195" spans="1:32" x14ac:dyDescent="0.25">
      <c r="A3195" s="46" t="s">
        <v>3487</v>
      </c>
      <c r="B3195" s="46" t="s">
        <v>84</v>
      </c>
      <c r="C3195">
        <v>2017</v>
      </c>
      <c r="D3195" s="84">
        <v>341122.50439999998</v>
      </c>
      <c r="E3195">
        <v>126103.082466691</v>
      </c>
      <c r="F3195">
        <v>0</v>
      </c>
      <c r="G3195">
        <v>0</v>
      </c>
      <c r="H3195">
        <v>1408.6125</v>
      </c>
      <c r="I3195">
        <v>1408.6125</v>
      </c>
      <c r="J3195">
        <v>1</v>
      </c>
      <c r="K3195">
        <v>1408.6125</v>
      </c>
      <c r="L3195">
        <v>1408.6125</v>
      </c>
      <c r="M3195" s="38">
        <f>IF(OR(Beazley_data[[#This Row],[total_RC]]&lt;0.6,Beazley_data[[#This Row],[total_RC]]&gt;2),1,Beazley_data[[#This Row],[total_RC]])</f>
        <v>1</v>
      </c>
      <c r="P3195" s="39" t="str">
        <f>Beazley_data[[#This Row],[key]]</f>
        <v>W32017</v>
      </c>
      <c r="Q3195" s="40">
        <f>Beazley_data[[#This Row],[WEP]]</f>
        <v>341122.50439999998</v>
      </c>
      <c r="R3195" s="40">
        <f t="shared" si="395"/>
        <v>340011.30108</v>
      </c>
      <c r="S3195" s="41">
        <f t="shared" si="396"/>
        <v>-3.2681364309668061E-3</v>
      </c>
      <c r="U3195" s="42">
        <f>Beazley_data[[#This Row],[Acq_costs]]</f>
        <v>126103.082466691</v>
      </c>
      <c r="V3195" s="40">
        <f t="shared" si="397"/>
        <v>137427.64332</v>
      </c>
      <c r="W3195" s="43">
        <f t="shared" si="398"/>
        <v>8.240380595729041E-2</v>
      </c>
      <c r="Y3195" s="44">
        <f>Beazley_data[[#This Row],[total_RC]]</f>
        <v>1</v>
      </c>
      <c r="Z3195" s="45">
        <f t="shared" si="399"/>
        <v>1</v>
      </c>
      <c r="AA3195" s="43">
        <f t="shared" si="400"/>
        <v>0</v>
      </c>
      <c r="AD3195" s="42">
        <f>Beazley_data[[#This Row],[Cat_incurred]]+Beazley_data[[#This Row],[incurred_exc_cat]]</f>
        <v>1408.6125</v>
      </c>
      <c r="AE3195" s="40">
        <f t="shared" si="401"/>
        <v>1485</v>
      </c>
      <c r="AF3195" s="43">
        <f t="shared" si="402"/>
        <v>5.1439393939393972E-2</v>
      </c>
    </row>
    <row r="3196" spans="1:32" x14ac:dyDescent="0.25">
      <c r="A3196" s="48" t="s">
        <v>3488</v>
      </c>
      <c r="B3196" s="48" t="s">
        <v>84</v>
      </c>
      <c r="C3196" s="49">
        <v>2018</v>
      </c>
      <c r="D3196" s="85">
        <v>566057.20900000003</v>
      </c>
      <c r="E3196" s="49">
        <v>238726.615726363</v>
      </c>
      <c r="F3196" s="49">
        <v>0</v>
      </c>
      <c r="G3196" s="49">
        <v>0</v>
      </c>
      <c r="H3196" s="49">
        <v>212884.17056999999</v>
      </c>
      <c r="I3196" s="49">
        <v>212884.17056999999</v>
      </c>
      <c r="J3196" s="49">
        <v>0.99972921724478303</v>
      </c>
      <c r="K3196" s="49">
        <v>212884.17056999999</v>
      </c>
      <c r="L3196" s="49">
        <v>212884.17056999999</v>
      </c>
      <c r="M3196" s="38">
        <f>IF(OR(Beazley_data[[#This Row],[total_RC]]&lt;0.6,Beazley_data[[#This Row],[total_RC]]&gt;2),1,Beazley_data[[#This Row],[total_RC]])</f>
        <v>0.99972921724478303</v>
      </c>
      <c r="P3196" s="39" t="str">
        <f>Beazley_data[[#This Row],[key]]</f>
        <v>W32018</v>
      </c>
      <c r="Q3196" s="40">
        <f>Beazley_data[[#This Row],[WEP]]</f>
        <v>566057.20900000003</v>
      </c>
      <c r="R3196" s="40">
        <f t="shared" si="395"/>
        <v>678697.44585599995</v>
      </c>
      <c r="S3196" s="41">
        <f t="shared" si="396"/>
        <v>0.16596531715827162</v>
      </c>
      <c r="U3196" s="42">
        <f>Beazley_data[[#This Row],[Acq_costs]]</f>
        <v>238726.615726363</v>
      </c>
      <c r="V3196" s="40">
        <f t="shared" si="397"/>
        <v>279519.63946799998</v>
      </c>
      <c r="W3196" s="43">
        <f t="shared" si="398"/>
        <v>0.14593974083279773</v>
      </c>
      <c r="Y3196" s="44">
        <f>Beazley_data[[#This Row],[total_RC]]</f>
        <v>0.99972921724478303</v>
      </c>
      <c r="Z3196" s="45">
        <f t="shared" si="399"/>
        <v>1</v>
      </c>
      <c r="AA3196" s="43">
        <f t="shared" si="400"/>
        <v>2.7078275521696948E-4</v>
      </c>
      <c r="AD3196" s="42">
        <f>Beazley_data[[#This Row],[Cat_incurred]]+Beazley_data[[#This Row],[incurred_exc_cat]]</f>
        <v>212884.17056999999</v>
      </c>
      <c r="AE3196" s="40">
        <f t="shared" si="401"/>
        <v>252776.96400000001</v>
      </c>
      <c r="AF3196" s="43">
        <f t="shared" si="402"/>
        <v>0.15781815240885644</v>
      </c>
    </row>
    <row r="3197" spans="1:32" x14ac:dyDescent="0.25">
      <c r="A3197" s="46" t="s">
        <v>3489</v>
      </c>
      <c r="B3197" s="46" t="s">
        <v>84</v>
      </c>
      <c r="C3197">
        <v>2019</v>
      </c>
      <c r="D3197" s="84">
        <v>819468.20719999995</v>
      </c>
      <c r="E3197">
        <v>315467.15403295</v>
      </c>
      <c r="F3197">
        <v>0</v>
      </c>
      <c r="G3197">
        <v>0</v>
      </c>
      <c r="H3197">
        <v>41596.514940000001</v>
      </c>
      <c r="I3197">
        <v>41596.514940000001</v>
      </c>
      <c r="J3197">
        <v>1.00530536598882</v>
      </c>
      <c r="K3197">
        <v>41596.514940000001</v>
      </c>
      <c r="L3197">
        <v>41596.514940000001</v>
      </c>
      <c r="M3197" s="38">
        <f>IF(OR(Beazley_data[[#This Row],[total_RC]]&lt;0.6,Beazley_data[[#This Row],[total_RC]]&gt;2),1,Beazley_data[[#This Row],[total_RC]])</f>
        <v>1.00530536598882</v>
      </c>
      <c r="P3197" s="39" t="str">
        <f>Beazley_data[[#This Row],[key]]</f>
        <v>W32019</v>
      </c>
      <c r="Q3197" s="40">
        <f>Beazley_data[[#This Row],[WEP]]</f>
        <v>819468.20719999995</v>
      </c>
      <c r="R3197" s="40">
        <f t="shared" si="395"/>
        <v>838558.77547200001</v>
      </c>
      <c r="S3197" s="41">
        <f t="shared" si="396"/>
        <v>2.2765927482250179E-2</v>
      </c>
      <c r="U3197" s="42">
        <f>Beazley_data[[#This Row],[Acq_costs]]</f>
        <v>315467.15403295</v>
      </c>
      <c r="V3197" s="40">
        <f t="shared" si="397"/>
        <v>324363.61280399997</v>
      </c>
      <c r="W3197" s="43">
        <f t="shared" si="398"/>
        <v>2.7427425333388898E-2</v>
      </c>
      <c r="Y3197" s="44">
        <f>Beazley_data[[#This Row],[total_RC]]</f>
        <v>1.00530536598882</v>
      </c>
      <c r="Z3197" s="45">
        <f t="shared" si="399"/>
        <v>1.0125426950852401</v>
      </c>
      <c r="AA3197" s="43">
        <f t="shared" si="400"/>
        <v>7.1476779513092873E-3</v>
      </c>
      <c r="AD3197" s="42">
        <f>Beazley_data[[#This Row],[Cat_incurred]]+Beazley_data[[#This Row],[incurred_exc_cat]]</f>
        <v>41596.514940000001</v>
      </c>
      <c r="AE3197" s="40">
        <f t="shared" si="401"/>
        <v>7001.28</v>
      </c>
      <c r="AF3197" s="43">
        <f t="shared" si="402"/>
        <v>-4.9412728729603739</v>
      </c>
    </row>
    <row r="3198" spans="1:32" x14ac:dyDescent="0.25">
      <c r="A3198" s="48" t="s">
        <v>3490</v>
      </c>
      <c r="B3198" s="48" t="s">
        <v>84</v>
      </c>
      <c r="C3198" s="49">
        <v>2020</v>
      </c>
      <c r="D3198" s="85">
        <v>470001.45270000002</v>
      </c>
      <c r="E3198" s="49">
        <v>181669.84670222001</v>
      </c>
      <c r="F3198" s="49">
        <v>0</v>
      </c>
      <c r="G3198" s="49">
        <v>0</v>
      </c>
      <c r="H3198" s="49">
        <v>37369.913658999998</v>
      </c>
      <c r="I3198" s="49">
        <v>58655.613659000002</v>
      </c>
      <c r="J3198" s="49">
        <v>0.99952891489251405</v>
      </c>
      <c r="K3198" s="49">
        <v>37369.913658999998</v>
      </c>
      <c r="L3198" s="49">
        <v>58655.613659000002</v>
      </c>
      <c r="M3198" s="38">
        <f>IF(OR(Beazley_data[[#This Row],[total_RC]]&lt;0.6,Beazley_data[[#This Row],[total_RC]]&gt;2),1,Beazley_data[[#This Row],[total_RC]])</f>
        <v>0.99952891489251405</v>
      </c>
      <c r="P3198" s="39" t="str">
        <f>Beazley_data[[#This Row],[key]]</f>
        <v>W32020</v>
      </c>
      <c r="Q3198" s="40">
        <f>Beazley_data[[#This Row],[WEP]]</f>
        <v>470001.45270000002</v>
      </c>
      <c r="R3198" s="40">
        <f t="shared" si="395"/>
        <v>516514.98584400001</v>
      </c>
      <c r="S3198" s="41">
        <f t="shared" si="396"/>
        <v>9.0052630453684834E-2</v>
      </c>
      <c r="U3198" s="42">
        <f>Beazley_data[[#This Row],[Acq_costs]]</f>
        <v>181669.84670222001</v>
      </c>
      <c r="V3198" s="40">
        <f t="shared" si="397"/>
        <v>197794.434156</v>
      </c>
      <c r="W3198" s="43">
        <f t="shared" si="398"/>
        <v>8.152194738231397E-2</v>
      </c>
      <c r="Y3198" s="44">
        <f>Beazley_data[[#This Row],[total_RC]]</f>
        <v>0.99952891489251405</v>
      </c>
      <c r="Z3198" s="45">
        <f t="shared" si="399"/>
        <v>1.01619521743547</v>
      </c>
      <c r="AA3198" s="43">
        <f t="shared" si="400"/>
        <v>1.6400689805464781E-2</v>
      </c>
      <c r="AD3198" s="42">
        <f>Beazley_data[[#This Row],[Cat_incurred]]+Beazley_data[[#This Row],[incurred_exc_cat]]</f>
        <v>58655.613659000002</v>
      </c>
      <c r="AE3198" s="40">
        <f t="shared" si="401"/>
        <v>14031.626399999999</v>
      </c>
      <c r="AF3198" s="43">
        <f t="shared" si="402"/>
        <v>-3.1802434006509754</v>
      </c>
    </row>
    <row r="3199" spans="1:32" x14ac:dyDescent="0.25">
      <c r="A3199" s="46" t="s">
        <v>3491</v>
      </c>
      <c r="B3199" s="46" t="s">
        <v>84</v>
      </c>
      <c r="C3199">
        <v>2021</v>
      </c>
      <c r="D3199" s="84">
        <v>842651.05839999998</v>
      </c>
      <c r="E3199">
        <v>348925.56419718597</v>
      </c>
      <c r="F3199">
        <v>0</v>
      </c>
      <c r="G3199">
        <v>0</v>
      </c>
      <c r="H3199">
        <v>42161.08683</v>
      </c>
      <c r="I3199">
        <v>98329.040729999993</v>
      </c>
      <c r="J3199">
        <v>1.10063422451733</v>
      </c>
      <c r="K3199">
        <v>42161.08683</v>
      </c>
      <c r="L3199">
        <v>98329.040729999993</v>
      </c>
      <c r="M3199" s="38">
        <f>IF(OR(Beazley_data[[#This Row],[total_RC]]&lt;0.6,Beazley_data[[#This Row],[total_RC]]&gt;2),1,Beazley_data[[#This Row],[total_RC]])</f>
        <v>1.10063422451733</v>
      </c>
      <c r="P3199" s="39" t="str">
        <f>Beazley_data[[#This Row],[key]]</f>
        <v>W32021</v>
      </c>
      <c r="Q3199" s="40">
        <f>Beazley_data[[#This Row],[WEP]]</f>
        <v>842651.05839999998</v>
      </c>
      <c r="R3199" s="40">
        <f t="shared" si="395"/>
        <v>815040.717084</v>
      </c>
      <c r="S3199" s="41">
        <f t="shared" si="396"/>
        <v>-3.3876026972962124E-2</v>
      </c>
      <c r="U3199" s="42">
        <f>Beazley_data[[#This Row],[Acq_costs]]</f>
        <v>348925.56419718597</v>
      </c>
      <c r="V3199" s="40">
        <f t="shared" si="397"/>
        <v>336097.24235999997</v>
      </c>
      <c r="W3199" s="43">
        <f t="shared" si="398"/>
        <v>-3.8168482868554288E-2</v>
      </c>
      <c r="Y3199" s="44">
        <f>Beazley_data[[#This Row],[total_RC]]</f>
        <v>1.10063422451733</v>
      </c>
      <c r="Z3199" s="45">
        <f t="shared" si="399"/>
        <v>1.11337213845514</v>
      </c>
      <c r="AA3199" s="43">
        <f t="shared" si="400"/>
        <v>1.1440841294524034E-2</v>
      </c>
      <c r="AD3199" s="42">
        <f>Beazley_data[[#This Row],[Cat_incurred]]+Beazley_data[[#This Row],[incurred_exc_cat]]</f>
        <v>98329.040729999993</v>
      </c>
      <c r="AE3199" s="40">
        <f t="shared" si="401"/>
        <v>495</v>
      </c>
      <c r="AF3199" s="43">
        <f t="shared" si="402"/>
        <v>-197.64452672727271</v>
      </c>
    </row>
    <row r="3200" spans="1:32" x14ac:dyDescent="0.25">
      <c r="A3200" s="48" t="s">
        <v>3492</v>
      </c>
      <c r="B3200" s="48" t="s">
        <v>84</v>
      </c>
      <c r="C3200" s="49">
        <v>2022</v>
      </c>
      <c r="D3200" s="85">
        <v>950066.29249999998</v>
      </c>
      <c r="E3200" s="49">
        <v>392907.14164850401</v>
      </c>
      <c r="F3200" s="49">
        <v>0</v>
      </c>
      <c r="G3200" s="49">
        <v>0</v>
      </c>
      <c r="H3200" s="49">
        <v>4064.3166000000001</v>
      </c>
      <c r="I3200" s="49">
        <v>118515.02129999999</v>
      </c>
      <c r="J3200" s="49">
        <v>0.99464427646669595</v>
      </c>
      <c r="K3200" s="49">
        <v>4064.3166000000001</v>
      </c>
      <c r="L3200" s="49">
        <v>118515.02129999999</v>
      </c>
      <c r="M3200" s="38">
        <f>IF(OR(Beazley_data[[#This Row],[total_RC]]&lt;0.6,Beazley_data[[#This Row],[total_RC]]&gt;2),1,Beazley_data[[#This Row],[total_RC]])</f>
        <v>0.99464427646669595</v>
      </c>
      <c r="P3200" s="39" t="str">
        <f>Beazley_data[[#This Row],[key]]</f>
        <v>W32022</v>
      </c>
      <c r="Q3200" s="40">
        <f>Beazley_data[[#This Row],[WEP]]</f>
        <v>950066.29249999998</v>
      </c>
      <c r="R3200" s="40">
        <f t="shared" si="395"/>
        <v>60067.626960000001</v>
      </c>
      <c r="S3200" s="41">
        <f t="shared" si="396"/>
        <v>-14.816611052949776</v>
      </c>
      <c r="U3200" s="42">
        <f>Beazley_data[[#This Row],[Acq_costs]]</f>
        <v>392907.14164850401</v>
      </c>
      <c r="V3200" s="40">
        <f t="shared" si="397"/>
        <v>23109.329099999999</v>
      </c>
      <c r="W3200" s="43">
        <f t="shared" si="398"/>
        <v>-16.002100751099004</v>
      </c>
      <c r="Y3200" s="44">
        <f>Beazley_data[[#This Row],[total_RC]]</f>
        <v>0.99464427646669595</v>
      </c>
      <c r="Z3200" s="45">
        <f t="shared" si="399"/>
        <v>1.0594788283601</v>
      </c>
      <c r="AA3200" s="43">
        <f t="shared" si="400"/>
        <v>6.1194759307986665E-2</v>
      </c>
      <c r="AD3200" s="42">
        <f>Beazley_data[[#This Row],[Cat_incurred]]+Beazley_data[[#This Row],[incurred_exc_cat]]</f>
        <v>118515.02129999999</v>
      </c>
      <c r="AE3200" s="40">
        <f t="shared" si="401"/>
        <v>0</v>
      </c>
      <c r="AF3200" s="43" t="str">
        <f t="shared" si="402"/>
        <v>no values</v>
      </c>
    </row>
    <row r="3201" spans="1:32" x14ac:dyDescent="0.25">
      <c r="A3201" s="46" t="s">
        <v>3493</v>
      </c>
      <c r="B3201" s="46" t="s">
        <v>84</v>
      </c>
      <c r="C3201">
        <v>2023</v>
      </c>
      <c r="D3201" s="84">
        <v>1206850.1336999999</v>
      </c>
      <c r="E3201">
        <v>527626.93500505702</v>
      </c>
      <c r="F3201">
        <v>0</v>
      </c>
      <c r="G3201">
        <v>0</v>
      </c>
      <c r="H3201">
        <v>678.38778000000002</v>
      </c>
      <c r="I3201">
        <v>6938.88778</v>
      </c>
      <c r="J3201">
        <v>1.0073037689098301</v>
      </c>
      <c r="K3201">
        <v>678.38778000000002</v>
      </c>
      <c r="L3201">
        <v>6938.88778</v>
      </c>
      <c r="M3201" s="38">
        <f>IF(OR(Beazley_data[[#This Row],[total_RC]]&lt;0.6,Beazley_data[[#This Row],[total_RC]]&gt;2),1,Beazley_data[[#This Row],[total_RC]])</f>
        <v>1.0073037689098301</v>
      </c>
      <c r="P3201" s="39" t="str">
        <f>Beazley_data[[#This Row],[key]]</f>
        <v>W32023</v>
      </c>
      <c r="Q3201" s="40">
        <f>Beazley_data[[#This Row],[WEP]]</f>
        <v>1206850.1336999999</v>
      </c>
      <c r="R3201" s="40">
        <f t="shared" si="395"/>
        <v>0</v>
      </c>
      <c r="S3201" s="41" t="str">
        <f t="shared" si="396"/>
        <v>no values</v>
      </c>
      <c r="U3201" s="42">
        <f>Beazley_data[[#This Row],[Acq_costs]]</f>
        <v>527626.93500505702</v>
      </c>
      <c r="V3201" s="40">
        <f t="shared" si="397"/>
        <v>0</v>
      </c>
      <c r="W3201" s="43" t="str">
        <f t="shared" si="398"/>
        <v>no values</v>
      </c>
      <c r="Y3201" s="44">
        <f>Beazley_data[[#This Row],[total_RC]]</f>
        <v>1.0073037689098301</v>
      </c>
      <c r="Z3201" s="45">
        <f t="shared" si="399"/>
        <v>0</v>
      </c>
      <c r="AA3201" s="43" t="str">
        <f t="shared" si="400"/>
        <v>no values</v>
      </c>
      <c r="AD3201" s="42">
        <f>Beazley_data[[#This Row],[Cat_incurred]]+Beazley_data[[#This Row],[incurred_exc_cat]]</f>
        <v>6938.88778</v>
      </c>
      <c r="AE3201" s="40">
        <f t="shared" si="401"/>
        <v>0</v>
      </c>
      <c r="AF3201" s="43" t="str">
        <f t="shared" si="402"/>
        <v>no values</v>
      </c>
    </row>
    <row r="3202" spans="1:32" x14ac:dyDescent="0.25">
      <c r="A3202" s="48" t="s">
        <v>3494</v>
      </c>
      <c r="B3202" s="48" t="s">
        <v>84</v>
      </c>
      <c r="C3202" s="49">
        <v>2024</v>
      </c>
      <c r="D3202" s="85">
        <v>269574.27470000001</v>
      </c>
      <c r="E3202" s="49">
        <v>97098.072073442498</v>
      </c>
      <c r="F3202" s="49">
        <v>0</v>
      </c>
      <c r="G3202" s="49">
        <v>0</v>
      </c>
      <c r="H3202" s="49">
        <v>0</v>
      </c>
      <c r="I3202" s="49">
        <v>0</v>
      </c>
      <c r="J3202" s="49">
        <v>1</v>
      </c>
      <c r="K3202" s="49">
        <v>0</v>
      </c>
      <c r="L3202" s="49">
        <v>0</v>
      </c>
      <c r="M3202" s="38">
        <f>IF(OR(Beazley_data[[#This Row],[total_RC]]&lt;0.6,Beazley_data[[#This Row],[total_RC]]&gt;2),1,Beazley_data[[#This Row],[total_RC]])</f>
        <v>1</v>
      </c>
      <c r="P3202" s="39" t="str">
        <f>Beazley_data[[#This Row],[key]]</f>
        <v>W32024</v>
      </c>
      <c r="Q3202" s="40">
        <f>Beazley_data[[#This Row],[WEP]]</f>
        <v>269574.27470000001</v>
      </c>
      <c r="R3202" s="40">
        <f t="shared" ref="R3202:R3265" si="403">IFERROR(INDEX($AJ$4:$CZ$182,MATCH($B3202,$AI$4:$AI$182,0),MATCH($C3202&amp;"WEP",$AJ$1:$FQ$1,0)),0)</f>
        <v>0</v>
      </c>
      <c r="S3202" s="41" t="str">
        <f t="shared" ref="S3202:S3265" si="404">IFERROR((R3202-Q3202)/R3202,"no values")</f>
        <v>no values</v>
      </c>
      <c r="U3202" s="42">
        <f>Beazley_data[[#This Row],[Acq_costs]]</f>
        <v>97098.072073442498</v>
      </c>
      <c r="V3202" s="40">
        <f t="shared" ref="V3202:V3265" si="405">IFERROR(INDEX($AJ$4:$FQ$182,MATCH($B3202,$AI$4:$AI$182,0),MATCH($C3202&amp;"Acquisition Cost",$AJ$1:$FQ$1,0)),0)</f>
        <v>0</v>
      </c>
      <c r="W3202" s="43" t="str">
        <f t="shared" ref="W3202:W3265" si="406">IFERROR((V3202-U3202)/V3202,"no values")</f>
        <v>no values</v>
      </c>
      <c r="Y3202" s="44">
        <f>Beazley_data[[#This Row],[total_RC]]</f>
        <v>1</v>
      </c>
      <c r="Z3202" s="45">
        <f t="shared" ref="Z3202:Z3265" si="407">IFERROR(INDEX($AJ$4:$FQ$182,MATCH($B3202,$AI$4:$AI$182,0),MATCH($C3202&amp;"RC",$AJ$1:$FQ$1,0)),0)</f>
        <v>0</v>
      </c>
      <c r="AA3202" s="43" t="str">
        <f t="shared" ref="AA3202:AA3265" si="408">IFERROR((Z3202-Y3202)/Z3202,"no values")</f>
        <v>no values</v>
      </c>
      <c r="AD3202" s="42">
        <f>Beazley_data[[#This Row],[Cat_incurred]]+Beazley_data[[#This Row],[incurred_exc_cat]]</f>
        <v>0</v>
      </c>
      <c r="AE3202" s="40">
        <f t="shared" ref="AE3202:AE3265" si="409">IFERROR(INDEX($AJ$4:$FQ$182,MATCH($B3202,$AI$4:$AI$182,0),MATCH($C3202&amp;"Total Incurred (Cat)",$AJ$1:$FQ$1,0)),0)+IFERROR(INDEX($AJ$4:$FQ$182,MATCH($B3202,$AI$4:$AI$182,0),MATCH($C3202&amp;"Total Incurred (Non Cat)",$AJ$1:$FQ$1,0)),0)</f>
        <v>0</v>
      </c>
      <c r="AF3202" s="43" t="str">
        <f t="shared" ref="AF3202:AF3265" si="410">IFERROR((AE3202-AD3202)/AE3202,"no values")</f>
        <v>no values</v>
      </c>
    </row>
    <row r="3203" spans="1:32" x14ac:dyDescent="0.25">
      <c r="A3203" s="46" t="s">
        <v>3495</v>
      </c>
      <c r="B3203" s="46" t="s">
        <v>176</v>
      </c>
      <c r="C3203">
        <v>2014</v>
      </c>
      <c r="D3203" s="84">
        <v>234.65180000000001</v>
      </c>
      <c r="E3203">
        <v>69.216491899929693</v>
      </c>
      <c r="F3203">
        <v>0</v>
      </c>
      <c r="G3203">
        <v>0</v>
      </c>
      <c r="H3203">
        <v>0</v>
      </c>
      <c r="I3203">
        <v>0</v>
      </c>
      <c r="K3203">
        <v>0</v>
      </c>
      <c r="L3203">
        <v>0</v>
      </c>
      <c r="M3203" s="38">
        <f>IF(OR(Beazley_data[[#This Row],[total_RC]]&lt;0.6,Beazley_data[[#This Row],[total_RC]]&gt;2),1,Beazley_data[[#This Row],[total_RC]])</f>
        <v>1</v>
      </c>
      <c r="P3203" s="39" t="str">
        <f>Beazley_data[[#This Row],[key]]</f>
        <v>W42014</v>
      </c>
      <c r="Q3203" s="40">
        <f>Beazley_data[[#This Row],[WEP]]</f>
        <v>234.65180000000001</v>
      </c>
      <c r="R3203" s="40">
        <f t="shared" si="403"/>
        <v>0</v>
      </c>
      <c r="S3203" s="41" t="str">
        <f t="shared" si="404"/>
        <v>no values</v>
      </c>
      <c r="U3203" s="42">
        <f>Beazley_data[[#This Row],[Acq_costs]]</f>
        <v>69.216491899929693</v>
      </c>
      <c r="V3203" s="40">
        <f t="shared" si="405"/>
        <v>0</v>
      </c>
      <c r="W3203" s="43" t="str">
        <f t="shared" si="406"/>
        <v>no values</v>
      </c>
      <c r="Y3203" s="44">
        <f>Beazley_data[[#This Row],[total_RC]]</f>
        <v>0</v>
      </c>
      <c r="Z3203" s="45">
        <f t="shared" si="407"/>
        <v>0</v>
      </c>
      <c r="AA3203" s="43" t="str">
        <f t="shared" si="408"/>
        <v>no values</v>
      </c>
      <c r="AD3203" s="42">
        <f>Beazley_data[[#This Row],[Cat_incurred]]+Beazley_data[[#This Row],[incurred_exc_cat]]</f>
        <v>0</v>
      </c>
      <c r="AE3203" s="40">
        <f t="shared" si="409"/>
        <v>0</v>
      </c>
      <c r="AF3203" s="43" t="str">
        <f t="shared" si="410"/>
        <v>no values</v>
      </c>
    </row>
    <row r="3204" spans="1:32" x14ac:dyDescent="0.25">
      <c r="A3204" s="48" t="s">
        <v>3496</v>
      </c>
      <c r="B3204" s="48" t="s">
        <v>176</v>
      </c>
      <c r="C3204" s="49">
        <v>2015</v>
      </c>
      <c r="D3204" s="85">
        <v>3371845.5975000001</v>
      </c>
      <c r="E3204" s="49">
        <v>479714.21547060402</v>
      </c>
      <c r="F3204" s="49">
        <v>2528456.62</v>
      </c>
      <c r="G3204" s="49">
        <v>2533411.62</v>
      </c>
      <c r="H3204" s="49">
        <v>0</v>
      </c>
      <c r="I3204" s="49">
        <v>0</v>
      </c>
      <c r="J3204" s="49">
        <v>1.08748762161002</v>
      </c>
      <c r="K3204" s="49">
        <v>2528456.62</v>
      </c>
      <c r="L3204" s="49">
        <v>2533411.62</v>
      </c>
      <c r="M3204" s="38">
        <f>IF(OR(Beazley_data[[#This Row],[total_RC]]&lt;0.6,Beazley_data[[#This Row],[total_RC]]&gt;2),1,Beazley_data[[#This Row],[total_RC]])</f>
        <v>1.08748762161002</v>
      </c>
      <c r="P3204" s="39" t="str">
        <f>Beazley_data[[#This Row],[key]]</f>
        <v>W42015</v>
      </c>
      <c r="Q3204" s="40">
        <f>Beazley_data[[#This Row],[WEP]]</f>
        <v>3371845.5975000001</v>
      </c>
      <c r="R3204" s="40">
        <f t="shared" si="403"/>
        <v>3374149.8913228</v>
      </c>
      <c r="S3204" s="41">
        <f t="shared" si="404"/>
        <v>6.8292574337781864E-4</v>
      </c>
      <c r="U3204" s="42">
        <f>Beazley_data[[#This Row],[Acq_costs]]</f>
        <v>479714.21547060402</v>
      </c>
      <c r="V3204" s="40">
        <f t="shared" si="405"/>
        <v>484121.39328120003</v>
      </c>
      <c r="W3204" s="43">
        <f t="shared" si="406"/>
        <v>9.1034560169418483E-3</v>
      </c>
      <c r="Y3204" s="44">
        <f>Beazley_data[[#This Row],[total_RC]]</f>
        <v>1.08748762161002</v>
      </c>
      <c r="Z3204" s="45">
        <f t="shared" si="407"/>
        <v>1</v>
      </c>
      <c r="AA3204" s="43">
        <f t="shared" si="408"/>
        <v>-8.7487621610019994E-2</v>
      </c>
      <c r="AD3204" s="42">
        <f>Beazley_data[[#This Row],[Cat_incurred]]+Beazley_data[[#This Row],[incurred_exc_cat]]</f>
        <v>2533411.62</v>
      </c>
      <c r="AE3204" s="40">
        <f t="shared" si="409"/>
        <v>2611439.1800000002</v>
      </c>
      <c r="AF3204" s="43">
        <f t="shared" si="410"/>
        <v>2.9879141202132094E-2</v>
      </c>
    </row>
    <row r="3205" spans="1:32" x14ac:dyDescent="0.25">
      <c r="A3205" s="46" t="s">
        <v>3497</v>
      </c>
      <c r="B3205" s="46" t="s">
        <v>176</v>
      </c>
      <c r="C3205">
        <v>2016</v>
      </c>
      <c r="D3205" s="84">
        <v>3889192.9594000001</v>
      </c>
      <c r="E3205">
        <v>533285.74071590404</v>
      </c>
      <c r="F3205">
        <v>3069559</v>
      </c>
      <c r="G3205">
        <v>3083057</v>
      </c>
      <c r="H3205">
        <v>0</v>
      </c>
      <c r="I3205">
        <v>0</v>
      </c>
      <c r="J3205">
        <v>1</v>
      </c>
      <c r="K3205">
        <v>3069559</v>
      </c>
      <c r="L3205">
        <v>3083057</v>
      </c>
      <c r="M3205" s="38">
        <f>IF(OR(Beazley_data[[#This Row],[total_RC]]&lt;0.6,Beazley_data[[#This Row],[total_RC]]&gt;2),1,Beazley_data[[#This Row],[total_RC]])</f>
        <v>1</v>
      </c>
      <c r="P3205" s="39" t="str">
        <f>Beazley_data[[#This Row],[key]]</f>
        <v>W42016</v>
      </c>
      <c r="Q3205" s="40">
        <f>Beazley_data[[#This Row],[WEP]]</f>
        <v>3889192.9594000001</v>
      </c>
      <c r="R3205" s="40">
        <f t="shared" si="403"/>
        <v>3888391.6023964002</v>
      </c>
      <c r="S3205" s="41">
        <f t="shared" si="404"/>
        <v>-2.0608958292832384E-4</v>
      </c>
      <c r="U3205" s="42">
        <f>Beazley_data[[#This Row],[Acq_costs]]</f>
        <v>533285.74071590404</v>
      </c>
      <c r="V3205" s="40">
        <f t="shared" si="405"/>
        <v>535024.97245560004</v>
      </c>
      <c r="W3205" s="43">
        <f t="shared" si="406"/>
        <v>3.2507487112488605E-3</v>
      </c>
      <c r="Y3205" s="44">
        <f>Beazley_data[[#This Row],[total_RC]]</f>
        <v>1</v>
      </c>
      <c r="Z3205" s="45">
        <f t="shared" si="407"/>
        <v>1</v>
      </c>
      <c r="AA3205" s="43">
        <f t="shared" si="408"/>
        <v>0</v>
      </c>
      <c r="AD3205" s="42">
        <f>Beazley_data[[#This Row],[Cat_incurred]]+Beazley_data[[#This Row],[incurred_exc_cat]]</f>
        <v>3083057</v>
      </c>
      <c r="AE3205" s="40">
        <f t="shared" si="409"/>
        <v>3182689.9</v>
      </c>
      <c r="AF3205" s="43">
        <f t="shared" si="410"/>
        <v>3.1304620660655598E-2</v>
      </c>
    </row>
    <row r="3206" spans="1:32" x14ac:dyDescent="0.25">
      <c r="A3206" s="48" t="s">
        <v>3498</v>
      </c>
      <c r="B3206" s="48" t="s">
        <v>176</v>
      </c>
      <c r="C3206" s="49">
        <v>2017</v>
      </c>
      <c r="D3206" s="85">
        <v>3636390.3446</v>
      </c>
      <c r="E3206" s="49">
        <v>500843.64539952402</v>
      </c>
      <c r="F3206" s="49">
        <v>2789740.98</v>
      </c>
      <c r="G3206" s="49">
        <v>2815722.98</v>
      </c>
      <c r="H3206" s="49">
        <v>1282.2505349999999</v>
      </c>
      <c r="I3206" s="49">
        <v>1282.2505349999999</v>
      </c>
      <c r="J3206" s="49">
        <v>0.98038806380471899</v>
      </c>
      <c r="K3206" s="49">
        <v>2791023.2305350001</v>
      </c>
      <c r="L3206" s="49">
        <v>2817005.2305350001</v>
      </c>
      <c r="M3206" s="38">
        <f>IF(OR(Beazley_data[[#This Row],[total_RC]]&lt;0.6,Beazley_data[[#This Row],[total_RC]]&gt;2),1,Beazley_data[[#This Row],[total_RC]])</f>
        <v>0.98038806380471899</v>
      </c>
      <c r="P3206" s="39" t="str">
        <f>Beazley_data[[#This Row],[key]]</f>
        <v>W42017</v>
      </c>
      <c r="Q3206" s="40">
        <f>Beazley_data[[#This Row],[WEP]]</f>
        <v>3636390.3446</v>
      </c>
      <c r="R3206" s="40">
        <f t="shared" si="403"/>
        <v>3631903.2286191201</v>
      </c>
      <c r="S3206" s="41">
        <f t="shared" si="404"/>
        <v>-1.2354723401002917E-3</v>
      </c>
      <c r="U3206" s="42">
        <f>Beazley_data[[#This Row],[Acq_costs]]</f>
        <v>500843.64539952402</v>
      </c>
      <c r="V3206" s="40">
        <f t="shared" si="405"/>
        <v>502244.24083676399</v>
      </c>
      <c r="W3206" s="43">
        <f t="shared" si="406"/>
        <v>2.7886739625057918E-3</v>
      </c>
      <c r="Y3206" s="44">
        <f>Beazley_data[[#This Row],[total_RC]]</f>
        <v>0.98038806380471899</v>
      </c>
      <c r="Z3206" s="45">
        <f t="shared" si="407"/>
        <v>0.98051853352634799</v>
      </c>
      <c r="AA3206" s="43">
        <f t="shared" si="408"/>
        <v>1.3306196381600044E-4</v>
      </c>
      <c r="AD3206" s="42">
        <f>Beazley_data[[#This Row],[Cat_incurred]]+Beazley_data[[#This Row],[incurred_exc_cat]]</f>
        <v>2817005.2305350001</v>
      </c>
      <c r="AE3206" s="40">
        <f t="shared" si="409"/>
        <v>2913601.6432159999</v>
      </c>
      <c r="AF3206" s="43">
        <f t="shared" si="410"/>
        <v>3.3153610036538085E-2</v>
      </c>
    </row>
    <row r="3207" spans="1:32" x14ac:dyDescent="0.25">
      <c r="A3207" s="46" t="s">
        <v>3499</v>
      </c>
      <c r="B3207" s="46" t="s">
        <v>176</v>
      </c>
      <c r="C3207">
        <v>2018</v>
      </c>
      <c r="D3207" s="84">
        <v>33914.853799999997</v>
      </c>
      <c r="E3207">
        <v>10447.356101994999</v>
      </c>
      <c r="F3207">
        <v>0</v>
      </c>
      <c r="G3207">
        <v>0</v>
      </c>
      <c r="H3207">
        <v>0</v>
      </c>
      <c r="I3207">
        <v>0</v>
      </c>
      <c r="J3207">
        <v>0.90720356679789305</v>
      </c>
      <c r="K3207">
        <v>0</v>
      </c>
      <c r="L3207">
        <v>0</v>
      </c>
      <c r="M3207" s="38">
        <f>IF(OR(Beazley_data[[#This Row],[total_RC]]&lt;0.6,Beazley_data[[#This Row],[total_RC]]&gt;2),1,Beazley_data[[#This Row],[total_RC]])</f>
        <v>0.90720356679789305</v>
      </c>
      <c r="P3207" s="39" t="str">
        <f>Beazley_data[[#This Row],[key]]</f>
        <v>W42018</v>
      </c>
      <c r="Q3207" s="40">
        <f>Beazley_data[[#This Row],[WEP]]</f>
        <v>33914.853799999997</v>
      </c>
      <c r="R3207" s="40">
        <f t="shared" si="403"/>
        <v>57302.890489809201</v>
      </c>
      <c r="S3207" s="41">
        <f t="shared" si="404"/>
        <v>0.408147590634517</v>
      </c>
      <c r="U3207" s="42">
        <f>Beazley_data[[#This Row],[Acq_costs]]</f>
        <v>10447.356101994999</v>
      </c>
      <c r="V3207" s="40">
        <f t="shared" si="405"/>
        <v>18200.870018950802</v>
      </c>
      <c r="W3207" s="43">
        <f t="shared" si="406"/>
        <v>0.42599688415349485</v>
      </c>
      <c r="Y3207" s="44">
        <f>Beazley_data[[#This Row],[total_RC]]</f>
        <v>0.90720356679789305</v>
      </c>
      <c r="Z3207" s="45">
        <f t="shared" si="407"/>
        <v>0.86175426011518996</v>
      </c>
      <c r="AA3207" s="43">
        <f t="shared" si="408"/>
        <v>-5.2740449088848035E-2</v>
      </c>
      <c r="AD3207" s="42">
        <f>Beazley_data[[#This Row],[Cat_incurred]]+Beazley_data[[#This Row],[incurred_exc_cat]]</f>
        <v>0</v>
      </c>
      <c r="AE3207" s="40">
        <f t="shared" si="409"/>
        <v>0</v>
      </c>
      <c r="AF3207" s="43" t="str">
        <f t="shared" si="410"/>
        <v>no values</v>
      </c>
    </row>
    <row r="3208" spans="1:32" x14ac:dyDescent="0.25">
      <c r="A3208" s="48" t="s">
        <v>3500</v>
      </c>
      <c r="B3208" s="48" t="s">
        <v>176</v>
      </c>
      <c r="C3208" s="49">
        <v>2019</v>
      </c>
      <c r="D3208" s="85">
        <v>4225.9962999999998</v>
      </c>
      <c r="E3208" s="49">
        <v>1529.29622943293</v>
      </c>
      <c r="F3208" s="49">
        <v>0</v>
      </c>
      <c r="G3208" s="49">
        <v>0</v>
      </c>
      <c r="H3208" s="49">
        <v>0</v>
      </c>
      <c r="I3208" s="49">
        <v>0</v>
      </c>
      <c r="J3208" s="49">
        <v>1.0170956672556599</v>
      </c>
      <c r="K3208" s="49">
        <v>0</v>
      </c>
      <c r="L3208" s="49">
        <v>0</v>
      </c>
      <c r="M3208" s="38">
        <f>IF(OR(Beazley_data[[#This Row],[total_RC]]&lt;0.6,Beazley_data[[#This Row],[total_RC]]&gt;2),1,Beazley_data[[#This Row],[total_RC]])</f>
        <v>1.0170956672556599</v>
      </c>
      <c r="P3208" s="39" t="str">
        <f>Beazley_data[[#This Row],[key]]</f>
        <v>W42019</v>
      </c>
      <c r="Q3208" s="40">
        <f>Beazley_data[[#This Row],[WEP]]</f>
        <v>4225.9962999999998</v>
      </c>
      <c r="R3208" s="40">
        <f t="shared" si="403"/>
        <v>47144.137477828401</v>
      </c>
      <c r="S3208" s="41">
        <f t="shared" si="404"/>
        <v>0.91036008873876506</v>
      </c>
      <c r="U3208" s="42">
        <f>Beazley_data[[#This Row],[Acq_costs]]</f>
        <v>1529.29622943293</v>
      </c>
      <c r="V3208" s="40">
        <f t="shared" si="405"/>
        <v>15735.299998036</v>
      </c>
      <c r="W3208" s="43">
        <f t="shared" si="406"/>
        <v>0.90281111706648054</v>
      </c>
      <c r="Y3208" s="44">
        <f>Beazley_data[[#This Row],[total_RC]]</f>
        <v>1.0170956672556599</v>
      </c>
      <c r="Z3208" s="45">
        <f t="shared" si="407"/>
        <v>1.0453428861909999</v>
      </c>
      <c r="AA3208" s="43">
        <f t="shared" si="408"/>
        <v>2.7021965049445793E-2</v>
      </c>
      <c r="AD3208" s="42">
        <f>Beazley_data[[#This Row],[Cat_incurred]]+Beazley_data[[#This Row],[incurred_exc_cat]]</f>
        <v>0</v>
      </c>
      <c r="AE3208" s="40">
        <f t="shared" si="409"/>
        <v>0</v>
      </c>
      <c r="AF3208" s="43" t="str">
        <f t="shared" si="410"/>
        <v>no values</v>
      </c>
    </row>
    <row r="3209" spans="1:32" x14ac:dyDescent="0.25">
      <c r="A3209" s="46" t="s">
        <v>3501</v>
      </c>
      <c r="B3209" s="46" t="s">
        <v>176</v>
      </c>
      <c r="C3209">
        <v>2020</v>
      </c>
      <c r="D3209" s="84">
        <v>14007.7287</v>
      </c>
      <c r="E3209">
        <v>4782.7034853553496</v>
      </c>
      <c r="F3209">
        <v>0</v>
      </c>
      <c r="G3209">
        <v>0</v>
      </c>
      <c r="H3209">
        <v>0</v>
      </c>
      <c r="I3209">
        <v>0</v>
      </c>
      <c r="J3209">
        <v>1.0410933208937601</v>
      </c>
      <c r="K3209">
        <v>0</v>
      </c>
      <c r="L3209">
        <v>0</v>
      </c>
      <c r="M3209" s="38">
        <f>IF(OR(Beazley_data[[#This Row],[total_RC]]&lt;0.6,Beazley_data[[#This Row],[total_RC]]&gt;2),1,Beazley_data[[#This Row],[total_RC]])</f>
        <v>1.0410933208937601</v>
      </c>
      <c r="P3209" s="39" t="str">
        <f>Beazley_data[[#This Row],[key]]</f>
        <v>W42020</v>
      </c>
      <c r="Q3209" s="40">
        <f>Beazley_data[[#This Row],[WEP]]</f>
        <v>14007.7287</v>
      </c>
      <c r="R3209" s="40">
        <f t="shared" si="403"/>
        <v>41898.247894610402</v>
      </c>
      <c r="S3209" s="41">
        <f t="shared" si="404"/>
        <v>0.66567268552053482</v>
      </c>
      <c r="U3209" s="42">
        <f>Beazley_data[[#This Row],[Acq_costs]]</f>
        <v>4782.7034853553496</v>
      </c>
      <c r="V3209" s="40">
        <f t="shared" si="405"/>
        <v>15587.748956982799</v>
      </c>
      <c r="W3209" s="43">
        <f t="shared" si="406"/>
        <v>0.69317548681634023</v>
      </c>
      <c r="Y3209" s="44">
        <f>Beazley_data[[#This Row],[total_RC]]</f>
        <v>1.0410933208937601</v>
      </c>
      <c r="Z3209" s="45">
        <f t="shared" si="407"/>
        <v>1.0093800465048699</v>
      </c>
      <c r="AA3209" s="43">
        <f t="shared" si="408"/>
        <v>-3.1418566771457525E-2</v>
      </c>
      <c r="AD3209" s="42">
        <f>Beazley_data[[#This Row],[Cat_incurred]]+Beazley_data[[#This Row],[incurred_exc_cat]]</f>
        <v>0</v>
      </c>
      <c r="AE3209" s="40">
        <f t="shared" si="409"/>
        <v>0</v>
      </c>
      <c r="AF3209" s="43" t="str">
        <f t="shared" si="410"/>
        <v>no values</v>
      </c>
    </row>
    <row r="3210" spans="1:32" x14ac:dyDescent="0.25">
      <c r="A3210" s="48" t="s">
        <v>3502</v>
      </c>
      <c r="B3210" s="48" t="s">
        <v>176</v>
      </c>
      <c r="C3210" s="49">
        <v>2021</v>
      </c>
      <c r="D3210" s="85">
        <v>71929.849300000002</v>
      </c>
      <c r="E3210" s="49">
        <v>26764.969431657599</v>
      </c>
      <c r="F3210" s="49">
        <v>0</v>
      </c>
      <c r="G3210" s="49">
        <v>0</v>
      </c>
      <c r="H3210" s="49">
        <v>1685.4888203999999</v>
      </c>
      <c r="I3210" s="49">
        <v>1685.4888203999999</v>
      </c>
      <c r="J3210" s="49">
        <v>0.99974416564166202</v>
      </c>
      <c r="K3210" s="49">
        <v>1685.4888203999999</v>
      </c>
      <c r="L3210" s="49">
        <v>1685.4888203999999</v>
      </c>
      <c r="M3210" s="38">
        <f>IF(OR(Beazley_data[[#This Row],[total_RC]]&lt;0.6,Beazley_data[[#This Row],[total_RC]]&gt;2),1,Beazley_data[[#This Row],[total_RC]])</f>
        <v>0.99974416564166202</v>
      </c>
      <c r="P3210" s="39" t="str">
        <f>Beazley_data[[#This Row],[key]]</f>
        <v>W42021</v>
      </c>
      <c r="Q3210" s="40">
        <f>Beazley_data[[#This Row],[WEP]]</f>
        <v>71929.849300000002</v>
      </c>
      <c r="R3210" s="40">
        <f t="shared" si="403"/>
        <v>63587.017487427598</v>
      </c>
      <c r="S3210" s="41">
        <f t="shared" si="404"/>
        <v>-0.13120338305255386</v>
      </c>
      <c r="U3210" s="42">
        <f>Beazley_data[[#This Row],[Acq_costs]]</f>
        <v>26764.969431657599</v>
      </c>
      <c r="V3210" s="40">
        <f t="shared" si="405"/>
        <v>27228.9783678944</v>
      </c>
      <c r="W3210" s="43">
        <f t="shared" si="406"/>
        <v>1.7040996910259149E-2</v>
      </c>
      <c r="Y3210" s="44">
        <f>Beazley_data[[#This Row],[total_RC]]</f>
        <v>0.99974416564166202</v>
      </c>
      <c r="Z3210" s="45">
        <f t="shared" si="407"/>
        <v>1.01428202931648</v>
      </c>
      <c r="AA3210" s="43">
        <f t="shared" si="408"/>
        <v>1.4333157104848853E-2</v>
      </c>
      <c r="AD3210" s="42">
        <f>Beazley_data[[#This Row],[Cat_incurred]]+Beazley_data[[#This Row],[incurred_exc_cat]]</f>
        <v>1685.4888203999999</v>
      </c>
      <c r="AE3210" s="40">
        <f t="shared" si="409"/>
        <v>0</v>
      </c>
      <c r="AF3210" s="43" t="str">
        <f t="shared" si="410"/>
        <v>no values</v>
      </c>
    </row>
    <row r="3211" spans="1:32" x14ac:dyDescent="0.25">
      <c r="A3211" s="46" t="s">
        <v>3503</v>
      </c>
      <c r="B3211" s="46" t="s">
        <v>176</v>
      </c>
      <c r="C3211">
        <v>2022</v>
      </c>
      <c r="D3211" s="84">
        <v>64067.626100000001</v>
      </c>
      <c r="E3211">
        <v>21853.864655715901</v>
      </c>
      <c r="F3211">
        <v>0</v>
      </c>
      <c r="G3211">
        <v>0</v>
      </c>
      <c r="H3211">
        <v>5365.0649999999996</v>
      </c>
      <c r="I3211">
        <v>5365.0649999999996</v>
      </c>
      <c r="J3211">
        <v>0.98931455047544303</v>
      </c>
      <c r="K3211">
        <v>5365.0649999999996</v>
      </c>
      <c r="L3211">
        <v>5365.0649999999996</v>
      </c>
      <c r="M3211" s="38">
        <f>IF(OR(Beazley_data[[#This Row],[total_RC]]&lt;0.6,Beazley_data[[#This Row],[total_RC]]&gt;2),1,Beazley_data[[#This Row],[total_RC]])</f>
        <v>0.98931455047544303</v>
      </c>
      <c r="P3211" s="39" t="str">
        <f>Beazley_data[[#This Row],[key]]</f>
        <v>W42022</v>
      </c>
      <c r="Q3211" s="40">
        <f>Beazley_data[[#This Row],[WEP]]</f>
        <v>64067.626100000001</v>
      </c>
      <c r="R3211" s="40">
        <f t="shared" si="403"/>
        <v>3.1759863088000002</v>
      </c>
      <c r="S3211" s="41">
        <f t="shared" si="404"/>
        <v>-20171.513314204749</v>
      </c>
      <c r="U3211" s="42">
        <f>Beazley_data[[#This Row],[Acq_costs]]</f>
        <v>21853.864655715901</v>
      </c>
      <c r="V3211" s="40">
        <f t="shared" si="405"/>
        <v>6.1749148800000001E-2</v>
      </c>
      <c r="W3211" s="43">
        <f t="shared" si="406"/>
        <v>-353912.61792692274</v>
      </c>
      <c r="Y3211" s="44">
        <f>Beazley_data[[#This Row],[total_RC]]</f>
        <v>0.98931455047544303</v>
      </c>
      <c r="Z3211" s="45">
        <f t="shared" si="407"/>
        <v>1</v>
      </c>
      <c r="AA3211" s="43">
        <f t="shared" si="408"/>
        <v>1.0685449524556967E-2</v>
      </c>
      <c r="AD3211" s="42">
        <f>Beazley_data[[#This Row],[Cat_incurred]]+Beazley_data[[#This Row],[incurred_exc_cat]]</f>
        <v>5365.0649999999996</v>
      </c>
      <c r="AE3211" s="40">
        <f t="shared" si="409"/>
        <v>0</v>
      </c>
      <c r="AF3211" s="43" t="str">
        <f t="shared" si="410"/>
        <v>no values</v>
      </c>
    </row>
    <row r="3212" spans="1:32" x14ac:dyDescent="0.25">
      <c r="A3212" s="48" t="s">
        <v>3504</v>
      </c>
      <c r="B3212" s="48" t="s">
        <v>176</v>
      </c>
      <c r="C3212" s="49">
        <v>2023</v>
      </c>
      <c r="D3212" s="85">
        <v>64550.662700000001</v>
      </c>
      <c r="E3212" s="49">
        <v>21707.844577542801</v>
      </c>
      <c r="F3212" s="49">
        <v>0</v>
      </c>
      <c r="G3212" s="49">
        <v>0</v>
      </c>
      <c r="H3212" s="49">
        <v>0</v>
      </c>
      <c r="I3212" s="49">
        <v>0</v>
      </c>
      <c r="J3212" s="49">
        <v>0.98898679604288398</v>
      </c>
      <c r="K3212" s="49">
        <v>0</v>
      </c>
      <c r="L3212" s="49">
        <v>0</v>
      </c>
      <c r="M3212" s="38">
        <f>IF(OR(Beazley_data[[#This Row],[total_RC]]&lt;0.6,Beazley_data[[#This Row],[total_RC]]&gt;2),1,Beazley_data[[#This Row],[total_RC]])</f>
        <v>0.98898679604288398</v>
      </c>
      <c r="P3212" s="39" t="str">
        <f>Beazley_data[[#This Row],[key]]</f>
        <v>W42023</v>
      </c>
      <c r="Q3212" s="40">
        <f>Beazley_data[[#This Row],[WEP]]</f>
        <v>64550.662700000001</v>
      </c>
      <c r="R3212" s="40">
        <f t="shared" si="403"/>
        <v>0</v>
      </c>
      <c r="S3212" s="41" t="str">
        <f t="shared" si="404"/>
        <v>no values</v>
      </c>
      <c r="U3212" s="42">
        <f>Beazley_data[[#This Row],[Acq_costs]]</f>
        <v>21707.844577542801</v>
      </c>
      <c r="V3212" s="40">
        <f t="shared" si="405"/>
        <v>0</v>
      </c>
      <c r="W3212" s="43" t="str">
        <f t="shared" si="406"/>
        <v>no values</v>
      </c>
      <c r="Y3212" s="44">
        <f>Beazley_data[[#This Row],[total_RC]]</f>
        <v>0.98898679604288398</v>
      </c>
      <c r="Z3212" s="45">
        <f t="shared" si="407"/>
        <v>0</v>
      </c>
      <c r="AA3212" s="43" t="str">
        <f t="shared" si="408"/>
        <v>no values</v>
      </c>
      <c r="AD3212" s="42">
        <f>Beazley_data[[#This Row],[Cat_incurred]]+Beazley_data[[#This Row],[incurred_exc_cat]]</f>
        <v>0</v>
      </c>
      <c r="AE3212" s="40">
        <f t="shared" si="409"/>
        <v>0</v>
      </c>
      <c r="AF3212" s="43" t="str">
        <f t="shared" si="410"/>
        <v>no values</v>
      </c>
    </row>
    <row r="3213" spans="1:32" x14ac:dyDescent="0.25">
      <c r="A3213" s="46" t="s">
        <v>3505</v>
      </c>
      <c r="B3213" s="46" t="s">
        <v>176</v>
      </c>
      <c r="C3213">
        <v>2024</v>
      </c>
      <c r="D3213" s="84">
        <v>44309.577899999997</v>
      </c>
      <c r="E3213">
        <v>13283.006344407</v>
      </c>
      <c r="F3213">
        <v>0</v>
      </c>
      <c r="G3213">
        <v>0</v>
      </c>
      <c r="H3213">
        <v>0</v>
      </c>
      <c r="I3213">
        <v>0</v>
      </c>
      <c r="J3213">
        <v>0.98016219273420302</v>
      </c>
      <c r="K3213">
        <v>0</v>
      </c>
      <c r="L3213">
        <v>0</v>
      </c>
      <c r="M3213" s="38">
        <f>IF(OR(Beazley_data[[#This Row],[total_RC]]&lt;0.6,Beazley_data[[#This Row],[total_RC]]&gt;2),1,Beazley_data[[#This Row],[total_RC]])</f>
        <v>0.98016219273420302</v>
      </c>
      <c r="P3213" s="39" t="str">
        <f>Beazley_data[[#This Row],[key]]</f>
        <v>W42024</v>
      </c>
      <c r="Q3213" s="40">
        <f>Beazley_data[[#This Row],[WEP]]</f>
        <v>44309.577899999997</v>
      </c>
      <c r="R3213" s="40">
        <f t="shared" si="403"/>
        <v>0</v>
      </c>
      <c r="S3213" s="41" t="str">
        <f t="shared" si="404"/>
        <v>no values</v>
      </c>
      <c r="U3213" s="42">
        <f>Beazley_data[[#This Row],[Acq_costs]]</f>
        <v>13283.006344407</v>
      </c>
      <c r="V3213" s="40">
        <f t="shared" si="405"/>
        <v>0</v>
      </c>
      <c r="W3213" s="43" t="str">
        <f t="shared" si="406"/>
        <v>no values</v>
      </c>
      <c r="Y3213" s="44">
        <f>Beazley_data[[#This Row],[total_RC]]</f>
        <v>0.98016219273420302</v>
      </c>
      <c r="Z3213" s="45">
        <f t="shared" si="407"/>
        <v>0</v>
      </c>
      <c r="AA3213" s="43" t="str">
        <f t="shared" si="408"/>
        <v>no values</v>
      </c>
      <c r="AD3213" s="42">
        <f>Beazley_data[[#This Row],[Cat_incurred]]+Beazley_data[[#This Row],[incurred_exc_cat]]</f>
        <v>0</v>
      </c>
      <c r="AE3213" s="40">
        <f t="shared" si="409"/>
        <v>0</v>
      </c>
      <c r="AF3213" s="43" t="str">
        <f t="shared" si="410"/>
        <v>no values</v>
      </c>
    </row>
    <row r="3214" spans="1:32" x14ac:dyDescent="0.25">
      <c r="A3214" s="48" t="s">
        <v>3506</v>
      </c>
      <c r="B3214" s="48" t="s">
        <v>177</v>
      </c>
      <c r="C3214" s="49">
        <v>2013</v>
      </c>
      <c r="D3214" s="85">
        <v>13497.768099999999</v>
      </c>
      <c r="E3214" s="49">
        <v>2381.9590764705899</v>
      </c>
      <c r="F3214" s="49">
        <v>0</v>
      </c>
      <c r="G3214" s="49">
        <v>0</v>
      </c>
      <c r="H3214" s="49">
        <v>0</v>
      </c>
      <c r="I3214" s="49">
        <v>0</v>
      </c>
      <c r="J3214" s="49">
        <v>1.0794580078130001</v>
      </c>
      <c r="K3214" s="49">
        <v>0</v>
      </c>
      <c r="L3214" s="49">
        <v>0</v>
      </c>
      <c r="M3214" s="38">
        <f>IF(OR(Beazley_data[[#This Row],[total_RC]]&lt;0.6,Beazley_data[[#This Row],[total_RC]]&gt;2),1,Beazley_data[[#This Row],[total_RC]])</f>
        <v>1.0794580078130001</v>
      </c>
      <c r="P3214" s="39" t="str">
        <f>Beazley_data[[#This Row],[key]]</f>
        <v>W52013</v>
      </c>
      <c r="Q3214" s="40">
        <f>Beazley_data[[#This Row],[WEP]]</f>
        <v>13497.768099999999</v>
      </c>
      <c r="R3214" s="40">
        <f t="shared" si="403"/>
        <v>13497.768099999999</v>
      </c>
      <c r="S3214" s="41">
        <f t="shared" si="404"/>
        <v>0</v>
      </c>
      <c r="U3214" s="42">
        <f>Beazley_data[[#This Row],[Acq_costs]]</f>
        <v>2381.9590764705899</v>
      </c>
      <c r="V3214" s="40">
        <f t="shared" si="405"/>
        <v>2381.9591</v>
      </c>
      <c r="W3214" s="43">
        <f t="shared" si="406"/>
        <v>9.8781755321949817E-9</v>
      </c>
      <c r="Y3214" s="44">
        <f>Beazley_data[[#This Row],[total_RC]]</f>
        <v>1.0794580078130001</v>
      </c>
      <c r="Z3214" s="45">
        <f t="shared" si="407"/>
        <v>1.07945799880963</v>
      </c>
      <c r="AA3214" s="43">
        <f t="shared" si="408"/>
        <v>-8.3406395241194362E-9</v>
      </c>
      <c r="AD3214" s="42">
        <f>Beazley_data[[#This Row],[Cat_incurred]]+Beazley_data[[#This Row],[incurred_exc_cat]]</f>
        <v>0</v>
      </c>
      <c r="AE3214" s="40">
        <f t="shared" si="409"/>
        <v>0</v>
      </c>
      <c r="AF3214" s="43" t="str">
        <f t="shared" si="410"/>
        <v>no values</v>
      </c>
    </row>
    <row r="3215" spans="1:32" x14ac:dyDescent="0.25">
      <c r="A3215" s="46" t="s">
        <v>3507</v>
      </c>
      <c r="B3215" s="46" t="s">
        <v>177</v>
      </c>
      <c r="C3215">
        <v>2017</v>
      </c>
      <c r="D3215" s="84">
        <v>76700</v>
      </c>
      <c r="E3215">
        <v>41300</v>
      </c>
      <c r="F3215">
        <v>0</v>
      </c>
      <c r="G3215">
        <v>0</v>
      </c>
      <c r="H3215">
        <v>0</v>
      </c>
      <c r="I3215">
        <v>0</v>
      </c>
      <c r="J3215">
        <v>1</v>
      </c>
      <c r="K3215">
        <v>0</v>
      </c>
      <c r="L3215">
        <v>0</v>
      </c>
      <c r="M3215" s="38">
        <f>IF(OR(Beazley_data[[#This Row],[total_RC]]&lt;0.6,Beazley_data[[#This Row],[total_RC]]&gt;2),1,Beazley_data[[#This Row],[total_RC]])</f>
        <v>1</v>
      </c>
      <c r="P3215" s="39" t="str">
        <f>Beazley_data[[#This Row],[key]]</f>
        <v>W52017</v>
      </c>
      <c r="Q3215" s="40">
        <f>Beazley_data[[#This Row],[WEP]]</f>
        <v>76700</v>
      </c>
      <c r="R3215" s="40">
        <f t="shared" si="403"/>
        <v>76700</v>
      </c>
      <c r="S3215" s="41">
        <f t="shared" si="404"/>
        <v>0</v>
      </c>
      <c r="U3215" s="42">
        <f>Beazley_data[[#This Row],[Acq_costs]]</f>
        <v>41300</v>
      </c>
      <c r="V3215" s="40">
        <f t="shared" si="405"/>
        <v>41300</v>
      </c>
      <c r="W3215" s="43">
        <f t="shared" si="406"/>
        <v>0</v>
      </c>
      <c r="Y3215" s="44">
        <f>Beazley_data[[#This Row],[total_RC]]</f>
        <v>1</v>
      </c>
      <c r="Z3215" s="45">
        <f t="shared" si="407"/>
        <v>1</v>
      </c>
      <c r="AA3215" s="43">
        <f t="shared" si="408"/>
        <v>0</v>
      </c>
      <c r="AD3215" s="42">
        <f>Beazley_data[[#This Row],[Cat_incurred]]+Beazley_data[[#This Row],[incurred_exc_cat]]</f>
        <v>0</v>
      </c>
      <c r="AE3215" s="40">
        <f t="shared" si="409"/>
        <v>54120</v>
      </c>
      <c r="AF3215" s="43">
        <f t="shared" si="410"/>
        <v>1</v>
      </c>
    </row>
    <row r="3216" spans="1:32" x14ac:dyDescent="0.25">
      <c r="A3216" s="48" t="s">
        <v>3508</v>
      </c>
      <c r="B3216" s="48" t="s">
        <v>177</v>
      </c>
      <c r="C3216" s="49">
        <v>2018</v>
      </c>
      <c r="D3216" s="85">
        <v>0</v>
      </c>
      <c r="E3216" s="49">
        <v>0</v>
      </c>
      <c r="F3216" s="49">
        <v>0</v>
      </c>
      <c r="G3216" s="49">
        <v>0</v>
      </c>
      <c r="H3216" s="49">
        <v>0</v>
      </c>
      <c r="I3216" s="49">
        <v>0</v>
      </c>
      <c r="J3216" s="49"/>
      <c r="K3216" s="49">
        <v>0</v>
      </c>
      <c r="L3216" s="49">
        <v>0</v>
      </c>
      <c r="M3216" s="38">
        <f>IF(OR(Beazley_data[[#This Row],[total_RC]]&lt;0.6,Beazley_data[[#This Row],[total_RC]]&gt;2),1,Beazley_data[[#This Row],[total_RC]])</f>
        <v>1</v>
      </c>
      <c r="P3216" s="39" t="str">
        <f>Beazley_data[[#This Row],[key]]</f>
        <v>W52018</v>
      </c>
      <c r="Q3216" s="40">
        <f>Beazley_data[[#This Row],[WEP]]</f>
        <v>0</v>
      </c>
      <c r="R3216" s="40">
        <f t="shared" si="403"/>
        <v>0</v>
      </c>
      <c r="S3216" s="41" t="str">
        <f t="shared" si="404"/>
        <v>no values</v>
      </c>
      <c r="U3216" s="42">
        <f>Beazley_data[[#This Row],[Acq_costs]]</f>
        <v>0</v>
      </c>
      <c r="V3216" s="40">
        <f t="shared" si="405"/>
        <v>0</v>
      </c>
      <c r="W3216" s="43" t="str">
        <f t="shared" si="406"/>
        <v>no values</v>
      </c>
      <c r="Y3216" s="44">
        <f>Beazley_data[[#This Row],[total_RC]]</f>
        <v>0</v>
      </c>
      <c r="Z3216" s="45">
        <f t="shared" si="407"/>
        <v>0</v>
      </c>
      <c r="AA3216" s="43" t="str">
        <f t="shared" si="408"/>
        <v>no values</v>
      </c>
      <c r="AD3216" s="42">
        <f>Beazley_data[[#This Row],[Cat_incurred]]+Beazley_data[[#This Row],[incurred_exc_cat]]</f>
        <v>0</v>
      </c>
      <c r="AE3216" s="40">
        <f t="shared" si="409"/>
        <v>0</v>
      </c>
      <c r="AF3216" s="43" t="str">
        <f t="shared" si="410"/>
        <v>no values</v>
      </c>
    </row>
    <row r="3217" spans="1:32" x14ac:dyDescent="0.25">
      <c r="A3217" s="46" t="s">
        <v>3509</v>
      </c>
      <c r="B3217" s="46" t="s">
        <v>178</v>
      </c>
      <c r="C3217">
        <v>2010</v>
      </c>
      <c r="D3217" s="84">
        <v>861812.39419999998</v>
      </c>
      <c r="E3217">
        <v>134698.38687843099</v>
      </c>
      <c r="F3217">
        <v>0</v>
      </c>
      <c r="G3217">
        <v>0</v>
      </c>
      <c r="H3217">
        <v>0</v>
      </c>
      <c r="I3217">
        <v>0</v>
      </c>
      <c r="J3217">
        <v>0.93542115655865699</v>
      </c>
      <c r="K3217">
        <v>0</v>
      </c>
      <c r="L3217">
        <v>0</v>
      </c>
      <c r="M3217" s="38">
        <f>IF(OR(Beazley_data[[#This Row],[total_RC]]&lt;0.6,Beazley_data[[#This Row],[total_RC]]&gt;2),1,Beazley_data[[#This Row],[total_RC]])</f>
        <v>0.93542115655865699</v>
      </c>
      <c r="P3217" s="39" t="str">
        <f>Beazley_data[[#This Row],[key]]</f>
        <v>W62010</v>
      </c>
      <c r="Q3217" s="40">
        <f>Beazley_data[[#This Row],[WEP]]</f>
        <v>861812.39419999998</v>
      </c>
      <c r="R3217" s="40">
        <f t="shared" si="403"/>
        <v>861812.39419999998</v>
      </c>
      <c r="S3217" s="41">
        <f t="shared" si="404"/>
        <v>0</v>
      </c>
      <c r="U3217" s="42">
        <f>Beazley_data[[#This Row],[Acq_costs]]</f>
        <v>134698.38687843099</v>
      </c>
      <c r="V3217" s="40">
        <f t="shared" si="405"/>
        <v>134698.38699999999</v>
      </c>
      <c r="W3217" s="43">
        <f t="shared" si="406"/>
        <v>9.0252750406270845E-10</v>
      </c>
      <c r="Y3217" s="44">
        <f>Beazley_data[[#This Row],[total_RC]]</f>
        <v>0.93542115655865699</v>
      </c>
      <c r="Z3217" s="45">
        <f t="shared" si="407"/>
        <v>0.93542115654464997</v>
      </c>
      <c r="AA3217" s="43">
        <f t="shared" si="408"/>
        <v>-1.4974022845090778E-11</v>
      </c>
      <c r="AD3217" s="42">
        <f>Beazley_data[[#This Row],[Cat_incurred]]+Beazley_data[[#This Row],[incurred_exc_cat]]</f>
        <v>0</v>
      </c>
      <c r="AE3217" s="40">
        <f t="shared" si="409"/>
        <v>0</v>
      </c>
      <c r="AF3217" s="43" t="str">
        <f t="shared" si="410"/>
        <v>no values</v>
      </c>
    </row>
    <row r="3218" spans="1:32" x14ac:dyDescent="0.25">
      <c r="A3218" s="48" t="s">
        <v>3510</v>
      </c>
      <c r="B3218" s="48" t="s">
        <v>178</v>
      </c>
      <c r="C3218" s="49">
        <v>2011</v>
      </c>
      <c r="D3218" s="85">
        <v>785226.06270000001</v>
      </c>
      <c r="E3218" s="49">
        <v>133251.672458824</v>
      </c>
      <c r="F3218" s="49">
        <v>0</v>
      </c>
      <c r="G3218" s="49">
        <v>0</v>
      </c>
      <c r="H3218" s="49">
        <v>0</v>
      </c>
      <c r="I3218" s="49">
        <v>0</v>
      </c>
      <c r="J3218" s="49">
        <v>0.93585067632371799</v>
      </c>
      <c r="K3218" s="49">
        <v>0</v>
      </c>
      <c r="L3218" s="49">
        <v>0</v>
      </c>
      <c r="M3218" s="38">
        <f>IF(OR(Beazley_data[[#This Row],[total_RC]]&lt;0.6,Beazley_data[[#This Row],[total_RC]]&gt;2),1,Beazley_data[[#This Row],[total_RC]])</f>
        <v>0.93585067632371799</v>
      </c>
      <c r="P3218" s="39" t="str">
        <f>Beazley_data[[#This Row],[key]]</f>
        <v>W62011</v>
      </c>
      <c r="Q3218" s="40">
        <f>Beazley_data[[#This Row],[WEP]]</f>
        <v>785226.06270000001</v>
      </c>
      <c r="R3218" s="40">
        <f t="shared" si="403"/>
        <v>785226.06270000001</v>
      </c>
      <c r="S3218" s="41">
        <f t="shared" si="404"/>
        <v>0</v>
      </c>
      <c r="U3218" s="42">
        <f>Beazley_data[[#This Row],[Acq_costs]]</f>
        <v>133251.672458824</v>
      </c>
      <c r="V3218" s="40">
        <f t="shared" si="405"/>
        <v>133251.67230000001</v>
      </c>
      <c r="W3218" s="43">
        <f t="shared" si="406"/>
        <v>-1.1919099756078242E-9</v>
      </c>
      <c r="Y3218" s="44">
        <f>Beazley_data[[#This Row],[total_RC]]</f>
        <v>0.93585067632371799</v>
      </c>
      <c r="Z3218" s="45">
        <f t="shared" si="407"/>
        <v>0.93585067656726095</v>
      </c>
      <c r="AA3218" s="43">
        <f t="shared" si="408"/>
        <v>2.6023699044296096E-10</v>
      </c>
      <c r="AD3218" s="42">
        <f>Beazley_data[[#This Row],[Cat_incurred]]+Beazley_data[[#This Row],[incurred_exc_cat]]</f>
        <v>0</v>
      </c>
      <c r="AE3218" s="40">
        <f t="shared" si="409"/>
        <v>0</v>
      </c>
      <c r="AF3218" s="43" t="str">
        <f t="shared" si="410"/>
        <v>no values</v>
      </c>
    </row>
    <row r="3219" spans="1:32" x14ac:dyDescent="0.25">
      <c r="A3219" s="46" t="s">
        <v>3511</v>
      </c>
      <c r="B3219" s="46" t="s">
        <v>178</v>
      </c>
      <c r="C3219">
        <v>2012</v>
      </c>
      <c r="D3219" s="84">
        <v>796408.14969999995</v>
      </c>
      <c r="E3219">
        <v>133982.32042418301</v>
      </c>
      <c r="F3219">
        <v>0</v>
      </c>
      <c r="G3219">
        <v>0</v>
      </c>
      <c r="H3219">
        <v>0</v>
      </c>
      <c r="I3219">
        <v>0</v>
      </c>
      <c r="J3219">
        <v>0.98056083340092104</v>
      </c>
      <c r="K3219">
        <v>0</v>
      </c>
      <c r="L3219">
        <v>0</v>
      </c>
      <c r="M3219" s="38">
        <f>IF(OR(Beazley_data[[#This Row],[total_RC]]&lt;0.6,Beazley_data[[#This Row],[total_RC]]&gt;2),1,Beazley_data[[#This Row],[total_RC]])</f>
        <v>0.98056083340092104</v>
      </c>
      <c r="P3219" s="39" t="str">
        <f>Beazley_data[[#This Row],[key]]</f>
        <v>W62012</v>
      </c>
      <c r="Q3219" s="40">
        <f>Beazley_data[[#This Row],[WEP]]</f>
        <v>796408.14969999995</v>
      </c>
      <c r="R3219" s="40">
        <f t="shared" si="403"/>
        <v>796408.14969999995</v>
      </c>
      <c r="S3219" s="41">
        <f t="shared" si="404"/>
        <v>0</v>
      </c>
      <c r="U3219" s="42">
        <f>Beazley_data[[#This Row],[Acq_costs]]</f>
        <v>133982.32042418301</v>
      </c>
      <c r="V3219" s="40">
        <f t="shared" si="405"/>
        <v>133982.3204</v>
      </c>
      <c r="W3219" s="43">
        <f t="shared" si="406"/>
        <v>-1.8049406025043049E-10</v>
      </c>
      <c r="Y3219" s="44">
        <f>Beazley_data[[#This Row],[total_RC]]</f>
        <v>0.98056083340092104</v>
      </c>
      <c r="Z3219" s="45">
        <f t="shared" si="407"/>
        <v>0.980560833421944</v>
      </c>
      <c r="AA3219" s="43">
        <f t="shared" si="408"/>
        <v>2.1439731664920245E-11</v>
      </c>
      <c r="AD3219" s="42">
        <f>Beazley_data[[#This Row],[Cat_incurred]]+Beazley_data[[#This Row],[incurred_exc_cat]]</f>
        <v>0</v>
      </c>
      <c r="AE3219" s="40">
        <f t="shared" si="409"/>
        <v>0</v>
      </c>
      <c r="AF3219" s="43" t="str">
        <f t="shared" si="410"/>
        <v>no values</v>
      </c>
    </row>
    <row r="3220" spans="1:32" x14ac:dyDescent="0.25">
      <c r="A3220" s="48" t="s">
        <v>3512</v>
      </c>
      <c r="B3220" s="48" t="s">
        <v>178</v>
      </c>
      <c r="C3220" s="49">
        <v>2013</v>
      </c>
      <c r="D3220" s="85">
        <v>1025546.1429</v>
      </c>
      <c r="E3220" s="49">
        <v>176408.12429607799</v>
      </c>
      <c r="F3220" s="49">
        <v>0</v>
      </c>
      <c r="G3220" s="49">
        <v>0</v>
      </c>
      <c r="H3220" s="49">
        <v>0</v>
      </c>
      <c r="I3220" s="49">
        <v>0</v>
      </c>
      <c r="J3220" s="49">
        <v>0.94825909884946502</v>
      </c>
      <c r="K3220" s="49">
        <v>0</v>
      </c>
      <c r="L3220" s="49">
        <v>0</v>
      </c>
      <c r="M3220" s="38">
        <f>IF(OR(Beazley_data[[#This Row],[total_RC]]&lt;0.6,Beazley_data[[#This Row],[total_RC]]&gt;2),1,Beazley_data[[#This Row],[total_RC]])</f>
        <v>0.94825909884946502</v>
      </c>
      <c r="P3220" s="39" t="str">
        <f>Beazley_data[[#This Row],[key]]</f>
        <v>W62013</v>
      </c>
      <c r="Q3220" s="40">
        <f>Beazley_data[[#This Row],[WEP]]</f>
        <v>1025546.1429</v>
      </c>
      <c r="R3220" s="40">
        <f t="shared" si="403"/>
        <v>1025546.1429</v>
      </c>
      <c r="S3220" s="41">
        <f t="shared" si="404"/>
        <v>0</v>
      </c>
      <c r="U3220" s="42">
        <f>Beazley_data[[#This Row],[Acq_costs]]</f>
        <v>176408.12429607799</v>
      </c>
      <c r="V3220" s="40">
        <f t="shared" si="405"/>
        <v>176408.1249</v>
      </c>
      <c r="W3220" s="43">
        <f t="shared" si="406"/>
        <v>3.4234364365331981E-9</v>
      </c>
      <c r="Y3220" s="44">
        <f>Beazley_data[[#This Row],[total_RC]]</f>
        <v>0.94825909884946502</v>
      </c>
      <c r="Z3220" s="45">
        <f t="shared" si="407"/>
        <v>0.948259098640862</v>
      </c>
      <c r="AA3220" s="43">
        <f t="shared" si="408"/>
        <v>-2.1998525934798032E-10</v>
      </c>
      <c r="AD3220" s="42">
        <f>Beazley_data[[#This Row],[Cat_incurred]]+Beazley_data[[#This Row],[incurred_exc_cat]]</f>
        <v>0</v>
      </c>
      <c r="AE3220" s="40">
        <f t="shared" si="409"/>
        <v>0</v>
      </c>
      <c r="AF3220" s="43" t="str">
        <f t="shared" si="410"/>
        <v>no values</v>
      </c>
    </row>
    <row r="3221" spans="1:32" x14ac:dyDescent="0.25">
      <c r="A3221" s="46" t="s">
        <v>3513</v>
      </c>
      <c r="B3221" s="46" t="s">
        <v>178</v>
      </c>
      <c r="C3221">
        <v>2014</v>
      </c>
      <c r="D3221" s="84">
        <v>1100982.5970999999</v>
      </c>
      <c r="E3221">
        <v>187695.45814705899</v>
      </c>
      <c r="F3221">
        <v>0</v>
      </c>
      <c r="G3221">
        <v>0</v>
      </c>
      <c r="H3221">
        <v>0</v>
      </c>
      <c r="I3221">
        <v>0</v>
      </c>
      <c r="J3221">
        <v>0.90748700403773697</v>
      </c>
      <c r="K3221">
        <v>0</v>
      </c>
      <c r="L3221">
        <v>0</v>
      </c>
      <c r="M3221" s="38">
        <f>IF(OR(Beazley_data[[#This Row],[total_RC]]&lt;0.6,Beazley_data[[#This Row],[total_RC]]&gt;2),1,Beazley_data[[#This Row],[total_RC]])</f>
        <v>0.90748700403773697</v>
      </c>
      <c r="P3221" s="39" t="str">
        <f>Beazley_data[[#This Row],[key]]</f>
        <v>W62014</v>
      </c>
      <c r="Q3221" s="40">
        <f>Beazley_data[[#This Row],[WEP]]</f>
        <v>1100982.5970999999</v>
      </c>
      <c r="R3221" s="40">
        <f t="shared" si="403"/>
        <v>1100982.5970999999</v>
      </c>
      <c r="S3221" s="41">
        <f t="shared" si="404"/>
        <v>0</v>
      </c>
      <c r="U3221" s="42">
        <f>Beazley_data[[#This Row],[Acq_costs]]</f>
        <v>187695.45814705899</v>
      </c>
      <c r="V3221" s="40">
        <f t="shared" si="405"/>
        <v>187695.45800000001</v>
      </c>
      <c r="W3221" s="43">
        <f t="shared" si="406"/>
        <v>-7.8349779644360588E-10</v>
      </c>
      <c r="Y3221" s="44">
        <f>Beazley_data[[#This Row],[total_RC]]</f>
        <v>0.90748700403773697</v>
      </c>
      <c r="Z3221" s="45">
        <f t="shared" si="407"/>
        <v>0.90748700395112802</v>
      </c>
      <c r="AA3221" s="43">
        <f t="shared" si="408"/>
        <v>-9.5438217696925354E-11</v>
      </c>
      <c r="AD3221" s="42">
        <f>Beazley_data[[#This Row],[Cat_incurred]]+Beazley_data[[#This Row],[incurred_exc_cat]]</f>
        <v>0</v>
      </c>
      <c r="AE3221" s="40">
        <f t="shared" si="409"/>
        <v>0</v>
      </c>
      <c r="AF3221" s="43" t="str">
        <f t="shared" si="410"/>
        <v>no values</v>
      </c>
    </row>
    <row r="3222" spans="1:32" x14ac:dyDescent="0.25">
      <c r="A3222" s="48" t="s">
        <v>3514</v>
      </c>
      <c r="B3222" s="48" t="s">
        <v>178</v>
      </c>
      <c r="C3222" s="49">
        <v>2015</v>
      </c>
      <c r="D3222" s="85">
        <v>1522814.6194</v>
      </c>
      <c r="E3222" s="49">
        <v>479612.22330168099</v>
      </c>
      <c r="F3222" s="49">
        <v>0</v>
      </c>
      <c r="G3222" s="49">
        <v>0</v>
      </c>
      <c r="H3222" s="49">
        <v>30680.5</v>
      </c>
      <c r="I3222" s="49">
        <v>30680.5</v>
      </c>
      <c r="J3222" s="49">
        <v>0.89268135184483399</v>
      </c>
      <c r="K3222" s="49">
        <v>30680.5</v>
      </c>
      <c r="L3222" s="49">
        <v>30680.5</v>
      </c>
      <c r="M3222" s="38">
        <f>IF(OR(Beazley_data[[#This Row],[total_RC]]&lt;0.6,Beazley_data[[#This Row],[total_RC]]&gt;2),1,Beazley_data[[#This Row],[total_RC]])</f>
        <v>0.89268135184483399</v>
      </c>
      <c r="P3222" s="39" t="str">
        <f>Beazley_data[[#This Row],[key]]</f>
        <v>W62015</v>
      </c>
      <c r="Q3222" s="40">
        <f>Beazley_data[[#This Row],[WEP]]</f>
        <v>1522814.6194</v>
      </c>
      <c r="R3222" s="40">
        <f t="shared" si="403"/>
        <v>1522814.6194</v>
      </c>
      <c r="S3222" s="41">
        <f t="shared" si="404"/>
        <v>0</v>
      </c>
      <c r="U3222" s="42">
        <f>Beazley_data[[#This Row],[Acq_costs]]</f>
        <v>479612.22330168099</v>
      </c>
      <c r="V3222" s="40">
        <f t="shared" si="405"/>
        <v>479612.223</v>
      </c>
      <c r="W3222" s="43">
        <f t="shared" si="406"/>
        <v>-6.2901022705744391E-10</v>
      </c>
      <c r="Y3222" s="44">
        <f>Beazley_data[[#This Row],[total_RC]]</f>
        <v>0.89268135184483399</v>
      </c>
      <c r="Z3222" s="45">
        <f t="shared" si="407"/>
        <v>0.89268135221848299</v>
      </c>
      <c r="AA3222" s="43">
        <f t="shared" si="408"/>
        <v>4.1856929093498357E-10</v>
      </c>
      <c r="AD3222" s="42">
        <f>Beazley_data[[#This Row],[Cat_incurred]]+Beazley_data[[#This Row],[incurred_exc_cat]]</f>
        <v>30680.5</v>
      </c>
      <c r="AE3222" s="40">
        <f t="shared" si="409"/>
        <v>30680.5</v>
      </c>
      <c r="AF3222" s="43">
        <f t="shared" si="410"/>
        <v>0</v>
      </c>
    </row>
    <row r="3223" spans="1:32" x14ac:dyDescent="0.25">
      <c r="A3223" s="46" t="s">
        <v>3515</v>
      </c>
      <c r="B3223" s="46" t="s">
        <v>178</v>
      </c>
      <c r="C3223">
        <v>2016</v>
      </c>
      <c r="D3223" s="84">
        <v>1716886.3071999999</v>
      </c>
      <c r="E3223">
        <v>502564.08980933699</v>
      </c>
      <c r="F3223">
        <v>0</v>
      </c>
      <c r="G3223">
        <v>0</v>
      </c>
      <c r="H3223">
        <v>0</v>
      </c>
      <c r="I3223">
        <v>0</v>
      </c>
      <c r="J3223">
        <v>0.96239441551851901</v>
      </c>
      <c r="K3223">
        <v>0</v>
      </c>
      <c r="L3223">
        <v>0</v>
      </c>
      <c r="M3223" s="38">
        <f>IF(OR(Beazley_data[[#This Row],[total_RC]]&lt;0.6,Beazley_data[[#This Row],[total_RC]]&gt;2),1,Beazley_data[[#This Row],[total_RC]])</f>
        <v>0.96239441551851901</v>
      </c>
      <c r="P3223" s="39" t="str">
        <f>Beazley_data[[#This Row],[key]]</f>
        <v>W62016</v>
      </c>
      <c r="Q3223" s="40">
        <f>Beazley_data[[#This Row],[WEP]]</f>
        <v>1716886.3071999999</v>
      </c>
      <c r="R3223" s="40">
        <f t="shared" si="403"/>
        <v>1716886.3071999999</v>
      </c>
      <c r="S3223" s="41">
        <f t="shared" si="404"/>
        <v>0</v>
      </c>
      <c r="U3223" s="42">
        <f>Beazley_data[[#This Row],[Acq_costs]]</f>
        <v>502564.08980933699</v>
      </c>
      <c r="V3223" s="40">
        <f t="shared" si="405"/>
        <v>502564.0894</v>
      </c>
      <c r="W3223" s="43">
        <f t="shared" si="406"/>
        <v>-8.1449710017977265E-10</v>
      </c>
      <c r="Y3223" s="44">
        <f>Beazley_data[[#This Row],[total_RC]]</f>
        <v>0.96239441551851901</v>
      </c>
      <c r="Z3223" s="45">
        <f t="shared" si="407"/>
        <v>0.96239441532119796</v>
      </c>
      <c r="AA3223" s="43">
        <f t="shared" si="408"/>
        <v>-2.0503137305072375E-10</v>
      </c>
      <c r="AD3223" s="42">
        <f>Beazley_data[[#This Row],[Cat_incurred]]+Beazley_data[[#This Row],[incurred_exc_cat]]</f>
        <v>0</v>
      </c>
      <c r="AE3223" s="40">
        <f t="shared" si="409"/>
        <v>1778.665</v>
      </c>
      <c r="AF3223" s="43">
        <f t="shared" si="410"/>
        <v>1</v>
      </c>
    </row>
    <row r="3224" spans="1:32" x14ac:dyDescent="0.25">
      <c r="A3224" s="48" t="s">
        <v>3516</v>
      </c>
      <c r="B3224" s="48" t="s">
        <v>178</v>
      </c>
      <c r="C3224" s="49">
        <v>2017</v>
      </c>
      <c r="D3224" s="85">
        <v>1033518.9752</v>
      </c>
      <c r="E3224" s="49">
        <v>171746.349346312</v>
      </c>
      <c r="F3224" s="49">
        <v>0</v>
      </c>
      <c r="G3224" s="49">
        <v>0</v>
      </c>
      <c r="H3224" s="49">
        <v>0</v>
      </c>
      <c r="I3224" s="49">
        <v>0</v>
      </c>
      <c r="J3224" s="49">
        <v>0.96818130007384995</v>
      </c>
      <c r="K3224" s="49">
        <v>0</v>
      </c>
      <c r="L3224" s="49">
        <v>0</v>
      </c>
      <c r="M3224" s="38">
        <f>IF(OR(Beazley_data[[#This Row],[total_RC]]&lt;0.6,Beazley_data[[#This Row],[total_RC]]&gt;2),1,Beazley_data[[#This Row],[total_RC]])</f>
        <v>0.96818130007384995</v>
      </c>
      <c r="P3224" s="39" t="str">
        <f>Beazley_data[[#This Row],[key]]</f>
        <v>W62017</v>
      </c>
      <c r="Q3224" s="40">
        <f>Beazley_data[[#This Row],[WEP]]</f>
        <v>1033518.9752</v>
      </c>
      <c r="R3224" s="40">
        <f t="shared" si="403"/>
        <v>1033518.9752</v>
      </c>
      <c r="S3224" s="41">
        <f t="shared" si="404"/>
        <v>0</v>
      </c>
      <c r="U3224" s="42">
        <f>Beazley_data[[#This Row],[Acq_costs]]</f>
        <v>171746.349346312</v>
      </c>
      <c r="V3224" s="40">
        <f t="shared" si="405"/>
        <v>171746.34909999999</v>
      </c>
      <c r="W3224" s="43">
        <f t="shared" si="406"/>
        <v>-1.434161511283712E-9</v>
      </c>
      <c r="Y3224" s="44">
        <f>Beazley_data[[#This Row],[total_RC]]</f>
        <v>0.96818130007384995</v>
      </c>
      <c r="Z3224" s="45">
        <f t="shared" si="407"/>
        <v>0.96818129990263002</v>
      </c>
      <c r="AA3224" s="43">
        <f t="shared" si="408"/>
        <v>-1.7684696775546147E-10</v>
      </c>
      <c r="AD3224" s="42">
        <f>Beazley_data[[#This Row],[Cat_incurred]]+Beazley_data[[#This Row],[incurred_exc_cat]]</f>
        <v>0</v>
      </c>
      <c r="AE3224" s="40">
        <f t="shared" si="409"/>
        <v>0</v>
      </c>
      <c r="AF3224" s="43" t="str">
        <f t="shared" si="410"/>
        <v>no values</v>
      </c>
    </row>
    <row r="3225" spans="1:32" x14ac:dyDescent="0.25">
      <c r="A3225" s="46" t="s">
        <v>3517</v>
      </c>
      <c r="B3225" s="46" t="s">
        <v>178</v>
      </c>
      <c r="C3225">
        <v>2018</v>
      </c>
      <c r="D3225" s="84">
        <v>2150113.1806999999</v>
      </c>
      <c r="E3225">
        <v>600881.97265630297</v>
      </c>
      <c r="F3225">
        <v>0</v>
      </c>
      <c r="G3225">
        <v>0</v>
      </c>
      <c r="H3225">
        <v>0</v>
      </c>
      <c r="I3225">
        <v>0</v>
      </c>
      <c r="J3225">
        <v>0.99773858761502898</v>
      </c>
      <c r="K3225">
        <v>0</v>
      </c>
      <c r="L3225">
        <v>0</v>
      </c>
      <c r="M3225" s="38">
        <f>IF(OR(Beazley_data[[#This Row],[total_RC]]&lt;0.6,Beazley_data[[#This Row],[total_RC]]&gt;2),1,Beazley_data[[#This Row],[total_RC]])</f>
        <v>0.99773858761502898</v>
      </c>
      <c r="P3225" s="39" t="str">
        <f>Beazley_data[[#This Row],[key]]</f>
        <v>W62018</v>
      </c>
      <c r="Q3225" s="40">
        <f>Beazley_data[[#This Row],[WEP]]</f>
        <v>2150113.1806999999</v>
      </c>
      <c r="R3225" s="40">
        <f t="shared" si="403"/>
        <v>2150113.1806999999</v>
      </c>
      <c r="S3225" s="41">
        <f t="shared" si="404"/>
        <v>0</v>
      </c>
      <c r="U3225" s="42">
        <f>Beazley_data[[#This Row],[Acq_costs]]</f>
        <v>600881.97265630297</v>
      </c>
      <c r="V3225" s="40">
        <f t="shared" si="405"/>
        <v>600881.97279999999</v>
      </c>
      <c r="W3225" s="43">
        <f t="shared" si="406"/>
        <v>2.3914350266963665E-10</v>
      </c>
      <c r="Y3225" s="44">
        <f>Beazley_data[[#This Row],[total_RC]]</f>
        <v>0.99773858761502898</v>
      </c>
      <c r="Z3225" s="45">
        <f t="shared" si="407"/>
        <v>0.99773858752822897</v>
      </c>
      <c r="AA3225" s="43">
        <f t="shared" si="408"/>
        <v>-8.6996747151768824E-11</v>
      </c>
      <c r="AD3225" s="42">
        <f>Beazley_data[[#This Row],[Cat_incurred]]+Beazley_data[[#This Row],[incurred_exc_cat]]</f>
        <v>0</v>
      </c>
      <c r="AE3225" s="40">
        <f t="shared" si="409"/>
        <v>0</v>
      </c>
      <c r="AF3225" s="43" t="str">
        <f t="shared" si="410"/>
        <v>no values</v>
      </c>
    </row>
    <row r="3226" spans="1:32" x14ac:dyDescent="0.25">
      <c r="A3226" s="48" t="s">
        <v>3518</v>
      </c>
      <c r="B3226" s="48" t="s">
        <v>178</v>
      </c>
      <c r="C3226" s="49">
        <v>2019</v>
      </c>
      <c r="D3226" s="85">
        <v>2678955.5336000002</v>
      </c>
      <c r="E3226" s="49">
        <v>650138.661697292</v>
      </c>
      <c r="F3226" s="49">
        <v>18672.7392</v>
      </c>
      <c r="G3226" s="49">
        <v>449682.95919999998</v>
      </c>
      <c r="H3226" s="49">
        <v>86461.569199999998</v>
      </c>
      <c r="I3226" s="49">
        <v>86461.569199999998</v>
      </c>
      <c r="J3226" s="49">
        <v>0.98381323101873597</v>
      </c>
      <c r="K3226" s="49">
        <v>105134.30839999999</v>
      </c>
      <c r="L3226" s="49">
        <v>536144.52839999995</v>
      </c>
      <c r="M3226" s="38">
        <f>IF(OR(Beazley_data[[#This Row],[total_RC]]&lt;0.6,Beazley_data[[#This Row],[total_RC]]&gt;2),1,Beazley_data[[#This Row],[total_RC]])</f>
        <v>0.98381323101873597</v>
      </c>
      <c r="P3226" s="39" t="str">
        <f>Beazley_data[[#This Row],[key]]</f>
        <v>W62019</v>
      </c>
      <c r="Q3226" s="40">
        <f>Beazley_data[[#This Row],[WEP]]</f>
        <v>2678955.5336000002</v>
      </c>
      <c r="R3226" s="40">
        <f t="shared" si="403"/>
        <v>2678955.5336000002</v>
      </c>
      <c r="S3226" s="41">
        <f t="shared" si="404"/>
        <v>0</v>
      </c>
      <c r="U3226" s="42">
        <f>Beazley_data[[#This Row],[Acq_costs]]</f>
        <v>650138.661697292</v>
      </c>
      <c r="V3226" s="40">
        <f t="shared" si="405"/>
        <v>650138.66209999996</v>
      </c>
      <c r="W3226" s="43">
        <f t="shared" si="406"/>
        <v>6.1941856295581299E-10</v>
      </c>
      <c r="Y3226" s="44">
        <f>Beazley_data[[#This Row],[total_RC]]</f>
        <v>0.98381323101873597</v>
      </c>
      <c r="Z3226" s="45">
        <f t="shared" si="407"/>
        <v>0.98381323091416195</v>
      </c>
      <c r="AA3226" s="43">
        <f t="shared" si="408"/>
        <v>-1.0629458196655865E-10</v>
      </c>
      <c r="AD3226" s="42">
        <f>Beazley_data[[#This Row],[Cat_incurred]]+Beazley_data[[#This Row],[incurred_exc_cat]]</f>
        <v>536144.52839999995</v>
      </c>
      <c r="AE3226" s="40">
        <f t="shared" si="409"/>
        <v>908.52639999999997</v>
      </c>
      <c r="AF3226" s="43">
        <f t="shared" si="410"/>
        <v>-589.12542552423349</v>
      </c>
    </row>
    <row r="3227" spans="1:32" x14ac:dyDescent="0.25">
      <c r="A3227" s="46" t="s">
        <v>3519</v>
      </c>
      <c r="B3227" s="46" t="s">
        <v>178</v>
      </c>
      <c r="C3227">
        <v>2020</v>
      </c>
      <c r="D3227" s="84">
        <v>2754539.892</v>
      </c>
      <c r="E3227">
        <v>568058.00793795101</v>
      </c>
      <c r="F3227">
        <v>0</v>
      </c>
      <c r="G3227">
        <v>0</v>
      </c>
      <c r="H3227">
        <v>0</v>
      </c>
      <c r="I3227">
        <v>0</v>
      </c>
      <c r="J3227">
        <v>1.03572268595768</v>
      </c>
      <c r="K3227">
        <v>0</v>
      </c>
      <c r="L3227">
        <v>0</v>
      </c>
      <c r="M3227" s="38">
        <f>IF(OR(Beazley_data[[#This Row],[total_RC]]&lt;0.6,Beazley_data[[#This Row],[total_RC]]&gt;2),1,Beazley_data[[#This Row],[total_RC]])</f>
        <v>1.03572268595768</v>
      </c>
      <c r="P3227" s="39" t="str">
        <f>Beazley_data[[#This Row],[key]]</f>
        <v>W62020</v>
      </c>
      <c r="Q3227" s="40">
        <f>Beazley_data[[#This Row],[WEP]]</f>
        <v>2754539.892</v>
      </c>
      <c r="R3227" s="40">
        <f t="shared" si="403"/>
        <v>2689133.7954000002</v>
      </c>
      <c r="S3227" s="41">
        <f t="shared" si="404"/>
        <v>-2.432236607634871E-2</v>
      </c>
      <c r="U3227" s="42">
        <f>Beazley_data[[#This Row],[Acq_costs]]</f>
        <v>568058.00793795101</v>
      </c>
      <c r="V3227" s="40">
        <f t="shared" si="405"/>
        <v>649319.96349999995</v>
      </c>
      <c r="W3227" s="43">
        <f t="shared" si="406"/>
        <v>0.12514932564836959</v>
      </c>
      <c r="Y3227" s="44">
        <f>Beazley_data[[#This Row],[total_RC]]</f>
        <v>1.03572268595768</v>
      </c>
      <c r="Z3227" s="45">
        <f t="shared" si="407"/>
        <v>1.0387225882743301</v>
      </c>
      <c r="AA3227" s="43">
        <f t="shared" si="408"/>
        <v>2.8880688169435997E-3</v>
      </c>
      <c r="AD3227" s="42">
        <f>Beazley_data[[#This Row],[Cat_incurred]]+Beazley_data[[#This Row],[incurred_exc_cat]]</f>
        <v>0</v>
      </c>
      <c r="AE3227" s="40">
        <f t="shared" si="409"/>
        <v>0</v>
      </c>
      <c r="AF3227" s="43" t="str">
        <f t="shared" si="410"/>
        <v>no values</v>
      </c>
    </row>
    <row r="3228" spans="1:32" x14ac:dyDescent="0.25">
      <c r="A3228" s="48" t="s">
        <v>3520</v>
      </c>
      <c r="B3228" s="48" t="s">
        <v>178</v>
      </c>
      <c r="C3228" s="49">
        <v>2021</v>
      </c>
      <c r="D3228" s="85">
        <v>1976682.6199</v>
      </c>
      <c r="E3228" s="49">
        <v>280178.32944100897</v>
      </c>
      <c r="F3228" s="49">
        <v>0</v>
      </c>
      <c r="G3228" s="49">
        <v>0</v>
      </c>
      <c r="H3228" s="49">
        <v>594934.56000000006</v>
      </c>
      <c r="I3228" s="49">
        <v>597630.56000000006</v>
      </c>
      <c r="J3228" s="49">
        <v>1.0548718640392301</v>
      </c>
      <c r="K3228" s="49">
        <v>594934.56000000006</v>
      </c>
      <c r="L3228" s="49">
        <v>597630.56000000006</v>
      </c>
      <c r="M3228" s="38">
        <f>IF(OR(Beazley_data[[#This Row],[total_RC]]&lt;0.6,Beazley_data[[#This Row],[total_RC]]&gt;2),1,Beazley_data[[#This Row],[total_RC]])</f>
        <v>1.0548718640392301</v>
      </c>
      <c r="P3228" s="39" t="str">
        <f>Beazley_data[[#This Row],[key]]</f>
        <v>W62021</v>
      </c>
      <c r="Q3228" s="40">
        <f>Beazley_data[[#This Row],[WEP]]</f>
        <v>1976682.6199</v>
      </c>
      <c r="R3228" s="40">
        <f t="shared" si="403"/>
        <v>1945647.4624000001</v>
      </c>
      <c r="S3228" s="41">
        <f t="shared" si="404"/>
        <v>-1.5951069296858848E-2</v>
      </c>
      <c r="U3228" s="42">
        <f>Beazley_data[[#This Row],[Acq_costs]]</f>
        <v>280178.32944100897</v>
      </c>
      <c r="V3228" s="40">
        <f t="shared" si="405"/>
        <v>277249.33110000001</v>
      </c>
      <c r="W3228" s="43">
        <f t="shared" si="406"/>
        <v>-1.0564492002155682E-2</v>
      </c>
      <c r="Y3228" s="44">
        <f>Beazley_data[[#This Row],[total_RC]]</f>
        <v>1.0548718640392301</v>
      </c>
      <c r="Z3228" s="45">
        <f t="shared" si="407"/>
        <v>1.0557952698250901</v>
      </c>
      <c r="AA3228" s="43">
        <f t="shared" si="408"/>
        <v>8.7460686010935569E-4</v>
      </c>
      <c r="AD3228" s="42">
        <f>Beazley_data[[#This Row],[Cat_incurred]]+Beazley_data[[#This Row],[incurred_exc_cat]]</f>
        <v>597630.56000000006</v>
      </c>
      <c r="AE3228" s="40">
        <f t="shared" si="409"/>
        <v>0</v>
      </c>
      <c r="AF3228" s="43" t="str">
        <f t="shared" si="410"/>
        <v>no values</v>
      </c>
    </row>
    <row r="3229" spans="1:32" x14ac:dyDescent="0.25">
      <c r="A3229" s="46" t="s">
        <v>3521</v>
      </c>
      <c r="B3229" s="46" t="s">
        <v>178</v>
      </c>
      <c r="C3229">
        <v>2022</v>
      </c>
      <c r="D3229" s="84">
        <v>1615408.4912</v>
      </c>
      <c r="E3229">
        <v>237825.60026872499</v>
      </c>
      <c r="F3229">
        <v>0</v>
      </c>
      <c r="G3229">
        <v>0</v>
      </c>
      <c r="H3229">
        <v>0</v>
      </c>
      <c r="I3229">
        <v>0</v>
      </c>
      <c r="J3229">
        <v>1.0440395304627501</v>
      </c>
      <c r="K3229">
        <v>0</v>
      </c>
      <c r="L3229">
        <v>0</v>
      </c>
      <c r="M3229" s="38">
        <f>IF(OR(Beazley_data[[#This Row],[total_RC]]&lt;0.6,Beazley_data[[#This Row],[total_RC]]&gt;2),1,Beazley_data[[#This Row],[total_RC]])</f>
        <v>1.0440395304627501</v>
      </c>
      <c r="P3229" s="39" t="str">
        <f>Beazley_data[[#This Row],[key]]</f>
        <v>W62022</v>
      </c>
      <c r="Q3229" s="40">
        <f>Beazley_data[[#This Row],[WEP]]</f>
        <v>1615408.4912</v>
      </c>
      <c r="R3229" s="40">
        <f t="shared" si="403"/>
        <v>800382.22010000004</v>
      </c>
      <c r="S3229" s="41">
        <f t="shared" si="404"/>
        <v>-1.0182963222223631</v>
      </c>
      <c r="U3229" s="42">
        <f>Beazley_data[[#This Row],[Acq_costs]]</f>
        <v>237825.60026872499</v>
      </c>
      <c r="V3229" s="40">
        <f t="shared" si="405"/>
        <v>128063.62699999999</v>
      </c>
      <c r="W3229" s="43">
        <f t="shared" si="406"/>
        <v>-0.85708936908935895</v>
      </c>
      <c r="Y3229" s="44">
        <f>Beazley_data[[#This Row],[total_RC]]</f>
        <v>1.0440395304627501</v>
      </c>
      <c r="Z3229" s="45">
        <f t="shared" si="407"/>
        <v>1.0554860815686999</v>
      </c>
      <c r="AA3229" s="43">
        <f t="shared" si="408"/>
        <v>1.0844814825921315E-2</v>
      </c>
      <c r="AD3229" s="42">
        <f>Beazley_data[[#This Row],[Cat_incurred]]+Beazley_data[[#This Row],[incurred_exc_cat]]</f>
        <v>0</v>
      </c>
      <c r="AE3229" s="40">
        <f t="shared" si="409"/>
        <v>0</v>
      </c>
      <c r="AF3229" s="43" t="str">
        <f t="shared" si="410"/>
        <v>no values</v>
      </c>
    </row>
    <row r="3230" spans="1:32" x14ac:dyDescent="0.25">
      <c r="A3230" s="48" t="s">
        <v>3522</v>
      </c>
      <c r="B3230" s="48" t="s">
        <v>178</v>
      </c>
      <c r="C3230" s="49">
        <v>2023</v>
      </c>
      <c r="D3230" s="85">
        <v>1538930.4424999999</v>
      </c>
      <c r="E3230" s="49">
        <v>228882.11342439501</v>
      </c>
      <c r="F3230" s="49">
        <v>0</v>
      </c>
      <c r="G3230" s="49">
        <v>0</v>
      </c>
      <c r="H3230" s="49">
        <v>0</v>
      </c>
      <c r="I3230" s="49">
        <v>0</v>
      </c>
      <c r="J3230" s="49">
        <v>1.04969092341057</v>
      </c>
      <c r="K3230" s="49">
        <v>0</v>
      </c>
      <c r="L3230" s="49">
        <v>0</v>
      </c>
      <c r="M3230" s="38">
        <f>IF(OR(Beazley_data[[#This Row],[total_RC]]&lt;0.6,Beazley_data[[#This Row],[total_RC]]&gt;2),1,Beazley_data[[#This Row],[total_RC]])</f>
        <v>1.04969092341057</v>
      </c>
      <c r="P3230" s="39" t="str">
        <f>Beazley_data[[#This Row],[key]]</f>
        <v>W62023</v>
      </c>
      <c r="Q3230" s="40">
        <f>Beazley_data[[#This Row],[WEP]]</f>
        <v>1538930.4424999999</v>
      </c>
      <c r="R3230" s="40">
        <f t="shared" si="403"/>
        <v>0</v>
      </c>
      <c r="S3230" s="41" t="str">
        <f t="shared" si="404"/>
        <v>no values</v>
      </c>
      <c r="U3230" s="42">
        <f>Beazley_data[[#This Row],[Acq_costs]]</f>
        <v>228882.11342439501</v>
      </c>
      <c r="V3230" s="40">
        <f t="shared" si="405"/>
        <v>0</v>
      </c>
      <c r="W3230" s="43" t="str">
        <f t="shared" si="406"/>
        <v>no values</v>
      </c>
      <c r="Y3230" s="44">
        <f>Beazley_data[[#This Row],[total_RC]]</f>
        <v>1.04969092341057</v>
      </c>
      <c r="Z3230" s="45">
        <f t="shared" si="407"/>
        <v>0</v>
      </c>
      <c r="AA3230" s="43" t="str">
        <f t="shared" si="408"/>
        <v>no values</v>
      </c>
      <c r="AD3230" s="42">
        <f>Beazley_data[[#This Row],[Cat_incurred]]+Beazley_data[[#This Row],[incurred_exc_cat]]</f>
        <v>0</v>
      </c>
      <c r="AE3230" s="40">
        <f t="shared" si="409"/>
        <v>0</v>
      </c>
      <c r="AF3230" s="43" t="str">
        <f t="shared" si="410"/>
        <v>no values</v>
      </c>
    </row>
    <row r="3231" spans="1:32" x14ac:dyDescent="0.25">
      <c r="A3231" s="46" t="s">
        <v>3523</v>
      </c>
      <c r="B3231" s="46" t="s">
        <v>178</v>
      </c>
      <c r="C3231">
        <v>2024</v>
      </c>
      <c r="D3231" s="84">
        <v>734712.82889999996</v>
      </c>
      <c r="E3231">
        <v>121320.058078398</v>
      </c>
      <c r="F3231">
        <v>0</v>
      </c>
      <c r="G3231">
        <v>0</v>
      </c>
      <c r="H3231">
        <v>0</v>
      </c>
      <c r="I3231">
        <v>0</v>
      </c>
      <c r="J3231">
        <v>1.0103588532387699</v>
      </c>
      <c r="K3231">
        <v>0</v>
      </c>
      <c r="L3231">
        <v>0</v>
      </c>
      <c r="M3231" s="38">
        <f>IF(OR(Beazley_data[[#This Row],[total_RC]]&lt;0.6,Beazley_data[[#This Row],[total_RC]]&gt;2),1,Beazley_data[[#This Row],[total_RC]])</f>
        <v>1.0103588532387699</v>
      </c>
      <c r="P3231" s="39" t="str">
        <f>Beazley_data[[#This Row],[key]]</f>
        <v>W62024</v>
      </c>
      <c r="Q3231" s="40">
        <f>Beazley_data[[#This Row],[WEP]]</f>
        <v>734712.82889999996</v>
      </c>
      <c r="R3231" s="40">
        <f t="shared" si="403"/>
        <v>0</v>
      </c>
      <c r="S3231" s="41" t="str">
        <f t="shared" si="404"/>
        <v>no values</v>
      </c>
      <c r="U3231" s="42">
        <f>Beazley_data[[#This Row],[Acq_costs]]</f>
        <v>121320.058078398</v>
      </c>
      <c r="V3231" s="40">
        <f t="shared" si="405"/>
        <v>0</v>
      </c>
      <c r="W3231" s="43" t="str">
        <f t="shared" si="406"/>
        <v>no values</v>
      </c>
      <c r="Y3231" s="44">
        <f>Beazley_data[[#This Row],[total_RC]]</f>
        <v>1.0103588532387699</v>
      </c>
      <c r="Z3231" s="45">
        <f t="shared" si="407"/>
        <v>0</v>
      </c>
      <c r="AA3231" s="43" t="str">
        <f t="shared" si="408"/>
        <v>no values</v>
      </c>
      <c r="AD3231" s="42">
        <f>Beazley_data[[#This Row],[Cat_incurred]]+Beazley_data[[#This Row],[incurred_exc_cat]]</f>
        <v>0</v>
      </c>
      <c r="AE3231" s="40">
        <f t="shared" si="409"/>
        <v>0</v>
      </c>
      <c r="AF3231" s="43" t="str">
        <f t="shared" si="410"/>
        <v>no values</v>
      </c>
    </row>
    <row r="3232" spans="1:32" x14ac:dyDescent="0.25">
      <c r="A3232" s="48" t="s">
        <v>3524</v>
      </c>
      <c r="B3232" s="48" t="s">
        <v>179</v>
      </c>
      <c r="C3232" s="49">
        <v>2013</v>
      </c>
      <c r="D3232" s="85">
        <v>55245</v>
      </c>
      <c r="E3232" s="49">
        <v>20955</v>
      </c>
      <c r="F3232" s="49">
        <v>0</v>
      </c>
      <c r="G3232" s="49">
        <v>0</v>
      </c>
      <c r="H3232" s="49">
        <v>0</v>
      </c>
      <c r="I3232" s="49">
        <v>0</v>
      </c>
      <c r="J3232" s="49"/>
      <c r="K3232" s="49">
        <v>0</v>
      </c>
      <c r="L3232" s="49">
        <v>0</v>
      </c>
      <c r="M3232" s="38">
        <f>IF(OR(Beazley_data[[#This Row],[total_RC]]&lt;0.6,Beazley_data[[#This Row],[total_RC]]&gt;2),1,Beazley_data[[#This Row],[total_RC]])</f>
        <v>1</v>
      </c>
      <c r="P3232" s="39" t="str">
        <f>Beazley_data[[#This Row],[key]]</f>
        <v>WA2013</v>
      </c>
      <c r="Q3232" s="40">
        <f>Beazley_data[[#This Row],[WEP]]</f>
        <v>55245</v>
      </c>
      <c r="R3232" s="40">
        <f t="shared" si="403"/>
        <v>57420</v>
      </c>
      <c r="S3232" s="41">
        <f t="shared" si="404"/>
        <v>3.787878787878788E-2</v>
      </c>
      <c r="U3232" s="42">
        <f>Beazley_data[[#This Row],[Acq_costs]]</f>
        <v>20955</v>
      </c>
      <c r="V3232" s="40">
        <f t="shared" si="405"/>
        <v>21780</v>
      </c>
      <c r="W3232" s="43">
        <f t="shared" si="406"/>
        <v>3.787878787878788E-2</v>
      </c>
      <c r="Y3232" s="44">
        <f>Beazley_data[[#This Row],[total_RC]]</f>
        <v>0</v>
      </c>
      <c r="Z3232" s="45">
        <f t="shared" si="407"/>
        <v>0</v>
      </c>
      <c r="AA3232" s="43" t="str">
        <f t="shared" si="408"/>
        <v>no values</v>
      </c>
      <c r="AD3232" s="42">
        <f>Beazley_data[[#This Row],[Cat_incurred]]+Beazley_data[[#This Row],[incurred_exc_cat]]</f>
        <v>0</v>
      </c>
      <c r="AE3232" s="40">
        <f t="shared" si="409"/>
        <v>0</v>
      </c>
      <c r="AF3232" s="43" t="str">
        <f t="shared" si="410"/>
        <v>no values</v>
      </c>
    </row>
    <row r="3233" spans="1:32" x14ac:dyDescent="0.25">
      <c r="A3233" s="46" t="s">
        <v>3525</v>
      </c>
      <c r="B3233" s="46" t="s">
        <v>179</v>
      </c>
      <c r="C3233">
        <v>2014</v>
      </c>
      <c r="D3233" s="84">
        <v>43735.625</v>
      </c>
      <c r="E3233">
        <v>16589.375</v>
      </c>
      <c r="F3233">
        <v>0</v>
      </c>
      <c r="G3233">
        <v>0</v>
      </c>
      <c r="H3233">
        <v>0</v>
      </c>
      <c r="I3233">
        <v>0</v>
      </c>
      <c r="J3233">
        <v>1</v>
      </c>
      <c r="K3233">
        <v>0</v>
      </c>
      <c r="L3233">
        <v>0</v>
      </c>
      <c r="M3233" s="38">
        <f>IF(OR(Beazley_data[[#This Row],[total_RC]]&lt;0.6,Beazley_data[[#This Row],[total_RC]]&gt;2),1,Beazley_data[[#This Row],[total_RC]])</f>
        <v>1</v>
      </c>
      <c r="P3233" s="39" t="str">
        <f>Beazley_data[[#This Row],[key]]</f>
        <v>WA2014</v>
      </c>
      <c r="Q3233" s="40">
        <f>Beazley_data[[#This Row],[WEP]]</f>
        <v>43735.625</v>
      </c>
      <c r="R3233" s="40">
        <f t="shared" si="403"/>
        <v>45457.5</v>
      </c>
      <c r="S3233" s="41">
        <f t="shared" si="404"/>
        <v>3.787878787878788E-2</v>
      </c>
      <c r="U3233" s="42">
        <f>Beazley_data[[#This Row],[Acq_costs]]</f>
        <v>16589.375</v>
      </c>
      <c r="V3233" s="40">
        <f t="shared" si="405"/>
        <v>17242.5</v>
      </c>
      <c r="W3233" s="43">
        <f t="shared" si="406"/>
        <v>3.787878787878788E-2</v>
      </c>
      <c r="Y3233" s="44">
        <f>Beazley_data[[#This Row],[total_RC]]</f>
        <v>1</v>
      </c>
      <c r="Z3233" s="45">
        <f t="shared" si="407"/>
        <v>1</v>
      </c>
      <c r="AA3233" s="43">
        <f t="shared" si="408"/>
        <v>0</v>
      </c>
      <c r="AD3233" s="42">
        <f>Beazley_data[[#This Row],[Cat_incurred]]+Beazley_data[[#This Row],[incurred_exc_cat]]</f>
        <v>0</v>
      </c>
      <c r="AE3233" s="40">
        <f t="shared" si="409"/>
        <v>0</v>
      </c>
      <c r="AF3233" s="43" t="str">
        <f t="shared" si="410"/>
        <v>no values</v>
      </c>
    </row>
    <row r="3234" spans="1:32" x14ac:dyDescent="0.25">
      <c r="A3234" s="48" t="s">
        <v>3526</v>
      </c>
      <c r="B3234" s="48" t="s">
        <v>179</v>
      </c>
      <c r="C3234" s="49">
        <v>2023</v>
      </c>
      <c r="D3234" s="85">
        <v>5194.3136999999997</v>
      </c>
      <c r="E3234" s="49">
        <v>2735.93622366412</v>
      </c>
      <c r="F3234" s="49">
        <v>0</v>
      </c>
      <c r="G3234" s="49">
        <v>0</v>
      </c>
      <c r="H3234" s="49">
        <v>0</v>
      </c>
      <c r="I3234" s="49">
        <v>0</v>
      </c>
      <c r="J3234" s="49">
        <v>1.486539001465</v>
      </c>
      <c r="K3234" s="49">
        <v>0</v>
      </c>
      <c r="L3234" s="49">
        <v>0</v>
      </c>
      <c r="M3234" s="38">
        <f>IF(OR(Beazley_data[[#This Row],[total_RC]]&lt;0.6,Beazley_data[[#This Row],[total_RC]]&gt;2),1,Beazley_data[[#This Row],[total_RC]])</f>
        <v>1.486539001465</v>
      </c>
      <c r="P3234" s="39" t="str">
        <f>Beazley_data[[#This Row],[key]]</f>
        <v>WA2023</v>
      </c>
      <c r="Q3234" s="40">
        <f>Beazley_data[[#This Row],[WEP]]</f>
        <v>5194.3136999999997</v>
      </c>
      <c r="R3234" s="40">
        <f t="shared" si="403"/>
        <v>0</v>
      </c>
      <c r="S3234" s="41" t="str">
        <f t="shared" si="404"/>
        <v>no values</v>
      </c>
      <c r="U3234" s="42">
        <f>Beazley_data[[#This Row],[Acq_costs]]</f>
        <v>2735.93622366412</v>
      </c>
      <c r="V3234" s="40">
        <f t="shared" si="405"/>
        <v>0</v>
      </c>
      <c r="W3234" s="43" t="str">
        <f t="shared" si="406"/>
        <v>no values</v>
      </c>
      <c r="Y3234" s="44">
        <f>Beazley_data[[#This Row],[total_RC]]</f>
        <v>1.486539001465</v>
      </c>
      <c r="Z3234" s="45">
        <f t="shared" si="407"/>
        <v>0</v>
      </c>
      <c r="AA3234" s="43" t="str">
        <f t="shared" si="408"/>
        <v>no values</v>
      </c>
      <c r="AD3234" s="42">
        <f>Beazley_data[[#This Row],[Cat_incurred]]+Beazley_data[[#This Row],[incurred_exc_cat]]</f>
        <v>0</v>
      </c>
      <c r="AE3234" s="40">
        <f t="shared" si="409"/>
        <v>0</v>
      </c>
      <c r="AF3234" s="43" t="str">
        <f t="shared" si="410"/>
        <v>no values</v>
      </c>
    </row>
    <row r="3235" spans="1:32" x14ac:dyDescent="0.25">
      <c r="A3235" s="46" t="s">
        <v>3527</v>
      </c>
      <c r="B3235" s="46" t="s">
        <v>76</v>
      </c>
      <c r="C3235">
        <v>2005</v>
      </c>
      <c r="D3235" s="84">
        <v>3754182.1617999999</v>
      </c>
      <c r="E3235">
        <v>1333146.9687769299</v>
      </c>
      <c r="F3235">
        <v>0</v>
      </c>
      <c r="G3235">
        <v>0</v>
      </c>
      <c r="H3235">
        <v>0</v>
      </c>
      <c r="I3235">
        <v>0</v>
      </c>
      <c r="J3235">
        <v>0.87905636115421404</v>
      </c>
      <c r="K3235">
        <v>0</v>
      </c>
      <c r="L3235">
        <v>0</v>
      </c>
      <c r="M3235" s="38">
        <f>IF(OR(Beazley_data[[#This Row],[total_RC]]&lt;0.6,Beazley_data[[#This Row],[total_RC]]&gt;2),1,Beazley_data[[#This Row],[total_RC]])</f>
        <v>0.87905636115421404</v>
      </c>
      <c r="P3235" s="39" t="str">
        <f>Beazley_data[[#This Row],[key]]</f>
        <v>WB2005</v>
      </c>
      <c r="Q3235" s="40">
        <f>Beazley_data[[#This Row],[WEP]]</f>
        <v>3754182.1617999999</v>
      </c>
      <c r="R3235" s="40">
        <f t="shared" si="403"/>
        <v>3757524.4423000002</v>
      </c>
      <c r="S3235" s="41">
        <f t="shared" si="404"/>
        <v>8.8949002230695148E-4</v>
      </c>
      <c r="U3235" s="42">
        <f>Beazley_data[[#This Row],[Acq_costs]]</f>
        <v>1333146.9687769299</v>
      </c>
      <c r="V3235" s="40">
        <f t="shared" si="405"/>
        <v>1334117.3082000001</v>
      </c>
      <c r="W3235" s="43">
        <f t="shared" si="406"/>
        <v>7.2732691278803996E-4</v>
      </c>
      <c r="Y3235" s="44">
        <f>Beazley_data[[#This Row],[total_RC]]</f>
        <v>0.87905636115421404</v>
      </c>
      <c r="Z3235" s="45">
        <f t="shared" si="407"/>
        <v>0.87930994905968296</v>
      </c>
      <c r="AA3235" s="43">
        <f t="shared" si="408"/>
        <v>2.8839421837556099E-4</v>
      </c>
      <c r="AD3235" s="42">
        <f>Beazley_data[[#This Row],[Cat_incurred]]+Beazley_data[[#This Row],[incurred_exc_cat]]</f>
        <v>0</v>
      </c>
      <c r="AE3235" s="40">
        <f t="shared" si="409"/>
        <v>0</v>
      </c>
      <c r="AF3235" s="43" t="str">
        <f t="shared" si="410"/>
        <v>no values</v>
      </c>
    </row>
    <row r="3236" spans="1:32" x14ac:dyDescent="0.25">
      <c r="A3236" s="48" t="s">
        <v>3528</v>
      </c>
      <c r="B3236" s="48" t="s">
        <v>76</v>
      </c>
      <c r="C3236" s="49">
        <v>2006</v>
      </c>
      <c r="D3236" s="85">
        <v>6125490.8394999998</v>
      </c>
      <c r="E3236" s="49">
        <v>2399557.41161785</v>
      </c>
      <c r="F3236" s="49">
        <v>0</v>
      </c>
      <c r="G3236" s="49">
        <v>0</v>
      </c>
      <c r="H3236" s="49">
        <v>0</v>
      </c>
      <c r="I3236" s="49">
        <v>0</v>
      </c>
      <c r="J3236" s="49">
        <v>0.92707254766303904</v>
      </c>
      <c r="K3236" s="49">
        <v>0</v>
      </c>
      <c r="L3236" s="49">
        <v>0</v>
      </c>
      <c r="M3236" s="38">
        <f>IF(OR(Beazley_data[[#This Row],[total_RC]]&lt;0.6,Beazley_data[[#This Row],[total_RC]]&gt;2),1,Beazley_data[[#This Row],[total_RC]])</f>
        <v>0.92707254766303904</v>
      </c>
      <c r="P3236" s="39" t="str">
        <f>Beazley_data[[#This Row],[key]]</f>
        <v>WB2006</v>
      </c>
      <c r="Q3236" s="40">
        <f>Beazley_data[[#This Row],[WEP]]</f>
        <v>6125490.8394999998</v>
      </c>
      <c r="R3236" s="40">
        <f t="shared" si="403"/>
        <v>6130513.5921809301</v>
      </c>
      <c r="S3236" s="41">
        <f t="shared" si="404"/>
        <v>8.1930373457396823E-4</v>
      </c>
      <c r="U3236" s="42">
        <f>Beazley_data[[#This Row],[Acq_costs]]</f>
        <v>2399557.41161785</v>
      </c>
      <c r="V3236" s="40">
        <f t="shared" si="405"/>
        <v>2401686.7473212299</v>
      </c>
      <c r="W3236" s="43">
        <f t="shared" si="406"/>
        <v>8.8660009710048073E-4</v>
      </c>
      <c r="Y3236" s="44">
        <f>Beazley_data[[#This Row],[total_RC]]</f>
        <v>0.92707254766303904</v>
      </c>
      <c r="Z3236" s="45">
        <f t="shared" si="407"/>
        <v>0.92714210912880801</v>
      </c>
      <c r="AA3236" s="43">
        <f t="shared" si="408"/>
        <v>7.5027835629576085E-5</v>
      </c>
      <c r="AD3236" s="42">
        <f>Beazley_data[[#This Row],[Cat_incurred]]+Beazley_data[[#This Row],[incurred_exc_cat]]</f>
        <v>0</v>
      </c>
      <c r="AE3236" s="40">
        <f t="shared" si="409"/>
        <v>0</v>
      </c>
      <c r="AF3236" s="43" t="str">
        <f t="shared" si="410"/>
        <v>no values</v>
      </c>
    </row>
    <row r="3237" spans="1:32" x14ac:dyDescent="0.25">
      <c r="A3237" s="46" t="s">
        <v>3529</v>
      </c>
      <c r="B3237" s="46" t="s">
        <v>76</v>
      </c>
      <c r="C3237">
        <v>2007</v>
      </c>
      <c r="D3237" s="84">
        <v>6867330.9650999997</v>
      </c>
      <c r="E3237">
        <v>2864637.9159410102</v>
      </c>
      <c r="F3237">
        <v>454061.26214387</v>
      </c>
      <c r="G3237">
        <v>454061.26214387</v>
      </c>
      <c r="H3237">
        <v>0</v>
      </c>
      <c r="I3237">
        <v>0</v>
      </c>
      <c r="J3237">
        <v>0.96807914542941598</v>
      </c>
      <c r="K3237">
        <v>454061.26214387</v>
      </c>
      <c r="L3237">
        <v>454061.26214387</v>
      </c>
      <c r="M3237" s="38">
        <f>IF(OR(Beazley_data[[#This Row],[total_RC]]&lt;0.6,Beazley_data[[#This Row],[total_RC]]&gt;2),1,Beazley_data[[#This Row],[total_RC]])</f>
        <v>0.96807914542941598</v>
      </c>
      <c r="P3237" s="39" t="str">
        <f>Beazley_data[[#This Row],[key]]</f>
        <v>WB2007</v>
      </c>
      <c r="Q3237" s="40">
        <f>Beazley_data[[#This Row],[WEP]]</f>
        <v>6867330.9650999997</v>
      </c>
      <c r="R3237" s="40">
        <f t="shared" si="403"/>
        <v>6882262.4212308396</v>
      </c>
      <c r="S3237" s="41">
        <f t="shared" si="404"/>
        <v>2.1695563489091004E-3</v>
      </c>
      <c r="U3237" s="42">
        <f>Beazley_data[[#This Row],[Acq_costs]]</f>
        <v>2864637.9159410102</v>
      </c>
      <c r="V3237" s="40">
        <f t="shared" si="405"/>
        <v>2872335.7826477801</v>
      </c>
      <c r="W3237" s="43">
        <f t="shared" si="406"/>
        <v>2.6800023706399175E-3</v>
      </c>
      <c r="Y3237" s="44">
        <f>Beazley_data[[#This Row],[total_RC]]</f>
        <v>0.96807914542941598</v>
      </c>
      <c r="Z3237" s="45">
        <f t="shared" si="407"/>
        <v>0.96803601851559895</v>
      </c>
      <c r="AA3237" s="43">
        <f t="shared" si="408"/>
        <v>-4.4550939213148239E-5</v>
      </c>
      <c r="AD3237" s="42">
        <f>Beazley_data[[#This Row],[Cat_incurred]]+Beazley_data[[#This Row],[incurred_exc_cat]]</f>
        <v>454061.26214387</v>
      </c>
      <c r="AE3237" s="40">
        <f t="shared" si="409"/>
        <v>454431.91430399998</v>
      </c>
      <c r="AF3237" s="43">
        <f t="shared" si="410"/>
        <v>8.1563848942621021E-4</v>
      </c>
    </row>
    <row r="3238" spans="1:32" x14ac:dyDescent="0.25">
      <c r="A3238" s="48" t="s">
        <v>3530</v>
      </c>
      <c r="B3238" s="48" t="s">
        <v>76</v>
      </c>
      <c r="C3238" s="49">
        <v>2008</v>
      </c>
      <c r="D3238" s="85">
        <v>13121489.602299999</v>
      </c>
      <c r="E3238" s="49">
        <v>6594458.8518457497</v>
      </c>
      <c r="F3238" s="49">
        <v>1958188.6487</v>
      </c>
      <c r="G3238" s="49">
        <v>1958188.6487</v>
      </c>
      <c r="H3238" s="49">
        <v>1638.30817379</v>
      </c>
      <c r="I3238" s="49">
        <v>1638.30817379</v>
      </c>
      <c r="J3238" s="49">
        <v>0.97117609901890101</v>
      </c>
      <c r="K3238" s="49">
        <v>1959826.9568737899</v>
      </c>
      <c r="L3238" s="49">
        <v>1959826.9568737899</v>
      </c>
      <c r="M3238" s="38">
        <f>IF(OR(Beazley_data[[#This Row],[total_RC]]&lt;0.6,Beazley_data[[#This Row],[total_RC]]&gt;2),1,Beazley_data[[#This Row],[total_RC]])</f>
        <v>0.97117609901890101</v>
      </c>
      <c r="P3238" s="39" t="str">
        <f>Beazley_data[[#This Row],[key]]</f>
        <v>WB2008</v>
      </c>
      <c r="Q3238" s="40">
        <f>Beazley_data[[#This Row],[WEP]]</f>
        <v>13121489.602299999</v>
      </c>
      <c r="R3238" s="40">
        <f t="shared" si="403"/>
        <v>13139494.9110489</v>
      </c>
      <c r="S3238" s="41">
        <f t="shared" si="404"/>
        <v>1.3703197018448833E-3</v>
      </c>
      <c r="U3238" s="42">
        <f>Beazley_data[[#This Row],[Acq_costs]]</f>
        <v>6594458.8518457497</v>
      </c>
      <c r="V3238" s="40">
        <f t="shared" si="405"/>
        <v>6602445.59702182</v>
      </c>
      <c r="W3238" s="43">
        <f t="shared" si="406"/>
        <v>1.2096646702659645E-3</v>
      </c>
      <c r="Y3238" s="44">
        <f>Beazley_data[[#This Row],[total_RC]]</f>
        <v>0.97117609901890101</v>
      </c>
      <c r="Z3238" s="45">
        <f t="shared" si="407"/>
        <v>0.97121788401832199</v>
      </c>
      <c r="AA3238" s="43">
        <f t="shared" si="408"/>
        <v>4.3023301062062505E-5</v>
      </c>
      <c r="AD3238" s="42">
        <f>Beazley_data[[#This Row],[Cat_incurred]]+Beazley_data[[#This Row],[incurred_exc_cat]]</f>
        <v>1959826.9568737901</v>
      </c>
      <c r="AE3238" s="40">
        <f t="shared" si="409"/>
        <v>1960209.7165985201</v>
      </c>
      <c r="AF3238" s="43">
        <f t="shared" si="410"/>
        <v>1.9526468085981951E-4</v>
      </c>
    </row>
    <row r="3239" spans="1:32" x14ac:dyDescent="0.25">
      <c r="A3239" s="46" t="s">
        <v>3531</v>
      </c>
      <c r="B3239" s="46" t="s">
        <v>76</v>
      </c>
      <c r="C3239">
        <v>2009</v>
      </c>
      <c r="D3239" s="84">
        <v>13451886.120200001</v>
      </c>
      <c r="E3239">
        <v>5590807.4826461896</v>
      </c>
      <c r="F3239">
        <v>420732.0453</v>
      </c>
      <c r="G3239">
        <v>420732.0453</v>
      </c>
      <c r="H3239">
        <v>62761.152600000001</v>
      </c>
      <c r="I3239">
        <v>62761.152600000001</v>
      </c>
      <c r="J3239">
        <v>0.98475416392121595</v>
      </c>
      <c r="K3239">
        <v>483493.19790000003</v>
      </c>
      <c r="L3239">
        <v>483493.19790000003</v>
      </c>
      <c r="M3239" s="38">
        <f>IF(OR(Beazley_data[[#This Row],[total_RC]]&lt;0.6,Beazley_data[[#This Row],[total_RC]]&gt;2),1,Beazley_data[[#This Row],[total_RC]])</f>
        <v>0.98475416392121595</v>
      </c>
      <c r="P3239" s="39" t="str">
        <f>Beazley_data[[#This Row],[key]]</f>
        <v>WB2009</v>
      </c>
      <c r="Q3239" s="40">
        <f>Beazley_data[[#This Row],[WEP]]</f>
        <v>13451886.120200001</v>
      </c>
      <c r="R3239" s="40">
        <f t="shared" si="403"/>
        <v>13475101.205851</v>
      </c>
      <c r="S3239" s="41">
        <f t="shared" si="404"/>
        <v>1.7228134539664102E-3</v>
      </c>
      <c r="U3239" s="42">
        <f>Beazley_data[[#This Row],[Acq_costs]]</f>
        <v>5590807.4826461896</v>
      </c>
      <c r="V3239" s="40">
        <f t="shared" si="405"/>
        <v>5601131.5036468999</v>
      </c>
      <c r="W3239" s="43">
        <f t="shared" si="406"/>
        <v>1.8432027517990498E-3</v>
      </c>
      <c r="Y3239" s="44">
        <f>Beazley_data[[#This Row],[total_RC]]</f>
        <v>0.98475416392121595</v>
      </c>
      <c r="Z3239" s="45">
        <f t="shared" si="407"/>
        <v>0.98477716454610198</v>
      </c>
      <c r="AA3239" s="43">
        <f t="shared" si="408"/>
        <v>2.3356172049976782E-5</v>
      </c>
      <c r="AD3239" s="42">
        <f>Beazley_data[[#This Row],[Cat_incurred]]+Beazley_data[[#This Row],[incurred_exc_cat]]</f>
        <v>483493.19790000003</v>
      </c>
      <c r="AE3239" s="40">
        <f t="shared" si="409"/>
        <v>483493.19790000003</v>
      </c>
      <c r="AF3239" s="43">
        <f t="shared" si="410"/>
        <v>0</v>
      </c>
    </row>
    <row r="3240" spans="1:32" x14ac:dyDescent="0.25">
      <c r="A3240" s="48" t="s">
        <v>3532</v>
      </c>
      <c r="B3240" s="48" t="s">
        <v>76</v>
      </c>
      <c r="C3240" s="49">
        <v>2010</v>
      </c>
      <c r="D3240" s="85">
        <v>17084630.6391</v>
      </c>
      <c r="E3240" s="49">
        <v>7368311.9111061599</v>
      </c>
      <c r="F3240" s="49">
        <v>2901555.8637999999</v>
      </c>
      <c r="G3240" s="49">
        <v>2901555.8637999999</v>
      </c>
      <c r="H3240" s="49">
        <v>139497.16459999999</v>
      </c>
      <c r="I3240" s="49">
        <v>139497.16459999999</v>
      </c>
      <c r="J3240" s="49">
        <v>1.0036181029659099</v>
      </c>
      <c r="K3240" s="49">
        <v>3041053.0284000002</v>
      </c>
      <c r="L3240" s="49">
        <v>3041053.0284000002</v>
      </c>
      <c r="M3240" s="38">
        <f>IF(OR(Beazley_data[[#This Row],[total_RC]]&lt;0.6,Beazley_data[[#This Row],[total_RC]]&gt;2),1,Beazley_data[[#This Row],[total_RC]])</f>
        <v>1.0036181029659099</v>
      </c>
      <c r="P3240" s="39" t="str">
        <f>Beazley_data[[#This Row],[key]]</f>
        <v>WB2010</v>
      </c>
      <c r="Q3240" s="40">
        <f>Beazley_data[[#This Row],[WEP]]</f>
        <v>17084630.6391</v>
      </c>
      <c r="R3240" s="40">
        <f t="shared" si="403"/>
        <v>17107265.864278398</v>
      </c>
      <c r="S3240" s="41">
        <f t="shared" si="404"/>
        <v>1.3231351729713103E-3</v>
      </c>
      <c r="U3240" s="42">
        <f>Beazley_data[[#This Row],[Acq_costs]]</f>
        <v>7368311.9111061599</v>
      </c>
      <c r="V3240" s="40">
        <f t="shared" si="405"/>
        <v>7377219.4485027399</v>
      </c>
      <c r="W3240" s="43">
        <f t="shared" si="406"/>
        <v>1.207438311786676E-3</v>
      </c>
      <c r="Y3240" s="44">
        <f>Beazley_data[[#This Row],[total_RC]]</f>
        <v>1.0036181029659099</v>
      </c>
      <c r="Z3240" s="45">
        <f t="shared" si="407"/>
        <v>1.0035425429404701</v>
      </c>
      <c r="AA3240" s="43">
        <f t="shared" si="408"/>
        <v>-7.5293295706676551E-5</v>
      </c>
      <c r="AD3240" s="42">
        <f>Beazley_data[[#This Row],[Cat_incurred]]+Beazley_data[[#This Row],[incurred_exc_cat]]</f>
        <v>3041053.0283999997</v>
      </c>
      <c r="AE3240" s="40">
        <f t="shared" si="409"/>
        <v>3041053.0284000002</v>
      </c>
      <c r="AF3240" s="43">
        <f t="shared" si="410"/>
        <v>1.5312501392083231E-16</v>
      </c>
    </row>
    <row r="3241" spans="1:32" x14ac:dyDescent="0.25">
      <c r="A3241" s="46" t="s">
        <v>3533</v>
      </c>
      <c r="B3241" s="46" t="s">
        <v>76</v>
      </c>
      <c r="C3241">
        <v>2011</v>
      </c>
      <c r="D3241" s="84">
        <v>19309935.124600001</v>
      </c>
      <c r="E3241">
        <v>8735444.0439391006</v>
      </c>
      <c r="F3241">
        <v>939311.93429999996</v>
      </c>
      <c r="G3241">
        <v>939311.93429999996</v>
      </c>
      <c r="H3241">
        <v>597741.49450000003</v>
      </c>
      <c r="I3241">
        <v>597741.49450000003</v>
      </c>
      <c r="J3241">
        <v>0.97324243159551505</v>
      </c>
      <c r="K3241">
        <v>1537053.4288000001</v>
      </c>
      <c r="L3241">
        <v>1537053.4288000001</v>
      </c>
      <c r="M3241" s="38">
        <f>IF(OR(Beazley_data[[#This Row],[total_RC]]&lt;0.6,Beazley_data[[#This Row],[total_RC]]&gt;2),1,Beazley_data[[#This Row],[total_RC]])</f>
        <v>0.97324243159551505</v>
      </c>
      <c r="P3241" s="39" t="str">
        <f>Beazley_data[[#This Row],[key]]</f>
        <v>WB2011</v>
      </c>
      <c r="Q3241" s="40">
        <f>Beazley_data[[#This Row],[WEP]]</f>
        <v>19309935.124600001</v>
      </c>
      <c r="R3241" s="40">
        <f t="shared" si="403"/>
        <v>19340040.1499804</v>
      </c>
      <c r="S3241" s="41">
        <f t="shared" si="404"/>
        <v>1.5566164882253146E-3</v>
      </c>
      <c r="U3241" s="42">
        <f>Beazley_data[[#This Row],[Acq_costs]]</f>
        <v>8735444.0439391006</v>
      </c>
      <c r="V3241" s="40">
        <f t="shared" si="405"/>
        <v>8746939.6000916604</v>
      </c>
      <c r="W3241" s="43">
        <f t="shared" si="406"/>
        <v>1.3142375137058628E-3</v>
      </c>
      <c r="Y3241" s="44">
        <f>Beazley_data[[#This Row],[total_RC]]</f>
        <v>0.97324243159551505</v>
      </c>
      <c r="Z3241" s="45">
        <f t="shared" si="407"/>
        <v>0.97302687410211897</v>
      </c>
      <c r="AA3241" s="43">
        <f t="shared" si="408"/>
        <v>-2.2153292897998252E-4</v>
      </c>
      <c r="AD3241" s="42">
        <f>Beazley_data[[#This Row],[Cat_incurred]]+Beazley_data[[#This Row],[incurred_exc_cat]]</f>
        <v>1537053.4287999999</v>
      </c>
      <c r="AE3241" s="40">
        <f t="shared" si="409"/>
        <v>1537053.4288000001</v>
      </c>
      <c r="AF3241" s="43">
        <f t="shared" si="410"/>
        <v>1.5147856235267235E-16</v>
      </c>
    </row>
    <row r="3242" spans="1:32" x14ac:dyDescent="0.25">
      <c r="A3242" s="48" t="s">
        <v>3534</v>
      </c>
      <c r="B3242" s="48" t="s">
        <v>76</v>
      </c>
      <c r="C3242" s="49">
        <v>2012</v>
      </c>
      <c r="D3242" s="85">
        <v>11050318.1688</v>
      </c>
      <c r="E3242" s="49">
        <v>5165908.1725048302</v>
      </c>
      <c r="F3242" s="49">
        <v>402170.90370000002</v>
      </c>
      <c r="G3242" s="49">
        <v>402170.90370000002</v>
      </c>
      <c r="H3242" s="49">
        <v>31825.93</v>
      </c>
      <c r="I3242" s="49">
        <v>31825.93</v>
      </c>
      <c r="J3242" s="49">
        <v>0.96358885452721599</v>
      </c>
      <c r="K3242" s="49">
        <v>433996.83370000002</v>
      </c>
      <c r="L3242" s="49">
        <v>433996.83370000002</v>
      </c>
      <c r="M3242" s="38">
        <f>IF(OR(Beazley_data[[#This Row],[total_RC]]&lt;0.6,Beazley_data[[#This Row],[total_RC]]&gt;2),1,Beazley_data[[#This Row],[total_RC]])</f>
        <v>0.96358885452721599</v>
      </c>
      <c r="P3242" s="39" t="str">
        <f>Beazley_data[[#This Row],[key]]</f>
        <v>WB2012</v>
      </c>
      <c r="Q3242" s="40">
        <f>Beazley_data[[#This Row],[WEP]]</f>
        <v>11050318.1688</v>
      </c>
      <c r="R3242" s="40">
        <f t="shared" si="403"/>
        <v>11055183.0238884</v>
      </c>
      <c r="S3242" s="41">
        <f t="shared" si="404"/>
        <v>4.4005197181155533E-4</v>
      </c>
      <c r="U3242" s="42">
        <f>Beazley_data[[#This Row],[Acq_costs]]</f>
        <v>5165908.1725048302</v>
      </c>
      <c r="V3242" s="40">
        <f t="shared" si="405"/>
        <v>5168215.7520094998</v>
      </c>
      <c r="W3242" s="43">
        <f t="shared" si="406"/>
        <v>4.464944219428946E-4</v>
      </c>
      <c r="Y3242" s="44">
        <f>Beazley_data[[#This Row],[total_RC]]</f>
        <v>0.96358885452721599</v>
      </c>
      <c r="Z3242" s="45">
        <f t="shared" si="407"/>
        <v>0.96360135743603303</v>
      </c>
      <c r="AA3242" s="43">
        <f t="shared" si="408"/>
        <v>1.2975188049044388E-5</v>
      </c>
      <c r="AD3242" s="42">
        <f>Beazley_data[[#This Row],[Cat_incurred]]+Beazley_data[[#This Row],[incurred_exc_cat]]</f>
        <v>433996.83370000002</v>
      </c>
      <c r="AE3242" s="40">
        <f t="shared" si="409"/>
        <v>433996.83370000002</v>
      </c>
      <c r="AF3242" s="43">
        <f t="shared" si="410"/>
        <v>0</v>
      </c>
    </row>
    <row r="3243" spans="1:32" x14ac:dyDescent="0.25">
      <c r="A3243" s="46" t="s">
        <v>3535</v>
      </c>
      <c r="B3243" s="46" t="s">
        <v>76</v>
      </c>
      <c r="C3243">
        <v>2013</v>
      </c>
      <c r="D3243" s="84">
        <v>6397966.5141000003</v>
      </c>
      <c r="E3243">
        <v>3499329.3076811102</v>
      </c>
      <c r="F3243">
        <v>0</v>
      </c>
      <c r="G3243">
        <v>0</v>
      </c>
      <c r="H3243">
        <v>0</v>
      </c>
      <c r="I3243">
        <v>0</v>
      </c>
      <c r="J3243">
        <v>0.96056020312483303</v>
      </c>
      <c r="K3243">
        <v>0</v>
      </c>
      <c r="L3243">
        <v>0</v>
      </c>
      <c r="M3243" s="38">
        <f>IF(OR(Beazley_data[[#This Row],[total_RC]]&lt;0.6,Beazley_data[[#This Row],[total_RC]]&gt;2),1,Beazley_data[[#This Row],[total_RC]])</f>
        <v>0.96056020312483303</v>
      </c>
      <c r="P3243" s="39" t="str">
        <f>Beazley_data[[#This Row],[key]]</f>
        <v>WB2013</v>
      </c>
      <c r="Q3243" s="40">
        <f>Beazley_data[[#This Row],[WEP]]</f>
        <v>6397966.5141000003</v>
      </c>
      <c r="R3243" s="40">
        <f t="shared" si="403"/>
        <v>6400989.4227391304</v>
      </c>
      <c r="S3243" s="41">
        <f t="shared" si="404"/>
        <v>4.7225646528823828E-4</v>
      </c>
      <c r="U3243" s="42">
        <f>Beazley_data[[#This Row],[Acq_costs]]</f>
        <v>3499329.3076811102</v>
      </c>
      <c r="V3243" s="40">
        <f t="shared" si="405"/>
        <v>3500795.0625909301</v>
      </c>
      <c r="W3243" s="43">
        <f t="shared" si="406"/>
        <v>4.1869200670522017E-4</v>
      </c>
      <c r="Y3243" s="44">
        <f>Beazley_data[[#This Row],[total_RC]]</f>
        <v>0.96056020312483303</v>
      </c>
      <c r="Z3243" s="45">
        <f t="shared" si="407"/>
        <v>0.96057885347652505</v>
      </c>
      <c r="AA3243" s="43">
        <f t="shared" si="408"/>
        <v>1.9415742522874068E-5</v>
      </c>
      <c r="AD3243" s="42">
        <f>Beazley_data[[#This Row],[Cat_incurred]]+Beazley_data[[#This Row],[incurred_exc_cat]]</f>
        <v>0</v>
      </c>
      <c r="AE3243" s="40">
        <f t="shared" si="409"/>
        <v>0</v>
      </c>
      <c r="AF3243" s="43" t="str">
        <f t="shared" si="410"/>
        <v>no values</v>
      </c>
    </row>
    <row r="3244" spans="1:32" x14ac:dyDescent="0.25">
      <c r="A3244" s="48" t="s">
        <v>3536</v>
      </c>
      <c r="B3244" s="48" t="s">
        <v>76</v>
      </c>
      <c r="C3244" s="49">
        <v>2014</v>
      </c>
      <c r="D3244" s="85">
        <v>4167449.1491999999</v>
      </c>
      <c r="E3244" s="49">
        <v>1995466.28942573</v>
      </c>
      <c r="F3244" s="49">
        <v>0</v>
      </c>
      <c r="G3244" s="49">
        <v>0</v>
      </c>
      <c r="H3244" s="49">
        <v>0</v>
      </c>
      <c r="I3244" s="49">
        <v>0</v>
      </c>
      <c r="J3244" s="49">
        <v>0.94277226370761402</v>
      </c>
      <c r="K3244" s="49">
        <v>0</v>
      </c>
      <c r="L3244" s="49">
        <v>0</v>
      </c>
      <c r="M3244" s="38">
        <f>IF(OR(Beazley_data[[#This Row],[total_RC]]&lt;0.6,Beazley_data[[#This Row],[total_RC]]&gt;2),1,Beazley_data[[#This Row],[total_RC]])</f>
        <v>0.94277226370761402</v>
      </c>
      <c r="P3244" s="39" t="str">
        <f>Beazley_data[[#This Row],[key]]</f>
        <v>WB2014</v>
      </c>
      <c r="Q3244" s="40">
        <f>Beazley_data[[#This Row],[WEP]]</f>
        <v>4167449.1491999999</v>
      </c>
      <c r="R3244" s="40">
        <f t="shared" si="403"/>
        <v>4182182.6910330099</v>
      </c>
      <c r="S3244" s="41">
        <f t="shared" si="404"/>
        <v>3.5229311872482581E-3</v>
      </c>
      <c r="U3244" s="42">
        <f>Beazley_data[[#This Row],[Acq_costs]]</f>
        <v>1995466.28942573</v>
      </c>
      <c r="V3244" s="40">
        <f t="shared" si="405"/>
        <v>2001494.32316226</v>
      </c>
      <c r="W3244" s="43">
        <f t="shared" si="406"/>
        <v>3.0117665919761412E-3</v>
      </c>
      <c r="Y3244" s="44">
        <f>Beazley_data[[#This Row],[total_RC]]</f>
        <v>0.94277226370761402</v>
      </c>
      <c r="Z3244" s="45">
        <f t="shared" si="407"/>
        <v>0.942790506328538</v>
      </c>
      <c r="AA3244" s="43">
        <f t="shared" si="408"/>
        <v>1.9349601848476259E-5</v>
      </c>
      <c r="AD3244" s="42">
        <f>Beazley_data[[#This Row],[Cat_incurred]]+Beazley_data[[#This Row],[incurred_exc_cat]]</f>
        <v>0</v>
      </c>
      <c r="AE3244" s="40">
        <f t="shared" si="409"/>
        <v>0</v>
      </c>
      <c r="AF3244" s="43" t="str">
        <f t="shared" si="410"/>
        <v>no values</v>
      </c>
    </row>
    <row r="3245" spans="1:32" x14ac:dyDescent="0.25">
      <c r="A3245" s="46" t="s">
        <v>3537</v>
      </c>
      <c r="B3245" s="46" t="s">
        <v>76</v>
      </c>
      <c r="C3245">
        <v>2015</v>
      </c>
      <c r="D3245" s="84">
        <v>3201707.1274000001</v>
      </c>
      <c r="E3245">
        <v>1582722.6768062101</v>
      </c>
      <c r="F3245">
        <v>167054.4889</v>
      </c>
      <c r="G3245">
        <v>167054.4889</v>
      </c>
      <c r="H3245">
        <v>167469.753</v>
      </c>
      <c r="I3245">
        <v>167469.753</v>
      </c>
      <c r="J3245">
        <v>0.95629452613745403</v>
      </c>
      <c r="K3245">
        <v>334524.24190000002</v>
      </c>
      <c r="L3245">
        <v>334524.24190000002</v>
      </c>
      <c r="M3245" s="38">
        <f>IF(OR(Beazley_data[[#This Row],[total_RC]]&lt;0.6,Beazley_data[[#This Row],[total_RC]]&gt;2),1,Beazley_data[[#This Row],[total_RC]])</f>
        <v>0.95629452613745403</v>
      </c>
      <c r="P3245" s="39" t="str">
        <f>Beazley_data[[#This Row],[key]]</f>
        <v>WB2015</v>
      </c>
      <c r="Q3245" s="40">
        <f>Beazley_data[[#This Row],[WEP]]</f>
        <v>3201707.1274000001</v>
      </c>
      <c r="R3245" s="40">
        <f t="shared" si="403"/>
        <v>3126486.3415433802</v>
      </c>
      <c r="S3245" s="41">
        <f t="shared" si="404"/>
        <v>-2.4059208209906154E-2</v>
      </c>
      <c r="U3245" s="42">
        <f>Beazley_data[[#This Row],[Acq_costs]]</f>
        <v>1582722.6768062101</v>
      </c>
      <c r="V3245" s="40">
        <f t="shared" si="405"/>
        <v>1543677.59280999</v>
      </c>
      <c r="W3245" s="43">
        <f t="shared" si="406"/>
        <v>-2.5293548457320941E-2</v>
      </c>
      <c r="Y3245" s="44">
        <f>Beazley_data[[#This Row],[total_RC]]</f>
        <v>0.95629452613745403</v>
      </c>
      <c r="Z3245" s="45">
        <f t="shared" si="407"/>
        <v>0.95568649894190505</v>
      </c>
      <c r="AA3245" s="43">
        <f t="shared" si="408"/>
        <v>-6.3622034654895561E-4</v>
      </c>
      <c r="AD3245" s="42">
        <f>Beazley_data[[#This Row],[Cat_incurred]]+Beazley_data[[#This Row],[incurred_exc_cat]]</f>
        <v>334524.24190000002</v>
      </c>
      <c r="AE3245" s="40">
        <f t="shared" si="409"/>
        <v>334524.24190000002</v>
      </c>
      <c r="AF3245" s="43">
        <f t="shared" si="410"/>
        <v>0</v>
      </c>
    </row>
    <row r="3246" spans="1:32" x14ac:dyDescent="0.25">
      <c r="A3246" s="48" t="s">
        <v>3538</v>
      </c>
      <c r="B3246" s="48" t="s">
        <v>76</v>
      </c>
      <c r="C3246" s="49">
        <v>2016</v>
      </c>
      <c r="D3246" s="85">
        <v>2636153.4169000001</v>
      </c>
      <c r="E3246" s="49">
        <v>1325191.26286187</v>
      </c>
      <c r="F3246" s="49">
        <v>0</v>
      </c>
      <c r="G3246" s="49">
        <v>0</v>
      </c>
      <c r="H3246" s="49">
        <v>11331.553786500001</v>
      </c>
      <c r="I3246" s="49">
        <v>11331.553786500001</v>
      </c>
      <c r="J3246" s="49">
        <v>0.91098326123483298</v>
      </c>
      <c r="K3246" s="49">
        <v>11331.553786500001</v>
      </c>
      <c r="L3246" s="49">
        <v>11331.553786500001</v>
      </c>
      <c r="M3246" s="38">
        <f>IF(OR(Beazley_data[[#This Row],[total_RC]]&lt;0.6,Beazley_data[[#This Row],[total_RC]]&gt;2),1,Beazley_data[[#This Row],[total_RC]])</f>
        <v>0.91098326123483298</v>
      </c>
      <c r="P3246" s="39" t="str">
        <f>Beazley_data[[#This Row],[key]]</f>
        <v>WB2016</v>
      </c>
      <c r="Q3246" s="40">
        <f>Beazley_data[[#This Row],[WEP]]</f>
        <v>2636153.4169000001</v>
      </c>
      <c r="R3246" s="40">
        <f t="shared" si="403"/>
        <v>2513480.3255286901</v>
      </c>
      <c r="S3246" s="41">
        <f t="shared" si="404"/>
        <v>-4.8806067875429522E-2</v>
      </c>
      <c r="U3246" s="42">
        <f>Beazley_data[[#This Row],[Acq_costs]]</f>
        <v>1325191.26286187</v>
      </c>
      <c r="V3246" s="40">
        <f t="shared" si="405"/>
        <v>1245435.6001085599</v>
      </c>
      <c r="W3246" s="43">
        <f t="shared" si="406"/>
        <v>-6.4038367577061439E-2</v>
      </c>
      <c r="Y3246" s="44">
        <f>Beazley_data[[#This Row],[total_RC]]</f>
        <v>0.91098326123483298</v>
      </c>
      <c r="Z3246" s="45">
        <f t="shared" si="407"/>
        <v>0.91280272988784805</v>
      </c>
      <c r="AA3246" s="43">
        <f t="shared" si="408"/>
        <v>1.9932769627437762E-3</v>
      </c>
      <c r="AD3246" s="42">
        <f>Beazley_data[[#This Row],[Cat_incurred]]+Beazley_data[[#This Row],[incurred_exc_cat]]</f>
        <v>11331.553786500001</v>
      </c>
      <c r="AE3246" s="40">
        <f t="shared" si="409"/>
        <v>11813.439962</v>
      </c>
      <c r="AF3246" s="43">
        <f t="shared" si="410"/>
        <v>4.0791350957051553E-2</v>
      </c>
    </row>
    <row r="3247" spans="1:32" x14ac:dyDescent="0.25">
      <c r="A3247" s="46" t="s">
        <v>3539</v>
      </c>
      <c r="B3247" s="46" t="s">
        <v>76</v>
      </c>
      <c r="C3247">
        <v>2017</v>
      </c>
      <c r="D3247" s="84">
        <v>2412283.1434999998</v>
      </c>
      <c r="E3247">
        <v>1272121.4531182901</v>
      </c>
      <c r="F3247">
        <v>0</v>
      </c>
      <c r="G3247">
        <v>0</v>
      </c>
      <c r="H3247">
        <v>25959.316500000001</v>
      </c>
      <c r="I3247">
        <v>25959.316500000001</v>
      </c>
      <c r="J3247">
        <v>0.94037574206528096</v>
      </c>
      <c r="K3247">
        <v>25959.316500000001</v>
      </c>
      <c r="L3247">
        <v>25959.316500000001</v>
      </c>
      <c r="M3247" s="38">
        <f>IF(OR(Beazley_data[[#This Row],[total_RC]]&lt;0.6,Beazley_data[[#This Row],[total_RC]]&gt;2),1,Beazley_data[[#This Row],[total_RC]])</f>
        <v>0.94037574206528096</v>
      </c>
      <c r="P3247" s="39" t="str">
        <f>Beazley_data[[#This Row],[key]]</f>
        <v>WB2017</v>
      </c>
      <c r="Q3247" s="40">
        <f>Beazley_data[[#This Row],[WEP]]</f>
        <v>2412283.1434999998</v>
      </c>
      <c r="R3247" s="40">
        <f t="shared" si="403"/>
        <v>2366344.7378387302</v>
      </c>
      <c r="S3247" s="41">
        <f t="shared" si="404"/>
        <v>-1.9413234651188986E-2</v>
      </c>
      <c r="U3247" s="42">
        <f>Beazley_data[[#This Row],[Acq_costs]]</f>
        <v>1272121.4531182901</v>
      </c>
      <c r="V3247" s="40">
        <f t="shared" si="405"/>
        <v>1234250.19655891</v>
      </c>
      <c r="W3247" s="43">
        <f t="shared" si="406"/>
        <v>-3.0683613958470638E-2</v>
      </c>
      <c r="Y3247" s="44">
        <f>Beazley_data[[#This Row],[total_RC]]</f>
        <v>0.94037574206528096</v>
      </c>
      <c r="Z3247" s="45">
        <f t="shared" si="407"/>
        <v>0.94000227110322698</v>
      </c>
      <c r="AA3247" s="43">
        <f t="shared" si="408"/>
        <v>-3.9730857417573828E-4</v>
      </c>
      <c r="AD3247" s="42">
        <f>Beazley_data[[#This Row],[Cat_incurred]]+Beazley_data[[#This Row],[incurred_exc_cat]]</f>
        <v>25959.316500000001</v>
      </c>
      <c r="AE3247" s="40">
        <f t="shared" si="409"/>
        <v>25959.316500000001</v>
      </c>
      <c r="AF3247" s="43">
        <f t="shared" si="410"/>
        <v>0</v>
      </c>
    </row>
    <row r="3248" spans="1:32" x14ac:dyDescent="0.25">
      <c r="A3248" s="48" t="s">
        <v>3540</v>
      </c>
      <c r="B3248" s="48" t="s">
        <v>76</v>
      </c>
      <c r="C3248" s="49">
        <v>2018</v>
      </c>
      <c r="D3248" s="85">
        <v>4115342.7886999999</v>
      </c>
      <c r="E3248" s="49">
        <v>1988653.9244021899</v>
      </c>
      <c r="F3248" s="49">
        <v>0</v>
      </c>
      <c r="G3248" s="49">
        <v>0</v>
      </c>
      <c r="H3248" s="49">
        <v>0</v>
      </c>
      <c r="I3248" s="49">
        <v>0</v>
      </c>
      <c r="J3248" s="49">
        <v>0.98435050301404503</v>
      </c>
      <c r="K3248" s="49">
        <v>0</v>
      </c>
      <c r="L3248" s="49">
        <v>0</v>
      </c>
      <c r="M3248" s="38">
        <f>IF(OR(Beazley_data[[#This Row],[total_RC]]&lt;0.6,Beazley_data[[#This Row],[total_RC]]&gt;2),1,Beazley_data[[#This Row],[total_RC]])</f>
        <v>0.98435050301404503</v>
      </c>
      <c r="P3248" s="39" t="str">
        <f>Beazley_data[[#This Row],[key]]</f>
        <v>WB2018</v>
      </c>
      <c r="Q3248" s="40">
        <f>Beazley_data[[#This Row],[WEP]]</f>
        <v>4115342.7886999999</v>
      </c>
      <c r="R3248" s="40">
        <f t="shared" si="403"/>
        <v>3873793.7119184001</v>
      </c>
      <c r="S3248" s="41">
        <f t="shared" si="404"/>
        <v>-6.2354656635027324E-2</v>
      </c>
      <c r="U3248" s="42">
        <f>Beazley_data[[#This Row],[Acq_costs]]</f>
        <v>1988653.9244021899</v>
      </c>
      <c r="V3248" s="40">
        <f t="shared" si="405"/>
        <v>1855976.9234936</v>
      </c>
      <c r="W3248" s="43">
        <f t="shared" si="406"/>
        <v>-7.1486341898500144E-2</v>
      </c>
      <c r="Y3248" s="44">
        <f>Beazley_data[[#This Row],[total_RC]]</f>
        <v>0.98435050301404503</v>
      </c>
      <c r="Z3248" s="45">
        <f t="shared" si="407"/>
        <v>0.98476033597631396</v>
      </c>
      <c r="AA3248" s="43">
        <f t="shared" si="408"/>
        <v>4.1617533454229986E-4</v>
      </c>
      <c r="AD3248" s="42">
        <f>Beazley_data[[#This Row],[Cat_incurred]]+Beazley_data[[#This Row],[incurred_exc_cat]]</f>
        <v>0</v>
      </c>
      <c r="AE3248" s="40">
        <f t="shared" si="409"/>
        <v>0</v>
      </c>
      <c r="AF3248" s="43" t="str">
        <f t="shared" si="410"/>
        <v>no values</v>
      </c>
    </row>
    <row r="3249" spans="1:32" x14ac:dyDescent="0.25">
      <c r="A3249" s="46" t="s">
        <v>3541</v>
      </c>
      <c r="B3249" s="46" t="s">
        <v>76</v>
      </c>
      <c r="C3249">
        <v>2019</v>
      </c>
      <c r="D3249" s="84">
        <v>7713172.8179000001</v>
      </c>
      <c r="E3249">
        <v>4313457.4169408996</v>
      </c>
      <c r="F3249">
        <v>0</v>
      </c>
      <c r="G3249">
        <v>0</v>
      </c>
      <c r="H3249">
        <v>320452.54643599998</v>
      </c>
      <c r="I3249">
        <v>320452.54643599998</v>
      </c>
      <c r="J3249">
        <v>0.97552823626044005</v>
      </c>
      <c r="K3249">
        <v>320452.54643599998</v>
      </c>
      <c r="L3249">
        <v>320452.54643599998</v>
      </c>
      <c r="M3249" s="38">
        <f>IF(OR(Beazley_data[[#This Row],[total_RC]]&lt;0.6,Beazley_data[[#This Row],[total_RC]]&gt;2),1,Beazley_data[[#This Row],[total_RC]])</f>
        <v>0.97552823626044005</v>
      </c>
      <c r="P3249" s="39" t="str">
        <f>Beazley_data[[#This Row],[key]]</f>
        <v>WB2019</v>
      </c>
      <c r="Q3249" s="40">
        <f>Beazley_data[[#This Row],[WEP]]</f>
        <v>7713172.8179000001</v>
      </c>
      <c r="R3249" s="40">
        <f t="shared" si="403"/>
        <v>7619541.9906234499</v>
      </c>
      <c r="S3249" s="41">
        <f t="shared" si="404"/>
        <v>-1.2288248741429815E-2</v>
      </c>
      <c r="U3249" s="42">
        <f>Beazley_data[[#This Row],[Acq_costs]]</f>
        <v>4313457.4169408996</v>
      </c>
      <c r="V3249" s="40">
        <f t="shared" si="405"/>
        <v>4246650.7100054603</v>
      </c>
      <c r="W3249" s="43">
        <f t="shared" si="406"/>
        <v>-1.573162275344123E-2</v>
      </c>
      <c r="Y3249" s="44">
        <f>Beazley_data[[#This Row],[total_RC]]</f>
        <v>0.97552823626044005</v>
      </c>
      <c r="Z3249" s="45">
        <f t="shared" si="407"/>
        <v>0.97548918617000002</v>
      </c>
      <c r="AA3249" s="43">
        <f t="shared" si="408"/>
        <v>-4.003128993500083E-5</v>
      </c>
      <c r="AD3249" s="42">
        <f>Beazley_data[[#This Row],[Cat_incurred]]+Beazley_data[[#This Row],[incurred_exc_cat]]</f>
        <v>320452.54643599998</v>
      </c>
      <c r="AE3249" s="40">
        <f t="shared" si="409"/>
        <v>310961.55119999999</v>
      </c>
      <c r="AF3249" s="43">
        <f t="shared" si="410"/>
        <v>-3.0521442922362127E-2</v>
      </c>
    </row>
    <row r="3250" spans="1:32" x14ac:dyDescent="0.25">
      <c r="A3250" s="48" t="s">
        <v>3542</v>
      </c>
      <c r="B3250" s="48" t="s">
        <v>76</v>
      </c>
      <c r="C3250" s="49">
        <v>2020</v>
      </c>
      <c r="D3250" s="85">
        <v>5797397.9403999997</v>
      </c>
      <c r="E3250" s="49">
        <v>3101373.2990640202</v>
      </c>
      <c r="F3250" s="49">
        <v>0</v>
      </c>
      <c r="G3250" s="49">
        <v>0</v>
      </c>
      <c r="H3250" s="49">
        <v>2316.5384958300001</v>
      </c>
      <c r="I3250" s="49">
        <v>2316.5384958300001</v>
      </c>
      <c r="J3250" s="49">
        <v>1.1362380084577099</v>
      </c>
      <c r="K3250" s="49">
        <v>2316.5384958300001</v>
      </c>
      <c r="L3250" s="49">
        <v>2316.5384958300001</v>
      </c>
      <c r="M3250" s="38">
        <f>IF(OR(Beazley_data[[#This Row],[total_RC]]&lt;0.6,Beazley_data[[#This Row],[total_RC]]&gt;2),1,Beazley_data[[#This Row],[total_RC]])</f>
        <v>1.1362380084577099</v>
      </c>
      <c r="P3250" s="39" t="str">
        <f>Beazley_data[[#This Row],[key]]</f>
        <v>WB2020</v>
      </c>
      <c r="Q3250" s="40">
        <f>Beazley_data[[#This Row],[WEP]]</f>
        <v>5797397.9403999997</v>
      </c>
      <c r="R3250" s="40">
        <f t="shared" si="403"/>
        <v>3535357.3063424602</v>
      </c>
      <c r="S3250" s="41">
        <f t="shared" si="404"/>
        <v>-0.63983366829695543</v>
      </c>
      <c r="U3250" s="42">
        <f>Beazley_data[[#This Row],[Acq_costs]]</f>
        <v>3101373.2990640202</v>
      </c>
      <c r="V3250" s="40">
        <f t="shared" si="405"/>
        <v>1821702.07576885</v>
      </c>
      <c r="W3250" s="43">
        <f t="shared" si="406"/>
        <v>-0.70245911245124115</v>
      </c>
      <c r="Y3250" s="44">
        <f>Beazley_data[[#This Row],[total_RC]]</f>
        <v>1.1362380084577099</v>
      </c>
      <c r="Z3250" s="45">
        <f t="shared" si="407"/>
        <v>1.11871625471867</v>
      </c>
      <c r="AA3250" s="43">
        <f t="shared" si="408"/>
        <v>-1.5662375213674057E-2</v>
      </c>
      <c r="AD3250" s="42">
        <f>Beazley_data[[#This Row],[Cat_incurred]]+Beazley_data[[#This Row],[incurred_exc_cat]]</f>
        <v>2316.5384958300001</v>
      </c>
      <c r="AE3250" s="40">
        <f t="shared" si="409"/>
        <v>2415.0517180400002</v>
      </c>
      <c r="AF3250" s="43">
        <f t="shared" si="410"/>
        <v>4.0791350957051609E-2</v>
      </c>
    </row>
    <row r="3251" spans="1:32" x14ac:dyDescent="0.25">
      <c r="A3251" s="46" t="s">
        <v>3543</v>
      </c>
      <c r="B3251" s="46" t="s">
        <v>76</v>
      </c>
      <c r="C3251">
        <v>2021</v>
      </c>
      <c r="D3251" s="84">
        <v>4490675.6069</v>
      </c>
      <c r="E3251">
        <v>2454915.0720464098</v>
      </c>
      <c r="F3251">
        <v>0</v>
      </c>
      <c r="G3251">
        <v>0</v>
      </c>
      <c r="H3251">
        <v>0</v>
      </c>
      <c r="I3251">
        <v>180000</v>
      </c>
      <c r="J3251">
        <v>1.0280128184908599</v>
      </c>
      <c r="K3251">
        <v>0</v>
      </c>
      <c r="L3251">
        <v>180000</v>
      </c>
      <c r="M3251" s="38">
        <f>IF(OR(Beazley_data[[#This Row],[total_RC]]&lt;0.6,Beazley_data[[#This Row],[total_RC]]&gt;2),1,Beazley_data[[#This Row],[total_RC]])</f>
        <v>1.0280128184908599</v>
      </c>
      <c r="P3251" s="39" t="str">
        <f>Beazley_data[[#This Row],[key]]</f>
        <v>WB2021</v>
      </c>
      <c r="Q3251" s="40">
        <f>Beazley_data[[#This Row],[WEP]]</f>
        <v>4490675.6069</v>
      </c>
      <c r="R3251" s="40">
        <f t="shared" si="403"/>
        <v>1558326.36429347</v>
      </c>
      <c r="S3251" s="41">
        <f t="shared" si="404"/>
        <v>-1.8817298544108432</v>
      </c>
      <c r="U3251" s="42">
        <f>Beazley_data[[#This Row],[Acq_costs]]</f>
        <v>2454915.0720464098</v>
      </c>
      <c r="V3251" s="40">
        <f t="shared" si="405"/>
        <v>724854.939004304</v>
      </c>
      <c r="W3251" s="43">
        <f t="shared" si="406"/>
        <v>-2.3867673929608602</v>
      </c>
      <c r="Y3251" s="44">
        <f>Beazley_data[[#This Row],[total_RC]]</f>
        <v>1.0280128184908599</v>
      </c>
      <c r="Z3251" s="45">
        <f t="shared" si="407"/>
        <v>1.0872345630301901</v>
      </c>
      <c r="AA3251" s="43">
        <f t="shared" si="408"/>
        <v>5.4470071641463905E-2</v>
      </c>
      <c r="AD3251" s="42">
        <f>Beazley_data[[#This Row],[Cat_incurred]]+Beazley_data[[#This Row],[incurred_exc_cat]]</f>
        <v>180000</v>
      </c>
      <c r="AE3251" s="40">
        <f t="shared" si="409"/>
        <v>112500</v>
      </c>
      <c r="AF3251" s="43">
        <f t="shared" si="410"/>
        <v>-0.6</v>
      </c>
    </row>
    <row r="3252" spans="1:32" x14ac:dyDescent="0.25">
      <c r="A3252" s="48" t="s">
        <v>3544</v>
      </c>
      <c r="B3252" s="48" t="s">
        <v>76</v>
      </c>
      <c r="C3252" s="49">
        <v>2022</v>
      </c>
      <c r="D3252" s="85">
        <v>15387494.1139</v>
      </c>
      <c r="E3252" s="49">
        <v>6889060.2612060299</v>
      </c>
      <c r="F3252" s="49">
        <v>394183.99979999999</v>
      </c>
      <c r="G3252" s="49">
        <v>394183.99979999999</v>
      </c>
      <c r="H3252" s="49">
        <v>0</v>
      </c>
      <c r="I3252" s="49">
        <v>0</v>
      </c>
      <c r="J3252" s="49">
        <v>1.0033616085305901</v>
      </c>
      <c r="K3252" s="49">
        <v>394183.99979999999</v>
      </c>
      <c r="L3252" s="49">
        <v>394183.99979999999</v>
      </c>
      <c r="M3252" s="38">
        <f>IF(OR(Beazley_data[[#This Row],[total_RC]]&lt;0.6,Beazley_data[[#This Row],[total_RC]]&gt;2),1,Beazley_data[[#This Row],[total_RC]])</f>
        <v>1.0033616085305901</v>
      </c>
      <c r="P3252" s="39" t="str">
        <f>Beazley_data[[#This Row],[key]]</f>
        <v>WB2022</v>
      </c>
      <c r="Q3252" s="40">
        <f>Beazley_data[[#This Row],[WEP]]</f>
        <v>15387494.1139</v>
      </c>
      <c r="R3252" s="40">
        <f t="shared" si="403"/>
        <v>198223.325481907</v>
      </c>
      <c r="S3252" s="41">
        <f t="shared" si="404"/>
        <v>-76.627060672556965</v>
      </c>
      <c r="U3252" s="42">
        <f>Beazley_data[[#This Row],[Acq_costs]]</f>
        <v>6889060.2612060299</v>
      </c>
      <c r="V3252" s="40">
        <f t="shared" si="405"/>
        <v>118802.096958771</v>
      </c>
      <c r="W3252" s="43">
        <f t="shared" si="406"/>
        <v>-56.987699186798061</v>
      </c>
      <c r="Y3252" s="44">
        <f>Beazley_data[[#This Row],[total_RC]]</f>
        <v>1.0033616085305901</v>
      </c>
      <c r="Z3252" s="45">
        <f t="shared" si="407"/>
        <v>1</v>
      </c>
      <c r="AA3252" s="43">
        <f t="shared" si="408"/>
        <v>-3.3616085305900878E-3</v>
      </c>
      <c r="AD3252" s="42">
        <f>Beazley_data[[#This Row],[Cat_incurred]]+Beazley_data[[#This Row],[incurred_exc_cat]]</f>
        <v>394183.99979999999</v>
      </c>
      <c r="AE3252" s="40">
        <f t="shared" si="409"/>
        <v>0</v>
      </c>
      <c r="AF3252" s="43" t="str">
        <f t="shared" si="410"/>
        <v>no values</v>
      </c>
    </row>
    <row r="3253" spans="1:32" x14ac:dyDescent="0.25">
      <c r="A3253" s="46" t="s">
        <v>3545</v>
      </c>
      <c r="B3253" s="46" t="s">
        <v>76</v>
      </c>
      <c r="C3253">
        <v>2023</v>
      </c>
      <c r="D3253" s="84">
        <v>8421199.432</v>
      </c>
      <c r="E3253">
        <v>4186531.1055865702</v>
      </c>
      <c r="F3253">
        <v>0</v>
      </c>
      <c r="G3253">
        <v>111718.75</v>
      </c>
      <c r="H3253">
        <v>0</v>
      </c>
      <c r="I3253">
        <v>0</v>
      </c>
      <c r="J3253">
        <v>1.10301817508011</v>
      </c>
      <c r="K3253">
        <v>0</v>
      </c>
      <c r="L3253">
        <v>111718.75</v>
      </c>
      <c r="M3253" s="38">
        <f>IF(OR(Beazley_data[[#This Row],[total_RC]]&lt;0.6,Beazley_data[[#This Row],[total_RC]]&gt;2),1,Beazley_data[[#This Row],[total_RC]])</f>
        <v>1.10301817508011</v>
      </c>
      <c r="P3253" s="39" t="str">
        <f>Beazley_data[[#This Row],[key]]</f>
        <v>WB2023</v>
      </c>
      <c r="Q3253" s="40">
        <f>Beazley_data[[#This Row],[WEP]]</f>
        <v>8421199.432</v>
      </c>
      <c r="R3253" s="40">
        <f t="shared" si="403"/>
        <v>0</v>
      </c>
      <c r="S3253" s="41" t="str">
        <f t="shared" si="404"/>
        <v>no values</v>
      </c>
      <c r="U3253" s="42">
        <f>Beazley_data[[#This Row],[Acq_costs]]</f>
        <v>4186531.1055865702</v>
      </c>
      <c r="V3253" s="40">
        <f t="shared" si="405"/>
        <v>0</v>
      </c>
      <c r="W3253" s="43" t="str">
        <f t="shared" si="406"/>
        <v>no values</v>
      </c>
      <c r="Y3253" s="44">
        <f>Beazley_data[[#This Row],[total_RC]]</f>
        <v>1.10301817508011</v>
      </c>
      <c r="Z3253" s="45">
        <f t="shared" si="407"/>
        <v>0</v>
      </c>
      <c r="AA3253" s="43" t="str">
        <f t="shared" si="408"/>
        <v>no values</v>
      </c>
      <c r="AD3253" s="42">
        <f>Beazley_data[[#This Row],[Cat_incurred]]+Beazley_data[[#This Row],[incurred_exc_cat]]</f>
        <v>111718.75</v>
      </c>
      <c r="AE3253" s="40">
        <f t="shared" si="409"/>
        <v>0</v>
      </c>
      <c r="AF3253" s="43" t="str">
        <f t="shared" si="410"/>
        <v>no values</v>
      </c>
    </row>
    <row r="3254" spans="1:32" x14ac:dyDescent="0.25">
      <c r="A3254" s="48" t="s">
        <v>3546</v>
      </c>
      <c r="B3254" s="48" t="s">
        <v>76</v>
      </c>
      <c r="C3254" s="49">
        <v>2024</v>
      </c>
      <c r="D3254" s="85">
        <v>3551580.2960000001</v>
      </c>
      <c r="E3254" s="49">
        <v>1735313.6511948099</v>
      </c>
      <c r="F3254" s="49">
        <v>0</v>
      </c>
      <c r="G3254" s="49">
        <v>0</v>
      </c>
      <c r="H3254" s="49">
        <v>0</v>
      </c>
      <c r="I3254" s="49">
        <v>0</v>
      </c>
      <c r="J3254" s="49">
        <v>1.0162119498448501</v>
      </c>
      <c r="K3254" s="49">
        <v>0</v>
      </c>
      <c r="L3254" s="49">
        <v>0</v>
      </c>
      <c r="M3254" s="38">
        <f>IF(OR(Beazley_data[[#This Row],[total_RC]]&lt;0.6,Beazley_data[[#This Row],[total_RC]]&gt;2),1,Beazley_data[[#This Row],[total_RC]])</f>
        <v>1.0162119498448501</v>
      </c>
      <c r="P3254" s="39" t="str">
        <f>Beazley_data[[#This Row],[key]]</f>
        <v>WB2024</v>
      </c>
      <c r="Q3254" s="40">
        <f>Beazley_data[[#This Row],[WEP]]</f>
        <v>3551580.2960000001</v>
      </c>
      <c r="R3254" s="40">
        <f t="shared" si="403"/>
        <v>0</v>
      </c>
      <c r="S3254" s="41" t="str">
        <f t="shared" si="404"/>
        <v>no values</v>
      </c>
      <c r="U3254" s="42">
        <f>Beazley_data[[#This Row],[Acq_costs]]</f>
        <v>1735313.6511948099</v>
      </c>
      <c r="V3254" s="40">
        <f t="shared" si="405"/>
        <v>0</v>
      </c>
      <c r="W3254" s="43" t="str">
        <f t="shared" si="406"/>
        <v>no values</v>
      </c>
      <c r="Y3254" s="44">
        <f>Beazley_data[[#This Row],[total_RC]]</f>
        <v>1.0162119498448501</v>
      </c>
      <c r="Z3254" s="45">
        <f t="shared" si="407"/>
        <v>0</v>
      </c>
      <c r="AA3254" s="43" t="str">
        <f t="shared" si="408"/>
        <v>no values</v>
      </c>
      <c r="AD3254" s="42">
        <f>Beazley_data[[#This Row],[Cat_incurred]]+Beazley_data[[#This Row],[incurred_exc_cat]]</f>
        <v>0</v>
      </c>
      <c r="AE3254" s="40">
        <f t="shared" si="409"/>
        <v>0</v>
      </c>
      <c r="AF3254" s="43" t="str">
        <f t="shared" si="410"/>
        <v>no values</v>
      </c>
    </row>
    <row r="3255" spans="1:32" x14ac:dyDescent="0.25">
      <c r="A3255" s="46" t="s">
        <v>3547</v>
      </c>
      <c r="B3255" s="46" t="s">
        <v>3548</v>
      </c>
      <c r="C3255">
        <v>1993</v>
      </c>
      <c r="D3255" s="84">
        <v>775481.47990000003</v>
      </c>
      <c r="E3255">
        <v>133785.96469085</v>
      </c>
      <c r="F3255">
        <v>0</v>
      </c>
      <c r="G3255">
        <v>0</v>
      </c>
      <c r="H3255">
        <v>35035.825700000001</v>
      </c>
      <c r="I3255">
        <v>35035.825700000001</v>
      </c>
      <c r="K3255">
        <v>35035.825700000001</v>
      </c>
      <c r="L3255">
        <v>35035.825700000001</v>
      </c>
      <c r="M3255" s="38">
        <f>IF(OR(Beazley_data[[#This Row],[total_RC]]&lt;0.6,Beazley_data[[#This Row],[total_RC]]&gt;2),1,Beazley_data[[#This Row],[total_RC]])</f>
        <v>1</v>
      </c>
      <c r="P3255" s="39" t="str">
        <f>Beazley_data[[#This Row],[key]]</f>
        <v>WC1993</v>
      </c>
      <c r="Q3255" s="40">
        <f>Beazley_data[[#This Row],[WEP]]</f>
        <v>775481.47990000003</v>
      </c>
      <c r="R3255" s="40">
        <f t="shared" si="403"/>
        <v>0</v>
      </c>
      <c r="S3255" s="41" t="str">
        <f t="shared" si="404"/>
        <v>no values</v>
      </c>
      <c r="U3255" s="42">
        <f>Beazley_data[[#This Row],[Acq_costs]]</f>
        <v>133785.96469085</v>
      </c>
      <c r="V3255" s="40">
        <f t="shared" si="405"/>
        <v>0</v>
      </c>
      <c r="W3255" s="43" t="str">
        <f t="shared" si="406"/>
        <v>no values</v>
      </c>
      <c r="Y3255" s="44">
        <f>Beazley_data[[#This Row],[total_RC]]</f>
        <v>0</v>
      </c>
      <c r="Z3255" s="45">
        <f t="shared" si="407"/>
        <v>0</v>
      </c>
      <c r="AA3255" s="43" t="str">
        <f t="shared" si="408"/>
        <v>no values</v>
      </c>
      <c r="AD3255" s="42">
        <f>Beazley_data[[#This Row],[Cat_incurred]]+Beazley_data[[#This Row],[incurred_exc_cat]]</f>
        <v>35035.825700000001</v>
      </c>
      <c r="AE3255" s="40">
        <f t="shared" si="409"/>
        <v>0</v>
      </c>
      <c r="AF3255" s="43" t="str">
        <f t="shared" si="410"/>
        <v>no values</v>
      </c>
    </row>
    <row r="3256" spans="1:32" x14ac:dyDescent="0.25">
      <c r="A3256" s="48" t="s">
        <v>3549</v>
      </c>
      <c r="B3256" s="48" t="s">
        <v>3548</v>
      </c>
      <c r="C3256" s="49">
        <v>1994</v>
      </c>
      <c r="D3256" s="85">
        <v>750308.88919999998</v>
      </c>
      <c r="E3256" s="49">
        <v>132125.311438278</v>
      </c>
      <c r="F3256" s="49">
        <v>1014.0895</v>
      </c>
      <c r="G3256" s="49">
        <v>1014.0895</v>
      </c>
      <c r="H3256" s="49">
        <v>522.2124</v>
      </c>
      <c r="I3256" s="49">
        <v>522.2124</v>
      </c>
      <c r="J3256" s="49">
        <v>0.92285837162495199</v>
      </c>
      <c r="K3256" s="49">
        <v>1536.3018999999999</v>
      </c>
      <c r="L3256" s="49">
        <v>1536.3018999999999</v>
      </c>
      <c r="M3256" s="38">
        <f>IF(OR(Beazley_data[[#This Row],[total_RC]]&lt;0.6,Beazley_data[[#This Row],[total_RC]]&gt;2),1,Beazley_data[[#This Row],[total_RC]])</f>
        <v>0.92285837162495199</v>
      </c>
      <c r="P3256" s="39" t="str">
        <f>Beazley_data[[#This Row],[key]]</f>
        <v>WC1994</v>
      </c>
      <c r="Q3256" s="40">
        <f>Beazley_data[[#This Row],[WEP]]</f>
        <v>750308.88919999998</v>
      </c>
      <c r="R3256" s="40">
        <f t="shared" si="403"/>
        <v>0</v>
      </c>
      <c r="S3256" s="41" t="str">
        <f t="shared" si="404"/>
        <v>no values</v>
      </c>
      <c r="U3256" s="42">
        <f>Beazley_data[[#This Row],[Acq_costs]]</f>
        <v>132125.311438278</v>
      </c>
      <c r="V3256" s="40">
        <f t="shared" si="405"/>
        <v>0</v>
      </c>
      <c r="W3256" s="43" t="str">
        <f t="shared" si="406"/>
        <v>no values</v>
      </c>
      <c r="Y3256" s="44">
        <f>Beazley_data[[#This Row],[total_RC]]</f>
        <v>0.92285837162495199</v>
      </c>
      <c r="Z3256" s="45">
        <f t="shared" si="407"/>
        <v>0</v>
      </c>
      <c r="AA3256" s="43" t="str">
        <f t="shared" si="408"/>
        <v>no values</v>
      </c>
      <c r="AD3256" s="42">
        <f>Beazley_data[[#This Row],[Cat_incurred]]+Beazley_data[[#This Row],[incurred_exc_cat]]</f>
        <v>1536.3018999999999</v>
      </c>
      <c r="AE3256" s="40">
        <f t="shared" si="409"/>
        <v>0</v>
      </c>
      <c r="AF3256" s="43" t="str">
        <f t="shared" si="410"/>
        <v>no values</v>
      </c>
    </row>
    <row r="3257" spans="1:32" x14ac:dyDescent="0.25">
      <c r="A3257" s="46" t="s">
        <v>3550</v>
      </c>
      <c r="B3257" s="46" t="s">
        <v>3548</v>
      </c>
      <c r="C3257">
        <v>1995</v>
      </c>
      <c r="D3257" s="84">
        <v>636156.32189999998</v>
      </c>
      <c r="E3257">
        <v>112018.004154386</v>
      </c>
      <c r="F3257">
        <v>0</v>
      </c>
      <c r="G3257">
        <v>0</v>
      </c>
      <c r="H3257">
        <v>80.678299999999993</v>
      </c>
      <c r="I3257">
        <v>80.678299999999993</v>
      </c>
      <c r="J3257">
        <v>0.97432689774959202</v>
      </c>
      <c r="K3257">
        <v>80.678299999999993</v>
      </c>
      <c r="L3257">
        <v>80.678299999999993</v>
      </c>
      <c r="M3257" s="38">
        <f>IF(OR(Beazley_data[[#This Row],[total_RC]]&lt;0.6,Beazley_data[[#This Row],[total_RC]]&gt;2),1,Beazley_data[[#This Row],[total_RC]])</f>
        <v>0.97432689774959202</v>
      </c>
      <c r="P3257" s="39" t="str">
        <f>Beazley_data[[#This Row],[key]]</f>
        <v>WC1995</v>
      </c>
      <c r="Q3257" s="40">
        <f>Beazley_data[[#This Row],[WEP]]</f>
        <v>636156.32189999998</v>
      </c>
      <c r="R3257" s="40">
        <f t="shared" si="403"/>
        <v>0</v>
      </c>
      <c r="S3257" s="41" t="str">
        <f t="shared" si="404"/>
        <v>no values</v>
      </c>
      <c r="U3257" s="42">
        <f>Beazley_data[[#This Row],[Acq_costs]]</f>
        <v>112018.004154386</v>
      </c>
      <c r="V3257" s="40">
        <f t="shared" si="405"/>
        <v>0</v>
      </c>
      <c r="W3257" s="43" t="str">
        <f t="shared" si="406"/>
        <v>no values</v>
      </c>
      <c r="Y3257" s="44">
        <f>Beazley_data[[#This Row],[total_RC]]</f>
        <v>0.97432689774959202</v>
      </c>
      <c r="Z3257" s="45">
        <f t="shared" si="407"/>
        <v>0</v>
      </c>
      <c r="AA3257" s="43" t="str">
        <f t="shared" si="408"/>
        <v>no values</v>
      </c>
      <c r="AD3257" s="42">
        <f>Beazley_data[[#This Row],[Cat_incurred]]+Beazley_data[[#This Row],[incurred_exc_cat]]</f>
        <v>80.678299999999993</v>
      </c>
      <c r="AE3257" s="40">
        <f t="shared" si="409"/>
        <v>0</v>
      </c>
      <c r="AF3257" s="43" t="str">
        <f t="shared" si="410"/>
        <v>no values</v>
      </c>
    </row>
    <row r="3258" spans="1:32" x14ac:dyDescent="0.25">
      <c r="A3258" s="48" t="s">
        <v>3551</v>
      </c>
      <c r="B3258" s="48" t="s">
        <v>3548</v>
      </c>
      <c r="C3258" s="49">
        <v>1996</v>
      </c>
      <c r="D3258" s="85">
        <v>327476.18920000002</v>
      </c>
      <c r="E3258" s="49">
        <v>57789.915741176497</v>
      </c>
      <c r="F3258" s="49">
        <v>0</v>
      </c>
      <c r="G3258" s="49">
        <v>0</v>
      </c>
      <c r="H3258" s="49">
        <v>0</v>
      </c>
      <c r="I3258" s="49">
        <v>0</v>
      </c>
      <c r="J3258" s="49">
        <v>0.94625033524634605</v>
      </c>
      <c r="K3258" s="49">
        <v>0</v>
      </c>
      <c r="L3258" s="49">
        <v>0</v>
      </c>
      <c r="M3258" s="38">
        <f>IF(OR(Beazley_data[[#This Row],[total_RC]]&lt;0.6,Beazley_data[[#This Row],[total_RC]]&gt;2),1,Beazley_data[[#This Row],[total_RC]])</f>
        <v>0.94625033524634605</v>
      </c>
      <c r="P3258" s="39" t="str">
        <f>Beazley_data[[#This Row],[key]]</f>
        <v>WC1996</v>
      </c>
      <c r="Q3258" s="40">
        <f>Beazley_data[[#This Row],[WEP]]</f>
        <v>327476.18920000002</v>
      </c>
      <c r="R3258" s="40">
        <f t="shared" si="403"/>
        <v>0</v>
      </c>
      <c r="S3258" s="41" t="str">
        <f t="shared" si="404"/>
        <v>no values</v>
      </c>
      <c r="U3258" s="42">
        <f>Beazley_data[[#This Row],[Acq_costs]]</f>
        <v>57789.915741176497</v>
      </c>
      <c r="V3258" s="40">
        <f t="shared" si="405"/>
        <v>0</v>
      </c>
      <c r="W3258" s="43" t="str">
        <f t="shared" si="406"/>
        <v>no values</v>
      </c>
      <c r="Y3258" s="44">
        <f>Beazley_data[[#This Row],[total_RC]]</f>
        <v>0.94625033524634605</v>
      </c>
      <c r="Z3258" s="45">
        <f t="shared" si="407"/>
        <v>0</v>
      </c>
      <c r="AA3258" s="43" t="str">
        <f t="shared" si="408"/>
        <v>no values</v>
      </c>
      <c r="AD3258" s="42">
        <f>Beazley_data[[#This Row],[Cat_incurred]]+Beazley_data[[#This Row],[incurred_exc_cat]]</f>
        <v>0</v>
      </c>
      <c r="AE3258" s="40">
        <f t="shared" si="409"/>
        <v>0</v>
      </c>
      <c r="AF3258" s="43" t="str">
        <f t="shared" si="410"/>
        <v>no values</v>
      </c>
    </row>
    <row r="3259" spans="1:32" x14ac:dyDescent="0.25">
      <c r="A3259" s="46" t="s">
        <v>3552</v>
      </c>
      <c r="B3259" s="46" t="s">
        <v>3548</v>
      </c>
      <c r="C3259">
        <v>1997</v>
      </c>
      <c r="D3259" s="84">
        <v>202576.06200000001</v>
      </c>
      <c r="E3259">
        <v>35748.716823529401</v>
      </c>
      <c r="F3259">
        <v>0</v>
      </c>
      <c r="G3259">
        <v>0</v>
      </c>
      <c r="H3259">
        <v>0</v>
      </c>
      <c r="I3259">
        <v>0</v>
      </c>
      <c r="J3259">
        <v>0.85011209993880399</v>
      </c>
      <c r="K3259">
        <v>0</v>
      </c>
      <c r="L3259">
        <v>0</v>
      </c>
      <c r="M3259" s="38">
        <f>IF(OR(Beazley_data[[#This Row],[total_RC]]&lt;0.6,Beazley_data[[#This Row],[total_RC]]&gt;2),1,Beazley_data[[#This Row],[total_RC]])</f>
        <v>0.85011209993880399</v>
      </c>
      <c r="P3259" s="39" t="str">
        <f>Beazley_data[[#This Row],[key]]</f>
        <v>WC1997</v>
      </c>
      <c r="Q3259" s="40">
        <f>Beazley_data[[#This Row],[WEP]]</f>
        <v>202576.06200000001</v>
      </c>
      <c r="R3259" s="40">
        <f t="shared" si="403"/>
        <v>0</v>
      </c>
      <c r="S3259" s="41" t="str">
        <f t="shared" si="404"/>
        <v>no values</v>
      </c>
      <c r="U3259" s="42">
        <f>Beazley_data[[#This Row],[Acq_costs]]</f>
        <v>35748.716823529401</v>
      </c>
      <c r="V3259" s="40">
        <f t="shared" si="405"/>
        <v>0</v>
      </c>
      <c r="W3259" s="43" t="str">
        <f t="shared" si="406"/>
        <v>no values</v>
      </c>
      <c r="Y3259" s="44">
        <f>Beazley_data[[#This Row],[total_RC]]</f>
        <v>0.85011209993880399</v>
      </c>
      <c r="Z3259" s="45">
        <f t="shared" si="407"/>
        <v>0</v>
      </c>
      <c r="AA3259" s="43" t="str">
        <f t="shared" si="408"/>
        <v>no values</v>
      </c>
      <c r="AD3259" s="42">
        <f>Beazley_data[[#This Row],[Cat_incurred]]+Beazley_data[[#This Row],[incurred_exc_cat]]</f>
        <v>0</v>
      </c>
      <c r="AE3259" s="40">
        <f t="shared" si="409"/>
        <v>0</v>
      </c>
      <c r="AF3259" s="43" t="str">
        <f t="shared" si="410"/>
        <v>no values</v>
      </c>
    </row>
    <row r="3260" spans="1:32" x14ac:dyDescent="0.25">
      <c r="A3260" s="48" t="s">
        <v>3553</v>
      </c>
      <c r="B3260" s="48" t="s">
        <v>3548</v>
      </c>
      <c r="C3260" s="49">
        <v>1998</v>
      </c>
      <c r="D3260" s="85">
        <v>146639.10019999999</v>
      </c>
      <c r="E3260" s="49">
        <v>25877.488270588201</v>
      </c>
      <c r="F3260" s="49">
        <v>0</v>
      </c>
      <c r="G3260" s="49">
        <v>0</v>
      </c>
      <c r="H3260" s="49">
        <v>0</v>
      </c>
      <c r="I3260" s="49">
        <v>0</v>
      </c>
      <c r="J3260" s="49">
        <v>0.921015270183419</v>
      </c>
      <c r="K3260" s="49">
        <v>0</v>
      </c>
      <c r="L3260" s="49">
        <v>0</v>
      </c>
      <c r="M3260" s="38">
        <f>IF(OR(Beazley_data[[#This Row],[total_RC]]&lt;0.6,Beazley_data[[#This Row],[total_RC]]&gt;2),1,Beazley_data[[#This Row],[total_RC]])</f>
        <v>0.921015270183419</v>
      </c>
      <c r="P3260" s="39" t="str">
        <f>Beazley_data[[#This Row],[key]]</f>
        <v>WC1998</v>
      </c>
      <c r="Q3260" s="40">
        <f>Beazley_data[[#This Row],[WEP]]</f>
        <v>146639.10019999999</v>
      </c>
      <c r="R3260" s="40">
        <f t="shared" si="403"/>
        <v>0</v>
      </c>
      <c r="S3260" s="41" t="str">
        <f t="shared" si="404"/>
        <v>no values</v>
      </c>
      <c r="U3260" s="42">
        <f>Beazley_data[[#This Row],[Acq_costs]]</f>
        <v>25877.488270588201</v>
      </c>
      <c r="V3260" s="40">
        <f t="shared" si="405"/>
        <v>0</v>
      </c>
      <c r="W3260" s="43" t="str">
        <f t="shared" si="406"/>
        <v>no values</v>
      </c>
      <c r="Y3260" s="44">
        <f>Beazley_data[[#This Row],[total_RC]]</f>
        <v>0.921015270183419</v>
      </c>
      <c r="Z3260" s="45">
        <f t="shared" si="407"/>
        <v>0</v>
      </c>
      <c r="AA3260" s="43" t="str">
        <f t="shared" si="408"/>
        <v>no values</v>
      </c>
      <c r="AD3260" s="42">
        <f>Beazley_data[[#This Row],[Cat_incurred]]+Beazley_data[[#This Row],[incurred_exc_cat]]</f>
        <v>0</v>
      </c>
      <c r="AE3260" s="40">
        <f t="shared" si="409"/>
        <v>0</v>
      </c>
      <c r="AF3260" s="43" t="str">
        <f t="shared" si="410"/>
        <v>no values</v>
      </c>
    </row>
    <row r="3261" spans="1:32" x14ac:dyDescent="0.25">
      <c r="A3261" s="46" t="s">
        <v>3554</v>
      </c>
      <c r="B3261" s="46" t="s">
        <v>3548</v>
      </c>
      <c r="C3261">
        <v>1999</v>
      </c>
      <c r="D3261" s="84">
        <v>70391.237599999993</v>
      </c>
      <c r="E3261">
        <v>12421.9831058824</v>
      </c>
      <c r="F3261">
        <v>0</v>
      </c>
      <c r="G3261">
        <v>0</v>
      </c>
      <c r="H3261">
        <v>0</v>
      </c>
      <c r="I3261">
        <v>0</v>
      </c>
      <c r="J3261">
        <v>0.91372501733982103</v>
      </c>
      <c r="K3261">
        <v>0</v>
      </c>
      <c r="L3261">
        <v>0</v>
      </c>
      <c r="M3261" s="38">
        <f>IF(OR(Beazley_data[[#This Row],[total_RC]]&lt;0.6,Beazley_data[[#This Row],[total_RC]]&gt;2),1,Beazley_data[[#This Row],[total_RC]])</f>
        <v>0.91372501733982103</v>
      </c>
      <c r="P3261" s="39" t="str">
        <f>Beazley_data[[#This Row],[key]]</f>
        <v>WC1999</v>
      </c>
      <c r="Q3261" s="40">
        <f>Beazley_data[[#This Row],[WEP]]</f>
        <v>70391.237599999993</v>
      </c>
      <c r="R3261" s="40">
        <f t="shared" si="403"/>
        <v>0</v>
      </c>
      <c r="S3261" s="41" t="str">
        <f t="shared" si="404"/>
        <v>no values</v>
      </c>
      <c r="U3261" s="42">
        <f>Beazley_data[[#This Row],[Acq_costs]]</f>
        <v>12421.9831058824</v>
      </c>
      <c r="V3261" s="40">
        <f t="shared" si="405"/>
        <v>0</v>
      </c>
      <c r="W3261" s="43" t="str">
        <f t="shared" si="406"/>
        <v>no values</v>
      </c>
      <c r="Y3261" s="44">
        <f>Beazley_data[[#This Row],[total_RC]]</f>
        <v>0.91372501733982103</v>
      </c>
      <c r="Z3261" s="45">
        <f t="shared" si="407"/>
        <v>0</v>
      </c>
      <c r="AA3261" s="43" t="str">
        <f t="shared" si="408"/>
        <v>no values</v>
      </c>
      <c r="AD3261" s="42">
        <f>Beazley_data[[#This Row],[Cat_incurred]]+Beazley_data[[#This Row],[incurred_exc_cat]]</f>
        <v>0</v>
      </c>
      <c r="AE3261" s="40">
        <f t="shared" si="409"/>
        <v>0</v>
      </c>
      <c r="AF3261" s="43" t="str">
        <f t="shared" si="410"/>
        <v>no values</v>
      </c>
    </row>
    <row r="3262" spans="1:32" x14ac:dyDescent="0.25">
      <c r="A3262" s="48" t="s">
        <v>3555</v>
      </c>
      <c r="B3262" s="48" t="s">
        <v>3548</v>
      </c>
      <c r="C3262" s="49">
        <v>2000</v>
      </c>
      <c r="D3262" s="85">
        <v>67968.881399999998</v>
      </c>
      <c r="E3262" s="49">
        <v>11069.006130601399</v>
      </c>
      <c r="F3262" s="49">
        <v>0</v>
      </c>
      <c r="G3262" s="49">
        <v>0</v>
      </c>
      <c r="H3262" s="49">
        <v>0</v>
      </c>
      <c r="I3262" s="49">
        <v>0</v>
      </c>
      <c r="J3262" s="49">
        <v>0.96510514060544395</v>
      </c>
      <c r="K3262" s="49">
        <v>0</v>
      </c>
      <c r="L3262" s="49">
        <v>0</v>
      </c>
      <c r="M3262" s="38">
        <f>IF(OR(Beazley_data[[#This Row],[total_RC]]&lt;0.6,Beazley_data[[#This Row],[total_RC]]&gt;2),1,Beazley_data[[#This Row],[total_RC]])</f>
        <v>0.96510514060544395</v>
      </c>
      <c r="P3262" s="39" t="str">
        <f>Beazley_data[[#This Row],[key]]</f>
        <v>WC2000</v>
      </c>
      <c r="Q3262" s="40">
        <f>Beazley_data[[#This Row],[WEP]]</f>
        <v>67968.881399999998</v>
      </c>
      <c r="R3262" s="40">
        <f t="shared" si="403"/>
        <v>0</v>
      </c>
      <c r="S3262" s="41" t="str">
        <f t="shared" si="404"/>
        <v>no values</v>
      </c>
      <c r="U3262" s="42">
        <f>Beazley_data[[#This Row],[Acq_costs]]</f>
        <v>11069.006130601399</v>
      </c>
      <c r="V3262" s="40">
        <f t="shared" si="405"/>
        <v>0</v>
      </c>
      <c r="W3262" s="43" t="str">
        <f t="shared" si="406"/>
        <v>no values</v>
      </c>
      <c r="Y3262" s="44">
        <f>Beazley_data[[#This Row],[total_RC]]</f>
        <v>0.96510514060544395</v>
      </c>
      <c r="Z3262" s="45">
        <f t="shared" si="407"/>
        <v>0</v>
      </c>
      <c r="AA3262" s="43" t="str">
        <f t="shared" si="408"/>
        <v>no values</v>
      </c>
      <c r="AD3262" s="42">
        <f>Beazley_data[[#This Row],[Cat_incurred]]+Beazley_data[[#This Row],[incurred_exc_cat]]</f>
        <v>0</v>
      </c>
      <c r="AE3262" s="40">
        <f t="shared" si="409"/>
        <v>0</v>
      </c>
      <c r="AF3262" s="43" t="str">
        <f t="shared" si="410"/>
        <v>no values</v>
      </c>
    </row>
    <row r="3263" spans="1:32" x14ac:dyDescent="0.25">
      <c r="A3263" s="46" t="s">
        <v>3556</v>
      </c>
      <c r="B3263" s="46" t="s">
        <v>3548</v>
      </c>
      <c r="C3263">
        <v>2001</v>
      </c>
      <c r="D3263" s="84">
        <v>71857.713000000003</v>
      </c>
      <c r="E3263">
        <v>12680.7728823529</v>
      </c>
      <c r="F3263">
        <v>0</v>
      </c>
      <c r="G3263">
        <v>0</v>
      </c>
      <c r="H3263">
        <v>0</v>
      </c>
      <c r="I3263">
        <v>0</v>
      </c>
      <c r="J3263">
        <v>1.0189806259227701</v>
      </c>
      <c r="K3263">
        <v>0</v>
      </c>
      <c r="L3263">
        <v>0</v>
      </c>
      <c r="M3263" s="38">
        <f>IF(OR(Beazley_data[[#This Row],[total_RC]]&lt;0.6,Beazley_data[[#This Row],[total_RC]]&gt;2),1,Beazley_data[[#This Row],[total_RC]])</f>
        <v>1.0189806259227701</v>
      </c>
      <c r="P3263" s="39" t="str">
        <f>Beazley_data[[#This Row],[key]]</f>
        <v>WC2001</v>
      </c>
      <c r="Q3263" s="40">
        <f>Beazley_data[[#This Row],[WEP]]</f>
        <v>71857.713000000003</v>
      </c>
      <c r="R3263" s="40">
        <f t="shared" si="403"/>
        <v>0</v>
      </c>
      <c r="S3263" s="41" t="str">
        <f t="shared" si="404"/>
        <v>no values</v>
      </c>
      <c r="U3263" s="42">
        <f>Beazley_data[[#This Row],[Acq_costs]]</f>
        <v>12680.7728823529</v>
      </c>
      <c r="V3263" s="40">
        <f t="shared" si="405"/>
        <v>0</v>
      </c>
      <c r="W3263" s="43" t="str">
        <f t="shared" si="406"/>
        <v>no values</v>
      </c>
      <c r="Y3263" s="44">
        <f>Beazley_data[[#This Row],[total_RC]]</f>
        <v>1.0189806259227701</v>
      </c>
      <c r="Z3263" s="45">
        <f t="shared" si="407"/>
        <v>0</v>
      </c>
      <c r="AA3263" s="43" t="str">
        <f t="shared" si="408"/>
        <v>no values</v>
      </c>
      <c r="AD3263" s="42">
        <f>Beazley_data[[#This Row],[Cat_incurred]]+Beazley_data[[#This Row],[incurred_exc_cat]]</f>
        <v>0</v>
      </c>
      <c r="AE3263" s="40">
        <f t="shared" si="409"/>
        <v>0</v>
      </c>
      <c r="AF3263" s="43" t="str">
        <f t="shared" si="410"/>
        <v>no values</v>
      </c>
    </row>
    <row r="3264" spans="1:32" x14ac:dyDescent="0.25">
      <c r="A3264" s="48" t="s">
        <v>3557</v>
      </c>
      <c r="B3264" s="48" t="s">
        <v>3548</v>
      </c>
      <c r="C3264" s="49">
        <v>2002</v>
      </c>
      <c r="D3264" s="85">
        <v>981234.44880000001</v>
      </c>
      <c r="E3264" s="49">
        <v>171859.02037647099</v>
      </c>
      <c r="F3264" s="49">
        <v>0</v>
      </c>
      <c r="G3264" s="49">
        <v>0</v>
      </c>
      <c r="H3264" s="49">
        <v>0</v>
      </c>
      <c r="I3264" s="49">
        <v>0</v>
      </c>
      <c r="J3264" s="49">
        <v>1.70874499083541</v>
      </c>
      <c r="K3264" s="49">
        <v>0</v>
      </c>
      <c r="L3264" s="49">
        <v>0</v>
      </c>
      <c r="M3264" s="38">
        <f>IF(OR(Beazley_data[[#This Row],[total_RC]]&lt;0.6,Beazley_data[[#This Row],[total_RC]]&gt;2),1,Beazley_data[[#This Row],[total_RC]])</f>
        <v>1.70874499083541</v>
      </c>
      <c r="P3264" s="39" t="str">
        <f>Beazley_data[[#This Row],[key]]</f>
        <v>WC2002</v>
      </c>
      <c r="Q3264" s="40">
        <f>Beazley_data[[#This Row],[WEP]]</f>
        <v>981234.44880000001</v>
      </c>
      <c r="R3264" s="40">
        <f t="shared" si="403"/>
        <v>0</v>
      </c>
      <c r="S3264" s="41" t="str">
        <f t="shared" si="404"/>
        <v>no values</v>
      </c>
      <c r="U3264" s="42">
        <f>Beazley_data[[#This Row],[Acq_costs]]</f>
        <v>171859.02037647099</v>
      </c>
      <c r="V3264" s="40">
        <f t="shared" si="405"/>
        <v>0</v>
      </c>
      <c r="W3264" s="43" t="str">
        <f t="shared" si="406"/>
        <v>no values</v>
      </c>
      <c r="Y3264" s="44">
        <f>Beazley_data[[#This Row],[total_RC]]</f>
        <v>1.70874499083541</v>
      </c>
      <c r="Z3264" s="45">
        <f t="shared" si="407"/>
        <v>0</v>
      </c>
      <c r="AA3264" s="43" t="str">
        <f t="shared" si="408"/>
        <v>no values</v>
      </c>
      <c r="AD3264" s="42">
        <f>Beazley_data[[#This Row],[Cat_incurred]]+Beazley_data[[#This Row],[incurred_exc_cat]]</f>
        <v>0</v>
      </c>
      <c r="AE3264" s="40">
        <f t="shared" si="409"/>
        <v>0</v>
      </c>
      <c r="AF3264" s="43" t="str">
        <f t="shared" si="410"/>
        <v>no values</v>
      </c>
    </row>
    <row r="3265" spans="1:32" x14ac:dyDescent="0.25">
      <c r="A3265" s="46" t="s">
        <v>3558</v>
      </c>
      <c r="B3265" s="46" t="s">
        <v>3548</v>
      </c>
      <c r="C3265">
        <v>2003</v>
      </c>
      <c r="D3265" s="84">
        <v>2088534.9515</v>
      </c>
      <c r="E3265">
        <v>312442.922871041</v>
      </c>
      <c r="F3265">
        <v>378.00020000000001</v>
      </c>
      <c r="G3265">
        <v>378.00020000000001</v>
      </c>
      <c r="H3265">
        <v>0</v>
      </c>
      <c r="I3265">
        <v>0</v>
      </c>
      <c r="J3265">
        <v>1.03916853185217</v>
      </c>
      <c r="K3265">
        <v>378.00020000000001</v>
      </c>
      <c r="L3265">
        <v>378.00020000000001</v>
      </c>
      <c r="M3265" s="38">
        <f>IF(OR(Beazley_data[[#This Row],[total_RC]]&lt;0.6,Beazley_data[[#This Row],[total_RC]]&gt;2),1,Beazley_data[[#This Row],[total_RC]])</f>
        <v>1.03916853185217</v>
      </c>
      <c r="P3265" s="39" t="str">
        <f>Beazley_data[[#This Row],[key]]</f>
        <v>WC2003</v>
      </c>
      <c r="Q3265" s="40">
        <f>Beazley_data[[#This Row],[WEP]]</f>
        <v>2088534.9515</v>
      </c>
      <c r="R3265" s="40">
        <f t="shared" si="403"/>
        <v>0</v>
      </c>
      <c r="S3265" s="41" t="str">
        <f t="shared" si="404"/>
        <v>no values</v>
      </c>
      <c r="U3265" s="42">
        <f>Beazley_data[[#This Row],[Acq_costs]]</f>
        <v>312442.922871041</v>
      </c>
      <c r="V3265" s="40">
        <f t="shared" si="405"/>
        <v>0</v>
      </c>
      <c r="W3265" s="43" t="str">
        <f t="shared" si="406"/>
        <v>no values</v>
      </c>
      <c r="Y3265" s="44">
        <f>Beazley_data[[#This Row],[total_RC]]</f>
        <v>1.03916853185217</v>
      </c>
      <c r="Z3265" s="45">
        <f t="shared" si="407"/>
        <v>0</v>
      </c>
      <c r="AA3265" s="43" t="str">
        <f t="shared" si="408"/>
        <v>no values</v>
      </c>
      <c r="AD3265" s="42">
        <f>Beazley_data[[#This Row],[Cat_incurred]]+Beazley_data[[#This Row],[incurred_exc_cat]]</f>
        <v>378.00020000000001</v>
      </c>
      <c r="AE3265" s="40">
        <f t="shared" si="409"/>
        <v>0</v>
      </c>
      <c r="AF3265" s="43" t="str">
        <f t="shared" si="410"/>
        <v>no values</v>
      </c>
    </row>
    <row r="3266" spans="1:32" x14ac:dyDescent="0.25">
      <c r="A3266" s="48" t="s">
        <v>3559</v>
      </c>
      <c r="B3266" s="48" t="s">
        <v>59</v>
      </c>
      <c r="C3266" s="49">
        <v>1997</v>
      </c>
      <c r="D3266" s="85">
        <v>7839.0910000000003</v>
      </c>
      <c r="E3266" s="49">
        <v>3062.4457741935498</v>
      </c>
      <c r="F3266" s="49">
        <v>0</v>
      </c>
      <c r="G3266" s="49">
        <v>0</v>
      </c>
      <c r="H3266" s="49">
        <v>0</v>
      </c>
      <c r="I3266" s="49">
        <v>0</v>
      </c>
      <c r="J3266" s="49"/>
      <c r="K3266" s="49">
        <v>0</v>
      </c>
      <c r="L3266" s="49">
        <v>0</v>
      </c>
      <c r="M3266" s="38">
        <f>IF(OR(Beazley_data[[#This Row],[total_RC]]&lt;0.6,Beazley_data[[#This Row],[total_RC]]&gt;2),1,Beazley_data[[#This Row],[total_RC]])</f>
        <v>1</v>
      </c>
      <c r="P3266" s="39" t="str">
        <f>Beazley_data[[#This Row],[key]]</f>
        <v>WL1997</v>
      </c>
      <c r="Q3266" s="40">
        <f>Beazley_data[[#This Row],[WEP]]</f>
        <v>7839.0910000000003</v>
      </c>
      <c r="R3266" s="40">
        <f t="shared" ref="R3266:R3329" si="411">IFERROR(INDEX($AJ$4:$CZ$182,MATCH($B3266,$AI$4:$AI$182,0),MATCH($C3266&amp;"WEP",$AJ$1:$FQ$1,0)),0)</f>
        <v>0</v>
      </c>
      <c r="S3266" s="41" t="str">
        <f t="shared" ref="S3266:S3329" si="412">IFERROR((R3266-Q3266)/R3266,"no values")</f>
        <v>no values</v>
      </c>
      <c r="U3266" s="42">
        <f>Beazley_data[[#This Row],[Acq_costs]]</f>
        <v>3062.4457741935498</v>
      </c>
      <c r="V3266" s="40">
        <f t="shared" ref="V3266:V3329" si="413">IFERROR(INDEX($AJ$4:$FQ$182,MATCH($B3266,$AI$4:$AI$182,0),MATCH($C3266&amp;"Acquisition Cost",$AJ$1:$FQ$1,0)),0)</f>
        <v>0</v>
      </c>
      <c r="W3266" s="43" t="str">
        <f t="shared" ref="W3266:W3329" si="414">IFERROR((V3266-U3266)/V3266,"no values")</f>
        <v>no values</v>
      </c>
      <c r="Y3266" s="44">
        <f>Beazley_data[[#This Row],[total_RC]]</f>
        <v>0</v>
      </c>
      <c r="Z3266" s="45">
        <f t="shared" ref="Z3266:Z3329" si="415">IFERROR(INDEX($AJ$4:$FQ$182,MATCH($B3266,$AI$4:$AI$182,0),MATCH($C3266&amp;"RC",$AJ$1:$FQ$1,0)),0)</f>
        <v>0</v>
      </c>
      <c r="AA3266" s="43" t="str">
        <f t="shared" ref="AA3266:AA3329" si="416">IFERROR((Z3266-Y3266)/Z3266,"no values")</f>
        <v>no values</v>
      </c>
      <c r="AD3266" s="42">
        <f>Beazley_data[[#This Row],[Cat_incurred]]+Beazley_data[[#This Row],[incurred_exc_cat]]</f>
        <v>0</v>
      </c>
      <c r="AE3266" s="40">
        <f t="shared" ref="AE3266:AE3329" si="417">IFERROR(INDEX($AJ$4:$FQ$182,MATCH($B3266,$AI$4:$AI$182,0),MATCH($C3266&amp;"Total Incurred (Cat)",$AJ$1:$FQ$1,0)),0)+IFERROR(INDEX($AJ$4:$FQ$182,MATCH($B3266,$AI$4:$AI$182,0),MATCH($C3266&amp;"Total Incurred (Non Cat)",$AJ$1:$FQ$1,0)),0)</f>
        <v>0</v>
      </c>
      <c r="AF3266" s="43" t="str">
        <f t="shared" ref="AF3266:AF3329" si="418">IFERROR((AE3266-AD3266)/AE3266,"no values")</f>
        <v>no values</v>
      </c>
    </row>
    <row r="3267" spans="1:32" x14ac:dyDescent="0.25">
      <c r="A3267" s="46" t="s">
        <v>3560</v>
      </c>
      <c r="B3267" s="46" t="s">
        <v>59</v>
      </c>
      <c r="C3267">
        <v>1998</v>
      </c>
      <c r="D3267" s="84">
        <v>124310.01949999999</v>
      </c>
      <c r="E3267">
        <v>35611.999349003803</v>
      </c>
      <c r="F3267">
        <v>0</v>
      </c>
      <c r="G3267">
        <v>0</v>
      </c>
      <c r="H3267">
        <v>0</v>
      </c>
      <c r="I3267">
        <v>0</v>
      </c>
      <c r="J3267">
        <v>0.93964892750459095</v>
      </c>
      <c r="K3267">
        <v>0</v>
      </c>
      <c r="L3267">
        <v>0</v>
      </c>
      <c r="M3267" s="38">
        <f>IF(OR(Beazley_data[[#This Row],[total_RC]]&lt;0.6,Beazley_data[[#This Row],[total_RC]]&gt;2),1,Beazley_data[[#This Row],[total_RC]])</f>
        <v>0.93964892750459095</v>
      </c>
      <c r="P3267" s="39" t="str">
        <f>Beazley_data[[#This Row],[key]]</f>
        <v>WL1998</v>
      </c>
      <c r="Q3267" s="40">
        <f>Beazley_data[[#This Row],[WEP]]</f>
        <v>124310.01949999999</v>
      </c>
      <c r="R3267" s="40">
        <f t="shared" si="411"/>
        <v>0</v>
      </c>
      <c r="S3267" s="41" t="str">
        <f t="shared" si="412"/>
        <v>no values</v>
      </c>
      <c r="U3267" s="42">
        <f>Beazley_data[[#This Row],[Acq_costs]]</f>
        <v>35611.999349003803</v>
      </c>
      <c r="V3267" s="40">
        <f t="shared" si="413"/>
        <v>0</v>
      </c>
      <c r="W3267" s="43" t="str">
        <f t="shared" si="414"/>
        <v>no values</v>
      </c>
      <c r="Y3267" s="44">
        <f>Beazley_data[[#This Row],[total_RC]]</f>
        <v>0.93964892750459095</v>
      </c>
      <c r="Z3267" s="45">
        <f t="shared" si="415"/>
        <v>0</v>
      </c>
      <c r="AA3267" s="43" t="str">
        <f t="shared" si="416"/>
        <v>no values</v>
      </c>
      <c r="AD3267" s="42">
        <f>Beazley_data[[#This Row],[Cat_incurred]]+Beazley_data[[#This Row],[incurred_exc_cat]]</f>
        <v>0</v>
      </c>
      <c r="AE3267" s="40">
        <f t="shared" si="417"/>
        <v>0</v>
      </c>
      <c r="AF3267" s="43" t="str">
        <f t="shared" si="418"/>
        <v>no values</v>
      </c>
    </row>
    <row r="3268" spans="1:32" x14ac:dyDescent="0.25">
      <c r="A3268" s="48" t="s">
        <v>3561</v>
      </c>
      <c r="B3268" s="48" t="s">
        <v>59</v>
      </c>
      <c r="C3268" s="49">
        <v>1999</v>
      </c>
      <c r="D3268" s="85">
        <v>220128.33780000001</v>
      </c>
      <c r="E3268" s="49">
        <v>50875.990111109502</v>
      </c>
      <c r="F3268" s="49">
        <v>231962.76355987001</v>
      </c>
      <c r="G3268" s="49">
        <v>231962.76355987001</v>
      </c>
      <c r="H3268" s="49">
        <v>0</v>
      </c>
      <c r="I3268" s="49">
        <v>0</v>
      </c>
      <c r="J3268" s="49">
        <v>0.98466506459243897</v>
      </c>
      <c r="K3268" s="49">
        <v>231962.76355987001</v>
      </c>
      <c r="L3268" s="49">
        <v>231962.76355987001</v>
      </c>
      <c r="M3268" s="38">
        <f>IF(OR(Beazley_data[[#This Row],[total_RC]]&lt;0.6,Beazley_data[[#This Row],[total_RC]]&gt;2),1,Beazley_data[[#This Row],[total_RC]])</f>
        <v>0.98466506459243897</v>
      </c>
      <c r="P3268" s="39" t="str">
        <f>Beazley_data[[#This Row],[key]]</f>
        <v>WL1999</v>
      </c>
      <c r="Q3268" s="40">
        <f>Beazley_data[[#This Row],[WEP]]</f>
        <v>220128.33780000001</v>
      </c>
      <c r="R3268" s="40">
        <f t="shared" si="411"/>
        <v>0</v>
      </c>
      <c r="S3268" s="41" t="str">
        <f t="shared" si="412"/>
        <v>no values</v>
      </c>
      <c r="U3268" s="42">
        <f>Beazley_data[[#This Row],[Acq_costs]]</f>
        <v>50875.990111109502</v>
      </c>
      <c r="V3268" s="40">
        <f t="shared" si="413"/>
        <v>0</v>
      </c>
      <c r="W3268" s="43" t="str">
        <f t="shared" si="414"/>
        <v>no values</v>
      </c>
      <c r="Y3268" s="44">
        <f>Beazley_data[[#This Row],[total_RC]]</f>
        <v>0.98466506459243897</v>
      </c>
      <c r="Z3268" s="45">
        <f t="shared" si="415"/>
        <v>0</v>
      </c>
      <c r="AA3268" s="43" t="str">
        <f t="shared" si="416"/>
        <v>no values</v>
      </c>
      <c r="AD3268" s="42">
        <f>Beazley_data[[#This Row],[Cat_incurred]]+Beazley_data[[#This Row],[incurred_exc_cat]]</f>
        <v>231962.76355987001</v>
      </c>
      <c r="AE3268" s="40">
        <f t="shared" si="417"/>
        <v>0</v>
      </c>
      <c r="AF3268" s="43" t="str">
        <f t="shared" si="418"/>
        <v>no values</v>
      </c>
    </row>
    <row r="3269" spans="1:32" x14ac:dyDescent="0.25">
      <c r="A3269" s="46" t="s">
        <v>3562</v>
      </c>
      <c r="B3269" s="46" t="s">
        <v>59</v>
      </c>
      <c r="C3269">
        <v>2000</v>
      </c>
      <c r="D3269" s="84">
        <v>192547.3009</v>
      </c>
      <c r="E3269">
        <v>59730.628407556404</v>
      </c>
      <c r="F3269">
        <v>0</v>
      </c>
      <c r="G3269">
        <v>0</v>
      </c>
      <c r="H3269">
        <v>0</v>
      </c>
      <c r="I3269">
        <v>0</v>
      </c>
      <c r="J3269">
        <v>1.0248473161965399</v>
      </c>
      <c r="K3269">
        <v>0</v>
      </c>
      <c r="L3269">
        <v>0</v>
      </c>
      <c r="M3269" s="38">
        <f>IF(OR(Beazley_data[[#This Row],[total_RC]]&lt;0.6,Beazley_data[[#This Row],[total_RC]]&gt;2),1,Beazley_data[[#This Row],[total_RC]])</f>
        <v>1.0248473161965399</v>
      </c>
      <c r="P3269" s="39" t="str">
        <f>Beazley_data[[#This Row],[key]]</f>
        <v>WL2000</v>
      </c>
      <c r="Q3269" s="40">
        <f>Beazley_data[[#This Row],[WEP]]</f>
        <v>192547.3009</v>
      </c>
      <c r="R3269" s="40">
        <f t="shared" si="411"/>
        <v>193621.77808399999</v>
      </c>
      <c r="S3269" s="41">
        <f t="shared" si="412"/>
        <v>5.5493612063300139E-3</v>
      </c>
      <c r="U3269" s="42">
        <f>Beazley_data[[#This Row],[Acq_costs]]</f>
        <v>59730.628407556404</v>
      </c>
      <c r="V3269" s="40">
        <f t="shared" si="413"/>
        <v>60079.904799999997</v>
      </c>
      <c r="W3269" s="43">
        <f t="shared" si="414"/>
        <v>5.8135310567867795E-3</v>
      </c>
      <c r="Y3269" s="44">
        <f>Beazley_data[[#This Row],[total_RC]]</f>
        <v>1.0248473161965399</v>
      </c>
      <c r="Z3269" s="45">
        <f t="shared" si="415"/>
        <v>1.02479543985621</v>
      </c>
      <c r="AA3269" s="43">
        <f t="shared" si="416"/>
        <v>-5.0621166246758922E-5</v>
      </c>
      <c r="AD3269" s="42">
        <f>Beazley_data[[#This Row],[Cat_incurred]]+Beazley_data[[#This Row],[incurred_exc_cat]]</f>
        <v>0</v>
      </c>
      <c r="AE3269" s="40">
        <f t="shared" si="417"/>
        <v>0</v>
      </c>
      <c r="AF3269" s="43" t="str">
        <f t="shared" si="418"/>
        <v>no values</v>
      </c>
    </row>
    <row r="3270" spans="1:32" x14ac:dyDescent="0.25">
      <c r="A3270" s="48" t="s">
        <v>3563</v>
      </c>
      <c r="B3270" s="48" t="s">
        <v>59</v>
      </c>
      <c r="C3270" s="49">
        <v>2001</v>
      </c>
      <c r="D3270" s="85">
        <v>1214712.287</v>
      </c>
      <c r="E3270" s="49">
        <v>307322.4323789</v>
      </c>
      <c r="F3270" s="49">
        <v>0</v>
      </c>
      <c r="G3270" s="49">
        <v>0</v>
      </c>
      <c r="H3270" s="49">
        <v>0</v>
      </c>
      <c r="I3270" s="49">
        <v>0</v>
      </c>
      <c r="J3270" s="49">
        <v>1.2399713117203399</v>
      </c>
      <c r="K3270" s="49">
        <v>0</v>
      </c>
      <c r="L3270" s="49">
        <v>0</v>
      </c>
      <c r="M3270" s="38">
        <f>IF(OR(Beazley_data[[#This Row],[total_RC]]&lt;0.6,Beazley_data[[#This Row],[total_RC]]&gt;2),1,Beazley_data[[#This Row],[total_RC]])</f>
        <v>1.2399713117203399</v>
      </c>
      <c r="P3270" s="39" t="str">
        <f>Beazley_data[[#This Row],[key]]</f>
        <v>WL2001</v>
      </c>
      <c r="Q3270" s="40">
        <f>Beazley_data[[#This Row],[WEP]]</f>
        <v>1214712.287</v>
      </c>
      <c r="R3270" s="40">
        <f t="shared" si="411"/>
        <v>1190057.6651999999</v>
      </c>
      <c r="S3270" s="41">
        <f t="shared" si="412"/>
        <v>-2.0717165664284554E-2</v>
      </c>
      <c r="U3270" s="42">
        <f>Beazley_data[[#This Row],[Acq_costs]]</f>
        <v>307322.4323789</v>
      </c>
      <c r="V3270" s="40">
        <f t="shared" si="413"/>
        <v>303000.59299999999</v>
      </c>
      <c r="W3270" s="43">
        <f t="shared" si="414"/>
        <v>-1.4263468385027256E-2</v>
      </c>
      <c r="Y3270" s="44">
        <f>Beazley_data[[#This Row],[total_RC]]</f>
        <v>1.2399713117203399</v>
      </c>
      <c r="Z3270" s="45">
        <f t="shared" si="415"/>
        <v>1.2386082760996999</v>
      </c>
      <c r="AA3270" s="43">
        <f t="shared" si="416"/>
        <v>-1.1004573818383567E-3</v>
      </c>
      <c r="AD3270" s="42">
        <f>Beazley_data[[#This Row],[Cat_incurred]]+Beazley_data[[#This Row],[incurred_exc_cat]]</f>
        <v>0</v>
      </c>
      <c r="AE3270" s="40">
        <f t="shared" si="417"/>
        <v>0</v>
      </c>
      <c r="AF3270" s="43" t="str">
        <f t="shared" si="418"/>
        <v>no values</v>
      </c>
    </row>
    <row r="3271" spans="1:32" x14ac:dyDescent="0.25">
      <c r="A3271" s="46" t="s">
        <v>3564</v>
      </c>
      <c r="B3271" s="46" t="s">
        <v>59</v>
      </c>
      <c r="C3271">
        <v>2002</v>
      </c>
      <c r="D3271" s="84">
        <v>1880534.4550000001</v>
      </c>
      <c r="E3271">
        <v>436991.384140287</v>
      </c>
      <c r="F3271">
        <v>0</v>
      </c>
      <c r="G3271">
        <v>0</v>
      </c>
      <c r="H3271">
        <v>0</v>
      </c>
      <c r="I3271">
        <v>0</v>
      </c>
      <c r="J3271">
        <v>1.20018937169924</v>
      </c>
      <c r="K3271">
        <v>0</v>
      </c>
      <c r="L3271">
        <v>0</v>
      </c>
      <c r="M3271" s="38">
        <f>IF(OR(Beazley_data[[#This Row],[total_RC]]&lt;0.6,Beazley_data[[#This Row],[total_RC]]&gt;2),1,Beazley_data[[#This Row],[total_RC]])</f>
        <v>1.20018937169924</v>
      </c>
      <c r="P3271" s="39" t="str">
        <f>Beazley_data[[#This Row],[key]]</f>
        <v>WL2002</v>
      </c>
      <c r="Q3271" s="40">
        <f>Beazley_data[[#This Row],[WEP]]</f>
        <v>1880534.4550000001</v>
      </c>
      <c r="R3271" s="40">
        <f t="shared" si="411"/>
        <v>1951915.776688</v>
      </c>
      <c r="S3271" s="41">
        <f t="shared" si="412"/>
        <v>3.6569877932499384E-2</v>
      </c>
      <c r="U3271" s="42">
        <f>Beazley_data[[#This Row],[Acq_costs]]</f>
        <v>436991.384140287</v>
      </c>
      <c r="V3271" s="40">
        <f t="shared" si="413"/>
        <v>453952.793084</v>
      </c>
      <c r="W3271" s="43">
        <f t="shared" si="414"/>
        <v>3.7363816683411044E-2</v>
      </c>
      <c r="Y3271" s="44">
        <f>Beazley_data[[#This Row],[total_RC]]</f>
        <v>1.20018937169924</v>
      </c>
      <c r="Z3271" s="45">
        <f t="shared" si="415"/>
        <v>1.19763308281739</v>
      </c>
      <c r="AA3271" s="43">
        <f t="shared" si="416"/>
        <v>-2.1344507917536973E-3</v>
      </c>
      <c r="AD3271" s="42">
        <f>Beazley_data[[#This Row],[Cat_incurred]]+Beazley_data[[#This Row],[incurred_exc_cat]]</f>
        <v>0</v>
      </c>
      <c r="AE3271" s="40">
        <f t="shared" si="417"/>
        <v>0</v>
      </c>
      <c r="AF3271" s="43" t="str">
        <f t="shared" si="418"/>
        <v>no values</v>
      </c>
    </row>
    <row r="3272" spans="1:32" x14ac:dyDescent="0.25">
      <c r="A3272" s="48" t="s">
        <v>3565</v>
      </c>
      <c r="B3272" s="48" t="s">
        <v>59</v>
      </c>
      <c r="C3272" s="49">
        <v>2003</v>
      </c>
      <c r="D3272" s="85">
        <v>1456000.0715000001</v>
      </c>
      <c r="E3272" s="49">
        <v>336332.10784819297</v>
      </c>
      <c r="F3272" s="49">
        <v>0</v>
      </c>
      <c r="G3272" s="49">
        <v>0</v>
      </c>
      <c r="H3272" s="49">
        <v>1294.5593370500001</v>
      </c>
      <c r="I3272" s="49">
        <v>1294.5593370500001</v>
      </c>
      <c r="J3272" s="49">
        <v>1.0407961949622</v>
      </c>
      <c r="K3272" s="49">
        <v>1294.5593370500001</v>
      </c>
      <c r="L3272" s="49">
        <v>1294.5593370500001</v>
      </c>
      <c r="M3272" s="38">
        <f>IF(OR(Beazley_data[[#This Row],[total_RC]]&lt;0.6,Beazley_data[[#This Row],[total_RC]]&gt;2),1,Beazley_data[[#This Row],[total_RC]])</f>
        <v>1.0407961949622</v>
      </c>
      <c r="P3272" s="39" t="str">
        <f>Beazley_data[[#This Row],[key]]</f>
        <v>WL2003</v>
      </c>
      <c r="Q3272" s="40">
        <f>Beazley_data[[#This Row],[WEP]]</f>
        <v>1456000.0715000001</v>
      </c>
      <c r="R3272" s="40">
        <f t="shared" si="411"/>
        <v>1426683.873744</v>
      </c>
      <c r="S3272" s="41">
        <f t="shared" si="412"/>
        <v>-2.0548488908805392E-2</v>
      </c>
      <c r="U3272" s="42">
        <f>Beazley_data[[#This Row],[Acq_costs]]</f>
        <v>336332.10784819297</v>
      </c>
      <c r="V3272" s="40">
        <f t="shared" si="413"/>
        <v>326704.86009199999</v>
      </c>
      <c r="W3272" s="43">
        <f t="shared" si="414"/>
        <v>-2.9467721274430855E-2</v>
      </c>
      <c r="Y3272" s="44">
        <f>Beazley_data[[#This Row],[total_RC]]</f>
        <v>1.0407961949622</v>
      </c>
      <c r="Z3272" s="45">
        <f t="shared" si="415"/>
        <v>1.0554455871517401</v>
      </c>
      <c r="AA3272" s="43">
        <f t="shared" si="416"/>
        <v>1.387981755561025E-2</v>
      </c>
      <c r="AD3272" s="42">
        <f>Beazley_data[[#This Row],[Cat_incurred]]+Beazley_data[[#This Row],[incurred_exc_cat]]</f>
        <v>1294.5593370500001</v>
      </c>
      <c r="AE3272" s="40">
        <f t="shared" si="417"/>
        <v>1364.7618600000001</v>
      </c>
      <c r="AF3272" s="43">
        <f t="shared" si="418"/>
        <v>5.1439393939393938E-2</v>
      </c>
    </row>
    <row r="3273" spans="1:32" x14ac:dyDescent="0.25">
      <c r="A3273" s="46" t="s">
        <v>3566</v>
      </c>
      <c r="B3273" s="46" t="s">
        <v>59</v>
      </c>
      <c r="C3273">
        <v>2004</v>
      </c>
      <c r="D3273" s="84">
        <v>2099538.6299000001</v>
      </c>
      <c r="E3273">
        <v>460729.46862090402</v>
      </c>
      <c r="F3273">
        <v>0</v>
      </c>
      <c r="G3273">
        <v>0</v>
      </c>
      <c r="H3273">
        <v>0</v>
      </c>
      <c r="I3273">
        <v>0</v>
      </c>
      <c r="J3273">
        <v>0.96862330552058096</v>
      </c>
      <c r="K3273">
        <v>0</v>
      </c>
      <c r="L3273">
        <v>0</v>
      </c>
      <c r="M3273" s="38">
        <f>IF(OR(Beazley_data[[#This Row],[total_RC]]&lt;0.6,Beazley_data[[#This Row],[total_RC]]&gt;2),1,Beazley_data[[#This Row],[total_RC]])</f>
        <v>0.96862330552058096</v>
      </c>
      <c r="P3273" s="39" t="str">
        <f>Beazley_data[[#This Row],[key]]</f>
        <v>WL2004</v>
      </c>
      <c r="Q3273" s="40">
        <f>Beazley_data[[#This Row],[WEP]]</f>
        <v>2099538.6299000001</v>
      </c>
      <c r="R3273" s="40">
        <f t="shared" si="411"/>
        <v>2071194.95332809</v>
      </c>
      <c r="S3273" s="41">
        <f t="shared" si="412"/>
        <v>-1.368469758308658E-2</v>
      </c>
      <c r="U3273" s="42">
        <f>Beazley_data[[#This Row],[Acq_costs]]</f>
        <v>460729.46862090402</v>
      </c>
      <c r="V3273" s="40">
        <f t="shared" si="413"/>
        <v>445643.48215896601</v>
      </c>
      <c r="W3273" s="43">
        <f t="shared" si="414"/>
        <v>-3.3852142050529686E-2</v>
      </c>
      <c r="Y3273" s="44">
        <f>Beazley_data[[#This Row],[total_RC]]</f>
        <v>0.96862330552058096</v>
      </c>
      <c r="Z3273" s="45">
        <f t="shared" si="415"/>
        <v>0.95947391568066298</v>
      </c>
      <c r="AA3273" s="43">
        <f t="shared" si="416"/>
        <v>-9.5358400998606443E-3</v>
      </c>
      <c r="AD3273" s="42">
        <f>Beazley_data[[#This Row],[Cat_incurred]]+Beazley_data[[#This Row],[incurred_exc_cat]]</f>
        <v>0</v>
      </c>
      <c r="AE3273" s="40">
        <f t="shared" si="417"/>
        <v>0</v>
      </c>
      <c r="AF3273" s="43" t="str">
        <f t="shared" si="418"/>
        <v>no values</v>
      </c>
    </row>
    <row r="3274" spans="1:32" x14ac:dyDescent="0.25">
      <c r="A3274" s="48" t="s">
        <v>3567</v>
      </c>
      <c r="B3274" s="48" t="s">
        <v>59</v>
      </c>
      <c r="C3274" s="49">
        <v>2005</v>
      </c>
      <c r="D3274" s="85">
        <v>2507934.6740999999</v>
      </c>
      <c r="E3274" s="49">
        <v>594062.12356900994</v>
      </c>
      <c r="F3274" s="49">
        <v>0</v>
      </c>
      <c r="G3274" s="49">
        <v>0</v>
      </c>
      <c r="H3274" s="49">
        <v>130639.76639999999</v>
      </c>
      <c r="I3274" s="49">
        <v>130639.76639999999</v>
      </c>
      <c r="J3274" s="49">
        <v>0.98080211082993995</v>
      </c>
      <c r="K3274" s="49">
        <v>130639.76639999999</v>
      </c>
      <c r="L3274" s="49">
        <v>130639.76639999999</v>
      </c>
      <c r="M3274" s="38">
        <f>IF(OR(Beazley_data[[#This Row],[total_RC]]&lt;0.6,Beazley_data[[#This Row],[total_RC]]&gt;2),1,Beazley_data[[#This Row],[total_RC]])</f>
        <v>0.98080211082993995</v>
      </c>
      <c r="P3274" s="39" t="str">
        <f>Beazley_data[[#This Row],[key]]</f>
        <v>WL2005</v>
      </c>
      <c r="Q3274" s="40">
        <f>Beazley_data[[#This Row],[WEP]]</f>
        <v>2507934.6740999999</v>
      </c>
      <c r="R3274" s="40">
        <f t="shared" si="411"/>
        <v>2596241.56309511</v>
      </c>
      <c r="S3274" s="41">
        <f t="shared" si="412"/>
        <v>3.4013356172387509E-2</v>
      </c>
      <c r="U3274" s="42">
        <f>Beazley_data[[#This Row],[Acq_costs]]</f>
        <v>594062.12356900994</v>
      </c>
      <c r="V3274" s="40">
        <f t="shared" si="413"/>
        <v>621870.11167722999</v>
      </c>
      <c r="W3274" s="43">
        <f t="shared" si="414"/>
        <v>4.4716714288165142E-2</v>
      </c>
      <c r="Y3274" s="44">
        <f>Beazley_data[[#This Row],[total_RC]]</f>
        <v>0.98080211082993995</v>
      </c>
      <c r="Z3274" s="45">
        <f t="shared" si="415"/>
        <v>0.98099724795340804</v>
      </c>
      <c r="AA3274" s="43">
        <f t="shared" si="416"/>
        <v>1.9891709571579646E-4</v>
      </c>
      <c r="AD3274" s="42">
        <f>Beazley_data[[#This Row],[Cat_incurred]]+Beazley_data[[#This Row],[incurred_exc_cat]]</f>
        <v>130639.76639999999</v>
      </c>
      <c r="AE3274" s="40">
        <f t="shared" si="417"/>
        <v>130639.76639999999</v>
      </c>
      <c r="AF3274" s="43">
        <f t="shared" si="418"/>
        <v>0</v>
      </c>
    </row>
    <row r="3275" spans="1:32" x14ac:dyDescent="0.25">
      <c r="A3275" s="46" t="s">
        <v>3568</v>
      </c>
      <c r="B3275" s="46" t="s">
        <v>59</v>
      </c>
      <c r="C3275">
        <v>2006</v>
      </c>
      <c r="D3275" s="84">
        <v>3098610.7176000001</v>
      </c>
      <c r="E3275">
        <v>797429.34252956603</v>
      </c>
      <c r="F3275">
        <v>73426.14</v>
      </c>
      <c r="G3275">
        <v>73426.14</v>
      </c>
      <c r="H3275">
        <v>0</v>
      </c>
      <c r="I3275">
        <v>0</v>
      </c>
      <c r="J3275">
        <v>0.93631032680789195</v>
      </c>
      <c r="K3275">
        <v>73426.14</v>
      </c>
      <c r="L3275">
        <v>73426.14</v>
      </c>
      <c r="M3275" s="38">
        <f>IF(OR(Beazley_data[[#This Row],[total_RC]]&lt;0.6,Beazley_data[[#This Row],[total_RC]]&gt;2),1,Beazley_data[[#This Row],[total_RC]])</f>
        <v>0.93631032680789195</v>
      </c>
      <c r="P3275" s="39" t="str">
        <f>Beazley_data[[#This Row],[key]]</f>
        <v>WL2006</v>
      </c>
      <c r="Q3275" s="40">
        <f>Beazley_data[[#This Row],[WEP]]</f>
        <v>3098610.7176000001</v>
      </c>
      <c r="R3275" s="40">
        <f t="shared" si="411"/>
        <v>3116984.5512965899</v>
      </c>
      <c r="S3275" s="41">
        <f t="shared" si="412"/>
        <v>5.8947464750656962E-3</v>
      </c>
      <c r="U3275" s="42">
        <f>Beazley_data[[#This Row],[Acq_costs]]</f>
        <v>797429.34252956603</v>
      </c>
      <c r="V3275" s="40">
        <f t="shared" si="413"/>
        <v>801514.01967092894</v>
      </c>
      <c r="W3275" s="43">
        <f t="shared" si="414"/>
        <v>5.0962017396026715E-3</v>
      </c>
      <c r="Y3275" s="44">
        <f>Beazley_data[[#This Row],[total_RC]]</f>
        <v>0.93631032680789195</v>
      </c>
      <c r="Z3275" s="45">
        <f t="shared" si="415"/>
        <v>0.93665387410487599</v>
      </c>
      <c r="AA3275" s="43">
        <f t="shared" si="416"/>
        <v>3.6678148298096024E-4</v>
      </c>
      <c r="AD3275" s="42">
        <f>Beazley_data[[#This Row],[Cat_incurred]]+Beazley_data[[#This Row],[incurred_exc_cat]]</f>
        <v>73426.14</v>
      </c>
      <c r="AE3275" s="40">
        <f t="shared" si="417"/>
        <v>73426.14</v>
      </c>
      <c r="AF3275" s="43">
        <f t="shared" si="418"/>
        <v>0</v>
      </c>
    </row>
    <row r="3276" spans="1:32" x14ac:dyDescent="0.25">
      <c r="A3276" s="48" t="s">
        <v>3569</v>
      </c>
      <c r="B3276" s="48" t="s">
        <v>59</v>
      </c>
      <c r="C3276" s="49">
        <v>2007</v>
      </c>
      <c r="D3276" s="85">
        <v>4846051.2089999998</v>
      </c>
      <c r="E3276" s="49">
        <v>1137285.69823777</v>
      </c>
      <c r="F3276" s="49">
        <v>0</v>
      </c>
      <c r="G3276" s="49">
        <v>0</v>
      </c>
      <c r="H3276" s="49">
        <v>27689.300927699998</v>
      </c>
      <c r="I3276" s="49">
        <v>27689.300927699998</v>
      </c>
      <c r="J3276" s="49">
        <v>0.88124904038162499</v>
      </c>
      <c r="K3276" s="49">
        <v>27689.300927699998</v>
      </c>
      <c r="L3276" s="49">
        <v>27689.300927699998</v>
      </c>
      <c r="M3276" s="38">
        <f>IF(OR(Beazley_data[[#This Row],[total_RC]]&lt;0.6,Beazley_data[[#This Row],[total_RC]]&gt;2),1,Beazley_data[[#This Row],[total_RC]])</f>
        <v>0.88124904038162499</v>
      </c>
      <c r="P3276" s="39" t="str">
        <f>Beazley_data[[#This Row],[key]]</f>
        <v>WL2007</v>
      </c>
      <c r="Q3276" s="40">
        <f>Beazley_data[[#This Row],[WEP]]</f>
        <v>4846051.2089999998</v>
      </c>
      <c r="R3276" s="40">
        <f t="shared" si="411"/>
        <v>4863149.0172765004</v>
      </c>
      <c r="S3276" s="41">
        <f t="shared" si="412"/>
        <v>3.5157895050634915E-3</v>
      </c>
      <c r="U3276" s="42">
        <f>Beazley_data[[#This Row],[Acq_costs]]</f>
        <v>1137285.69823777</v>
      </c>
      <c r="V3276" s="40">
        <f t="shared" si="413"/>
        <v>1140512.71350448</v>
      </c>
      <c r="W3276" s="43">
        <f t="shared" si="414"/>
        <v>2.8294426081356305E-3</v>
      </c>
      <c r="Y3276" s="44">
        <f>Beazley_data[[#This Row],[total_RC]]</f>
        <v>0.88124904038162499</v>
      </c>
      <c r="Z3276" s="45">
        <f t="shared" si="415"/>
        <v>0.88147454262213898</v>
      </c>
      <c r="AA3276" s="43">
        <f t="shared" si="416"/>
        <v>2.5582388328899481E-4</v>
      </c>
      <c r="AD3276" s="42">
        <f>Beazley_data[[#This Row],[Cat_incurred]]+Beazley_data[[#This Row],[incurred_exc_cat]]</f>
        <v>27689.300927699998</v>
      </c>
      <c r="AE3276" s="40">
        <f t="shared" si="417"/>
        <v>27894.768840000001</v>
      </c>
      <c r="AF3276" s="43">
        <f t="shared" si="418"/>
        <v>7.3658223690088245E-3</v>
      </c>
    </row>
    <row r="3277" spans="1:32" x14ac:dyDescent="0.25">
      <c r="A3277" s="46" t="s">
        <v>3570</v>
      </c>
      <c r="B3277" s="46" t="s">
        <v>59</v>
      </c>
      <c r="C3277">
        <v>2008</v>
      </c>
      <c r="D3277" s="84">
        <v>4956363.7233999996</v>
      </c>
      <c r="E3277">
        <v>888433.82047658402</v>
      </c>
      <c r="F3277">
        <v>0</v>
      </c>
      <c r="G3277">
        <v>0</v>
      </c>
      <c r="H3277">
        <v>0</v>
      </c>
      <c r="I3277">
        <v>0</v>
      </c>
      <c r="J3277">
        <v>1.02232475974777</v>
      </c>
      <c r="K3277">
        <v>0</v>
      </c>
      <c r="L3277">
        <v>0</v>
      </c>
      <c r="M3277" s="38">
        <f>IF(OR(Beazley_data[[#This Row],[total_RC]]&lt;0.6,Beazley_data[[#This Row],[total_RC]]&gt;2),1,Beazley_data[[#This Row],[total_RC]])</f>
        <v>1.02232475974777</v>
      </c>
      <c r="P3277" s="39" t="str">
        <f>Beazley_data[[#This Row],[key]]</f>
        <v>WL2008</v>
      </c>
      <c r="Q3277" s="40">
        <f>Beazley_data[[#This Row],[WEP]]</f>
        <v>4956363.7233999996</v>
      </c>
      <c r="R3277" s="40">
        <f t="shared" si="411"/>
        <v>4968535.0437077703</v>
      </c>
      <c r="S3277" s="41">
        <f t="shared" si="412"/>
        <v>2.4496798755972733E-3</v>
      </c>
      <c r="U3277" s="42">
        <f>Beazley_data[[#This Row],[Acq_costs]]</f>
        <v>888433.82047658402</v>
      </c>
      <c r="V3277" s="40">
        <f t="shared" si="413"/>
        <v>890942.52639817796</v>
      </c>
      <c r="W3277" s="43">
        <f t="shared" si="414"/>
        <v>2.8157887262783461E-3</v>
      </c>
      <c r="Y3277" s="44">
        <f>Beazley_data[[#This Row],[total_RC]]</f>
        <v>1.02232475974777</v>
      </c>
      <c r="Z3277" s="45">
        <f t="shared" si="415"/>
        <v>1.02298212891226</v>
      </c>
      <c r="AA3277" s="43">
        <f t="shared" si="416"/>
        <v>6.4260082938983351E-4</v>
      </c>
      <c r="AD3277" s="42">
        <f>Beazley_data[[#This Row],[Cat_incurred]]+Beazley_data[[#This Row],[incurred_exc_cat]]</f>
        <v>0</v>
      </c>
      <c r="AE3277" s="40">
        <f t="shared" si="417"/>
        <v>0</v>
      </c>
      <c r="AF3277" s="43" t="str">
        <f t="shared" si="418"/>
        <v>no values</v>
      </c>
    </row>
    <row r="3278" spans="1:32" x14ac:dyDescent="0.25">
      <c r="A3278" s="48" t="s">
        <v>3571</v>
      </c>
      <c r="B3278" s="48" t="s">
        <v>59</v>
      </c>
      <c r="C3278" s="49">
        <v>2009</v>
      </c>
      <c r="D3278" s="85">
        <v>4776096.1710000001</v>
      </c>
      <c r="E3278" s="49">
        <v>1087236.3664724701</v>
      </c>
      <c r="F3278" s="49">
        <v>0</v>
      </c>
      <c r="G3278" s="49">
        <v>0</v>
      </c>
      <c r="H3278" s="49">
        <v>3965.4727499999999</v>
      </c>
      <c r="I3278" s="49">
        <v>3965.4727499999999</v>
      </c>
      <c r="J3278" s="49">
        <v>1.0117421495262999</v>
      </c>
      <c r="K3278" s="49">
        <v>3965.4727499999999</v>
      </c>
      <c r="L3278" s="49">
        <v>3965.4727499999999</v>
      </c>
      <c r="M3278" s="38">
        <f>IF(OR(Beazley_data[[#This Row],[total_RC]]&lt;0.6,Beazley_data[[#This Row],[total_RC]]&gt;2),1,Beazley_data[[#This Row],[total_RC]])</f>
        <v>1.0117421495262999</v>
      </c>
      <c r="P3278" s="39" t="str">
        <f>Beazley_data[[#This Row],[key]]</f>
        <v>WL2009</v>
      </c>
      <c r="Q3278" s="40">
        <f>Beazley_data[[#This Row],[WEP]]</f>
        <v>4776096.1710000001</v>
      </c>
      <c r="R3278" s="40">
        <f t="shared" si="411"/>
        <v>4789667.77978958</v>
      </c>
      <c r="S3278" s="41">
        <f t="shared" si="412"/>
        <v>2.8335177748332625E-3</v>
      </c>
      <c r="U3278" s="42">
        <f>Beazley_data[[#This Row],[Acq_costs]]</f>
        <v>1087236.3664724701</v>
      </c>
      <c r="V3278" s="40">
        <f t="shared" si="413"/>
        <v>1090716.69839932</v>
      </c>
      <c r="W3278" s="43">
        <f t="shared" si="414"/>
        <v>3.1908670069482393E-3</v>
      </c>
      <c r="Y3278" s="44">
        <f>Beazley_data[[#This Row],[total_RC]]</f>
        <v>1.0117421495262999</v>
      </c>
      <c r="Z3278" s="45">
        <f t="shared" si="415"/>
        <v>1.0110209298261299</v>
      </c>
      <c r="AA3278" s="43">
        <f t="shared" si="416"/>
        <v>-7.1335783354560208E-4</v>
      </c>
      <c r="AD3278" s="42">
        <f>Beazley_data[[#This Row],[Cat_incurred]]+Beazley_data[[#This Row],[incurred_exc_cat]]</f>
        <v>3965.4727499999999</v>
      </c>
      <c r="AE3278" s="40">
        <f t="shared" si="417"/>
        <v>3994.5</v>
      </c>
      <c r="AF3278" s="43">
        <f t="shared" si="418"/>
        <v>7.2668043559895095E-3</v>
      </c>
    </row>
    <row r="3279" spans="1:32" x14ac:dyDescent="0.25">
      <c r="A3279" s="46" t="s">
        <v>3572</v>
      </c>
      <c r="B3279" s="46" t="s">
        <v>59</v>
      </c>
      <c r="C3279">
        <v>2010</v>
      </c>
      <c r="D3279" s="84">
        <v>4467452.5328000002</v>
      </c>
      <c r="E3279">
        <v>807888.25826999103</v>
      </c>
      <c r="F3279">
        <v>0</v>
      </c>
      <c r="G3279">
        <v>0</v>
      </c>
      <c r="H3279">
        <v>0</v>
      </c>
      <c r="I3279">
        <v>0</v>
      </c>
      <c r="J3279">
        <v>0.97384511957067499</v>
      </c>
      <c r="K3279">
        <v>0</v>
      </c>
      <c r="L3279">
        <v>0</v>
      </c>
      <c r="M3279" s="38">
        <f>IF(OR(Beazley_data[[#This Row],[total_RC]]&lt;0.6,Beazley_data[[#This Row],[total_RC]]&gt;2),1,Beazley_data[[#This Row],[total_RC]])</f>
        <v>0.97384511957067499</v>
      </c>
      <c r="P3279" s="39" t="str">
        <f>Beazley_data[[#This Row],[key]]</f>
        <v>WL2010</v>
      </c>
      <c r="Q3279" s="40">
        <f>Beazley_data[[#This Row],[WEP]]</f>
        <v>4467452.5328000002</v>
      </c>
      <c r="R3279" s="40">
        <f t="shared" si="411"/>
        <v>4482937.8843666296</v>
      </c>
      <c r="S3279" s="41">
        <f t="shared" si="412"/>
        <v>3.4542864447512475E-3</v>
      </c>
      <c r="U3279" s="42">
        <f>Beazley_data[[#This Row],[Acq_costs]]</f>
        <v>807888.25826999103</v>
      </c>
      <c r="V3279" s="40">
        <f t="shared" si="413"/>
        <v>810370.71637823002</v>
      </c>
      <c r="W3279" s="43">
        <f t="shared" si="414"/>
        <v>3.0633610742177128E-3</v>
      </c>
      <c r="Y3279" s="44">
        <f>Beazley_data[[#This Row],[total_RC]]</f>
        <v>0.97384511957067499</v>
      </c>
      <c r="Z3279" s="45">
        <f t="shared" si="415"/>
        <v>0.97431239677520298</v>
      </c>
      <c r="AA3279" s="43">
        <f t="shared" si="416"/>
        <v>4.795968993872976E-4</v>
      </c>
      <c r="AD3279" s="42">
        <f>Beazley_data[[#This Row],[Cat_incurred]]+Beazley_data[[#This Row],[incurred_exc_cat]]</f>
        <v>0</v>
      </c>
      <c r="AE3279" s="40">
        <f t="shared" si="417"/>
        <v>0</v>
      </c>
      <c r="AF3279" s="43" t="str">
        <f t="shared" si="418"/>
        <v>no values</v>
      </c>
    </row>
    <row r="3280" spans="1:32" x14ac:dyDescent="0.25">
      <c r="A3280" s="48" t="s">
        <v>3573</v>
      </c>
      <c r="B3280" s="48" t="s">
        <v>59</v>
      </c>
      <c r="C3280" s="49">
        <v>2011</v>
      </c>
      <c r="D3280" s="85">
        <v>5422885.0619000001</v>
      </c>
      <c r="E3280" s="49">
        <v>1091940.5779349799</v>
      </c>
      <c r="F3280" s="49">
        <v>0</v>
      </c>
      <c r="G3280" s="49">
        <v>0</v>
      </c>
      <c r="H3280" s="49">
        <v>0</v>
      </c>
      <c r="I3280" s="49">
        <v>0</v>
      </c>
      <c r="J3280" s="49">
        <v>1.03127239339706</v>
      </c>
      <c r="K3280" s="49">
        <v>0</v>
      </c>
      <c r="L3280" s="49">
        <v>0</v>
      </c>
      <c r="M3280" s="38">
        <f>IF(OR(Beazley_data[[#This Row],[total_RC]]&lt;0.6,Beazley_data[[#This Row],[total_RC]]&gt;2),1,Beazley_data[[#This Row],[total_RC]])</f>
        <v>1.03127239339706</v>
      </c>
      <c r="P3280" s="39" t="str">
        <f>Beazley_data[[#This Row],[key]]</f>
        <v>WL2011</v>
      </c>
      <c r="Q3280" s="40">
        <f>Beazley_data[[#This Row],[WEP]]</f>
        <v>5422885.0619000001</v>
      </c>
      <c r="R3280" s="40">
        <f t="shared" si="411"/>
        <v>5885783.3779176101</v>
      </c>
      <c r="S3280" s="41">
        <f t="shared" si="412"/>
        <v>7.8646848906183064E-2</v>
      </c>
      <c r="U3280" s="42">
        <f>Beazley_data[[#This Row],[Acq_costs]]</f>
        <v>1091940.5779349799</v>
      </c>
      <c r="V3280" s="40">
        <f t="shared" si="413"/>
        <v>1161527.6193830201</v>
      </c>
      <c r="W3280" s="43">
        <f t="shared" si="414"/>
        <v>5.9909932649731906E-2</v>
      </c>
      <c r="Y3280" s="44">
        <f>Beazley_data[[#This Row],[total_RC]]</f>
        <v>1.03127239339706</v>
      </c>
      <c r="Z3280" s="45">
        <f t="shared" si="415"/>
        <v>1.0282511004486701</v>
      </c>
      <c r="AA3280" s="43">
        <f t="shared" si="416"/>
        <v>-2.9382832141600541E-3</v>
      </c>
      <c r="AD3280" s="42">
        <f>Beazley_data[[#This Row],[Cat_incurred]]+Beazley_data[[#This Row],[incurred_exc_cat]]</f>
        <v>0</v>
      </c>
      <c r="AE3280" s="40">
        <f t="shared" si="417"/>
        <v>0</v>
      </c>
      <c r="AF3280" s="43" t="str">
        <f t="shared" si="418"/>
        <v>no values</v>
      </c>
    </row>
    <row r="3281" spans="1:32" x14ac:dyDescent="0.25">
      <c r="A3281" s="46" t="s">
        <v>3574</v>
      </c>
      <c r="B3281" s="46" t="s">
        <v>59</v>
      </c>
      <c r="C3281">
        <v>2012</v>
      </c>
      <c r="D3281" s="84">
        <v>6014579.4397</v>
      </c>
      <c r="E3281">
        <v>1179648.2497722299</v>
      </c>
      <c r="F3281">
        <v>0</v>
      </c>
      <c r="G3281">
        <v>0</v>
      </c>
      <c r="H3281">
        <v>505840.79060070001</v>
      </c>
      <c r="I3281">
        <v>505840.79060070001</v>
      </c>
      <c r="J3281">
        <v>0.99071993046506202</v>
      </c>
      <c r="K3281">
        <v>505840.79060070001</v>
      </c>
      <c r="L3281">
        <v>505840.79060070001</v>
      </c>
      <c r="M3281" s="38">
        <f>IF(OR(Beazley_data[[#This Row],[total_RC]]&lt;0.6,Beazley_data[[#This Row],[total_RC]]&gt;2),1,Beazley_data[[#This Row],[total_RC]])</f>
        <v>0.99071993046506202</v>
      </c>
      <c r="P3281" s="39" t="str">
        <f>Beazley_data[[#This Row],[key]]</f>
        <v>WL2012</v>
      </c>
      <c r="Q3281" s="40">
        <f>Beazley_data[[#This Row],[WEP]]</f>
        <v>6014579.4397</v>
      </c>
      <c r="R3281" s="40">
        <f t="shared" si="411"/>
        <v>6184494.85097552</v>
      </c>
      <c r="S3281" s="41">
        <f t="shared" si="412"/>
        <v>2.74744203641334E-2</v>
      </c>
      <c r="U3281" s="42">
        <f>Beazley_data[[#This Row],[Acq_costs]]</f>
        <v>1179648.2497722299</v>
      </c>
      <c r="V3281" s="40">
        <f t="shared" si="413"/>
        <v>1233739.1220378201</v>
      </c>
      <c r="W3281" s="43">
        <f t="shared" si="414"/>
        <v>4.3843038855934061E-2</v>
      </c>
      <c r="Y3281" s="44">
        <f>Beazley_data[[#This Row],[total_RC]]</f>
        <v>0.99071993046506202</v>
      </c>
      <c r="Z3281" s="45">
        <f t="shared" si="415"/>
        <v>0.984759112592553</v>
      </c>
      <c r="AA3281" s="43">
        <f t="shared" si="416"/>
        <v>-6.0530720622793801E-3</v>
      </c>
      <c r="AD3281" s="42">
        <f>Beazley_data[[#This Row],[Cat_incurred]]+Beazley_data[[#This Row],[incurred_exc_cat]]</f>
        <v>505840.79060070001</v>
      </c>
      <c r="AE3281" s="40">
        <f t="shared" si="417"/>
        <v>509780.02043999999</v>
      </c>
      <c r="AF3281" s="43">
        <f t="shared" si="418"/>
        <v>7.7273131181170305E-3</v>
      </c>
    </row>
    <row r="3282" spans="1:32" x14ac:dyDescent="0.25">
      <c r="A3282" s="48" t="s">
        <v>3575</v>
      </c>
      <c r="B3282" s="48" t="s">
        <v>59</v>
      </c>
      <c r="C3282" s="49">
        <v>2013</v>
      </c>
      <c r="D3282" s="85">
        <v>6399631.1161000002</v>
      </c>
      <c r="E3282" s="49">
        <v>1317707.90103768</v>
      </c>
      <c r="F3282" s="49">
        <v>3810578.7127006501</v>
      </c>
      <c r="G3282" s="49">
        <v>3810578.7127006501</v>
      </c>
      <c r="H3282" s="49">
        <v>0</v>
      </c>
      <c r="I3282" s="49">
        <v>0</v>
      </c>
      <c r="J3282" s="49">
        <v>0.98913508786133997</v>
      </c>
      <c r="K3282" s="49">
        <v>3810578.7127006501</v>
      </c>
      <c r="L3282" s="49">
        <v>3810578.7127006501</v>
      </c>
      <c r="M3282" s="38">
        <f>IF(OR(Beazley_data[[#This Row],[total_RC]]&lt;0.6,Beazley_data[[#This Row],[total_RC]]&gt;2),1,Beazley_data[[#This Row],[total_RC]])</f>
        <v>0.98913508786133997</v>
      </c>
      <c r="P3282" s="39" t="str">
        <f>Beazley_data[[#This Row],[key]]</f>
        <v>WL2013</v>
      </c>
      <c r="Q3282" s="40">
        <f>Beazley_data[[#This Row],[WEP]]</f>
        <v>6399631.1161000002</v>
      </c>
      <c r="R3282" s="40">
        <f t="shared" si="411"/>
        <v>7950080.6823941497</v>
      </c>
      <c r="S3282" s="41">
        <f t="shared" si="412"/>
        <v>0.19502312344171518</v>
      </c>
      <c r="U3282" s="42">
        <f>Beazley_data[[#This Row],[Acq_costs]]</f>
        <v>1317707.90103768</v>
      </c>
      <c r="V3282" s="40">
        <f t="shared" si="413"/>
        <v>1702745.6415723001</v>
      </c>
      <c r="W3282" s="43">
        <f t="shared" si="414"/>
        <v>0.22612757368686007</v>
      </c>
      <c r="Y3282" s="44">
        <f>Beazley_data[[#This Row],[total_RC]]</f>
        <v>0.98913508786133997</v>
      </c>
      <c r="Z3282" s="45">
        <f t="shared" si="415"/>
        <v>0.991638109190626</v>
      </c>
      <c r="AA3282" s="43">
        <f t="shared" si="416"/>
        <v>2.524127810425721E-3</v>
      </c>
      <c r="AD3282" s="42">
        <f>Beazley_data[[#This Row],[Cat_incurred]]+Beazley_data[[#This Row],[incurred_exc_cat]]</f>
        <v>3810578.7127006501</v>
      </c>
      <c r="AE3282" s="40">
        <f t="shared" si="417"/>
        <v>3972959.4124999801</v>
      </c>
      <c r="AF3282" s="43">
        <f t="shared" si="418"/>
        <v>4.0871472104254923E-2</v>
      </c>
    </row>
    <row r="3283" spans="1:32" x14ac:dyDescent="0.25">
      <c r="A3283" s="46" t="s">
        <v>3576</v>
      </c>
      <c r="B3283" s="46" t="s">
        <v>59</v>
      </c>
      <c r="C3283">
        <v>2014</v>
      </c>
      <c r="D3283" s="84">
        <v>5827869.3920999998</v>
      </c>
      <c r="E3283">
        <v>1228255.7512932301</v>
      </c>
      <c r="F3283">
        <v>11905.962219499999</v>
      </c>
      <c r="G3283">
        <v>1721905.9622195</v>
      </c>
      <c r="H3283">
        <v>0</v>
      </c>
      <c r="I3283">
        <v>0</v>
      </c>
      <c r="J3283">
        <v>0.94663975268911804</v>
      </c>
      <c r="K3283">
        <v>11905.962219499999</v>
      </c>
      <c r="L3283">
        <v>1721905.9622195</v>
      </c>
      <c r="M3283" s="38">
        <f>IF(OR(Beazley_data[[#This Row],[total_RC]]&lt;0.6,Beazley_data[[#This Row],[total_RC]]&gt;2),1,Beazley_data[[#This Row],[total_RC]])</f>
        <v>0.94663975268911804</v>
      </c>
      <c r="P3283" s="39" t="str">
        <f>Beazley_data[[#This Row],[key]]</f>
        <v>WL2014</v>
      </c>
      <c r="Q3283" s="40">
        <f>Beazley_data[[#This Row],[WEP]]</f>
        <v>5827869.3920999998</v>
      </c>
      <c r="R3283" s="40">
        <f t="shared" si="411"/>
        <v>7780705.0710907904</v>
      </c>
      <c r="S3283" s="41">
        <f t="shared" si="412"/>
        <v>0.25098441094323848</v>
      </c>
      <c r="U3283" s="42">
        <f>Beazley_data[[#This Row],[Acq_costs]]</f>
        <v>1228255.7512932301</v>
      </c>
      <c r="V3283" s="40">
        <f t="shared" si="413"/>
        <v>1724951.1423533701</v>
      </c>
      <c r="W3283" s="43">
        <f t="shared" si="414"/>
        <v>0.28794751275244407</v>
      </c>
      <c r="Y3283" s="44">
        <f>Beazley_data[[#This Row],[total_RC]]</f>
        <v>0.94663975268911804</v>
      </c>
      <c r="Z3283" s="45">
        <f t="shared" si="415"/>
        <v>0.94308746853498704</v>
      </c>
      <c r="AA3283" s="43">
        <f t="shared" si="416"/>
        <v>-3.7666539665182903E-3</v>
      </c>
      <c r="AD3283" s="42">
        <f>Beazley_data[[#This Row],[Cat_incurred]]+Beazley_data[[#This Row],[incurred_exc_cat]]</f>
        <v>1721905.9622195</v>
      </c>
      <c r="AE3283" s="40">
        <f t="shared" si="417"/>
        <v>1715637.2104799999</v>
      </c>
      <c r="AF3283" s="43">
        <f t="shared" si="418"/>
        <v>-3.6538912196630562E-3</v>
      </c>
    </row>
    <row r="3284" spans="1:32" x14ac:dyDescent="0.25">
      <c r="A3284" s="48" t="s">
        <v>3577</v>
      </c>
      <c r="B3284" s="48" t="s">
        <v>59</v>
      </c>
      <c r="C3284" s="49">
        <v>2015</v>
      </c>
      <c r="D3284" s="85">
        <v>5331957.2433000002</v>
      </c>
      <c r="E3284" s="49">
        <v>1107867.9234585799</v>
      </c>
      <c r="F3284" s="49">
        <v>0</v>
      </c>
      <c r="G3284" s="49">
        <v>0</v>
      </c>
      <c r="H3284" s="49">
        <v>14493.334999999999</v>
      </c>
      <c r="I3284" s="49">
        <v>14493.334999999999</v>
      </c>
      <c r="J3284" s="49">
        <v>0.96217718502557803</v>
      </c>
      <c r="K3284" s="49">
        <v>14493.334999999999</v>
      </c>
      <c r="L3284" s="49">
        <v>14493.334999999999</v>
      </c>
      <c r="M3284" s="38">
        <f>IF(OR(Beazley_data[[#This Row],[total_RC]]&lt;0.6,Beazley_data[[#This Row],[total_RC]]&gt;2),1,Beazley_data[[#This Row],[total_RC]])</f>
        <v>0.96217718502557803</v>
      </c>
      <c r="P3284" s="39" t="str">
        <f>Beazley_data[[#This Row],[key]]</f>
        <v>WL2015</v>
      </c>
      <c r="Q3284" s="40">
        <f>Beazley_data[[#This Row],[WEP]]</f>
        <v>5331957.2433000002</v>
      </c>
      <c r="R3284" s="40">
        <f t="shared" si="411"/>
        <v>6287002.8756195698</v>
      </c>
      <c r="S3284" s="41">
        <f t="shared" si="412"/>
        <v>0.15190793629555197</v>
      </c>
      <c r="U3284" s="42">
        <f>Beazley_data[[#This Row],[Acq_costs]]</f>
        <v>1107867.9234585799</v>
      </c>
      <c r="V3284" s="40">
        <f t="shared" si="413"/>
        <v>1324023.8842064401</v>
      </c>
      <c r="W3284" s="43">
        <f t="shared" si="414"/>
        <v>0.16325684402393861</v>
      </c>
      <c r="Y3284" s="44">
        <f>Beazley_data[[#This Row],[total_RC]]</f>
        <v>0.96217718502557803</v>
      </c>
      <c r="Z3284" s="45">
        <f t="shared" si="415"/>
        <v>0.95959744898688004</v>
      </c>
      <c r="AA3284" s="43">
        <f t="shared" si="416"/>
        <v>-2.6883523308879279E-3</v>
      </c>
      <c r="AD3284" s="42">
        <f>Beazley_data[[#This Row],[Cat_incurred]]+Beazley_data[[#This Row],[incurred_exc_cat]]</f>
        <v>14493.334999999999</v>
      </c>
      <c r="AE3284" s="40">
        <f t="shared" si="417"/>
        <v>14493.334999999999</v>
      </c>
      <c r="AF3284" s="43">
        <f t="shared" si="418"/>
        <v>0</v>
      </c>
    </row>
    <row r="3285" spans="1:32" x14ac:dyDescent="0.25">
      <c r="A3285" s="46" t="s">
        <v>3578</v>
      </c>
      <c r="B3285" s="46" t="s">
        <v>59</v>
      </c>
      <c r="C3285">
        <v>2016</v>
      </c>
      <c r="D3285" s="84">
        <v>5528308.3865</v>
      </c>
      <c r="E3285">
        <v>1154070.2913393399</v>
      </c>
      <c r="F3285">
        <v>0</v>
      </c>
      <c r="G3285">
        <v>0</v>
      </c>
      <c r="H3285">
        <v>13733.393137283299</v>
      </c>
      <c r="I3285">
        <v>13733.393137283299</v>
      </c>
      <c r="J3285">
        <v>0.91549284314659696</v>
      </c>
      <c r="K3285">
        <v>13733.393137283299</v>
      </c>
      <c r="L3285">
        <v>13733.393137283299</v>
      </c>
      <c r="M3285" s="38">
        <f>IF(OR(Beazley_data[[#This Row],[total_RC]]&lt;0.6,Beazley_data[[#This Row],[total_RC]]&gt;2),1,Beazley_data[[#This Row],[total_RC]])</f>
        <v>0.91549284314659696</v>
      </c>
      <c r="P3285" s="39" t="str">
        <f>Beazley_data[[#This Row],[key]]</f>
        <v>WL2016</v>
      </c>
      <c r="Q3285" s="40">
        <f>Beazley_data[[#This Row],[WEP]]</f>
        <v>5528308.3865</v>
      </c>
      <c r="R3285" s="40">
        <f t="shared" si="411"/>
        <v>5964636.2143891696</v>
      </c>
      <c r="S3285" s="41">
        <f t="shared" si="412"/>
        <v>7.3152462649200028E-2</v>
      </c>
      <c r="U3285" s="42">
        <f>Beazley_data[[#This Row],[Acq_costs]]</f>
        <v>1154070.2913393399</v>
      </c>
      <c r="V3285" s="40">
        <f t="shared" si="413"/>
        <v>1190086.2781853799</v>
      </c>
      <c r="W3285" s="43">
        <f t="shared" si="414"/>
        <v>3.026334099150901E-2</v>
      </c>
      <c r="Y3285" s="44">
        <f>Beazley_data[[#This Row],[total_RC]]</f>
        <v>0.91549284314659696</v>
      </c>
      <c r="Z3285" s="45">
        <f t="shared" si="415"/>
        <v>0.89575363930672003</v>
      </c>
      <c r="AA3285" s="43">
        <f t="shared" si="416"/>
        <v>-2.203642047734725E-2</v>
      </c>
      <c r="AD3285" s="42">
        <f>Beazley_data[[#This Row],[Cat_incurred]]+Beazley_data[[#This Row],[incurred_exc_cat]]</f>
        <v>13733.393137283299</v>
      </c>
      <c r="AE3285" s="40">
        <f t="shared" si="417"/>
        <v>14330.0362776804</v>
      </c>
      <c r="AF3285" s="43">
        <f t="shared" si="418"/>
        <v>4.1635842982923596E-2</v>
      </c>
    </row>
    <row r="3286" spans="1:32" x14ac:dyDescent="0.25">
      <c r="A3286" s="48" t="s">
        <v>3579</v>
      </c>
      <c r="B3286" s="48" t="s">
        <v>59</v>
      </c>
      <c r="C3286" s="49">
        <v>2017</v>
      </c>
      <c r="D3286" s="85">
        <v>4750544.1517000003</v>
      </c>
      <c r="E3286" s="49">
        <v>1088564.9422975001</v>
      </c>
      <c r="F3286" s="49">
        <v>0</v>
      </c>
      <c r="G3286" s="49">
        <v>0</v>
      </c>
      <c r="H3286" s="49">
        <v>0</v>
      </c>
      <c r="I3286" s="49">
        <v>0</v>
      </c>
      <c r="J3286" s="49">
        <v>0.944227013904544</v>
      </c>
      <c r="K3286" s="49">
        <v>0</v>
      </c>
      <c r="L3286" s="49">
        <v>0</v>
      </c>
      <c r="M3286" s="38">
        <f>IF(OR(Beazley_data[[#This Row],[total_RC]]&lt;0.6,Beazley_data[[#This Row],[total_RC]]&gt;2),1,Beazley_data[[#This Row],[total_RC]])</f>
        <v>0.944227013904544</v>
      </c>
      <c r="P3286" s="39" t="str">
        <f>Beazley_data[[#This Row],[key]]</f>
        <v>WL2017</v>
      </c>
      <c r="Q3286" s="40">
        <f>Beazley_data[[#This Row],[WEP]]</f>
        <v>4750544.1517000003</v>
      </c>
      <c r="R3286" s="40">
        <f t="shared" si="411"/>
        <v>5153007.3807437299</v>
      </c>
      <c r="S3286" s="41">
        <f t="shared" si="412"/>
        <v>7.8102591226182641E-2</v>
      </c>
      <c r="U3286" s="42">
        <f>Beazley_data[[#This Row],[Acq_costs]]</f>
        <v>1088564.9422975001</v>
      </c>
      <c r="V3286" s="40">
        <f t="shared" si="413"/>
        <v>1207427.8749319999</v>
      </c>
      <c r="W3286" s="43">
        <f t="shared" si="414"/>
        <v>9.8443091386468104E-2</v>
      </c>
      <c r="Y3286" s="44">
        <f>Beazley_data[[#This Row],[total_RC]]</f>
        <v>0.944227013904544</v>
      </c>
      <c r="Z3286" s="45">
        <f t="shared" si="415"/>
        <v>0.90173235332593504</v>
      </c>
      <c r="AA3286" s="43">
        <f t="shared" si="416"/>
        <v>-4.7125580469495561E-2</v>
      </c>
      <c r="AD3286" s="42">
        <f>Beazley_data[[#This Row],[Cat_incurred]]+Beazley_data[[#This Row],[incurred_exc_cat]]</f>
        <v>0</v>
      </c>
      <c r="AE3286" s="40">
        <f t="shared" si="417"/>
        <v>0</v>
      </c>
      <c r="AF3286" s="43" t="str">
        <f t="shared" si="418"/>
        <v>no values</v>
      </c>
    </row>
    <row r="3287" spans="1:32" x14ac:dyDescent="0.25">
      <c r="A3287" s="46" t="s">
        <v>3580</v>
      </c>
      <c r="B3287" s="46" t="s">
        <v>59</v>
      </c>
      <c r="C3287">
        <v>2018</v>
      </c>
      <c r="D3287" s="84">
        <v>4521085.5607000003</v>
      </c>
      <c r="E3287">
        <v>1027459.23774954</v>
      </c>
      <c r="F3287">
        <v>0</v>
      </c>
      <c r="G3287">
        <v>0</v>
      </c>
      <c r="H3287">
        <v>751688.525240861</v>
      </c>
      <c r="I3287">
        <v>758629.97982586198</v>
      </c>
      <c r="J3287">
        <v>0.97875628701933604</v>
      </c>
      <c r="K3287">
        <v>751688.525240861</v>
      </c>
      <c r="L3287">
        <v>758629.97982586198</v>
      </c>
      <c r="M3287" s="38">
        <f>IF(OR(Beazley_data[[#This Row],[total_RC]]&lt;0.6,Beazley_data[[#This Row],[total_RC]]&gt;2),1,Beazley_data[[#This Row],[total_RC]])</f>
        <v>0.97875628701933604</v>
      </c>
      <c r="P3287" s="39" t="str">
        <f>Beazley_data[[#This Row],[key]]</f>
        <v>WL2018</v>
      </c>
      <c r="Q3287" s="40">
        <f>Beazley_data[[#This Row],[WEP]]</f>
        <v>4521085.5607000003</v>
      </c>
      <c r="R3287" s="40">
        <f t="shared" si="411"/>
        <v>4875540.2380009796</v>
      </c>
      <c r="S3287" s="41">
        <f t="shared" si="412"/>
        <v>7.2700595215743596E-2</v>
      </c>
      <c r="U3287" s="42">
        <f>Beazley_data[[#This Row],[Acq_costs]]</f>
        <v>1027459.23774954</v>
      </c>
      <c r="V3287" s="40">
        <f t="shared" si="413"/>
        <v>985704.56161963905</v>
      </c>
      <c r="W3287" s="43">
        <f t="shared" si="414"/>
        <v>-4.2360234248376288E-2</v>
      </c>
      <c r="Y3287" s="44">
        <f>Beazley_data[[#This Row],[total_RC]]</f>
        <v>0.97875628701933604</v>
      </c>
      <c r="Z3287" s="45">
        <f t="shared" si="415"/>
        <v>0.96843403451883003</v>
      </c>
      <c r="AA3287" s="43">
        <f t="shared" si="416"/>
        <v>-1.0658704808567215E-2</v>
      </c>
      <c r="AD3287" s="42">
        <f>Beazley_data[[#This Row],[Cat_incurred]]+Beazley_data[[#This Row],[incurred_exc_cat]]</f>
        <v>758629.97982586198</v>
      </c>
      <c r="AE3287" s="40">
        <f t="shared" si="417"/>
        <v>727025.59658799996</v>
      </c>
      <c r="AF3287" s="43">
        <f t="shared" si="418"/>
        <v>-4.3470798533345172E-2</v>
      </c>
    </row>
    <row r="3288" spans="1:32" x14ac:dyDescent="0.25">
      <c r="A3288" s="48" t="s">
        <v>3581</v>
      </c>
      <c r="B3288" s="48" t="s">
        <v>59</v>
      </c>
      <c r="C3288" s="49">
        <v>2019</v>
      </c>
      <c r="D3288" s="85">
        <v>5388656.9648000002</v>
      </c>
      <c r="E3288" s="49">
        <v>1302393.7426772399</v>
      </c>
      <c r="F3288" s="49">
        <v>2289.3805367999998</v>
      </c>
      <c r="G3288" s="49">
        <v>2289.3805367999998</v>
      </c>
      <c r="H3288" s="49">
        <v>4239.7141486700002</v>
      </c>
      <c r="I3288" s="49">
        <v>4239.7141486700002</v>
      </c>
      <c r="J3288" s="49">
        <v>0.97272710031542198</v>
      </c>
      <c r="K3288" s="49">
        <v>6529.0946854699996</v>
      </c>
      <c r="L3288" s="49">
        <v>6529.0946854699996</v>
      </c>
      <c r="M3288" s="38">
        <f>IF(OR(Beazley_data[[#This Row],[total_RC]]&lt;0.6,Beazley_data[[#This Row],[total_RC]]&gt;2),1,Beazley_data[[#This Row],[total_RC]])</f>
        <v>0.97272710031542198</v>
      </c>
      <c r="P3288" s="39" t="str">
        <f>Beazley_data[[#This Row],[key]]</f>
        <v>WL2019</v>
      </c>
      <c r="Q3288" s="40">
        <f>Beazley_data[[#This Row],[WEP]]</f>
        <v>5388656.9648000002</v>
      </c>
      <c r="R3288" s="40">
        <f t="shared" si="411"/>
        <v>6392803.6612732597</v>
      </c>
      <c r="S3288" s="41">
        <f t="shared" si="412"/>
        <v>0.15707454032355858</v>
      </c>
      <c r="U3288" s="42">
        <f>Beazley_data[[#This Row],[Acq_costs]]</f>
        <v>1302393.7426772399</v>
      </c>
      <c r="V3288" s="40">
        <f t="shared" si="413"/>
        <v>1452413.7676432701</v>
      </c>
      <c r="W3288" s="43">
        <f t="shared" si="414"/>
        <v>0.10329014245675812</v>
      </c>
      <c r="Y3288" s="44">
        <f>Beazley_data[[#This Row],[total_RC]]</f>
        <v>0.97272710031542198</v>
      </c>
      <c r="Z3288" s="45">
        <f t="shared" si="415"/>
        <v>0.98691190005923801</v>
      </c>
      <c r="AA3288" s="43">
        <f t="shared" si="416"/>
        <v>1.4372913877079212E-2</v>
      </c>
      <c r="AD3288" s="42">
        <f>Beazley_data[[#This Row],[Cat_incurred]]+Beazley_data[[#This Row],[incurred_exc_cat]]</f>
        <v>6529.0946854699996</v>
      </c>
      <c r="AE3288" s="40">
        <f t="shared" si="417"/>
        <v>4469.6291639999999</v>
      </c>
      <c r="AF3288" s="43">
        <f t="shared" si="418"/>
        <v>-0.46076876758762791</v>
      </c>
    </row>
    <row r="3289" spans="1:32" x14ac:dyDescent="0.25">
      <c r="A3289" s="46" t="s">
        <v>3582</v>
      </c>
      <c r="B3289" s="46" t="s">
        <v>59</v>
      </c>
      <c r="C3289">
        <v>2020</v>
      </c>
      <c r="D3289" s="84">
        <v>6126719.1489000004</v>
      </c>
      <c r="E3289">
        <v>1544686.25839194</v>
      </c>
      <c r="F3289">
        <v>1037756.50026774</v>
      </c>
      <c r="G3289">
        <v>2369374.9644988999</v>
      </c>
      <c r="H3289">
        <v>221843.83277222299</v>
      </c>
      <c r="I3289">
        <v>274438.085510723</v>
      </c>
      <c r="J3289">
        <v>1.04459741998242</v>
      </c>
      <c r="K3289">
        <v>1259600.3330399599</v>
      </c>
      <c r="L3289">
        <v>2643813.0500096199</v>
      </c>
      <c r="M3289" s="38">
        <f>IF(OR(Beazley_data[[#This Row],[total_RC]]&lt;0.6,Beazley_data[[#This Row],[total_RC]]&gt;2),1,Beazley_data[[#This Row],[total_RC]])</f>
        <v>1.04459741998242</v>
      </c>
      <c r="P3289" s="39" t="str">
        <f>Beazley_data[[#This Row],[key]]</f>
        <v>WL2020</v>
      </c>
      <c r="Q3289" s="40">
        <f>Beazley_data[[#This Row],[WEP]]</f>
        <v>6126719.1489000004</v>
      </c>
      <c r="R3289" s="40">
        <f t="shared" si="411"/>
        <v>6634030.4707627604</v>
      </c>
      <c r="S3289" s="41">
        <f t="shared" si="412"/>
        <v>7.6471056938698517E-2</v>
      </c>
      <c r="U3289" s="42">
        <f>Beazley_data[[#This Row],[Acq_costs]]</f>
        <v>1544686.25839194</v>
      </c>
      <c r="V3289" s="40">
        <f t="shared" si="413"/>
        <v>1633631.91547887</v>
      </c>
      <c r="W3289" s="43">
        <f t="shared" si="414"/>
        <v>5.4446571620056269E-2</v>
      </c>
      <c r="Y3289" s="44">
        <f>Beazley_data[[#This Row],[total_RC]]</f>
        <v>1.04459741998242</v>
      </c>
      <c r="Z3289" s="45">
        <f t="shared" si="415"/>
        <v>1.0402731672619701</v>
      </c>
      <c r="AA3289" s="43">
        <f t="shared" si="416"/>
        <v>-4.1568434681742844E-3</v>
      </c>
      <c r="AD3289" s="42">
        <f>Beazley_data[[#This Row],[Cat_incurred]]+Beazley_data[[#This Row],[incurred_exc_cat]]</f>
        <v>2643813.0500096227</v>
      </c>
      <c r="AE3289" s="40">
        <f t="shared" si="417"/>
        <v>1203484.0028023999</v>
      </c>
      <c r="AF3289" s="43">
        <f t="shared" si="418"/>
        <v>-1.1967994953429477</v>
      </c>
    </row>
    <row r="3290" spans="1:32" x14ac:dyDescent="0.25">
      <c r="A3290" s="48" t="s">
        <v>3583</v>
      </c>
      <c r="B3290" s="48" t="s">
        <v>59</v>
      </c>
      <c r="C3290" s="49">
        <v>2021</v>
      </c>
      <c r="D3290" s="85">
        <v>6314476.0846999995</v>
      </c>
      <c r="E3290" s="49">
        <v>1597099.4360211301</v>
      </c>
      <c r="F3290" s="49">
        <v>5628.0374599999996</v>
      </c>
      <c r="G3290" s="49">
        <v>926692.24961874599</v>
      </c>
      <c r="H3290" s="49">
        <v>549375.64886399999</v>
      </c>
      <c r="I3290" s="49">
        <v>550375.64886399999</v>
      </c>
      <c r="J3290" s="49">
        <v>1.0658073135519499</v>
      </c>
      <c r="K3290" s="49">
        <v>555003.68632400001</v>
      </c>
      <c r="L3290" s="49">
        <v>1477067.8984827499</v>
      </c>
      <c r="M3290" s="38">
        <f>IF(OR(Beazley_data[[#This Row],[total_RC]]&lt;0.6,Beazley_data[[#This Row],[total_RC]]&gt;2),1,Beazley_data[[#This Row],[total_RC]])</f>
        <v>1.0658073135519499</v>
      </c>
      <c r="P3290" s="39" t="str">
        <f>Beazley_data[[#This Row],[key]]</f>
        <v>WL2021</v>
      </c>
      <c r="Q3290" s="40">
        <f>Beazley_data[[#This Row],[WEP]]</f>
        <v>6314476.0846999995</v>
      </c>
      <c r="R3290" s="40">
        <f t="shared" si="411"/>
        <v>6666981.0434443997</v>
      </c>
      <c r="S3290" s="41">
        <f t="shared" si="412"/>
        <v>5.2873250493342273E-2</v>
      </c>
      <c r="U3290" s="42">
        <f>Beazley_data[[#This Row],[Acq_costs]]</f>
        <v>1597099.4360211301</v>
      </c>
      <c r="V3290" s="40">
        <f t="shared" si="413"/>
        <v>1650205.97570808</v>
      </c>
      <c r="W3290" s="43">
        <f t="shared" si="414"/>
        <v>3.2181764257739193E-2</v>
      </c>
      <c r="Y3290" s="44">
        <f>Beazley_data[[#This Row],[total_RC]]</f>
        <v>1.0658073135519499</v>
      </c>
      <c r="Z3290" s="45">
        <f t="shared" si="415"/>
        <v>1.05915259091855</v>
      </c>
      <c r="AA3290" s="43">
        <f t="shared" si="416"/>
        <v>-6.2830631681018104E-3</v>
      </c>
      <c r="AD3290" s="42">
        <f>Beazley_data[[#This Row],[Cat_incurred]]+Beazley_data[[#This Row],[incurred_exc_cat]]</f>
        <v>1477067.898482746</v>
      </c>
      <c r="AE3290" s="40">
        <f t="shared" si="417"/>
        <v>0</v>
      </c>
      <c r="AF3290" s="43" t="str">
        <f t="shared" si="418"/>
        <v>no values</v>
      </c>
    </row>
    <row r="3291" spans="1:32" x14ac:dyDescent="0.25">
      <c r="A3291" s="46" t="s">
        <v>3584</v>
      </c>
      <c r="B3291" s="46" t="s">
        <v>59</v>
      </c>
      <c r="C3291">
        <v>2022</v>
      </c>
      <c r="D3291" s="84">
        <v>5142399.0055</v>
      </c>
      <c r="E3291">
        <v>1282640.10086865</v>
      </c>
      <c r="F3291">
        <v>119957.4405</v>
      </c>
      <c r="G3291">
        <v>119957.4405</v>
      </c>
      <c r="H3291">
        <v>0</v>
      </c>
      <c r="I3291">
        <v>0</v>
      </c>
      <c r="J3291">
        <v>1.14521439292669</v>
      </c>
      <c r="K3291">
        <v>119957.4405</v>
      </c>
      <c r="L3291">
        <v>119957.4405</v>
      </c>
      <c r="M3291" s="38">
        <f>IF(OR(Beazley_data[[#This Row],[total_RC]]&lt;0.6,Beazley_data[[#This Row],[total_RC]]&gt;2),1,Beazley_data[[#This Row],[total_RC]])</f>
        <v>1.14521439292669</v>
      </c>
      <c r="P3291" s="39" t="str">
        <f>Beazley_data[[#This Row],[key]]</f>
        <v>WL2022</v>
      </c>
      <c r="Q3291" s="40">
        <f>Beazley_data[[#This Row],[WEP]]</f>
        <v>5142399.0055</v>
      </c>
      <c r="R3291" s="40">
        <f t="shared" si="411"/>
        <v>3254634.29797544</v>
      </c>
      <c r="S3291" s="41">
        <f t="shared" si="412"/>
        <v>-0.58002360163747202</v>
      </c>
      <c r="U3291" s="42">
        <f>Beazley_data[[#This Row],[Acq_costs]]</f>
        <v>1282640.10086865</v>
      </c>
      <c r="V3291" s="40">
        <f t="shared" si="413"/>
        <v>861618.40009324404</v>
      </c>
      <c r="W3291" s="43">
        <f t="shared" si="414"/>
        <v>-0.48864056376911535</v>
      </c>
      <c r="Y3291" s="44">
        <f>Beazley_data[[#This Row],[total_RC]]</f>
        <v>1.14521439292669</v>
      </c>
      <c r="Z3291" s="45">
        <f t="shared" si="415"/>
        <v>1.02119796406442</v>
      </c>
      <c r="AA3291" s="43">
        <f t="shared" si="416"/>
        <v>-0.12144210351602967</v>
      </c>
      <c r="AD3291" s="42">
        <f>Beazley_data[[#This Row],[Cat_incurred]]+Beazley_data[[#This Row],[incurred_exc_cat]]</f>
        <v>119957.4405</v>
      </c>
      <c r="AE3291" s="40">
        <f t="shared" si="417"/>
        <v>0</v>
      </c>
      <c r="AF3291" s="43" t="str">
        <f t="shared" si="418"/>
        <v>no values</v>
      </c>
    </row>
    <row r="3292" spans="1:32" x14ac:dyDescent="0.25">
      <c r="A3292" s="48" t="s">
        <v>3585</v>
      </c>
      <c r="B3292" s="48" t="s">
        <v>59</v>
      </c>
      <c r="C3292" s="49">
        <v>2023</v>
      </c>
      <c r="D3292" s="85">
        <v>6923265.0674000001</v>
      </c>
      <c r="E3292" s="49">
        <v>1745461.54922246</v>
      </c>
      <c r="F3292" s="49">
        <v>0</v>
      </c>
      <c r="G3292" s="49">
        <v>0</v>
      </c>
      <c r="H3292" s="49">
        <v>3273.6342315000002</v>
      </c>
      <c r="I3292" s="49">
        <v>3273.6342315000002</v>
      </c>
      <c r="J3292" s="49">
        <v>1.3065301161389999</v>
      </c>
      <c r="K3292" s="49">
        <v>3273.6342315000002</v>
      </c>
      <c r="L3292" s="49">
        <v>3273.6342315000002</v>
      </c>
      <c r="M3292" s="38">
        <f>IF(OR(Beazley_data[[#This Row],[total_RC]]&lt;0.6,Beazley_data[[#This Row],[total_RC]]&gt;2),1,Beazley_data[[#This Row],[total_RC]])</f>
        <v>1.3065301161389999</v>
      </c>
      <c r="P3292" s="39" t="str">
        <f>Beazley_data[[#This Row],[key]]</f>
        <v>WL2023</v>
      </c>
      <c r="Q3292" s="40">
        <f>Beazley_data[[#This Row],[WEP]]</f>
        <v>6923265.0674000001</v>
      </c>
      <c r="R3292" s="40">
        <f t="shared" si="411"/>
        <v>0</v>
      </c>
      <c r="S3292" s="41" t="str">
        <f t="shared" si="412"/>
        <v>no values</v>
      </c>
      <c r="U3292" s="42">
        <f>Beazley_data[[#This Row],[Acq_costs]]</f>
        <v>1745461.54922246</v>
      </c>
      <c r="V3292" s="40">
        <f t="shared" si="413"/>
        <v>0</v>
      </c>
      <c r="W3292" s="43" t="str">
        <f t="shared" si="414"/>
        <v>no values</v>
      </c>
      <c r="Y3292" s="44">
        <f>Beazley_data[[#This Row],[total_RC]]</f>
        <v>1.3065301161389999</v>
      </c>
      <c r="Z3292" s="45">
        <f t="shared" si="415"/>
        <v>0</v>
      </c>
      <c r="AA3292" s="43" t="str">
        <f t="shared" si="416"/>
        <v>no values</v>
      </c>
      <c r="AD3292" s="42">
        <f>Beazley_data[[#This Row],[Cat_incurred]]+Beazley_data[[#This Row],[incurred_exc_cat]]</f>
        <v>3273.6342315000002</v>
      </c>
      <c r="AE3292" s="40">
        <f t="shared" si="417"/>
        <v>0</v>
      </c>
      <c r="AF3292" s="43" t="str">
        <f t="shared" si="418"/>
        <v>no values</v>
      </c>
    </row>
    <row r="3293" spans="1:32" x14ac:dyDescent="0.25">
      <c r="A3293" s="46" t="s">
        <v>3586</v>
      </c>
      <c r="B3293" s="46" t="s">
        <v>59</v>
      </c>
      <c r="C3293">
        <v>2024</v>
      </c>
      <c r="D3293" s="84">
        <v>1997323.4325000001</v>
      </c>
      <c r="E3293">
        <v>469696.70533022599</v>
      </c>
      <c r="F3293">
        <v>0</v>
      </c>
      <c r="G3293">
        <v>0</v>
      </c>
      <c r="H3293">
        <v>0</v>
      </c>
      <c r="I3293">
        <v>0</v>
      </c>
      <c r="J3293">
        <v>1.18251562656955</v>
      </c>
      <c r="K3293">
        <v>0</v>
      </c>
      <c r="L3293">
        <v>0</v>
      </c>
      <c r="M3293" s="38">
        <f>IF(OR(Beazley_data[[#This Row],[total_RC]]&lt;0.6,Beazley_data[[#This Row],[total_RC]]&gt;2),1,Beazley_data[[#This Row],[total_RC]])</f>
        <v>1.18251562656955</v>
      </c>
      <c r="P3293" s="39" t="str">
        <f>Beazley_data[[#This Row],[key]]</f>
        <v>WL2024</v>
      </c>
      <c r="Q3293" s="40">
        <f>Beazley_data[[#This Row],[WEP]]</f>
        <v>1997323.4325000001</v>
      </c>
      <c r="R3293" s="40">
        <f t="shared" si="411"/>
        <v>0</v>
      </c>
      <c r="S3293" s="41" t="str">
        <f t="shared" si="412"/>
        <v>no values</v>
      </c>
      <c r="U3293" s="42">
        <f>Beazley_data[[#This Row],[Acq_costs]]</f>
        <v>469696.70533022599</v>
      </c>
      <c r="V3293" s="40">
        <f t="shared" si="413"/>
        <v>0</v>
      </c>
      <c r="W3293" s="43" t="str">
        <f t="shared" si="414"/>
        <v>no values</v>
      </c>
      <c r="Y3293" s="44">
        <f>Beazley_data[[#This Row],[total_RC]]</f>
        <v>1.18251562656955</v>
      </c>
      <c r="Z3293" s="45">
        <f t="shared" si="415"/>
        <v>0</v>
      </c>
      <c r="AA3293" s="43" t="str">
        <f t="shared" si="416"/>
        <v>no values</v>
      </c>
      <c r="AD3293" s="42">
        <f>Beazley_data[[#This Row],[Cat_incurred]]+Beazley_data[[#This Row],[incurred_exc_cat]]</f>
        <v>0</v>
      </c>
      <c r="AE3293" s="40">
        <f t="shared" si="417"/>
        <v>0</v>
      </c>
      <c r="AF3293" s="43" t="str">
        <f t="shared" si="418"/>
        <v>no values</v>
      </c>
    </row>
    <row r="3294" spans="1:32" x14ac:dyDescent="0.25">
      <c r="A3294" s="48" t="s">
        <v>3587</v>
      </c>
      <c r="B3294" s="48" t="s">
        <v>180</v>
      </c>
      <c r="C3294" s="49">
        <v>1999</v>
      </c>
      <c r="D3294" s="85">
        <v>4805.3249999999998</v>
      </c>
      <c r="E3294" s="49">
        <v>533.92499999999995</v>
      </c>
      <c r="F3294" s="49">
        <v>0</v>
      </c>
      <c r="G3294" s="49">
        <v>0</v>
      </c>
      <c r="H3294" s="49">
        <v>0</v>
      </c>
      <c r="I3294" s="49">
        <v>0</v>
      </c>
      <c r="J3294" s="49"/>
      <c r="K3294" s="49">
        <v>0</v>
      </c>
      <c r="L3294" s="49">
        <v>0</v>
      </c>
      <c r="M3294" s="38">
        <f>IF(OR(Beazley_data[[#This Row],[total_RC]]&lt;0.6,Beazley_data[[#This Row],[total_RC]]&gt;2),1,Beazley_data[[#This Row],[total_RC]])</f>
        <v>1</v>
      </c>
      <c r="P3294" s="39" t="str">
        <f>Beazley_data[[#This Row],[key]]</f>
        <v>WX1999</v>
      </c>
      <c r="Q3294" s="40">
        <f>Beazley_data[[#This Row],[WEP]]</f>
        <v>4805.3249999999998</v>
      </c>
      <c r="R3294" s="40">
        <f t="shared" si="411"/>
        <v>0</v>
      </c>
      <c r="S3294" s="41" t="str">
        <f t="shared" si="412"/>
        <v>no values</v>
      </c>
      <c r="U3294" s="42">
        <f>Beazley_data[[#This Row],[Acq_costs]]</f>
        <v>533.92499999999995</v>
      </c>
      <c r="V3294" s="40">
        <f t="shared" si="413"/>
        <v>0</v>
      </c>
      <c r="W3294" s="43" t="str">
        <f t="shared" si="414"/>
        <v>no values</v>
      </c>
      <c r="Y3294" s="44">
        <f>Beazley_data[[#This Row],[total_RC]]</f>
        <v>0</v>
      </c>
      <c r="Z3294" s="45">
        <f t="shared" si="415"/>
        <v>0</v>
      </c>
      <c r="AA3294" s="43" t="str">
        <f t="shared" si="416"/>
        <v>no values</v>
      </c>
      <c r="AD3294" s="42">
        <f>Beazley_data[[#This Row],[Cat_incurred]]+Beazley_data[[#This Row],[incurred_exc_cat]]</f>
        <v>0</v>
      </c>
      <c r="AE3294" s="40">
        <f t="shared" si="417"/>
        <v>0</v>
      </c>
      <c r="AF3294" s="43" t="str">
        <f t="shared" si="418"/>
        <v>no values</v>
      </c>
    </row>
    <row r="3295" spans="1:32" x14ac:dyDescent="0.25">
      <c r="A3295" s="46" t="s">
        <v>3588</v>
      </c>
      <c r="B3295" s="46" t="s">
        <v>180</v>
      </c>
      <c r="C3295">
        <v>2000</v>
      </c>
      <c r="D3295" s="84">
        <v>3142.395</v>
      </c>
      <c r="E3295">
        <v>349.15499999999997</v>
      </c>
      <c r="F3295">
        <v>0</v>
      </c>
      <c r="G3295">
        <v>0</v>
      </c>
      <c r="H3295">
        <v>0</v>
      </c>
      <c r="I3295">
        <v>0</v>
      </c>
      <c r="J3295">
        <v>0.99</v>
      </c>
      <c r="K3295">
        <v>0</v>
      </c>
      <c r="L3295">
        <v>0</v>
      </c>
      <c r="M3295" s="38">
        <f>IF(OR(Beazley_data[[#This Row],[total_RC]]&lt;0.6,Beazley_data[[#This Row],[total_RC]]&gt;2),1,Beazley_data[[#This Row],[total_RC]])</f>
        <v>0.99</v>
      </c>
      <c r="P3295" s="39" t="str">
        <f>Beazley_data[[#This Row],[key]]</f>
        <v>WX2000</v>
      </c>
      <c r="Q3295" s="40">
        <f>Beazley_data[[#This Row],[WEP]]</f>
        <v>3142.395</v>
      </c>
      <c r="R3295" s="40">
        <f t="shared" si="411"/>
        <v>3142.395</v>
      </c>
      <c r="S3295" s="41">
        <f t="shared" si="412"/>
        <v>0</v>
      </c>
      <c r="U3295" s="42">
        <f>Beazley_data[[#This Row],[Acq_costs]]</f>
        <v>349.15499999999997</v>
      </c>
      <c r="V3295" s="40">
        <f t="shared" si="413"/>
        <v>349.15499999999997</v>
      </c>
      <c r="W3295" s="43">
        <f t="shared" si="414"/>
        <v>0</v>
      </c>
      <c r="Y3295" s="44">
        <f>Beazley_data[[#This Row],[total_RC]]</f>
        <v>0.99</v>
      </c>
      <c r="Z3295" s="45">
        <f t="shared" si="415"/>
        <v>0.98999998865833205</v>
      </c>
      <c r="AA3295" s="43">
        <f t="shared" si="416"/>
        <v>-1.1456230371798022E-8</v>
      </c>
      <c r="AD3295" s="42">
        <f>Beazley_data[[#This Row],[Cat_incurred]]+Beazley_data[[#This Row],[incurred_exc_cat]]</f>
        <v>0</v>
      </c>
      <c r="AE3295" s="40">
        <f t="shared" si="417"/>
        <v>0</v>
      </c>
      <c r="AF3295" s="43" t="str">
        <f t="shared" si="418"/>
        <v>no values</v>
      </c>
    </row>
    <row r="3296" spans="1:32" x14ac:dyDescent="0.25">
      <c r="A3296" s="48" t="s">
        <v>3589</v>
      </c>
      <c r="B3296" s="48" t="s">
        <v>180</v>
      </c>
      <c r="C3296" s="49">
        <v>2001</v>
      </c>
      <c r="D3296" s="85">
        <v>24806.2444</v>
      </c>
      <c r="E3296" s="49">
        <v>2756.24937777778</v>
      </c>
      <c r="F3296" s="49">
        <v>0</v>
      </c>
      <c r="G3296" s="49">
        <v>0</v>
      </c>
      <c r="H3296" s="49">
        <v>0</v>
      </c>
      <c r="I3296" s="49">
        <v>0</v>
      </c>
      <c r="J3296" s="49">
        <v>0.99</v>
      </c>
      <c r="K3296" s="49">
        <v>0</v>
      </c>
      <c r="L3296" s="49">
        <v>0</v>
      </c>
      <c r="M3296" s="38">
        <f>IF(OR(Beazley_data[[#This Row],[total_RC]]&lt;0.6,Beazley_data[[#This Row],[total_RC]]&gt;2),1,Beazley_data[[#This Row],[total_RC]])</f>
        <v>0.99</v>
      </c>
      <c r="P3296" s="39" t="str">
        <f>Beazley_data[[#This Row],[key]]</f>
        <v>WX2001</v>
      </c>
      <c r="Q3296" s="40">
        <f>Beazley_data[[#This Row],[WEP]]</f>
        <v>24806.2444</v>
      </c>
      <c r="R3296" s="40">
        <f t="shared" si="411"/>
        <v>24806.2444</v>
      </c>
      <c r="S3296" s="41">
        <f t="shared" si="412"/>
        <v>0</v>
      </c>
      <c r="U3296" s="42">
        <f>Beazley_data[[#This Row],[Acq_costs]]</f>
        <v>2756.24937777778</v>
      </c>
      <c r="V3296" s="40">
        <f t="shared" si="413"/>
        <v>2756.2494000000002</v>
      </c>
      <c r="W3296" s="43">
        <f t="shared" si="414"/>
        <v>8.0624852727567574E-9</v>
      </c>
      <c r="Y3296" s="44">
        <f>Beazley_data[[#This Row],[total_RC]]</f>
        <v>0.99</v>
      </c>
      <c r="Z3296" s="45">
        <f t="shared" si="415"/>
        <v>0.990000000997733</v>
      </c>
      <c r="AA3296" s="43">
        <f t="shared" si="416"/>
        <v>1.007811117493495E-9</v>
      </c>
      <c r="AD3296" s="42">
        <f>Beazley_data[[#This Row],[Cat_incurred]]+Beazley_data[[#This Row],[incurred_exc_cat]]</f>
        <v>0</v>
      </c>
      <c r="AE3296" s="40">
        <f t="shared" si="417"/>
        <v>0</v>
      </c>
      <c r="AF3296" s="43" t="str">
        <f t="shared" si="418"/>
        <v>no values</v>
      </c>
    </row>
    <row r="3297" spans="1:32" x14ac:dyDescent="0.25">
      <c r="A3297" s="46" t="s">
        <v>3590</v>
      </c>
      <c r="B3297" s="46" t="s">
        <v>183</v>
      </c>
      <c r="C3297">
        <v>2003</v>
      </c>
      <c r="D3297" s="84">
        <v>84186.675000000003</v>
      </c>
      <c r="E3297">
        <v>9354.0750000000007</v>
      </c>
      <c r="F3297">
        <v>0</v>
      </c>
      <c r="G3297">
        <v>0</v>
      </c>
      <c r="H3297">
        <v>0</v>
      </c>
      <c r="I3297">
        <v>0</v>
      </c>
      <c r="J3297">
        <v>1.01</v>
      </c>
      <c r="K3297">
        <v>0</v>
      </c>
      <c r="L3297">
        <v>0</v>
      </c>
      <c r="M3297" s="38">
        <f>IF(OR(Beazley_data[[#This Row],[total_RC]]&lt;0.6,Beazley_data[[#This Row],[total_RC]]&gt;2),1,Beazley_data[[#This Row],[total_RC]])</f>
        <v>1.01</v>
      </c>
      <c r="P3297" s="39" t="str">
        <f>Beazley_data[[#This Row],[key]]</f>
        <v>X32003</v>
      </c>
      <c r="Q3297" s="40">
        <f>Beazley_data[[#This Row],[WEP]]</f>
        <v>84186.675000000003</v>
      </c>
      <c r="R3297" s="40">
        <f t="shared" si="411"/>
        <v>84186.675000000003</v>
      </c>
      <c r="S3297" s="41">
        <f t="shared" si="412"/>
        <v>0</v>
      </c>
      <c r="U3297" s="42">
        <f>Beazley_data[[#This Row],[Acq_costs]]</f>
        <v>9354.0750000000007</v>
      </c>
      <c r="V3297" s="40">
        <f t="shared" si="413"/>
        <v>9354.0750000000007</v>
      </c>
      <c r="W3297" s="43">
        <f t="shared" si="414"/>
        <v>0</v>
      </c>
      <c r="Y3297" s="44">
        <f>Beazley_data[[#This Row],[total_RC]]</f>
        <v>1.01</v>
      </c>
      <c r="Z3297" s="45">
        <f t="shared" si="415"/>
        <v>1.0099999995680999</v>
      </c>
      <c r="AA3297" s="43">
        <f t="shared" si="416"/>
        <v>-4.2762383311623149E-10</v>
      </c>
      <c r="AD3297" s="42">
        <f>Beazley_data[[#This Row],[Cat_incurred]]+Beazley_data[[#This Row],[incurred_exc_cat]]</f>
        <v>0</v>
      </c>
      <c r="AE3297" s="40">
        <f t="shared" si="417"/>
        <v>0</v>
      </c>
      <c r="AF3297" s="43" t="str">
        <f t="shared" si="418"/>
        <v>no values</v>
      </c>
    </row>
    <row r="3298" spans="1:32" x14ac:dyDescent="0.25">
      <c r="A3298" s="48" t="s">
        <v>3591</v>
      </c>
      <c r="B3298" s="48" t="s">
        <v>183</v>
      </c>
      <c r="C3298" s="49">
        <v>2004</v>
      </c>
      <c r="D3298" s="85">
        <v>562071.17779999995</v>
      </c>
      <c r="E3298" s="49">
        <v>20775.317977777799</v>
      </c>
      <c r="F3298" s="49">
        <v>497261.67606559</v>
      </c>
      <c r="G3298" s="49">
        <v>497261.67606559</v>
      </c>
      <c r="H3298" s="49">
        <v>0</v>
      </c>
      <c r="I3298" s="49">
        <v>0</v>
      </c>
      <c r="J3298" s="49">
        <v>1.0191175018912499</v>
      </c>
      <c r="K3298" s="49">
        <v>497261.67606559</v>
      </c>
      <c r="L3298" s="49">
        <v>497261.67606559</v>
      </c>
      <c r="M3298" s="38">
        <f>IF(OR(Beazley_data[[#This Row],[total_RC]]&lt;0.6,Beazley_data[[#This Row],[total_RC]]&gt;2),1,Beazley_data[[#This Row],[total_RC]])</f>
        <v>1.0191175018912499</v>
      </c>
      <c r="P3298" s="39" t="str">
        <f>Beazley_data[[#This Row],[key]]</f>
        <v>X32004</v>
      </c>
      <c r="Q3298" s="40">
        <f>Beazley_data[[#This Row],[WEP]]</f>
        <v>562071.17779999995</v>
      </c>
      <c r="R3298" s="40">
        <f t="shared" si="411"/>
        <v>573679.02962824202</v>
      </c>
      <c r="S3298" s="41">
        <f t="shared" si="412"/>
        <v>2.0234052891499696E-2</v>
      </c>
      <c r="U3298" s="42">
        <f>Beazley_data[[#This Row],[Acq_costs]]</f>
        <v>20775.317977777799</v>
      </c>
      <c r="V3298" s="40">
        <f t="shared" si="413"/>
        <v>10002.5</v>
      </c>
      <c r="W3298" s="43">
        <f t="shared" si="414"/>
        <v>-1.0770125446416194</v>
      </c>
      <c r="Y3298" s="44">
        <f>Beazley_data[[#This Row],[total_RC]]</f>
        <v>1.0191175018912499</v>
      </c>
      <c r="Z3298" s="45">
        <f t="shared" si="415"/>
        <v>1.0191167743584399</v>
      </c>
      <c r="AA3298" s="43">
        <f t="shared" si="416"/>
        <v>-7.1388561968719432E-7</v>
      </c>
      <c r="AD3298" s="42">
        <f>Beazley_data[[#This Row],[Cat_incurred]]+Beazley_data[[#This Row],[incurred_exc_cat]]</f>
        <v>497261.67606559</v>
      </c>
      <c r="AE3298" s="40">
        <f t="shared" si="417"/>
        <v>497871.68612799997</v>
      </c>
      <c r="AF3298" s="43">
        <f t="shared" si="418"/>
        <v>1.2252354962261143E-3</v>
      </c>
    </row>
    <row r="3299" spans="1:32" x14ac:dyDescent="0.25">
      <c r="A3299" s="46" t="s">
        <v>3592</v>
      </c>
      <c r="B3299" s="46" t="s">
        <v>183</v>
      </c>
      <c r="C3299">
        <v>2005</v>
      </c>
      <c r="D3299" s="84">
        <v>933191.58470000001</v>
      </c>
      <c r="E3299">
        <v>30255.1432333333</v>
      </c>
      <c r="F3299">
        <v>2462680.9131580698</v>
      </c>
      <c r="G3299">
        <v>2462680.9131580698</v>
      </c>
      <c r="H3299">
        <v>0</v>
      </c>
      <c r="I3299">
        <v>0</v>
      </c>
      <c r="J3299">
        <v>1.1198616585412999</v>
      </c>
      <c r="K3299">
        <v>2462680.9131580698</v>
      </c>
      <c r="L3299">
        <v>2462680.9131580698</v>
      </c>
      <c r="M3299" s="38">
        <f>IF(OR(Beazley_data[[#This Row],[total_RC]]&lt;0.6,Beazley_data[[#This Row],[total_RC]]&gt;2),1,Beazley_data[[#This Row],[total_RC]])</f>
        <v>1.1198616585412999</v>
      </c>
      <c r="P3299" s="39" t="str">
        <f>Beazley_data[[#This Row],[key]]</f>
        <v>X32005</v>
      </c>
      <c r="Q3299" s="40">
        <f>Beazley_data[[#This Row],[WEP]]</f>
        <v>933191.58470000001</v>
      </c>
      <c r="R3299" s="40">
        <f t="shared" si="411"/>
        <v>938449.05624093604</v>
      </c>
      <c r="S3299" s="41">
        <f t="shared" si="412"/>
        <v>5.6022982877679409E-3</v>
      </c>
      <c r="U3299" s="42">
        <f>Beazley_data[[#This Row],[Acq_costs]]</f>
        <v>30255.1432333333</v>
      </c>
      <c r="V3299" s="40">
        <f t="shared" si="413"/>
        <v>13210</v>
      </c>
      <c r="W3299" s="43">
        <f t="shared" si="414"/>
        <v>-1.2903212137269719</v>
      </c>
      <c r="Y3299" s="44">
        <f>Beazley_data[[#This Row],[total_RC]]</f>
        <v>1.1198616585412999</v>
      </c>
      <c r="Z3299" s="45">
        <f t="shared" si="415"/>
        <v>1.1192970194524801</v>
      </c>
      <c r="AA3299" s="43">
        <f t="shared" si="416"/>
        <v>-5.0445867272663248E-4</v>
      </c>
      <c r="AD3299" s="42">
        <f>Beazley_data[[#This Row],[Cat_incurred]]+Beazley_data[[#This Row],[incurred_exc_cat]]</f>
        <v>2462680.9131580698</v>
      </c>
      <c r="AE3299" s="40">
        <f t="shared" si="417"/>
        <v>2463316.1106440001</v>
      </c>
      <c r="AF3299" s="43">
        <f t="shared" si="418"/>
        <v>2.578627579244073E-4</v>
      </c>
    </row>
    <row r="3300" spans="1:32" x14ac:dyDescent="0.25">
      <c r="A3300" s="48" t="s">
        <v>3593</v>
      </c>
      <c r="B3300" s="48" t="s">
        <v>183</v>
      </c>
      <c r="C3300" s="49">
        <v>2006</v>
      </c>
      <c r="D3300" s="85">
        <v>270064.93599999999</v>
      </c>
      <c r="E3300" s="49">
        <v>0</v>
      </c>
      <c r="F3300" s="49">
        <v>0</v>
      </c>
      <c r="G3300" s="49">
        <v>0</v>
      </c>
      <c r="H3300" s="49">
        <v>0</v>
      </c>
      <c r="I3300" s="49">
        <v>0</v>
      </c>
      <c r="J3300" s="49">
        <v>1.52</v>
      </c>
      <c r="K3300" s="49">
        <v>0</v>
      </c>
      <c r="L3300" s="49">
        <v>0</v>
      </c>
      <c r="M3300" s="38">
        <f>IF(OR(Beazley_data[[#This Row],[total_RC]]&lt;0.6,Beazley_data[[#This Row],[total_RC]]&gt;2),1,Beazley_data[[#This Row],[total_RC]])</f>
        <v>1.52</v>
      </c>
      <c r="P3300" s="39" t="str">
        <f>Beazley_data[[#This Row],[key]]</f>
        <v>X32006</v>
      </c>
      <c r="Q3300" s="40">
        <f>Beazley_data[[#This Row],[WEP]]</f>
        <v>270064.93599999999</v>
      </c>
      <c r="R3300" s="40">
        <f t="shared" si="411"/>
        <v>278318.62719999999</v>
      </c>
      <c r="S3300" s="41">
        <f t="shared" si="412"/>
        <v>2.9655547251851353E-2</v>
      </c>
      <c r="U3300" s="42">
        <f>Beazley_data[[#This Row],[Acq_costs]]</f>
        <v>0</v>
      </c>
      <c r="V3300" s="40">
        <f t="shared" si="413"/>
        <v>0</v>
      </c>
      <c r="W3300" s="43" t="str">
        <f t="shared" si="414"/>
        <v>no values</v>
      </c>
      <c r="Y3300" s="44">
        <f>Beazley_data[[#This Row],[total_RC]]</f>
        <v>1.52</v>
      </c>
      <c r="Z3300" s="45">
        <f t="shared" si="415"/>
        <v>1.5200000002443701</v>
      </c>
      <c r="AA3300" s="43">
        <f t="shared" si="416"/>
        <v>1.6076978926837583E-10</v>
      </c>
      <c r="AD3300" s="42">
        <f>Beazley_data[[#This Row],[Cat_incurred]]+Beazley_data[[#This Row],[incurred_exc_cat]]</f>
        <v>0</v>
      </c>
      <c r="AE3300" s="40">
        <f t="shared" si="417"/>
        <v>0</v>
      </c>
      <c r="AF3300" s="43" t="str">
        <f t="shared" si="418"/>
        <v>no values</v>
      </c>
    </row>
    <row r="3301" spans="1:32" x14ac:dyDescent="0.25">
      <c r="A3301" s="46" t="s">
        <v>3594</v>
      </c>
      <c r="B3301" s="46" t="s">
        <v>183</v>
      </c>
      <c r="C3301">
        <v>2007</v>
      </c>
      <c r="D3301" s="84">
        <v>171938.45180000001</v>
      </c>
      <c r="E3301">
        <v>19104.272422222199</v>
      </c>
      <c r="F3301">
        <v>0</v>
      </c>
      <c r="G3301">
        <v>0</v>
      </c>
      <c r="H3301">
        <v>0</v>
      </c>
      <c r="I3301">
        <v>0</v>
      </c>
      <c r="J3301">
        <v>0.85</v>
      </c>
      <c r="K3301">
        <v>0</v>
      </c>
      <c r="L3301">
        <v>0</v>
      </c>
      <c r="M3301" s="38">
        <f>IF(OR(Beazley_data[[#This Row],[total_RC]]&lt;0.6,Beazley_data[[#This Row],[total_RC]]&gt;2),1,Beazley_data[[#This Row],[total_RC]])</f>
        <v>0.85</v>
      </c>
      <c r="P3301" s="39" t="str">
        <f>Beazley_data[[#This Row],[key]]</f>
        <v>X32007</v>
      </c>
      <c r="Q3301" s="40">
        <f>Beazley_data[[#This Row],[WEP]]</f>
        <v>171938.45180000001</v>
      </c>
      <c r="R3301" s="40">
        <f t="shared" si="411"/>
        <v>177193.213515254</v>
      </c>
      <c r="S3301" s="41">
        <f t="shared" si="412"/>
        <v>2.965554724702605E-2</v>
      </c>
      <c r="U3301" s="42">
        <f>Beazley_data[[#This Row],[Acq_costs]]</f>
        <v>19104.272422222199</v>
      </c>
      <c r="V3301" s="40">
        <f t="shared" si="413"/>
        <v>19688.134847457601</v>
      </c>
      <c r="W3301" s="43">
        <f t="shared" si="414"/>
        <v>2.965554785961852E-2</v>
      </c>
      <c r="Y3301" s="44">
        <f>Beazley_data[[#This Row],[total_RC]]</f>
        <v>0.85</v>
      </c>
      <c r="Z3301" s="45">
        <f t="shared" si="415"/>
        <v>0.85000000042929302</v>
      </c>
      <c r="AA3301" s="43">
        <f t="shared" si="416"/>
        <v>5.0505064157583944E-10</v>
      </c>
      <c r="AD3301" s="42">
        <f>Beazley_data[[#This Row],[Cat_incurred]]+Beazley_data[[#This Row],[incurred_exc_cat]]</f>
        <v>0</v>
      </c>
      <c r="AE3301" s="40">
        <f t="shared" si="417"/>
        <v>0</v>
      </c>
      <c r="AF3301" s="43" t="str">
        <f t="shared" si="418"/>
        <v>no values</v>
      </c>
    </row>
    <row r="3302" spans="1:32" x14ac:dyDescent="0.25">
      <c r="A3302" s="48" t="s">
        <v>3595</v>
      </c>
      <c r="B3302" s="48" t="s">
        <v>183</v>
      </c>
      <c r="C3302" s="49">
        <v>2008</v>
      </c>
      <c r="D3302" s="85">
        <v>256195.1256</v>
      </c>
      <c r="E3302" s="49">
        <v>28466.1250666667</v>
      </c>
      <c r="F3302" s="49">
        <v>0</v>
      </c>
      <c r="G3302" s="49">
        <v>0</v>
      </c>
      <c r="H3302" s="49">
        <v>0</v>
      </c>
      <c r="I3302" s="49">
        <v>0</v>
      </c>
      <c r="J3302" s="49">
        <v>1</v>
      </c>
      <c r="K3302" s="49">
        <v>0</v>
      </c>
      <c r="L3302" s="49">
        <v>0</v>
      </c>
      <c r="M3302" s="38">
        <f>IF(OR(Beazley_data[[#This Row],[total_RC]]&lt;0.6,Beazley_data[[#This Row],[total_RC]]&gt;2),1,Beazley_data[[#This Row],[total_RC]])</f>
        <v>1</v>
      </c>
      <c r="P3302" s="39" t="str">
        <f>Beazley_data[[#This Row],[key]]</f>
        <v>X32008</v>
      </c>
      <c r="Q3302" s="40">
        <f>Beazley_data[[#This Row],[WEP]]</f>
        <v>256195.1256</v>
      </c>
      <c r="R3302" s="40">
        <f t="shared" si="411"/>
        <v>264024.92942560703</v>
      </c>
      <c r="S3302" s="41">
        <f t="shared" si="412"/>
        <v>2.9655547461525572E-2</v>
      </c>
      <c r="U3302" s="42">
        <f>Beazley_data[[#This Row],[Acq_costs]]</f>
        <v>28466.1250666667</v>
      </c>
      <c r="V3302" s="40">
        <f t="shared" si="413"/>
        <v>29336.1033068</v>
      </c>
      <c r="W3302" s="43">
        <f t="shared" si="414"/>
        <v>2.9655548694895749E-2</v>
      </c>
      <c r="Y3302" s="44">
        <f>Beazley_data[[#This Row],[total_RC]]</f>
        <v>1</v>
      </c>
      <c r="Z3302" s="45">
        <f t="shared" si="415"/>
        <v>1</v>
      </c>
      <c r="AA3302" s="43">
        <f t="shared" si="416"/>
        <v>0</v>
      </c>
      <c r="AD3302" s="42">
        <f>Beazley_data[[#This Row],[Cat_incurred]]+Beazley_data[[#This Row],[incurred_exc_cat]]</f>
        <v>0</v>
      </c>
      <c r="AE3302" s="40">
        <f t="shared" si="417"/>
        <v>0</v>
      </c>
      <c r="AF3302" s="43" t="str">
        <f t="shared" si="418"/>
        <v>no values</v>
      </c>
    </row>
    <row r="3303" spans="1:32" x14ac:dyDescent="0.25">
      <c r="A3303" s="46" t="s">
        <v>3596</v>
      </c>
      <c r="B3303" s="46" t="s">
        <v>183</v>
      </c>
      <c r="C3303">
        <v>2009</v>
      </c>
      <c r="D3303" s="84">
        <v>294042.27350000001</v>
      </c>
      <c r="E3303">
        <v>32671.363722222199</v>
      </c>
      <c r="F3303">
        <v>0</v>
      </c>
      <c r="G3303">
        <v>0</v>
      </c>
      <c r="H3303">
        <v>0</v>
      </c>
      <c r="I3303">
        <v>0</v>
      </c>
      <c r="J3303">
        <v>1.0213356120998101</v>
      </c>
      <c r="K3303">
        <v>0</v>
      </c>
      <c r="L3303">
        <v>0</v>
      </c>
      <c r="M3303" s="38">
        <f>IF(OR(Beazley_data[[#This Row],[total_RC]]&lt;0.6,Beazley_data[[#This Row],[total_RC]]&gt;2),1,Beazley_data[[#This Row],[total_RC]])</f>
        <v>1.0213356120998101</v>
      </c>
      <c r="P3303" s="39" t="str">
        <f>Beazley_data[[#This Row],[key]]</f>
        <v>X32009</v>
      </c>
      <c r="Q3303" s="40">
        <f>Beazley_data[[#This Row],[WEP]]</f>
        <v>294042.27350000001</v>
      </c>
      <c r="R3303" s="40">
        <f t="shared" si="411"/>
        <v>303028.75722784002</v>
      </c>
      <c r="S3303" s="41">
        <f t="shared" si="412"/>
        <v>2.9655547579213043E-2</v>
      </c>
      <c r="U3303" s="42">
        <f>Beazley_data[[#This Row],[Acq_costs]]</f>
        <v>32671.363722222199</v>
      </c>
      <c r="V3303" s="40">
        <f t="shared" si="413"/>
        <v>33669.861939063201</v>
      </c>
      <c r="W3303" s="43">
        <f t="shared" si="414"/>
        <v>2.9655548295627603E-2</v>
      </c>
      <c r="Y3303" s="44">
        <f>Beazley_data[[#This Row],[total_RC]]</f>
        <v>1.0213356120998101</v>
      </c>
      <c r="Z3303" s="45">
        <f t="shared" si="415"/>
        <v>1.0213356120833399</v>
      </c>
      <c r="AA3303" s="43">
        <f t="shared" si="416"/>
        <v>-1.6126098390633863E-11</v>
      </c>
      <c r="AD3303" s="42">
        <f>Beazley_data[[#This Row],[Cat_incurred]]+Beazley_data[[#This Row],[incurred_exc_cat]]</f>
        <v>0</v>
      </c>
      <c r="AE3303" s="40">
        <f t="shared" si="417"/>
        <v>0</v>
      </c>
      <c r="AF3303" s="43" t="str">
        <f t="shared" si="418"/>
        <v>no values</v>
      </c>
    </row>
    <row r="3304" spans="1:32" x14ac:dyDescent="0.25">
      <c r="A3304" s="48" t="s">
        <v>3597</v>
      </c>
      <c r="B3304" s="48" t="s">
        <v>183</v>
      </c>
      <c r="C3304" s="49">
        <v>2010</v>
      </c>
      <c r="D3304" s="85">
        <v>605330.94409999996</v>
      </c>
      <c r="E3304" s="49">
        <v>67258.993788888896</v>
      </c>
      <c r="F3304" s="49">
        <v>825000.00020000001</v>
      </c>
      <c r="G3304" s="49">
        <v>825000.00020000001</v>
      </c>
      <c r="H3304" s="49">
        <v>0</v>
      </c>
      <c r="I3304" s="49">
        <v>0</v>
      </c>
      <c r="J3304" s="49">
        <v>1.0001318858569701</v>
      </c>
      <c r="K3304" s="49">
        <v>825000.00020000001</v>
      </c>
      <c r="L3304" s="49">
        <v>825000.00020000001</v>
      </c>
      <c r="M3304" s="38">
        <f>IF(OR(Beazley_data[[#This Row],[total_RC]]&lt;0.6,Beazley_data[[#This Row],[total_RC]]&gt;2),1,Beazley_data[[#This Row],[total_RC]])</f>
        <v>1.0001318858569701</v>
      </c>
      <c r="P3304" s="39" t="str">
        <f>Beazley_data[[#This Row],[key]]</f>
        <v>X32010</v>
      </c>
      <c r="Q3304" s="40">
        <f>Beazley_data[[#This Row],[WEP]]</f>
        <v>605330.94409999996</v>
      </c>
      <c r="R3304" s="40">
        <f t="shared" si="411"/>
        <v>607976.51558485802</v>
      </c>
      <c r="S3304" s="41">
        <f t="shared" si="412"/>
        <v>4.3514369667931683E-3</v>
      </c>
      <c r="U3304" s="42">
        <f>Beazley_data[[#This Row],[Acq_costs]]</f>
        <v>67258.993788888896</v>
      </c>
      <c r="V3304" s="40">
        <f t="shared" si="413"/>
        <v>59931.419546716803</v>
      </c>
      <c r="W3304" s="43">
        <f t="shared" si="414"/>
        <v>-0.12226598831786752</v>
      </c>
      <c r="Y3304" s="44">
        <f>Beazley_data[[#This Row],[total_RC]]</f>
        <v>1.0001318858569701</v>
      </c>
      <c r="Z3304" s="45">
        <f t="shared" si="415"/>
        <v>1.00013503163165</v>
      </c>
      <c r="AA3304" s="43">
        <f t="shared" si="416"/>
        <v>3.145349958121038E-6</v>
      </c>
      <c r="AD3304" s="42">
        <f>Beazley_data[[#This Row],[Cat_incurred]]+Beazley_data[[#This Row],[incurred_exc_cat]]</f>
        <v>825000.00020000001</v>
      </c>
      <c r="AE3304" s="40">
        <f t="shared" si="417"/>
        <v>825000.00020000001</v>
      </c>
      <c r="AF3304" s="43">
        <f t="shared" si="418"/>
        <v>0</v>
      </c>
    </row>
    <row r="3305" spans="1:32" x14ac:dyDescent="0.25">
      <c r="A3305" s="46" t="s">
        <v>3598</v>
      </c>
      <c r="B3305" s="46" t="s">
        <v>183</v>
      </c>
      <c r="C3305">
        <v>2011</v>
      </c>
      <c r="D3305" s="84">
        <v>1518114.4890000001</v>
      </c>
      <c r="E3305">
        <v>168679.387666667</v>
      </c>
      <c r="F3305">
        <v>2646026</v>
      </c>
      <c r="G3305">
        <v>2646026</v>
      </c>
      <c r="H3305">
        <v>0</v>
      </c>
      <c r="I3305">
        <v>0</v>
      </c>
      <c r="J3305">
        <v>1.0762408395226299</v>
      </c>
      <c r="K3305">
        <v>2646026</v>
      </c>
      <c r="L3305">
        <v>2646026</v>
      </c>
      <c r="M3305" s="38">
        <f>IF(OR(Beazley_data[[#This Row],[total_RC]]&lt;0.6,Beazley_data[[#This Row],[total_RC]]&gt;2),1,Beazley_data[[#This Row],[total_RC]])</f>
        <v>1.0762408395226299</v>
      </c>
      <c r="P3305" s="39" t="str">
        <f>Beazley_data[[#This Row],[key]]</f>
        <v>X32011</v>
      </c>
      <c r="Q3305" s="40">
        <f>Beazley_data[[#This Row],[WEP]]</f>
        <v>1518114.4890000001</v>
      </c>
      <c r="R3305" s="40">
        <f t="shared" si="411"/>
        <v>1543222.2567636</v>
      </c>
      <c r="S3305" s="41">
        <f t="shared" si="412"/>
        <v>1.6269702989027163E-2</v>
      </c>
      <c r="U3305" s="42">
        <f>Beazley_data[[#This Row],[Acq_costs]]</f>
        <v>168679.387666667</v>
      </c>
      <c r="V3305" s="40">
        <f t="shared" si="413"/>
        <v>92683.3581404</v>
      </c>
      <c r="W3305" s="43">
        <f t="shared" si="414"/>
        <v>-0.81995334492677263</v>
      </c>
      <c r="Y3305" s="44">
        <f>Beazley_data[[#This Row],[total_RC]]</f>
        <v>1.0762408395226299</v>
      </c>
      <c r="Z3305" s="45">
        <f t="shared" si="415"/>
        <v>1.0738457010810301</v>
      </c>
      <c r="AA3305" s="43">
        <f t="shared" si="416"/>
        <v>-2.2304307212746895E-3</v>
      </c>
      <c r="AD3305" s="42">
        <f>Beazley_data[[#This Row],[Cat_incurred]]+Beazley_data[[#This Row],[incurred_exc_cat]]</f>
        <v>2646026</v>
      </c>
      <c r="AE3305" s="40">
        <f t="shared" si="417"/>
        <v>2737288</v>
      </c>
      <c r="AF3305" s="43">
        <f t="shared" si="418"/>
        <v>3.3340298865154126E-2</v>
      </c>
    </row>
    <row r="3306" spans="1:32" x14ac:dyDescent="0.25">
      <c r="A3306" s="48" t="s">
        <v>3599</v>
      </c>
      <c r="B3306" s="48" t="s">
        <v>183</v>
      </c>
      <c r="C3306" s="49">
        <v>2012</v>
      </c>
      <c r="D3306" s="85">
        <v>1003985.0741</v>
      </c>
      <c r="E3306" s="49">
        <v>111553.897122222</v>
      </c>
      <c r="F3306" s="49">
        <v>0</v>
      </c>
      <c r="G3306" s="49">
        <v>0</v>
      </c>
      <c r="H3306" s="49">
        <v>0</v>
      </c>
      <c r="I3306" s="49">
        <v>0</v>
      </c>
      <c r="J3306" s="49">
        <v>1.2755744276480301</v>
      </c>
      <c r="K3306" s="49">
        <v>0</v>
      </c>
      <c r="L3306" s="49">
        <v>0</v>
      </c>
      <c r="M3306" s="38">
        <f>IF(OR(Beazley_data[[#This Row],[total_RC]]&lt;0.6,Beazley_data[[#This Row],[total_RC]]&gt;2),1,Beazley_data[[#This Row],[total_RC]])</f>
        <v>1.2755744276480301</v>
      </c>
      <c r="P3306" s="39" t="str">
        <f>Beazley_data[[#This Row],[key]]</f>
        <v>X32012</v>
      </c>
      <c r="Q3306" s="40">
        <f>Beazley_data[[#This Row],[WEP]]</f>
        <v>1003985.0741</v>
      </c>
      <c r="R3306" s="40">
        <f t="shared" si="411"/>
        <v>1009844.313556</v>
      </c>
      <c r="S3306" s="41">
        <f t="shared" si="412"/>
        <v>5.8021215521506433E-3</v>
      </c>
      <c r="U3306" s="42">
        <f>Beazley_data[[#This Row],[Acq_costs]]</f>
        <v>111553.897122222</v>
      </c>
      <c r="V3306" s="40">
        <f t="shared" si="413"/>
        <v>112204.923872</v>
      </c>
      <c r="W3306" s="43">
        <f t="shared" si="414"/>
        <v>5.8021228241344584E-3</v>
      </c>
      <c r="Y3306" s="44">
        <f>Beazley_data[[#This Row],[total_RC]]</f>
        <v>1.2755744276480301</v>
      </c>
      <c r="Z3306" s="45">
        <f t="shared" si="415"/>
        <v>1.2755744274732901</v>
      </c>
      <c r="AA3306" s="43">
        <f t="shared" si="416"/>
        <v>-1.3698926262839077E-10</v>
      </c>
      <c r="AD3306" s="42">
        <f>Beazley_data[[#This Row],[Cat_incurred]]+Beazley_data[[#This Row],[incurred_exc_cat]]</f>
        <v>0</v>
      </c>
      <c r="AE3306" s="40">
        <f t="shared" si="417"/>
        <v>0</v>
      </c>
      <c r="AF3306" s="43" t="str">
        <f t="shared" si="418"/>
        <v>no values</v>
      </c>
    </row>
    <row r="3307" spans="1:32" x14ac:dyDescent="0.25">
      <c r="A3307" s="46" t="s">
        <v>3600</v>
      </c>
      <c r="B3307" s="46" t="s">
        <v>183</v>
      </c>
      <c r="C3307">
        <v>2013</v>
      </c>
      <c r="D3307" s="84">
        <v>470827.69280000002</v>
      </c>
      <c r="E3307">
        <v>52314.188088888899</v>
      </c>
      <c r="F3307">
        <v>0</v>
      </c>
      <c r="G3307">
        <v>0</v>
      </c>
      <c r="H3307">
        <v>0</v>
      </c>
      <c r="I3307">
        <v>0</v>
      </c>
      <c r="J3307">
        <v>0.92134365504740001</v>
      </c>
      <c r="K3307">
        <v>0</v>
      </c>
      <c r="L3307">
        <v>0</v>
      </c>
      <c r="M3307" s="38">
        <f>IF(OR(Beazley_data[[#This Row],[total_RC]]&lt;0.6,Beazley_data[[#This Row],[total_RC]]&gt;2),1,Beazley_data[[#This Row],[total_RC]])</f>
        <v>0.92134365504740001</v>
      </c>
      <c r="P3307" s="39" t="str">
        <f>Beazley_data[[#This Row],[key]]</f>
        <v>X32013</v>
      </c>
      <c r="Q3307" s="40">
        <f>Beazley_data[[#This Row],[WEP]]</f>
        <v>470827.69280000002</v>
      </c>
      <c r="R3307" s="40">
        <f t="shared" si="411"/>
        <v>606561.43420000002</v>
      </c>
      <c r="S3307" s="41">
        <f t="shared" si="412"/>
        <v>0.22377575254025273</v>
      </c>
      <c r="U3307" s="42">
        <f>Beazley_data[[#This Row],[Acq_costs]]</f>
        <v>52314.188088888899</v>
      </c>
      <c r="V3307" s="40">
        <f t="shared" si="413"/>
        <v>67395.715400000001</v>
      </c>
      <c r="W3307" s="43">
        <f t="shared" si="414"/>
        <v>0.22377575817098755</v>
      </c>
      <c r="Y3307" s="44">
        <f>Beazley_data[[#This Row],[total_RC]]</f>
        <v>0.92134365504740001</v>
      </c>
      <c r="Z3307" s="45">
        <f t="shared" si="415"/>
        <v>0.92134365584800104</v>
      </c>
      <c r="AA3307" s="43">
        <f t="shared" si="416"/>
        <v>8.6894941408008765E-10</v>
      </c>
      <c r="AD3307" s="42">
        <f>Beazley_data[[#This Row],[Cat_incurred]]+Beazley_data[[#This Row],[incurred_exc_cat]]</f>
        <v>0</v>
      </c>
      <c r="AE3307" s="40">
        <f t="shared" si="417"/>
        <v>-4.0017766880000002E-11</v>
      </c>
      <c r="AF3307" s="43">
        <f t="shared" si="418"/>
        <v>1</v>
      </c>
    </row>
    <row r="3308" spans="1:32" x14ac:dyDescent="0.25">
      <c r="A3308" s="48" t="s">
        <v>3601</v>
      </c>
      <c r="B3308" s="48" t="s">
        <v>183</v>
      </c>
      <c r="C3308" s="49">
        <v>2014</v>
      </c>
      <c r="D3308" s="85">
        <v>2779402.7285000002</v>
      </c>
      <c r="E3308" s="49">
        <v>292585.53310360399</v>
      </c>
      <c r="F3308" s="49">
        <v>0</v>
      </c>
      <c r="G3308" s="49">
        <v>0</v>
      </c>
      <c r="H3308" s="49">
        <v>38138.309894450002</v>
      </c>
      <c r="I3308" s="49">
        <v>40346.65864175</v>
      </c>
      <c r="J3308" s="49">
        <v>0.88609722402521696</v>
      </c>
      <c r="K3308" s="49">
        <v>38138.309894450002</v>
      </c>
      <c r="L3308" s="49">
        <v>40346.65864175</v>
      </c>
      <c r="M3308" s="38">
        <f>IF(OR(Beazley_data[[#This Row],[total_RC]]&lt;0.6,Beazley_data[[#This Row],[total_RC]]&gt;2),1,Beazley_data[[#This Row],[total_RC]])</f>
        <v>0.88609722402521696</v>
      </c>
      <c r="P3308" s="39" t="str">
        <f>Beazley_data[[#This Row],[key]]</f>
        <v>X32014</v>
      </c>
      <c r="Q3308" s="40">
        <f>Beazley_data[[#This Row],[WEP]]</f>
        <v>2779402.7285000002</v>
      </c>
      <c r="R3308" s="40">
        <f t="shared" si="411"/>
        <v>2788651.07418</v>
      </c>
      <c r="S3308" s="41">
        <f t="shared" si="412"/>
        <v>3.3164226839384205E-3</v>
      </c>
      <c r="U3308" s="42">
        <f>Beazley_data[[#This Row],[Acq_costs]]</f>
        <v>292585.53310360399</v>
      </c>
      <c r="V3308" s="40">
        <f t="shared" si="413"/>
        <v>293494.20494800003</v>
      </c>
      <c r="W3308" s="43">
        <f t="shared" si="414"/>
        <v>3.096046971547653E-3</v>
      </c>
      <c r="Y3308" s="44">
        <f>Beazley_data[[#This Row],[total_RC]]</f>
        <v>0.88609722402521696</v>
      </c>
      <c r="Z3308" s="45">
        <f t="shared" si="415"/>
        <v>0.885657030901565</v>
      </c>
      <c r="AA3308" s="43">
        <f t="shared" si="416"/>
        <v>-4.9702436529392802E-4</v>
      </c>
      <c r="AD3308" s="42">
        <f>Beazley_data[[#This Row],[Cat_incurred]]+Beazley_data[[#This Row],[incurred_exc_cat]]</f>
        <v>40346.65864175</v>
      </c>
      <c r="AE3308" s="40">
        <f t="shared" si="417"/>
        <v>40693.0841</v>
      </c>
      <c r="AF3308" s="43">
        <f t="shared" si="418"/>
        <v>8.513128604327137E-3</v>
      </c>
    </row>
    <row r="3309" spans="1:32" x14ac:dyDescent="0.25">
      <c r="A3309" s="46" t="s">
        <v>3602</v>
      </c>
      <c r="B3309" s="46" t="s">
        <v>183</v>
      </c>
      <c r="C3309">
        <v>2015</v>
      </c>
      <c r="D3309" s="84">
        <v>2101566.2132000001</v>
      </c>
      <c r="E3309">
        <v>202758.32446967001</v>
      </c>
      <c r="F3309">
        <v>473547.75520000001</v>
      </c>
      <c r="G3309">
        <v>555632.75300000003</v>
      </c>
      <c r="H3309">
        <v>21895.23</v>
      </c>
      <c r="I3309">
        <v>21895.23</v>
      </c>
      <c r="J3309">
        <v>0.829498174846511</v>
      </c>
      <c r="K3309">
        <v>495442.9852</v>
      </c>
      <c r="L3309">
        <v>577527.98300000001</v>
      </c>
      <c r="M3309" s="38">
        <f>IF(OR(Beazley_data[[#This Row],[total_RC]]&lt;0.6,Beazley_data[[#This Row],[total_RC]]&gt;2),1,Beazley_data[[#This Row],[total_RC]])</f>
        <v>0.829498174846511</v>
      </c>
      <c r="P3309" s="39" t="str">
        <f>Beazley_data[[#This Row],[key]]</f>
        <v>X32015</v>
      </c>
      <c r="Q3309" s="40">
        <f>Beazley_data[[#This Row],[WEP]]</f>
        <v>2101566.2132000001</v>
      </c>
      <c r="R3309" s="40">
        <f t="shared" si="411"/>
        <v>2102507.4053839999</v>
      </c>
      <c r="S3309" s="41">
        <f t="shared" si="412"/>
        <v>4.4765225634385434E-4</v>
      </c>
      <c r="U3309" s="42">
        <f>Beazley_data[[#This Row],[Acq_costs]]</f>
        <v>202758.32446967001</v>
      </c>
      <c r="V3309" s="40">
        <f t="shared" si="413"/>
        <v>188056.118564</v>
      </c>
      <c r="W3309" s="43">
        <f t="shared" si="414"/>
        <v>-7.8179885971997751E-2</v>
      </c>
      <c r="Y3309" s="44">
        <f>Beazley_data[[#This Row],[total_RC]]</f>
        <v>0.829498174846511</v>
      </c>
      <c r="Z3309" s="45">
        <f t="shared" si="415"/>
        <v>0.82974970990376196</v>
      </c>
      <c r="AA3309" s="43">
        <f t="shared" si="416"/>
        <v>3.0314570074405366E-4</v>
      </c>
      <c r="AD3309" s="42">
        <f>Beazley_data[[#This Row],[Cat_incurred]]+Beazley_data[[#This Row],[incurred_exc_cat]]</f>
        <v>577527.98300000001</v>
      </c>
      <c r="AE3309" s="40">
        <f t="shared" si="417"/>
        <v>590359.71299999999</v>
      </c>
      <c r="AF3309" s="43">
        <f t="shared" si="418"/>
        <v>2.1735443183942299E-2</v>
      </c>
    </row>
    <row r="3310" spans="1:32" x14ac:dyDescent="0.25">
      <c r="A3310" s="48" t="s">
        <v>3603</v>
      </c>
      <c r="B3310" s="48" t="s">
        <v>183</v>
      </c>
      <c r="C3310" s="49">
        <v>2016</v>
      </c>
      <c r="D3310" s="85">
        <v>1338809.0079999999</v>
      </c>
      <c r="E3310" s="49">
        <v>148756.556444444</v>
      </c>
      <c r="F3310" s="49">
        <v>28137.3</v>
      </c>
      <c r="G3310" s="49">
        <v>28137.3</v>
      </c>
      <c r="H3310" s="49">
        <v>996177.52280000004</v>
      </c>
      <c r="I3310" s="49">
        <v>996177.52280000004</v>
      </c>
      <c r="J3310" s="49">
        <v>0.99071844044392399</v>
      </c>
      <c r="K3310" s="49">
        <v>1024314.8228</v>
      </c>
      <c r="L3310" s="49">
        <v>1024314.8228</v>
      </c>
      <c r="M3310" s="38">
        <f>IF(OR(Beazley_data[[#This Row],[total_RC]]&lt;0.6,Beazley_data[[#This Row],[total_RC]]&gt;2),1,Beazley_data[[#This Row],[total_RC]])</f>
        <v>0.99071844044392399</v>
      </c>
      <c r="P3310" s="39" t="str">
        <f>Beazley_data[[#This Row],[key]]</f>
        <v>X32016</v>
      </c>
      <c r="Q3310" s="40">
        <f>Beazley_data[[#This Row],[WEP]]</f>
        <v>1338809.0079999999</v>
      </c>
      <c r="R3310" s="40">
        <f t="shared" si="411"/>
        <v>1352372.78094557</v>
      </c>
      <c r="S3310" s="41">
        <f t="shared" si="412"/>
        <v>1.0029611019001995E-2</v>
      </c>
      <c r="U3310" s="42">
        <f>Beazley_data[[#This Row],[Acq_costs]]</f>
        <v>148756.556444444</v>
      </c>
      <c r="V3310" s="40">
        <f t="shared" si="413"/>
        <v>131071.09248437</v>
      </c>
      <c r="W3310" s="43">
        <f t="shared" si="414"/>
        <v>-0.13493031624942739</v>
      </c>
      <c r="Y3310" s="44">
        <f>Beazley_data[[#This Row],[total_RC]]</f>
        <v>0.99071844044392399</v>
      </c>
      <c r="Z3310" s="45">
        <f t="shared" si="415"/>
        <v>0.99052777522221702</v>
      </c>
      <c r="AA3310" s="43">
        <f t="shared" si="416"/>
        <v>-1.9248851619954892E-4</v>
      </c>
      <c r="AD3310" s="42">
        <f>Beazley_data[[#This Row],[Cat_incurred]]+Beazley_data[[#This Row],[incurred_exc_cat]]</f>
        <v>1024314.8228000001</v>
      </c>
      <c r="AE3310" s="40">
        <f t="shared" si="417"/>
        <v>1024861.6478</v>
      </c>
      <c r="AF3310" s="43">
        <f t="shared" si="418"/>
        <v>5.3355982358573473E-4</v>
      </c>
    </row>
    <row r="3311" spans="1:32" x14ac:dyDescent="0.25">
      <c r="A3311" s="46" t="s">
        <v>3604</v>
      </c>
      <c r="B3311" s="46" t="s">
        <v>183</v>
      </c>
      <c r="C3311">
        <v>2017</v>
      </c>
      <c r="D3311" s="84">
        <v>1625800.8254</v>
      </c>
      <c r="E3311">
        <v>180644.53615555601</v>
      </c>
      <c r="F3311">
        <v>930000</v>
      </c>
      <c r="G3311">
        <v>930000</v>
      </c>
      <c r="H3311">
        <v>45241.509737419998</v>
      </c>
      <c r="I3311">
        <v>82859.939870389993</v>
      </c>
      <c r="J3311">
        <v>1.02647640565053</v>
      </c>
      <c r="K3311">
        <v>975241.50973742001</v>
      </c>
      <c r="L3311">
        <v>1012859.93987039</v>
      </c>
      <c r="M3311" s="38">
        <f>IF(OR(Beazley_data[[#This Row],[total_RC]]&lt;0.6,Beazley_data[[#This Row],[total_RC]]&gt;2),1,Beazley_data[[#This Row],[total_RC]])</f>
        <v>1.02647640565053</v>
      </c>
      <c r="P3311" s="39" t="str">
        <f>Beazley_data[[#This Row],[key]]</f>
        <v>X32017</v>
      </c>
      <c r="Q3311" s="40">
        <f>Beazley_data[[#This Row],[WEP]]</f>
        <v>1625800.8254</v>
      </c>
      <c r="R3311" s="40">
        <f t="shared" si="411"/>
        <v>1161027.87924781</v>
      </c>
      <c r="S3311" s="41">
        <f t="shared" si="412"/>
        <v>-0.40031161564638773</v>
      </c>
      <c r="U3311" s="42">
        <f>Beazley_data[[#This Row],[Acq_costs]]</f>
        <v>180644.53615555601</v>
      </c>
      <c r="V3311" s="40">
        <f t="shared" si="413"/>
        <v>113053.43868704401</v>
      </c>
      <c r="W3311" s="43">
        <f t="shared" si="414"/>
        <v>-0.59786856776306074</v>
      </c>
      <c r="Y3311" s="44">
        <f>Beazley_data[[#This Row],[total_RC]]</f>
        <v>1.02647640565053</v>
      </c>
      <c r="Z3311" s="45">
        <f t="shared" si="415"/>
        <v>0.98874309740319</v>
      </c>
      <c r="AA3311" s="43">
        <f t="shared" si="416"/>
        <v>-3.8162904344355791E-2</v>
      </c>
      <c r="AD3311" s="42">
        <f>Beazley_data[[#This Row],[Cat_incurred]]+Beazley_data[[#This Row],[incurred_exc_cat]]</f>
        <v>1012859.93987039</v>
      </c>
      <c r="AE3311" s="40">
        <f t="shared" si="417"/>
        <v>930924.63500000001</v>
      </c>
      <c r="AF3311" s="43">
        <f t="shared" si="418"/>
        <v>-8.8014971126411309E-2</v>
      </c>
    </row>
    <row r="3312" spans="1:32" x14ac:dyDescent="0.25">
      <c r="A3312" s="48" t="s">
        <v>3605</v>
      </c>
      <c r="B3312" s="48" t="s">
        <v>183</v>
      </c>
      <c r="C3312" s="49">
        <v>2018</v>
      </c>
      <c r="D3312" s="85">
        <v>2354458.6305999998</v>
      </c>
      <c r="E3312" s="49">
        <v>257106.51451111099</v>
      </c>
      <c r="F3312" s="49">
        <v>1199898.3323855</v>
      </c>
      <c r="G3312" s="49">
        <v>1311285.8977673501</v>
      </c>
      <c r="H3312" s="49">
        <v>562616.89300000004</v>
      </c>
      <c r="I3312" s="49">
        <v>641804.89300000004</v>
      </c>
      <c r="J3312" s="49">
        <v>1.0607613968016101</v>
      </c>
      <c r="K3312" s="49">
        <v>1762515.2253854999</v>
      </c>
      <c r="L3312" s="49">
        <v>1953090.79076735</v>
      </c>
      <c r="M3312" s="38">
        <f>IF(OR(Beazley_data[[#This Row],[total_RC]]&lt;0.6,Beazley_data[[#This Row],[total_RC]]&gt;2),1,Beazley_data[[#This Row],[total_RC]])</f>
        <v>1.0607613968016101</v>
      </c>
      <c r="P3312" s="39" t="str">
        <f>Beazley_data[[#This Row],[key]]</f>
        <v>X32018</v>
      </c>
      <c r="Q3312" s="40">
        <f>Beazley_data[[#This Row],[WEP]]</f>
        <v>2354458.6305999998</v>
      </c>
      <c r="R3312" s="40">
        <f t="shared" si="411"/>
        <v>2145174.6749160001</v>
      </c>
      <c r="S3312" s="41">
        <f t="shared" si="412"/>
        <v>-9.7560333026118148E-2</v>
      </c>
      <c r="U3312" s="42">
        <f>Beazley_data[[#This Row],[Acq_costs]]</f>
        <v>257106.51451111099</v>
      </c>
      <c r="V3312" s="40">
        <f t="shared" si="413"/>
        <v>201901.73811599999</v>
      </c>
      <c r="W3312" s="43">
        <f t="shared" si="414"/>
        <v>-0.27342397797186774</v>
      </c>
      <c r="Y3312" s="44">
        <f>Beazley_data[[#This Row],[total_RC]]</f>
        <v>1.0607613968016101</v>
      </c>
      <c r="Z3312" s="45">
        <f t="shared" si="415"/>
        <v>1.0732387039350899</v>
      </c>
      <c r="AA3312" s="43">
        <f t="shared" si="416"/>
        <v>1.1625845292134066E-2</v>
      </c>
      <c r="AD3312" s="42">
        <f>Beazley_data[[#This Row],[Cat_incurred]]+Beazley_data[[#This Row],[incurred_exc_cat]]</f>
        <v>1953090.7907673502</v>
      </c>
      <c r="AE3312" s="40">
        <f t="shared" si="417"/>
        <v>1946970.1406640001</v>
      </c>
      <c r="AF3312" s="43">
        <f t="shared" si="418"/>
        <v>-3.1436794923124845E-3</v>
      </c>
    </row>
    <row r="3313" spans="1:32" x14ac:dyDescent="0.25">
      <c r="A3313" s="46" t="s">
        <v>3606</v>
      </c>
      <c r="B3313" s="46" t="s">
        <v>183</v>
      </c>
      <c r="C3313">
        <v>2019</v>
      </c>
      <c r="D3313" s="84">
        <v>1664957.2549999999</v>
      </c>
      <c r="E3313">
        <v>184995.25055555601</v>
      </c>
      <c r="F3313">
        <v>277733.56220051</v>
      </c>
      <c r="G3313">
        <v>314204.54568216001</v>
      </c>
      <c r="H3313">
        <v>0</v>
      </c>
      <c r="I3313">
        <v>0</v>
      </c>
      <c r="J3313">
        <v>1.11147473238706</v>
      </c>
      <c r="K3313">
        <v>277733.56220051</v>
      </c>
      <c r="L3313">
        <v>314204.54568216001</v>
      </c>
      <c r="M3313" s="38">
        <f>IF(OR(Beazley_data[[#This Row],[total_RC]]&lt;0.6,Beazley_data[[#This Row],[total_RC]]&gt;2),1,Beazley_data[[#This Row],[total_RC]])</f>
        <v>1.11147473238706</v>
      </c>
      <c r="P3313" s="39" t="str">
        <f>Beazley_data[[#This Row],[key]]</f>
        <v>X32019</v>
      </c>
      <c r="Q3313" s="40">
        <f>Beazley_data[[#This Row],[WEP]]</f>
        <v>1664957.2549999999</v>
      </c>
      <c r="R3313" s="40">
        <f t="shared" si="411"/>
        <v>1575987.4109171301</v>
      </c>
      <c r="S3313" s="41">
        <f t="shared" si="412"/>
        <v>-5.6453397702647075E-2</v>
      </c>
      <c r="U3313" s="42">
        <f>Beazley_data[[#This Row],[Acq_costs]]</f>
        <v>184995.25055555601</v>
      </c>
      <c r="V3313" s="40">
        <f t="shared" si="413"/>
        <v>170009.48640585801</v>
      </c>
      <c r="W3313" s="43">
        <f t="shared" si="414"/>
        <v>-8.8146635029076992E-2</v>
      </c>
      <c r="Y3313" s="44">
        <f>Beazley_data[[#This Row],[total_RC]]</f>
        <v>1.11147473238706</v>
      </c>
      <c r="Z3313" s="45">
        <f t="shared" si="415"/>
        <v>1.1030363817836599</v>
      </c>
      <c r="AA3313" s="43">
        <f t="shared" si="416"/>
        <v>-7.6501108601285108E-3</v>
      </c>
      <c r="AD3313" s="42">
        <f>Beazley_data[[#This Row],[Cat_incurred]]+Beazley_data[[#This Row],[incurred_exc_cat]]</f>
        <v>314204.54568216001</v>
      </c>
      <c r="AE3313" s="40">
        <f t="shared" si="417"/>
        <v>284284.34376399999</v>
      </c>
      <c r="AF3313" s="43">
        <f t="shared" si="418"/>
        <v>-0.10524744881131554</v>
      </c>
    </row>
    <row r="3314" spans="1:32" x14ac:dyDescent="0.25">
      <c r="A3314" s="48" t="s">
        <v>3607</v>
      </c>
      <c r="B3314" s="48" t="s">
        <v>183</v>
      </c>
      <c r="C3314" s="49">
        <v>2020</v>
      </c>
      <c r="D3314" s="85">
        <v>949096.71019999997</v>
      </c>
      <c r="E3314" s="49">
        <v>105455.190022222</v>
      </c>
      <c r="F3314" s="49">
        <v>0</v>
      </c>
      <c r="G3314" s="49">
        <v>0</v>
      </c>
      <c r="H3314" s="49">
        <v>65829.585000000006</v>
      </c>
      <c r="I3314" s="49">
        <v>158877.81</v>
      </c>
      <c r="J3314" s="49">
        <v>1.10100774357544</v>
      </c>
      <c r="K3314" s="49">
        <v>65829.585000000006</v>
      </c>
      <c r="L3314" s="49">
        <v>158877.81</v>
      </c>
      <c r="M3314" s="38">
        <f>IF(OR(Beazley_data[[#This Row],[total_RC]]&lt;0.6,Beazley_data[[#This Row],[total_RC]]&gt;2),1,Beazley_data[[#This Row],[total_RC]])</f>
        <v>1.10100774357544</v>
      </c>
      <c r="P3314" s="39" t="str">
        <f>Beazley_data[[#This Row],[key]]</f>
        <v>X32020</v>
      </c>
      <c r="Q3314" s="40">
        <f>Beazley_data[[#This Row],[WEP]]</f>
        <v>949096.71019999997</v>
      </c>
      <c r="R3314" s="40">
        <f t="shared" si="411"/>
        <v>1083059.02937705</v>
      </c>
      <c r="S3314" s="41">
        <f t="shared" si="412"/>
        <v>0.12368884386117163</v>
      </c>
      <c r="U3314" s="42">
        <f>Beazley_data[[#This Row],[Acq_costs]]</f>
        <v>105455.190022222</v>
      </c>
      <c r="V3314" s="40">
        <f t="shared" si="413"/>
        <v>120339.892134339</v>
      </c>
      <c r="W3314" s="43">
        <f t="shared" si="414"/>
        <v>0.12368884372524418</v>
      </c>
      <c r="Y3314" s="44">
        <f>Beazley_data[[#This Row],[total_RC]]</f>
        <v>1.10100774357544</v>
      </c>
      <c r="Z3314" s="45">
        <f t="shared" si="415"/>
        <v>1.1456044718252001</v>
      </c>
      <c r="AA3314" s="43">
        <f t="shared" si="416"/>
        <v>3.8928556361784911E-2</v>
      </c>
      <c r="AD3314" s="42">
        <f>Beazley_data[[#This Row],[Cat_incurred]]+Beazley_data[[#This Row],[incurred_exc_cat]]</f>
        <v>158877.81</v>
      </c>
      <c r="AE3314" s="40">
        <f t="shared" si="417"/>
        <v>124315.86</v>
      </c>
      <c r="AF3314" s="43">
        <f t="shared" si="418"/>
        <v>-0.27801722161597076</v>
      </c>
    </row>
    <row r="3315" spans="1:32" x14ac:dyDescent="0.25">
      <c r="A3315" s="46" t="s">
        <v>3608</v>
      </c>
      <c r="B3315" s="46" t="s">
        <v>183</v>
      </c>
      <c r="C3315">
        <v>2021</v>
      </c>
      <c r="D3315" s="84">
        <v>374128.11080000002</v>
      </c>
      <c r="E3315">
        <v>41569.790088888898</v>
      </c>
      <c r="F3315">
        <v>18942.484500359998</v>
      </c>
      <c r="G3315">
        <v>137844.42861547001</v>
      </c>
      <c r="H3315">
        <v>0</v>
      </c>
      <c r="I3315">
        <v>0</v>
      </c>
      <c r="J3315">
        <v>1.09983892831948</v>
      </c>
      <c r="K3315">
        <v>18942.484500359998</v>
      </c>
      <c r="L3315">
        <v>137844.42861547001</v>
      </c>
      <c r="M3315" s="38">
        <f>IF(OR(Beazley_data[[#This Row],[total_RC]]&lt;0.6,Beazley_data[[#This Row],[total_RC]]&gt;2),1,Beazley_data[[#This Row],[total_RC]])</f>
        <v>1.09983892831948</v>
      </c>
      <c r="P3315" s="39" t="str">
        <f>Beazley_data[[#This Row],[key]]</f>
        <v>X32021</v>
      </c>
      <c r="Q3315" s="40">
        <f>Beazley_data[[#This Row],[WEP]]</f>
        <v>374128.11080000002</v>
      </c>
      <c r="R3315" s="40">
        <f t="shared" si="411"/>
        <v>368281.71505200001</v>
      </c>
      <c r="S3315" s="41">
        <f t="shared" si="412"/>
        <v>-1.5874792337095857E-2</v>
      </c>
      <c r="U3315" s="42">
        <f>Beazley_data[[#This Row],[Acq_costs]]</f>
        <v>41569.790088888898</v>
      </c>
      <c r="V3315" s="40">
        <f t="shared" si="413"/>
        <v>40920.190708000002</v>
      </c>
      <c r="W3315" s="43">
        <f t="shared" si="414"/>
        <v>-1.5874788695984687E-2</v>
      </c>
      <c r="Y3315" s="44">
        <f>Beazley_data[[#This Row],[total_RC]]</f>
        <v>1.09983892831948</v>
      </c>
      <c r="Z3315" s="45">
        <f t="shared" si="415"/>
        <v>1.0531577284101501</v>
      </c>
      <c r="AA3315" s="43">
        <f t="shared" si="416"/>
        <v>-4.4324984425457355E-2</v>
      </c>
      <c r="AD3315" s="42">
        <f>Beazley_data[[#This Row],[Cat_incurred]]+Beazley_data[[#This Row],[incurred_exc_cat]]</f>
        <v>137844.42861547001</v>
      </c>
      <c r="AE3315" s="40">
        <f t="shared" si="417"/>
        <v>0</v>
      </c>
      <c r="AF3315" s="43" t="str">
        <f t="shared" si="418"/>
        <v>no values</v>
      </c>
    </row>
    <row r="3316" spans="1:32" x14ac:dyDescent="0.25">
      <c r="A3316" s="48" t="s">
        <v>3609</v>
      </c>
      <c r="B3316" s="48" t="s">
        <v>183</v>
      </c>
      <c r="C3316" s="49">
        <v>2022</v>
      </c>
      <c r="D3316" s="85">
        <v>1168756.9734</v>
      </c>
      <c r="E3316" s="49">
        <v>155632.75285087599</v>
      </c>
      <c r="F3316" s="49">
        <v>0</v>
      </c>
      <c r="G3316" s="49">
        <v>0</v>
      </c>
      <c r="H3316" s="49">
        <v>0</v>
      </c>
      <c r="I3316" s="49">
        <v>0</v>
      </c>
      <c r="J3316" s="49">
        <v>1.04278277603601</v>
      </c>
      <c r="K3316" s="49">
        <v>0</v>
      </c>
      <c r="L3316" s="49">
        <v>0</v>
      </c>
      <c r="M3316" s="38">
        <f>IF(OR(Beazley_data[[#This Row],[total_RC]]&lt;0.6,Beazley_data[[#This Row],[total_RC]]&gt;2),1,Beazley_data[[#This Row],[total_RC]])</f>
        <v>1.04278277603601</v>
      </c>
      <c r="P3316" s="39" t="str">
        <f>Beazley_data[[#This Row],[key]]</f>
        <v>X32022</v>
      </c>
      <c r="Q3316" s="40">
        <f>Beazley_data[[#This Row],[WEP]]</f>
        <v>1168756.9734</v>
      </c>
      <c r="R3316" s="40">
        <f t="shared" si="411"/>
        <v>1204995.0329157601</v>
      </c>
      <c r="S3316" s="41">
        <f t="shared" si="412"/>
        <v>3.0073202399908492E-2</v>
      </c>
      <c r="U3316" s="42">
        <f>Beazley_data[[#This Row],[Acq_costs]]</f>
        <v>155632.75285087599</v>
      </c>
      <c r="V3316" s="40">
        <f t="shared" si="413"/>
        <v>157630.00353841699</v>
      </c>
      <c r="W3316" s="43">
        <f t="shared" si="414"/>
        <v>1.2670498272584516E-2</v>
      </c>
      <c r="Y3316" s="44">
        <f>Beazley_data[[#This Row],[total_RC]]</f>
        <v>1.04278277603601</v>
      </c>
      <c r="Z3316" s="45">
        <f t="shared" si="415"/>
        <v>1.07825158649973</v>
      </c>
      <c r="AA3316" s="43">
        <f t="shared" si="416"/>
        <v>3.2894744517706166E-2</v>
      </c>
      <c r="AD3316" s="42">
        <f>Beazley_data[[#This Row],[Cat_incurred]]+Beazley_data[[#This Row],[incurred_exc_cat]]</f>
        <v>0</v>
      </c>
      <c r="AE3316" s="40">
        <f t="shared" si="417"/>
        <v>0</v>
      </c>
      <c r="AF3316" s="43" t="str">
        <f t="shared" si="418"/>
        <v>no values</v>
      </c>
    </row>
    <row r="3317" spans="1:32" x14ac:dyDescent="0.25">
      <c r="A3317" s="46" t="s">
        <v>3610</v>
      </c>
      <c r="B3317" s="46" t="s">
        <v>183</v>
      </c>
      <c r="C3317">
        <v>2023</v>
      </c>
      <c r="D3317" s="84">
        <v>5887559.7654999997</v>
      </c>
      <c r="E3317">
        <v>712911.00124212005</v>
      </c>
      <c r="F3317">
        <v>0</v>
      </c>
      <c r="G3317">
        <v>1513448.3140590901</v>
      </c>
      <c r="H3317">
        <v>0</v>
      </c>
      <c r="I3317">
        <v>0</v>
      </c>
      <c r="J3317">
        <v>1.36052451599547</v>
      </c>
      <c r="K3317">
        <v>0</v>
      </c>
      <c r="L3317">
        <v>1513448.3140590901</v>
      </c>
      <c r="M3317" s="38">
        <f>IF(OR(Beazley_data[[#This Row],[total_RC]]&lt;0.6,Beazley_data[[#This Row],[total_RC]]&gt;2),1,Beazley_data[[#This Row],[total_RC]])</f>
        <v>1.36052451599547</v>
      </c>
      <c r="P3317" s="39" t="str">
        <f>Beazley_data[[#This Row],[key]]</f>
        <v>X32023</v>
      </c>
      <c r="Q3317" s="40">
        <f>Beazley_data[[#This Row],[WEP]]</f>
        <v>5887559.7654999997</v>
      </c>
      <c r="R3317" s="40">
        <f t="shared" si="411"/>
        <v>0</v>
      </c>
      <c r="S3317" s="41" t="str">
        <f t="shared" si="412"/>
        <v>no values</v>
      </c>
      <c r="U3317" s="42">
        <f>Beazley_data[[#This Row],[Acq_costs]]</f>
        <v>712911.00124212005</v>
      </c>
      <c r="V3317" s="40">
        <f t="shared" si="413"/>
        <v>0</v>
      </c>
      <c r="W3317" s="43" t="str">
        <f t="shared" si="414"/>
        <v>no values</v>
      </c>
      <c r="Y3317" s="44">
        <f>Beazley_data[[#This Row],[total_RC]]</f>
        <v>1.36052451599547</v>
      </c>
      <c r="Z3317" s="45">
        <f t="shared" si="415"/>
        <v>0</v>
      </c>
      <c r="AA3317" s="43" t="str">
        <f t="shared" si="416"/>
        <v>no values</v>
      </c>
      <c r="AD3317" s="42">
        <f>Beazley_data[[#This Row],[Cat_incurred]]+Beazley_data[[#This Row],[incurred_exc_cat]]</f>
        <v>1513448.3140590901</v>
      </c>
      <c r="AE3317" s="40">
        <f t="shared" si="417"/>
        <v>0</v>
      </c>
      <c r="AF3317" s="43" t="str">
        <f t="shared" si="418"/>
        <v>no values</v>
      </c>
    </row>
    <row r="3318" spans="1:32" x14ac:dyDescent="0.25">
      <c r="A3318" s="48" t="s">
        <v>3611</v>
      </c>
      <c r="B3318" s="48" t="s">
        <v>183</v>
      </c>
      <c r="C3318" s="49">
        <v>2024</v>
      </c>
      <c r="D3318" s="85">
        <v>6927777.8603999997</v>
      </c>
      <c r="E3318" s="49">
        <v>802588.57545705198</v>
      </c>
      <c r="F3318" s="49">
        <v>0</v>
      </c>
      <c r="G3318" s="49">
        <v>0</v>
      </c>
      <c r="H3318" s="49">
        <v>0</v>
      </c>
      <c r="I3318" s="49">
        <v>0</v>
      </c>
      <c r="J3318" s="49">
        <v>1.0412206121054699</v>
      </c>
      <c r="K3318" s="49">
        <v>0</v>
      </c>
      <c r="L3318" s="49">
        <v>0</v>
      </c>
      <c r="M3318" s="38">
        <f>IF(OR(Beazley_data[[#This Row],[total_RC]]&lt;0.6,Beazley_data[[#This Row],[total_RC]]&gt;2),1,Beazley_data[[#This Row],[total_RC]])</f>
        <v>1.0412206121054699</v>
      </c>
      <c r="P3318" s="39" t="str">
        <f>Beazley_data[[#This Row],[key]]</f>
        <v>X32024</v>
      </c>
      <c r="Q3318" s="40">
        <f>Beazley_data[[#This Row],[WEP]]</f>
        <v>6927777.8603999997</v>
      </c>
      <c r="R3318" s="40">
        <f t="shared" si="411"/>
        <v>0</v>
      </c>
      <c r="S3318" s="41" t="str">
        <f t="shared" si="412"/>
        <v>no values</v>
      </c>
      <c r="U3318" s="42">
        <f>Beazley_data[[#This Row],[Acq_costs]]</f>
        <v>802588.57545705198</v>
      </c>
      <c r="V3318" s="40">
        <f t="shared" si="413"/>
        <v>0</v>
      </c>
      <c r="W3318" s="43" t="str">
        <f t="shared" si="414"/>
        <v>no values</v>
      </c>
      <c r="Y3318" s="44">
        <f>Beazley_data[[#This Row],[total_RC]]</f>
        <v>1.0412206121054699</v>
      </c>
      <c r="Z3318" s="45">
        <f t="shared" si="415"/>
        <v>0</v>
      </c>
      <c r="AA3318" s="43" t="str">
        <f t="shared" si="416"/>
        <v>no values</v>
      </c>
      <c r="AD3318" s="42">
        <f>Beazley_data[[#This Row],[Cat_incurred]]+Beazley_data[[#This Row],[incurred_exc_cat]]</f>
        <v>0</v>
      </c>
      <c r="AE3318" s="40">
        <f t="shared" si="417"/>
        <v>0</v>
      </c>
      <c r="AF3318" s="43" t="str">
        <f t="shared" si="418"/>
        <v>no values</v>
      </c>
    </row>
    <row r="3319" spans="1:32" x14ac:dyDescent="0.25">
      <c r="A3319" s="46" t="s">
        <v>3612</v>
      </c>
      <c r="B3319" s="46" t="s">
        <v>184</v>
      </c>
      <c r="C3319">
        <v>2008</v>
      </c>
      <c r="D3319" s="84">
        <v>48438721.663699999</v>
      </c>
      <c r="E3319">
        <v>8163171.7818096299</v>
      </c>
      <c r="F3319">
        <v>31088008.298999999</v>
      </c>
      <c r="G3319">
        <v>31088008.298999999</v>
      </c>
      <c r="H3319">
        <v>1288988.99047945</v>
      </c>
      <c r="I3319">
        <v>1288988.99047945</v>
      </c>
      <c r="J3319">
        <v>0.91164258340829296</v>
      </c>
      <c r="K3319">
        <v>32376997.289479401</v>
      </c>
      <c r="L3319">
        <v>32376997.289479401</v>
      </c>
      <c r="M3319" s="38">
        <f>IF(OR(Beazley_data[[#This Row],[total_RC]]&lt;0.6,Beazley_data[[#This Row],[total_RC]]&gt;2),1,Beazley_data[[#This Row],[total_RC]])</f>
        <v>0.91164258340829296</v>
      </c>
      <c r="P3319" s="39" t="str">
        <f>Beazley_data[[#This Row],[key]]</f>
        <v>XA2008</v>
      </c>
      <c r="Q3319" s="40">
        <f>Beazley_data[[#This Row],[WEP]]</f>
        <v>48438721.663699999</v>
      </c>
      <c r="R3319" s="40">
        <f t="shared" si="411"/>
        <v>48439375.570891999</v>
      </c>
      <c r="S3319" s="41">
        <f t="shared" si="412"/>
        <v>1.3499496727455752E-5</v>
      </c>
      <c r="U3319" s="42">
        <f>Beazley_data[[#This Row],[Acq_costs]]</f>
        <v>8163171.7818096299</v>
      </c>
      <c r="V3319" s="40">
        <f t="shared" si="413"/>
        <v>7553691.3909044601</v>
      </c>
      <c r="W3319" s="43">
        <f t="shared" si="414"/>
        <v>-8.0686429900890103E-2</v>
      </c>
      <c r="Y3319" s="44">
        <f>Beazley_data[[#This Row],[total_RC]]</f>
        <v>0.91164258340829296</v>
      </c>
      <c r="Z3319" s="45">
        <f t="shared" si="415"/>
        <v>0.91164285375237997</v>
      </c>
      <c r="AA3319" s="43">
        <f t="shared" si="416"/>
        <v>2.9654604968688549E-7</v>
      </c>
      <c r="AD3319" s="42">
        <f>Beazley_data[[#This Row],[Cat_incurred]]+Beazley_data[[#This Row],[incurred_exc_cat]]</f>
        <v>32376997.289479449</v>
      </c>
      <c r="AE3319" s="40">
        <f t="shared" si="417"/>
        <v>32377013.073139999</v>
      </c>
      <c r="AF3319" s="43">
        <f t="shared" si="418"/>
        <v>4.8749588215611514E-7</v>
      </c>
    </row>
    <row r="3320" spans="1:32" x14ac:dyDescent="0.25">
      <c r="A3320" s="48" t="s">
        <v>3613</v>
      </c>
      <c r="B3320" s="48" t="s">
        <v>184</v>
      </c>
      <c r="C3320" s="49">
        <v>2009</v>
      </c>
      <c r="D3320" s="85">
        <v>65639482.261799999</v>
      </c>
      <c r="E3320" s="49">
        <v>10646796.4645584</v>
      </c>
      <c r="F3320" s="49">
        <v>2833880.4567999998</v>
      </c>
      <c r="G3320" s="49">
        <v>2833880.4567999998</v>
      </c>
      <c r="H3320" s="49">
        <v>0</v>
      </c>
      <c r="I3320" s="49">
        <v>0</v>
      </c>
      <c r="J3320" s="49">
        <v>1.13830002788021</v>
      </c>
      <c r="K3320" s="49">
        <v>2833880.4567999998</v>
      </c>
      <c r="L3320" s="49">
        <v>2833880.4567999998</v>
      </c>
      <c r="M3320" s="38">
        <f>IF(OR(Beazley_data[[#This Row],[total_RC]]&lt;0.6,Beazley_data[[#This Row],[total_RC]]&gt;2),1,Beazley_data[[#This Row],[total_RC]])</f>
        <v>1.13830002788021</v>
      </c>
      <c r="P3320" s="39" t="str">
        <f>Beazley_data[[#This Row],[key]]</f>
        <v>XA2009</v>
      </c>
      <c r="Q3320" s="40">
        <f>Beazley_data[[#This Row],[WEP]]</f>
        <v>65639482.261799999</v>
      </c>
      <c r="R3320" s="40">
        <f t="shared" si="411"/>
        <v>65642702.441147499</v>
      </c>
      <c r="S3320" s="41">
        <f t="shared" si="412"/>
        <v>4.9056166607206383E-5</v>
      </c>
      <c r="U3320" s="42">
        <f>Beazley_data[[#This Row],[Acq_costs]]</f>
        <v>10646796.4645584</v>
      </c>
      <c r="V3320" s="40">
        <f t="shared" si="413"/>
        <v>10607851.057564501</v>
      </c>
      <c r="W3320" s="43">
        <f t="shared" si="414"/>
        <v>-3.6713757369479061E-3</v>
      </c>
      <c r="Y3320" s="44">
        <f>Beazley_data[[#This Row],[total_RC]]</f>
        <v>1.13830002788021</v>
      </c>
      <c r="Z3320" s="45">
        <f t="shared" si="415"/>
        <v>1.1382959028212201</v>
      </c>
      <c r="AA3320" s="43">
        <f t="shared" si="416"/>
        <v>-3.6238898688133187E-6</v>
      </c>
      <c r="AD3320" s="42">
        <f>Beazley_data[[#This Row],[Cat_incurred]]+Beazley_data[[#This Row],[incurred_exc_cat]]</f>
        <v>2833880.4567999998</v>
      </c>
      <c r="AE3320" s="40">
        <f t="shared" si="417"/>
        <v>2833880.4567999998</v>
      </c>
      <c r="AF3320" s="43">
        <f t="shared" si="418"/>
        <v>0</v>
      </c>
    </row>
    <row r="3321" spans="1:32" x14ac:dyDescent="0.25">
      <c r="A3321" s="46" t="s">
        <v>3614</v>
      </c>
      <c r="B3321" s="46" t="s">
        <v>184</v>
      </c>
      <c r="C3321">
        <v>2010</v>
      </c>
      <c r="D3321" s="84">
        <v>77083280.610699996</v>
      </c>
      <c r="E3321">
        <v>12621785.8644302</v>
      </c>
      <c r="F3321">
        <v>11190397.1294544</v>
      </c>
      <c r="G3321">
        <v>11190397.1294544</v>
      </c>
      <c r="H3321">
        <v>374837.92060279998</v>
      </c>
      <c r="I3321">
        <v>374837.92060279998</v>
      </c>
      <c r="J3321">
        <v>0.95081734990088396</v>
      </c>
      <c r="K3321">
        <v>11565235.050057201</v>
      </c>
      <c r="L3321">
        <v>11565235.050057201</v>
      </c>
      <c r="M3321" s="38">
        <f>IF(OR(Beazley_data[[#This Row],[total_RC]]&lt;0.6,Beazley_data[[#This Row],[total_RC]]&gt;2),1,Beazley_data[[#This Row],[total_RC]])</f>
        <v>0.95081734990088396</v>
      </c>
      <c r="P3321" s="39" t="str">
        <f>Beazley_data[[#This Row],[key]]</f>
        <v>XA2010</v>
      </c>
      <c r="Q3321" s="40">
        <f>Beazley_data[[#This Row],[WEP]]</f>
        <v>77083280.610699996</v>
      </c>
      <c r="R3321" s="40">
        <f t="shared" si="411"/>
        <v>77092222.743313998</v>
      </c>
      <c r="S3321" s="41">
        <f t="shared" si="412"/>
        <v>1.1599266820695164E-4</v>
      </c>
      <c r="U3321" s="42">
        <f>Beazley_data[[#This Row],[Acq_costs]]</f>
        <v>12621785.8644302</v>
      </c>
      <c r="V3321" s="40">
        <f t="shared" si="413"/>
        <v>12455106.007317999</v>
      </c>
      <c r="W3321" s="43">
        <f t="shared" si="414"/>
        <v>-1.3382451904806603E-2</v>
      </c>
      <c r="Y3321" s="44">
        <f>Beazley_data[[#This Row],[total_RC]]</f>
        <v>0.95081734990088396</v>
      </c>
      <c r="Z3321" s="45">
        <f t="shared" si="415"/>
        <v>0.95083117449380605</v>
      </c>
      <c r="AA3321" s="43">
        <f t="shared" si="416"/>
        <v>1.4539482184579951E-5</v>
      </c>
      <c r="AD3321" s="42">
        <f>Beazley_data[[#This Row],[Cat_incurred]]+Beazley_data[[#This Row],[incurred_exc_cat]]</f>
        <v>11565235.050057201</v>
      </c>
      <c r="AE3321" s="40">
        <f t="shared" si="417"/>
        <v>11565310.550240001</v>
      </c>
      <c r="AF3321" s="43">
        <f t="shared" si="418"/>
        <v>6.5281587097916866E-6</v>
      </c>
    </row>
    <row r="3322" spans="1:32" x14ac:dyDescent="0.25">
      <c r="A3322" s="48" t="s">
        <v>3615</v>
      </c>
      <c r="B3322" s="48" t="s">
        <v>184</v>
      </c>
      <c r="C3322" s="49">
        <v>2011</v>
      </c>
      <c r="D3322" s="85">
        <v>78453634.646400005</v>
      </c>
      <c r="E3322" s="49">
        <v>13215502.9216976</v>
      </c>
      <c r="F3322" s="49">
        <v>47578362.775559999</v>
      </c>
      <c r="G3322" s="49">
        <v>47649963.556560002</v>
      </c>
      <c r="H3322" s="49">
        <v>1591882.0632</v>
      </c>
      <c r="I3322" s="49">
        <v>1591882.0632</v>
      </c>
      <c r="J3322" s="49">
        <v>1.0229173568529</v>
      </c>
      <c r="K3322" s="49">
        <v>49170244.838760003</v>
      </c>
      <c r="L3322" s="49">
        <v>49241845.619759999</v>
      </c>
      <c r="M3322" s="38">
        <f>IF(OR(Beazley_data[[#This Row],[total_RC]]&lt;0.6,Beazley_data[[#This Row],[total_RC]]&gt;2),1,Beazley_data[[#This Row],[total_RC]])</f>
        <v>1.0229173568529</v>
      </c>
      <c r="P3322" s="39" t="str">
        <f>Beazley_data[[#This Row],[key]]</f>
        <v>XA2011</v>
      </c>
      <c r="Q3322" s="40">
        <f>Beazley_data[[#This Row],[WEP]]</f>
        <v>78453634.646400005</v>
      </c>
      <c r="R3322" s="40">
        <f t="shared" si="411"/>
        <v>78478286.217644006</v>
      </c>
      <c r="S3322" s="41">
        <f t="shared" si="412"/>
        <v>3.1411964292435147E-4</v>
      </c>
      <c r="U3322" s="42">
        <f>Beazley_data[[#This Row],[Acq_costs]]</f>
        <v>13215502.9216976</v>
      </c>
      <c r="V3322" s="40">
        <f t="shared" si="413"/>
        <v>12362868.377284</v>
      </c>
      <c r="W3322" s="43">
        <f t="shared" si="414"/>
        <v>-6.8967372165852942E-2</v>
      </c>
      <c r="Y3322" s="44">
        <f>Beazley_data[[#This Row],[total_RC]]</f>
        <v>1.0229173568529</v>
      </c>
      <c r="Z3322" s="45">
        <f t="shared" si="415"/>
        <v>1.02311842380602</v>
      </c>
      <c r="AA3322" s="43">
        <f t="shared" si="416"/>
        <v>1.9652363640572707E-4</v>
      </c>
      <c r="AD3322" s="42">
        <f>Beazley_data[[#This Row],[Cat_incurred]]+Beazley_data[[#This Row],[incurred_exc_cat]]</f>
        <v>49241845.619759999</v>
      </c>
      <c r="AE3322" s="40">
        <f t="shared" si="417"/>
        <v>49453607.582800001</v>
      </c>
      <c r="AF3322" s="43">
        <f t="shared" si="418"/>
        <v>4.282032664360216E-3</v>
      </c>
    </row>
    <row r="3323" spans="1:32" x14ac:dyDescent="0.25">
      <c r="A3323" s="46" t="s">
        <v>3616</v>
      </c>
      <c r="B3323" s="46" t="s">
        <v>184</v>
      </c>
      <c r="C3323">
        <v>2012</v>
      </c>
      <c r="D3323" s="84">
        <v>89964561.213100001</v>
      </c>
      <c r="E3323">
        <v>14508031.134683101</v>
      </c>
      <c r="F3323">
        <v>40619311.158500001</v>
      </c>
      <c r="G3323">
        <v>40745880.336499996</v>
      </c>
      <c r="H3323">
        <v>8523.3886354299993</v>
      </c>
      <c r="I3323">
        <v>8523.3886354299993</v>
      </c>
      <c r="J3323">
        <v>0.95902182600032204</v>
      </c>
      <c r="K3323">
        <v>40627834.547135398</v>
      </c>
      <c r="L3323">
        <v>40754403.725135401</v>
      </c>
      <c r="M3323" s="38">
        <f>IF(OR(Beazley_data[[#This Row],[total_RC]]&lt;0.6,Beazley_data[[#This Row],[total_RC]]&gt;2),1,Beazley_data[[#This Row],[total_RC]])</f>
        <v>0.95902182600032204</v>
      </c>
      <c r="P3323" s="39" t="str">
        <f>Beazley_data[[#This Row],[key]]</f>
        <v>XA2012</v>
      </c>
      <c r="Q3323" s="40">
        <f>Beazley_data[[#This Row],[WEP]]</f>
        <v>89964561.213100001</v>
      </c>
      <c r="R3323" s="40">
        <f t="shared" si="411"/>
        <v>89845016.586099997</v>
      </c>
      <c r="S3323" s="41">
        <f t="shared" si="412"/>
        <v>-1.3305649165910322E-3</v>
      </c>
      <c r="U3323" s="42">
        <f>Beazley_data[[#This Row],[Acq_costs]]</f>
        <v>14508031.134683101</v>
      </c>
      <c r="V3323" s="40">
        <f t="shared" si="413"/>
        <v>13287434.195599999</v>
      </c>
      <c r="W3323" s="43">
        <f t="shared" si="414"/>
        <v>-9.186099596920598E-2</v>
      </c>
      <c r="Y3323" s="44">
        <f>Beazley_data[[#This Row],[total_RC]]</f>
        <v>0.95902182600032204</v>
      </c>
      <c r="Z3323" s="45">
        <f t="shared" si="415"/>
        <v>0.95926327528509403</v>
      </c>
      <c r="AA3323" s="43">
        <f t="shared" si="416"/>
        <v>2.5170283382341464E-4</v>
      </c>
      <c r="AD3323" s="42">
        <f>Beazley_data[[#This Row],[Cat_incurred]]+Beazley_data[[#This Row],[incurred_exc_cat]]</f>
        <v>40754403.725135423</v>
      </c>
      <c r="AE3323" s="40">
        <f t="shared" si="417"/>
        <v>42685043.923156001</v>
      </c>
      <c r="AF3323" s="43">
        <f t="shared" si="418"/>
        <v>4.5229898357284665E-2</v>
      </c>
    </row>
    <row r="3324" spans="1:32" x14ac:dyDescent="0.25">
      <c r="A3324" s="48" t="s">
        <v>3617</v>
      </c>
      <c r="B3324" s="48" t="s">
        <v>184</v>
      </c>
      <c r="C3324" s="49">
        <v>2013</v>
      </c>
      <c r="D3324" s="85">
        <v>92381706.564300001</v>
      </c>
      <c r="E3324" s="49">
        <v>16590428.6552667</v>
      </c>
      <c r="F3324" s="49">
        <v>2721811.4402000001</v>
      </c>
      <c r="G3324" s="49">
        <v>2725259.0902</v>
      </c>
      <c r="H3324" s="49">
        <v>252337.06599999999</v>
      </c>
      <c r="I3324" s="49">
        <v>252337.06599999999</v>
      </c>
      <c r="J3324" s="49">
        <v>0.94707236454055899</v>
      </c>
      <c r="K3324" s="49">
        <v>2974148.5062000002</v>
      </c>
      <c r="L3324" s="49">
        <v>2977596.1562000001</v>
      </c>
      <c r="M3324" s="38">
        <f>IF(OR(Beazley_data[[#This Row],[total_RC]]&lt;0.6,Beazley_data[[#This Row],[total_RC]]&gt;2),1,Beazley_data[[#This Row],[total_RC]])</f>
        <v>0.94707236454055899</v>
      </c>
      <c r="P3324" s="39" t="str">
        <f>Beazley_data[[#This Row],[key]]</f>
        <v>XA2013</v>
      </c>
      <c r="Q3324" s="40">
        <f>Beazley_data[[#This Row],[WEP]]</f>
        <v>92381706.564300001</v>
      </c>
      <c r="R3324" s="40">
        <f t="shared" si="411"/>
        <v>92384501.888511106</v>
      </c>
      <c r="S3324" s="41">
        <f t="shared" si="412"/>
        <v>3.025750157184459E-5</v>
      </c>
      <c r="U3324" s="42">
        <f>Beazley_data[[#This Row],[Acq_costs]]</f>
        <v>16590428.6552667</v>
      </c>
      <c r="V3324" s="40">
        <f t="shared" si="413"/>
        <v>16502151.2911737</v>
      </c>
      <c r="W3324" s="43">
        <f t="shared" si="414"/>
        <v>-5.3494458107541335E-3</v>
      </c>
      <c r="Y3324" s="44">
        <f>Beazley_data[[#This Row],[total_RC]]</f>
        <v>0.94707236454055899</v>
      </c>
      <c r="Z3324" s="45">
        <f t="shared" si="415"/>
        <v>0.94707236454982702</v>
      </c>
      <c r="AA3324" s="43">
        <f t="shared" si="416"/>
        <v>9.7859795451572776E-12</v>
      </c>
      <c r="AD3324" s="42">
        <f>Beazley_data[[#This Row],[Cat_incurred]]+Beazley_data[[#This Row],[incurred_exc_cat]]</f>
        <v>2977596.1562000001</v>
      </c>
      <c r="AE3324" s="40">
        <f t="shared" si="417"/>
        <v>2977596.1562000001</v>
      </c>
      <c r="AF3324" s="43">
        <f t="shared" si="418"/>
        <v>0</v>
      </c>
    </row>
    <row r="3325" spans="1:32" x14ac:dyDescent="0.25">
      <c r="A3325" s="46" t="s">
        <v>3618</v>
      </c>
      <c r="B3325" s="46" t="s">
        <v>184</v>
      </c>
      <c r="C3325">
        <v>2014</v>
      </c>
      <c r="D3325" s="84">
        <v>82405679.264599994</v>
      </c>
      <c r="E3325">
        <v>14267566.0480054</v>
      </c>
      <c r="F3325">
        <v>17626060.6719</v>
      </c>
      <c r="G3325">
        <v>17647660.446899999</v>
      </c>
      <c r="H3325">
        <v>2982643.4641</v>
      </c>
      <c r="I3325">
        <v>2982643.4641</v>
      </c>
      <c r="J3325">
        <v>0.85820602745063301</v>
      </c>
      <c r="K3325">
        <v>20608704.136</v>
      </c>
      <c r="L3325">
        <v>20630303.910999998</v>
      </c>
      <c r="M3325" s="38">
        <f>IF(OR(Beazley_data[[#This Row],[total_RC]]&lt;0.6,Beazley_data[[#This Row],[total_RC]]&gt;2),1,Beazley_data[[#This Row],[total_RC]])</f>
        <v>0.85820602745063301</v>
      </c>
      <c r="P3325" s="39" t="str">
        <f>Beazley_data[[#This Row],[key]]</f>
        <v>XA2014</v>
      </c>
      <c r="Q3325" s="40">
        <f>Beazley_data[[#This Row],[WEP]]</f>
        <v>82405679.264599994</v>
      </c>
      <c r="R3325" s="40">
        <f t="shared" si="411"/>
        <v>82415930.376796007</v>
      </c>
      <c r="S3325" s="41">
        <f t="shared" si="412"/>
        <v>1.2438265453227845E-4</v>
      </c>
      <c r="U3325" s="42">
        <f>Beazley_data[[#This Row],[Acq_costs]]</f>
        <v>14267566.0480054</v>
      </c>
      <c r="V3325" s="40">
        <f t="shared" si="413"/>
        <v>14048834.274235999</v>
      </c>
      <c r="W3325" s="43">
        <f t="shared" si="414"/>
        <v>-1.5569389566402017E-2</v>
      </c>
      <c r="Y3325" s="44">
        <f>Beazley_data[[#This Row],[total_RC]]</f>
        <v>0.85820602745063301</v>
      </c>
      <c r="Z3325" s="45">
        <f t="shared" si="415"/>
        <v>0.85820493627220196</v>
      </c>
      <c r="AA3325" s="43">
        <f t="shared" si="416"/>
        <v>-1.271466039097953E-6</v>
      </c>
      <c r="AD3325" s="42">
        <f>Beazley_data[[#This Row],[Cat_incurred]]+Beazley_data[[#This Row],[incurred_exc_cat]]</f>
        <v>20630303.910999998</v>
      </c>
      <c r="AE3325" s="40">
        <f t="shared" si="417"/>
        <v>20629638.129999999</v>
      </c>
      <c r="AF3325" s="43">
        <f t="shared" si="418"/>
        <v>-3.2273033380614774E-5</v>
      </c>
    </row>
    <row r="3326" spans="1:32" x14ac:dyDescent="0.25">
      <c r="A3326" s="48" t="s">
        <v>3619</v>
      </c>
      <c r="B3326" s="48" t="s">
        <v>184</v>
      </c>
      <c r="C3326" s="49">
        <v>2015</v>
      </c>
      <c r="D3326" s="85">
        <v>81299718.971200004</v>
      </c>
      <c r="E3326" s="49">
        <v>14050537.9016563</v>
      </c>
      <c r="F3326" s="49">
        <v>5588168.0180000002</v>
      </c>
      <c r="G3326" s="49">
        <v>5588168.0180000002</v>
      </c>
      <c r="H3326" s="49">
        <v>1177095.61056065</v>
      </c>
      <c r="I3326" s="49">
        <v>1177095.61056065</v>
      </c>
      <c r="J3326" s="49">
        <v>0.91865637871021599</v>
      </c>
      <c r="K3326" s="49">
        <v>6765263.6285606502</v>
      </c>
      <c r="L3326" s="49">
        <v>6765263.6285606502</v>
      </c>
      <c r="M3326" s="38">
        <f>IF(OR(Beazley_data[[#This Row],[total_RC]]&lt;0.6,Beazley_data[[#This Row],[total_RC]]&gt;2),1,Beazley_data[[#This Row],[total_RC]])</f>
        <v>0.91865637871021599</v>
      </c>
      <c r="P3326" s="39" t="str">
        <f>Beazley_data[[#This Row],[key]]</f>
        <v>XA2015</v>
      </c>
      <c r="Q3326" s="40">
        <f>Beazley_data[[#This Row],[WEP]]</f>
        <v>81299718.971200004</v>
      </c>
      <c r="R3326" s="40">
        <f t="shared" si="411"/>
        <v>81294720.716253594</v>
      </c>
      <c r="S3326" s="41">
        <f t="shared" si="412"/>
        <v>-6.1483143091865418E-5</v>
      </c>
      <c r="U3326" s="42">
        <f>Beazley_data[[#This Row],[Acq_costs]]</f>
        <v>14050537.9016563</v>
      </c>
      <c r="V3326" s="40">
        <f t="shared" si="413"/>
        <v>13924271.45637</v>
      </c>
      <c r="W3326" s="43">
        <f t="shared" si="414"/>
        <v>-9.0680827131200716E-3</v>
      </c>
      <c r="Y3326" s="44">
        <f>Beazley_data[[#This Row],[total_RC]]</f>
        <v>0.91865637871021599</v>
      </c>
      <c r="Z3326" s="45">
        <f t="shared" si="415"/>
        <v>0.91865985648567206</v>
      </c>
      <c r="AA3326" s="43">
        <f t="shared" si="416"/>
        <v>3.7857052656751695E-6</v>
      </c>
      <c r="AD3326" s="42">
        <f>Beazley_data[[#This Row],[Cat_incurred]]+Beazley_data[[#This Row],[incurred_exc_cat]]</f>
        <v>6765263.6285606502</v>
      </c>
      <c r="AE3326" s="40">
        <f t="shared" si="417"/>
        <v>6781797.8265800001</v>
      </c>
      <c r="AF3326" s="43">
        <f t="shared" si="418"/>
        <v>2.438025792297615E-3</v>
      </c>
    </row>
    <row r="3327" spans="1:32" x14ac:dyDescent="0.25">
      <c r="A3327" s="46" t="s">
        <v>3620</v>
      </c>
      <c r="B3327" s="46" t="s">
        <v>184</v>
      </c>
      <c r="C3327">
        <v>2016</v>
      </c>
      <c r="D3327" s="84">
        <v>77234834.864600003</v>
      </c>
      <c r="E3327">
        <v>13338187.363724099</v>
      </c>
      <c r="F3327">
        <v>12638499.802662499</v>
      </c>
      <c r="G3327">
        <v>12737792.5786625</v>
      </c>
      <c r="H3327">
        <v>1648671.4176</v>
      </c>
      <c r="I3327">
        <v>1680992.4176</v>
      </c>
      <c r="J3327">
        <v>0.962609497090684</v>
      </c>
      <c r="K3327">
        <v>14287171.2202625</v>
      </c>
      <c r="L3327">
        <v>14418784.9962625</v>
      </c>
      <c r="M3327" s="38">
        <f>IF(OR(Beazley_data[[#This Row],[total_RC]]&lt;0.6,Beazley_data[[#This Row],[total_RC]]&gt;2),1,Beazley_data[[#This Row],[total_RC]])</f>
        <v>0.962609497090684</v>
      </c>
      <c r="P3327" s="39" t="str">
        <f>Beazley_data[[#This Row],[key]]</f>
        <v>XA2016</v>
      </c>
      <c r="Q3327" s="40">
        <f>Beazley_data[[#This Row],[WEP]]</f>
        <v>77234834.864600003</v>
      </c>
      <c r="R3327" s="40">
        <f t="shared" si="411"/>
        <v>77237389.543632001</v>
      </c>
      <c r="S3327" s="41">
        <f t="shared" si="412"/>
        <v>3.3075678076286632E-5</v>
      </c>
      <c r="U3327" s="42">
        <f>Beazley_data[[#This Row],[Acq_costs]]</f>
        <v>13338187.363724099</v>
      </c>
      <c r="V3327" s="40">
        <f t="shared" si="413"/>
        <v>13027122.641055999</v>
      </c>
      <c r="W3327" s="43">
        <f t="shared" si="414"/>
        <v>-2.3878237062707558E-2</v>
      </c>
      <c r="Y3327" s="44">
        <f>Beazley_data[[#This Row],[total_RC]]</f>
        <v>0.962609497090684</v>
      </c>
      <c r="Z3327" s="45">
        <f t="shared" si="415"/>
        <v>0.96260313224438099</v>
      </c>
      <c r="AA3327" s="43">
        <f t="shared" si="416"/>
        <v>-6.6121188367302355E-6</v>
      </c>
      <c r="AD3327" s="42">
        <f>Beazley_data[[#This Row],[Cat_incurred]]+Beazley_data[[#This Row],[incurred_exc_cat]]</f>
        <v>14418784.9962625</v>
      </c>
      <c r="AE3327" s="40">
        <f t="shared" si="417"/>
        <v>14443809.889005501</v>
      </c>
      <c r="AF3327" s="43">
        <f t="shared" si="418"/>
        <v>1.7325686875766405E-3</v>
      </c>
    </row>
    <row r="3328" spans="1:32" x14ac:dyDescent="0.25">
      <c r="A3328" s="48" t="s">
        <v>3621</v>
      </c>
      <c r="B3328" s="48" t="s">
        <v>184</v>
      </c>
      <c r="C3328" s="49">
        <v>2017</v>
      </c>
      <c r="D3328" s="85">
        <v>85417022.756300002</v>
      </c>
      <c r="E3328" s="49">
        <v>14837455.0558208</v>
      </c>
      <c r="F3328" s="49">
        <v>158000662.96399999</v>
      </c>
      <c r="G3328" s="49">
        <v>159488279.98590001</v>
      </c>
      <c r="H3328" s="49">
        <v>3632803.2420999999</v>
      </c>
      <c r="I3328" s="49">
        <v>3632803.2420999999</v>
      </c>
      <c r="J3328" s="49">
        <v>0.98554623060344204</v>
      </c>
      <c r="K3328" s="49">
        <v>161633466.20609999</v>
      </c>
      <c r="L3328" s="49">
        <v>163121083.22799999</v>
      </c>
      <c r="M3328" s="38">
        <f>IF(OR(Beazley_data[[#This Row],[total_RC]]&lt;0.6,Beazley_data[[#This Row],[total_RC]]&gt;2),1,Beazley_data[[#This Row],[total_RC]])</f>
        <v>0.98554623060344204</v>
      </c>
      <c r="P3328" s="39" t="str">
        <f>Beazley_data[[#This Row],[key]]</f>
        <v>XA2017</v>
      </c>
      <c r="Q3328" s="40">
        <f>Beazley_data[[#This Row],[WEP]]</f>
        <v>85417022.756300002</v>
      </c>
      <c r="R3328" s="40">
        <f t="shared" si="411"/>
        <v>85084149.184605196</v>
      </c>
      <c r="S3328" s="41">
        <f t="shared" si="412"/>
        <v>-3.9122865408523716E-3</v>
      </c>
      <c r="U3328" s="42">
        <f>Beazley_data[[#This Row],[Acq_costs]]</f>
        <v>14837455.0558208</v>
      </c>
      <c r="V3328" s="40">
        <f t="shared" si="413"/>
        <v>12383620.4912339</v>
      </c>
      <c r="W3328" s="43">
        <f t="shared" si="414"/>
        <v>-0.19815162829997229</v>
      </c>
      <c r="Y3328" s="44">
        <f>Beazley_data[[#This Row],[total_RC]]</f>
        <v>0.98554623060344204</v>
      </c>
      <c r="Z3328" s="45">
        <f t="shared" si="415"/>
        <v>0.98532930660241402</v>
      </c>
      <c r="AA3328" s="43">
        <f t="shared" si="416"/>
        <v>-2.2015381007595291E-4</v>
      </c>
      <c r="AD3328" s="42">
        <f>Beazley_data[[#This Row],[Cat_incurred]]+Beazley_data[[#This Row],[incurred_exc_cat]]</f>
        <v>163121083.22800002</v>
      </c>
      <c r="AE3328" s="40">
        <f t="shared" si="417"/>
        <v>160293743.13440001</v>
      </c>
      <c r="AF3328" s="43">
        <f t="shared" si="418"/>
        <v>-1.7638493170811984E-2</v>
      </c>
    </row>
    <row r="3329" spans="1:32" x14ac:dyDescent="0.25">
      <c r="A3329" s="46" t="s">
        <v>3622</v>
      </c>
      <c r="B3329" s="46" t="s">
        <v>184</v>
      </c>
      <c r="C3329">
        <v>2018</v>
      </c>
      <c r="D3329" s="84">
        <v>88139979.216299996</v>
      </c>
      <c r="E3329">
        <v>15225047.551760901</v>
      </c>
      <c r="F3329">
        <v>117760242.3163</v>
      </c>
      <c r="G3329">
        <v>119430961.7237</v>
      </c>
      <c r="H3329">
        <v>1457077.0424657101</v>
      </c>
      <c r="I3329">
        <v>1534914.9806717599</v>
      </c>
      <c r="J3329">
        <v>1.0861465831457</v>
      </c>
      <c r="K3329">
        <v>119217319.358766</v>
      </c>
      <c r="L3329">
        <v>120965876.704372</v>
      </c>
      <c r="M3329" s="38">
        <f>IF(OR(Beazley_data[[#This Row],[total_RC]]&lt;0.6,Beazley_data[[#This Row],[total_RC]]&gt;2),1,Beazley_data[[#This Row],[total_RC]])</f>
        <v>1.0861465831457</v>
      </c>
      <c r="P3329" s="39" t="str">
        <f>Beazley_data[[#This Row],[key]]</f>
        <v>XA2018</v>
      </c>
      <c r="Q3329" s="40">
        <f>Beazley_data[[#This Row],[WEP]]</f>
        <v>88139979.216299996</v>
      </c>
      <c r="R3329" s="40">
        <f t="shared" si="411"/>
        <v>88197300.912846506</v>
      </c>
      <c r="S3329" s="41">
        <f t="shared" si="412"/>
        <v>6.4992574549592127E-4</v>
      </c>
      <c r="U3329" s="42">
        <f>Beazley_data[[#This Row],[Acq_costs]]</f>
        <v>15225047.551760901</v>
      </c>
      <c r="V3329" s="40">
        <f t="shared" si="413"/>
        <v>13431819.3330584</v>
      </c>
      <c r="W3329" s="43">
        <f t="shared" si="414"/>
        <v>-0.13350598115096787</v>
      </c>
      <c r="Y3329" s="44">
        <f>Beazley_data[[#This Row],[total_RC]]</f>
        <v>1.0861465831457</v>
      </c>
      <c r="Z3329" s="45">
        <f t="shared" si="415"/>
        <v>1.08610509253138</v>
      </c>
      <c r="AA3329" s="43">
        <f t="shared" si="416"/>
        <v>-3.8201288812038144E-5</v>
      </c>
      <c r="AD3329" s="42">
        <f>Beazley_data[[#This Row],[Cat_incurred]]+Beazley_data[[#This Row],[incurred_exc_cat]]</f>
        <v>120965876.70437177</v>
      </c>
      <c r="AE3329" s="40">
        <f t="shared" si="417"/>
        <v>123380777.322532</v>
      </c>
      <c r="AF3329" s="43">
        <f t="shared" si="418"/>
        <v>1.9572746018996105E-2</v>
      </c>
    </row>
    <row r="3330" spans="1:32" x14ac:dyDescent="0.25">
      <c r="A3330" s="48" t="s">
        <v>3623</v>
      </c>
      <c r="B3330" s="48" t="s">
        <v>184</v>
      </c>
      <c r="C3330" s="49">
        <v>2019</v>
      </c>
      <c r="D3330" s="85">
        <v>92407251.720300004</v>
      </c>
      <c r="E3330" s="49">
        <v>15741443.4285048</v>
      </c>
      <c r="F3330" s="49">
        <v>17025329.400600001</v>
      </c>
      <c r="G3330" s="49">
        <v>17278219.501600001</v>
      </c>
      <c r="H3330" s="49">
        <v>4206206.6469000001</v>
      </c>
      <c r="I3330" s="49">
        <v>4241294.5018999996</v>
      </c>
      <c r="J3330" s="49">
        <v>1.08834376362695</v>
      </c>
      <c r="K3330" s="49">
        <v>21231536.047499999</v>
      </c>
      <c r="L3330" s="49">
        <v>21519514.0035</v>
      </c>
      <c r="M3330" s="38">
        <f>IF(OR(Beazley_data[[#This Row],[total_RC]]&lt;0.6,Beazley_data[[#This Row],[total_RC]]&gt;2),1,Beazley_data[[#This Row],[total_RC]])</f>
        <v>1.08834376362695</v>
      </c>
      <c r="P3330" s="39" t="str">
        <f>Beazley_data[[#This Row],[key]]</f>
        <v>XA2019</v>
      </c>
      <c r="Q3330" s="40">
        <f>Beazley_data[[#This Row],[WEP]]</f>
        <v>92407251.720300004</v>
      </c>
      <c r="R3330" s="40">
        <f t="shared" ref="R3330:R3362" si="419">IFERROR(INDEX($AJ$4:$CZ$182,MATCH($B3330,$AI$4:$AI$182,0),MATCH($C3330&amp;"WEP",$AJ$1:$FQ$1,0)),0)</f>
        <v>92364738.248305604</v>
      </c>
      <c r="S3330" s="41">
        <f t="shared" ref="S3330:S3362" si="420">IFERROR((R3330-Q3330)/R3330,"no values")</f>
        <v>-4.6027816243153719E-4</v>
      </c>
      <c r="U3330" s="42">
        <f>Beazley_data[[#This Row],[Acq_costs]]</f>
        <v>15741443.4285048</v>
      </c>
      <c r="V3330" s="40">
        <f t="shared" ref="V3330:V3362" si="421">IFERROR(INDEX($AJ$4:$FQ$182,MATCH($B3330,$AI$4:$AI$182,0),MATCH($C3330&amp;"Acquisition Cost",$AJ$1:$FQ$1,0)),0)</f>
        <v>15469012.974755401</v>
      </c>
      <c r="W3330" s="43">
        <f t="shared" ref="W3330:W3362" si="422">IFERROR((V3330-U3330)/V3330,"no values")</f>
        <v>-1.7611366296866614E-2</v>
      </c>
      <c r="Y3330" s="44">
        <f>Beazley_data[[#This Row],[total_RC]]</f>
        <v>1.08834376362695</v>
      </c>
      <c r="Z3330" s="45">
        <f t="shared" ref="Z3330:Z3362" si="423">IFERROR(INDEX($AJ$4:$FQ$182,MATCH($B3330,$AI$4:$AI$182,0),MATCH($C3330&amp;"RC",$AJ$1:$FQ$1,0)),0)</f>
        <v>1.08831524012692</v>
      </c>
      <c r="AA3330" s="43">
        <f t="shared" ref="AA3330:AA3362" si="424">IFERROR((Z3330-Y3330)/Z3330,"no values")</f>
        <v>-2.6208858406303728E-5</v>
      </c>
      <c r="AD3330" s="42">
        <f>Beazley_data[[#This Row],[Cat_incurred]]+Beazley_data[[#This Row],[incurred_exc_cat]]</f>
        <v>21519514.0035</v>
      </c>
      <c r="AE3330" s="40">
        <f t="shared" ref="AE3330:AE3362" si="425">IFERROR(INDEX($AJ$4:$FQ$182,MATCH($B3330,$AI$4:$AI$182,0),MATCH($C3330&amp;"Total Incurred (Cat)",$AJ$1:$FQ$1,0)),0)+IFERROR(INDEX($AJ$4:$FQ$182,MATCH($B3330,$AI$4:$AI$182,0),MATCH($C3330&amp;"Total Incurred (Non Cat)",$AJ$1:$FQ$1,0)),0)</f>
        <v>20342157.503600001</v>
      </c>
      <c r="AF3330" s="43">
        <f t="shared" ref="AF3330:AF3362" si="426">IFERROR((AE3330-AD3330)/AE3330,"no values")</f>
        <v>-5.7877661191623291E-2</v>
      </c>
    </row>
    <row r="3331" spans="1:32" x14ac:dyDescent="0.25">
      <c r="A3331" s="46" t="s">
        <v>3624</v>
      </c>
      <c r="B3331" s="46" t="s">
        <v>184</v>
      </c>
      <c r="C3331">
        <v>2020</v>
      </c>
      <c r="D3331" s="84">
        <v>113697804.0478</v>
      </c>
      <c r="E3331">
        <v>19584781.588978101</v>
      </c>
      <c r="F3331">
        <v>110280111.565044</v>
      </c>
      <c r="G3331">
        <v>115950953.981644</v>
      </c>
      <c r="H3331">
        <v>1126456.4808</v>
      </c>
      <c r="I3331">
        <v>2136731.3158</v>
      </c>
      <c r="J3331">
        <v>1.1402356702757901</v>
      </c>
      <c r="K3331">
        <v>111406568.045844</v>
      </c>
      <c r="L3331">
        <v>118087685.297444</v>
      </c>
      <c r="M3331" s="38">
        <f>IF(OR(Beazley_data[[#This Row],[total_RC]]&lt;0.6,Beazley_data[[#This Row],[total_RC]]&gt;2),1,Beazley_data[[#This Row],[total_RC]])</f>
        <v>1.1402356702757901</v>
      </c>
      <c r="P3331" s="39" t="str">
        <f>Beazley_data[[#This Row],[key]]</f>
        <v>XA2020</v>
      </c>
      <c r="Q3331" s="40">
        <f>Beazley_data[[#This Row],[WEP]]</f>
        <v>113697804.0478</v>
      </c>
      <c r="R3331" s="40">
        <f t="shared" si="419"/>
        <v>110443813.06290001</v>
      </c>
      <c r="S3331" s="41">
        <f t="shared" si="420"/>
        <v>-2.9462863465668135E-2</v>
      </c>
      <c r="U3331" s="42">
        <f>Beazley_data[[#This Row],[Acq_costs]]</f>
        <v>19584781.588978101</v>
      </c>
      <c r="V3331" s="40">
        <f t="shared" si="421"/>
        <v>17649123.941399999</v>
      </c>
      <c r="W3331" s="43">
        <f t="shared" si="422"/>
        <v>-0.10967443222706257</v>
      </c>
      <c r="Y3331" s="44">
        <f>Beazley_data[[#This Row],[total_RC]]</f>
        <v>1.1402356702757901</v>
      </c>
      <c r="Z3331" s="45">
        <f t="shared" si="423"/>
        <v>1.1401022638518299</v>
      </c>
      <c r="AA3331" s="43">
        <f t="shared" si="424"/>
        <v>-1.1701268227421102E-4</v>
      </c>
      <c r="AD3331" s="42">
        <f>Beazley_data[[#This Row],[Cat_incurred]]+Beazley_data[[#This Row],[incurred_exc_cat]]</f>
        <v>118087685.297444</v>
      </c>
      <c r="AE3331" s="40">
        <f t="shared" si="425"/>
        <v>94579377.572600007</v>
      </c>
      <c r="AF3331" s="43">
        <f t="shared" si="426"/>
        <v>-0.24855638013475823</v>
      </c>
    </row>
    <row r="3332" spans="1:32" x14ac:dyDescent="0.25">
      <c r="A3332" s="48" t="s">
        <v>3625</v>
      </c>
      <c r="B3332" s="48" t="s">
        <v>184</v>
      </c>
      <c r="C3332" s="49">
        <v>2021</v>
      </c>
      <c r="D3332" s="85">
        <v>112718187.40109999</v>
      </c>
      <c r="E3332" s="49">
        <v>19059918.812376801</v>
      </c>
      <c r="F3332" s="49">
        <v>59858486.9921</v>
      </c>
      <c r="G3332" s="49">
        <v>63963618.886100002</v>
      </c>
      <c r="H3332" s="49">
        <v>498816.65950000001</v>
      </c>
      <c r="I3332" s="49">
        <v>515952.28950000001</v>
      </c>
      <c r="J3332" s="49">
        <v>1.1400712877015999</v>
      </c>
      <c r="K3332" s="49">
        <v>60357303.651600003</v>
      </c>
      <c r="L3332" s="49">
        <v>64479571.1756</v>
      </c>
      <c r="M3332" s="38">
        <f>IF(OR(Beazley_data[[#This Row],[total_RC]]&lt;0.6,Beazley_data[[#This Row],[total_RC]]&gt;2),1,Beazley_data[[#This Row],[total_RC]])</f>
        <v>1.1400712877015999</v>
      </c>
      <c r="P3332" s="39" t="str">
        <f>Beazley_data[[#This Row],[key]]</f>
        <v>XA2021</v>
      </c>
      <c r="Q3332" s="40">
        <f>Beazley_data[[#This Row],[WEP]]</f>
        <v>112718187.40109999</v>
      </c>
      <c r="R3332" s="40">
        <f t="shared" si="419"/>
        <v>108787315.89662001</v>
      </c>
      <c r="S3332" s="41">
        <f t="shared" si="420"/>
        <v>-3.6133546195913822E-2</v>
      </c>
      <c r="U3332" s="42">
        <f>Beazley_data[[#This Row],[Acq_costs]]</f>
        <v>19059918.812376801</v>
      </c>
      <c r="V3332" s="40">
        <f t="shared" si="421"/>
        <v>17273653.886351999</v>
      </c>
      <c r="W3332" s="43">
        <f t="shared" si="422"/>
        <v>-0.1034097902955054</v>
      </c>
      <c r="Y3332" s="44">
        <f>Beazley_data[[#This Row],[total_RC]]</f>
        <v>1.1400712877015999</v>
      </c>
      <c r="Z3332" s="45">
        <f t="shared" si="423"/>
        <v>1.14080832061995</v>
      </c>
      <c r="AA3332" s="43">
        <f t="shared" si="424"/>
        <v>6.4606201149506638E-4</v>
      </c>
      <c r="AD3332" s="42">
        <f>Beazley_data[[#This Row],[Cat_incurred]]+Beazley_data[[#This Row],[incurred_exc_cat]]</f>
        <v>64479571.1756</v>
      </c>
      <c r="AE3332" s="40">
        <f t="shared" si="425"/>
        <v>46510778.144500002</v>
      </c>
      <c r="AF3332" s="43">
        <f t="shared" si="426"/>
        <v>-0.38633610848811062</v>
      </c>
    </row>
    <row r="3333" spans="1:32" x14ac:dyDescent="0.25">
      <c r="A3333" s="46" t="s">
        <v>3626</v>
      </c>
      <c r="B3333" s="46" t="s">
        <v>184</v>
      </c>
      <c r="C3333">
        <v>2022</v>
      </c>
      <c r="D3333" s="84">
        <v>107339084.6356</v>
      </c>
      <c r="E3333">
        <v>18246536.144380301</v>
      </c>
      <c r="F3333">
        <v>49133256.136600003</v>
      </c>
      <c r="G3333">
        <v>61813911.294600002</v>
      </c>
      <c r="H3333">
        <v>0</v>
      </c>
      <c r="I3333">
        <v>633612.12</v>
      </c>
      <c r="J3333">
        <v>1.15125773781551</v>
      </c>
      <c r="K3333">
        <v>49133256.136600003</v>
      </c>
      <c r="L3333">
        <v>62447523.4146</v>
      </c>
      <c r="M3333" s="38">
        <f>IF(OR(Beazley_data[[#This Row],[total_RC]]&lt;0.6,Beazley_data[[#This Row],[total_RC]]&gt;2),1,Beazley_data[[#This Row],[total_RC]])</f>
        <v>1.15125773781551</v>
      </c>
      <c r="P3333" s="39" t="str">
        <f>Beazley_data[[#This Row],[key]]</f>
        <v>XA2022</v>
      </c>
      <c r="Q3333" s="40">
        <f>Beazley_data[[#This Row],[WEP]]</f>
        <v>107339084.6356</v>
      </c>
      <c r="R3333" s="40">
        <f t="shared" si="419"/>
        <v>35531558.091116004</v>
      </c>
      <c r="S3333" s="41">
        <f t="shared" si="420"/>
        <v>-2.0209506816544054</v>
      </c>
      <c r="U3333" s="42">
        <f>Beazley_data[[#This Row],[Acq_costs]]</f>
        <v>18246536.144380301</v>
      </c>
      <c r="V3333" s="40">
        <f t="shared" si="421"/>
        <v>5688632.7076359997</v>
      </c>
      <c r="W3333" s="43">
        <f t="shared" si="422"/>
        <v>-2.207543373276236</v>
      </c>
      <c r="Y3333" s="44">
        <f>Beazley_data[[#This Row],[total_RC]]</f>
        <v>1.15125773781551</v>
      </c>
      <c r="Z3333" s="45">
        <f t="shared" si="423"/>
        <v>1.10530754479732</v>
      </c>
      <c r="AA3333" s="43">
        <f t="shared" si="424"/>
        <v>-4.1572314632680726E-2</v>
      </c>
      <c r="AD3333" s="42">
        <f>Beazley_data[[#This Row],[Cat_incurred]]+Beazley_data[[#This Row],[incurred_exc_cat]]</f>
        <v>62447523.4146</v>
      </c>
      <c r="AE3333" s="40">
        <f t="shared" si="425"/>
        <v>0</v>
      </c>
      <c r="AF3333" s="43" t="str">
        <f t="shared" si="426"/>
        <v>no values</v>
      </c>
    </row>
    <row r="3334" spans="1:32" x14ac:dyDescent="0.25">
      <c r="A3334" s="48" t="s">
        <v>3627</v>
      </c>
      <c r="B3334" s="48" t="s">
        <v>184</v>
      </c>
      <c r="C3334" s="49">
        <v>2023</v>
      </c>
      <c r="D3334" s="85">
        <v>136801788.51769999</v>
      </c>
      <c r="E3334" s="49">
        <v>23429686.1348386</v>
      </c>
      <c r="F3334" s="49">
        <v>22378982.949499998</v>
      </c>
      <c r="G3334" s="49">
        <v>28149430.107661299</v>
      </c>
      <c r="H3334" s="49">
        <v>0</v>
      </c>
      <c r="I3334" s="49">
        <v>737790.24109999998</v>
      </c>
      <c r="J3334" s="49">
        <v>1.46619118130596</v>
      </c>
      <c r="K3334" s="49">
        <v>22378982.949499998</v>
      </c>
      <c r="L3334" s="49">
        <v>28887220.348761301</v>
      </c>
      <c r="M3334" s="38">
        <f>IF(OR(Beazley_data[[#This Row],[total_RC]]&lt;0.6,Beazley_data[[#This Row],[total_RC]]&gt;2),1,Beazley_data[[#This Row],[total_RC]])</f>
        <v>1.46619118130596</v>
      </c>
      <c r="P3334" s="39" t="str">
        <f>Beazley_data[[#This Row],[key]]</f>
        <v>XA2023</v>
      </c>
      <c r="Q3334" s="40">
        <f>Beazley_data[[#This Row],[WEP]]</f>
        <v>136801788.51769999</v>
      </c>
      <c r="R3334" s="40">
        <f t="shared" si="419"/>
        <v>0</v>
      </c>
      <c r="S3334" s="41" t="str">
        <f t="shared" si="420"/>
        <v>no values</v>
      </c>
      <c r="U3334" s="42">
        <f>Beazley_data[[#This Row],[Acq_costs]]</f>
        <v>23429686.1348386</v>
      </c>
      <c r="V3334" s="40">
        <f t="shared" si="421"/>
        <v>0</v>
      </c>
      <c r="W3334" s="43" t="str">
        <f t="shared" si="422"/>
        <v>no values</v>
      </c>
      <c r="Y3334" s="44">
        <f>Beazley_data[[#This Row],[total_RC]]</f>
        <v>1.46619118130596</v>
      </c>
      <c r="Z3334" s="45">
        <f t="shared" si="423"/>
        <v>0</v>
      </c>
      <c r="AA3334" s="43" t="str">
        <f t="shared" si="424"/>
        <v>no values</v>
      </c>
      <c r="AD3334" s="42">
        <f>Beazley_data[[#This Row],[Cat_incurred]]+Beazley_data[[#This Row],[incurred_exc_cat]]</f>
        <v>28887220.348761298</v>
      </c>
      <c r="AE3334" s="40">
        <f t="shared" si="425"/>
        <v>0</v>
      </c>
      <c r="AF3334" s="43" t="str">
        <f t="shared" si="426"/>
        <v>no values</v>
      </c>
    </row>
    <row r="3335" spans="1:32" x14ac:dyDescent="0.25">
      <c r="A3335" s="46" t="s">
        <v>3628</v>
      </c>
      <c r="B3335" s="46" t="s">
        <v>184</v>
      </c>
      <c r="C3335">
        <v>2024</v>
      </c>
      <c r="D3335" s="84">
        <v>66253172.9802</v>
      </c>
      <c r="E3335">
        <v>11038885.901201701</v>
      </c>
      <c r="F3335">
        <v>0</v>
      </c>
      <c r="G3335">
        <v>0</v>
      </c>
      <c r="H3335">
        <v>0</v>
      </c>
      <c r="I3335">
        <v>0</v>
      </c>
      <c r="J3335">
        <v>1.07186595879936</v>
      </c>
      <c r="K3335">
        <v>0</v>
      </c>
      <c r="L3335">
        <v>0</v>
      </c>
      <c r="M3335" s="38">
        <f>IF(OR(Beazley_data[[#This Row],[total_RC]]&lt;0.6,Beazley_data[[#This Row],[total_RC]]&gt;2),1,Beazley_data[[#This Row],[total_RC]])</f>
        <v>1.07186595879936</v>
      </c>
      <c r="P3335" s="39" t="str">
        <f>Beazley_data[[#This Row],[key]]</f>
        <v>XA2024</v>
      </c>
      <c r="Q3335" s="40">
        <f>Beazley_data[[#This Row],[WEP]]</f>
        <v>66253172.9802</v>
      </c>
      <c r="R3335" s="40">
        <f t="shared" si="419"/>
        <v>0</v>
      </c>
      <c r="S3335" s="41" t="str">
        <f t="shared" si="420"/>
        <v>no values</v>
      </c>
      <c r="U3335" s="42">
        <f>Beazley_data[[#This Row],[Acq_costs]]</f>
        <v>11038885.901201701</v>
      </c>
      <c r="V3335" s="40">
        <f t="shared" si="421"/>
        <v>0</v>
      </c>
      <c r="W3335" s="43" t="str">
        <f t="shared" si="422"/>
        <v>no values</v>
      </c>
      <c r="Y3335" s="44">
        <f>Beazley_data[[#This Row],[total_RC]]</f>
        <v>1.07186595879936</v>
      </c>
      <c r="Z3335" s="45">
        <f t="shared" si="423"/>
        <v>0</v>
      </c>
      <c r="AA3335" s="43" t="str">
        <f t="shared" si="424"/>
        <v>no values</v>
      </c>
      <c r="AD3335" s="42">
        <f>Beazley_data[[#This Row],[Cat_incurred]]+Beazley_data[[#This Row],[incurred_exc_cat]]</f>
        <v>0</v>
      </c>
      <c r="AE3335" s="40">
        <f t="shared" si="425"/>
        <v>0</v>
      </c>
      <c r="AF3335" s="43" t="str">
        <f t="shared" si="426"/>
        <v>no values</v>
      </c>
    </row>
    <row r="3336" spans="1:32" x14ac:dyDescent="0.25">
      <c r="A3336" s="48" t="s">
        <v>3629</v>
      </c>
      <c r="B3336" s="48" t="s">
        <v>185</v>
      </c>
      <c r="C3336" s="49">
        <v>1993</v>
      </c>
      <c r="D3336" s="85">
        <v>67528.607499999998</v>
      </c>
      <c r="E3336" s="49">
        <v>11952.2346470588</v>
      </c>
      <c r="F3336" s="49">
        <v>0</v>
      </c>
      <c r="G3336" s="49">
        <v>0</v>
      </c>
      <c r="H3336" s="49">
        <v>0</v>
      </c>
      <c r="I3336" s="49">
        <v>0</v>
      </c>
      <c r="J3336" s="49"/>
      <c r="K3336" s="49">
        <v>0</v>
      </c>
      <c r="L3336" s="49">
        <v>0</v>
      </c>
      <c r="M3336" s="38">
        <f>IF(OR(Beazley_data[[#This Row],[total_RC]]&lt;0.6,Beazley_data[[#This Row],[total_RC]]&gt;2),1,Beazley_data[[#This Row],[total_RC]])</f>
        <v>1</v>
      </c>
      <c r="P3336" s="39" t="str">
        <f>Beazley_data[[#This Row],[key]]</f>
        <v>XC1993</v>
      </c>
      <c r="Q3336" s="40">
        <f>Beazley_data[[#This Row],[WEP]]</f>
        <v>67528.607499999998</v>
      </c>
      <c r="R3336" s="40">
        <f t="shared" si="419"/>
        <v>0</v>
      </c>
      <c r="S3336" s="41" t="str">
        <f t="shared" si="420"/>
        <v>no values</v>
      </c>
      <c r="U3336" s="42">
        <f>Beazley_data[[#This Row],[Acq_costs]]</f>
        <v>11952.2346470588</v>
      </c>
      <c r="V3336" s="40">
        <f t="shared" si="421"/>
        <v>0</v>
      </c>
      <c r="W3336" s="43" t="str">
        <f t="shared" si="422"/>
        <v>no values</v>
      </c>
      <c r="Y3336" s="44">
        <f>Beazley_data[[#This Row],[total_RC]]</f>
        <v>0</v>
      </c>
      <c r="Z3336" s="45">
        <f t="shared" si="423"/>
        <v>0</v>
      </c>
      <c r="AA3336" s="43" t="str">
        <f t="shared" si="424"/>
        <v>no values</v>
      </c>
      <c r="AD3336" s="42">
        <f>Beazley_data[[#This Row],[Cat_incurred]]+Beazley_data[[#This Row],[incurred_exc_cat]]</f>
        <v>0</v>
      </c>
      <c r="AE3336" s="40">
        <f t="shared" si="425"/>
        <v>0</v>
      </c>
      <c r="AF3336" s="43" t="str">
        <f t="shared" si="426"/>
        <v>no values</v>
      </c>
    </row>
    <row r="3337" spans="1:32" x14ac:dyDescent="0.25">
      <c r="A3337" s="46" t="s">
        <v>3630</v>
      </c>
      <c r="B3337" s="46" t="s">
        <v>185</v>
      </c>
      <c r="C3337">
        <v>1994</v>
      </c>
      <c r="D3337" s="84">
        <v>224515.40330000001</v>
      </c>
      <c r="E3337">
        <v>39369.162601960801</v>
      </c>
      <c r="F3337">
        <v>0</v>
      </c>
      <c r="G3337">
        <v>0</v>
      </c>
      <c r="H3337">
        <v>0</v>
      </c>
      <c r="I3337">
        <v>0</v>
      </c>
      <c r="K3337">
        <v>0</v>
      </c>
      <c r="L3337">
        <v>0</v>
      </c>
      <c r="M3337" s="38">
        <f>IF(OR(Beazley_data[[#This Row],[total_RC]]&lt;0.6,Beazley_data[[#This Row],[total_RC]]&gt;2),1,Beazley_data[[#This Row],[total_RC]])</f>
        <v>1</v>
      </c>
      <c r="P3337" s="39" t="str">
        <f>Beazley_data[[#This Row],[key]]</f>
        <v>XC1994</v>
      </c>
      <c r="Q3337" s="40">
        <f>Beazley_data[[#This Row],[WEP]]</f>
        <v>224515.40330000001</v>
      </c>
      <c r="R3337" s="40">
        <f t="shared" si="419"/>
        <v>0</v>
      </c>
      <c r="S3337" s="41" t="str">
        <f t="shared" si="420"/>
        <v>no values</v>
      </c>
      <c r="U3337" s="42">
        <f>Beazley_data[[#This Row],[Acq_costs]]</f>
        <v>39369.162601960801</v>
      </c>
      <c r="V3337" s="40">
        <f t="shared" si="421"/>
        <v>0</v>
      </c>
      <c r="W3337" s="43" t="str">
        <f t="shared" si="422"/>
        <v>no values</v>
      </c>
      <c r="Y3337" s="44">
        <f>Beazley_data[[#This Row],[total_RC]]</f>
        <v>0</v>
      </c>
      <c r="Z3337" s="45">
        <f t="shared" si="423"/>
        <v>0</v>
      </c>
      <c r="AA3337" s="43" t="str">
        <f t="shared" si="424"/>
        <v>no values</v>
      </c>
      <c r="AD3337" s="42">
        <f>Beazley_data[[#This Row],[Cat_incurred]]+Beazley_data[[#This Row],[incurred_exc_cat]]</f>
        <v>0</v>
      </c>
      <c r="AE3337" s="40">
        <f t="shared" si="425"/>
        <v>0</v>
      </c>
      <c r="AF3337" s="43" t="str">
        <f t="shared" si="426"/>
        <v>no values</v>
      </c>
    </row>
    <row r="3338" spans="1:32" x14ac:dyDescent="0.25">
      <c r="A3338" s="48" t="s">
        <v>3631</v>
      </c>
      <c r="B3338" s="48" t="s">
        <v>185</v>
      </c>
      <c r="C3338" s="49">
        <v>1995</v>
      </c>
      <c r="D3338" s="85">
        <v>137726.69529999999</v>
      </c>
      <c r="E3338" s="49">
        <v>24304.710935294101</v>
      </c>
      <c r="F3338" s="49">
        <v>0</v>
      </c>
      <c r="G3338" s="49">
        <v>0</v>
      </c>
      <c r="H3338" s="49">
        <v>0</v>
      </c>
      <c r="I3338" s="49">
        <v>0</v>
      </c>
      <c r="J3338" s="49">
        <v>1.04526792819794</v>
      </c>
      <c r="K3338" s="49">
        <v>0</v>
      </c>
      <c r="L3338" s="49">
        <v>0</v>
      </c>
      <c r="M3338" s="38">
        <f>IF(OR(Beazley_data[[#This Row],[total_RC]]&lt;0.6,Beazley_data[[#This Row],[total_RC]]&gt;2),1,Beazley_data[[#This Row],[total_RC]])</f>
        <v>1.04526792819794</v>
      </c>
      <c r="P3338" s="39" t="str">
        <f>Beazley_data[[#This Row],[key]]</f>
        <v>XC1995</v>
      </c>
      <c r="Q3338" s="40">
        <f>Beazley_data[[#This Row],[WEP]]</f>
        <v>137726.69529999999</v>
      </c>
      <c r="R3338" s="40">
        <f t="shared" si="419"/>
        <v>0</v>
      </c>
      <c r="S3338" s="41" t="str">
        <f t="shared" si="420"/>
        <v>no values</v>
      </c>
      <c r="U3338" s="42">
        <f>Beazley_data[[#This Row],[Acq_costs]]</f>
        <v>24304.710935294101</v>
      </c>
      <c r="V3338" s="40">
        <f t="shared" si="421"/>
        <v>0</v>
      </c>
      <c r="W3338" s="43" t="str">
        <f t="shared" si="422"/>
        <v>no values</v>
      </c>
      <c r="Y3338" s="44">
        <f>Beazley_data[[#This Row],[total_RC]]</f>
        <v>1.04526792819794</v>
      </c>
      <c r="Z3338" s="45">
        <f t="shared" si="423"/>
        <v>0</v>
      </c>
      <c r="AA3338" s="43" t="str">
        <f t="shared" si="424"/>
        <v>no values</v>
      </c>
      <c r="AD3338" s="42">
        <f>Beazley_data[[#This Row],[Cat_incurred]]+Beazley_data[[#This Row],[incurred_exc_cat]]</f>
        <v>0</v>
      </c>
      <c r="AE3338" s="40">
        <f t="shared" si="425"/>
        <v>0</v>
      </c>
      <c r="AF3338" s="43" t="str">
        <f t="shared" si="426"/>
        <v>no values</v>
      </c>
    </row>
    <row r="3339" spans="1:32" x14ac:dyDescent="0.25">
      <c r="A3339" s="46" t="s">
        <v>3632</v>
      </c>
      <c r="B3339" s="46" t="s">
        <v>185</v>
      </c>
      <c r="C3339">
        <v>1996</v>
      </c>
      <c r="D3339" s="84">
        <v>137070.677</v>
      </c>
      <c r="E3339">
        <v>24188.942999999999</v>
      </c>
      <c r="F3339">
        <v>0</v>
      </c>
      <c r="G3339">
        <v>0</v>
      </c>
      <c r="H3339">
        <v>0</v>
      </c>
      <c r="I3339">
        <v>0</v>
      </c>
      <c r="J3339">
        <v>0.90497118352682604</v>
      </c>
      <c r="K3339">
        <v>0</v>
      </c>
      <c r="L3339">
        <v>0</v>
      </c>
      <c r="M3339" s="38">
        <f>IF(OR(Beazley_data[[#This Row],[total_RC]]&lt;0.6,Beazley_data[[#This Row],[total_RC]]&gt;2),1,Beazley_data[[#This Row],[total_RC]])</f>
        <v>0.90497118352682604</v>
      </c>
      <c r="P3339" s="39" t="str">
        <f>Beazley_data[[#This Row],[key]]</f>
        <v>XC1996</v>
      </c>
      <c r="Q3339" s="40">
        <f>Beazley_data[[#This Row],[WEP]]</f>
        <v>137070.677</v>
      </c>
      <c r="R3339" s="40">
        <f t="shared" si="419"/>
        <v>0</v>
      </c>
      <c r="S3339" s="41" t="str">
        <f t="shared" si="420"/>
        <v>no values</v>
      </c>
      <c r="U3339" s="42">
        <f>Beazley_data[[#This Row],[Acq_costs]]</f>
        <v>24188.942999999999</v>
      </c>
      <c r="V3339" s="40">
        <f t="shared" si="421"/>
        <v>0</v>
      </c>
      <c r="W3339" s="43" t="str">
        <f t="shared" si="422"/>
        <v>no values</v>
      </c>
      <c r="Y3339" s="44">
        <f>Beazley_data[[#This Row],[total_RC]]</f>
        <v>0.90497118352682604</v>
      </c>
      <c r="Z3339" s="45">
        <f t="shared" si="423"/>
        <v>0</v>
      </c>
      <c r="AA3339" s="43" t="str">
        <f t="shared" si="424"/>
        <v>no values</v>
      </c>
      <c r="AD3339" s="42">
        <f>Beazley_data[[#This Row],[Cat_incurred]]+Beazley_data[[#This Row],[incurred_exc_cat]]</f>
        <v>0</v>
      </c>
      <c r="AE3339" s="40">
        <f t="shared" si="425"/>
        <v>0</v>
      </c>
      <c r="AF3339" s="43" t="str">
        <f t="shared" si="426"/>
        <v>no values</v>
      </c>
    </row>
    <row r="3340" spans="1:32" x14ac:dyDescent="0.25">
      <c r="A3340" s="48" t="s">
        <v>3633</v>
      </c>
      <c r="B3340" s="48" t="s">
        <v>185</v>
      </c>
      <c r="C3340" s="49">
        <v>1997</v>
      </c>
      <c r="D3340" s="85">
        <v>112021.29270000001</v>
      </c>
      <c r="E3340" s="49">
        <v>19768.463417647101</v>
      </c>
      <c r="F3340" s="49">
        <v>0</v>
      </c>
      <c r="G3340" s="49">
        <v>0</v>
      </c>
      <c r="H3340" s="49">
        <v>0</v>
      </c>
      <c r="I3340" s="49">
        <v>0</v>
      </c>
      <c r="J3340" s="49">
        <v>0.80790344259818503</v>
      </c>
      <c r="K3340" s="49">
        <v>0</v>
      </c>
      <c r="L3340" s="49">
        <v>0</v>
      </c>
      <c r="M3340" s="38">
        <f>IF(OR(Beazley_data[[#This Row],[total_RC]]&lt;0.6,Beazley_data[[#This Row],[total_RC]]&gt;2),1,Beazley_data[[#This Row],[total_RC]])</f>
        <v>0.80790344259818503</v>
      </c>
      <c r="P3340" s="39" t="str">
        <f>Beazley_data[[#This Row],[key]]</f>
        <v>XC1997</v>
      </c>
      <c r="Q3340" s="40">
        <f>Beazley_data[[#This Row],[WEP]]</f>
        <v>112021.29270000001</v>
      </c>
      <c r="R3340" s="40">
        <f t="shared" si="419"/>
        <v>0</v>
      </c>
      <c r="S3340" s="41" t="str">
        <f t="shared" si="420"/>
        <v>no values</v>
      </c>
      <c r="U3340" s="42">
        <f>Beazley_data[[#This Row],[Acq_costs]]</f>
        <v>19768.463417647101</v>
      </c>
      <c r="V3340" s="40">
        <f t="shared" si="421"/>
        <v>0</v>
      </c>
      <c r="W3340" s="43" t="str">
        <f t="shared" si="422"/>
        <v>no values</v>
      </c>
      <c r="Y3340" s="44">
        <f>Beazley_data[[#This Row],[total_RC]]</f>
        <v>0.80790344259818503</v>
      </c>
      <c r="Z3340" s="45">
        <f t="shared" si="423"/>
        <v>0</v>
      </c>
      <c r="AA3340" s="43" t="str">
        <f t="shared" si="424"/>
        <v>no values</v>
      </c>
      <c r="AD3340" s="42">
        <f>Beazley_data[[#This Row],[Cat_incurred]]+Beazley_data[[#This Row],[incurred_exc_cat]]</f>
        <v>0</v>
      </c>
      <c r="AE3340" s="40">
        <f t="shared" si="425"/>
        <v>0</v>
      </c>
      <c r="AF3340" s="43" t="str">
        <f t="shared" si="426"/>
        <v>no values</v>
      </c>
    </row>
    <row r="3341" spans="1:32" x14ac:dyDescent="0.25">
      <c r="A3341" s="46" t="s">
        <v>3634</v>
      </c>
      <c r="B3341" s="46" t="s">
        <v>185</v>
      </c>
      <c r="C3341">
        <v>1998</v>
      </c>
      <c r="D3341" s="84">
        <v>2403213.6745000002</v>
      </c>
      <c r="E3341">
        <v>411978.53468876</v>
      </c>
      <c r="F3341">
        <v>375226.97080533003</v>
      </c>
      <c r="G3341">
        <v>375226.97080533003</v>
      </c>
      <c r="H3341">
        <v>1296264.83510852</v>
      </c>
      <c r="I3341">
        <v>1296264.83510852</v>
      </c>
      <c r="J3341">
        <v>0.97647553963049405</v>
      </c>
      <c r="K3341">
        <v>1671491.80591385</v>
      </c>
      <c r="L3341">
        <v>1671491.80591385</v>
      </c>
      <c r="M3341" s="38">
        <f>IF(OR(Beazley_data[[#This Row],[total_RC]]&lt;0.6,Beazley_data[[#This Row],[total_RC]]&gt;2),1,Beazley_data[[#This Row],[total_RC]])</f>
        <v>0.97647553963049405</v>
      </c>
      <c r="P3341" s="39" t="str">
        <f>Beazley_data[[#This Row],[key]]</f>
        <v>XC1998</v>
      </c>
      <c r="Q3341" s="40">
        <f>Beazley_data[[#This Row],[WEP]]</f>
        <v>2403213.6745000002</v>
      </c>
      <c r="R3341" s="40">
        <f t="shared" si="419"/>
        <v>0</v>
      </c>
      <c r="S3341" s="41" t="str">
        <f t="shared" si="420"/>
        <v>no values</v>
      </c>
      <c r="U3341" s="42">
        <f>Beazley_data[[#This Row],[Acq_costs]]</f>
        <v>411978.53468876</v>
      </c>
      <c r="V3341" s="40">
        <f t="shared" si="421"/>
        <v>0</v>
      </c>
      <c r="W3341" s="43" t="str">
        <f t="shared" si="422"/>
        <v>no values</v>
      </c>
      <c r="Y3341" s="44">
        <f>Beazley_data[[#This Row],[total_RC]]</f>
        <v>0.97647553963049405</v>
      </c>
      <c r="Z3341" s="45">
        <f t="shared" si="423"/>
        <v>0</v>
      </c>
      <c r="AA3341" s="43" t="str">
        <f t="shared" si="424"/>
        <v>no values</v>
      </c>
      <c r="AD3341" s="42">
        <f>Beazley_data[[#This Row],[Cat_incurred]]+Beazley_data[[#This Row],[incurred_exc_cat]]</f>
        <v>1671491.80591385</v>
      </c>
      <c r="AE3341" s="40">
        <f t="shared" si="425"/>
        <v>0</v>
      </c>
      <c r="AF3341" s="43" t="str">
        <f t="shared" si="426"/>
        <v>no values</v>
      </c>
    </row>
    <row r="3342" spans="1:32" x14ac:dyDescent="0.25">
      <c r="A3342" s="48" t="s">
        <v>3635</v>
      </c>
      <c r="B3342" s="48" t="s">
        <v>185</v>
      </c>
      <c r="C3342" s="49">
        <v>1999</v>
      </c>
      <c r="D3342" s="85">
        <v>4600542.3271000003</v>
      </c>
      <c r="E3342" s="49">
        <v>1122649.48480163</v>
      </c>
      <c r="F3342" s="49">
        <v>4046100.8747772798</v>
      </c>
      <c r="G3342" s="49">
        <v>4046100.8747772798</v>
      </c>
      <c r="H3342" s="49">
        <v>1932517.4818048601</v>
      </c>
      <c r="I3342" s="49">
        <v>1932517.4818048601</v>
      </c>
      <c r="J3342" s="49">
        <v>0.94205810354240205</v>
      </c>
      <c r="K3342" s="49">
        <v>5978618.3565821396</v>
      </c>
      <c r="L3342" s="49">
        <v>5978618.3565821396</v>
      </c>
      <c r="M3342" s="38">
        <f>IF(OR(Beazley_data[[#This Row],[total_RC]]&lt;0.6,Beazley_data[[#This Row],[total_RC]]&gt;2),1,Beazley_data[[#This Row],[total_RC]])</f>
        <v>0.94205810354240205</v>
      </c>
      <c r="P3342" s="39" t="str">
        <f>Beazley_data[[#This Row],[key]]</f>
        <v>XC1999</v>
      </c>
      <c r="Q3342" s="40">
        <f>Beazley_data[[#This Row],[WEP]]</f>
        <v>4600542.3271000003</v>
      </c>
      <c r="R3342" s="40">
        <f t="shared" si="419"/>
        <v>0</v>
      </c>
      <c r="S3342" s="41" t="str">
        <f t="shared" si="420"/>
        <v>no values</v>
      </c>
      <c r="U3342" s="42">
        <f>Beazley_data[[#This Row],[Acq_costs]]</f>
        <v>1122649.48480163</v>
      </c>
      <c r="V3342" s="40">
        <f t="shared" si="421"/>
        <v>0</v>
      </c>
      <c r="W3342" s="43" t="str">
        <f t="shared" si="422"/>
        <v>no values</v>
      </c>
      <c r="Y3342" s="44">
        <f>Beazley_data[[#This Row],[total_RC]]</f>
        <v>0.94205810354240205</v>
      </c>
      <c r="Z3342" s="45">
        <f t="shared" si="423"/>
        <v>0</v>
      </c>
      <c r="AA3342" s="43" t="str">
        <f t="shared" si="424"/>
        <v>no values</v>
      </c>
      <c r="AD3342" s="42">
        <f>Beazley_data[[#This Row],[Cat_incurred]]+Beazley_data[[#This Row],[incurred_exc_cat]]</f>
        <v>5978618.3565821396</v>
      </c>
      <c r="AE3342" s="40">
        <f t="shared" si="425"/>
        <v>0</v>
      </c>
      <c r="AF3342" s="43" t="str">
        <f t="shared" si="426"/>
        <v>no values</v>
      </c>
    </row>
    <row r="3343" spans="1:32" x14ac:dyDescent="0.25">
      <c r="A3343" s="46" t="s">
        <v>3636</v>
      </c>
      <c r="B3343" s="46" t="s">
        <v>185</v>
      </c>
      <c r="C3343">
        <v>2000</v>
      </c>
      <c r="D3343" s="84">
        <v>7667422.8585999999</v>
      </c>
      <c r="E3343">
        <v>1354550.0747899699</v>
      </c>
      <c r="F3343">
        <v>5696464.9687839104</v>
      </c>
      <c r="G3343">
        <v>5696464.9687839104</v>
      </c>
      <c r="H3343">
        <v>3720045.7264840798</v>
      </c>
      <c r="I3343">
        <v>3720045.7264840798</v>
      </c>
      <c r="J3343">
        <v>1.16414880843813</v>
      </c>
      <c r="K3343">
        <v>9416510.6952679902</v>
      </c>
      <c r="L3343">
        <v>9416510.6952679902</v>
      </c>
      <c r="M3343" s="38">
        <f>IF(OR(Beazley_data[[#This Row],[total_RC]]&lt;0.6,Beazley_data[[#This Row],[total_RC]]&gt;2),1,Beazley_data[[#This Row],[total_RC]])</f>
        <v>1.16414880843813</v>
      </c>
      <c r="P3343" s="39" t="str">
        <f>Beazley_data[[#This Row],[key]]</f>
        <v>XC2000</v>
      </c>
      <c r="Q3343" s="40">
        <f>Beazley_data[[#This Row],[WEP]]</f>
        <v>7667422.8585999999</v>
      </c>
      <c r="R3343" s="40">
        <f t="shared" si="419"/>
        <v>7708318.7457138197</v>
      </c>
      <c r="S3343" s="41">
        <f t="shared" si="420"/>
        <v>5.305422422569101E-3</v>
      </c>
      <c r="U3343" s="42">
        <f>Beazley_data[[#This Row],[Acq_costs]]</f>
        <v>1354550.0747899699</v>
      </c>
      <c r="V3343" s="40">
        <f t="shared" si="421"/>
        <v>1361833.2157294101</v>
      </c>
      <c r="W3343" s="43">
        <f t="shared" si="422"/>
        <v>5.3480417831776829E-3</v>
      </c>
      <c r="Y3343" s="44">
        <f>Beazley_data[[#This Row],[total_RC]]</f>
        <v>1.16414880843813</v>
      </c>
      <c r="Z3343" s="45">
        <f t="shared" si="423"/>
        <v>1.1638565444619999</v>
      </c>
      <c r="AA3343" s="43">
        <f t="shared" si="424"/>
        <v>-2.511168386866148E-4</v>
      </c>
      <c r="AD3343" s="42">
        <f>Beazley_data[[#This Row],[Cat_incurred]]+Beazley_data[[#This Row],[incurred_exc_cat]]</f>
        <v>9416510.6952679902</v>
      </c>
      <c r="AE3343" s="40">
        <f t="shared" si="425"/>
        <v>9479603.2964426093</v>
      </c>
      <c r="AF3343" s="43">
        <f t="shared" si="426"/>
        <v>6.6556161900040347E-3</v>
      </c>
    </row>
    <row r="3344" spans="1:32" x14ac:dyDescent="0.25">
      <c r="A3344" s="48" t="s">
        <v>3637</v>
      </c>
      <c r="B3344" s="48" t="s">
        <v>185</v>
      </c>
      <c r="C3344" s="49">
        <v>2001</v>
      </c>
      <c r="D3344" s="85">
        <v>20596698.2654</v>
      </c>
      <c r="E3344" s="49">
        <v>3655815.0676564001</v>
      </c>
      <c r="F3344" s="49">
        <v>64455972.408803202</v>
      </c>
      <c r="G3344" s="49">
        <v>64455972.408803202</v>
      </c>
      <c r="H3344" s="49">
        <v>8774588.8475880306</v>
      </c>
      <c r="I3344" s="49">
        <v>8774588.8475880306</v>
      </c>
      <c r="J3344" s="49">
        <v>1.0601353919377901</v>
      </c>
      <c r="K3344" s="49">
        <v>73230561.256391197</v>
      </c>
      <c r="L3344" s="49">
        <v>73230561.256391197</v>
      </c>
      <c r="M3344" s="38">
        <f>IF(OR(Beazley_data[[#This Row],[total_RC]]&lt;0.6,Beazley_data[[#This Row],[total_RC]]&gt;2),1,Beazley_data[[#This Row],[total_RC]])</f>
        <v>1.0601353919377901</v>
      </c>
      <c r="P3344" s="39" t="str">
        <f>Beazley_data[[#This Row],[key]]</f>
        <v>XC2001</v>
      </c>
      <c r="Q3344" s="40">
        <f>Beazley_data[[#This Row],[WEP]]</f>
        <v>20596698.2654</v>
      </c>
      <c r="R3344" s="40">
        <f t="shared" si="419"/>
        <v>20620858.856674802</v>
      </c>
      <c r="S3344" s="41">
        <f t="shared" si="420"/>
        <v>1.1716578558987158E-3</v>
      </c>
      <c r="U3344" s="42">
        <f>Beazley_data[[#This Row],[Acq_costs]]</f>
        <v>3655815.0676564001</v>
      </c>
      <c r="V3344" s="40">
        <f t="shared" si="421"/>
        <v>3644545.89265774</v>
      </c>
      <c r="W3344" s="43">
        <f t="shared" si="422"/>
        <v>-3.0920656044866536E-3</v>
      </c>
      <c r="Y3344" s="44">
        <f>Beazley_data[[#This Row],[total_RC]]</f>
        <v>1.0601353919377901</v>
      </c>
      <c r="Z3344" s="45">
        <f t="shared" si="423"/>
        <v>1.06019123665322</v>
      </c>
      <c r="AA3344" s="43">
        <f t="shared" si="424"/>
        <v>5.2674190749070453E-5</v>
      </c>
      <c r="AD3344" s="42">
        <f>Beazley_data[[#This Row],[Cat_incurred]]+Beazley_data[[#This Row],[incurred_exc_cat]]</f>
        <v>73230561.256391227</v>
      </c>
      <c r="AE3344" s="40">
        <f t="shared" si="425"/>
        <v>73259754.089877397</v>
      </c>
      <c r="AF3344" s="43">
        <f t="shared" si="426"/>
        <v>3.9848391315038922E-4</v>
      </c>
    </row>
    <row r="3345" spans="1:32" x14ac:dyDescent="0.25">
      <c r="A3345" s="46" t="s">
        <v>3638</v>
      </c>
      <c r="B3345" s="46" t="s">
        <v>185</v>
      </c>
      <c r="C3345">
        <v>2002</v>
      </c>
      <c r="D3345" s="84">
        <v>27144727.666900001</v>
      </c>
      <c r="E3345">
        <v>7908726.2083218303</v>
      </c>
      <c r="F3345">
        <v>385739.3149</v>
      </c>
      <c r="G3345">
        <v>385739.3149</v>
      </c>
      <c r="H3345">
        <v>8778249.2099738102</v>
      </c>
      <c r="I3345">
        <v>8778249.2099738102</v>
      </c>
      <c r="J3345">
        <v>1.86722233883079</v>
      </c>
      <c r="K3345">
        <v>9163988.5248738099</v>
      </c>
      <c r="L3345">
        <v>9163988.5248738099</v>
      </c>
      <c r="M3345" s="38">
        <f>IF(OR(Beazley_data[[#This Row],[total_RC]]&lt;0.6,Beazley_data[[#This Row],[total_RC]]&gt;2),1,Beazley_data[[#This Row],[total_RC]])</f>
        <v>1.86722233883079</v>
      </c>
      <c r="P3345" s="39" t="str">
        <f>Beazley_data[[#This Row],[key]]</f>
        <v>XC2002</v>
      </c>
      <c r="Q3345" s="40">
        <f>Beazley_data[[#This Row],[WEP]]</f>
        <v>27144727.666900001</v>
      </c>
      <c r="R3345" s="40">
        <f t="shared" si="419"/>
        <v>27189028.968416899</v>
      </c>
      <c r="S3345" s="41">
        <f t="shared" si="420"/>
        <v>1.6293815262162874E-3</v>
      </c>
      <c r="U3345" s="42">
        <f>Beazley_data[[#This Row],[Acq_costs]]</f>
        <v>7908726.2083218303</v>
      </c>
      <c r="V3345" s="40">
        <f t="shared" si="421"/>
        <v>7914092.4530495703</v>
      </c>
      <c r="W3345" s="43">
        <f t="shared" si="422"/>
        <v>6.7806192050135405E-4</v>
      </c>
      <c r="Y3345" s="44">
        <f>Beazley_data[[#This Row],[total_RC]]</f>
        <v>1.86722233883079</v>
      </c>
      <c r="Z3345" s="45">
        <f t="shared" si="423"/>
        <v>1.8660630511335301</v>
      </c>
      <c r="AA3345" s="43">
        <f t="shared" si="424"/>
        <v>-6.2124787078106608E-4</v>
      </c>
      <c r="AD3345" s="42">
        <f>Beazley_data[[#This Row],[Cat_incurred]]+Beazley_data[[#This Row],[incurred_exc_cat]]</f>
        <v>9163988.5248738099</v>
      </c>
      <c r="AE3345" s="40">
        <f t="shared" si="425"/>
        <v>9170930.3600056395</v>
      </c>
      <c r="AF3345" s="43">
        <f t="shared" si="426"/>
        <v>7.5693903010134035E-4</v>
      </c>
    </row>
    <row r="3346" spans="1:32" x14ac:dyDescent="0.25">
      <c r="A3346" s="48" t="s">
        <v>3639</v>
      </c>
      <c r="B3346" s="48" t="s">
        <v>185</v>
      </c>
      <c r="C3346" s="49">
        <v>2003</v>
      </c>
      <c r="D3346" s="85">
        <v>31441421.225900002</v>
      </c>
      <c r="E3346" s="49">
        <v>9053327.1098893099</v>
      </c>
      <c r="F3346" s="49">
        <v>2954336.2034478001</v>
      </c>
      <c r="G3346" s="49">
        <v>2954336.2034478001</v>
      </c>
      <c r="H3346" s="49">
        <v>9552303.4824848399</v>
      </c>
      <c r="I3346" s="49">
        <v>9552303.4824848399</v>
      </c>
      <c r="J3346" s="49">
        <v>1.05643469663225</v>
      </c>
      <c r="K3346" s="49">
        <v>12506639.685932601</v>
      </c>
      <c r="L3346" s="49">
        <v>12506639.685932601</v>
      </c>
      <c r="M3346" s="38">
        <f>IF(OR(Beazley_data[[#This Row],[total_RC]]&lt;0.6,Beazley_data[[#This Row],[total_RC]]&gt;2),1,Beazley_data[[#This Row],[total_RC]])</f>
        <v>1.05643469663225</v>
      </c>
      <c r="P3346" s="39" t="str">
        <f>Beazley_data[[#This Row],[key]]</f>
        <v>XC2003</v>
      </c>
      <c r="Q3346" s="40">
        <f>Beazley_data[[#This Row],[WEP]]</f>
        <v>31441421.225900002</v>
      </c>
      <c r="R3346" s="40">
        <f t="shared" si="419"/>
        <v>31565753.550096199</v>
      </c>
      <c r="S3346" s="41">
        <f t="shared" si="420"/>
        <v>3.9388359285919272E-3</v>
      </c>
      <c r="U3346" s="42">
        <f>Beazley_data[[#This Row],[Acq_costs]]</f>
        <v>9053327.1098893099</v>
      </c>
      <c r="V3346" s="40">
        <f t="shared" si="421"/>
        <v>9032430.5639986191</v>
      </c>
      <c r="W3346" s="43">
        <f t="shared" si="422"/>
        <v>-2.3135019685598278E-3</v>
      </c>
      <c r="Y3346" s="44">
        <f>Beazley_data[[#This Row],[total_RC]]</f>
        <v>1.05643469663225</v>
      </c>
      <c r="Z3346" s="45">
        <f t="shared" si="423"/>
        <v>1.0564181005421101</v>
      </c>
      <c r="AA3346" s="43">
        <f t="shared" si="424"/>
        <v>-1.5709774502552049E-5</v>
      </c>
      <c r="AD3346" s="42">
        <f>Beazley_data[[#This Row],[Cat_incurred]]+Beazley_data[[#This Row],[incurred_exc_cat]]</f>
        <v>12506639.68593264</v>
      </c>
      <c r="AE3346" s="40">
        <f t="shared" si="425"/>
        <v>12584027.731360801</v>
      </c>
      <c r="AF3346" s="43">
        <f t="shared" si="426"/>
        <v>6.1497039803322219E-3</v>
      </c>
    </row>
    <row r="3347" spans="1:32" x14ac:dyDescent="0.25">
      <c r="A3347" s="46" t="s">
        <v>3640</v>
      </c>
      <c r="B3347" s="46" t="s">
        <v>185</v>
      </c>
      <c r="C3347">
        <v>2004</v>
      </c>
      <c r="D3347" s="84">
        <v>31782793.7874</v>
      </c>
      <c r="E3347">
        <v>9527548.1444774102</v>
      </c>
      <c r="F3347">
        <v>20568708.1560596</v>
      </c>
      <c r="G3347">
        <v>20568708.1560596</v>
      </c>
      <c r="H3347">
        <v>8783913.1655958202</v>
      </c>
      <c r="I3347">
        <v>8783913.1655958202</v>
      </c>
      <c r="J3347">
        <v>0.99159799676303895</v>
      </c>
      <c r="K3347">
        <v>29352621.3216554</v>
      </c>
      <c r="L3347">
        <v>29352621.3216554</v>
      </c>
      <c r="M3347" s="38">
        <f>IF(OR(Beazley_data[[#This Row],[total_RC]]&lt;0.6,Beazley_data[[#This Row],[total_RC]]&gt;2),1,Beazley_data[[#This Row],[total_RC]])</f>
        <v>0.99159799676303895</v>
      </c>
      <c r="P3347" s="39" t="str">
        <f>Beazley_data[[#This Row],[key]]</f>
        <v>XC2004</v>
      </c>
      <c r="Q3347" s="40">
        <f>Beazley_data[[#This Row],[WEP]]</f>
        <v>31782793.7874</v>
      </c>
      <c r="R3347" s="40">
        <f t="shared" si="419"/>
        <v>31933581.8435231</v>
      </c>
      <c r="S3347" s="41">
        <f t="shared" si="420"/>
        <v>4.7219274324431498E-3</v>
      </c>
      <c r="U3347" s="42">
        <f>Beazley_data[[#This Row],[Acq_costs]]</f>
        <v>9527548.1444774102</v>
      </c>
      <c r="V3347" s="40">
        <f t="shared" si="421"/>
        <v>9255834.0022359695</v>
      </c>
      <c r="W3347" s="43">
        <f t="shared" si="422"/>
        <v>-2.9355986956529429E-2</v>
      </c>
      <c r="Y3347" s="44">
        <f>Beazley_data[[#This Row],[total_RC]]</f>
        <v>0.99159799676303895</v>
      </c>
      <c r="Z3347" s="45">
        <f t="shared" si="423"/>
        <v>0.99181554018846496</v>
      </c>
      <c r="AA3347" s="43">
        <f t="shared" si="424"/>
        <v>2.1933859332822796E-4</v>
      </c>
      <c r="AD3347" s="42">
        <f>Beazley_data[[#This Row],[Cat_incurred]]+Beazley_data[[#This Row],[incurred_exc_cat]]</f>
        <v>29352621.321655422</v>
      </c>
      <c r="AE3347" s="40">
        <f t="shared" si="425"/>
        <v>29419189.7623826</v>
      </c>
      <c r="AF3347" s="43">
        <f t="shared" si="426"/>
        <v>2.2627557476887755E-3</v>
      </c>
    </row>
    <row r="3348" spans="1:32" x14ac:dyDescent="0.25">
      <c r="A3348" s="48" t="s">
        <v>3641</v>
      </c>
      <c r="B3348" s="48" t="s">
        <v>185</v>
      </c>
      <c r="C3348" s="49">
        <v>2005</v>
      </c>
      <c r="D3348" s="85">
        <v>34293212.893799998</v>
      </c>
      <c r="E3348" s="49">
        <v>10619260.7422041</v>
      </c>
      <c r="F3348" s="49">
        <v>54267278.895099998</v>
      </c>
      <c r="G3348" s="49">
        <v>54267278.895099998</v>
      </c>
      <c r="H3348" s="49">
        <v>11848396.851778099</v>
      </c>
      <c r="I3348" s="49">
        <v>11848396.851778099</v>
      </c>
      <c r="J3348" s="49">
        <v>0.97078700477256896</v>
      </c>
      <c r="K3348" s="49">
        <v>66115675.746878102</v>
      </c>
      <c r="L3348" s="49">
        <v>66115675.746878102</v>
      </c>
      <c r="M3348" s="38">
        <f>IF(OR(Beazley_data[[#This Row],[total_RC]]&lt;0.6,Beazley_data[[#This Row],[total_RC]]&gt;2),1,Beazley_data[[#This Row],[total_RC]])</f>
        <v>0.97078700477256896</v>
      </c>
      <c r="P3348" s="39" t="str">
        <f>Beazley_data[[#This Row],[key]]</f>
        <v>XC2005</v>
      </c>
      <c r="Q3348" s="40">
        <f>Beazley_data[[#This Row],[WEP]]</f>
        <v>34293212.893799998</v>
      </c>
      <c r="R3348" s="40">
        <f t="shared" si="419"/>
        <v>34344257.877341203</v>
      </c>
      <c r="S3348" s="41">
        <f t="shared" si="420"/>
        <v>1.4862741749584495E-3</v>
      </c>
      <c r="U3348" s="42">
        <f>Beazley_data[[#This Row],[Acq_costs]]</f>
        <v>10619260.7422041</v>
      </c>
      <c r="V3348" s="40">
        <f t="shared" si="421"/>
        <v>9259483.8731220402</v>
      </c>
      <c r="W3348" s="43">
        <f t="shared" si="422"/>
        <v>-0.14685233947316989</v>
      </c>
      <c r="Y3348" s="44">
        <f>Beazley_data[[#This Row],[total_RC]]</f>
        <v>0.97078700477256896</v>
      </c>
      <c r="Z3348" s="45">
        <f t="shared" si="423"/>
        <v>0.97075352410035398</v>
      </c>
      <c r="AA3348" s="43">
        <f t="shared" si="424"/>
        <v>-3.4489364585113138E-5</v>
      </c>
      <c r="AD3348" s="42">
        <f>Beazley_data[[#This Row],[Cat_incurred]]+Beazley_data[[#This Row],[incurred_exc_cat]]</f>
        <v>66115675.746878095</v>
      </c>
      <c r="AE3348" s="40">
        <f t="shared" si="425"/>
        <v>65840008.714510597</v>
      </c>
      <c r="AF3348" s="43">
        <f t="shared" si="426"/>
        <v>-4.1869227806882554E-3</v>
      </c>
    </row>
    <row r="3349" spans="1:32" x14ac:dyDescent="0.25">
      <c r="A3349" s="46" t="s">
        <v>3642</v>
      </c>
      <c r="B3349" s="46" t="s">
        <v>185</v>
      </c>
      <c r="C3349">
        <v>2006</v>
      </c>
      <c r="D3349" s="84">
        <v>24896582.897300001</v>
      </c>
      <c r="E3349">
        <v>5776564.8435949404</v>
      </c>
      <c r="F3349">
        <v>3924320.4029000001</v>
      </c>
      <c r="G3349">
        <v>3924320.4029000001</v>
      </c>
      <c r="H3349">
        <v>10830902.7859143</v>
      </c>
      <c r="I3349">
        <v>10830902.7859143</v>
      </c>
      <c r="J3349">
        <v>1.41047017630037</v>
      </c>
      <c r="K3349">
        <v>14755223.188814299</v>
      </c>
      <c r="L3349">
        <v>14755223.188814299</v>
      </c>
      <c r="M3349" s="38">
        <f>IF(OR(Beazley_data[[#This Row],[total_RC]]&lt;0.6,Beazley_data[[#This Row],[total_RC]]&gt;2),1,Beazley_data[[#This Row],[total_RC]])</f>
        <v>1.41047017630037</v>
      </c>
      <c r="P3349" s="39" t="str">
        <f>Beazley_data[[#This Row],[key]]</f>
        <v>XC2006</v>
      </c>
      <c r="Q3349" s="40">
        <f>Beazley_data[[#This Row],[WEP]]</f>
        <v>24896582.897300001</v>
      </c>
      <c r="R3349" s="40">
        <f t="shared" si="419"/>
        <v>24956637.367835999</v>
      </c>
      <c r="S3349" s="41">
        <f t="shared" si="420"/>
        <v>2.4063526528375666E-3</v>
      </c>
      <c r="U3349" s="42">
        <f>Beazley_data[[#This Row],[Acq_costs]]</f>
        <v>5776564.8435949404</v>
      </c>
      <c r="V3349" s="40">
        <f t="shared" si="421"/>
        <v>5601383.6981737502</v>
      </c>
      <c r="W3349" s="43">
        <f t="shared" si="422"/>
        <v>-3.1274619783376999E-2</v>
      </c>
      <c r="Y3349" s="44">
        <f>Beazley_data[[#This Row],[total_RC]]</f>
        <v>1.41047017630037</v>
      </c>
      <c r="Z3349" s="45">
        <f t="shared" si="423"/>
        <v>1.4092836480226101</v>
      </c>
      <c r="AA3349" s="43">
        <f t="shared" si="424"/>
        <v>-8.4193716390928736E-4</v>
      </c>
      <c r="AD3349" s="42">
        <f>Beazley_data[[#This Row],[Cat_incurred]]+Beazley_data[[#This Row],[incurred_exc_cat]]</f>
        <v>14755223.188814301</v>
      </c>
      <c r="AE3349" s="40">
        <f t="shared" si="425"/>
        <v>14793428.1544914</v>
      </c>
      <c r="AF3349" s="43">
        <f t="shared" si="426"/>
        <v>2.5825633705801976E-3</v>
      </c>
    </row>
    <row r="3350" spans="1:32" x14ac:dyDescent="0.25">
      <c r="A3350" s="48" t="s">
        <v>3643</v>
      </c>
      <c r="B3350" s="48" t="s">
        <v>185</v>
      </c>
      <c r="C3350" s="49">
        <v>2007</v>
      </c>
      <c r="D3350" s="85">
        <v>23217909.563099999</v>
      </c>
      <c r="E3350" s="49">
        <v>4828458.7379439501</v>
      </c>
      <c r="F3350" s="49">
        <v>4075638.31585309</v>
      </c>
      <c r="G3350" s="49">
        <v>4075638.31585309</v>
      </c>
      <c r="H3350" s="49">
        <v>6423491.2347803796</v>
      </c>
      <c r="I3350" s="49">
        <v>6423491.2347803796</v>
      </c>
      <c r="J3350" s="49">
        <v>0.99436518801047202</v>
      </c>
      <c r="K3350" s="49">
        <v>10499129.550633499</v>
      </c>
      <c r="L3350" s="49">
        <v>10499129.550633499</v>
      </c>
      <c r="M3350" s="38">
        <f>IF(OR(Beazley_data[[#This Row],[total_RC]]&lt;0.6,Beazley_data[[#This Row],[total_RC]]&gt;2),1,Beazley_data[[#This Row],[total_RC]])</f>
        <v>0.99436518801047202</v>
      </c>
      <c r="P3350" s="39" t="str">
        <f>Beazley_data[[#This Row],[key]]</f>
        <v>XC2007</v>
      </c>
      <c r="Q3350" s="40">
        <f>Beazley_data[[#This Row],[WEP]]</f>
        <v>23217909.563099999</v>
      </c>
      <c r="R3350" s="40">
        <f t="shared" si="419"/>
        <v>23288425.424271401</v>
      </c>
      <c r="S3350" s="41">
        <f t="shared" si="420"/>
        <v>3.0279359762085843E-3</v>
      </c>
      <c r="U3350" s="42">
        <f>Beazley_data[[#This Row],[Acq_costs]]</f>
        <v>4828458.7379439501</v>
      </c>
      <c r="V3350" s="40">
        <f t="shared" si="421"/>
        <v>4736726.2437322596</v>
      </c>
      <c r="W3350" s="43">
        <f t="shared" si="422"/>
        <v>-1.9366222469173293E-2</v>
      </c>
      <c r="Y3350" s="44">
        <f>Beazley_data[[#This Row],[total_RC]]</f>
        <v>0.99436518801047202</v>
      </c>
      <c r="Z3350" s="45">
        <f t="shared" si="423"/>
        <v>0.994393874644665</v>
      </c>
      <c r="AA3350" s="43">
        <f t="shared" si="424"/>
        <v>2.8848361725102876E-5</v>
      </c>
      <c r="AD3350" s="42">
        <f>Beazley_data[[#This Row],[Cat_incurred]]+Beazley_data[[#This Row],[incurred_exc_cat]]</f>
        <v>10499129.55063347</v>
      </c>
      <c r="AE3350" s="40">
        <f t="shared" si="425"/>
        <v>10733189.4460955</v>
      </c>
      <c r="AF3350" s="43">
        <f t="shared" si="426"/>
        <v>2.180711489697747E-2</v>
      </c>
    </row>
    <row r="3351" spans="1:32" x14ac:dyDescent="0.25">
      <c r="A3351" s="46" t="s">
        <v>3644</v>
      </c>
      <c r="B3351" s="46" t="s">
        <v>185</v>
      </c>
      <c r="C3351">
        <v>2008</v>
      </c>
      <c r="D3351" s="84">
        <v>20507494.308400001</v>
      </c>
      <c r="E3351">
        <v>4844018.0494410004</v>
      </c>
      <c r="F3351">
        <v>8225962.5398000004</v>
      </c>
      <c r="G3351">
        <v>8225962.5398000004</v>
      </c>
      <c r="H3351">
        <v>4093738.4930869699</v>
      </c>
      <c r="I3351">
        <v>4093738.4930869699</v>
      </c>
      <c r="J3351">
        <v>0.96149963861369603</v>
      </c>
      <c r="K3351">
        <v>12319701.032887001</v>
      </c>
      <c r="L3351">
        <v>12319701.032887001</v>
      </c>
      <c r="M3351" s="38">
        <f>IF(OR(Beazley_data[[#This Row],[total_RC]]&lt;0.6,Beazley_data[[#This Row],[total_RC]]&gt;2),1,Beazley_data[[#This Row],[total_RC]])</f>
        <v>0.96149963861369603</v>
      </c>
      <c r="P3351" s="39" t="str">
        <f>Beazley_data[[#This Row],[key]]</f>
        <v>XC2008</v>
      </c>
      <c r="Q3351" s="40">
        <f>Beazley_data[[#This Row],[WEP]]</f>
        <v>20507494.308400001</v>
      </c>
      <c r="R3351" s="40">
        <f t="shared" si="419"/>
        <v>20585664.619990401</v>
      </c>
      <c r="S3351" s="41">
        <f t="shared" si="420"/>
        <v>3.7973178439179313E-3</v>
      </c>
      <c r="U3351" s="42">
        <f>Beazley_data[[#This Row],[Acq_costs]]</f>
        <v>4844018.0494410004</v>
      </c>
      <c r="V3351" s="40">
        <f t="shared" si="421"/>
        <v>4744119.7506928695</v>
      </c>
      <c r="W3351" s="43">
        <f t="shared" si="422"/>
        <v>-2.1057288601018336E-2</v>
      </c>
      <c r="Y3351" s="44">
        <f>Beazley_data[[#This Row],[total_RC]]</f>
        <v>0.96149963861369603</v>
      </c>
      <c r="Z3351" s="45">
        <f t="shared" si="423"/>
        <v>0.96154380434613995</v>
      </c>
      <c r="AA3351" s="43">
        <f t="shared" si="424"/>
        <v>4.5932106519012842E-5</v>
      </c>
      <c r="AD3351" s="42">
        <f>Beazley_data[[#This Row],[Cat_incurred]]+Beazley_data[[#This Row],[incurred_exc_cat]]</f>
        <v>12319701.032886971</v>
      </c>
      <c r="AE3351" s="40">
        <f t="shared" si="425"/>
        <v>12409778.073186601</v>
      </c>
      <c r="AF3351" s="43">
        <f t="shared" si="426"/>
        <v>7.2585536798805686E-3</v>
      </c>
    </row>
    <row r="3352" spans="1:32" x14ac:dyDescent="0.25">
      <c r="A3352" s="48" t="s">
        <v>3645</v>
      </c>
      <c r="B3352" s="48" t="s">
        <v>185</v>
      </c>
      <c r="C3352" s="49">
        <v>2009</v>
      </c>
      <c r="D3352" s="85">
        <v>21812040.782000002</v>
      </c>
      <c r="E3352" s="49">
        <v>4749378.75054143</v>
      </c>
      <c r="F3352" s="49">
        <v>1541069.1852800001</v>
      </c>
      <c r="G3352" s="49">
        <v>1542562.9803279501</v>
      </c>
      <c r="H3352" s="49">
        <v>6610840.8581969803</v>
      </c>
      <c r="I3352" s="49">
        <v>6855428.8572889296</v>
      </c>
      <c r="J3352" s="49">
        <v>1.07412997700822</v>
      </c>
      <c r="K3352" s="49">
        <v>8151910.0434769802</v>
      </c>
      <c r="L3352" s="49">
        <v>8397991.8376168795</v>
      </c>
      <c r="M3352" s="38">
        <f>IF(OR(Beazley_data[[#This Row],[total_RC]]&lt;0.6,Beazley_data[[#This Row],[total_RC]]&gt;2),1,Beazley_data[[#This Row],[total_RC]])</f>
        <v>1.07412997700822</v>
      </c>
      <c r="P3352" s="39" t="str">
        <f>Beazley_data[[#This Row],[key]]</f>
        <v>XC2009</v>
      </c>
      <c r="Q3352" s="40">
        <f>Beazley_data[[#This Row],[WEP]]</f>
        <v>21812040.782000002</v>
      </c>
      <c r="R3352" s="40">
        <f t="shared" si="419"/>
        <v>21925568.9469744</v>
      </c>
      <c r="S3352" s="41">
        <f t="shared" si="420"/>
        <v>5.1778891233773498E-3</v>
      </c>
      <c r="U3352" s="42">
        <f>Beazley_data[[#This Row],[Acq_costs]]</f>
        <v>4749378.75054143</v>
      </c>
      <c r="V3352" s="40">
        <f t="shared" si="421"/>
        <v>4682468.26636435</v>
      </c>
      <c r="W3352" s="43">
        <f t="shared" si="422"/>
        <v>-1.4289575576564852E-2</v>
      </c>
      <c r="Y3352" s="44">
        <f>Beazley_data[[#This Row],[total_RC]]</f>
        <v>1.07412997700822</v>
      </c>
      <c r="Z3352" s="45">
        <f t="shared" si="423"/>
        <v>1.0742037846352199</v>
      </c>
      <c r="AA3352" s="43">
        <f t="shared" si="424"/>
        <v>6.8709148166888083E-5</v>
      </c>
      <c r="AD3352" s="42">
        <f>Beazley_data[[#This Row],[Cat_incurred]]+Beazley_data[[#This Row],[incurred_exc_cat]]</f>
        <v>8397991.8376168795</v>
      </c>
      <c r="AE3352" s="40">
        <f t="shared" si="425"/>
        <v>8446686.2272432409</v>
      </c>
      <c r="AF3352" s="43">
        <f t="shared" si="426"/>
        <v>5.7649104413641629E-3</v>
      </c>
    </row>
    <row r="3353" spans="1:32" x14ac:dyDescent="0.25">
      <c r="A3353" s="46" t="s">
        <v>3646</v>
      </c>
      <c r="B3353" s="46" t="s">
        <v>185</v>
      </c>
      <c r="C3353">
        <v>2010</v>
      </c>
      <c r="D3353" s="84">
        <v>24935090.249899998</v>
      </c>
      <c r="E3353">
        <v>5726419.80487544</v>
      </c>
      <c r="F3353">
        <v>8545479.9757405501</v>
      </c>
      <c r="G3353">
        <v>9508293.4705246296</v>
      </c>
      <c r="H3353">
        <v>6072424.65508583</v>
      </c>
      <c r="I3353">
        <v>6462677.3693502201</v>
      </c>
      <c r="J3353">
        <v>0.96183609535291803</v>
      </c>
      <c r="K3353">
        <v>14617904.630826401</v>
      </c>
      <c r="L3353">
        <v>15970970.839874901</v>
      </c>
      <c r="M3353" s="38">
        <f>IF(OR(Beazley_data[[#This Row],[total_RC]]&lt;0.6,Beazley_data[[#This Row],[total_RC]]&gt;2),1,Beazley_data[[#This Row],[total_RC]])</f>
        <v>0.96183609535291803</v>
      </c>
      <c r="P3353" s="39" t="str">
        <f>Beazley_data[[#This Row],[key]]</f>
        <v>XC2010</v>
      </c>
      <c r="Q3353" s="40">
        <f>Beazley_data[[#This Row],[WEP]]</f>
        <v>24935090.249899998</v>
      </c>
      <c r="R3353" s="40">
        <f t="shared" si="419"/>
        <v>25092619.0333356</v>
      </c>
      <c r="S3353" s="41">
        <f t="shared" si="420"/>
        <v>6.2778932412883804E-3</v>
      </c>
      <c r="U3353" s="42">
        <f>Beazley_data[[#This Row],[Acq_costs]]</f>
        <v>5726419.80487544</v>
      </c>
      <c r="V3353" s="40">
        <f t="shared" si="421"/>
        <v>5409369.5835397197</v>
      </c>
      <c r="W3353" s="43">
        <f t="shared" si="422"/>
        <v>-5.8611306999706361E-2</v>
      </c>
      <c r="Y3353" s="44">
        <f>Beazley_data[[#This Row],[total_RC]]</f>
        <v>0.96183609535291803</v>
      </c>
      <c r="Z3353" s="45">
        <f t="shared" si="423"/>
        <v>0.96189794042492605</v>
      </c>
      <c r="AA3353" s="43">
        <f t="shared" si="424"/>
        <v>6.4294837746190538E-5</v>
      </c>
      <c r="AD3353" s="42">
        <f>Beazley_data[[#This Row],[Cat_incurred]]+Beazley_data[[#This Row],[incurred_exc_cat]]</f>
        <v>15970970.839874849</v>
      </c>
      <c r="AE3353" s="40">
        <f t="shared" si="425"/>
        <v>16413371.265269799</v>
      </c>
      <c r="AF3353" s="43">
        <f t="shared" si="426"/>
        <v>2.6953659808515783E-2</v>
      </c>
    </row>
    <row r="3354" spans="1:32" x14ac:dyDescent="0.25">
      <c r="A3354" s="48" t="s">
        <v>3647</v>
      </c>
      <c r="B3354" s="48" t="s">
        <v>185</v>
      </c>
      <c r="C3354" s="49">
        <v>2011</v>
      </c>
      <c r="D3354" s="85">
        <v>24394331.536800001</v>
      </c>
      <c r="E3354" s="49">
        <v>4669188.1592708901</v>
      </c>
      <c r="F3354" s="49">
        <v>13920063.881068001</v>
      </c>
      <c r="G3354" s="49">
        <v>13920700.021067999</v>
      </c>
      <c r="H3354" s="49">
        <v>5978364.6379827103</v>
      </c>
      <c r="I3354" s="49">
        <v>6042886.3367799995</v>
      </c>
      <c r="J3354" s="49">
        <v>1.0378976921904099</v>
      </c>
      <c r="K3354" s="49">
        <v>19898428.519050799</v>
      </c>
      <c r="L3354" s="49">
        <v>19963586.357848</v>
      </c>
      <c r="M3354" s="38">
        <f>IF(OR(Beazley_data[[#This Row],[total_RC]]&lt;0.6,Beazley_data[[#This Row],[total_RC]]&gt;2),1,Beazley_data[[#This Row],[total_RC]])</f>
        <v>1.0378976921904099</v>
      </c>
      <c r="P3354" s="39" t="str">
        <f>Beazley_data[[#This Row],[key]]</f>
        <v>XC2011</v>
      </c>
      <c r="Q3354" s="40">
        <f>Beazley_data[[#This Row],[WEP]]</f>
        <v>24394331.536800001</v>
      </c>
      <c r="R3354" s="40">
        <f t="shared" si="419"/>
        <v>24596559.603925001</v>
      </c>
      <c r="S3354" s="41">
        <f t="shared" si="420"/>
        <v>8.2218029830777428E-3</v>
      </c>
      <c r="U3354" s="42">
        <f>Beazley_data[[#This Row],[Acq_costs]]</f>
        <v>4669188.1592708901</v>
      </c>
      <c r="V3354" s="40">
        <f t="shared" si="421"/>
        <v>4268998.9734041598</v>
      </c>
      <c r="W3354" s="43">
        <f t="shared" si="422"/>
        <v>-9.3743097236590286E-2</v>
      </c>
      <c r="Y3354" s="44">
        <f>Beazley_data[[#This Row],[total_RC]]</f>
        <v>1.0378976921904099</v>
      </c>
      <c r="Z3354" s="45">
        <f t="shared" si="423"/>
        <v>1.03860757212095</v>
      </c>
      <c r="AA3354" s="43">
        <f t="shared" si="424"/>
        <v>6.8349196519952766E-4</v>
      </c>
      <c r="AD3354" s="42">
        <f>Beazley_data[[#This Row],[Cat_incurred]]+Beazley_data[[#This Row],[incurred_exc_cat]]</f>
        <v>19963586.357848</v>
      </c>
      <c r="AE3354" s="40">
        <f t="shared" si="425"/>
        <v>20463241.982336801</v>
      </c>
      <c r="AF3354" s="43">
        <f t="shared" si="426"/>
        <v>2.4417226992677267E-2</v>
      </c>
    </row>
    <row r="3355" spans="1:32" x14ac:dyDescent="0.25">
      <c r="A3355" s="46" t="s">
        <v>3648</v>
      </c>
      <c r="B3355" s="46" t="s">
        <v>185</v>
      </c>
      <c r="C3355">
        <v>2012</v>
      </c>
      <c r="D3355" s="84">
        <v>23075272.175799999</v>
      </c>
      <c r="E3355">
        <v>4193769.7269910802</v>
      </c>
      <c r="F3355">
        <v>3769188.3202</v>
      </c>
      <c r="G3355">
        <v>3772800.9251999999</v>
      </c>
      <c r="H3355">
        <v>4843767.8616752196</v>
      </c>
      <c r="I3355">
        <v>5075822.5366073204</v>
      </c>
      <c r="J3355">
        <v>1.1223587016205101</v>
      </c>
      <c r="K3355">
        <v>8612956.1818752196</v>
      </c>
      <c r="L3355">
        <v>8848623.4618073199</v>
      </c>
      <c r="M3355" s="38">
        <f>IF(OR(Beazley_data[[#This Row],[total_RC]]&lt;0.6,Beazley_data[[#This Row],[total_RC]]&gt;2),1,Beazley_data[[#This Row],[total_RC]])</f>
        <v>1.1223587016205101</v>
      </c>
      <c r="P3355" s="39" t="str">
        <f>Beazley_data[[#This Row],[key]]</f>
        <v>XC2012</v>
      </c>
      <c r="Q3355" s="40">
        <f>Beazley_data[[#This Row],[WEP]]</f>
        <v>23075272.175799999</v>
      </c>
      <c r="R3355" s="40">
        <f t="shared" si="419"/>
        <v>23279258.278012</v>
      </c>
      <c r="S3355" s="41">
        <f t="shared" si="420"/>
        <v>8.7625687973345787E-3</v>
      </c>
      <c r="U3355" s="42">
        <f>Beazley_data[[#This Row],[Acq_costs]]</f>
        <v>4193769.7269910802</v>
      </c>
      <c r="V3355" s="40">
        <f t="shared" si="421"/>
        <v>4076585.12211425</v>
      </c>
      <c r="W3355" s="43">
        <f t="shared" si="422"/>
        <v>-2.8745776517982897E-2</v>
      </c>
      <c r="Y3355" s="44">
        <f>Beazley_data[[#This Row],[total_RC]]</f>
        <v>1.1223587016205101</v>
      </c>
      <c r="Z3355" s="45">
        <f t="shared" si="423"/>
        <v>1.1243529589679899</v>
      </c>
      <c r="AA3355" s="43">
        <f t="shared" si="424"/>
        <v>1.7736933331952017E-3</v>
      </c>
      <c r="AD3355" s="42">
        <f>Beazley_data[[#This Row],[Cat_incurred]]+Beazley_data[[#This Row],[incurred_exc_cat]]</f>
        <v>8848623.4618073199</v>
      </c>
      <c r="AE3355" s="40">
        <f t="shared" si="425"/>
        <v>8995512.0243037809</v>
      </c>
      <c r="AF3355" s="43">
        <f t="shared" si="426"/>
        <v>1.6329094119334423E-2</v>
      </c>
    </row>
    <row r="3356" spans="1:32" x14ac:dyDescent="0.25">
      <c r="A3356" s="48" t="s">
        <v>3649</v>
      </c>
      <c r="B3356" s="48" t="s">
        <v>185</v>
      </c>
      <c r="C3356" s="49">
        <v>2013</v>
      </c>
      <c r="D3356" s="85">
        <v>28889498.000700001</v>
      </c>
      <c r="E3356" s="49">
        <v>5509929.7539012497</v>
      </c>
      <c r="F3356" s="49">
        <v>9495259.7659185492</v>
      </c>
      <c r="G3356" s="49">
        <v>9496517.34943855</v>
      </c>
      <c r="H3356" s="49">
        <v>11374187.7822544</v>
      </c>
      <c r="I3356" s="49">
        <v>11623631.382513</v>
      </c>
      <c r="J3356" s="49">
        <v>0.97598279943848998</v>
      </c>
      <c r="K3356" s="49">
        <v>20869447.548172899</v>
      </c>
      <c r="L3356" s="49">
        <v>21120148.731951602</v>
      </c>
      <c r="M3356" s="38">
        <f>IF(OR(Beazley_data[[#This Row],[total_RC]]&lt;0.6,Beazley_data[[#This Row],[total_RC]]&gt;2),1,Beazley_data[[#This Row],[total_RC]])</f>
        <v>0.97598279943848998</v>
      </c>
      <c r="P3356" s="39" t="str">
        <f>Beazley_data[[#This Row],[key]]</f>
        <v>XC2013</v>
      </c>
      <c r="Q3356" s="40">
        <f>Beazley_data[[#This Row],[WEP]]</f>
        <v>28889498.000700001</v>
      </c>
      <c r="R3356" s="40">
        <f t="shared" si="419"/>
        <v>30035326.6499842</v>
      </c>
      <c r="S3356" s="41">
        <f t="shared" si="420"/>
        <v>3.814936533359798E-2</v>
      </c>
      <c r="U3356" s="42">
        <f>Beazley_data[[#This Row],[Acq_costs]]</f>
        <v>5509929.7539012497</v>
      </c>
      <c r="V3356" s="40">
        <f t="shared" si="421"/>
        <v>5198383.5289735999</v>
      </c>
      <c r="W3356" s="43">
        <f t="shared" si="422"/>
        <v>-5.9931365816166204E-2</v>
      </c>
      <c r="Y3356" s="44">
        <f>Beazley_data[[#This Row],[total_RC]]</f>
        <v>0.97598279943848998</v>
      </c>
      <c r="Z3356" s="45">
        <f t="shared" si="423"/>
        <v>0.976241096428074</v>
      </c>
      <c r="AA3356" s="43">
        <f t="shared" si="424"/>
        <v>2.6458319622999751E-4</v>
      </c>
      <c r="AD3356" s="42">
        <f>Beazley_data[[#This Row],[Cat_incurred]]+Beazley_data[[#This Row],[incurred_exc_cat]]</f>
        <v>21120148.73195155</v>
      </c>
      <c r="AE3356" s="40">
        <f t="shared" si="425"/>
        <v>21359664.5093376</v>
      </c>
      <c r="AF3356" s="43">
        <f t="shared" si="426"/>
        <v>1.1213461582289546E-2</v>
      </c>
    </row>
    <row r="3357" spans="1:32" x14ac:dyDescent="0.25">
      <c r="A3357" s="46" t="s">
        <v>3650</v>
      </c>
      <c r="B3357" s="46" t="s">
        <v>185</v>
      </c>
      <c r="C3357">
        <v>2014</v>
      </c>
      <c r="D3357" s="84">
        <v>26863571.8248</v>
      </c>
      <c r="E3357">
        <v>5137295.1752448399</v>
      </c>
      <c r="F3357">
        <v>7779587.9809587998</v>
      </c>
      <c r="G3357">
        <v>7779587.9809587998</v>
      </c>
      <c r="H3357">
        <v>7292784.9983323803</v>
      </c>
      <c r="I3357">
        <v>7654041.0122697596</v>
      </c>
      <c r="J3357">
        <v>0.91950838672027901</v>
      </c>
      <c r="K3357">
        <v>15072372.979291201</v>
      </c>
      <c r="L3357">
        <v>15433628.993228599</v>
      </c>
      <c r="M3357" s="38">
        <f>IF(OR(Beazley_data[[#This Row],[total_RC]]&lt;0.6,Beazley_data[[#This Row],[total_RC]]&gt;2),1,Beazley_data[[#This Row],[total_RC]])</f>
        <v>0.91950838672027901</v>
      </c>
      <c r="P3357" s="39" t="str">
        <f>Beazley_data[[#This Row],[key]]</f>
        <v>XC2014</v>
      </c>
      <c r="Q3357" s="40">
        <f>Beazley_data[[#This Row],[WEP]]</f>
        <v>26863571.8248</v>
      </c>
      <c r="R3357" s="40">
        <f t="shared" si="419"/>
        <v>27804931.766215999</v>
      </c>
      <c r="S3357" s="41">
        <f t="shared" si="420"/>
        <v>3.3855862310001622E-2</v>
      </c>
      <c r="U3357" s="42">
        <f>Beazley_data[[#This Row],[Acq_costs]]</f>
        <v>5137295.1752448399</v>
      </c>
      <c r="V3357" s="40">
        <f t="shared" si="421"/>
        <v>5064801.8965245197</v>
      </c>
      <c r="W3357" s="43">
        <f t="shared" si="422"/>
        <v>-1.4313151866821342E-2</v>
      </c>
      <c r="Y3357" s="44">
        <f>Beazley_data[[#This Row],[total_RC]]</f>
        <v>0.91950838672027901</v>
      </c>
      <c r="Z3357" s="45">
        <f t="shared" si="423"/>
        <v>0.92954467501247895</v>
      </c>
      <c r="AA3357" s="43">
        <f t="shared" si="424"/>
        <v>1.0796994014370745E-2</v>
      </c>
      <c r="AD3357" s="42">
        <f>Beazley_data[[#This Row],[Cat_incurred]]+Beazley_data[[#This Row],[incurred_exc_cat]]</f>
        <v>15433628.993228558</v>
      </c>
      <c r="AE3357" s="40">
        <f t="shared" si="425"/>
        <v>15838924.8193451</v>
      </c>
      <c r="AF3357" s="43">
        <f t="shared" si="426"/>
        <v>2.5588594600911767E-2</v>
      </c>
    </row>
    <row r="3358" spans="1:32" x14ac:dyDescent="0.25">
      <c r="A3358" s="48" t="s">
        <v>3651</v>
      </c>
      <c r="B3358" s="48" t="s">
        <v>185</v>
      </c>
      <c r="C3358" s="49">
        <v>2015</v>
      </c>
      <c r="D3358" s="85">
        <v>26405557.188299999</v>
      </c>
      <c r="E3358" s="49">
        <v>5250227.3950711396</v>
      </c>
      <c r="F3358" s="49">
        <v>5407208.6112279398</v>
      </c>
      <c r="G3358" s="49">
        <v>5405880.5187879195</v>
      </c>
      <c r="H3358" s="49">
        <v>10862686.950212101</v>
      </c>
      <c r="I3358" s="49">
        <v>11171545.909195401</v>
      </c>
      <c r="J3358" s="49">
        <v>0.97646181299307</v>
      </c>
      <c r="K3358" s="49">
        <v>16269895.56144</v>
      </c>
      <c r="L3358" s="49">
        <v>16577426.427983399</v>
      </c>
      <c r="M3358" s="38">
        <f>IF(OR(Beazley_data[[#This Row],[total_RC]]&lt;0.6,Beazley_data[[#This Row],[total_RC]]&gt;2),1,Beazley_data[[#This Row],[total_RC]])</f>
        <v>0.97646181299307</v>
      </c>
      <c r="P3358" s="39" t="str">
        <f>Beazley_data[[#This Row],[key]]</f>
        <v>XC2015</v>
      </c>
      <c r="Q3358" s="40">
        <f>Beazley_data[[#This Row],[WEP]]</f>
        <v>26405557.188299999</v>
      </c>
      <c r="R3358" s="40">
        <f t="shared" si="419"/>
        <v>27811831.717929099</v>
      </c>
      <c r="S3358" s="41">
        <f t="shared" si="420"/>
        <v>5.0563894672300026E-2</v>
      </c>
      <c r="U3358" s="42">
        <f>Beazley_data[[#This Row],[Acq_costs]]</f>
        <v>5250227.3950711396</v>
      </c>
      <c r="V3358" s="40">
        <f t="shared" si="421"/>
        <v>5084345.7043592101</v>
      </c>
      <c r="W3358" s="43">
        <f t="shared" si="422"/>
        <v>-3.2625966123764172E-2</v>
      </c>
      <c r="Y3358" s="44">
        <f>Beazley_data[[#This Row],[total_RC]]</f>
        <v>0.97646181299307</v>
      </c>
      <c r="Z3358" s="45">
        <f t="shared" si="423"/>
        <v>0.97346264597641097</v>
      </c>
      <c r="AA3358" s="43">
        <f t="shared" si="424"/>
        <v>-3.0809266581059017E-3</v>
      </c>
      <c r="AD3358" s="42">
        <f>Beazley_data[[#This Row],[Cat_incurred]]+Beazley_data[[#This Row],[incurred_exc_cat]]</f>
        <v>16577426.427983321</v>
      </c>
      <c r="AE3358" s="40">
        <f t="shared" si="425"/>
        <v>16830147.802802101</v>
      </c>
      <c r="AF3358" s="43">
        <f t="shared" si="426"/>
        <v>1.5015992597326043E-2</v>
      </c>
    </row>
    <row r="3359" spans="1:32" x14ac:dyDescent="0.25">
      <c r="A3359" s="46" t="s">
        <v>3652</v>
      </c>
      <c r="B3359" s="46" t="s">
        <v>185</v>
      </c>
      <c r="C3359">
        <v>2016</v>
      </c>
      <c r="D3359" s="84">
        <v>27357163.274700001</v>
      </c>
      <c r="E3359">
        <v>6459759.5298019098</v>
      </c>
      <c r="F3359">
        <v>8420902.4666127209</v>
      </c>
      <c r="G3359">
        <v>8665356.5152724795</v>
      </c>
      <c r="H3359">
        <v>12832642.020213399</v>
      </c>
      <c r="I3359">
        <v>13958390.236070201</v>
      </c>
      <c r="J3359">
        <v>0.981738170099131</v>
      </c>
      <c r="K3359">
        <v>21253544.486826099</v>
      </c>
      <c r="L3359">
        <v>22623746.751342699</v>
      </c>
      <c r="M3359" s="38">
        <f>IF(OR(Beazley_data[[#This Row],[total_RC]]&lt;0.6,Beazley_data[[#This Row],[total_RC]]&gt;2),1,Beazley_data[[#This Row],[total_RC]])</f>
        <v>0.981738170099131</v>
      </c>
      <c r="P3359" s="39" t="str">
        <f>Beazley_data[[#This Row],[key]]</f>
        <v>XC2016</v>
      </c>
      <c r="Q3359" s="40">
        <f>Beazley_data[[#This Row],[WEP]]</f>
        <v>27357163.274700001</v>
      </c>
      <c r="R3359" s="40">
        <f t="shared" si="419"/>
        <v>27546887.8301403</v>
      </c>
      <c r="S3359" s="41">
        <f t="shared" si="420"/>
        <v>6.8873317599497741E-3</v>
      </c>
      <c r="U3359" s="42">
        <f>Beazley_data[[#This Row],[Acq_costs]]</f>
        <v>6459759.5298019098</v>
      </c>
      <c r="V3359" s="40">
        <f t="shared" si="421"/>
        <v>6046526.9972517798</v>
      </c>
      <c r="W3359" s="43">
        <f t="shared" si="422"/>
        <v>-6.8342129744554073E-2</v>
      </c>
      <c r="Y3359" s="44">
        <f>Beazley_data[[#This Row],[total_RC]]</f>
        <v>0.981738170099131</v>
      </c>
      <c r="Z3359" s="45">
        <f t="shared" si="423"/>
        <v>0.969319751073067</v>
      </c>
      <c r="AA3359" s="43">
        <f t="shared" si="424"/>
        <v>-1.2811478371627549E-2</v>
      </c>
      <c r="AD3359" s="42">
        <f>Beazley_data[[#This Row],[Cat_incurred]]+Beazley_data[[#This Row],[incurred_exc_cat]]</f>
        <v>22623746.75134268</v>
      </c>
      <c r="AE3359" s="40">
        <f t="shared" si="425"/>
        <v>22991928.786699999</v>
      </c>
      <c r="AF3359" s="43">
        <f t="shared" si="426"/>
        <v>1.6013534087244513E-2</v>
      </c>
    </row>
    <row r="3360" spans="1:32" x14ac:dyDescent="0.25">
      <c r="A3360" s="48" t="s">
        <v>3653</v>
      </c>
      <c r="B3360" s="48" t="s">
        <v>185</v>
      </c>
      <c r="C3360" s="49">
        <v>2017</v>
      </c>
      <c r="D3360" s="85">
        <v>28712262.938299999</v>
      </c>
      <c r="E3360" s="49">
        <v>6191400.3338222299</v>
      </c>
      <c r="F3360" s="49">
        <v>32257196.747838601</v>
      </c>
      <c r="G3360" s="49">
        <v>32562448.363538601</v>
      </c>
      <c r="H3360" s="49">
        <v>11750175.340544701</v>
      </c>
      <c r="I3360" s="49">
        <v>12321036.953313001</v>
      </c>
      <c r="J3360" s="49">
        <v>1.0195926821879</v>
      </c>
      <c r="K3360" s="49">
        <v>44007372.088383198</v>
      </c>
      <c r="L3360" s="49">
        <v>44883485.316851497</v>
      </c>
      <c r="M3360" s="38">
        <f>IF(OR(Beazley_data[[#This Row],[total_RC]]&lt;0.6,Beazley_data[[#This Row],[total_RC]]&gt;2),1,Beazley_data[[#This Row],[total_RC]])</f>
        <v>1.0195926821879</v>
      </c>
      <c r="P3360" s="39" t="str">
        <f>Beazley_data[[#This Row],[key]]</f>
        <v>XC2017</v>
      </c>
      <c r="Q3360" s="40">
        <f>Beazley_data[[#This Row],[WEP]]</f>
        <v>28712262.938299999</v>
      </c>
      <c r="R3360" s="40">
        <f t="shared" si="419"/>
        <v>28657688.131950699</v>
      </c>
      <c r="S3360" s="41">
        <f t="shared" si="420"/>
        <v>-1.9043687717591544E-3</v>
      </c>
      <c r="U3360" s="42">
        <f>Beazley_data[[#This Row],[Acq_costs]]</f>
        <v>6191400.3338222299</v>
      </c>
      <c r="V3360" s="40">
        <f t="shared" si="421"/>
        <v>5741800.1212476799</v>
      </c>
      <c r="W3360" s="43">
        <f t="shared" si="422"/>
        <v>-7.8303006562487731E-2</v>
      </c>
      <c r="Y3360" s="44">
        <f>Beazley_data[[#This Row],[total_RC]]</f>
        <v>1.0195926821879</v>
      </c>
      <c r="Z3360" s="45">
        <f t="shared" si="423"/>
        <v>1.0105753900346</v>
      </c>
      <c r="AA3360" s="43">
        <f t="shared" si="424"/>
        <v>-8.9229287020252054E-3</v>
      </c>
      <c r="AD3360" s="42">
        <f>Beazley_data[[#This Row],[Cat_incurred]]+Beazley_data[[#This Row],[incurred_exc_cat]]</f>
        <v>44883485.316851601</v>
      </c>
      <c r="AE3360" s="40">
        <f t="shared" si="425"/>
        <v>45099294.417720497</v>
      </c>
      <c r="AF3360" s="43">
        <f t="shared" si="426"/>
        <v>4.7851990514534426E-3</v>
      </c>
    </row>
    <row r="3361" spans="1:32" x14ac:dyDescent="0.25">
      <c r="A3361" s="46" t="s">
        <v>3654</v>
      </c>
      <c r="B3361" s="46" t="s">
        <v>185</v>
      </c>
      <c r="C3361">
        <v>2018</v>
      </c>
      <c r="D3361" s="84">
        <v>30069782.629299998</v>
      </c>
      <c r="E3361">
        <v>5331677.8574553104</v>
      </c>
      <c r="F3361">
        <v>19376283.7803602</v>
      </c>
      <c r="G3361">
        <v>20114017.616392601</v>
      </c>
      <c r="H3361">
        <v>12530826.8728805</v>
      </c>
      <c r="I3361">
        <v>12763391.585762599</v>
      </c>
      <c r="J3361">
        <v>1.0692715933489501</v>
      </c>
      <c r="K3361">
        <v>31907110.653240699</v>
      </c>
      <c r="L3361">
        <v>32877409.202155199</v>
      </c>
      <c r="M3361" s="38">
        <f>IF(OR(Beazley_data[[#This Row],[total_RC]]&lt;0.6,Beazley_data[[#This Row],[total_RC]]&gt;2),1,Beazley_data[[#This Row],[total_RC]])</f>
        <v>1.0692715933489501</v>
      </c>
      <c r="P3361" s="39" t="str">
        <f>Beazley_data[[#This Row],[key]]</f>
        <v>XC2018</v>
      </c>
      <c r="Q3361" s="40">
        <f>Beazley_data[[#This Row],[WEP]]</f>
        <v>30069782.629299998</v>
      </c>
      <c r="R3361" s="40">
        <f t="shared" si="419"/>
        <v>30068369.861143399</v>
      </c>
      <c r="S3361" s="41">
        <f t="shared" si="420"/>
        <v>-4.6985192849610987E-5</v>
      </c>
      <c r="U3361" s="42">
        <f>Beazley_data[[#This Row],[Acq_costs]]</f>
        <v>5331677.8574553104</v>
      </c>
      <c r="V3361" s="40">
        <f t="shared" si="421"/>
        <v>4952828.5480241301</v>
      </c>
      <c r="W3361" s="43">
        <f t="shared" si="422"/>
        <v>-7.649150495676206E-2</v>
      </c>
      <c r="Y3361" s="44">
        <f>Beazley_data[[#This Row],[total_RC]]</f>
        <v>1.0692715933489501</v>
      </c>
      <c r="Z3361" s="45">
        <f t="shared" si="423"/>
        <v>1.0698090836927101</v>
      </c>
      <c r="AA3361" s="43">
        <f t="shared" si="424"/>
        <v>5.0241706857149615E-4</v>
      </c>
      <c r="AD3361" s="42">
        <f>Beazley_data[[#This Row],[Cat_incurred]]+Beazley_data[[#This Row],[incurred_exc_cat]]</f>
        <v>32877409.202155203</v>
      </c>
      <c r="AE3361" s="40">
        <f t="shared" si="425"/>
        <v>33380077.963778801</v>
      </c>
      <c r="AF3361" s="43">
        <f t="shared" si="426"/>
        <v>1.5058945103994414E-2</v>
      </c>
    </row>
    <row r="3362" spans="1:32" ht="14.4" thickBot="1" x14ac:dyDescent="0.3">
      <c r="A3362" s="48" t="s">
        <v>3655</v>
      </c>
      <c r="B3362" s="48" t="s">
        <v>185</v>
      </c>
      <c r="C3362" s="49">
        <v>2019</v>
      </c>
      <c r="D3362" s="85">
        <v>25184345.164099999</v>
      </c>
      <c r="E3362" s="49">
        <v>3861077.4180500498</v>
      </c>
      <c r="F3362" s="49">
        <v>9595012.3493522499</v>
      </c>
      <c r="G3362" s="49">
        <v>9832670.6243522502</v>
      </c>
      <c r="H3362" s="49">
        <v>10611221.5968487</v>
      </c>
      <c r="I3362" s="49">
        <v>11904103.672232199</v>
      </c>
      <c r="J3362" s="49">
        <v>1.08867630435347</v>
      </c>
      <c r="K3362" s="49">
        <v>20206233.9462009</v>
      </c>
      <c r="L3362" s="49">
        <v>21736774.296584502</v>
      </c>
      <c r="M3362" s="38">
        <f>IF(OR(Beazley_data[[#This Row],[total_RC]]&lt;0.6,Beazley_data[[#This Row],[total_RC]]&gt;2),1,Beazley_data[[#This Row],[total_RC]])</f>
        <v>1.08867630435347</v>
      </c>
      <c r="P3362" s="39" t="str">
        <f>Beazley_data[[#This Row],[key]]</f>
        <v>XC2019</v>
      </c>
      <c r="Q3362" s="40">
        <f>Beazley_data[[#This Row],[WEP]]</f>
        <v>25184345.164099999</v>
      </c>
      <c r="R3362" s="52">
        <f t="shared" si="419"/>
        <v>24281834.0349834</v>
      </c>
      <c r="S3362" s="53">
        <f t="shared" si="420"/>
        <v>-3.7168161507748133E-2</v>
      </c>
      <c r="U3362" s="42">
        <f>Beazley_data[[#This Row],[Acq_costs]]</f>
        <v>3861077.4180500498</v>
      </c>
      <c r="V3362" s="52">
        <f t="shared" si="421"/>
        <v>3596203.89803298</v>
      </c>
      <c r="W3362" s="54">
        <f t="shared" si="422"/>
        <v>-7.3653643543945865E-2</v>
      </c>
      <c r="Y3362" s="44">
        <f>Beazley_data[[#This Row],[total_RC]]</f>
        <v>1.08867630435347</v>
      </c>
      <c r="Z3362" s="55">
        <f t="shared" si="423"/>
        <v>1.0881290784725901</v>
      </c>
      <c r="AA3362" s="54">
        <f t="shared" si="424"/>
        <v>-5.0290530021309245E-4</v>
      </c>
      <c r="AD3362" s="42">
        <f>Beazley_data[[#This Row],[Cat_incurred]]+Beazley_data[[#This Row],[incurred_exc_cat]]</f>
        <v>21736774.29658445</v>
      </c>
      <c r="AE3362" s="52">
        <f t="shared" si="425"/>
        <v>14659494.4195586</v>
      </c>
      <c r="AF3362" s="54">
        <f t="shared" si="426"/>
        <v>-0.48277789632249463</v>
      </c>
    </row>
    <row r="3363" spans="1:32" x14ac:dyDescent="0.25">
      <c r="A3363" s="46" t="s">
        <v>3656</v>
      </c>
      <c r="B3363" s="46" t="s">
        <v>185</v>
      </c>
      <c r="C3363">
        <v>2020</v>
      </c>
      <c r="D3363" s="84">
        <v>21318018.448800001</v>
      </c>
      <c r="E3363">
        <v>3185049.0213121399</v>
      </c>
      <c r="F3363">
        <v>14556095.5300935</v>
      </c>
      <c r="G3363">
        <v>15712960.970961601</v>
      </c>
      <c r="H3363">
        <v>6312785.85749627</v>
      </c>
      <c r="I3363">
        <v>6941745.7427197397</v>
      </c>
      <c r="J3363">
        <v>1.1412208808622</v>
      </c>
      <c r="K3363">
        <v>20868881.387589701</v>
      </c>
      <c r="L3363">
        <v>22654706.713681299</v>
      </c>
      <c r="M3363" s="38">
        <f>IF(OR(Beazley_data[[#This Row],[total_RC]]&lt;0.6,Beazley_data[[#This Row],[total_RC]]&gt;2),1,Beazley_data[[#This Row],[total_RC]])</f>
        <v>1.1412208808622</v>
      </c>
      <c r="R3363" s="56"/>
      <c r="S3363" s="57"/>
      <c r="V3363" s="56"/>
      <c r="W3363" s="58"/>
      <c r="Z3363" s="59"/>
      <c r="AA3363" s="58"/>
      <c r="AE3363" s="56"/>
      <c r="AF3363" s="58"/>
    </row>
    <row r="3364" spans="1:32" x14ac:dyDescent="0.25">
      <c r="A3364" s="48" t="s">
        <v>3657</v>
      </c>
      <c r="B3364" s="48" t="s">
        <v>185</v>
      </c>
      <c r="C3364" s="60">
        <v>2021</v>
      </c>
      <c r="D3364" s="86">
        <v>16124104.843900001</v>
      </c>
      <c r="E3364" s="60">
        <v>2563698.16168743</v>
      </c>
      <c r="F3364" s="60">
        <v>578569.03339999996</v>
      </c>
      <c r="G3364" s="60">
        <v>951863.78889814997</v>
      </c>
      <c r="H3364" s="60">
        <v>6334477.6024552397</v>
      </c>
      <c r="I3364" s="61">
        <v>7382200.0955685601</v>
      </c>
      <c r="J3364" s="49">
        <v>1.2009176461443301</v>
      </c>
      <c r="K3364" s="49">
        <v>6913046.6358552398</v>
      </c>
      <c r="L3364" s="49">
        <v>8334063.8844667198</v>
      </c>
      <c r="M3364" s="38">
        <f>IF(OR(Beazley_data[[#This Row],[total_RC]]&lt;0.6,Beazley_data[[#This Row],[total_RC]]&gt;2),1,Beazley_data[[#This Row],[total_RC]])</f>
        <v>1.2009176461443301</v>
      </c>
      <c r="R3364" s="56"/>
      <c r="S3364" s="57"/>
      <c r="V3364" s="56"/>
      <c r="W3364" s="58"/>
      <c r="Z3364" s="59"/>
      <c r="AA3364" s="58"/>
      <c r="AE3364" s="56"/>
      <c r="AF3364" s="58"/>
    </row>
    <row r="3365" spans="1:32" x14ac:dyDescent="0.25">
      <c r="A3365" s="46" t="s">
        <v>3658</v>
      </c>
      <c r="B3365" s="46" t="s">
        <v>185</v>
      </c>
      <c r="C3365" s="62">
        <v>2022</v>
      </c>
      <c r="D3365" s="87">
        <v>14269362.112199999</v>
      </c>
      <c r="E3365" s="62">
        <v>2211701.5367150302</v>
      </c>
      <c r="F3365" s="62">
        <v>3325014.9182365499</v>
      </c>
      <c r="G3365" s="62">
        <v>5448917.4146227902</v>
      </c>
      <c r="H3365" s="62">
        <v>710649.17610000004</v>
      </c>
      <c r="I3365" s="63">
        <v>1993576.519392</v>
      </c>
      <c r="J3365">
        <v>1.15330109980905</v>
      </c>
      <c r="K3365">
        <v>4035664.0943365502</v>
      </c>
      <c r="L3365">
        <v>7442493.9340147898</v>
      </c>
      <c r="M3365" s="38">
        <f>IF(OR(Beazley_data[[#This Row],[total_RC]]&lt;0.6,Beazley_data[[#This Row],[total_RC]]&gt;2),1,Beazley_data[[#This Row],[total_RC]])</f>
        <v>1.15330109980905</v>
      </c>
      <c r="R3365" s="56"/>
      <c r="S3365" s="57"/>
      <c r="V3365" s="56"/>
      <c r="W3365" s="58"/>
      <c r="Z3365" s="59"/>
      <c r="AA3365" s="58"/>
      <c r="AE3365" s="56"/>
      <c r="AF3365" s="58"/>
    </row>
    <row r="3366" spans="1:32" x14ac:dyDescent="0.25">
      <c r="A3366" s="48" t="s">
        <v>3659</v>
      </c>
      <c r="B3366" s="48" t="s">
        <v>185</v>
      </c>
      <c r="C3366" s="60">
        <v>2023</v>
      </c>
      <c r="D3366" s="86">
        <v>14735813.3554</v>
      </c>
      <c r="E3366" s="60">
        <v>2440833.1762856198</v>
      </c>
      <c r="F3366" s="60">
        <v>107114.9476</v>
      </c>
      <c r="G3366" s="60">
        <v>368518.6066</v>
      </c>
      <c r="H3366" s="60">
        <v>11650.0951</v>
      </c>
      <c r="I3366" s="61">
        <v>639303.57259999996</v>
      </c>
      <c r="J3366" s="49">
        <v>1.23680254937037</v>
      </c>
      <c r="K3366" s="49">
        <v>118765.04270000001</v>
      </c>
      <c r="L3366" s="49">
        <v>1007822.1792</v>
      </c>
      <c r="M3366" s="38">
        <f>IF(OR(Beazley_data[[#This Row],[total_RC]]&lt;0.6,Beazley_data[[#This Row],[total_RC]]&gt;2),1,Beazley_data[[#This Row],[total_RC]])</f>
        <v>1.23680254937037</v>
      </c>
      <c r="R3366" s="56"/>
      <c r="S3366" s="57"/>
      <c r="V3366" s="56"/>
      <c r="W3366" s="58"/>
      <c r="Z3366" s="59"/>
      <c r="AA3366" s="58"/>
      <c r="AE3366" s="56"/>
      <c r="AF3366" s="58"/>
    </row>
    <row r="3367" spans="1:32" x14ac:dyDescent="0.25">
      <c r="A3367" s="46" t="s">
        <v>3660</v>
      </c>
      <c r="B3367" s="46" t="s">
        <v>185</v>
      </c>
      <c r="C3367" s="62">
        <v>2024</v>
      </c>
      <c r="D3367" s="87">
        <v>5838964.0897000004</v>
      </c>
      <c r="E3367" s="62">
        <v>903681.867680392</v>
      </c>
      <c r="F3367" s="62">
        <v>0</v>
      </c>
      <c r="G3367" s="62">
        <v>0</v>
      </c>
      <c r="H3367" s="62">
        <v>0</v>
      </c>
      <c r="I3367" s="63">
        <v>22237.5</v>
      </c>
      <c r="J3367">
        <v>1.2162854882620799</v>
      </c>
      <c r="K3367">
        <v>0</v>
      </c>
      <c r="L3367">
        <v>22237.5</v>
      </c>
      <c r="M3367" s="38">
        <f>IF(OR(Beazley_data[[#This Row],[total_RC]]&lt;0.6,Beazley_data[[#This Row],[total_RC]]&gt;2),1,Beazley_data[[#This Row],[total_RC]])</f>
        <v>1.2162854882620799</v>
      </c>
      <c r="R3367" s="56"/>
      <c r="S3367" s="57"/>
      <c r="V3367" s="56"/>
      <c r="W3367" s="58"/>
      <c r="Z3367" s="59"/>
      <c r="AA3367" s="58"/>
      <c r="AE3367" s="56"/>
      <c r="AF3367" s="58"/>
    </row>
    <row r="3368" spans="1:32" x14ac:dyDescent="0.25">
      <c r="A3368" s="48" t="s">
        <v>3661</v>
      </c>
      <c r="B3368" s="48" t="s">
        <v>3662</v>
      </c>
      <c r="C3368" s="60">
        <v>2003</v>
      </c>
      <c r="D3368" s="86">
        <v>2211283.094</v>
      </c>
      <c r="E3368" s="60">
        <v>1049620.8446785701</v>
      </c>
      <c r="F3368" s="60">
        <v>956.29137500000002</v>
      </c>
      <c r="G3368" s="60">
        <v>956.29137500000002</v>
      </c>
      <c r="H3368" s="60">
        <v>2546022.4545999998</v>
      </c>
      <c r="I3368" s="61">
        <v>2546022.4545999998</v>
      </c>
      <c r="J3368" s="49">
        <v>1.1100000000000001</v>
      </c>
      <c r="K3368" s="49">
        <v>2546978.7459749999</v>
      </c>
      <c r="L3368" s="49">
        <v>2546978.7459749999</v>
      </c>
      <c r="M3368" s="38">
        <f>IF(OR(Beazley_data[[#This Row],[total_RC]]&lt;0.6,Beazley_data[[#This Row],[total_RC]]&gt;2),1,Beazley_data[[#This Row],[total_RC]])</f>
        <v>1.1100000000000001</v>
      </c>
      <c r="R3368" s="56"/>
      <c r="S3368" s="57"/>
      <c r="V3368" s="56"/>
      <c r="W3368" s="58"/>
      <c r="Z3368" s="59"/>
      <c r="AA3368" s="58"/>
      <c r="AE3368" s="56"/>
      <c r="AF3368" s="58"/>
    </row>
    <row r="3369" spans="1:32" x14ac:dyDescent="0.25">
      <c r="A3369" s="46" t="s">
        <v>3663</v>
      </c>
      <c r="B3369" s="46" t="s">
        <v>3662</v>
      </c>
      <c r="C3369" s="62">
        <v>2004</v>
      </c>
      <c r="D3369" s="87">
        <v>771413.56079999998</v>
      </c>
      <c r="E3369" s="62">
        <v>144788.969815385</v>
      </c>
      <c r="F3369" s="62">
        <v>0</v>
      </c>
      <c r="G3369" s="62">
        <v>0</v>
      </c>
      <c r="H3369" s="62">
        <v>94198.708299999998</v>
      </c>
      <c r="I3369" s="63">
        <v>94198.708299999998</v>
      </c>
      <c r="J3369">
        <v>1.02098798137587</v>
      </c>
      <c r="K3369">
        <v>94198.708299999998</v>
      </c>
      <c r="L3369">
        <v>94198.708299999998</v>
      </c>
      <c r="M3369" s="38">
        <f>IF(OR(Beazley_data[[#This Row],[total_RC]]&lt;0.6,Beazley_data[[#This Row],[total_RC]]&gt;2),1,Beazley_data[[#This Row],[total_RC]])</f>
        <v>1.02098798137587</v>
      </c>
      <c r="R3369" s="56"/>
      <c r="S3369" s="57"/>
      <c r="V3369" s="56"/>
      <c r="W3369" s="58"/>
      <c r="Z3369" s="59"/>
      <c r="AA3369" s="58"/>
      <c r="AE3369" s="56"/>
      <c r="AF3369" s="58"/>
    </row>
    <row r="3370" spans="1:32" x14ac:dyDescent="0.25">
      <c r="A3370" s="48" t="s">
        <v>3664</v>
      </c>
      <c r="B3370" s="48" t="s">
        <v>186</v>
      </c>
      <c r="C3370" s="60">
        <v>1993</v>
      </c>
      <c r="D3370" s="86">
        <v>9711.0738000000001</v>
      </c>
      <c r="E3370" s="60">
        <v>1713.7189058823501</v>
      </c>
      <c r="F3370" s="60">
        <v>0</v>
      </c>
      <c r="G3370" s="60">
        <v>0</v>
      </c>
      <c r="H3370" s="60">
        <v>0</v>
      </c>
      <c r="I3370" s="61">
        <v>0</v>
      </c>
      <c r="J3370" s="49"/>
      <c r="K3370" s="49">
        <v>0</v>
      </c>
      <c r="L3370" s="49">
        <v>0</v>
      </c>
      <c r="M3370" s="38">
        <f>IF(OR(Beazley_data[[#This Row],[total_RC]]&lt;0.6,Beazley_data[[#This Row],[total_RC]]&gt;2),1,Beazley_data[[#This Row],[total_RC]])</f>
        <v>1</v>
      </c>
      <c r="R3370" s="56"/>
      <c r="S3370" s="57"/>
      <c r="V3370" s="56"/>
      <c r="W3370" s="58"/>
      <c r="Z3370" s="59"/>
      <c r="AA3370" s="58"/>
      <c r="AE3370" s="56"/>
      <c r="AF3370" s="58"/>
    </row>
    <row r="3371" spans="1:32" x14ac:dyDescent="0.25">
      <c r="A3371" s="46" t="s">
        <v>3665</v>
      </c>
      <c r="B3371" s="46" t="s">
        <v>187</v>
      </c>
      <c r="C3371" s="62">
        <v>2010</v>
      </c>
      <c r="D3371" s="87">
        <v>883841.18189999997</v>
      </c>
      <c r="E3371" s="62">
        <v>130108.284152288</v>
      </c>
      <c r="F3371" s="62">
        <v>4737.9594999999999</v>
      </c>
      <c r="G3371" s="62">
        <v>4737.9594999999999</v>
      </c>
      <c r="H3371" s="62">
        <v>0</v>
      </c>
      <c r="I3371" s="63">
        <v>0</v>
      </c>
      <c r="J3371">
        <v>1.01861976492546</v>
      </c>
      <c r="K3371">
        <v>4737.9594999999999</v>
      </c>
      <c r="L3371">
        <v>4737.9594999999999</v>
      </c>
      <c r="M3371" s="38">
        <f>IF(OR(Beazley_data[[#This Row],[total_RC]]&lt;0.6,Beazley_data[[#This Row],[total_RC]]&gt;2),1,Beazley_data[[#This Row],[total_RC]])</f>
        <v>1.01861976492546</v>
      </c>
      <c r="R3371" s="56"/>
      <c r="S3371" s="57"/>
      <c r="V3371" s="56"/>
      <c r="W3371" s="58"/>
      <c r="Z3371" s="59"/>
      <c r="AA3371" s="58"/>
      <c r="AE3371" s="56"/>
      <c r="AF3371" s="58"/>
    </row>
    <row r="3372" spans="1:32" x14ac:dyDescent="0.25">
      <c r="A3372" s="48" t="s">
        <v>3666</v>
      </c>
      <c r="B3372" s="48" t="s">
        <v>187</v>
      </c>
      <c r="C3372" s="60">
        <v>2011</v>
      </c>
      <c r="D3372" s="86">
        <v>1035918.6783</v>
      </c>
      <c r="E3372" s="60">
        <v>145102.219808108</v>
      </c>
      <c r="F3372" s="60">
        <v>1829.3035</v>
      </c>
      <c r="G3372" s="60">
        <v>1829.3035</v>
      </c>
      <c r="H3372" s="60">
        <v>84009.521299999993</v>
      </c>
      <c r="I3372" s="61">
        <v>84009.521299999993</v>
      </c>
      <c r="J3372" s="49">
        <v>0.983960379212521</v>
      </c>
      <c r="K3372" s="49">
        <v>85838.824800000002</v>
      </c>
      <c r="L3372" s="49">
        <v>85838.824800000002</v>
      </c>
      <c r="M3372" s="38">
        <f>IF(OR(Beazley_data[[#This Row],[total_RC]]&lt;0.6,Beazley_data[[#This Row],[total_RC]]&gt;2),1,Beazley_data[[#This Row],[total_RC]])</f>
        <v>0.983960379212521</v>
      </c>
      <c r="R3372" s="56"/>
      <c r="S3372" s="57"/>
      <c r="V3372" s="56"/>
      <c r="W3372" s="58"/>
      <c r="Z3372" s="59"/>
      <c r="AA3372" s="58"/>
      <c r="AE3372" s="56"/>
      <c r="AF3372" s="58"/>
    </row>
    <row r="3373" spans="1:32" x14ac:dyDescent="0.25">
      <c r="A3373" s="46" t="s">
        <v>3667</v>
      </c>
      <c r="B3373" s="46" t="s">
        <v>187</v>
      </c>
      <c r="C3373" s="62">
        <v>2012</v>
      </c>
      <c r="D3373" s="87">
        <v>2257676.1033000001</v>
      </c>
      <c r="E3373" s="62">
        <v>353004.33445976599</v>
      </c>
      <c r="F3373" s="62">
        <v>0</v>
      </c>
      <c r="G3373" s="62">
        <v>0</v>
      </c>
      <c r="H3373" s="62">
        <v>1888038.0404000001</v>
      </c>
      <c r="I3373" s="63">
        <v>1897384.7904000001</v>
      </c>
      <c r="J3373">
        <v>0.99431423085999104</v>
      </c>
      <c r="K3373">
        <v>1888038.0404000001</v>
      </c>
      <c r="L3373">
        <v>1897384.7904000001</v>
      </c>
      <c r="M3373" s="38">
        <f>IF(OR(Beazley_data[[#This Row],[total_RC]]&lt;0.6,Beazley_data[[#This Row],[total_RC]]&gt;2),1,Beazley_data[[#This Row],[total_RC]])</f>
        <v>0.99431423085999104</v>
      </c>
      <c r="R3373" s="56"/>
      <c r="S3373" s="57"/>
      <c r="V3373" s="56"/>
      <c r="W3373" s="58"/>
      <c r="Z3373" s="59"/>
      <c r="AA3373" s="58"/>
      <c r="AE3373" s="56"/>
      <c r="AF3373" s="58"/>
    </row>
    <row r="3374" spans="1:32" x14ac:dyDescent="0.25">
      <c r="A3374" s="48" t="s">
        <v>3668</v>
      </c>
      <c r="B3374" s="48" t="s">
        <v>187</v>
      </c>
      <c r="C3374" s="60">
        <v>2013</v>
      </c>
      <c r="D3374" s="86">
        <v>1433851.0844000001</v>
      </c>
      <c r="E3374" s="60">
        <v>227972.39019696001</v>
      </c>
      <c r="F3374" s="60">
        <v>0</v>
      </c>
      <c r="G3374" s="60">
        <v>0</v>
      </c>
      <c r="H3374" s="60">
        <v>949241.26859999995</v>
      </c>
      <c r="I3374" s="61">
        <v>1038552.7686</v>
      </c>
      <c r="J3374" s="49">
        <v>0.88683064298132097</v>
      </c>
      <c r="K3374" s="49">
        <v>949241.26859999995</v>
      </c>
      <c r="L3374" s="49">
        <v>1038552.7686</v>
      </c>
      <c r="M3374" s="38">
        <f>IF(OR(Beazley_data[[#This Row],[total_RC]]&lt;0.6,Beazley_data[[#This Row],[total_RC]]&gt;2),1,Beazley_data[[#This Row],[total_RC]])</f>
        <v>0.88683064298132097</v>
      </c>
      <c r="R3374" s="56"/>
      <c r="S3374" s="57"/>
      <c r="V3374" s="56"/>
      <c r="W3374" s="58"/>
      <c r="Z3374" s="59"/>
      <c r="AA3374" s="58"/>
      <c r="AE3374" s="56"/>
      <c r="AF3374" s="58"/>
    </row>
    <row r="3375" spans="1:32" x14ac:dyDescent="0.25">
      <c r="A3375" s="46" t="s">
        <v>3669</v>
      </c>
      <c r="B3375" s="46" t="s">
        <v>187</v>
      </c>
      <c r="C3375" s="62">
        <v>2014</v>
      </c>
      <c r="D3375" s="87">
        <v>1649830.7848</v>
      </c>
      <c r="E3375" s="62">
        <v>260258.796526797</v>
      </c>
      <c r="F3375" s="62">
        <v>0</v>
      </c>
      <c r="G3375" s="62">
        <v>0</v>
      </c>
      <c r="H3375" s="62">
        <v>64099.387699999999</v>
      </c>
      <c r="I3375" s="63">
        <v>91936.644499999995</v>
      </c>
      <c r="J3375">
        <v>0.95361710498385099</v>
      </c>
      <c r="K3375">
        <v>64099.387699999999</v>
      </c>
      <c r="L3375">
        <v>91936.644499999995</v>
      </c>
      <c r="M3375" s="38">
        <f>IF(OR(Beazley_data[[#This Row],[total_RC]]&lt;0.6,Beazley_data[[#This Row],[total_RC]]&gt;2),1,Beazley_data[[#This Row],[total_RC]])</f>
        <v>0.95361710498385099</v>
      </c>
      <c r="R3375" s="56"/>
      <c r="S3375" s="57"/>
      <c r="V3375" s="56"/>
      <c r="W3375" s="58"/>
      <c r="Z3375" s="59"/>
      <c r="AA3375" s="58"/>
      <c r="AE3375" s="56"/>
      <c r="AF3375" s="58"/>
    </row>
    <row r="3376" spans="1:32" x14ac:dyDescent="0.25">
      <c r="A3376" s="48" t="s">
        <v>3670</v>
      </c>
      <c r="B3376" s="48" t="s">
        <v>187</v>
      </c>
      <c r="C3376" s="60">
        <v>2015</v>
      </c>
      <c r="D3376" s="86">
        <v>1273936.1159999999</v>
      </c>
      <c r="E3376" s="60">
        <v>210020.92635294099</v>
      </c>
      <c r="F3376" s="60">
        <v>0</v>
      </c>
      <c r="G3376" s="60">
        <v>0</v>
      </c>
      <c r="H3376" s="60">
        <v>273911.66039999999</v>
      </c>
      <c r="I3376" s="61">
        <v>365583.66039999999</v>
      </c>
      <c r="J3376" s="49">
        <v>0.97633115327616804</v>
      </c>
      <c r="K3376" s="49">
        <v>273911.66039999999</v>
      </c>
      <c r="L3376" s="49">
        <v>365583.66039999999</v>
      </c>
      <c r="M3376" s="38">
        <f>IF(OR(Beazley_data[[#This Row],[total_RC]]&lt;0.6,Beazley_data[[#This Row],[total_RC]]&gt;2),1,Beazley_data[[#This Row],[total_RC]])</f>
        <v>0.97633115327616804</v>
      </c>
      <c r="R3376" s="56"/>
      <c r="S3376" s="57"/>
      <c r="V3376" s="56"/>
      <c r="W3376" s="58"/>
      <c r="Z3376" s="59"/>
      <c r="AA3376" s="58"/>
      <c r="AE3376" s="56"/>
      <c r="AF3376" s="58"/>
    </row>
    <row r="3377" spans="1:32" x14ac:dyDescent="0.25">
      <c r="A3377" s="46" t="s">
        <v>3671</v>
      </c>
      <c r="B3377" s="46" t="s">
        <v>187</v>
      </c>
      <c r="C3377" s="62">
        <v>2016</v>
      </c>
      <c r="D3377" s="87">
        <v>594209.50840000005</v>
      </c>
      <c r="E3377" s="62">
        <v>89814.030894117604</v>
      </c>
      <c r="F3377" s="62">
        <v>0</v>
      </c>
      <c r="G3377" s="62">
        <v>0</v>
      </c>
      <c r="H3377" s="62">
        <v>2658566.0055999998</v>
      </c>
      <c r="I3377" s="63">
        <v>2659999.0192</v>
      </c>
      <c r="J3377">
        <v>0.96148669522241204</v>
      </c>
      <c r="K3377">
        <v>2658566.0055999998</v>
      </c>
      <c r="L3377">
        <v>2659999.0192</v>
      </c>
      <c r="M3377" s="38">
        <f>IF(OR(Beazley_data[[#This Row],[total_RC]]&lt;0.6,Beazley_data[[#This Row],[total_RC]]&gt;2),1,Beazley_data[[#This Row],[total_RC]])</f>
        <v>0.96148669522241204</v>
      </c>
      <c r="R3377" s="56"/>
      <c r="S3377" s="57"/>
      <c r="V3377" s="56"/>
      <c r="W3377" s="58"/>
      <c r="Z3377" s="59"/>
      <c r="AA3377" s="58"/>
      <c r="AE3377" s="56"/>
      <c r="AF3377" s="58"/>
    </row>
    <row r="3378" spans="1:32" x14ac:dyDescent="0.25">
      <c r="A3378" s="48" t="s">
        <v>3672</v>
      </c>
      <c r="B3378" s="48" t="s">
        <v>187</v>
      </c>
      <c r="C3378" s="60">
        <v>2017</v>
      </c>
      <c r="D3378" s="86">
        <v>1256405.3019000001</v>
      </c>
      <c r="E3378" s="60">
        <v>206674.46504117601</v>
      </c>
      <c r="F3378" s="60">
        <v>437500</v>
      </c>
      <c r="G3378" s="60">
        <v>437500</v>
      </c>
      <c r="H3378" s="60">
        <v>0</v>
      </c>
      <c r="I3378" s="61">
        <v>0</v>
      </c>
      <c r="J3378" s="49">
        <v>0.95688433948864404</v>
      </c>
      <c r="K3378" s="49">
        <v>437500</v>
      </c>
      <c r="L3378" s="49">
        <v>437500</v>
      </c>
      <c r="M3378" s="38">
        <f>IF(OR(Beazley_data[[#This Row],[total_RC]]&lt;0.6,Beazley_data[[#This Row],[total_RC]]&gt;2),1,Beazley_data[[#This Row],[total_RC]])</f>
        <v>0.95688433948864404</v>
      </c>
      <c r="R3378" s="56"/>
      <c r="S3378" s="57"/>
      <c r="V3378" s="56"/>
      <c r="W3378" s="58"/>
      <c r="Z3378" s="59"/>
      <c r="AA3378" s="58"/>
      <c r="AE3378" s="56"/>
      <c r="AF3378" s="58"/>
    </row>
    <row r="3379" spans="1:32" x14ac:dyDescent="0.25">
      <c r="A3379" s="46" t="s">
        <v>3673</v>
      </c>
      <c r="B3379" s="46" t="s">
        <v>187</v>
      </c>
      <c r="C3379" s="62">
        <v>2018</v>
      </c>
      <c r="D3379" s="87">
        <v>1367137.1672</v>
      </c>
      <c r="E3379" s="62">
        <v>224978.91185882399</v>
      </c>
      <c r="F3379" s="62">
        <v>-122329</v>
      </c>
      <c r="G3379" s="62">
        <v>-122329</v>
      </c>
      <c r="H3379" s="62">
        <v>0</v>
      </c>
      <c r="I3379" s="63">
        <v>79146</v>
      </c>
      <c r="J3379">
        <v>1.0230597683750999</v>
      </c>
      <c r="K3379">
        <v>-122329</v>
      </c>
      <c r="L3379">
        <v>-43183</v>
      </c>
      <c r="M3379" s="38">
        <f>IF(OR(Beazley_data[[#This Row],[total_RC]]&lt;0.6,Beazley_data[[#This Row],[total_RC]]&gt;2),1,Beazley_data[[#This Row],[total_RC]])</f>
        <v>1.0230597683750999</v>
      </c>
      <c r="R3379" s="56"/>
      <c r="S3379" s="57"/>
      <c r="V3379" s="56"/>
      <c r="W3379" s="58"/>
      <c r="Z3379" s="59"/>
      <c r="AA3379" s="58"/>
      <c r="AE3379" s="56"/>
      <c r="AF3379" s="58"/>
    </row>
    <row r="3380" spans="1:32" x14ac:dyDescent="0.25">
      <c r="A3380" s="48" t="s">
        <v>3674</v>
      </c>
      <c r="B3380" s="48" t="s">
        <v>187</v>
      </c>
      <c r="C3380" s="60">
        <v>2019</v>
      </c>
      <c r="D3380" s="86">
        <v>3310383.0052</v>
      </c>
      <c r="E3380" s="60">
        <v>248351.23193352</v>
      </c>
      <c r="F3380" s="60">
        <v>0</v>
      </c>
      <c r="G3380" s="60">
        <v>0</v>
      </c>
      <c r="H3380" s="60">
        <v>0</v>
      </c>
      <c r="I3380" s="61">
        <v>0</v>
      </c>
      <c r="J3380" s="49">
        <v>1.0418324271899899</v>
      </c>
      <c r="K3380" s="49">
        <v>0</v>
      </c>
      <c r="L3380" s="49">
        <v>0</v>
      </c>
      <c r="M3380" s="38">
        <f>IF(OR(Beazley_data[[#This Row],[total_RC]]&lt;0.6,Beazley_data[[#This Row],[total_RC]]&gt;2),1,Beazley_data[[#This Row],[total_RC]])</f>
        <v>1.0418324271899899</v>
      </c>
      <c r="R3380" s="56"/>
      <c r="S3380" s="57"/>
      <c r="V3380" s="56"/>
      <c r="W3380" s="58"/>
      <c r="Z3380" s="59"/>
      <c r="AA3380" s="58"/>
      <c r="AE3380" s="56"/>
      <c r="AF3380" s="58"/>
    </row>
    <row r="3381" spans="1:32" x14ac:dyDescent="0.25">
      <c r="A3381" s="46" t="s">
        <v>3675</v>
      </c>
      <c r="B3381" s="46" t="s">
        <v>187</v>
      </c>
      <c r="C3381" s="62">
        <v>2020</v>
      </c>
      <c r="D3381" s="87">
        <v>9042499.9258999992</v>
      </c>
      <c r="E3381" s="62">
        <v>3383115.2652825601</v>
      </c>
      <c r="F3381" s="62">
        <v>4418.9969000000001</v>
      </c>
      <c r="G3381" s="62">
        <v>4418.9969000000001</v>
      </c>
      <c r="H3381" s="62">
        <v>404235.04</v>
      </c>
      <c r="I3381" s="63">
        <v>489105.24</v>
      </c>
      <c r="J3381">
        <v>1.3636915343650999</v>
      </c>
      <c r="K3381">
        <v>408654.03690000001</v>
      </c>
      <c r="L3381">
        <v>493524.23690000002</v>
      </c>
      <c r="M3381" s="38">
        <f>IF(OR(Beazley_data[[#This Row],[total_RC]]&lt;0.6,Beazley_data[[#This Row],[total_RC]]&gt;2),1,Beazley_data[[#This Row],[total_RC]])</f>
        <v>1.3636915343650999</v>
      </c>
      <c r="R3381" s="56"/>
      <c r="S3381" s="57"/>
      <c r="V3381" s="56"/>
      <c r="W3381" s="58"/>
      <c r="Z3381" s="59"/>
      <c r="AA3381" s="58"/>
      <c r="AE3381" s="56"/>
      <c r="AF3381" s="58"/>
    </row>
    <row r="3382" spans="1:32" x14ac:dyDescent="0.25">
      <c r="A3382" s="46" t="s">
        <v>3676</v>
      </c>
      <c r="B3382" s="46" t="s">
        <v>187</v>
      </c>
      <c r="C3382" s="62">
        <v>2021</v>
      </c>
      <c r="D3382" s="87">
        <v>8060097.2434</v>
      </c>
      <c r="E3382" s="62">
        <v>3289842.5160424202</v>
      </c>
      <c r="F3382" s="62">
        <v>0</v>
      </c>
      <c r="G3382" s="62">
        <v>119233.75</v>
      </c>
      <c r="H3382" s="62">
        <v>344352.55739999999</v>
      </c>
      <c r="I3382" s="63">
        <v>344352.55739999999</v>
      </c>
      <c r="J3382">
        <v>1.05566099399571</v>
      </c>
      <c r="K3382">
        <v>344352.55739999999</v>
      </c>
      <c r="L3382">
        <v>463586.30739999999</v>
      </c>
      <c r="M3382" s="38">
        <f>IF(OR(Beazley_data[[#This Row],[total_RC]]&lt;0.6,Beazley_data[[#This Row],[total_RC]]&gt;2),1,Beazley_data[[#This Row],[total_RC]])</f>
        <v>1.05566099399571</v>
      </c>
      <c r="R3382" s="56"/>
      <c r="S3382" s="57"/>
      <c r="V3382" s="56"/>
      <c r="W3382" s="58"/>
      <c r="Z3382" s="59"/>
      <c r="AA3382" s="58"/>
      <c r="AE3382" s="56"/>
      <c r="AF3382" s="58"/>
    </row>
    <row r="3383" spans="1:32" x14ac:dyDescent="0.25">
      <c r="A3383" s="46" t="s">
        <v>3677</v>
      </c>
      <c r="B3383" s="46" t="s">
        <v>187</v>
      </c>
      <c r="C3383" s="62">
        <v>2022</v>
      </c>
      <c r="D3383" s="87">
        <v>7449949.4972999999</v>
      </c>
      <c r="E3383" s="62">
        <v>2547383.07327211</v>
      </c>
      <c r="F3383" s="62">
        <v>2007.3394000000001</v>
      </c>
      <c r="G3383" s="62">
        <v>355372.11940000003</v>
      </c>
      <c r="H3383" s="62">
        <v>0</v>
      </c>
      <c r="I3383" s="63">
        <v>156903.49660000001</v>
      </c>
      <c r="J3383">
        <v>1.0592818951154701</v>
      </c>
      <c r="K3383">
        <v>2007.3394000000001</v>
      </c>
      <c r="L3383">
        <v>512275.61599999998</v>
      </c>
      <c r="M3383" s="38">
        <f>IF(OR(Beazley_data[[#This Row],[total_RC]]&lt;0.6,Beazley_data[[#This Row],[total_RC]]&gt;2),1,Beazley_data[[#This Row],[total_RC]])</f>
        <v>1.0592818951154701</v>
      </c>
      <c r="R3383" s="56"/>
      <c r="S3383" s="57"/>
      <c r="V3383" s="56"/>
      <c r="W3383" s="58"/>
      <c r="Z3383" s="59"/>
      <c r="AA3383" s="58"/>
      <c r="AE3383" s="56"/>
      <c r="AF3383" s="58"/>
    </row>
    <row r="3384" spans="1:32" x14ac:dyDescent="0.25">
      <c r="A3384" s="48" t="s">
        <v>3678</v>
      </c>
      <c r="B3384" s="48" t="s">
        <v>187</v>
      </c>
      <c r="C3384" s="60">
        <v>2023</v>
      </c>
      <c r="D3384" s="86">
        <v>13253352.786699999</v>
      </c>
      <c r="E3384" s="60">
        <v>959191.37431441899</v>
      </c>
      <c r="F3384" s="60">
        <v>0</v>
      </c>
      <c r="G3384" s="60">
        <v>28101.82</v>
      </c>
      <c r="H3384" s="60">
        <v>0</v>
      </c>
      <c r="I3384" s="61">
        <v>116450</v>
      </c>
      <c r="J3384" s="49">
        <v>1.0580468272243599</v>
      </c>
      <c r="K3384" s="49">
        <v>0</v>
      </c>
      <c r="L3384" s="49">
        <v>144551.82</v>
      </c>
      <c r="M3384" s="38">
        <f>IF(OR(Beazley_data[[#This Row],[total_RC]]&lt;0.6,Beazley_data[[#This Row],[total_RC]]&gt;2),1,Beazley_data[[#This Row],[total_RC]])</f>
        <v>1.0580468272243599</v>
      </c>
    </row>
    <row r="3385" spans="1:32" x14ac:dyDescent="0.25">
      <c r="A3385" s="46" t="s">
        <v>3679</v>
      </c>
      <c r="B3385" s="46" t="s">
        <v>187</v>
      </c>
      <c r="C3385" s="62">
        <v>2024</v>
      </c>
      <c r="D3385" s="87">
        <v>2804206.0836</v>
      </c>
      <c r="E3385" s="62">
        <v>880937.74349876598</v>
      </c>
      <c r="F3385" s="62">
        <v>0</v>
      </c>
      <c r="G3385" s="62">
        <v>0</v>
      </c>
      <c r="H3385" s="62">
        <v>0</v>
      </c>
      <c r="I3385" s="63">
        <v>0</v>
      </c>
      <c r="J3385">
        <v>1.0151718696457199</v>
      </c>
      <c r="K3385">
        <v>0</v>
      </c>
      <c r="L3385">
        <v>0</v>
      </c>
      <c r="M3385" s="38">
        <f>IF(OR(Beazley_data[[#This Row],[total_RC]]&lt;0.6,Beazley_data[[#This Row],[total_RC]]&gt;2),1,Beazley_data[[#This Row],[total_RC]])</f>
        <v>1.0151718696457199</v>
      </c>
    </row>
    <row r="3386" spans="1:32" x14ac:dyDescent="0.25">
      <c r="A3386" s="48" t="s">
        <v>3680</v>
      </c>
      <c r="B3386" s="48" t="s">
        <v>188</v>
      </c>
      <c r="C3386" s="60">
        <v>2010</v>
      </c>
      <c r="D3386" s="86">
        <v>512086.76870000002</v>
      </c>
      <c r="E3386" s="60">
        <v>51850.985411111098</v>
      </c>
      <c r="F3386" s="60">
        <v>0</v>
      </c>
      <c r="G3386" s="60">
        <v>0</v>
      </c>
      <c r="H3386" s="60">
        <v>0</v>
      </c>
      <c r="I3386" s="61">
        <v>0</v>
      </c>
      <c r="J3386" s="49">
        <v>1.0632690845046799</v>
      </c>
      <c r="K3386" s="49">
        <v>0</v>
      </c>
      <c r="L3386" s="49">
        <v>0</v>
      </c>
      <c r="M3386" s="38">
        <f>IF(OR(Beazley_data[[#This Row],[total_RC]]&lt;0.6,Beazley_data[[#This Row],[total_RC]]&gt;2),1,Beazley_data[[#This Row],[total_RC]])</f>
        <v>1.0632690845046799</v>
      </c>
    </row>
    <row r="3387" spans="1:32" x14ac:dyDescent="0.25">
      <c r="A3387" s="46" t="s">
        <v>3681</v>
      </c>
      <c r="B3387" s="46" t="s">
        <v>188</v>
      </c>
      <c r="C3387" s="62">
        <v>2011</v>
      </c>
      <c r="D3387" s="87">
        <v>363016.89559999999</v>
      </c>
      <c r="E3387" s="62">
        <v>40335.210622222199</v>
      </c>
      <c r="F3387" s="62">
        <v>0</v>
      </c>
      <c r="G3387" s="62">
        <v>0</v>
      </c>
      <c r="H3387" s="62">
        <v>0</v>
      </c>
      <c r="I3387" s="63">
        <v>0</v>
      </c>
      <c r="J3387">
        <v>1.0111060716284199</v>
      </c>
      <c r="K3387">
        <v>0</v>
      </c>
      <c r="L3387">
        <v>0</v>
      </c>
      <c r="M3387" s="38">
        <f>IF(OR(Beazley_data[[#This Row],[total_RC]]&lt;0.6,Beazley_data[[#This Row],[total_RC]]&gt;2),1,Beazley_data[[#This Row],[total_RC]])</f>
        <v>1.0111060716284199</v>
      </c>
    </row>
    <row r="3388" spans="1:32" x14ac:dyDescent="0.25">
      <c r="A3388" s="48" t="s">
        <v>3682</v>
      </c>
      <c r="B3388" s="48" t="s">
        <v>188</v>
      </c>
      <c r="C3388" s="60">
        <v>2012</v>
      </c>
      <c r="D3388" s="86">
        <v>287757.18239999999</v>
      </c>
      <c r="E3388" s="60">
        <v>31973.020266666699</v>
      </c>
      <c r="F3388" s="60">
        <v>0</v>
      </c>
      <c r="G3388" s="60">
        <v>0</v>
      </c>
      <c r="H3388" s="60">
        <v>0</v>
      </c>
      <c r="I3388" s="61">
        <v>0</v>
      </c>
      <c r="J3388" s="49">
        <v>1.11569173789047</v>
      </c>
      <c r="K3388" s="49">
        <v>0</v>
      </c>
      <c r="L3388" s="49">
        <v>0</v>
      </c>
      <c r="M3388" s="38">
        <f>IF(OR(Beazley_data[[#This Row],[total_RC]]&lt;0.6,Beazley_data[[#This Row],[total_RC]]&gt;2),1,Beazley_data[[#This Row],[total_RC]])</f>
        <v>1.11569173789047</v>
      </c>
    </row>
    <row r="3389" spans="1:32" x14ac:dyDescent="0.25">
      <c r="A3389" s="46" t="s">
        <v>3683</v>
      </c>
      <c r="B3389" s="46" t="s">
        <v>188</v>
      </c>
      <c r="C3389" s="62">
        <v>2013</v>
      </c>
      <c r="D3389" s="87">
        <v>150161.66680000001</v>
      </c>
      <c r="E3389" s="62">
        <v>19733.6360431373</v>
      </c>
      <c r="F3389" s="62">
        <v>0</v>
      </c>
      <c r="G3389" s="62">
        <v>0</v>
      </c>
      <c r="H3389" s="62">
        <v>0</v>
      </c>
      <c r="I3389" s="63">
        <v>0</v>
      </c>
      <c r="J3389">
        <v>1.0825304747973099</v>
      </c>
      <c r="K3389">
        <v>0</v>
      </c>
      <c r="L3389">
        <v>0</v>
      </c>
      <c r="M3389" s="38">
        <f>IF(OR(Beazley_data[[#This Row],[total_RC]]&lt;0.6,Beazley_data[[#This Row],[total_RC]]&gt;2),1,Beazley_data[[#This Row],[total_RC]])</f>
        <v>1.0825304747973099</v>
      </c>
    </row>
    <row r="3390" spans="1:32" x14ac:dyDescent="0.25">
      <c r="A3390" s="48" t="s">
        <v>3684</v>
      </c>
      <c r="B3390" s="48" t="s">
        <v>188</v>
      </c>
      <c r="C3390" s="60">
        <v>2014</v>
      </c>
      <c r="D3390" s="86">
        <v>43811.292699999998</v>
      </c>
      <c r="E3390" s="60">
        <v>7731.40459411765</v>
      </c>
      <c r="F3390" s="60">
        <v>0</v>
      </c>
      <c r="G3390" s="60">
        <v>0</v>
      </c>
      <c r="H3390" s="60">
        <v>0</v>
      </c>
      <c r="I3390" s="61">
        <v>0</v>
      </c>
      <c r="J3390" s="49">
        <v>1</v>
      </c>
      <c r="K3390" s="49">
        <v>0</v>
      </c>
      <c r="L3390" s="49">
        <v>0</v>
      </c>
      <c r="M3390" s="38">
        <f>IF(OR(Beazley_data[[#This Row],[total_RC]]&lt;0.6,Beazley_data[[#This Row],[total_RC]]&gt;2),1,Beazley_data[[#This Row],[total_RC]])</f>
        <v>1</v>
      </c>
    </row>
    <row r="3391" spans="1:32" x14ac:dyDescent="0.25">
      <c r="A3391" s="46" t="s">
        <v>3685</v>
      </c>
      <c r="B3391" s="46" t="s">
        <v>188</v>
      </c>
      <c r="C3391" s="62">
        <v>2015</v>
      </c>
      <c r="D3391" s="87">
        <v>43811.292699999998</v>
      </c>
      <c r="E3391" s="62">
        <v>7731.40459411765</v>
      </c>
      <c r="F3391" s="62">
        <v>0</v>
      </c>
      <c r="G3391" s="62">
        <v>0</v>
      </c>
      <c r="H3391" s="62">
        <v>0</v>
      </c>
      <c r="I3391" s="63">
        <v>0</v>
      </c>
      <c r="J3391">
        <v>0.97560997009299999</v>
      </c>
      <c r="K3391">
        <v>0</v>
      </c>
      <c r="L3391">
        <v>0</v>
      </c>
      <c r="M3391" s="38">
        <f>IF(OR(Beazley_data[[#This Row],[total_RC]]&lt;0.6,Beazley_data[[#This Row],[total_RC]]&gt;2),1,Beazley_data[[#This Row],[total_RC]])</f>
        <v>0.97560997009299999</v>
      </c>
    </row>
    <row r="3392" spans="1:32" x14ac:dyDescent="0.25">
      <c r="A3392" s="48" t="s">
        <v>3686</v>
      </c>
      <c r="B3392" s="48" t="s">
        <v>188</v>
      </c>
      <c r="C3392" s="60">
        <v>2016</v>
      </c>
      <c r="D3392" s="86">
        <v>39430.163399999998</v>
      </c>
      <c r="E3392" s="60">
        <v>6958.2641294117602</v>
      </c>
      <c r="F3392" s="60">
        <v>0</v>
      </c>
      <c r="G3392" s="60">
        <v>0</v>
      </c>
      <c r="H3392" s="60">
        <v>0</v>
      </c>
      <c r="I3392" s="61">
        <v>0</v>
      </c>
      <c r="J3392" s="49">
        <v>1</v>
      </c>
      <c r="K3392" s="49">
        <v>0</v>
      </c>
      <c r="L3392" s="49">
        <v>0</v>
      </c>
      <c r="M3392" s="38">
        <f>IF(OR(Beazley_data[[#This Row],[total_RC]]&lt;0.6,Beazley_data[[#This Row],[total_RC]]&gt;2),1,Beazley_data[[#This Row],[total_RC]])</f>
        <v>1</v>
      </c>
    </row>
    <row r="3393" spans="1:13" x14ac:dyDescent="0.25">
      <c r="A3393" s="46" t="s">
        <v>3687</v>
      </c>
      <c r="B3393" s="46" t="s">
        <v>188</v>
      </c>
      <c r="C3393" s="62">
        <v>2017</v>
      </c>
      <c r="D3393" s="87">
        <v>31544.130700000002</v>
      </c>
      <c r="E3393" s="62">
        <v>5566.6112999999996</v>
      </c>
      <c r="F3393" s="62">
        <v>0</v>
      </c>
      <c r="G3393" s="62">
        <v>0</v>
      </c>
      <c r="H3393" s="62">
        <v>0</v>
      </c>
      <c r="I3393" s="63">
        <v>0</v>
      </c>
      <c r="J3393">
        <v>1</v>
      </c>
      <c r="K3393">
        <v>0</v>
      </c>
      <c r="L3393">
        <v>0</v>
      </c>
      <c r="M3393" s="38">
        <f>IF(OR(Beazley_data[[#This Row],[total_RC]]&lt;0.6,Beazley_data[[#This Row],[total_RC]]&gt;2),1,Beazley_data[[#This Row],[total_RC]])</f>
        <v>1</v>
      </c>
    </row>
    <row r="3394" spans="1:13" x14ac:dyDescent="0.25">
      <c r="A3394" s="48" t="s">
        <v>3688</v>
      </c>
      <c r="B3394" s="48" t="s">
        <v>188</v>
      </c>
      <c r="C3394" s="60">
        <v>2018</v>
      </c>
      <c r="D3394" s="86">
        <v>31547.8354</v>
      </c>
      <c r="E3394" s="60">
        <v>5567.2650705882397</v>
      </c>
      <c r="F3394" s="60">
        <v>0</v>
      </c>
      <c r="G3394" s="60">
        <v>0</v>
      </c>
      <c r="H3394" s="60">
        <v>0</v>
      </c>
      <c r="I3394" s="61">
        <v>0</v>
      </c>
      <c r="J3394" s="49">
        <v>1</v>
      </c>
      <c r="K3394" s="49">
        <v>0</v>
      </c>
      <c r="L3394" s="49">
        <v>0</v>
      </c>
      <c r="M3394" s="38">
        <f>IF(OR(Beazley_data[[#This Row],[total_RC]]&lt;0.6,Beazley_data[[#This Row],[total_RC]]&gt;2),1,Beazley_data[[#This Row],[total_RC]])</f>
        <v>1</v>
      </c>
    </row>
    <row r="3395" spans="1:13" x14ac:dyDescent="0.25">
      <c r="A3395" s="46" t="s">
        <v>3689</v>
      </c>
      <c r="B3395" s="46" t="s">
        <v>188</v>
      </c>
      <c r="C3395" s="62">
        <v>2019</v>
      </c>
      <c r="D3395" s="87">
        <v>45810.516100000001</v>
      </c>
      <c r="E3395" s="62">
        <v>8084.2087235294102</v>
      </c>
      <c r="F3395" s="62">
        <v>0</v>
      </c>
      <c r="G3395" s="62">
        <v>0</v>
      </c>
      <c r="H3395" s="62">
        <v>0</v>
      </c>
      <c r="I3395" s="63">
        <v>0</v>
      </c>
      <c r="J3395">
        <v>1</v>
      </c>
      <c r="K3395">
        <v>0</v>
      </c>
      <c r="L3395">
        <v>0</v>
      </c>
      <c r="M3395" s="38">
        <f>IF(OR(Beazley_data[[#This Row],[total_RC]]&lt;0.6,Beazley_data[[#This Row],[total_RC]]&gt;2),1,Beazley_data[[#This Row],[total_RC]])</f>
        <v>1</v>
      </c>
    </row>
    <row r="3396" spans="1:13" x14ac:dyDescent="0.25">
      <c r="A3396" s="48" t="s">
        <v>3690</v>
      </c>
      <c r="B3396" s="48" t="s">
        <v>188</v>
      </c>
      <c r="C3396" s="60">
        <v>2020</v>
      </c>
      <c r="D3396" s="86">
        <v>396797.35489999998</v>
      </c>
      <c r="E3396" s="60">
        <v>43098.392361437902</v>
      </c>
      <c r="F3396" s="60">
        <v>0</v>
      </c>
      <c r="G3396" s="60">
        <v>0</v>
      </c>
      <c r="H3396" s="60">
        <v>0</v>
      </c>
      <c r="I3396" s="61">
        <v>0</v>
      </c>
      <c r="J3396" s="49">
        <v>1</v>
      </c>
      <c r="K3396" s="49">
        <v>0</v>
      </c>
      <c r="L3396" s="49">
        <v>0</v>
      </c>
      <c r="M3396" s="38">
        <f>IF(OR(Beazley_data[[#This Row],[total_RC]]&lt;0.6,Beazley_data[[#This Row],[total_RC]]&gt;2),1,Beazley_data[[#This Row],[total_RC]])</f>
        <v>1</v>
      </c>
    </row>
    <row r="3397" spans="1:13" x14ac:dyDescent="0.25">
      <c r="A3397" s="46" t="s">
        <v>3691</v>
      </c>
      <c r="B3397" s="46" t="s">
        <v>188</v>
      </c>
      <c r="C3397" s="62">
        <v>2021</v>
      </c>
      <c r="D3397" s="87">
        <v>1489088.4413999999</v>
      </c>
      <c r="E3397" s="62">
        <v>156959.07784484699</v>
      </c>
      <c r="F3397" s="62">
        <v>0</v>
      </c>
      <c r="G3397" s="62">
        <v>0</v>
      </c>
      <c r="H3397" s="62">
        <v>0</v>
      </c>
      <c r="I3397" s="63">
        <v>0</v>
      </c>
      <c r="J3397">
        <v>1.0142246236691399</v>
      </c>
      <c r="K3397">
        <v>0</v>
      </c>
      <c r="L3397">
        <v>0</v>
      </c>
      <c r="M3397" s="38">
        <f>IF(OR(Beazley_data[[#This Row],[total_RC]]&lt;0.6,Beazley_data[[#This Row],[total_RC]]&gt;2),1,Beazley_data[[#This Row],[total_RC]])</f>
        <v>1.0142246236691399</v>
      </c>
    </row>
    <row r="3398" spans="1:13" x14ac:dyDescent="0.25">
      <c r="A3398" s="48" t="s">
        <v>3692</v>
      </c>
      <c r="B3398" s="48" t="s">
        <v>188</v>
      </c>
      <c r="C3398" s="60">
        <v>2022</v>
      </c>
      <c r="D3398" s="86">
        <v>2544559.2601999999</v>
      </c>
      <c r="E3398" s="60">
        <v>280879.36356234201</v>
      </c>
      <c r="F3398" s="60">
        <v>0</v>
      </c>
      <c r="G3398" s="60">
        <v>0</v>
      </c>
      <c r="H3398" s="60">
        <v>452543.66549098003</v>
      </c>
      <c r="I3398" s="61">
        <v>466507.49663188</v>
      </c>
      <c r="J3398" s="49">
        <v>0.93507980872711005</v>
      </c>
      <c r="K3398" s="49">
        <v>452543.66549098003</v>
      </c>
      <c r="L3398" s="49">
        <v>466507.49663188</v>
      </c>
      <c r="M3398" s="38">
        <f>IF(OR(Beazley_data[[#This Row],[total_RC]]&lt;0.6,Beazley_data[[#This Row],[total_RC]]&gt;2),1,Beazley_data[[#This Row],[total_RC]])</f>
        <v>0.93507980872711005</v>
      </c>
    </row>
    <row r="3399" spans="1:13" x14ac:dyDescent="0.25">
      <c r="A3399" s="46" t="s">
        <v>3693</v>
      </c>
      <c r="B3399" s="46" t="s">
        <v>188</v>
      </c>
      <c r="C3399" s="62">
        <v>2023</v>
      </c>
      <c r="D3399" s="87">
        <v>2885984.9229000001</v>
      </c>
      <c r="E3399" s="62">
        <v>321335.92732403002</v>
      </c>
      <c r="F3399" s="62">
        <v>0</v>
      </c>
      <c r="G3399" s="62">
        <v>0</v>
      </c>
      <c r="H3399" s="62">
        <v>0</v>
      </c>
      <c r="I3399" s="63">
        <v>0</v>
      </c>
      <c r="J3399">
        <v>1.18756538903442</v>
      </c>
      <c r="K3399">
        <v>0</v>
      </c>
      <c r="L3399">
        <v>0</v>
      </c>
      <c r="M3399" s="38">
        <f>IF(OR(Beazley_data[[#This Row],[total_RC]]&lt;0.6,Beazley_data[[#This Row],[total_RC]]&gt;2),1,Beazley_data[[#This Row],[total_RC]])</f>
        <v>1.18756538903442</v>
      </c>
    </row>
    <row r="3400" spans="1:13" x14ac:dyDescent="0.25">
      <c r="A3400" s="48" t="s">
        <v>3694</v>
      </c>
      <c r="B3400" s="48" t="s">
        <v>188</v>
      </c>
      <c r="C3400" s="60">
        <v>2024</v>
      </c>
      <c r="D3400" s="86">
        <v>264654.07140000002</v>
      </c>
      <c r="E3400" s="60">
        <v>46703.659658823497</v>
      </c>
      <c r="F3400" s="60">
        <v>0</v>
      </c>
      <c r="G3400" s="60">
        <v>0</v>
      </c>
      <c r="H3400" s="60">
        <v>0</v>
      </c>
      <c r="I3400" s="61">
        <v>0</v>
      </c>
      <c r="J3400" s="49">
        <v>1.0094270231326199</v>
      </c>
      <c r="K3400" s="49">
        <v>0</v>
      </c>
      <c r="L3400" s="49">
        <v>0</v>
      </c>
      <c r="M3400" s="38">
        <f>IF(OR(Beazley_data[[#This Row],[total_RC]]&lt;0.6,Beazley_data[[#This Row],[total_RC]]&gt;2),1,Beazley_data[[#This Row],[total_RC]])</f>
        <v>1.0094270231326199</v>
      </c>
    </row>
    <row r="3401" spans="1:13" x14ac:dyDescent="0.25">
      <c r="A3401" s="46" t="s">
        <v>3695</v>
      </c>
      <c r="B3401" s="46" t="s">
        <v>190</v>
      </c>
      <c r="C3401" s="62">
        <v>2008</v>
      </c>
      <c r="D3401" s="87">
        <v>4994848.6233000001</v>
      </c>
      <c r="E3401" s="62">
        <v>549878.57890563097</v>
      </c>
      <c r="F3401" s="62">
        <v>113716.57442968</v>
      </c>
      <c r="G3401" s="62">
        <v>113716.57442968</v>
      </c>
      <c r="H3401" s="62">
        <v>0</v>
      </c>
      <c r="I3401" s="63">
        <v>0</v>
      </c>
      <c r="J3401">
        <v>0.95885654459360004</v>
      </c>
      <c r="K3401">
        <v>113716.57442968</v>
      </c>
      <c r="L3401">
        <v>113716.57442968</v>
      </c>
      <c r="M3401" s="38">
        <f>IF(OR(Beazley_data[[#This Row],[total_RC]]&lt;0.6,Beazley_data[[#This Row],[total_RC]]&gt;2),1,Beazley_data[[#This Row],[total_RC]])</f>
        <v>0.95885654459360004</v>
      </c>
    </row>
    <row r="3402" spans="1:13" x14ac:dyDescent="0.25">
      <c r="A3402" s="48" t="s">
        <v>3696</v>
      </c>
      <c r="B3402" s="48" t="s">
        <v>190</v>
      </c>
      <c r="C3402" s="60">
        <v>2009</v>
      </c>
      <c r="D3402" s="86">
        <v>6816082.2818999998</v>
      </c>
      <c r="E3402" s="60">
        <v>740992.13044187997</v>
      </c>
      <c r="F3402" s="60">
        <v>-32.494874830008499</v>
      </c>
      <c r="G3402" s="60">
        <v>-32.494874830008499</v>
      </c>
      <c r="H3402" s="60">
        <v>0</v>
      </c>
      <c r="I3402" s="61">
        <v>0</v>
      </c>
      <c r="J3402" s="49">
        <v>1.0697051177224199</v>
      </c>
      <c r="K3402" s="49">
        <v>-32.494874830008499</v>
      </c>
      <c r="L3402" s="49">
        <v>-32.494874830008499</v>
      </c>
      <c r="M3402" s="38">
        <f>IF(OR(Beazley_data[[#This Row],[total_RC]]&lt;0.6,Beazley_data[[#This Row],[total_RC]]&gt;2),1,Beazley_data[[#This Row],[total_RC]])</f>
        <v>1.0697051177224199</v>
      </c>
    </row>
    <row r="3403" spans="1:13" x14ac:dyDescent="0.25">
      <c r="A3403" s="46" t="s">
        <v>3697</v>
      </c>
      <c r="B3403" s="46" t="s">
        <v>190</v>
      </c>
      <c r="C3403" s="62">
        <v>2010</v>
      </c>
      <c r="D3403" s="87">
        <v>10083643.617000001</v>
      </c>
      <c r="E3403" s="62">
        <v>1102392.2876923101</v>
      </c>
      <c r="F3403" s="62">
        <v>64664790.7128447</v>
      </c>
      <c r="G3403" s="62">
        <v>65210609.204351</v>
      </c>
      <c r="H3403" s="62">
        <v>0</v>
      </c>
      <c r="I3403" s="63">
        <v>0</v>
      </c>
      <c r="J3403">
        <v>0.97803745615641402</v>
      </c>
      <c r="K3403">
        <v>64664790.7128447</v>
      </c>
      <c r="L3403">
        <v>65210609.204351</v>
      </c>
      <c r="M3403" s="38">
        <f>IF(OR(Beazley_data[[#This Row],[total_RC]]&lt;0.6,Beazley_data[[#This Row],[total_RC]]&gt;2),1,Beazley_data[[#This Row],[total_RC]])</f>
        <v>0.97803745615641402</v>
      </c>
    </row>
    <row r="3404" spans="1:13" x14ac:dyDescent="0.25">
      <c r="A3404" s="48" t="s">
        <v>3698</v>
      </c>
      <c r="B3404" s="48" t="s">
        <v>190</v>
      </c>
      <c r="C3404" s="60">
        <v>2011</v>
      </c>
      <c r="D3404" s="86">
        <v>8201590.0323000001</v>
      </c>
      <c r="E3404" s="60">
        <v>890513.54908461496</v>
      </c>
      <c r="F3404" s="60">
        <v>1736478.58946306</v>
      </c>
      <c r="G3404" s="60">
        <v>1736478.58946306</v>
      </c>
      <c r="H3404" s="60">
        <v>0</v>
      </c>
      <c r="I3404" s="61">
        <v>0</v>
      </c>
      <c r="J3404" s="49">
        <v>1.2364406632888301</v>
      </c>
      <c r="K3404" s="49">
        <v>1736478.58946306</v>
      </c>
      <c r="L3404" s="49">
        <v>1736478.58946306</v>
      </c>
      <c r="M3404" s="38">
        <f>IF(OR(Beazley_data[[#This Row],[total_RC]]&lt;0.6,Beazley_data[[#This Row],[total_RC]]&gt;2),1,Beazley_data[[#This Row],[total_RC]])</f>
        <v>1.2364406632888301</v>
      </c>
    </row>
    <row r="3405" spans="1:13" x14ac:dyDescent="0.25">
      <c r="A3405" s="46" t="s">
        <v>3699</v>
      </c>
      <c r="B3405" s="46" t="s">
        <v>190</v>
      </c>
      <c r="C3405" s="62">
        <v>2012</v>
      </c>
      <c r="D3405" s="87">
        <v>9340385.8180999998</v>
      </c>
      <c r="E3405" s="62">
        <v>1011235.37868632</v>
      </c>
      <c r="F3405" s="62">
        <v>0</v>
      </c>
      <c r="G3405" s="62">
        <v>0</v>
      </c>
      <c r="H3405" s="62">
        <v>0</v>
      </c>
      <c r="I3405" s="63">
        <v>0</v>
      </c>
      <c r="J3405">
        <v>1.27477650174156</v>
      </c>
      <c r="K3405">
        <v>0</v>
      </c>
      <c r="L3405">
        <v>0</v>
      </c>
      <c r="M3405" s="38">
        <f>IF(OR(Beazley_data[[#This Row],[total_RC]]&lt;0.6,Beazley_data[[#This Row],[total_RC]]&gt;2),1,Beazley_data[[#This Row],[total_RC]])</f>
        <v>1.27477650174156</v>
      </c>
    </row>
    <row r="3406" spans="1:13" x14ac:dyDescent="0.25">
      <c r="A3406" s="48" t="s">
        <v>3700</v>
      </c>
      <c r="B3406" s="48" t="s">
        <v>190</v>
      </c>
      <c r="C3406" s="60">
        <v>2013</v>
      </c>
      <c r="D3406" s="86">
        <v>9334369.8412999995</v>
      </c>
      <c r="E3406" s="60">
        <v>1014481.62017863</v>
      </c>
      <c r="F3406" s="60">
        <v>3866237.03019486</v>
      </c>
      <c r="G3406" s="60">
        <v>3866353.4493259699</v>
      </c>
      <c r="H3406" s="60">
        <v>0</v>
      </c>
      <c r="I3406" s="61">
        <v>0</v>
      </c>
      <c r="J3406" s="49">
        <v>0.99216930107145695</v>
      </c>
      <c r="K3406" s="49">
        <v>3866237.03019486</v>
      </c>
      <c r="L3406" s="49">
        <v>3866353.4493259699</v>
      </c>
      <c r="M3406" s="38">
        <f>IF(OR(Beazley_data[[#This Row],[total_RC]]&lt;0.6,Beazley_data[[#This Row],[total_RC]]&gt;2),1,Beazley_data[[#This Row],[total_RC]])</f>
        <v>0.99216930107145695</v>
      </c>
    </row>
    <row r="3407" spans="1:13" x14ac:dyDescent="0.25">
      <c r="A3407" s="46" t="s">
        <v>3701</v>
      </c>
      <c r="B3407" s="46" t="s">
        <v>190</v>
      </c>
      <c r="C3407" s="62">
        <v>2014</v>
      </c>
      <c r="D3407" s="87">
        <v>6334274.2474999996</v>
      </c>
      <c r="E3407" s="62">
        <v>645235.64267094003</v>
      </c>
      <c r="F3407" s="62">
        <v>0</v>
      </c>
      <c r="G3407" s="62">
        <v>0</v>
      </c>
      <c r="H3407" s="62">
        <v>0</v>
      </c>
      <c r="I3407" s="63">
        <v>0</v>
      </c>
      <c r="J3407">
        <v>0.87842455963926902</v>
      </c>
      <c r="K3407">
        <v>0</v>
      </c>
      <c r="L3407">
        <v>0</v>
      </c>
      <c r="M3407" s="38">
        <f>IF(OR(Beazley_data[[#This Row],[total_RC]]&lt;0.6,Beazley_data[[#This Row],[total_RC]]&gt;2),1,Beazley_data[[#This Row],[total_RC]])</f>
        <v>0.87842455963926902</v>
      </c>
    </row>
    <row r="3408" spans="1:13" x14ac:dyDescent="0.25">
      <c r="A3408" s="48" t="s">
        <v>3702</v>
      </c>
      <c r="B3408" s="48" t="s">
        <v>190</v>
      </c>
      <c r="C3408" s="60">
        <v>2015</v>
      </c>
      <c r="D3408" s="86">
        <v>6045727.9996999996</v>
      </c>
      <c r="E3408" s="60">
        <v>617286.21752222197</v>
      </c>
      <c r="F3408" s="60">
        <v>0</v>
      </c>
      <c r="G3408" s="60">
        <v>0</v>
      </c>
      <c r="H3408" s="60">
        <v>0</v>
      </c>
      <c r="I3408" s="61">
        <v>0</v>
      </c>
      <c r="J3408" s="49">
        <v>0.89793645948830503</v>
      </c>
      <c r="K3408" s="49">
        <v>0</v>
      </c>
      <c r="L3408" s="49">
        <v>0</v>
      </c>
      <c r="M3408" s="38">
        <f>IF(OR(Beazley_data[[#This Row],[total_RC]]&lt;0.6,Beazley_data[[#This Row],[total_RC]]&gt;2),1,Beazley_data[[#This Row],[total_RC]])</f>
        <v>0.89793645948830503</v>
      </c>
    </row>
    <row r="3409" spans="1:13" x14ac:dyDescent="0.25">
      <c r="A3409" s="46" t="s">
        <v>3703</v>
      </c>
      <c r="B3409" s="46" t="s">
        <v>190</v>
      </c>
      <c r="C3409" s="62">
        <v>2016</v>
      </c>
      <c r="D3409" s="87">
        <v>6760710.1119999997</v>
      </c>
      <c r="E3409" s="62">
        <v>683949.60109747201</v>
      </c>
      <c r="F3409" s="62">
        <v>0</v>
      </c>
      <c r="G3409" s="62">
        <v>0</v>
      </c>
      <c r="H3409" s="62">
        <v>0</v>
      </c>
      <c r="I3409" s="63">
        <v>0</v>
      </c>
      <c r="J3409">
        <v>0.92624957587123202</v>
      </c>
      <c r="K3409">
        <v>0</v>
      </c>
      <c r="L3409">
        <v>0</v>
      </c>
      <c r="M3409" s="38">
        <f>IF(OR(Beazley_data[[#This Row],[total_RC]]&lt;0.6,Beazley_data[[#This Row],[total_RC]]&gt;2),1,Beazley_data[[#This Row],[total_RC]])</f>
        <v>0.92624957587123202</v>
      </c>
    </row>
    <row r="3410" spans="1:13" x14ac:dyDescent="0.25">
      <c r="A3410" s="48" t="s">
        <v>3704</v>
      </c>
      <c r="B3410" s="48" t="s">
        <v>190</v>
      </c>
      <c r="C3410" s="60">
        <v>2017</v>
      </c>
      <c r="D3410" s="86">
        <v>6927223.2279000003</v>
      </c>
      <c r="E3410" s="60">
        <v>723409.43582997704</v>
      </c>
      <c r="F3410" s="60">
        <v>0</v>
      </c>
      <c r="G3410" s="60">
        <v>0</v>
      </c>
      <c r="H3410" s="60">
        <v>0</v>
      </c>
      <c r="I3410" s="61">
        <v>0</v>
      </c>
      <c r="J3410" s="49">
        <v>0.94708636391456602</v>
      </c>
      <c r="K3410" s="49">
        <v>0</v>
      </c>
      <c r="L3410" s="49">
        <v>0</v>
      </c>
      <c r="M3410" s="38">
        <f>IF(OR(Beazley_data[[#This Row],[total_RC]]&lt;0.6,Beazley_data[[#This Row],[total_RC]]&gt;2),1,Beazley_data[[#This Row],[total_RC]])</f>
        <v>0.94708636391456602</v>
      </c>
    </row>
    <row r="3411" spans="1:13" x14ac:dyDescent="0.25">
      <c r="A3411" s="46" t="s">
        <v>3705</v>
      </c>
      <c r="B3411" s="46" t="s">
        <v>190</v>
      </c>
      <c r="C3411" s="62">
        <v>2018</v>
      </c>
      <c r="D3411" s="87">
        <v>8748033.4975000005</v>
      </c>
      <c r="E3411" s="62">
        <v>950327.05061441602</v>
      </c>
      <c r="F3411" s="62">
        <v>54110520.496793397</v>
      </c>
      <c r="G3411" s="62">
        <v>54184454.787830196</v>
      </c>
      <c r="H3411" s="62">
        <v>0</v>
      </c>
      <c r="I3411" s="63">
        <v>0</v>
      </c>
      <c r="J3411">
        <v>1.0066241611849001</v>
      </c>
      <c r="K3411">
        <v>54110520.496793397</v>
      </c>
      <c r="L3411">
        <v>54184454.787830196</v>
      </c>
      <c r="M3411" s="38">
        <f>IF(OR(Beazley_data[[#This Row],[total_RC]]&lt;0.6,Beazley_data[[#This Row],[total_RC]]&gt;2),1,Beazley_data[[#This Row],[total_RC]])</f>
        <v>1.0066241611849001</v>
      </c>
    </row>
    <row r="3412" spans="1:13" x14ac:dyDescent="0.25">
      <c r="A3412" s="48" t="s">
        <v>3706</v>
      </c>
      <c r="B3412" s="48" t="s">
        <v>190</v>
      </c>
      <c r="C3412" s="60">
        <v>2019</v>
      </c>
      <c r="D3412" s="86">
        <v>10953174.770400001</v>
      </c>
      <c r="E3412" s="60">
        <v>1201561.0420129199</v>
      </c>
      <c r="F3412" s="60">
        <v>33899607.079362199</v>
      </c>
      <c r="G3412" s="60">
        <v>34076457.433777303</v>
      </c>
      <c r="H3412" s="60">
        <v>0</v>
      </c>
      <c r="I3412" s="61">
        <v>0</v>
      </c>
      <c r="J3412" s="49">
        <v>1.1083543255647299</v>
      </c>
      <c r="K3412" s="49">
        <v>33899607.079362199</v>
      </c>
      <c r="L3412" s="49">
        <v>34076457.433777303</v>
      </c>
      <c r="M3412" s="38">
        <f>IF(OR(Beazley_data[[#This Row],[total_RC]]&lt;0.6,Beazley_data[[#This Row],[total_RC]]&gt;2),1,Beazley_data[[#This Row],[total_RC]])</f>
        <v>1.1083543255647299</v>
      </c>
    </row>
    <row r="3413" spans="1:13" x14ac:dyDescent="0.25">
      <c r="A3413" s="46" t="s">
        <v>3707</v>
      </c>
      <c r="B3413" s="46" t="s">
        <v>190</v>
      </c>
      <c r="C3413" s="62">
        <v>2020</v>
      </c>
      <c r="D3413" s="87">
        <v>11542362.908199999</v>
      </c>
      <c r="E3413" s="62">
        <v>1158412.6975368401</v>
      </c>
      <c r="F3413" s="62">
        <v>0</v>
      </c>
      <c r="G3413" s="62">
        <v>0</v>
      </c>
      <c r="H3413" s="62">
        <v>0</v>
      </c>
      <c r="I3413" s="63">
        <v>0</v>
      </c>
      <c r="J3413">
        <v>1.2073444163114599</v>
      </c>
      <c r="K3413">
        <v>0</v>
      </c>
      <c r="L3413">
        <v>0</v>
      </c>
      <c r="M3413" s="38">
        <f>IF(OR(Beazley_data[[#This Row],[total_RC]]&lt;0.6,Beazley_data[[#This Row],[total_RC]]&gt;2),1,Beazley_data[[#This Row],[total_RC]])</f>
        <v>1.2073444163114599</v>
      </c>
    </row>
    <row r="3414" spans="1:13" x14ac:dyDescent="0.25">
      <c r="A3414" s="48" t="s">
        <v>3708</v>
      </c>
      <c r="B3414" s="48" t="s">
        <v>190</v>
      </c>
      <c r="C3414" s="60">
        <v>2021</v>
      </c>
      <c r="D3414" s="86">
        <v>12815891.1522</v>
      </c>
      <c r="E3414" s="60">
        <v>1277629.2384065301</v>
      </c>
      <c r="F3414" s="60">
        <v>0</v>
      </c>
      <c r="G3414" s="60">
        <v>0</v>
      </c>
      <c r="H3414" s="60">
        <v>0</v>
      </c>
      <c r="I3414" s="61">
        <v>0</v>
      </c>
      <c r="J3414" s="49">
        <v>1.0607087070883401</v>
      </c>
      <c r="K3414" s="49">
        <v>0</v>
      </c>
      <c r="L3414" s="49">
        <v>0</v>
      </c>
      <c r="M3414" s="38">
        <f>IF(OR(Beazley_data[[#This Row],[total_RC]]&lt;0.6,Beazley_data[[#This Row],[total_RC]]&gt;2),1,Beazley_data[[#This Row],[total_RC]])</f>
        <v>1.0607087070883401</v>
      </c>
    </row>
    <row r="3415" spans="1:13" x14ac:dyDescent="0.25">
      <c r="A3415" s="46" t="s">
        <v>3709</v>
      </c>
      <c r="B3415" s="46" t="s">
        <v>190</v>
      </c>
      <c r="C3415" s="62">
        <v>2022</v>
      </c>
      <c r="D3415" s="87">
        <v>11673770.8148</v>
      </c>
      <c r="E3415" s="62">
        <v>1122417.0114440899</v>
      </c>
      <c r="F3415" s="62">
        <v>0</v>
      </c>
      <c r="G3415" s="62">
        <v>0</v>
      </c>
      <c r="H3415" s="62">
        <v>372049.76128688001</v>
      </c>
      <c r="I3415" s="63">
        <v>377827.90078035998</v>
      </c>
      <c r="J3415">
        <v>1.0296099405624799</v>
      </c>
      <c r="K3415">
        <v>372049.76128688001</v>
      </c>
      <c r="L3415">
        <v>377827.90078035998</v>
      </c>
      <c r="M3415" s="38">
        <f>IF(OR(Beazley_data[[#This Row],[total_RC]]&lt;0.6,Beazley_data[[#This Row],[total_RC]]&gt;2),1,Beazley_data[[#This Row],[total_RC]])</f>
        <v>1.0296099405624799</v>
      </c>
    </row>
    <row r="3416" spans="1:13" x14ac:dyDescent="0.25">
      <c r="A3416" s="48" t="s">
        <v>3710</v>
      </c>
      <c r="B3416" s="48" t="s">
        <v>190</v>
      </c>
      <c r="C3416" s="60">
        <v>2023</v>
      </c>
      <c r="D3416" s="86">
        <v>11275683.353599999</v>
      </c>
      <c r="E3416" s="60">
        <v>1092129.6465256</v>
      </c>
      <c r="F3416" s="60">
        <v>0</v>
      </c>
      <c r="G3416" s="60">
        <v>0</v>
      </c>
      <c r="H3416" s="60">
        <v>0</v>
      </c>
      <c r="I3416" s="61">
        <v>50072.662359709997</v>
      </c>
      <c r="J3416" s="49">
        <v>1.20419052575263</v>
      </c>
      <c r="K3416" s="49">
        <v>0</v>
      </c>
      <c r="L3416" s="49">
        <v>50072.662359709997</v>
      </c>
      <c r="M3416" s="38">
        <f>IF(OR(Beazley_data[[#This Row],[total_RC]]&lt;0.6,Beazley_data[[#This Row],[total_RC]]&gt;2),1,Beazley_data[[#This Row],[total_RC]])</f>
        <v>1.20419052575263</v>
      </c>
    </row>
    <row r="3417" spans="1:13" x14ac:dyDescent="0.25">
      <c r="A3417" s="46" t="s">
        <v>3711</v>
      </c>
      <c r="B3417" s="46" t="s">
        <v>190</v>
      </c>
      <c r="C3417" s="62">
        <v>2024</v>
      </c>
      <c r="D3417" s="87">
        <v>11915377.8157</v>
      </c>
      <c r="E3417" s="62">
        <v>1177802.4387220801</v>
      </c>
      <c r="F3417" s="62">
        <v>0</v>
      </c>
      <c r="G3417" s="62">
        <v>0</v>
      </c>
      <c r="H3417" s="62">
        <v>0</v>
      </c>
      <c r="I3417" s="63">
        <v>0</v>
      </c>
      <c r="J3417">
        <v>0.96974959717833398</v>
      </c>
      <c r="K3417">
        <v>0</v>
      </c>
      <c r="L3417">
        <v>0</v>
      </c>
      <c r="M3417" s="38">
        <f>IF(OR(Beazley_data[[#This Row],[total_RC]]&lt;0.6,Beazley_data[[#This Row],[total_RC]]&gt;2),1,Beazley_data[[#This Row],[total_RC]])</f>
        <v>0.96974959717833398</v>
      </c>
    </row>
    <row r="3418" spans="1:13" x14ac:dyDescent="0.25">
      <c r="A3418" s="48" t="s">
        <v>3712</v>
      </c>
      <c r="B3418" s="48" t="s">
        <v>190</v>
      </c>
      <c r="C3418" s="60">
        <v>2025</v>
      </c>
      <c r="D3418" s="86">
        <v>1470241.4271</v>
      </c>
      <c r="E3418" s="60">
        <v>163360.158566667</v>
      </c>
      <c r="F3418" s="60">
        <v>0</v>
      </c>
      <c r="G3418" s="60">
        <v>0</v>
      </c>
      <c r="H3418" s="60">
        <v>0</v>
      </c>
      <c r="I3418" s="61">
        <v>0</v>
      </c>
      <c r="J3418" s="49">
        <v>1</v>
      </c>
      <c r="K3418" s="49">
        <v>0</v>
      </c>
      <c r="L3418" s="49">
        <v>0</v>
      </c>
      <c r="M3418" s="38">
        <f>IF(OR(Beazley_data[[#This Row],[total_RC]]&lt;0.6,Beazley_data[[#This Row],[total_RC]]&gt;2),1,Beazley_data[[#This Row],[total_RC]])</f>
        <v>1</v>
      </c>
    </row>
    <row r="3419" spans="1:13" x14ac:dyDescent="0.25">
      <c r="A3419" s="46" t="s">
        <v>3713</v>
      </c>
      <c r="B3419" s="46" t="s">
        <v>3714</v>
      </c>
      <c r="C3419" s="62">
        <v>1992</v>
      </c>
      <c r="D3419" s="87">
        <v>2302.88</v>
      </c>
      <c r="E3419" s="62">
        <v>657.12002902550103</v>
      </c>
      <c r="F3419" s="62">
        <v>0</v>
      </c>
      <c r="G3419" s="62">
        <v>0</v>
      </c>
      <c r="H3419" s="62">
        <v>0</v>
      </c>
      <c r="I3419" s="63">
        <v>0</v>
      </c>
      <c r="K3419">
        <v>0</v>
      </c>
      <c r="L3419">
        <v>0</v>
      </c>
      <c r="M3419" s="38">
        <f>IF(OR(Beazley_data[[#This Row],[total_RC]]&lt;0.6,Beazley_data[[#This Row],[total_RC]]&gt;2),1,Beazley_data[[#This Row],[total_RC]])</f>
        <v>1</v>
      </c>
    </row>
    <row r="3420" spans="1:13" x14ac:dyDescent="0.25">
      <c r="A3420" s="48" t="s">
        <v>3715</v>
      </c>
      <c r="B3420" s="48" t="s">
        <v>3714</v>
      </c>
      <c r="C3420" s="60">
        <v>1993</v>
      </c>
      <c r="D3420" s="86">
        <v>626378.37820000004</v>
      </c>
      <c r="E3420" s="60">
        <v>98450.827426356394</v>
      </c>
      <c r="F3420" s="60">
        <v>0</v>
      </c>
      <c r="G3420" s="60">
        <v>0</v>
      </c>
      <c r="H3420" s="60">
        <v>198427.96076193999</v>
      </c>
      <c r="I3420" s="61">
        <v>198427.96076193999</v>
      </c>
      <c r="J3420" s="49"/>
      <c r="K3420" s="49">
        <v>198427.96076193999</v>
      </c>
      <c r="L3420" s="49">
        <v>198427.96076193999</v>
      </c>
      <c r="M3420" s="38">
        <f>IF(OR(Beazley_data[[#This Row],[total_RC]]&lt;0.6,Beazley_data[[#This Row],[total_RC]]&gt;2),1,Beazley_data[[#This Row],[total_RC]])</f>
        <v>1</v>
      </c>
    </row>
    <row r="3421" spans="1:13" x14ac:dyDescent="0.25">
      <c r="A3421" s="46" t="s">
        <v>3716</v>
      </c>
      <c r="B3421" s="46" t="s">
        <v>3714</v>
      </c>
      <c r="C3421" s="62">
        <v>1994</v>
      </c>
      <c r="D3421" s="87">
        <v>667744.97499999998</v>
      </c>
      <c r="E3421" s="62">
        <v>98763.413898884493</v>
      </c>
      <c r="F3421" s="62">
        <v>0</v>
      </c>
      <c r="G3421" s="62">
        <v>0</v>
      </c>
      <c r="H3421" s="62">
        <v>46183.326936448801</v>
      </c>
      <c r="I3421" s="63">
        <v>86784.647952793006</v>
      </c>
      <c r="J3421">
        <v>1.05</v>
      </c>
      <c r="K3421">
        <v>46183.326936448801</v>
      </c>
      <c r="L3421">
        <v>86784.647952793006</v>
      </c>
      <c r="M3421" s="38">
        <f>IF(OR(Beazley_data[[#This Row],[total_RC]]&lt;0.6,Beazley_data[[#This Row],[total_RC]]&gt;2),1,Beazley_data[[#This Row],[total_RC]])</f>
        <v>1.05</v>
      </c>
    </row>
    <row r="3422" spans="1:13" x14ac:dyDescent="0.25">
      <c r="A3422" s="48" t="s">
        <v>3717</v>
      </c>
      <c r="B3422" s="48" t="s">
        <v>3714</v>
      </c>
      <c r="C3422" s="60">
        <v>1995</v>
      </c>
      <c r="D3422" s="86">
        <v>563943.59160000004</v>
      </c>
      <c r="E3422" s="60">
        <v>77124.681306319704</v>
      </c>
      <c r="F3422" s="60">
        <v>0</v>
      </c>
      <c r="G3422" s="60">
        <v>0</v>
      </c>
      <c r="H3422" s="60">
        <v>80872.749777439996</v>
      </c>
      <c r="I3422" s="61">
        <v>80872.749777439996</v>
      </c>
      <c r="J3422" s="49">
        <v>0.94478403015543</v>
      </c>
      <c r="K3422" s="49">
        <v>80872.749777439996</v>
      </c>
      <c r="L3422" s="49">
        <v>80872.749777439996</v>
      </c>
      <c r="M3422" s="38">
        <f>IF(OR(Beazley_data[[#This Row],[total_RC]]&lt;0.6,Beazley_data[[#This Row],[total_RC]]&gt;2),1,Beazley_data[[#This Row],[total_RC]])</f>
        <v>0.94478403015543</v>
      </c>
    </row>
    <row r="3423" spans="1:13" x14ac:dyDescent="0.25">
      <c r="A3423" s="46" t="s">
        <v>3718</v>
      </c>
      <c r="B3423" s="46" t="s">
        <v>3714</v>
      </c>
      <c r="C3423" s="62">
        <v>1996</v>
      </c>
      <c r="D3423" s="87">
        <v>367778.12890000001</v>
      </c>
      <c r="E3423" s="62">
        <v>58663.712243102898</v>
      </c>
      <c r="F3423" s="62">
        <v>0</v>
      </c>
      <c r="G3423" s="62">
        <v>70.181971775999997</v>
      </c>
      <c r="H3423" s="62">
        <v>55413.32</v>
      </c>
      <c r="I3423" s="63">
        <v>55413.32</v>
      </c>
      <c r="J3423">
        <v>0.94873434049074501</v>
      </c>
      <c r="K3423">
        <v>55413.32</v>
      </c>
      <c r="L3423">
        <v>55483.501971776001</v>
      </c>
      <c r="M3423" s="38">
        <f>IF(OR(Beazley_data[[#This Row],[total_RC]]&lt;0.6,Beazley_data[[#This Row],[total_RC]]&gt;2),1,Beazley_data[[#This Row],[total_RC]])</f>
        <v>0.94873434049074501</v>
      </c>
    </row>
    <row r="3424" spans="1:13" x14ac:dyDescent="0.25">
      <c r="A3424" s="48" t="s">
        <v>3719</v>
      </c>
      <c r="B3424" s="48" t="s">
        <v>3714</v>
      </c>
      <c r="C3424" s="60">
        <v>1997</v>
      </c>
      <c r="D3424" s="86">
        <v>319226.8346</v>
      </c>
      <c r="E3424" s="60">
        <v>49898.683282696897</v>
      </c>
      <c r="F3424" s="60">
        <v>0</v>
      </c>
      <c r="G3424" s="60">
        <v>0</v>
      </c>
      <c r="H3424" s="60">
        <v>22898.2971</v>
      </c>
      <c r="I3424" s="61">
        <v>22898.2971</v>
      </c>
      <c r="J3424" s="49">
        <v>0.91595368118891196</v>
      </c>
      <c r="K3424" s="49">
        <v>22898.2971</v>
      </c>
      <c r="L3424" s="49">
        <v>22898.2971</v>
      </c>
      <c r="M3424" s="38">
        <f>IF(OR(Beazley_data[[#This Row],[total_RC]]&lt;0.6,Beazley_data[[#This Row],[total_RC]]&gt;2),1,Beazley_data[[#This Row],[total_RC]])</f>
        <v>0.91595368118891196</v>
      </c>
    </row>
    <row r="3425" spans="1:13" x14ac:dyDescent="0.25">
      <c r="A3425" s="46" t="s">
        <v>3720</v>
      </c>
      <c r="B3425" s="46" t="s">
        <v>3714</v>
      </c>
      <c r="C3425" s="62">
        <v>1998</v>
      </c>
      <c r="D3425" s="87">
        <v>182319.7935</v>
      </c>
      <c r="E3425" s="62">
        <v>27954.502763919601</v>
      </c>
      <c r="F3425" s="62">
        <v>0</v>
      </c>
      <c r="G3425" s="62">
        <v>0</v>
      </c>
      <c r="H3425" s="62">
        <v>76475.669399999999</v>
      </c>
      <c r="I3425" s="63">
        <v>76475.669399999999</v>
      </c>
      <c r="J3425">
        <v>0.92611557139915301</v>
      </c>
      <c r="K3425">
        <v>76475.669399999999</v>
      </c>
      <c r="L3425">
        <v>76475.669399999999</v>
      </c>
      <c r="M3425" s="38">
        <f>IF(OR(Beazley_data[[#This Row],[total_RC]]&lt;0.6,Beazley_data[[#This Row],[total_RC]]&gt;2),1,Beazley_data[[#This Row],[total_RC]])</f>
        <v>0.92611557139915301</v>
      </c>
    </row>
    <row r="3426" spans="1:13" x14ac:dyDescent="0.25">
      <c r="A3426" s="48" t="s">
        <v>3721</v>
      </c>
      <c r="B3426" s="48" t="s">
        <v>3714</v>
      </c>
      <c r="C3426" s="60">
        <v>1999</v>
      </c>
      <c r="D3426" s="86">
        <v>182241.59599999999</v>
      </c>
      <c r="E3426" s="60">
        <v>31023.646045139401</v>
      </c>
      <c r="F3426" s="60">
        <v>0</v>
      </c>
      <c r="G3426" s="60">
        <v>0</v>
      </c>
      <c r="H3426" s="60">
        <v>0</v>
      </c>
      <c r="I3426" s="61">
        <v>0</v>
      </c>
      <c r="J3426" s="49">
        <v>0.92781531146822205</v>
      </c>
      <c r="K3426" s="49">
        <v>0</v>
      </c>
      <c r="L3426" s="49">
        <v>0</v>
      </c>
      <c r="M3426" s="38">
        <f>IF(OR(Beazley_data[[#This Row],[total_RC]]&lt;0.6,Beazley_data[[#This Row],[total_RC]]&gt;2),1,Beazley_data[[#This Row],[total_RC]])</f>
        <v>0.92781531146822205</v>
      </c>
    </row>
    <row r="3427" spans="1:13" x14ac:dyDescent="0.25">
      <c r="A3427" s="46" t="s">
        <v>3722</v>
      </c>
      <c r="B3427" s="46" t="s">
        <v>3714</v>
      </c>
      <c r="C3427" s="62">
        <v>2000</v>
      </c>
      <c r="D3427" s="87">
        <v>292746.9828</v>
      </c>
      <c r="E3427" s="62">
        <v>50994.168449340097</v>
      </c>
      <c r="F3427" s="62">
        <v>92.580799999999996</v>
      </c>
      <c r="G3427" s="62">
        <v>92.580799999999996</v>
      </c>
      <c r="H3427" s="62">
        <v>0</v>
      </c>
      <c r="I3427" s="63">
        <v>0</v>
      </c>
      <c r="J3427">
        <v>1.0209262734975899</v>
      </c>
      <c r="K3427">
        <v>92.580799999999996</v>
      </c>
      <c r="L3427">
        <v>92.580799999999996</v>
      </c>
      <c r="M3427" s="38">
        <f>IF(OR(Beazley_data[[#This Row],[total_RC]]&lt;0.6,Beazley_data[[#This Row],[total_RC]]&gt;2),1,Beazley_data[[#This Row],[total_RC]])</f>
        <v>1.0209262734975899</v>
      </c>
    </row>
    <row r="3428" spans="1:13" x14ac:dyDescent="0.25">
      <c r="A3428" s="48" t="s">
        <v>3723</v>
      </c>
      <c r="B3428" s="48" t="s">
        <v>3714</v>
      </c>
      <c r="C3428" s="60">
        <v>2001</v>
      </c>
      <c r="D3428" s="86">
        <v>302997.58429999999</v>
      </c>
      <c r="E3428" s="60">
        <v>53083.691333986899</v>
      </c>
      <c r="F3428" s="60">
        <v>54210.231099999997</v>
      </c>
      <c r="G3428" s="60">
        <v>54210.231099999997</v>
      </c>
      <c r="H3428" s="60">
        <v>166406.92540000001</v>
      </c>
      <c r="I3428" s="61">
        <v>166406.92540000001</v>
      </c>
      <c r="J3428" s="49">
        <v>1.0652348175902999</v>
      </c>
      <c r="K3428" s="49">
        <v>220617.15650000001</v>
      </c>
      <c r="L3428" s="49">
        <v>220617.15650000001</v>
      </c>
      <c r="M3428" s="38">
        <f>IF(OR(Beazley_data[[#This Row],[total_RC]]&lt;0.6,Beazley_data[[#This Row],[total_RC]]&gt;2),1,Beazley_data[[#This Row],[total_RC]])</f>
        <v>1.0652348175902999</v>
      </c>
    </row>
    <row r="3429" spans="1:13" x14ac:dyDescent="0.25">
      <c r="A3429" s="46" t="s">
        <v>3724</v>
      </c>
      <c r="B3429" s="46" t="s">
        <v>3714</v>
      </c>
      <c r="C3429" s="62">
        <v>2002</v>
      </c>
      <c r="D3429" s="87">
        <v>223031.0809</v>
      </c>
      <c r="E3429" s="62">
        <v>36385.654864705903</v>
      </c>
      <c r="F3429" s="62">
        <v>0</v>
      </c>
      <c r="G3429" s="62">
        <v>0</v>
      </c>
      <c r="H3429" s="62">
        <v>0</v>
      </c>
      <c r="I3429" s="63">
        <v>0</v>
      </c>
      <c r="J3429">
        <v>1.37146217707111</v>
      </c>
      <c r="K3429">
        <v>0</v>
      </c>
      <c r="L3429">
        <v>0</v>
      </c>
      <c r="M3429" s="38">
        <f>IF(OR(Beazley_data[[#This Row],[total_RC]]&lt;0.6,Beazley_data[[#This Row],[total_RC]]&gt;2),1,Beazley_data[[#This Row],[total_RC]])</f>
        <v>1.37146217707111</v>
      </c>
    </row>
    <row r="3430" spans="1:13" x14ac:dyDescent="0.25">
      <c r="A3430" s="48" t="s">
        <v>3725</v>
      </c>
      <c r="B3430" s="48" t="s">
        <v>3714</v>
      </c>
      <c r="C3430" s="60">
        <v>2003</v>
      </c>
      <c r="D3430" s="86">
        <v>688889.3835</v>
      </c>
      <c r="E3430" s="60">
        <v>118354.575957516</v>
      </c>
      <c r="F3430" s="60">
        <v>4880.1480000000001</v>
      </c>
      <c r="G3430" s="60">
        <v>4880.1480000000001</v>
      </c>
      <c r="H3430" s="60">
        <v>216933.96318969</v>
      </c>
      <c r="I3430" s="61">
        <v>216933.96318969</v>
      </c>
      <c r="J3430" s="49">
        <v>1.1787964975807601</v>
      </c>
      <c r="K3430" s="49">
        <v>221814.11118969001</v>
      </c>
      <c r="L3430" s="49">
        <v>221814.11118969001</v>
      </c>
      <c r="M3430" s="38">
        <f>IF(OR(Beazley_data[[#This Row],[total_RC]]&lt;0.6,Beazley_data[[#This Row],[total_RC]]&gt;2),1,Beazley_data[[#This Row],[total_RC]])</f>
        <v>1.1787964975807601</v>
      </c>
    </row>
    <row r="3431" spans="1:13" x14ac:dyDescent="0.25">
      <c r="A3431" s="46" t="s">
        <v>3726</v>
      </c>
      <c r="B3431" s="46" t="s">
        <v>3714</v>
      </c>
      <c r="C3431" s="62">
        <v>2004</v>
      </c>
      <c r="D3431" s="87">
        <v>851873.34649999999</v>
      </c>
      <c r="E3431" s="62">
        <v>142429.08351307199</v>
      </c>
      <c r="F3431" s="62">
        <v>17173.558499999999</v>
      </c>
      <c r="G3431" s="62">
        <v>17173.558499999999</v>
      </c>
      <c r="H3431" s="62">
        <v>128152.7368</v>
      </c>
      <c r="I3431" s="63">
        <v>128152.7368</v>
      </c>
      <c r="J3431">
        <v>1.0436849729367099</v>
      </c>
      <c r="K3431">
        <v>145326.2953</v>
      </c>
      <c r="L3431">
        <v>145326.2953</v>
      </c>
      <c r="M3431" s="38">
        <f>IF(OR(Beazley_data[[#This Row],[total_RC]]&lt;0.6,Beazley_data[[#This Row],[total_RC]]&gt;2),1,Beazley_data[[#This Row],[total_RC]])</f>
        <v>1.0436849729367099</v>
      </c>
    </row>
    <row r="3432" spans="1:13" x14ac:dyDescent="0.25">
      <c r="A3432" s="48" t="s">
        <v>3727</v>
      </c>
      <c r="B3432" s="48" t="s">
        <v>3714</v>
      </c>
      <c r="C3432" s="60">
        <v>2005</v>
      </c>
      <c r="D3432" s="86">
        <v>2231189.5480999998</v>
      </c>
      <c r="E3432" s="60">
        <v>367422.61494853499</v>
      </c>
      <c r="F3432" s="60">
        <v>54528.361003760001</v>
      </c>
      <c r="G3432" s="60">
        <v>54528.361003760001</v>
      </c>
      <c r="H3432" s="60">
        <v>506244.45281544997</v>
      </c>
      <c r="I3432" s="61">
        <v>506244.45281544997</v>
      </c>
      <c r="J3432" s="49">
        <v>1.0169960676726899</v>
      </c>
      <c r="K3432" s="49">
        <v>560772.81381921005</v>
      </c>
      <c r="L3432" s="49">
        <v>560772.81381921005</v>
      </c>
      <c r="M3432" s="38">
        <f>IF(OR(Beazley_data[[#This Row],[total_RC]]&lt;0.6,Beazley_data[[#This Row],[total_RC]]&gt;2),1,Beazley_data[[#This Row],[total_RC]])</f>
        <v>1.0169960676726899</v>
      </c>
    </row>
    <row r="3433" spans="1:13" x14ac:dyDescent="0.25">
      <c r="A3433" s="46" t="s">
        <v>3728</v>
      </c>
      <c r="B3433" s="46" t="s">
        <v>3714</v>
      </c>
      <c r="C3433" s="62">
        <v>2006</v>
      </c>
      <c r="D3433" s="87">
        <v>2035830.3304000001</v>
      </c>
      <c r="E3433" s="62">
        <v>290288.42546274501</v>
      </c>
      <c r="F3433" s="62">
        <v>81351.845628299998</v>
      </c>
      <c r="G3433" s="62">
        <v>81351.845628299998</v>
      </c>
      <c r="H3433" s="62">
        <v>907127.29091294995</v>
      </c>
      <c r="I3433" s="63">
        <v>907127.29091294995</v>
      </c>
      <c r="J3433">
        <v>1.13586956995431</v>
      </c>
      <c r="K3433">
        <v>988479.13654125005</v>
      </c>
      <c r="L3433">
        <v>988479.13654125005</v>
      </c>
      <c r="M3433" s="38">
        <f>IF(OR(Beazley_data[[#This Row],[total_RC]]&lt;0.6,Beazley_data[[#This Row],[total_RC]]&gt;2),1,Beazley_data[[#This Row],[total_RC]])</f>
        <v>1.13586956995431</v>
      </c>
    </row>
    <row r="3434" spans="1:13" x14ac:dyDescent="0.25">
      <c r="A3434" s="48" t="s">
        <v>3729</v>
      </c>
      <c r="B3434" s="48" t="s">
        <v>3714</v>
      </c>
      <c r="C3434" s="60">
        <v>2007</v>
      </c>
      <c r="D3434" s="86">
        <v>2887945.4912999999</v>
      </c>
      <c r="E3434" s="60">
        <v>414496.24870417197</v>
      </c>
      <c r="F3434" s="60">
        <v>155354.23863450001</v>
      </c>
      <c r="G3434" s="60">
        <v>155354.23863450001</v>
      </c>
      <c r="H3434" s="60">
        <v>1673870.1704709399</v>
      </c>
      <c r="I3434" s="61">
        <v>1673870.1704709399</v>
      </c>
      <c r="J3434" s="49">
        <v>1.0538170740972099</v>
      </c>
      <c r="K3434" s="49">
        <v>1829224.4091054399</v>
      </c>
      <c r="L3434" s="49">
        <v>1829224.4091054399</v>
      </c>
      <c r="M3434" s="38">
        <f>IF(OR(Beazley_data[[#This Row],[total_RC]]&lt;0.6,Beazley_data[[#This Row],[total_RC]]&gt;2),1,Beazley_data[[#This Row],[total_RC]])</f>
        <v>1.0538170740972099</v>
      </c>
    </row>
    <row r="3435" spans="1:13" x14ac:dyDescent="0.25">
      <c r="A3435" s="46" t="s">
        <v>3730</v>
      </c>
      <c r="B3435" s="46" t="s">
        <v>3714</v>
      </c>
      <c r="C3435" s="62">
        <v>2008</v>
      </c>
      <c r="D3435" s="87">
        <v>3142073.4974000002</v>
      </c>
      <c r="E3435" s="62">
        <v>414044.13996629103</v>
      </c>
      <c r="F3435" s="62">
        <v>7316.3960414100002</v>
      </c>
      <c r="G3435" s="62">
        <v>7316.3960414100002</v>
      </c>
      <c r="H3435" s="62">
        <v>259571.15549999999</v>
      </c>
      <c r="I3435" s="63">
        <v>259571.15549999999</v>
      </c>
      <c r="J3435">
        <v>0.95916786002631704</v>
      </c>
      <c r="K3435">
        <v>266887.55154140998</v>
      </c>
      <c r="L3435">
        <v>266887.55154140998</v>
      </c>
      <c r="M3435" s="38">
        <f>IF(OR(Beazley_data[[#This Row],[total_RC]]&lt;0.6,Beazley_data[[#This Row],[total_RC]]&gt;2),1,Beazley_data[[#This Row],[total_RC]])</f>
        <v>0.95916786002631704</v>
      </c>
    </row>
    <row r="3436" spans="1:13" x14ac:dyDescent="0.25">
      <c r="A3436" s="48" t="s">
        <v>3731</v>
      </c>
      <c r="B3436" s="48" t="s">
        <v>3714</v>
      </c>
      <c r="C3436" s="60">
        <v>2009</v>
      </c>
      <c r="D3436" s="86">
        <v>2409516.7705000001</v>
      </c>
      <c r="E3436" s="60">
        <v>312933.40757189499</v>
      </c>
      <c r="F3436" s="60">
        <v>26911.735637580001</v>
      </c>
      <c r="G3436" s="60">
        <v>26911.735637580001</v>
      </c>
      <c r="H3436" s="60">
        <v>1652874.2621788401</v>
      </c>
      <c r="I3436" s="61">
        <v>1652874.2621788401</v>
      </c>
      <c r="J3436" s="49">
        <v>0.94159511686385</v>
      </c>
      <c r="K3436" s="49">
        <v>1679785.9978164199</v>
      </c>
      <c r="L3436" s="49">
        <v>1679785.9978164199</v>
      </c>
      <c r="M3436" s="38">
        <f>IF(OR(Beazley_data[[#This Row],[total_RC]]&lt;0.6,Beazley_data[[#This Row],[total_RC]]&gt;2),1,Beazley_data[[#This Row],[total_RC]])</f>
        <v>0.94159511686385</v>
      </c>
    </row>
    <row r="3437" spans="1:13" x14ac:dyDescent="0.25">
      <c r="A3437" s="46" t="s">
        <v>3732</v>
      </c>
      <c r="B3437" s="46" t="s">
        <v>191</v>
      </c>
      <c r="C3437" s="62">
        <v>1993</v>
      </c>
      <c r="D3437" s="87">
        <v>1309219.8692000001</v>
      </c>
      <c r="E3437" s="62">
        <v>188372.46823099899</v>
      </c>
      <c r="F3437" s="62">
        <v>474415.59946224</v>
      </c>
      <c r="G3437" s="62">
        <v>474415.59946224</v>
      </c>
      <c r="H3437" s="62">
        <v>52446.288644934801</v>
      </c>
      <c r="I3437" s="63">
        <v>52446.288644934801</v>
      </c>
      <c r="K3437">
        <v>526861.88810717501</v>
      </c>
      <c r="L3437">
        <v>526861.88810717501</v>
      </c>
      <c r="M3437" s="38">
        <f>IF(OR(Beazley_data[[#This Row],[total_RC]]&lt;0.6,Beazley_data[[#This Row],[total_RC]]&gt;2),1,Beazley_data[[#This Row],[total_RC]])</f>
        <v>1</v>
      </c>
    </row>
    <row r="3438" spans="1:13" x14ac:dyDescent="0.25">
      <c r="A3438" s="48" t="s">
        <v>3733</v>
      </c>
      <c r="B3438" s="48" t="s">
        <v>191</v>
      </c>
      <c r="C3438" s="60">
        <v>1994</v>
      </c>
      <c r="D3438" s="86">
        <v>1371413.9258000001</v>
      </c>
      <c r="E3438" s="60">
        <v>155682.259252288</v>
      </c>
      <c r="F3438" s="60">
        <v>174621.4620312</v>
      </c>
      <c r="G3438" s="60">
        <v>174621.4620312</v>
      </c>
      <c r="H3438" s="60">
        <v>181792.518258967</v>
      </c>
      <c r="I3438" s="61">
        <v>181792.518258967</v>
      </c>
      <c r="J3438" s="49">
        <v>1</v>
      </c>
      <c r="K3438" s="49">
        <v>356413.98029016698</v>
      </c>
      <c r="L3438" s="49">
        <v>356413.98029016698</v>
      </c>
      <c r="M3438" s="38">
        <f>IF(OR(Beazley_data[[#This Row],[total_RC]]&lt;0.6,Beazley_data[[#This Row],[total_RC]]&gt;2),1,Beazley_data[[#This Row],[total_RC]])</f>
        <v>1</v>
      </c>
    </row>
    <row r="3439" spans="1:13" x14ac:dyDescent="0.25">
      <c r="A3439" s="46" t="s">
        <v>3734</v>
      </c>
      <c r="B3439" s="46" t="s">
        <v>191</v>
      </c>
      <c r="C3439" s="62">
        <v>1995</v>
      </c>
      <c r="D3439" s="87">
        <v>1051386.3529000001</v>
      </c>
      <c r="E3439" s="62">
        <v>125207.942015033</v>
      </c>
      <c r="F3439" s="62">
        <v>355113.97889183997</v>
      </c>
      <c r="G3439" s="62">
        <v>355113.97889183997</v>
      </c>
      <c r="H3439" s="62">
        <v>67843.285264617807</v>
      </c>
      <c r="I3439" s="63">
        <v>67843.285264617807</v>
      </c>
      <c r="J3439">
        <v>0.930667792663882</v>
      </c>
      <c r="K3439">
        <v>422957.26415645803</v>
      </c>
      <c r="L3439">
        <v>422957.26415645803</v>
      </c>
      <c r="M3439" s="38">
        <f>IF(OR(Beazley_data[[#This Row],[total_RC]]&lt;0.6,Beazley_data[[#This Row],[total_RC]]&gt;2),1,Beazley_data[[#This Row],[total_RC]])</f>
        <v>0.930667792663882</v>
      </c>
    </row>
    <row r="3440" spans="1:13" x14ac:dyDescent="0.25">
      <c r="A3440" s="48" t="s">
        <v>3735</v>
      </c>
      <c r="B3440" s="48" t="s">
        <v>191</v>
      </c>
      <c r="C3440" s="60">
        <v>1996</v>
      </c>
      <c r="D3440" s="86">
        <v>149522.57370000001</v>
      </c>
      <c r="E3440" s="60">
        <v>20545.674620261401</v>
      </c>
      <c r="F3440" s="60">
        <v>0</v>
      </c>
      <c r="G3440" s="60">
        <v>0</v>
      </c>
      <c r="H3440" s="60">
        <v>100473.86043148</v>
      </c>
      <c r="I3440" s="61">
        <v>100473.86043148</v>
      </c>
      <c r="J3440" s="49">
        <v>0.99312481844118505</v>
      </c>
      <c r="K3440" s="49">
        <v>100473.86043148</v>
      </c>
      <c r="L3440" s="49">
        <v>100473.86043148</v>
      </c>
      <c r="M3440" s="38">
        <f>IF(OR(Beazley_data[[#This Row],[total_RC]]&lt;0.6,Beazley_data[[#This Row],[total_RC]]&gt;2),1,Beazley_data[[#This Row],[total_RC]])</f>
        <v>0.99312481844118505</v>
      </c>
    </row>
    <row r="3441" spans="1:13" x14ac:dyDescent="0.25">
      <c r="A3441" s="46" t="s">
        <v>3736</v>
      </c>
      <c r="B3441" s="46" t="s">
        <v>191</v>
      </c>
      <c r="C3441" s="62">
        <v>1997</v>
      </c>
      <c r="D3441" s="87">
        <v>51989.531900000002</v>
      </c>
      <c r="E3441" s="62">
        <v>8233.05736143791</v>
      </c>
      <c r="F3441" s="62">
        <v>0</v>
      </c>
      <c r="G3441" s="62">
        <v>0</v>
      </c>
      <c r="H3441" s="62">
        <v>430.53021695040002</v>
      </c>
      <c r="I3441" s="63">
        <v>430.53021695040002</v>
      </c>
      <c r="J3441">
        <v>0.95636963308723499</v>
      </c>
      <c r="K3441">
        <v>430.53021695040002</v>
      </c>
      <c r="L3441">
        <v>430.53021695040002</v>
      </c>
      <c r="M3441" s="38">
        <f>IF(OR(Beazley_data[[#This Row],[total_RC]]&lt;0.6,Beazley_data[[#This Row],[total_RC]]&gt;2),1,Beazley_data[[#This Row],[total_RC]])</f>
        <v>0.95636963308723499</v>
      </c>
    </row>
    <row r="3442" spans="1:13" x14ac:dyDescent="0.25">
      <c r="A3442" s="48" t="s">
        <v>3737</v>
      </c>
      <c r="B3442" s="48" t="s">
        <v>191</v>
      </c>
      <c r="C3442" s="60">
        <v>1998</v>
      </c>
      <c r="D3442" s="86">
        <v>35480.7474</v>
      </c>
      <c r="E3442" s="60">
        <v>4595.7604300653602</v>
      </c>
      <c r="F3442" s="60">
        <v>0</v>
      </c>
      <c r="G3442" s="60">
        <v>0</v>
      </c>
      <c r="H3442" s="60">
        <v>0</v>
      </c>
      <c r="I3442" s="61">
        <v>0</v>
      </c>
      <c r="J3442" s="49">
        <v>0.84701882136848905</v>
      </c>
      <c r="K3442" s="49">
        <v>0</v>
      </c>
      <c r="L3442" s="49">
        <v>0</v>
      </c>
      <c r="M3442" s="38">
        <f>IF(OR(Beazley_data[[#This Row],[total_RC]]&lt;0.6,Beazley_data[[#This Row],[total_RC]]&gt;2),1,Beazley_data[[#This Row],[total_RC]])</f>
        <v>0.84701882136848905</v>
      </c>
    </row>
    <row r="3443" spans="1:13" x14ac:dyDescent="0.25">
      <c r="A3443" s="46" t="s">
        <v>3738</v>
      </c>
      <c r="B3443" s="46" t="s">
        <v>191</v>
      </c>
      <c r="C3443" s="62">
        <v>1999</v>
      </c>
      <c r="D3443" s="87">
        <v>40753.887499999997</v>
      </c>
      <c r="E3443" s="62">
        <v>4940.6203300653597</v>
      </c>
      <c r="F3443" s="62">
        <v>0</v>
      </c>
      <c r="G3443" s="62">
        <v>0</v>
      </c>
      <c r="H3443" s="62">
        <v>0</v>
      </c>
      <c r="I3443" s="63">
        <v>0</v>
      </c>
      <c r="J3443">
        <v>0.99191697471185203</v>
      </c>
      <c r="K3443">
        <v>0</v>
      </c>
      <c r="L3443">
        <v>0</v>
      </c>
      <c r="M3443" s="38">
        <f>IF(OR(Beazley_data[[#This Row],[total_RC]]&lt;0.6,Beazley_data[[#This Row],[total_RC]]&gt;2),1,Beazley_data[[#This Row],[total_RC]])</f>
        <v>0.99191697471185203</v>
      </c>
    </row>
    <row r="3444" spans="1:13" x14ac:dyDescent="0.25">
      <c r="A3444" s="48" t="s">
        <v>3739</v>
      </c>
      <c r="B3444" s="48" t="s">
        <v>191</v>
      </c>
      <c r="C3444" s="60">
        <v>2000</v>
      </c>
      <c r="D3444" s="86">
        <v>22436.373100000001</v>
      </c>
      <c r="E3444" s="60">
        <v>2900.4040764705901</v>
      </c>
      <c r="F3444" s="60">
        <v>0</v>
      </c>
      <c r="G3444" s="60">
        <v>0</v>
      </c>
      <c r="H3444" s="60">
        <v>0</v>
      </c>
      <c r="I3444" s="61">
        <v>0</v>
      </c>
      <c r="J3444" s="49">
        <v>1</v>
      </c>
      <c r="K3444" s="49">
        <v>0</v>
      </c>
      <c r="L3444" s="49">
        <v>0</v>
      </c>
      <c r="M3444" s="38">
        <f>IF(OR(Beazley_data[[#This Row],[total_RC]]&lt;0.6,Beazley_data[[#This Row],[total_RC]]&gt;2),1,Beazley_data[[#This Row],[total_RC]])</f>
        <v>1</v>
      </c>
    </row>
    <row r="3445" spans="1:13" x14ac:dyDescent="0.25">
      <c r="A3445" s="46" t="s">
        <v>3740</v>
      </c>
      <c r="B3445" s="46" t="s">
        <v>191</v>
      </c>
      <c r="C3445" s="62">
        <v>2001</v>
      </c>
      <c r="D3445" s="87">
        <v>9870.8809000000001</v>
      </c>
      <c r="E3445" s="62">
        <v>1741.9201588235301</v>
      </c>
      <c r="F3445" s="62">
        <v>0</v>
      </c>
      <c r="G3445" s="62">
        <v>0</v>
      </c>
      <c r="H3445" s="62">
        <v>157986.76385075101</v>
      </c>
      <c r="I3445" s="63">
        <v>157986.76385075101</v>
      </c>
      <c r="J3445">
        <v>1.1100000000000001</v>
      </c>
      <c r="K3445">
        <v>157986.76385075101</v>
      </c>
      <c r="L3445">
        <v>157986.76385075101</v>
      </c>
      <c r="M3445" s="38">
        <f>IF(OR(Beazley_data[[#This Row],[total_RC]]&lt;0.6,Beazley_data[[#This Row],[total_RC]]&gt;2),1,Beazley_data[[#This Row],[total_RC]])</f>
        <v>1.1100000000000001</v>
      </c>
    </row>
    <row r="3446" spans="1:13" x14ac:dyDescent="0.25">
      <c r="A3446" s="48" t="s">
        <v>3741</v>
      </c>
      <c r="B3446" s="48" t="s">
        <v>191</v>
      </c>
      <c r="C3446" s="60">
        <v>2009</v>
      </c>
      <c r="D3446" s="86">
        <v>228290.85260000001</v>
      </c>
      <c r="E3446" s="60">
        <v>25365.650288888901</v>
      </c>
      <c r="F3446" s="60">
        <v>0</v>
      </c>
      <c r="G3446" s="60">
        <v>0</v>
      </c>
      <c r="H3446" s="60">
        <v>565796.04281152703</v>
      </c>
      <c r="I3446" s="61">
        <v>565796.04281152703</v>
      </c>
      <c r="J3446" s="49">
        <v>1.03257659084529</v>
      </c>
      <c r="K3446" s="49">
        <v>565796.04281152703</v>
      </c>
      <c r="L3446" s="49">
        <v>565796.04281152703</v>
      </c>
      <c r="M3446" s="38">
        <f>IF(OR(Beazley_data[[#This Row],[total_RC]]&lt;0.6,Beazley_data[[#This Row],[total_RC]]&gt;2),1,Beazley_data[[#This Row],[total_RC]])</f>
        <v>1.03257659084529</v>
      </c>
    </row>
    <row r="3447" spans="1:13" x14ac:dyDescent="0.25">
      <c r="A3447" s="46" t="s">
        <v>3742</v>
      </c>
      <c r="B3447" s="46" t="s">
        <v>191</v>
      </c>
      <c r="C3447" s="62">
        <v>2018</v>
      </c>
      <c r="D3447" s="87">
        <v>23375</v>
      </c>
      <c r="E3447" s="62">
        <v>4125</v>
      </c>
      <c r="F3447" s="62">
        <v>0</v>
      </c>
      <c r="G3447" s="62">
        <v>0</v>
      </c>
      <c r="H3447" s="62">
        <v>0</v>
      </c>
      <c r="I3447" s="63">
        <v>0</v>
      </c>
      <c r="K3447">
        <v>0</v>
      </c>
      <c r="L3447">
        <v>0</v>
      </c>
      <c r="M3447" s="38">
        <f>IF(OR(Beazley_data[[#This Row],[total_RC]]&lt;0.6,Beazley_data[[#This Row],[total_RC]]&gt;2),1,Beazley_data[[#This Row],[total_RC]])</f>
        <v>1</v>
      </c>
    </row>
    <row r="3448" spans="1:13" x14ac:dyDescent="0.25">
      <c r="A3448" s="48" t="s">
        <v>3743</v>
      </c>
      <c r="B3448" s="48" t="s">
        <v>192</v>
      </c>
      <c r="C3448" s="60">
        <v>2018</v>
      </c>
      <c r="D3448" s="86">
        <v>1254555.4886</v>
      </c>
      <c r="E3448" s="60">
        <v>178637.85644989199</v>
      </c>
      <c r="F3448" s="60">
        <v>16351.854799999999</v>
      </c>
      <c r="G3448" s="60">
        <v>17624.4548</v>
      </c>
      <c r="H3448" s="60">
        <v>1464481.6405</v>
      </c>
      <c r="I3448" s="61">
        <v>1566990.5515000001</v>
      </c>
      <c r="J3448" s="49"/>
      <c r="K3448" s="49">
        <v>1480833.4953000001</v>
      </c>
      <c r="L3448" s="49">
        <v>1584615.0063</v>
      </c>
      <c r="M3448" s="38">
        <f>IF(OR(Beazley_data[[#This Row],[total_RC]]&lt;0.6,Beazley_data[[#This Row],[total_RC]]&gt;2),1,Beazley_data[[#This Row],[total_RC]])</f>
        <v>1</v>
      </c>
    </row>
    <row r="3449" spans="1:13" x14ac:dyDescent="0.25">
      <c r="A3449" s="46" t="s">
        <v>3744</v>
      </c>
      <c r="B3449" s="46" t="s">
        <v>192</v>
      </c>
      <c r="C3449" s="62">
        <v>2019</v>
      </c>
      <c r="D3449" s="87">
        <v>865978.72829999996</v>
      </c>
      <c r="E3449" s="62">
        <v>149602.21988055599</v>
      </c>
      <c r="F3449" s="62">
        <v>0</v>
      </c>
      <c r="G3449" s="62">
        <v>0</v>
      </c>
      <c r="H3449" s="62">
        <v>431604.43699999998</v>
      </c>
      <c r="I3449" s="63">
        <v>445633.13699999999</v>
      </c>
      <c r="J3449">
        <v>1.0625</v>
      </c>
      <c r="K3449">
        <v>431604.43699999998</v>
      </c>
      <c r="L3449">
        <v>445633.13699999999</v>
      </c>
      <c r="M3449" s="38">
        <f>IF(OR(Beazley_data[[#This Row],[total_RC]]&lt;0.6,Beazley_data[[#This Row],[total_RC]]&gt;2),1,Beazley_data[[#This Row],[total_RC]])</f>
        <v>1.0625</v>
      </c>
    </row>
    <row r="3450" spans="1:13" x14ac:dyDescent="0.25">
      <c r="A3450" s="48" t="s">
        <v>3745</v>
      </c>
      <c r="B3450" s="48" t="s">
        <v>192</v>
      </c>
      <c r="C3450" s="60">
        <v>2020</v>
      </c>
      <c r="D3450" s="86">
        <v>714870.03489999997</v>
      </c>
      <c r="E3450" s="60">
        <v>111701.88443333301</v>
      </c>
      <c r="F3450" s="60">
        <v>1412.2762</v>
      </c>
      <c r="G3450" s="60">
        <v>51412.2762</v>
      </c>
      <c r="H3450" s="60">
        <v>453500.46159999998</v>
      </c>
      <c r="I3450" s="61">
        <v>453500.46159999998</v>
      </c>
      <c r="J3450" s="49">
        <v>1.02304937568958</v>
      </c>
      <c r="K3450" s="49">
        <v>454912.7378</v>
      </c>
      <c r="L3450" s="49">
        <v>504912.7378</v>
      </c>
      <c r="M3450" s="38">
        <f>IF(OR(Beazley_data[[#This Row],[total_RC]]&lt;0.6,Beazley_data[[#This Row],[total_RC]]&gt;2),1,Beazley_data[[#This Row],[total_RC]])</f>
        <v>1.02304937568958</v>
      </c>
    </row>
    <row r="3451" spans="1:13" x14ac:dyDescent="0.25">
      <c r="A3451" s="46" t="s">
        <v>3746</v>
      </c>
      <c r="B3451" s="46" t="s">
        <v>192</v>
      </c>
      <c r="C3451" s="62">
        <v>2021</v>
      </c>
      <c r="D3451" s="87">
        <v>1356607.4882</v>
      </c>
      <c r="E3451" s="62">
        <v>186067.49791764701</v>
      </c>
      <c r="F3451" s="62">
        <v>0</v>
      </c>
      <c r="G3451" s="62">
        <v>0</v>
      </c>
      <c r="H3451" s="62">
        <v>377184.25410000002</v>
      </c>
      <c r="I3451" s="63">
        <v>1625175.6370999999</v>
      </c>
      <c r="J3451">
        <v>1.0998561637394699</v>
      </c>
      <c r="K3451">
        <v>377184.25410000002</v>
      </c>
      <c r="L3451">
        <v>1625175.6370999999</v>
      </c>
      <c r="M3451" s="38">
        <f>IF(OR(Beazley_data[[#This Row],[total_RC]]&lt;0.6,Beazley_data[[#This Row],[total_RC]]&gt;2),1,Beazley_data[[#This Row],[total_RC]])</f>
        <v>1.0998561637394699</v>
      </c>
    </row>
    <row r="3452" spans="1:13" x14ac:dyDescent="0.25">
      <c r="A3452" s="48" t="s">
        <v>3747</v>
      </c>
      <c r="B3452" s="48" t="s">
        <v>192</v>
      </c>
      <c r="C3452" s="60">
        <v>2022</v>
      </c>
      <c r="D3452" s="86">
        <v>139612.5</v>
      </c>
      <c r="E3452" s="60">
        <v>24637.5</v>
      </c>
      <c r="F3452" s="60">
        <v>1497.8105</v>
      </c>
      <c r="G3452" s="60">
        <v>1497.8105</v>
      </c>
      <c r="H3452" s="60">
        <v>0</v>
      </c>
      <c r="I3452" s="61">
        <v>0</v>
      </c>
      <c r="J3452" s="49">
        <v>1.1939420318609999</v>
      </c>
      <c r="K3452" s="49">
        <v>1497.8105</v>
      </c>
      <c r="L3452" s="49">
        <v>1497.8105</v>
      </c>
      <c r="M3452" s="38">
        <f>IF(OR(Beazley_data[[#This Row],[total_RC]]&lt;0.6,Beazley_data[[#This Row],[total_RC]]&gt;2),1,Beazley_data[[#This Row],[total_RC]])</f>
        <v>1.1939420318609999</v>
      </c>
    </row>
    <row r="3453" spans="1:13" x14ac:dyDescent="0.25">
      <c r="A3453" s="46" t="s">
        <v>3748</v>
      </c>
      <c r="B3453" s="46" t="s">
        <v>192</v>
      </c>
      <c r="C3453" s="62">
        <v>2023</v>
      </c>
      <c r="D3453" s="87">
        <v>752921.54779999994</v>
      </c>
      <c r="E3453" s="62">
        <v>99240.171683660097</v>
      </c>
      <c r="F3453" s="62">
        <v>0</v>
      </c>
      <c r="G3453" s="62">
        <v>0</v>
      </c>
      <c r="H3453" s="62">
        <v>0</v>
      </c>
      <c r="I3453" s="63">
        <v>0</v>
      </c>
      <c r="J3453">
        <v>1.0158426752916401</v>
      </c>
      <c r="K3453">
        <v>0</v>
      </c>
      <c r="L3453">
        <v>0</v>
      </c>
      <c r="M3453" s="38">
        <f>IF(OR(Beazley_data[[#This Row],[total_RC]]&lt;0.6,Beazley_data[[#This Row],[total_RC]]&gt;2),1,Beazley_data[[#This Row],[total_RC]])</f>
        <v>1.0158426752916401</v>
      </c>
    </row>
    <row r="3454" spans="1:13" x14ac:dyDescent="0.25">
      <c r="A3454" s="48" t="s">
        <v>3749</v>
      </c>
      <c r="B3454" s="48" t="s">
        <v>3750</v>
      </c>
      <c r="C3454" s="60">
        <v>1991</v>
      </c>
      <c r="D3454" s="86">
        <v>4182.4952000000003</v>
      </c>
      <c r="E3454" s="60">
        <v>738.08738823529404</v>
      </c>
      <c r="F3454" s="60">
        <v>0</v>
      </c>
      <c r="G3454" s="60">
        <v>0</v>
      </c>
      <c r="H3454" s="60">
        <v>0</v>
      </c>
      <c r="I3454" s="61">
        <v>0</v>
      </c>
      <c r="J3454" s="49"/>
      <c r="K3454" s="49">
        <v>0</v>
      </c>
      <c r="L3454" s="49">
        <v>0</v>
      </c>
      <c r="M3454" s="38">
        <f>IF(OR(Beazley_data[[#This Row],[total_RC]]&lt;0.6,Beazley_data[[#This Row],[total_RC]]&gt;2),1,Beazley_data[[#This Row],[total_RC]])</f>
        <v>1</v>
      </c>
    </row>
    <row r="3455" spans="1:13" x14ac:dyDescent="0.25">
      <c r="A3455" s="46" t="s">
        <v>3751</v>
      </c>
      <c r="B3455" s="46" t="s">
        <v>3750</v>
      </c>
      <c r="C3455" s="62">
        <v>1992</v>
      </c>
      <c r="D3455" s="87">
        <v>95244.467499999999</v>
      </c>
      <c r="E3455" s="62">
        <v>15790.170735294099</v>
      </c>
      <c r="F3455" s="62">
        <v>54089.3914</v>
      </c>
      <c r="G3455" s="62">
        <v>54089.3914</v>
      </c>
      <c r="H3455" s="62">
        <v>0</v>
      </c>
      <c r="I3455" s="63">
        <v>0</v>
      </c>
      <c r="K3455">
        <v>54089.3914</v>
      </c>
      <c r="L3455">
        <v>54089.3914</v>
      </c>
      <c r="M3455" s="38">
        <f>IF(OR(Beazley_data[[#This Row],[total_RC]]&lt;0.6,Beazley_data[[#This Row],[total_RC]]&gt;2),1,Beazley_data[[#This Row],[total_RC]])</f>
        <v>1</v>
      </c>
    </row>
    <row r="3456" spans="1:13" x14ac:dyDescent="0.25">
      <c r="A3456" s="48" t="s">
        <v>3752</v>
      </c>
      <c r="B3456" s="48" t="s">
        <v>3750</v>
      </c>
      <c r="C3456" s="60">
        <v>1993</v>
      </c>
      <c r="D3456" s="86">
        <v>14264509.7303</v>
      </c>
      <c r="E3456" s="60">
        <v>2091134.56869075</v>
      </c>
      <c r="F3456" s="60">
        <v>2755555.2801000001</v>
      </c>
      <c r="G3456" s="60">
        <v>2755555.2801000001</v>
      </c>
      <c r="H3456" s="60">
        <v>344904.90305140702</v>
      </c>
      <c r="I3456" s="61">
        <v>344904.90305140702</v>
      </c>
      <c r="J3456" s="49">
        <v>0.95</v>
      </c>
      <c r="K3456" s="49">
        <v>3100460.18315141</v>
      </c>
      <c r="L3456" s="49">
        <v>3100460.18315141</v>
      </c>
      <c r="M3456" s="38">
        <f>IF(OR(Beazley_data[[#This Row],[total_RC]]&lt;0.6,Beazley_data[[#This Row],[total_RC]]&gt;2),1,Beazley_data[[#This Row],[total_RC]])</f>
        <v>0.95</v>
      </c>
    </row>
    <row r="3457" spans="1:13" x14ac:dyDescent="0.25">
      <c r="A3457" s="46" t="s">
        <v>3753</v>
      </c>
      <c r="B3457" s="46" t="s">
        <v>3750</v>
      </c>
      <c r="C3457" s="62">
        <v>1994</v>
      </c>
      <c r="D3457" s="87">
        <v>15651025.829500001</v>
      </c>
      <c r="E3457" s="62">
        <v>2197041.58397929</v>
      </c>
      <c r="F3457" s="62">
        <v>3306625.9391999999</v>
      </c>
      <c r="G3457" s="62">
        <v>3306625.9391999999</v>
      </c>
      <c r="H3457" s="62">
        <v>26033.621800000001</v>
      </c>
      <c r="I3457" s="63">
        <v>26033.621800000001</v>
      </c>
      <c r="J3457">
        <v>0.979537305107122</v>
      </c>
      <c r="K3457">
        <v>3332659.5610000002</v>
      </c>
      <c r="L3457">
        <v>3332659.5610000002</v>
      </c>
      <c r="M3457" s="38">
        <f>IF(OR(Beazley_data[[#This Row],[total_RC]]&lt;0.6,Beazley_data[[#This Row],[total_RC]]&gt;2),1,Beazley_data[[#This Row],[total_RC]])</f>
        <v>0.979537305107122</v>
      </c>
    </row>
    <row r="3458" spans="1:13" x14ac:dyDescent="0.25">
      <c r="A3458" s="48" t="s">
        <v>3754</v>
      </c>
      <c r="B3458" s="48" t="s">
        <v>3750</v>
      </c>
      <c r="C3458" s="60">
        <v>1995</v>
      </c>
      <c r="D3458" s="86">
        <v>14803952.8115</v>
      </c>
      <c r="E3458" s="60">
        <v>2175029.2496461701</v>
      </c>
      <c r="F3458" s="60">
        <v>1918389.56269669</v>
      </c>
      <c r="G3458" s="60">
        <v>1918389.56269669</v>
      </c>
      <c r="H3458" s="60">
        <v>186045.25517673601</v>
      </c>
      <c r="I3458" s="61">
        <v>186045.25517673601</v>
      </c>
      <c r="J3458" s="49">
        <v>0.95103877340651199</v>
      </c>
      <c r="K3458" s="49">
        <v>2104434.81787343</v>
      </c>
      <c r="L3458" s="49">
        <v>2104434.81787343</v>
      </c>
      <c r="M3458" s="38">
        <f>IF(OR(Beazley_data[[#This Row],[total_RC]]&lt;0.6,Beazley_data[[#This Row],[total_RC]]&gt;2),1,Beazley_data[[#This Row],[total_RC]])</f>
        <v>0.95103877340651199</v>
      </c>
    </row>
    <row r="3459" spans="1:13" x14ac:dyDescent="0.25">
      <c r="A3459" s="46" t="s">
        <v>3755</v>
      </c>
      <c r="B3459" s="46" t="s">
        <v>3750</v>
      </c>
      <c r="C3459" s="62">
        <v>1996</v>
      </c>
      <c r="D3459" s="87">
        <v>11848902.730900001</v>
      </c>
      <c r="E3459" s="62">
        <v>1708914.8252085701</v>
      </c>
      <c r="F3459" s="62">
        <v>1087840.8274318699</v>
      </c>
      <c r="G3459" s="62">
        <v>1087840.8274318699</v>
      </c>
      <c r="H3459" s="62">
        <v>854834.51434941404</v>
      </c>
      <c r="I3459" s="63">
        <v>854834.51434941404</v>
      </c>
      <c r="J3459">
        <v>0.91089700208732505</v>
      </c>
      <c r="K3459">
        <v>1942675.34178128</v>
      </c>
      <c r="L3459">
        <v>1942675.34178128</v>
      </c>
      <c r="M3459" s="38">
        <f>IF(OR(Beazley_data[[#This Row],[total_RC]]&lt;0.6,Beazley_data[[#This Row],[total_RC]]&gt;2),1,Beazley_data[[#This Row],[total_RC]])</f>
        <v>0.91089700208732505</v>
      </c>
    </row>
    <row r="3460" spans="1:13" x14ac:dyDescent="0.25">
      <c r="A3460" s="48" t="s">
        <v>3756</v>
      </c>
      <c r="B3460" s="48" t="s">
        <v>3750</v>
      </c>
      <c r="C3460" s="60">
        <v>1997</v>
      </c>
      <c r="D3460" s="86">
        <v>13312261.7841</v>
      </c>
      <c r="E3460" s="60">
        <v>1943513.81353446</v>
      </c>
      <c r="F3460" s="60">
        <v>343008.91658556898</v>
      </c>
      <c r="G3460" s="60">
        <v>343008.91658556898</v>
      </c>
      <c r="H3460" s="60">
        <v>770705.55572990398</v>
      </c>
      <c r="I3460" s="61">
        <v>770705.55572990398</v>
      </c>
      <c r="J3460" s="49">
        <v>0.88195136008832298</v>
      </c>
      <c r="K3460" s="49">
        <v>1113714.47231547</v>
      </c>
      <c r="L3460" s="49">
        <v>1113714.47231547</v>
      </c>
      <c r="M3460" s="38">
        <f>IF(OR(Beazley_data[[#This Row],[total_RC]]&lt;0.6,Beazley_data[[#This Row],[total_RC]]&gt;2),1,Beazley_data[[#This Row],[total_RC]])</f>
        <v>0.88195136008832298</v>
      </c>
    </row>
    <row r="3461" spans="1:13" x14ac:dyDescent="0.25">
      <c r="A3461" s="46" t="s">
        <v>3757</v>
      </c>
      <c r="B3461" s="46" t="s">
        <v>3750</v>
      </c>
      <c r="C3461" s="62">
        <v>1998</v>
      </c>
      <c r="D3461" s="87">
        <v>11671103.950300001</v>
      </c>
      <c r="E3461" s="62">
        <v>1890905.8224248299</v>
      </c>
      <c r="F3461" s="62">
        <v>3624567.2124073398</v>
      </c>
      <c r="G3461" s="62">
        <v>3624567.2124073398</v>
      </c>
      <c r="H3461" s="62">
        <v>988995.60484064999</v>
      </c>
      <c r="I3461" s="63">
        <v>988995.60484064999</v>
      </c>
      <c r="J3461">
        <v>0.85293195209698303</v>
      </c>
      <c r="K3461">
        <v>4613562.8172479896</v>
      </c>
      <c r="L3461">
        <v>4613562.8172479896</v>
      </c>
      <c r="M3461" s="38">
        <f>IF(OR(Beazley_data[[#This Row],[total_RC]]&lt;0.6,Beazley_data[[#This Row],[total_RC]]&gt;2),1,Beazley_data[[#This Row],[total_RC]])</f>
        <v>0.85293195209698303</v>
      </c>
    </row>
    <row r="3462" spans="1:13" x14ac:dyDescent="0.25">
      <c r="A3462" s="48" t="s">
        <v>3758</v>
      </c>
      <c r="B3462" s="48" t="s">
        <v>3750</v>
      </c>
      <c r="C3462" s="60">
        <v>1999</v>
      </c>
      <c r="D3462" s="86">
        <v>14333053.983100001</v>
      </c>
      <c r="E3462" s="60">
        <v>2267469.0495733102</v>
      </c>
      <c r="F3462" s="60">
        <v>2828630.7430803902</v>
      </c>
      <c r="G3462" s="60">
        <v>2828630.7430803902</v>
      </c>
      <c r="H3462" s="60">
        <v>880494.10959999997</v>
      </c>
      <c r="I3462" s="61">
        <v>880494.10959999997</v>
      </c>
      <c r="J3462" s="49">
        <v>0.91450463672149296</v>
      </c>
      <c r="K3462" s="49">
        <v>3709124.8526803898</v>
      </c>
      <c r="L3462" s="49">
        <v>3709124.8526803898</v>
      </c>
      <c r="M3462" s="38">
        <f>IF(OR(Beazley_data[[#This Row],[total_RC]]&lt;0.6,Beazley_data[[#This Row],[total_RC]]&gt;2),1,Beazley_data[[#This Row],[total_RC]])</f>
        <v>0.91450463672149296</v>
      </c>
    </row>
    <row r="3463" spans="1:13" x14ac:dyDescent="0.25">
      <c r="A3463" s="46" t="s">
        <v>3759</v>
      </c>
      <c r="B3463" s="46" t="s">
        <v>3750</v>
      </c>
      <c r="C3463" s="62">
        <v>2000</v>
      </c>
      <c r="D3463" s="87">
        <v>19062827.206500001</v>
      </c>
      <c r="E3463" s="62">
        <v>2959592.9608726902</v>
      </c>
      <c r="F3463" s="62">
        <v>693470.59100000001</v>
      </c>
      <c r="G3463" s="62">
        <v>693470.59100000001</v>
      </c>
      <c r="H3463" s="62">
        <v>885043.35853303003</v>
      </c>
      <c r="I3463" s="63">
        <v>885043.35853303003</v>
      </c>
      <c r="J3463">
        <v>1.04443081456728</v>
      </c>
      <c r="K3463">
        <v>1578513.9495330299</v>
      </c>
      <c r="L3463">
        <v>1578513.9495330299</v>
      </c>
      <c r="M3463" s="38">
        <f>IF(OR(Beazley_data[[#This Row],[total_RC]]&lt;0.6,Beazley_data[[#This Row],[total_RC]]&gt;2),1,Beazley_data[[#This Row],[total_RC]])</f>
        <v>1.04443081456728</v>
      </c>
    </row>
    <row r="3464" spans="1:13" x14ac:dyDescent="0.25">
      <c r="A3464" s="48" t="s">
        <v>3760</v>
      </c>
      <c r="B3464" s="48" t="s">
        <v>3750</v>
      </c>
      <c r="C3464" s="60">
        <v>2001</v>
      </c>
      <c r="D3464" s="86">
        <v>36625436.348399997</v>
      </c>
      <c r="E3464" s="60">
        <v>5711761.9905430898</v>
      </c>
      <c r="F3464" s="60">
        <v>41220937.033347502</v>
      </c>
      <c r="G3464" s="60">
        <v>41220937.033347502</v>
      </c>
      <c r="H3464" s="60">
        <v>689910.76381090097</v>
      </c>
      <c r="I3464" s="61">
        <v>689910.76381090097</v>
      </c>
      <c r="J3464" s="49">
        <v>1.1671429577919601</v>
      </c>
      <c r="K3464" s="49">
        <v>41910847.797158398</v>
      </c>
      <c r="L3464" s="49">
        <v>41910847.797158398</v>
      </c>
      <c r="M3464" s="38">
        <f>IF(OR(Beazley_data[[#This Row],[total_RC]]&lt;0.6,Beazley_data[[#This Row],[total_RC]]&gt;2),1,Beazley_data[[#This Row],[total_RC]])</f>
        <v>1.1671429577919601</v>
      </c>
    </row>
    <row r="3465" spans="1:13" x14ac:dyDescent="0.25">
      <c r="A3465" s="46" t="s">
        <v>3761</v>
      </c>
      <c r="B3465" s="46" t="s">
        <v>3750</v>
      </c>
      <c r="C3465" s="62">
        <v>2002</v>
      </c>
      <c r="D3465" s="87">
        <v>45492479.689900003</v>
      </c>
      <c r="E3465" s="62">
        <v>6782096.5397544997</v>
      </c>
      <c r="F3465" s="62">
        <v>8854777.1793315094</v>
      </c>
      <c r="G3465" s="62">
        <v>8854777.1793315094</v>
      </c>
      <c r="H3465" s="62">
        <v>489035.54967117001</v>
      </c>
      <c r="I3465" s="63">
        <v>489035.54967117001</v>
      </c>
      <c r="J3465">
        <v>1.3476252412056799</v>
      </c>
      <c r="K3465">
        <v>9343812.7290026806</v>
      </c>
      <c r="L3465">
        <v>9343812.7290026806</v>
      </c>
      <c r="M3465" s="38">
        <f>IF(OR(Beazley_data[[#This Row],[total_RC]]&lt;0.6,Beazley_data[[#This Row],[total_RC]]&gt;2),1,Beazley_data[[#This Row],[total_RC]])</f>
        <v>1.3476252412056799</v>
      </c>
    </row>
    <row r="3466" spans="1:13" x14ac:dyDescent="0.25">
      <c r="A3466" s="48" t="s">
        <v>3762</v>
      </c>
      <c r="B3466" s="48" t="s">
        <v>3750</v>
      </c>
      <c r="C3466" s="60">
        <v>2003</v>
      </c>
      <c r="D3466" s="86">
        <v>60810899.888899997</v>
      </c>
      <c r="E3466" s="60">
        <v>9178563.9668905996</v>
      </c>
      <c r="F3466" s="60">
        <v>7141884.4000530597</v>
      </c>
      <c r="G3466" s="60">
        <v>7141884.4000530597</v>
      </c>
      <c r="H3466" s="60">
        <v>0</v>
      </c>
      <c r="I3466" s="61">
        <v>0</v>
      </c>
      <c r="J3466" s="49">
        <v>1.04432586119885</v>
      </c>
      <c r="K3466" s="49">
        <v>7141884.4000530597</v>
      </c>
      <c r="L3466" s="49">
        <v>7141884.4000530597</v>
      </c>
      <c r="M3466" s="38">
        <f>IF(OR(Beazley_data[[#This Row],[total_RC]]&lt;0.6,Beazley_data[[#This Row],[total_RC]]&gt;2),1,Beazley_data[[#This Row],[total_RC]])</f>
        <v>1.04432586119885</v>
      </c>
    </row>
    <row r="3467" spans="1:13" x14ac:dyDescent="0.25">
      <c r="A3467" s="46" t="s">
        <v>3763</v>
      </c>
      <c r="B3467" s="46" t="s">
        <v>3750</v>
      </c>
      <c r="C3467" s="62">
        <v>2004</v>
      </c>
      <c r="D3467" s="87">
        <v>76354918.625699997</v>
      </c>
      <c r="E3467" s="62">
        <v>11289360.2184506</v>
      </c>
      <c r="F3467" s="62">
        <v>60060827.991844997</v>
      </c>
      <c r="G3467" s="62">
        <v>60068771.751478299</v>
      </c>
      <c r="H3467" s="62">
        <v>584652.77769130305</v>
      </c>
      <c r="I3467" s="63">
        <v>584652.77769130305</v>
      </c>
      <c r="J3467">
        <v>1.00004779434288</v>
      </c>
      <c r="K3467">
        <v>60645480.769536301</v>
      </c>
      <c r="L3467">
        <v>60653424.529169597</v>
      </c>
      <c r="M3467" s="38">
        <f>IF(OR(Beazley_data[[#This Row],[total_RC]]&lt;0.6,Beazley_data[[#This Row],[total_RC]]&gt;2),1,Beazley_data[[#This Row],[total_RC]])</f>
        <v>1.00004779434288</v>
      </c>
    </row>
    <row r="3468" spans="1:13" x14ac:dyDescent="0.25">
      <c r="A3468" s="48" t="s">
        <v>3764</v>
      </c>
      <c r="B3468" s="48" t="s">
        <v>3750</v>
      </c>
      <c r="C3468" s="60">
        <v>2005</v>
      </c>
      <c r="D3468" s="86">
        <v>100441669.4429</v>
      </c>
      <c r="E3468" s="60">
        <v>15559413.557920201</v>
      </c>
      <c r="F3468" s="60">
        <v>227229046.970851</v>
      </c>
      <c r="G3468" s="60">
        <v>227229046.970851</v>
      </c>
      <c r="H3468" s="60">
        <v>451514.90085664898</v>
      </c>
      <c r="I3468" s="61">
        <v>451514.90085664898</v>
      </c>
      <c r="J3468" s="49">
        <v>1.0202201198410601</v>
      </c>
      <c r="K3468" s="49">
        <v>227680561.87170801</v>
      </c>
      <c r="L3468" s="49">
        <v>227680561.87170801</v>
      </c>
      <c r="M3468" s="38">
        <f>IF(OR(Beazley_data[[#This Row],[total_RC]]&lt;0.6,Beazley_data[[#This Row],[total_RC]]&gt;2),1,Beazley_data[[#This Row],[total_RC]])</f>
        <v>1.0202201198410601</v>
      </c>
    </row>
    <row r="3469" spans="1:13" x14ac:dyDescent="0.25">
      <c r="A3469" s="46" t="s">
        <v>3765</v>
      </c>
      <c r="B3469" s="46" t="s">
        <v>3750</v>
      </c>
      <c r="C3469" s="62">
        <v>2006</v>
      </c>
      <c r="D3469" s="87">
        <v>70073571.917099997</v>
      </c>
      <c r="E3469" s="62">
        <v>10557596.882210599</v>
      </c>
      <c r="F3469" s="62">
        <v>3289332.6195511799</v>
      </c>
      <c r="G3469" s="62">
        <v>3289332.6195511799</v>
      </c>
      <c r="H3469" s="62">
        <v>325591.40848917997</v>
      </c>
      <c r="I3469" s="63">
        <v>327216.77638917998</v>
      </c>
      <c r="J3469">
        <v>1.30928508158599</v>
      </c>
      <c r="K3469">
        <v>3614924.0280403602</v>
      </c>
      <c r="L3469">
        <v>3616549.3959403601</v>
      </c>
      <c r="M3469" s="38">
        <f>IF(OR(Beazley_data[[#This Row],[total_RC]]&lt;0.6,Beazley_data[[#This Row],[total_RC]]&gt;2),1,Beazley_data[[#This Row],[total_RC]])</f>
        <v>1.30928508158599</v>
      </c>
    </row>
    <row r="3470" spans="1:13" x14ac:dyDescent="0.25">
      <c r="A3470" s="48" t="s">
        <v>3766</v>
      </c>
      <c r="B3470" s="48" t="s">
        <v>3750</v>
      </c>
      <c r="C3470" s="60">
        <v>2007</v>
      </c>
      <c r="D3470" s="86">
        <v>74729668.611499995</v>
      </c>
      <c r="E3470" s="60">
        <v>11355602.148330901</v>
      </c>
      <c r="F3470" s="60">
        <v>2395547.9254033798</v>
      </c>
      <c r="G3470" s="60">
        <v>2395547.9254033798</v>
      </c>
      <c r="H3470" s="60">
        <v>808172.44368771405</v>
      </c>
      <c r="I3470" s="61">
        <v>808172.44368771405</v>
      </c>
      <c r="J3470" s="49">
        <v>1.0709081715695401</v>
      </c>
      <c r="K3470" s="49">
        <v>3203720.3690911001</v>
      </c>
      <c r="L3470" s="49">
        <v>3203720.3690911001</v>
      </c>
      <c r="M3470" s="38">
        <f>IF(OR(Beazley_data[[#This Row],[total_RC]]&lt;0.6,Beazley_data[[#This Row],[total_RC]]&gt;2),1,Beazley_data[[#This Row],[total_RC]])</f>
        <v>1.0709081715695401</v>
      </c>
    </row>
    <row r="3471" spans="1:13" x14ac:dyDescent="0.25">
      <c r="A3471" s="46" t="s">
        <v>3767</v>
      </c>
      <c r="B3471" s="46" t="s">
        <v>193</v>
      </c>
      <c r="C3471" s="62">
        <v>2019</v>
      </c>
      <c r="D3471" s="87">
        <v>1975079.5582999999</v>
      </c>
      <c r="E3471" s="62">
        <v>348543.45146470598</v>
      </c>
      <c r="F3471" s="62">
        <v>0</v>
      </c>
      <c r="G3471" s="62">
        <v>0</v>
      </c>
      <c r="H3471" s="62">
        <v>236610.41469999999</v>
      </c>
      <c r="I3471" s="63">
        <v>630734.41469999996</v>
      </c>
      <c r="J3471">
        <v>1.0397987173569401</v>
      </c>
      <c r="K3471">
        <v>236610.41469999999</v>
      </c>
      <c r="L3471">
        <v>630734.41469999996</v>
      </c>
      <c r="M3471" s="38">
        <f>IF(OR(Beazley_data[[#This Row],[total_RC]]&lt;0.6,Beazley_data[[#This Row],[total_RC]]&gt;2),1,Beazley_data[[#This Row],[total_RC]])</f>
        <v>1.0397987173569401</v>
      </c>
    </row>
    <row r="3472" spans="1:13" x14ac:dyDescent="0.25">
      <c r="A3472" s="48" t="s">
        <v>3768</v>
      </c>
      <c r="B3472" s="48" t="s">
        <v>193</v>
      </c>
      <c r="C3472" s="60">
        <v>2020</v>
      </c>
      <c r="D3472" s="86">
        <v>2409901.3352000001</v>
      </c>
      <c r="E3472" s="60">
        <v>363236.265035294</v>
      </c>
      <c r="F3472" s="60">
        <v>0</v>
      </c>
      <c r="G3472" s="60">
        <v>0</v>
      </c>
      <c r="H3472" s="60">
        <v>0</v>
      </c>
      <c r="I3472" s="61">
        <v>0</v>
      </c>
      <c r="J3472" s="49">
        <v>1.17505418350264</v>
      </c>
      <c r="K3472" s="49">
        <v>0</v>
      </c>
      <c r="L3472" s="49">
        <v>0</v>
      </c>
      <c r="M3472" s="38">
        <f>IF(OR(Beazley_data[[#This Row],[total_RC]]&lt;0.6,Beazley_data[[#This Row],[total_RC]]&gt;2),1,Beazley_data[[#This Row],[total_RC]])</f>
        <v>1.17505418350264</v>
      </c>
    </row>
    <row r="3473" spans="1:13" x14ac:dyDescent="0.25">
      <c r="A3473" s="46" t="s">
        <v>3769</v>
      </c>
      <c r="B3473" s="46" t="s">
        <v>193</v>
      </c>
      <c r="C3473" s="62">
        <v>2021</v>
      </c>
      <c r="D3473" s="87">
        <v>4103977.727</v>
      </c>
      <c r="E3473" s="62">
        <v>577443.12839215703</v>
      </c>
      <c r="F3473" s="62">
        <v>0</v>
      </c>
      <c r="G3473" s="62">
        <v>0</v>
      </c>
      <c r="H3473" s="62">
        <v>6227.5312000000004</v>
      </c>
      <c r="I3473" s="63">
        <v>6227.5312000000004</v>
      </c>
      <c r="J3473">
        <v>1.1031530250497199</v>
      </c>
      <c r="K3473">
        <v>6227.5312000000004</v>
      </c>
      <c r="L3473">
        <v>6227.5312000000004</v>
      </c>
      <c r="M3473" s="38">
        <f>IF(OR(Beazley_data[[#This Row],[total_RC]]&lt;0.6,Beazley_data[[#This Row],[total_RC]]&gt;2),1,Beazley_data[[#This Row],[total_RC]])</f>
        <v>1.1031530250497199</v>
      </c>
    </row>
    <row r="3474" spans="1:13" x14ac:dyDescent="0.25">
      <c r="A3474" s="48" t="s">
        <v>3770</v>
      </c>
      <c r="B3474" s="48" t="s">
        <v>193</v>
      </c>
      <c r="C3474" s="60">
        <v>2022</v>
      </c>
      <c r="D3474" s="86">
        <v>3276643.1820999999</v>
      </c>
      <c r="E3474" s="60">
        <v>479848.79684117599</v>
      </c>
      <c r="F3474" s="60">
        <v>1551473.3160000001</v>
      </c>
      <c r="G3474" s="60">
        <v>1551843.4410000001</v>
      </c>
      <c r="H3474" s="60">
        <v>480361.1704</v>
      </c>
      <c r="I3474" s="61">
        <v>480361.1704</v>
      </c>
      <c r="J3474" s="49">
        <v>0.978369422813817</v>
      </c>
      <c r="K3474" s="49">
        <v>2031834.4864000001</v>
      </c>
      <c r="L3474" s="49">
        <v>2032204.6114000001</v>
      </c>
      <c r="M3474" s="38">
        <f>IF(OR(Beazley_data[[#This Row],[total_RC]]&lt;0.6,Beazley_data[[#This Row],[total_RC]]&gt;2),1,Beazley_data[[#This Row],[total_RC]])</f>
        <v>0.978369422813817</v>
      </c>
    </row>
    <row r="3475" spans="1:13" x14ac:dyDescent="0.25">
      <c r="A3475" s="46" t="s">
        <v>3771</v>
      </c>
      <c r="B3475" s="46" t="s">
        <v>193</v>
      </c>
      <c r="C3475" s="62">
        <v>2023</v>
      </c>
      <c r="D3475" s="87">
        <v>4156503.9205</v>
      </c>
      <c r="E3475" s="62">
        <v>599235.98813398695</v>
      </c>
      <c r="F3475" s="62">
        <v>0</v>
      </c>
      <c r="G3475" s="62">
        <v>0</v>
      </c>
      <c r="H3475" s="62">
        <v>0</v>
      </c>
      <c r="I3475" s="63">
        <v>61875</v>
      </c>
      <c r="J3475">
        <v>1.09098319557252</v>
      </c>
      <c r="K3475">
        <v>0</v>
      </c>
      <c r="L3475">
        <v>61875</v>
      </c>
      <c r="M3475" s="38">
        <f>IF(OR(Beazley_data[[#This Row],[total_RC]]&lt;0.6,Beazley_data[[#This Row],[total_RC]]&gt;2),1,Beazley_data[[#This Row],[total_RC]])</f>
        <v>1.09098319557252</v>
      </c>
    </row>
    <row r="3476" spans="1:13" x14ac:dyDescent="0.25">
      <c r="A3476" s="48" t="s">
        <v>3772</v>
      </c>
      <c r="B3476" s="48" t="s">
        <v>193</v>
      </c>
      <c r="C3476" s="60">
        <v>2024</v>
      </c>
      <c r="D3476" s="86">
        <v>2489633.6305999998</v>
      </c>
      <c r="E3476" s="60">
        <v>381994.17010588199</v>
      </c>
      <c r="F3476" s="60">
        <v>0</v>
      </c>
      <c r="G3476" s="60">
        <v>0</v>
      </c>
      <c r="H3476" s="60">
        <v>0</v>
      </c>
      <c r="I3476" s="61">
        <v>0</v>
      </c>
      <c r="J3476" s="49">
        <v>1.0615067862832901</v>
      </c>
      <c r="K3476" s="49">
        <v>0</v>
      </c>
      <c r="L3476" s="49">
        <v>0</v>
      </c>
      <c r="M3476" s="38">
        <f>IF(OR(Beazley_data[[#This Row],[total_RC]]&lt;0.6,Beazley_data[[#This Row],[total_RC]]&gt;2),1,Beazley_data[[#This Row],[total_RC]])</f>
        <v>1.0615067862832901</v>
      </c>
    </row>
    <row r="3477" spans="1:13" x14ac:dyDescent="0.25">
      <c r="A3477" s="46" t="s">
        <v>3773</v>
      </c>
      <c r="B3477" s="46" t="s">
        <v>194</v>
      </c>
      <c r="C3477" s="62">
        <v>2008</v>
      </c>
      <c r="D3477" s="87">
        <v>10132268.3939</v>
      </c>
      <c r="E3477" s="62">
        <v>1331642.38968133</v>
      </c>
      <c r="F3477" s="62">
        <v>-5738.0493800499999</v>
      </c>
      <c r="G3477" s="62">
        <v>-5738.0493800499999</v>
      </c>
      <c r="H3477" s="62">
        <v>107301.3</v>
      </c>
      <c r="I3477" s="63">
        <v>107301.3</v>
      </c>
      <c r="J3477">
        <v>0.94109303223000795</v>
      </c>
      <c r="K3477">
        <v>101563.25061995001</v>
      </c>
      <c r="L3477">
        <v>101563.25061995001</v>
      </c>
      <c r="M3477" s="38">
        <f>IF(OR(Beazley_data[[#This Row],[total_RC]]&lt;0.6,Beazley_data[[#This Row],[total_RC]]&gt;2),1,Beazley_data[[#This Row],[total_RC]])</f>
        <v>0.94109303223000795</v>
      </c>
    </row>
    <row r="3478" spans="1:13" x14ac:dyDescent="0.25">
      <c r="A3478" s="48" t="s">
        <v>3774</v>
      </c>
      <c r="B3478" s="48" t="s">
        <v>194</v>
      </c>
      <c r="C3478" s="60">
        <v>2009</v>
      </c>
      <c r="D3478" s="86">
        <v>14442967.324899999</v>
      </c>
      <c r="E3478" s="60">
        <v>1840098.4339962499</v>
      </c>
      <c r="F3478" s="60">
        <v>16708053.9458501</v>
      </c>
      <c r="G3478" s="60">
        <v>16708053.9458501</v>
      </c>
      <c r="H3478" s="60">
        <v>1464230.6847044399</v>
      </c>
      <c r="I3478" s="61">
        <v>1464230.6847044399</v>
      </c>
      <c r="J3478" s="49">
        <v>1.0399893225432999</v>
      </c>
      <c r="K3478" s="49">
        <v>18172284.630554501</v>
      </c>
      <c r="L3478" s="49">
        <v>18172284.630554501</v>
      </c>
      <c r="M3478" s="38">
        <f>IF(OR(Beazley_data[[#This Row],[total_RC]]&lt;0.6,Beazley_data[[#This Row],[total_RC]]&gt;2),1,Beazley_data[[#This Row],[total_RC]])</f>
        <v>1.0399893225432999</v>
      </c>
    </row>
    <row r="3479" spans="1:13" x14ac:dyDescent="0.25">
      <c r="A3479" s="46" t="s">
        <v>3775</v>
      </c>
      <c r="B3479" s="46" t="s">
        <v>194</v>
      </c>
      <c r="C3479" s="62">
        <v>2010</v>
      </c>
      <c r="D3479" s="87">
        <v>21323491.848000001</v>
      </c>
      <c r="E3479" s="62">
        <v>2625953.7850947101</v>
      </c>
      <c r="F3479" s="62">
        <v>114648080.197501</v>
      </c>
      <c r="G3479" s="62">
        <v>114869657.44807599</v>
      </c>
      <c r="H3479" s="62">
        <v>-7634.0175704600097</v>
      </c>
      <c r="I3479" s="63">
        <v>-7634.0175704600097</v>
      </c>
      <c r="J3479">
        <v>1.03873910405723</v>
      </c>
      <c r="K3479">
        <v>114640446.179931</v>
      </c>
      <c r="L3479">
        <v>114862023.43050601</v>
      </c>
      <c r="M3479" s="38">
        <f>IF(OR(Beazley_data[[#This Row],[total_RC]]&lt;0.6,Beazley_data[[#This Row],[total_RC]]&gt;2),1,Beazley_data[[#This Row],[total_RC]])</f>
        <v>1.03873910405723</v>
      </c>
    </row>
    <row r="3480" spans="1:13" x14ac:dyDescent="0.25">
      <c r="A3480" s="48" t="s">
        <v>3776</v>
      </c>
      <c r="B3480" s="48" t="s">
        <v>194</v>
      </c>
      <c r="C3480" s="60">
        <v>2011</v>
      </c>
      <c r="D3480" s="86">
        <v>22188502.394299999</v>
      </c>
      <c r="E3480" s="60">
        <v>2763758.86445974</v>
      </c>
      <c r="F3480" s="60">
        <v>26067789.803130601</v>
      </c>
      <c r="G3480" s="60">
        <v>26078362.1570208</v>
      </c>
      <c r="H3480" s="60">
        <v>592351.15523750498</v>
      </c>
      <c r="I3480" s="61">
        <v>592351.15523750498</v>
      </c>
      <c r="J3480" s="49">
        <v>1.12774830174872</v>
      </c>
      <c r="K3480" s="49">
        <v>26660140.9583681</v>
      </c>
      <c r="L3480" s="49">
        <v>26670713.312258299</v>
      </c>
      <c r="M3480" s="38">
        <f>IF(OR(Beazley_data[[#This Row],[total_RC]]&lt;0.6,Beazley_data[[#This Row],[total_RC]]&gt;2),1,Beazley_data[[#This Row],[total_RC]])</f>
        <v>1.12774830174872</v>
      </c>
    </row>
    <row r="3481" spans="1:13" x14ac:dyDescent="0.25">
      <c r="A3481" s="46" t="s">
        <v>3777</v>
      </c>
      <c r="B3481" s="46" t="s">
        <v>194</v>
      </c>
      <c r="C3481" s="62">
        <v>2012</v>
      </c>
      <c r="D3481" s="87">
        <v>22188565.0495</v>
      </c>
      <c r="E3481" s="62">
        <v>2604967.7495541498</v>
      </c>
      <c r="F3481" s="62">
        <v>989832.530298859</v>
      </c>
      <c r="G3481" s="62">
        <v>1012294.33029886</v>
      </c>
      <c r="H3481" s="62">
        <v>406517.84157967998</v>
      </c>
      <c r="I3481" s="63">
        <v>406517.84157967998</v>
      </c>
      <c r="J3481">
        <v>1.2208220118016899</v>
      </c>
      <c r="K3481">
        <v>1396350.3718785399</v>
      </c>
      <c r="L3481">
        <v>1418812.17187854</v>
      </c>
      <c r="M3481" s="38">
        <f>IF(OR(Beazley_data[[#This Row],[total_RC]]&lt;0.6,Beazley_data[[#This Row],[total_RC]]&gt;2),1,Beazley_data[[#This Row],[total_RC]])</f>
        <v>1.2208220118016899</v>
      </c>
    </row>
    <row r="3482" spans="1:13" x14ac:dyDescent="0.25">
      <c r="A3482" s="48" t="s">
        <v>3778</v>
      </c>
      <c r="B3482" s="48" t="s">
        <v>194</v>
      </c>
      <c r="C3482" s="60">
        <v>2013</v>
      </c>
      <c r="D3482" s="86">
        <v>30994047.170400001</v>
      </c>
      <c r="E3482" s="60">
        <v>4062198.7571652499</v>
      </c>
      <c r="F3482" s="60">
        <v>10429396.430926001</v>
      </c>
      <c r="G3482" s="60">
        <v>10492458.996244101</v>
      </c>
      <c r="H3482" s="60">
        <v>878761.98975692003</v>
      </c>
      <c r="I3482" s="61">
        <v>979129.58145692002</v>
      </c>
      <c r="J3482" s="49">
        <v>0.99081695754766297</v>
      </c>
      <c r="K3482" s="49">
        <v>11308158.4206829</v>
      </c>
      <c r="L3482" s="49">
        <v>11471588.577701</v>
      </c>
      <c r="M3482" s="38">
        <f>IF(OR(Beazley_data[[#This Row],[total_RC]]&lt;0.6,Beazley_data[[#This Row],[total_RC]]&gt;2),1,Beazley_data[[#This Row],[total_RC]])</f>
        <v>0.99081695754766297</v>
      </c>
    </row>
    <row r="3483" spans="1:13" x14ac:dyDescent="0.25">
      <c r="A3483" s="46" t="s">
        <v>3779</v>
      </c>
      <c r="B3483" s="46" t="s">
        <v>194</v>
      </c>
      <c r="C3483" s="62">
        <v>2014</v>
      </c>
      <c r="D3483" s="87">
        <v>35059699.846100003</v>
      </c>
      <c r="E3483" s="62">
        <v>4647261.0108290901</v>
      </c>
      <c r="F3483" s="62">
        <v>5608122.7017549202</v>
      </c>
      <c r="G3483" s="62">
        <v>5736989.8492257502</v>
      </c>
      <c r="H3483" s="62">
        <v>4172740.2366517498</v>
      </c>
      <c r="I3483" s="63">
        <v>4263210.4412517501</v>
      </c>
      <c r="J3483">
        <v>0.92600498535939202</v>
      </c>
      <c r="K3483">
        <v>9780862.9384066705</v>
      </c>
      <c r="L3483">
        <v>10000200.290477499</v>
      </c>
      <c r="M3483" s="38">
        <f>IF(OR(Beazley_data[[#This Row],[total_RC]]&lt;0.6,Beazley_data[[#This Row],[total_RC]]&gt;2),1,Beazley_data[[#This Row],[total_RC]])</f>
        <v>0.92600498535939202</v>
      </c>
    </row>
    <row r="3484" spans="1:13" x14ac:dyDescent="0.25">
      <c r="A3484" s="48" t="s">
        <v>3780</v>
      </c>
      <c r="B3484" s="48" t="s">
        <v>194</v>
      </c>
      <c r="C3484" s="60">
        <v>2015</v>
      </c>
      <c r="D3484" s="86">
        <v>29171480.961399999</v>
      </c>
      <c r="E3484" s="60">
        <v>3786116.86350779</v>
      </c>
      <c r="F3484" s="60">
        <v>8414097.0760269891</v>
      </c>
      <c r="G3484" s="60">
        <v>8415763.6874790806</v>
      </c>
      <c r="H3484" s="60">
        <v>1368260.0114458301</v>
      </c>
      <c r="I3484" s="61">
        <v>1368329.69144583</v>
      </c>
      <c r="J3484" s="49">
        <v>0.94238263227851005</v>
      </c>
      <c r="K3484" s="49">
        <v>9782357.0874728207</v>
      </c>
      <c r="L3484" s="49">
        <v>9784093.37892491</v>
      </c>
      <c r="M3484" s="38">
        <f>IF(OR(Beazley_data[[#This Row],[total_RC]]&lt;0.6,Beazley_data[[#This Row],[total_RC]]&gt;2),1,Beazley_data[[#This Row],[total_RC]])</f>
        <v>0.94238263227851005</v>
      </c>
    </row>
    <row r="3485" spans="1:13" x14ac:dyDescent="0.25">
      <c r="A3485" s="46" t="s">
        <v>3781</v>
      </c>
      <c r="B3485" s="46" t="s">
        <v>194</v>
      </c>
      <c r="C3485" s="62">
        <v>2016</v>
      </c>
      <c r="D3485" s="87">
        <v>31952617.408799998</v>
      </c>
      <c r="E3485" s="62">
        <v>4108992.5018742802</v>
      </c>
      <c r="F3485" s="62">
        <v>14539285.3854455</v>
      </c>
      <c r="G3485" s="62">
        <v>14761355.0588961</v>
      </c>
      <c r="H3485" s="62">
        <v>2951487.8165770499</v>
      </c>
      <c r="I3485" s="63">
        <v>2964316.53192958</v>
      </c>
      <c r="J3485">
        <v>0.92824098473765104</v>
      </c>
      <c r="K3485">
        <v>17490773.202022601</v>
      </c>
      <c r="L3485">
        <v>17725671.590825699</v>
      </c>
      <c r="M3485" s="38">
        <f>IF(OR(Beazley_data[[#This Row],[total_RC]]&lt;0.6,Beazley_data[[#This Row],[total_RC]]&gt;2),1,Beazley_data[[#This Row],[total_RC]])</f>
        <v>0.92824098473765104</v>
      </c>
    </row>
    <row r="3486" spans="1:13" x14ac:dyDescent="0.25">
      <c r="A3486" s="48" t="s">
        <v>3782</v>
      </c>
      <c r="B3486" s="48" t="s">
        <v>194</v>
      </c>
      <c r="C3486" s="60">
        <v>2017</v>
      </c>
      <c r="D3486" s="86">
        <v>33863573.6206</v>
      </c>
      <c r="E3486" s="60">
        <v>4021213.08176164</v>
      </c>
      <c r="F3486" s="60">
        <v>52747720.193403304</v>
      </c>
      <c r="G3486" s="60">
        <v>54713829.415244699</v>
      </c>
      <c r="H3486" s="60">
        <v>2368269.9065496898</v>
      </c>
      <c r="I3486" s="61">
        <v>2575838.2749996898</v>
      </c>
      <c r="J3486" s="49">
        <v>0.98499179879957699</v>
      </c>
      <c r="K3486" s="49">
        <v>55115990.099953003</v>
      </c>
      <c r="L3486" s="49">
        <v>57289667.690244399</v>
      </c>
      <c r="M3486" s="38">
        <f>IF(OR(Beazley_data[[#This Row],[total_RC]]&lt;0.6,Beazley_data[[#This Row],[total_RC]]&gt;2),1,Beazley_data[[#This Row],[total_RC]])</f>
        <v>0.98499179879957699</v>
      </c>
    </row>
    <row r="3487" spans="1:13" x14ac:dyDescent="0.25">
      <c r="A3487" s="46" t="s">
        <v>3783</v>
      </c>
      <c r="B3487" s="46" t="s">
        <v>194</v>
      </c>
      <c r="C3487" s="62">
        <v>2018</v>
      </c>
      <c r="D3487" s="87">
        <v>38705091.586599998</v>
      </c>
      <c r="E3487" s="62">
        <v>4547496.6696580099</v>
      </c>
      <c r="F3487" s="62">
        <v>20573909.586054001</v>
      </c>
      <c r="G3487" s="62">
        <v>21463668.227915</v>
      </c>
      <c r="H3487" s="62">
        <v>1717381.46920384</v>
      </c>
      <c r="I3487" s="63">
        <v>1954434.11851521</v>
      </c>
      <c r="J3487">
        <v>1.0673068607395999</v>
      </c>
      <c r="K3487">
        <v>22291291.055257801</v>
      </c>
      <c r="L3487">
        <v>23418102.346430201</v>
      </c>
      <c r="M3487" s="38">
        <f>IF(OR(Beazley_data[[#This Row],[total_RC]]&lt;0.6,Beazley_data[[#This Row],[total_RC]]&gt;2),1,Beazley_data[[#This Row],[total_RC]])</f>
        <v>1.0673068607395999</v>
      </c>
    </row>
    <row r="3488" spans="1:13" x14ac:dyDescent="0.25">
      <c r="A3488" s="48" t="s">
        <v>3784</v>
      </c>
      <c r="B3488" s="48" t="s">
        <v>194</v>
      </c>
      <c r="C3488" s="60">
        <v>2019</v>
      </c>
      <c r="D3488" s="86">
        <v>48076121.706200004</v>
      </c>
      <c r="E3488" s="60">
        <v>5613494.3623095499</v>
      </c>
      <c r="F3488" s="60">
        <v>25486093.768677</v>
      </c>
      <c r="G3488" s="60">
        <v>27741794.476228401</v>
      </c>
      <c r="H3488" s="60">
        <v>1039391.61805582</v>
      </c>
      <c r="I3488" s="61">
        <v>1692057.6347495201</v>
      </c>
      <c r="J3488" s="49">
        <v>1.01424415055349</v>
      </c>
      <c r="K3488" s="49">
        <v>26525485.386732802</v>
      </c>
      <c r="L3488" s="49">
        <v>29433852.110977899</v>
      </c>
      <c r="M3488" s="38">
        <f>IF(OR(Beazley_data[[#This Row],[total_RC]]&lt;0.6,Beazley_data[[#This Row],[total_RC]]&gt;2),1,Beazley_data[[#This Row],[total_RC]])</f>
        <v>1.01424415055349</v>
      </c>
    </row>
    <row r="3489" spans="1:13" x14ac:dyDescent="0.25">
      <c r="A3489" s="46" t="s">
        <v>3785</v>
      </c>
      <c r="B3489" s="46" t="s">
        <v>194</v>
      </c>
      <c r="C3489" s="62">
        <v>2020</v>
      </c>
      <c r="D3489" s="87">
        <v>42696321.475699998</v>
      </c>
      <c r="E3489" s="62">
        <v>5219136.0384803303</v>
      </c>
      <c r="F3489" s="62">
        <v>17185352.673413198</v>
      </c>
      <c r="G3489" s="62">
        <v>17316038.7635912</v>
      </c>
      <c r="H3489" s="62">
        <v>2365806.3326278599</v>
      </c>
      <c r="I3489" s="63">
        <v>2508707.5173557401</v>
      </c>
      <c r="J3489">
        <v>1.1138053257040099</v>
      </c>
      <c r="K3489">
        <v>19551159.006041098</v>
      </c>
      <c r="L3489">
        <v>19824746.280946899</v>
      </c>
      <c r="M3489" s="38">
        <f>IF(OR(Beazley_data[[#This Row],[total_RC]]&lt;0.6,Beazley_data[[#This Row],[total_RC]]&gt;2),1,Beazley_data[[#This Row],[total_RC]])</f>
        <v>1.1138053257040099</v>
      </c>
    </row>
    <row r="3490" spans="1:13" x14ac:dyDescent="0.25">
      <c r="A3490" s="48" t="s">
        <v>3786</v>
      </c>
      <c r="B3490" s="48" t="s">
        <v>194</v>
      </c>
      <c r="C3490" s="60">
        <v>2021</v>
      </c>
      <c r="D3490" s="86">
        <v>41684943.025799997</v>
      </c>
      <c r="E3490" s="60">
        <v>4625763.11288461</v>
      </c>
      <c r="F3490" s="60">
        <v>20131321.736290898</v>
      </c>
      <c r="G3490" s="60">
        <v>28676560.663283601</v>
      </c>
      <c r="H3490" s="60">
        <v>396859.21708648</v>
      </c>
      <c r="I3490" s="61">
        <v>1043850.80815184</v>
      </c>
      <c r="J3490" s="49">
        <v>1.10752928118936</v>
      </c>
      <c r="K3490" s="49">
        <v>20528180.9533774</v>
      </c>
      <c r="L3490" s="49">
        <v>29720411.471435498</v>
      </c>
      <c r="M3490" s="38">
        <f>IF(OR(Beazley_data[[#This Row],[total_RC]]&lt;0.6,Beazley_data[[#This Row],[total_RC]]&gt;2),1,Beazley_data[[#This Row],[total_RC]])</f>
        <v>1.10752928118936</v>
      </c>
    </row>
    <row r="3491" spans="1:13" x14ac:dyDescent="0.25">
      <c r="A3491" s="46" t="s">
        <v>3787</v>
      </c>
      <c r="B3491" s="46" t="s">
        <v>194</v>
      </c>
      <c r="C3491" s="62">
        <v>2022</v>
      </c>
      <c r="D3491" s="87">
        <v>43531464.8992</v>
      </c>
      <c r="E3491" s="62">
        <v>4999360.4978179503</v>
      </c>
      <c r="F3491" s="62">
        <v>13986852.235824499</v>
      </c>
      <c r="G3491" s="62">
        <v>18462096.9207354</v>
      </c>
      <c r="H3491" s="62">
        <v>1043977.40471219</v>
      </c>
      <c r="I3491" s="63">
        <v>1598768.2458102501</v>
      </c>
      <c r="J3491">
        <v>1.10652389661077</v>
      </c>
      <c r="K3491">
        <v>15030829.640536699</v>
      </c>
      <c r="L3491">
        <v>20060865.1665456</v>
      </c>
      <c r="M3491" s="38">
        <f>IF(OR(Beazley_data[[#This Row],[total_RC]]&lt;0.6,Beazley_data[[#This Row],[total_RC]]&gt;2),1,Beazley_data[[#This Row],[total_RC]])</f>
        <v>1.10652389661077</v>
      </c>
    </row>
    <row r="3492" spans="1:13" x14ac:dyDescent="0.25">
      <c r="A3492" s="48" t="s">
        <v>3788</v>
      </c>
      <c r="B3492" s="48" t="s">
        <v>194</v>
      </c>
      <c r="C3492" s="60">
        <v>2023</v>
      </c>
      <c r="D3492" s="86">
        <v>58333630.569399998</v>
      </c>
      <c r="E3492" s="60">
        <v>6817331.9234189996</v>
      </c>
      <c r="F3492" s="60">
        <v>2683830.1852406599</v>
      </c>
      <c r="G3492" s="60">
        <v>6115909.4406785797</v>
      </c>
      <c r="H3492" s="60">
        <v>0</v>
      </c>
      <c r="I3492" s="61">
        <v>1100288.4902427001</v>
      </c>
      <c r="J3492" s="49">
        <v>1.3789692860754701</v>
      </c>
      <c r="K3492" s="49">
        <v>2683830.1852406599</v>
      </c>
      <c r="L3492" s="49">
        <v>7216197.9309212798</v>
      </c>
      <c r="M3492" s="38">
        <f>IF(OR(Beazley_data[[#This Row],[total_RC]]&lt;0.6,Beazley_data[[#This Row],[total_RC]]&gt;2),1,Beazley_data[[#This Row],[total_RC]])</f>
        <v>1.3789692860754701</v>
      </c>
    </row>
    <row r="3493" spans="1:13" x14ac:dyDescent="0.25">
      <c r="A3493" s="46" t="s">
        <v>3789</v>
      </c>
      <c r="B3493" s="46" t="s">
        <v>194</v>
      </c>
      <c r="C3493" s="62">
        <v>2024</v>
      </c>
      <c r="D3493" s="87">
        <v>35106755.775700003</v>
      </c>
      <c r="E3493" s="62">
        <v>4489552.5337316701</v>
      </c>
      <c r="F3493" s="62">
        <v>0</v>
      </c>
      <c r="G3493" s="62">
        <v>0</v>
      </c>
      <c r="H3493" s="62">
        <v>0</v>
      </c>
      <c r="I3493" s="63">
        <v>0</v>
      </c>
      <c r="J3493">
        <v>1.09039680339721</v>
      </c>
      <c r="K3493">
        <v>0</v>
      </c>
      <c r="L3493">
        <v>0</v>
      </c>
      <c r="M3493" s="38">
        <f>IF(OR(Beazley_data[[#This Row],[total_RC]]&lt;0.6,Beazley_data[[#This Row],[total_RC]]&gt;2),1,Beazley_data[[#This Row],[total_RC]])</f>
        <v>1.09039680339721</v>
      </c>
    </row>
    <row r="3494" spans="1:13" x14ac:dyDescent="0.25">
      <c r="A3494" s="48" t="s">
        <v>3790</v>
      </c>
      <c r="B3494" s="48" t="s">
        <v>195</v>
      </c>
      <c r="C3494" s="60">
        <v>1999</v>
      </c>
      <c r="D3494" s="86">
        <v>50061.054900000003</v>
      </c>
      <c r="E3494" s="60">
        <v>9282.8021891840599</v>
      </c>
      <c r="F3494" s="60">
        <v>52533.483355210003</v>
      </c>
      <c r="G3494" s="60">
        <v>52533.483355210003</v>
      </c>
      <c r="H3494" s="60">
        <v>75649.800008120001</v>
      </c>
      <c r="I3494" s="61">
        <v>75649.800008120001</v>
      </c>
      <c r="J3494" s="49"/>
      <c r="K3494" s="49">
        <v>128183.28336333</v>
      </c>
      <c r="L3494" s="49">
        <v>128183.28336333</v>
      </c>
      <c r="M3494" s="38">
        <f>IF(OR(Beazley_data[[#This Row],[total_RC]]&lt;0.6,Beazley_data[[#This Row],[total_RC]]&gt;2),1,Beazley_data[[#This Row],[total_RC]])</f>
        <v>1</v>
      </c>
    </row>
    <row r="3495" spans="1:13" x14ac:dyDescent="0.25">
      <c r="A3495" s="46" t="s">
        <v>3791</v>
      </c>
      <c r="B3495" s="46" t="s">
        <v>195</v>
      </c>
      <c r="C3495" s="62">
        <v>2000</v>
      </c>
      <c r="D3495" s="87">
        <v>90624.710200000001</v>
      </c>
      <c r="E3495" s="62">
        <v>18599.765851470602</v>
      </c>
      <c r="F3495" s="62">
        <v>0</v>
      </c>
      <c r="G3495" s="62">
        <v>0</v>
      </c>
      <c r="H3495" s="62">
        <v>61030.388464349999</v>
      </c>
      <c r="I3495" s="63">
        <v>61030.388464349999</v>
      </c>
      <c r="K3495">
        <v>61030.388464349999</v>
      </c>
      <c r="L3495">
        <v>61030.388464349999</v>
      </c>
      <c r="M3495" s="38">
        <f>IF(OR(Beazley_data[[#This Row],[total_RC]]&lt;0.6,Beazley_data[[#This Row],[total_RC]]&gt;2),1,Beazley_data[[#This Row],[total_RC]])</f>
        <v>1</v>
      </c>
    </row>
    <row r="3496" spans="1:13" x14ac:dyDescent="0.25">
      <c r="A3496" s="48" t="s">
        <v>3792</v>
      </c>
      <c r="B3496" s="48" t="s">
        <v>195</v>
      </c>
      <c r="C3496" s="60">
        <v>2001</v>
      </c>
      <c r="D3496" s="86">
        <v>111273.08409999999</v>
      </c>
      <c r="E3496" s="60">
        <v>25523.788955555599</v>
      </c>
      <c r="F3496" s="60">
        <v>0</v>
      </c>
      <c r="G3496" s="60">
        <v>0</v>
      </c>
      <c r="H3496" s="60">
        <v>25883.391166400001</v>
      </c>
      <c r="I3496" s="61">
        <v>25883.391166400001</v>
      </c>
      <c r="J3496" s="49">
        <v>1.3</v>
      </c>
      <c r="K3496" s="49">
        <v>25883.391166400001</v>
      </c>
      <c r="L3496" s="49">
        <v>25883.391166400001</v>
      </c>
      <c r="M3496" s="38">
        <f>IF(OR(Beazley_data[[#This Row],[total_RC]]&lt;0.6,Beazley_data[[#This Row],[total_RC]]&gt;2),1,Beazley_data[[#This Row],[total_RC]])</f>
        <v>1.3</v>
      </c>
    </row>
    <row r="3497" spans="1:13" x14ac:dyDescent="0.25">
      <c r="A3497" s="46" t="s">
        <v>3793</v>
      </c>
      <c r="B3497" s="46" t="s">
        <v>195</v>
      </c>
      <c r="C3497" s="62">
        <v>2002</v>
      </c>
      <c r="D3497" s="87">
        <v>176253.3118</v>
      </c>
      <c r="E3497" s="62">
        <v>21569.621651612899</v>
      </c>
      <c r="F3497" s="62">
        <v>0</v>
      </c>
      <c r="G3497" s="62">
        <v>0</v>
      </c>
      <c r="H3497" s="62">
        <v>0</v>
      </c>
      <c r="I3497" s="63">
        <v>0</v>
      </c>
      <c r="K3497">
        <v>0</v>
      </c>
      <c r="L3497">
        <v>0</v>
      </c>
      <c r="M3497" s="38">
        <f>IF(OR(Beazley_data[[#This Row],[total_RC]]&lt;0.6,Beazley_data[[#This Row],[total_RC]]&gt;2),1,Beazley_data[[#This Row],[total_RC]])</f>
        <v>1</v>
      </c>
    </row>
    <row r="3498" spans="1:13" x14ac:dyDescent="0.25">
      <c r="A3498" s="48" t="s">
        <v>3794</v>
      </c>
      <c r="B3498" s="48" t="s">
        <v>195</v>
      </c>
      <c r="C3498" s="60">
        <v>2003</v>
      </c>
      <c r="D3498" s="86">
        <v>21395.033200000002</v>
      </c>
      <c r="E3498" s="60">
        <v>3775.59409411765</v>
      </c>
      <c r="F3498" s="60">
        <v>0</v>
      </c>
      <c r="G3498" s="60">
        <v>0</v>
      </c>
      <c r="H3498" s="60">
        <v>0</v>
      </c>
      <c r="I3498" s="61">
        <v>0</v>
      </c>
      <c r="J3498" s="49"/>
      <c r="K3498" s="49">
        <v>0</v>
      </c>
      <c r="L3498" s="49">
        <v>0</v>
      </c>
      <c r="M3498" s="38">
        <f>IF(OR(Beazley_data[[#This Row],[total_RC]]&lt;0.6,Beazley_data[[#This Row],[total_RC]]&gt;2),1,Beazley_data[[#This Row],[total_RC]])</f>
        <v>1</v>
      </c>
    </row>
    <row r="3499" spans="1:13" x14ac:dyDescent="0.25">
      <c r="A3499" s="46" t="s">
        <v>3795</v>
      </c>
      <c r="B3499" s="46" t="s">
        <v>195</v>
      </c>
      <c r="C3499" s="62">
        <v>2006</v>
      </c>
      <c r="D3499" s="87">
        <v>82186.432000000001</v>
      </c>
      <c r="E3499" s="62">
        <v>14503.487999999999</v>
      </c>
      <c r="F3499" s="62">
        <v>0</v>
      </c>
      <c r="G3499" s="62">
        <v>0</v>
      </c>
      <c r="H3499" s="62">
        <v>0</v>
      </c>
      <c r="I3499" s="63">
        <v>0</v>
      </c>
      <c r="K3499">
        <v>0</v>
      </c>
      <c r="L3499">
        <v>0</v>
      </c>
      <c r="M3499" s="38">
        <f>IF(OR(Beazley_data[[#This Row],[total_RC]]&lt;0.6,Beazley_data[[#This Row],[total_RC]]&gt;2),1,Beazley_data[[#This Row],[total_RC]])</f>
        <v>1</v>
      </c>
    </row>
    <row r="3500" spans="1:13" x14ac:dyDescent="0.25">
      <c r="A3500" s="48" t="s">
        <v>3796</v>
      </c>
      <c r="B3500" s="48" t="s">
        <v>195</v>
      </c>
      <c r="C3500" s="60">
        <v>2007</v>
      </c>
      <c r="D3500" s="86">
        <v>67596.083400000003</v>
      </c>
      <c r="E3500" s="60">
        <v>11928.720600000001</v>
      </c>
      <c r="F3500" s="60">
        <v>0</v>
      </c>
      <c r="G3500" s="60">
        <v>0</v>
      </c>
      <c r="H3500" s="60">
        <v>116705.068</v>
      </c>
      <c r="I3500" s="61">
        <v>116705.068</v>
      </c>
      <c r="J3500" s="49">
        <v>0.9</v>
      </c>
      <c r="K3500" s="49">
        <v>116705.068</v>
      </c>
      <c r="L3500" s="49">
        <v>116705.068</v>
      </c>
      <c r="M3500" s="38">
        <f>IF(OR(Beazley_data[[#This Row],[total_RC]]&lt;0.6,Beazley_data[[#This Row],[total_RC]]&gt;2),1,Beazley_data[[#This Row],[total_RC]])</f>
        <v>0.9</v>
      </c>
    </row>
    <row r="3501" spans="1:13" x14ac:dyDescent="0.25">
      <c r="A3501" s="46" t="s">
        <v>3797</v>
      </c>
      <c r="B3501" s="46" t="s">
        <v>195</v>
      </c>
      <c r="C3501" s="62">
        <v>2008</v>
      </c>
      <c r="D3501" s="87">
        <v>130873.7095</v>
      </c>
      <c r="E3501" s="62">
        <v>23095.360499999999</v>
      </c>
      <c r="F3501" s="62">
        <v>75450.880799999999</v>
      </c>
      <c r="G3501" s="62">
        <v>75450.880799999999</v>
      </c>
      <c r="H3501" s="62">
        <v>86980.730800000005</v>
      </c>
      <c r="I3501" s="63">
        <v>86980.730800000005</v>
      </c>
      <c r="J3501">
        <v>1</v>
      </c>
      <c r="K3501">
        <v>162431.6116</v>
      </c>
      <c r="L3501">
        <v>162431.6116</v>
      </c>
      <c r="M3501" s="38">
        <f>IF(OR(Beazley_data[[#This Row],[total_RC]]&lt;0.6,Beazley_data[[#This Row],[total_RC]]&gt;2),1,Beazley_data[[#This Row],[total_RC]])</f>
        <v>1</v>
      </c>
    </row>
    <row r="3502" spans="1:13" x14ac:dyDescent="0.25">
      <c r="A3502" s="48" t="s">
        <v>3798</v>
      </c>
      <c r="B3502" s="48" t="s">
        <v>195</v>
      </c>
      <c r="C3502" s="60">
        <v>2009</v>
      </c>
      <c r="D3502" s="86">
        <v>85576.179600000003</v>
      </c>
      <c r="E3502" s="60">
        <v>15101.678752941199</v>
      </c>
      <c r="F3502" s="60">
        <v>96641.992599999998</v>
      </c>
      <c r="G3502" s="60">
        <v>96641.992599999998</v>
      </c>
      <c r="H3502" s="60">
        <v>52834.7647</v>
      </c>
      <c r="I3502" s="61">
        <v>52834.7647</v>
      </c>
      <c r="J3502" s="49">
        <v>1.33</v>
      </c>
      <c r="K3502" s="49">
        <v>149476.7573</v>
      </c>
      <c r="L3502" s="49">
        <v>149476.7573</v>
      </c>
      <c r="M3502" s="38">
        <f>IF(OR(Beazley_data[[#This Row],[total_RC]]&lt;0.6,Beazley_data[[#This Row],[total_RC]]&gt;2),1,Beazley_data[[#This Row],[total_RC]])</f>
        <v>1.33</v>
      </c>
    </row>
    <row r="3503" spans="1:13" x14ac:dyDescent="0.25">
      <c r="A3503" s="46" t="s">
        <v>3799</v>
      </c>
      <c r="B3503" s="46" t="s">
        <v>195</v>
      </c>
      <c r="C3503" s="62">
        <v>2010</v>
      </c>
      <c r="D3503" s="87">
        <v>63749.936300000001</v>
      </c>
      <c r="E3503" s="62">
        <v>11249.9887588235</v>
      </c>
      <c r="F3503" s="62">
        <v>193948.6275</v>
      </c>
      <c r="G3503" s="62">
        <v>193948.6275</v>
      </c>
      <c r="H3503" s="62">
        <v>195659.82010000001</v>
      </c>
      <c r="I3503" s="63">
        <v>195659.82010000001</v>
      </c>
      <c r="J3503">
        <v>1</v>
      </c>
      <c r="K3503">
        <v>389608.44760000001</v>
      </c>
      <c r="L3503">
        <v>389608.44760000001</v>
      </c>
      <c r="M3503" s="38">
        <f>IF(OR(Beazley_data[[#This Row],[total_RC]]&lt;0.6,Beazley_data[[#This Row],[total_RC]]&gt;2),1,Beazley_data[[#This Row],[total_RC]])</f>
        <v>1</v>
      </c>
    </row>
    <row r="3504" spans="1:13" x14ac:dyDescent="0.25">
      <c r="A3504" s="48" t="s">
        <v>3800</v>
      </c>
      <c r="B3504" s="48" t="s">
        <v>195</v>
      </c>
      <c r="C3504" s="60">
        <v>2011</v>
      </c>
      <c r="D3504" s="86">
        <v>68654.223800000007</v>
      </c>
      <c r="E3504" s="60">
        <v>12115.451258823499</v>
      </c>
      <c r="F3504" s="60">
        <v>0</v>
      </c>
      <c r="G3504" s="60">
        <v>0</v>
      </c>
      <c r="H3504" s="60">
        <v>0</v>
      </c>
      <c r="I3504" s="61">
        <v>0</v>
      </c>
      <c r="J3504" s="49">
        <v>1</v>
      </c>
      <c r="K3504" s="49">
        <v>0</v>
      </c>
      <c r="L3504" s="49">
        <v>0</v>
      </c>
      <c r="M3504" s="38">
        <f>IF(OR(Beazley_data[[#This Row],[total_RC]]&lt;0.6,Beazley_data[[#This Row],[total_RC]]&gt;2),1,Beazley_data[[#This Row],[total_RC]])</f>
        <v>1</v>
      </c>
    </row>
    <row r="3505" spans="1:13" x14ac:dyDescent="0.25">
      <c r="A3505" s="46" t="s">
        <v>3801</v>
      </c>
      <c r="B3505" s="46" t="s">
        <v>195</v>
      </c>
      <c r="C3505" s="62">
        <v>2012</v>
      </c>
      <c r="D3505" s="87">
        <v>110019.5542</v>
      </c>
      <c r="E3505" s="62">
        <v>19415.215447058799</v>
      </c>
      <c r="F3505" s="62">
        <v>0</v>
      </c>
      <c r="G3505" s="62">
        <v>0</v>
      </c>
      <c r="H3505" s="62">
        <v>0</v>
      </c>
      <c r="I3505" s="63">
        <v>0</v>
      </c>
      <c r="J3505">
        <v>1</v>
      </c>
      <c r="K3505">
        <v>0</v>
      </c>
      <c r="L3505">
        <v>0</v>
      </c>
      <c r="M3505" s="38">
        <f>IF(OR(Beazley_data[[#This Row],[total_RC]]&lt;0.6,Beazley_data[[#This Row],[total_RC]]&gt;2),1,Beazley_data[[#This Row],[total_RC]])</f>
        <v>1</v>
      </c>
    </row>
    <row r="3506" spans="1:13" x14ac:dyDescent="0.25">
      <c r="A3506" s="48" t="s">
        <v>3802</v>
      </c>
      <c r="B3506" s="48" t="s">
        <v>195</v>
      </c>
      <c r="C3506" s="60">
        <v>2013</v>
      </c>
      <c r="D3506" s="86">
        <v>134412.84599999999</v>
      </c>
      <c r="E3506" s="60">
        <v>23719.914000000001</v>
      </c>
      <c r="F3506" s="60">
        <v>389816.9559</v>
      </c>
      <c r="G3506" s="60">
        <v>389816.9559</v>
      </c>
      <c r="H3506" s="60">
        <v>0</v>
      </c>
      <c r="I3506" s="61">
        <v>0</v>
      </c>
      <c r="J3506" s="49">
        <v>1</v>
      </c>
      <c r="K3506" s="49">
        <v>389816.9559</v>
      </c>
      <c r="L3506" s="49">
        <v>389816.9559</v>
      </c>
      <c r="M3506" s="38">
        <f>IF(OR(Beazley_data[[#This Row],[total_RC]]&lt;0.6,Beazley_data[[#This Row],[total_RC]]&gt;2),1,Beazley_data[[#This Row],[total_RC]])</f>
        <v>1</v>
      </c>
    </row>
    <row r="3507" spans="1:13" x14ac:dyDescent="0.25">
      <c r="A3507" s="46" t="s">
        <v>3803</v>
      </c>
      <c r="B3507" s="46" t="s">
        <v>195</v>
      </c>
      <c r="C3507" s="62">
        <v>2014</v>
      </c>
      <c r="D3507" s="87">
        <v>118552.9742</v>
      </c>
      <c r="E3507" s="62">
        <v>20921.113094117602</v>
      </c>
      <c r="F3507" s="62">
        <v>221957.66639999999</v>
      </c>
      <c r="G3507" s="62">
        <v>221957.66639999999</v>
      </c>
      <c r="H3507" s="62">
        <v>0</v>
      </c>
      <c r="I3507" s="63">
        <v>0</v>
      </c>
      <c r="J3507">
        <v>1</v>
      </c>
      <c r="K3507">
        <v>221957.66639999999</v>
      </c>
      <c r="L3507">
        <v>221957.66639999999</v>
      </c>
      <c r="M3507" s="38">
        <f>IF(OR(Beazley_data[[#This Row],[total_RC]]&lt;0.6,Beazley_data[[#This Row],[total_RC]]&gt;2),1,Beazley_data[[#This Row],[total_RC]])</f>
        <v>1</v>
      </c>
    </row>
    <row r="3508" spans="1:13" x14ac:dyDescent="0.25">
      <c r="A3508" s="48" t="s">
        <v>3804</v>
      </c>
      <c r="B3508" s="48" t="s">
        <v>195</v>
      </c>
      <c r="C3508" s="60">
        <v>2015</v>
      </c>
      <c r="D3508" s="86">
        <v>90818.568799999994</v>
      </c>
      <c r="E3508" s="60">
        <v>16026.806258823501</v>
      </c>
      <c r="F3508" s="60">
        <v>0</v>
      </c>
      <c r="G3508" s="60">
        <v>0</v>
      </c>
      <c r="H3508" s="60">
        <v>0</v>
      </c>
      <c r="I3508" s="61">
        <v>0</v>
      </c>
      <c r="J3508" s="49">
        <v>1</v>
      </c>
      <c r="K3508" s="49">
        <v>0</v>
      </c>
      <c r="L3508" s="49">
        <v>0</v>
      </c>
      <c r="M3508" s="38">
        <f>IF(OR(Beazley_data[[#This Row],[total_RC]]&lt;0.6,Beazley_data[[#This Row],[total_RC]]&gt;2),1,Beazley_data[[#This Row],[total_RC]])</f>
        <v>1</v>
      </c>
    </row>
    <row r="3509" spans="1:13" x14ac:dyDescent="0.25">
      <c r="A3509" s="46" t="s">
        <v>3805</v>
      </c>
      <c r="B3509" s="46" t="s">
        <v>195</v>
      </c>
      <c r="C3509" s="62">
        <v>2016</v>
      </c>
      <c r="D3509" s="87">
        <v>165112.5</v>
      </c>
      <c r="E3509" s="62">
        <v>29137.5</v>
      </c>
      <c r="F3509" s="62">
        <v>0</v>
      </c>
      <c r="G3509" s="62">
        <v>339045.8</v>
      </c>
      <c r="H3509" s="62">
        <v>0</v>
      </c>
      <c r="I3509" s="63">
        <v>0</v>
      </c>
      <c r="J3509">
        <v>1</v>
      </c>
      <c r="K3509">
        <v>0</v>
      </c>
      <c r="L3509">
        <v>339045.8</v>
      </c>
      <c r="M3509" s="38">
        <f>IF(OR(Beazley_data[[#This Row],[total_RC]]&lt;0.6,Beazley_data[[#This Row],[total_RC]]&gt;2),1,Beazley_data[[#This Row],[total_RC]])</f>
        <v>1</v>
      </c>
    </row>
    <row r="3510" spans="1:13" x14ac:dyDescent="0.25">
      <c r="A3510" s="48" t="s">
        <v>3806</v>
      </c>
      <c r="B3510" s="48" t="s">
        <v>195</v>
      </c>
      <c r="C3510" s="60">
        <v>2017</v>
      </c>
      <c r="D3510" s="86">
        <v>165112.5</v>
      </c>
      <c r="E3510" s="60">
        <v>29137.5</v>
      </c>
      <c r="F3510" s="60">
        <v>756453.75379999995</v>
      </c>
      <c r="G3510" s="60">
        <v>756453.75379999995</v>
      </c>
      <c r="H3510" s="60">
        <v>0</v>
      </c>
      <c r="I3510" s="61">
        <v>0</v>
      </c>
      <c r="J3510" s="49">
        <v>1</v>
      </c>
      <c r="K3510" s="49">
        <v>756453.75379999995</v>
      </c>
      <c r="L3510" s="49">
        <v>756453.75379999995</v>
      </c>
      <c r="M3510" s="38">
        <f>IF(OR(Beazley_data[[#This Row],[total_RC]]&lt;0.6,Beazley_data[[#This Row],[total_RC]]&gt;2),1,Beazley_data[[#This Row],[total_RC]])</f>
        <v>1</v>
      </c>
    </row>
    <row r="3511" spans="1:13" x14ac:dyDescent="0.25">
      <c r="A3511" s="46" t="s">
        <v>3807</v>
      </c>
      <c r="B3511" s="46" t="s">
        <v>195</v>
      </c>
      <c r="C3511" s="62">
        <v>2018</v>
      </c>
      <c r="D3511" s="87">
        <v>189879.375</v>
      </c>
      <c r="E3511" s="62">
        <v>33508.125</v>
      </c>
      <c r="F3511" s="62">
        <v>0</v>
      </c>
      <c r="G3511" s="62">
        <v>0</v>
      </c>
      <c r="H3511" s="62">
        <v>0</v>
      </c>
      <c r="I3511" s="63">
        <v>0</v>
      </c>
      <c r="J3511">
        <v>1.1499999999999999</v>
      </c>
      <c r="K3511">
        <v>0</v>
      </c>
      <c r="L3511">
        <v>0</v>
      </c>
      <c r="M3511" s="38">
        <f>IF(OR(Beazley_data[[#This Row],[total_RC]]&lt;0.6,Beazley_data[[#This Row],[total_RC]]&gt;2),1,Beazley_data[[#This Row],[total_RC]])</f>
        <v>1.1499999999999999</v>
      </c>
    </row>
    <row r="3512" spans="1:13" x14ac:dyDescent="0.25">
      <c r="A3512" s="48" t="s">
        <v>3808</v>
      </c>
      <c r="B3512" s="48" t="s">
        <v>195</v>
      </c>
      <c r="C3512" s="60">
        <v>2019</v>
      </c>
      <c r="D3512" s="86">
        <v>218361.12400000001</v>
      </c>
      <c r="E3512" s="60">
        <v>38534.315999999999</v>
      </c>
      <c r="F3512" s="60">
        <v>0</v>
      </c>
      <c r="G3512" s="60">
        <v>21510.32</v>
      </c>
      <c r="H3512" s="60">
        <v>0</v>
      </c>
      <c r="I3512" s="61">
        <v>0</v>
      </c>
      <c r="J3512" s="49">
        <v>1.1499990081789999</v>
      </c>
      <c r="K3512" s="49">
        <v>0</v>
      </c>
      <c r="L3512" s="49">
        <v>21510.32</v>
      </c>
      <c r="M3512" s="38">
        <f>IF(OR(Beazley_data[[#This Row],[total_RC]]&lt;0.6,Beazley_data[[#This Row],[total_RC]]&gt;2),1,Beazley_data[[#This Row],[total_RC]])</f>
        <v>1.1499990081789999</v>
      </c>
    </row>
    <row r="3513" spans="1:13" x14ac:dyDescent="0.25">
      <c r="A3513" s="46" t="s">
        <v>3809</v>
      </c>
      <c r="B3513" s="46" t="s">
        <v>195</v>
      </c>
      <c r="C3513" s="62">
        <v>2020</v>
      </c>
      <c r="D3513" s="87">
        <v>306142.5344</v>
      </c>
      <c r="E3513" s="62">
        <v>34015.8371555556</v>
      </c>
      <c r="F3513" s="62">
        <v>0</v>
      </c>
      <c r="G3513" s="62">
        <v>26241.695</v>
      </c>
      <c r="H3513" s="62">
        <v>0</v>
      </c>
      <c r="I3513" s="63">
        <v>347541</v>
      </c>
      <c r="J3513">
        <v>1.4504350280760001</v>
      </c>
      <c r="K3513">
        <v>0</v>
      </c>
      <c r="L3513">
        <v>373782.69500000001</v>
      </c>
      <c r="M3513" s="38">
        <f>IF(OR(Beazley_data[[#This Row],[total_RC]]&lt;0.6,Beazley_data[[#This Row],[total_RC]]&gt;2),1,Beazley_data[[#This Row],[total_RC]])</f>
        <v>1.4504350280760001</v>
      </c>
    </row>
    <row r="3514" spans="1:13" x14ac:dyDescent="0.25">
      <c r="A3514" s="48" t="s">
        <v>3810</v>
      </c>
      <c r="B3514" s="48" t="s">
        <v>195</v>
      </c>
      <c r="C3514" s="60">
        <v>2021</v>
      </c>
      <c r="D3514" s="86">
        <v>370753.49369999999</v>
      </c>
      <c r="E3514" s="60">
        <v>41194.832633333303</v>
      </c>
      <c r="F3514" s="60">
        <v>0</v>
      </c>
      <c r="G3514" s="60">
        <v>309795.82</v>
      </c>
      <c r="H3514" s="60">
        <v>0</v>
      </c>
      <c r="I3514" s="61">
        <v>0</v>
      </c>
      <c r="J3514" s="49">
        <v>1.0749999999990001</v>
      </c>
      <c r="K3514" s="49">
        <v>0</v>
      </c>
      <c r="L3514" s="49">
        <v>309795.82</v>
      </c>
      <c r="M3514" s="38">
        <f>IF(OR(Beazley_data[[#This Row],[total_RC]]&lt;0.6,Beazley_data[[#This Row],[total_RC]]&gt;2),1,Beazley_data[[#This Row],[total_RC]])</f>
        <v>1.0749999999990001</v>
      </c>
    </row>
    <row r="3515" spans="1:13" x14ac:dyDescent="0.25">
      <c r="A3515" s="46" t="s">
        <v>3811</v>
      </c>
      <c r="B3515" s="46" t="s">
        <v>195</v>
      </c>
      <c r="C3515" s="62">
        <v>2022</v>
      </c>
      <c r="D3515" s="87">
        <v>258075</v>
      </c>
      <c r="E3515" s="62">
        <v>28675</v>
      </c>
      <c r="F3515" s="62">
        <v>0</v>
      </c>
      <c r="G3515" s="62">
        <v>0</v>
      </c>
      <c r="H3515" s="62">
        <v>0</v>
      </c>
      <c r="I3515" s="63">
        <v>0</v>
      </c>
      <c r="J3515">
        <v>1</v>
      </c>
      <c r="K3515">
        <v>0</v>
      </c>
      <c r="L3515">
        <v>0</v>
      </c>
      <c r="M3515" s="38">
        <f>IF(OR(Beazley_data[[#This Row],[total_RC]]&lt;0.6,Beazley_data[[#This Row],[total_RC]]&gt;2),1,Beazley_data[[#This Row],[total_RC]])</f>
        <v>1</v>
      </c>
    </row>
    <row r="3516" spans="1:13" x14ac:dyDescent="0.25">
      <c r="A3516" s="48" t="s">
        <v>3812</v>
      </c>
      <c r="B3516" s="48" t="s">
        <v>195</v>
      </c>
      <c r="C3516" s="60">
        <v>2023</v>
      </c>
      <c r="D3516" s="86">
        <v>258075</v>
      </c>
      <c r="E3516" s="60">
        <v>28675</v>
      </c>
      <c r="F3516" s="60">
        <v>0</v>
      </c>
      <c r="G3516" s="60">
        <v>0</v>
      </c>
      <c r="H3516" s="60">
        <v>0</v>
      </c>
      <c r="I3516" s="61">
        <v>0</v>
      </c>
      <c r="J3516" s="49">
        <v>1</v>
      </c>
      <c r="K3516" s="49">
        <v>0</v>
      </c>
      <c r="L3516" s="49">
        <v>0</v>
      </c>
      <c r="M3516" s="38">
        <f>IF(OR(Beazley_data[[#This Row],[total_RC]]&lt;0.6,Beazley_data[[#This Row],[total_RC]]&gt;2),1,Beazley_data[[#This Row],[total_RC]])</f>
        <v>1</v>
      </c>
    </row>
    <row r="3517" spans="1:13" x14ac:dyDescent="0.25">
      <c r="A3517" s="46" t="s">
        <v>3813</v>
      </c>
      <c r="B3517" s="46" t="s">
        <v>196</v>
      </c>
      <c r="C3517" s="62">
        <v>2008</v>
      </c>
      <c r="D3517" s="87">
        <v>18548065.627900001</v>
      </c>
      <c r="E3517" s="62">
        <v>2051866.6065562801</v>
      </c>
      <c r="F3517" s="62">
        <v>161919.95505068501</v>
      </c>
      <c r="G3517" s="62">
        <v>161919.95505068501</v>
      </c>
      <c r="H3517" s="62">
        <v>627381.86537445197</v>
      </c>
      <c r="I3517" s="63">
        <v>627381.86537445197</v>
      </c>
      <c r="J3517">
        <v>0.952969906544061</v>
      </c>
      <c r="K3517">
        <v>789301.82042513601</v>
      </c>
      <c r="L3517">
        <v>789301.82042513601</v>
      </c>
      <c r="M3517" s="38">
        <f>IF(OR(Beazley_data[[#This Row],[total_RC]]&lt;0.6,Beazley_data[[#This Row],[total_RC]]&gt;2),1,Beazley_data[[#This Row],[total_RC]])</f>
        <v>0.952969906544061</v>
      </c>
    </row>
    <row r="3518" spans="1:13" x14ac:dyDescent="0.25">
      <c r="A3518" s="48" t="s">
        <v>3814</v>
      </c>
      <c r="B3518" s="48" t="s">
        <v>196</v>
      </c>
      <c r="C3518" s="60">
        <v>2009</v>
      </c>
      <c r="D3518" s="86">
        <v>24469793.111200001</v>
      </c>
      <c r="E3518" s="60">
        <v>2740998.6878883899</v>
      </c>
      <c r="F3518" s="60">
        <v>12335163.0762676</v>
      </c>
      <c r="G3518" s="60">
        <v>12338727.754215101</v>
      </c>
      <c r="H3518" s="60">
        <v>1286816.8275552399</v>
      </c>
      <c r="I3518" s="61">
        <v>1286816.8275552399</v>
      </c>
      <c r="J3518" s="49">
        <v>1.05239344194093</v>
      </c>
      <c r="K3518" s="49">
        <v>13621979.9038228</v>
      </c>
      <c r="L3518" s="49">
        <v>13625544.5817704</v>
      </c>
      <c r="M3518" s="38">
        <f>IF(OR(Beazley_data[[#This Row],[total_RC]]&lt;0.6,Beazley_data[[#This Row],[total_RC]]&gt;2),1,Beazley_data[[#This Row],[total_RC]])</f>
        <v>1.05239344194093</v>
      </c>
    </row>
    <row r="3519" spans="1:13" x14ac:dyDescent="0.25">
      <c r="A3519" s="46" t="s">
        <v>3815</v>
      </c>
      <c r="B3519" s="46" t="s">
        <v>196</v>
      </c>
      <c r="C3519" s="62">
        <v>2010</v>
      </c>
      <c r="D3519" s="87">
        <v>29785126.4432</v>
      </c>
      <c r="E3519" s="62">
        <v>3290158.4642115198</v>
      </c>
      <c r="F3519" s="62">
        <v>12109003.532712299</v>
      </c>
      <c r="G3519" s="62">
        <v>12113334.508366199</v>
      </c>
      <c r="H3519" s="62">
        <v>1938420.79039218</v>
      </c>
      <c r="I3519" s="63">
        <v>2078066.82660914</v>
      </c>
      <c r="J3519">
        <v>0.98705537492890405</v>
      </c>
      <c r="K3519">
        <v>14047424.323104501</v>
      </c>
      <c r="L3519">
        <v>14191401.3349753</v>
      </c>
      <c r="M3519" s="38">
        <f>IF(OR(Beazley_data[[#This Row],[total_RC]]&lt;0.6,Beazley_data[[#This Row],[total_RC]]&gt;2),1,Beazley_data[[#This Row],[total_RC]])</f>
        <v>0.98705537492890405</v>
      </c>
    </row>
    <row r="3520" spans="1:13" x14ac:dyDescent="0.25">
      <c r="A3520" s="48" t="s">
        <v>3816</v>
      </c>
      <c r="B3520" s="48" t="s">
        <v>196</v>
      </c>
      <c r="C3520" s="60">
        <v>2011</v>
      </c>
      <c r="D3520" s="86">
        <v>30749112.821199998</v>
      </c>
      <c r="E3520" s="60">
        <v>3421284.5091183302</v>
      </c>
      <c r="F3520" s="60">
        <v>8706712.4761900697</v>
      </c>
      <c r="G3520" s="60">
        <v>8706708.7957554795</v>
      </c>
      <c r="H3520" s="60">
        <v>2501535.6890072301</v>
      </c>
      <c r="I3520" s="61">
        <v>2505309.4864583602</v>
      </c>
      <c r="J3520" s="49">
        <v>0.98711224044676305</v>
      </c>
      <c r="K3520" s="49">
        <v>11208248.1651973</v>
      </c>
      <c r="L3520" s="49">
        <v>11212018.2822138</v>
      </c>
      <c r="M3520" s="38">
        <f>IF(OR(Beazley_data[[#This Row],[total_RC]]&lt;0.6,Beazley_data[[#This Row],[total_RC]]&gt;2),1,Beazley_data[[#This Row],[total_RC]])</f>
        <v>0.98711224044676305</v>
      </c>
    </row>
    <row r="3521" spans="1:13" x14ac:dyDescent="0.25">
      <c r="A3521" s="46" t="s">
        <v>3817</v>
      </c>
      <c r="B3521" s="46" t="s">
        <v>196</v>
      </c>
      <c r="C3521" s="62">
        <v>2012</v>
      </c>
      <c r="D3521" s="87">
        <v>29427298.3376</v>
      </c>
      <c r="E3521" s="62">
        <v>3302182.0302236099</v>
      </c>
      <c r="F3521" s="62">
        <v>2095395.1750159401</v>
      </c>
      <c r="G3521" s="62">
        <v>2101561.89875837</v>
      </c>
      <c r="H3521" s="62">
        <v>1379937.9197567101</v>
      </c>
      <c r="I3521" s="63">
        <v>1391420.3069806199</v>
      </c>
      <c r="J3521">
        <v>1.05136163534493</v>
      </c>
      <c r="K3521">
        <v>3475333.0947726499</v>
      </c>
      <c r="L3521">
        <v>3492982.2057389901</v>
      </c>
      <c r="M3521" s="38">
        <f>IF(OR(Beazley_data[[#This Row],[total_RC]]&lt;0.6,Beazley_data[[#This Row],[total_RC]]&gt;2),1,Beazley_data[[#This Row],[total_RC]])</f>
        <v>1.05136163534493</v>
      </c>
    </row>
    <row r="3522" spans="1:13" x14ac:dyDescent="0.25">
      <c r="A3522" s="48" t="s">
        <v>3818</v>
      </c>
      <c r="B3522" s="48" t="s">
        <v>196</v>
      </c>
      <c r="C3522" s="60">
        <v>2013</v>
      </c>
      <c r="D3522" s="86">
        <v>37307311.202399999</v>
      </c>
      <c r="E3522" s="60">
        <v>4135216.40369592</v>
      </c>
      <c r="F3522" s="60">
        <v>41770407.9862381</v>
      </c>
      <c r="G3522" s="60">
        <v>41810818.411439702</v>
      </c>
      <c r="H3522" s="60">
        <v>3345655.45423875</v>
      </c>
      <c r="I3522" s="61">
        <v>3354916.89543276</v>
      </c>
      <c r="J3522" s="49">
        <v>1.0088514529435899</v>
      </c>
      <c r="K3522" s="49">
        <v>45116063.440476798</v>
      </c>
      <c r="L3522" s="49">
        <v>45165735.306872398</v>
      </c>
      <c r="M3522" s="38">
        <f>IF(OR(Beazley_data[[#This Row],[total_RC]]&lt;0.6,Beazley_data[[#This Row],[total_RC]]&gt;2),1,Beazley_data[[#This Row],[total_RC]])</f>
        <v>1.0088514529435899</v>
      </c>
    </row>
    <row r="3523" spans="1:13" x14ac:dyDescent="0.25">
      <c r="A3523" s="46" t="s">
        <v>3819</v>
      </c>
      <c r="B3523" s="46" t="s">
        <v>196</v>
      </c>
      <c r="C3523" s="62">
        <v>2014</v>
      </c>
      <c r="D3523" s="87">
        <v>28053592.042800002</v>
      </c>
      <c r="E3523" s="62">
        <v>3256171.8092933199</v>
      </c>
      <c r="F3523" s="62">
        <v>4470527.7865912896</v>
      </c>
      <c r="G3523" s="62">
        <v>4470757.4409884503</v>
      </c>
      <c r="H3523" s="62">
        <v>4425804.37295378</v>
      </c>
      <c r="I3523" s="63">
        <v>4475494.7465733802</v>
      </c>
      <c r="J3523">
        <v>0.96502792499548096</v>
      </c>
      <c r="K3523">
        <v>8896332.1595450696</v>
      </c>
      <c r="L3523">
        <v>8946252.1875618305</v>
      </c>
      <c r="M3523" s="38">
        <f>IF(OR(Beazley_data[[#This Row],[total_RC]]&lt;0.6,Beazley_data[[#This Row],[total_RC]]&gt;2),1,Beazley_data[[#This Row],[total_RC]])</f>
        <v>0.96502792499548096</v>
      </c>
    </row>
    <row r="3524" spans="1:13" x14ac:dyDescent="0.25">
      <c r="A3524" s="48" t="s">
        <v>3820</v>
      </c>
      <c r="B3524" s="48" t="s">
        <v>196</v>
      </c>
      <c r="C3524" s="60">
        <v>2015</v>
      </c>
      <c r="D3524" s="86">
        <v>28139535.6906</v>
      </c>
      <c r="E3524" s="60">
        <v>3344217.1853137999</v>
      </c>
      <c r="F3524" s="60">
        <v>459553.58645828301</v>
      </c>
      <c r="G3524" s="60">
        <v>459553.58645828301</v>
      </c>
      <c r="H3524" s="60">
        <v>2679330.7923059799</v>
      </c>
      <c r="I3524" s="61">
        <v>2998099.8955566101</v>
      </c>
      <c r="J3524" s="49">
        <v>0.92703426872439498</v>
      </c>
      <c r="K3524" s="49">
        <v>3138884.3787642601</v>
      </c>
      <c r="L3524" s="49">
        <v>3457653.4820148898</v>
      </c>
      <c r="M3524" s="38">
        <f>IF(OR(Beazley_data[[#This Row],[total_RC]]&lt;0.6,Beazley_data[[#This Row],[total_RC]]&gt;2),1,Beazley_data[[#This Row],[total_RC]])</f>
        <v>0.92703426872439498</v>
      </c>
    </row>
    <row r="3525" spans="1:13" x14ac:dyDescent="0.25">
      <c r="A3525" s="46" t="s">
        <v>3821</v>
      </c>
      <c r="B3525" s="46" t="s">
        <v>196</v>
      </c>
      <c r="C3525" s="62">
        <v>2016</v>
      </c>
      <c r="D3525" s="87">
        <v>25546125.452199999</v>
      </c>
      <c r="E3525" s="62">
        <v>2965763.8479596898</v>
      </c>
      <c r="F3525" s="62">
        <v>193142.34</v>
      </c>
      <c r="G3525" s="62">
        <v>193142.34</v>
      </c>
      <c r="H3525" s="62">
        <v>5847012.9059935799</v>
      </c>
      <c r="I3525" s="63">
        <v>5961678.8038937496</v>
      </c>
      <c r="J3525">
        <v>0.94797530032685096</v>
      </c>
      <c r="K3525">
        <v>6040155.2459935797</v>
      </c>
      <c r="L3525">
        <v>6154821.1438937504</v>
      </c>
      <c r="M3525" s="38">
        <f>IF(OR(Beazley_data[[#This Row],[total_RC]]&lt;0.6,Beazley_data[[#This Row],[total_RC]]&gt;2),1,Beazley_data[[#This Row],[total_RC]])</f>
        <v>0.94797530032685096</v>
      </c>
    </row>
    <row r="3526" spans="1:13" x14ac:dyDescent="0.25">
      <c r="A3526" s="48" t="s">
        <v>3822</v>
      </c>
      <c r="B3526" s="48" t="s">
        <v>196</v>
      </c>
      <c r="C3526" s="60">
        <v>2017</v>
      </c>
      <c r="D3526" s="86">
        <v>23465782.2425</v>
      </c>
      <c r="E3526" s="60">
        <v>2983244.4957076702</v>
      </c>
      <c r="F3526" s="60">
        <v>2861680.2263307301</v>
      </c>
      <c r="G3526" s="60">
        <v>2863998.1812037202</v>
      </c>
      <c r="H3526" s="60">
        <v>3354621.87659017</v>
      </c>
      <c r="I3526" s="61">
        <v>3581135.5308680101</v>
      </c>
      <c r="J3526" s="49">
        <v>0.97273841769212399</v>
      </c>
      <c r="K3526" s="49">
        <v>6216302.1029209001</v>
      </c>
      <c r="L3526" s="49">
        <v>6445133.7120717298</v>
      </c>
      <c r="M3526" s="38">
        <f>IF(OR(Beazley_data[[#This Row],[total_RC]]&lt;0.6,Beazley_data[[#This Row],[total_RC]]&gt;2),1,Beazley_data[[#This Row],[total_RC]])</f>
        <v>0.97273841769212399</v>
      </c>
    </row>
    <row r="3527" spans="1:13" x14ac:dyDescent="0.25">
      <c r="A3527" s="46" t="s">
        <v>3823</v>
      </c>
      <c r="B3527" s="46" t="s">
        <v>196</v>
      </c>
      <c r="C3527" s="62">
        <v>2018</v>
      </c>
      <c r="D3527" s="87">
        <v>27994282.5438</v>
      </c>
      <c r="E3527" s="62">
        <v>3518145.7256746502</v>
      </c>
      <c r="F3527" s="62">
        <v>4703812.3732525399</v>
      </c>
      <c r="G3527" s="62">
        <v>4824289.4489976503</v>
      </c>
      <c r="H3527" s="62">
        <v>7904723.3768205503</v>
      </c>
      <c r="I3527" s="63">
        <v>8159151.8001926998</v>
      </c>
      <c r="J3527">
        <v>1.0298168581059099</v>
      </c>
      <c r="K3527">
        <v>12608535.7500731</v>
      </c>
      <c r="L3527">
        <v>12983441.249190399</v>
      </c>
      <c r="M3527" s="38">
        <f>IF(OR(Beazley_data[[#This Row],[total_RC]]&lt;0.6,Beazley_data[[#This Row],[total_RC]]&gt;2),1,Beazley_data[[#This Row],[total_RC]])</f>
        <v>1.0298168581059099</v>
      </c>
    </row>
    <row r="3528" spans="1:13" x14ac:dyDescent="0.25">
      <c r="A3528" s="48" t="s">
        <v>3824</v>
      </c>
      <c r="B3528" s="48" t="s">
        <v>196</v>
      </c>
      <c r="C3528" s="60">
        <v>2019</v>
      </c>
      <c r="D3528" s="86">
        <v>24033164.695</v>
      </c>
      <c r="E3528" s="60">
        <v>3264216.2436019601</v>
      </c>
      <c r="F3528" s="60">
        <v>5832101.2205182398</v>
      </c>
      <c r="G3528" s="60">
        <v>6198239.0835411502</v>
      </c>
      <c r="H3528" s="60">
        <v>7838320.4378507202</v>
      </c>
      <c r="I3528" s="61">
        <v>8893194.8167947102</v>
      </c>
      <c r="J3528" s="49">
        <v>1.0095591317655199</v>
      </c>
      <c r="K3528" s="49">
        <v>13670421.658368999</v>
      </c>
      <c r="L3528" s="49">
        <v>15091433.9003359</v>
      </c>
      <c r="M3528" s="38">
        <f>IF(OR(Beazley_data[[#This Row],[total_RC]]&lt;0.6,Beazley_data[[#This Row],[total_RC]]&gt;2),1,Beazley_data[[#This Row],[total_RC]])</f>
        <v>1.0095591317655199</v>
      </c>
    </row>
    <row r="3529" spans="1:13" x14ac:dyDescent="0.25">
      <c r="A3529" s="46" t="s">
        <v>3825</v>
      </c>
      <c r="B3529" s="46" t="s">
        <v>196</v>
      </c>
      <c r="C3529" s="62">
        <v>2020</v>
      </c>
      <c r="D3529" s="87">
        <v>21938240.331700001</v>
      </c>
      <c r="E3529" s="62">
        <v>2663794.5566011602</v>
      </c>
      <c r="F3529" s="62">
        <v>1345488.7021860001</v>
      </c>
      <c r="G3529" s="62">
        <v>1393776.19850385</v>
      </c>
      <c r="H3529" s="62">
        <v>847624.55159822898</v>
      </c>
      <c r="I3529" s="63">
        <v>1307119.94397819</v>
      </c>
      <c r="J3529">
        <v>1.02299085349701</v>
      </c>
      <c r="K3529">
        <v>2193113.25378423</v>
      </c>
      <c r="L3529">
        <v>2700896.14248204</v>
      </c>
      <c r="M3529" s="38">
        <f>IF(OR(Beazley_data[[#This Row],[total_RC]]&lt;0.6,Beazley_data[[#This Row],[total_RC]]&gt;2),1,Beazley_data[[#This Row],[total_RC]])</f>
        <v>1.02299085349701</v>
      </c>
    </row>
    <row r="3530" spans="1:13" x14ac:dyDescent="0.25">
      <c r="A3530" s="48" t="s">
        <v>3826</v>
      </c>
      <c r="B3530" s="48" t="s">
        <v>196</v>
      </c>
      <c r="C3530" s="60">
        <v>2021</v>
      </c>
      <c r="D3530" s="86">
        <v>29667737.968600001</v>
      </c>
      <c r="E3530" s="60">
        <v>3329433.3447108702</v>
      </c>
      <c r="F3530" s="60">
        <v>95164505.692957297</v>
      </c>
      <c r="G3530" s="60">
        <v>112185004.33651701</v>
      </c>
      <c r="H3530" s="60">
        <v>3648903.0937084099</v>
      </c>
      <c r="I3530" s="61">
        <v>5303630.7486257702</v>
      </c>
      <c r="J3530" s="49">
        <v>1.0645498613158899</v>
      </c>
      <c r="K3530" s="49">
        <v>98813408.786665693</v>
      </c>
      <c r="L3530" s="49">
        <v>117488635.085143</v>
      </c>
      <c r="M3530" s="38">
        <f>IF(OR(Beazley_data[[#This Row],[total_RC]]&lt;0.6,Beazley_data[[#This Row],[total_RC]]&gt;2),1,Beazley_data[[#This Row],[total_RC]])</f>
        <v>1.0645498613158899</v>
      </c>
    </row>
    <row r="3531" spans="1:13" x14ac:dyDescent="0.25">
      <c r="A3531" s="46" t="s">
        <v>3827</v>
      </c>
      <c r="B3531" s="46" t="s">
        <v>196</v>
      </c>
      <c r="C3531" s="62">
        <v>2022</v>
      </c>
      <c r="D3531" s="87">
        <v>28055157.520799998</v>
      </c>
      <c r="E3531" s="62">
        <v>3359075.62703529</v>
      </c>
      <c r="F3531" s="62">
        <v>10837320.232742701</v>
      </c>
      <c r="G3531" s="62">
        <v>16094839.025135599</v>
      </c>
      <c r="H3531" s="62">
        <v>1733017.5963564899</v>
      </c>
      <c r="I3531" s="63">
        <v>3265382.5163039002</v>
      </c>
      <c r="J3531">
        <v>1.1637172512204901</v>
      </c>
      <c r="K3531">
        <v>12570337.829099201</v>
      </c>
      <c r="L3531">
        <v>19360221.5414395</v>
      </c>
      <c r="M3531" s="38">
        <f>IF(OR(Beazley_data[[#This Row],[total_RC]]&lt;0.6,Beazley_data[[#This Row],[total_RC]]&gt;2),1,Beazley_data[[#This Row],[total_RC]])</f>
        <v>1.1637172512204901</v>
      </c>
    </row>
    <row r="3532" spans="1:13" x14ac:dyDescent="0.25">
      <c r="A3532" s="48" t="s">
        <v>3828</v>
      </c>
      <c r="B3532" s="48" t="s">
        <v>196</v>
      </c>
      <c r="C3532" s="60">
        <v>2023</v>
      </c>
      <c r="D3532" s="86">
        <v>26971608.072299998</v>
      </c>
      <c r="E3532" s="60">
        <v>3052489.51776597</v>
      </c>
      <c r="F3532" s="60">
        <v>1714064.9059230899</v>
      </c>
      <c r="G3532" s="60">
        <v>6731389.3881914001</v>
      </c>
      <c r="H3532" s="60">
        <v>323086.16718366003</v>
      </c>
      <c r="I3532" s="61">
        <v>1051206.8006088</v>
      </c>
      <c r="J3532" s="49">
        <v>1.43716395441211</v>
      </c>
      <c r="K3532" s="49">
        <v>2037151.0731067499</v>
      </c>
      <c r="L3532" s="49">
        <v>7782596.1888001999</v>
      </c>
      <c r="M3532" s="38">
        <f>IF(OR(Beazley_data[[#This Row],[total_RC]]&lt;0.6,Beazley_data[[#This Row],[total_RC]]&gt;2),1,Beazley_data[[#This Row],[total_RC]])</f>
        <v>1.43716395441211</v>
      </c>
    </row>
    <row r="3533" spans="1:13" x14ac:dyDescent="0.25">
      <c r="A3533" s="46" t="s">
        <v>3829</v>
      </c>
      <c r="B3533" s="46" t="s">
        <v>196</v>
      </c>
      <c r="C3533" s="62">
        <v>2024</v>
      </c>
      <c r="D3533" s="87">
        <v>18000483.736200001</v>
      </c>
      <c r="E3533" s="62">
        <v>1900631.9271684201</v>
      </c>
      <c r="F3533" s="62">
        <v>0</v>
      </c>
      <c r="G3533" s="62">
        <v>0</v>
      </c>
      <c r="H3533" s="62">
        <v>0</v>
      </c>
      <c r="I3533" s="63">
        <v>0</v>
      </c>
      <c r="J3533">
        <v>1.01302359596753</v>
      </c>
      <c r="K3533">
        <v>0</v>
      </c>
      <c r="L3533">
        <v>0</v>
      </c>
      <c r="M3533" s="38">
        <f>IF(OR(Beazley_data[[#This Row],[total_RC]]&lt;0.6,Beazley_data[[#This Row],[total_RC]]&gt;2),1,Beazley_data[[#This Row],[total_RC]])</f>
        <v>1.01302359596753</v>
      </c>
    </row>
    <row r="3534" spans="1:13" x14ac:dyDescent="0.25">
      <c r="A3534" s="48" t="s">
        <v>3830</v>
      </c>
      <c r="B3534" s="48" t="s">
        <v>3831</v>
      </c>
      <c r="C3534" s="60">
        <v>1998</v>
      </c>
      <c r="D3534" s="86">
        <v>16489.787899999999</v>
      </c>
      <c r="E3534" s="60">
        <v>2909.9625705882299</v>
      </c>
      <c r="F3534" s="60">
        <v>0</v>
      </c>
      <c r="G3534" s="60">
        <v>0</v>
      </c>
      <c r="H3534" s="60">
        <v>0</v>
      </c>
      <c r="I3534" s="61">
        <v>0</v>
      </c>
      <c r="J3534" s="49">
        <v>1</v>
      </c>
      <c r="K3534" s="49">
        <v>0</v>
      </c>
      <c r="L3534" s="49">
        <v>0</v>
      </c>
      <c r="M3534" s="38">
        <f>IF(OR(Beazley_data[[#This Row],[total_RC]]&lt;0.6,Beazley_data[[#This Row],[total_RC]]&gt;2),1,Beazley_data[[#This Row],[total_RC]])</f>
        <v>1</v>
      </c>
    </row>
    <row r="3535" spans="1:13" x14ac:dyDescent="0.25">
      <c r="A3535" s="46" t="s">
        <v>3832</v>
      </c>
      <c r="B3535" s="46" t="s">
        <v>197</v>
      </c>
      <c r="C3535" s="62">
        <v>2005</v>
      </c>
      <c r="D3535" s="87">
        <v>1695761.1</v>
      </c>
      <c r="E3535" s="62">
        <v>188417.9</v>
      </c>
      <c r="F3535" s="62">
        <v>0</v>
      </c>
      <c r="G3535" s="62">
        <v>0</v>
      </c>
      <c r="H3535" s="62">
        <v>0</v>
      </c>
      <c r="I3535" s="63">
        <v>0</v>
      </c>
      <c r="J3535">
        <v>1.1000000000000001</v>
      </c>
      <c r="K3535">
        <v>0</v>
      </c>
      <c r="L3535">
        <v>0</v>
      </c>
      <c r="M3535" s="38">
        <f>IF(OR(Beazley_data[[#This Row],[total_RC]]&lt;0.6,Beazley_data[[#This Row],[total_RC]]&gt;2),1,Beazley_data[[#This Row],[total_RC]])</f>
        <v>1.1000000000000001</v>
      </c>
    </row>
    <row r="3536" spans="1:13" x14ac:dyDescent="0.25">
      <c r="A3536" s="48"/>
      <c r="B3536" s="48"/>
      <c r="C3536" s="60"/>
      <c r="D3536" s="60"/>
      <c r="E3536" s="60"/>
      <c r="F3536" s="60"/>
      <c r="G3536" s="60"/>
      <c r="H3536" s="60"/>
      <c r="I3536" s="61"/>
      <c r="J3536" s="49"/>
      <c r="K3536" s="49"/>
      <c r="L3536" s="49"/>
      <c r="M3536" s="49"/>
    </row>
    <row r="3537" spans="3:9" x14ac:dyDescent="0.25">
      <c r="C3537" s="40"/>
      <c r="D3537" s="40"/>
      <c r="E3537" s="40"/>
      <c r="F3537" s="40"/>
      <c r="G3537" s="40"/>
      <c r="H3537" s="40"/>
      <c r="I3537" s="64"/>
    </row>
  </sheetData>
  <sheetProtection formatCells="0"/>
  <conditionalFormatting sqref="S2:S3362">
    <cfRule type="colorScale" priority="4">
      <colorScale>
        <cfvo type="min"/>
        <cfvo type="percentile" val="50"/>
        <cfvo type="max"/>
        <color rgb="FFF8696B"/>
        <color rgb="FFFFEB84"/>
        <color rgb="FF63BE7B"/>
      </colorScale>
    </cfRule>
  </conditionalFormatting>
  <conditionalFormatting sqref="W2:W3362">
    <cfRule type="colorScale" priority="3">
      <colorScale>
        <cfvo type="min"/>
        <cfvo type="percentile" val="50"/>
        <cfvo type="max"/>
        <color rgb="FFF8696B"/>
        <color rgb="FFFFEB84"/>
        <color rgb="FF63BE7B"/>
      </colorScale>
    </cfRule>
  </conditionalFormatting>
  <conditionalFormatting sqref="AA2:AA3362">
    <cfRule type="colorScale" priority="2">
      <colorScale>
        <cfvo type="min"/>
        <cfvo type="percentile" val="50"/>
        <cfvo type="max"/>
        <color rgb="FFF8696B"/>
        <color rgb="FFFFEB84"/>
        <color rgb="FF63BE7B"/>
      </colorScale>
    </cfRule>
  </conditionalFormatting>
  <conditionalFormatting sqref="AF2:AF3362">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7E90-2DC5-4C00-AD83-02A8935C04BE}">
  <sheetPr codeName="Sheet34">
    <tabColor rgb="FFCCFFCC"/>
  </sheetPr>
  <dimension ref="B1:AI88"/>
  <sheetViews>
    <sheetView workbookViewId="0"/>
  </sheetViews>
  <sheetFormatPr defaultColWidth="9" defaultRowHeight="13.8" outlineLevelRow="1" x14ac:dyDescent="0.25"/>
  <cols>
    <col min="1" max="16384" width="9" style="1"/>
  </cols>
  <sheetData>
    <row r="1" spans="2:19" ht="14.4" thickBot="1" x14ac:dyDescent="0.3"/>
    <row r="2" spans="2:19" x14ac:dyDescent="0.25">
      <c r="B2" s="6"/>
      <c r="C2" s="7"/>
      <c r="D2" s="7"/>
      <c r="E2" s="7"/>
      <c r="F2" s="7"/>
      <c r="G2" s="7"/>
      <c r="H2" s="7"/>
      <c r="I2" s="7"/>
      <c r="J2" s="7"/>
      <c r="K2" s="7"/>
      <c r="L2" s="7"/>
      <c r="M2" s="7"/>
      <c r="N2" s="7"/>
      <c r="O2" s="7"/>
      <c r="P2" s="7"/>
      <c r="Q2" s="8"/>
    </row>
    <row r="3" spans="2:19" x14ac:dyDescent="0.25">
      <c r="B3" s="3"/>
      <c r="Q3" s="2"/>
    </row>
    <row r="4" spans="2:19" x14ac:dyDescent="0.25">
      <c r="B4" s="3"/>
      <c r="Q4" s="2"/>
    </row>
    <row r="5" spans="2:19" x14ac:dyDescent="0.25">
      <c r="B5" s="3"/>
      <c r="Q5" s="2"/>
      <c r="S5" s="5" t="s">
        <v>2</v>
      </c>
    </row>
    <row r="6" spans="2:19" x14ac:dyDescent="0.25">
      <c r="B6" s="3"/>
      <c r="Q6" s="2"/>
    </row>
    <row r="7" spans="2:19" x14ac:dyDescent="0.25">
      <c r="B7" s="3"/>
      <c r="Q7" s="2"/>
      <c r="S7" s="4" t="s">
        <v>1</v>
      </c>
    </row>
    <row r="8" spans="2:19" x14ac:dyDescent="0.25">
      <c r="B8" s="3"/>
      <c r="Q8" s="2"/>
    </row>
    <row r="9" spans="2:19" x14ac:dyDescent="0.25">
      <c r="B9" s="3"/>
      <c r="Q9" s="2"/>
    </row>
    <row r="10" spans="2:19" x14ac:dyDescent="0.25">
      <c r="B10" s="3"/>
      <c r="Q10" s="2"/>
      <c r="S10" s="5" t="s">
        <v>3897</v>
      </c>
    </row>
    <row r="11" spans="2:19" x14ac:dyDescent="0.25">
      <c r="B11" s="3"/>
      <c r="Q11" s="2"/>
      <c r="S11" s="81">
        <v>45658</v>
      </c>
    </row>
    <row r="12" spans="2:19" x14ac:dyDescent="0.25">
      <c r="B12" s="3"/>
      <c r="Q12" s="2"/>
    </row>
    <row r="13" spans="2:19" x14ac:dyDescent="0.25">
      <c r="B13" s="3"/>
      <c r="Q13" s="2"/>
    </row>
    <row r="14" spans="2:19" x14ac:dyDescent="0.25">
      <c r="B14" s="3"/>
      <c r="Q14" s="2"/>
    </row>
    <row r="15" spans="2:19" x14ac:dyDescent="0.25">
      <c r="B15" s="3"/>
      <c r="Q15" s="2"/>
    </row>
    <row r="16" spans="2:19" x14ac:dyDescent="0.25">
      <c r="B16" s="3"/>
      <c r="Q16" s="2"/>
    </row>
    <row r="17" spans="2:35" x14ac:dyDescent="0.25">
      <c r="B17" s="3"/>
      <c r="Q17" s="2"/>
    </row>
    <row r="18" spans="2:35" x14ac:dyDescent="0.25">
      <c r="B18" s="3"/>
      <c r="Q18" s="2"/>
    </row>
    <row r="19" spans="2:35" x14ac:dyDescent="0.25">
      <c r="B19" s="3"/>
      <c r="Q19" s="2"/>
    </row>
    <row r="20" spans="2:35" x14ac:dyDescent="0.25">
      <c r="B20" s="3"/>
      <c r="Q20" s="2"/>
    </row>
    <row r="21" spans="2:35" x14ac:dyDescent="0.25">
      <c r="B21" s="3"/>
      <c r="Q21" s="2"/>
    </row>
    <row r="22" spans="2:35" x14ac:dyDescent="0.25">
      <c r="B22" s="3"/>
      <c r="Q22" s="2"/>
    </row>
    <row r="23" spans="2:35" x14ac:dyDescent="0.25">
      <c r="B23" s="3"/>
      <c r="Q23" s="2"/>
    </row>
    <row r="24" spans="2:35" x14ac:dyDescent="0.25">
      <c r="B24" s="3"/>
      <c r="Q24" s="2"/>
    </row>
    <row r="25" spans="2:35" x14ac:dyDescent="0.25">
      <c r="B25" s="3"/>
      <c r="Q25" s="2"/>
    </row>
    <row r="26" spans="2:35" x14ac:dyDescent="0.25">
      <c r="B26" s="3"/>
      <c r="Q26" s="2"/>
    </row>
    <row r="27" spans="2:35" x14ac:dyDescent="0.25">
      <c r="B27" s="3"/>
      <c r="Q27" s="2"/>
    </row>
    <row r="28" spans="2:35" x14ac:dyDescent="0.25">
      <c r="B28" s="3"/>
      <c r="Q28" s="2"/>
      <c r="AI28" s="1" t="s">
        <v>0</v>
      </c>
    </row>
    <row r="29" spans="2:35" x14ac:dyDescent="0.25">
      <c r="B29" s="3"/>
      <c r="Q29" s="2"/>
    </row>
    <row r="30" spans="2:35" x14ac:dyDescent="0.25">
      <c r="B30" s="3"/>
      <c r="Q30" s="2"/>
    </row>
    <row r="31" spans="2:35" x14ac:dyDescent="0.25">
      <c r="B31" s="3"/>
      <c r="Q31" s="2"/>
      <c r="S31" s="1" t="s">
        <v>211</v>
      </c>
    </row>
    <row r="32" spans="2:35" x14ac:dyDescent="0.25">
      <c r="B32" s="3"/>
      <c r="Q32" s="2"/>
      <c r="S32" s="1" t="s">
        <v>212</v>
      </c>
    </row>
    <row r="33" spans="2:19" x14ac:dyDescent="0.25">
      <c r="B33" s="3"/>
      <c r="Q33" s="2"/>
      <c r="S33" s="1" t="s">
        <v>213</v>
      </c>
    </row>
    <row r="34" spans="2:19" x14ac:dyDescent="0.25">
      <c r="B34" s="3"/>
      <c r="Q34" s="2"/>
      <c r="S34" s="1" t="s">
        <v>214</v>
      </c>
    </row>
    <row r="35" spans="2:19" x14ac:dyDescent="0.25">
      <c r="B35" s="3"/>
      <c r="Q35" s="2"/>
    </row>
    <row r="36" spans="2:19" x14ac:dyDescent="0.25">
      <c r="B36" s="3"/>
      <c r="Q36" s="2"/>
    </row>
    <row r="37" spans="2:19" x14ac:dyDescent="0.25">
      <c r="B37" s="3"/>
      <c r="Q37" s="2"/>
    </row>
    <row r="38" spans="2:19" x14ac:dyDescent="0.25">
      <c r="B38" s="3"/>
      <c r="Q38" s="2"/>
    </row>
    <row r="39" spans="2:19" x14ac:dyDescent="0.25">
      <c r="B39" s="3"/>
      <c r="Q39" s="2"/>
    </row>
    <row r="40" spans="2:19" x14ac:dyDescent="0.25">
      <c r="B40" s="3"/>
      <c r="Q40" s="2"/>
    </row>
    <row r="41" spans="2:19" x14ac:dyDescent="0.25">
      <c r="B41" s="3"/>
      <c r="Q41" s="2"/>
    </row>
    <row r="42" spans="2:19" x14ac:dyDescent="0.25">
      <c r="B42" s="3"/>
      <c r="Q42" s="2"/>
    </row>
    <row r="43" spans="2:19" x14ac:dyDescent="0.25">
      <c r="B43" s="3"/>
      <c r="Q43" s="2"/>
    </row>
    <row r="44" spans="2:19" x14ac:dyDescent="0.25">
      <c r="B44" s="3"/>
      <c r="Q44" s="2"/>
    </row>
    <row r="45" spans="2:19" x14ac:dyDescent="0.25">
      <c r="B45" s="3"/>
      <c r="Q45" s="2"/>
    </row>
    <row r="46" spans="2:19" x14ac:dyDescent="0.25">
      <c r="B46" s="3"/>
      <c r="Q46" s="2"/>
    </row>
    <row r="47" spans="2:19" x14ac:dyDescent="0.25">
      <c r="B47" s="3"/>
      <c r="Q47" s="2"/>
    </row>
    <row r="48" spans="2:19" x14ac:dyDescent="0.25">
      <c r="B48" s="3"/>
      <c r="Q48" s="2"/>
    </row>
    <row r="49" spans="2:18" x14ac:dyDescent="0.25">
      <c r="B49" s="3"/>
      <c r="Q49" s="2"/>
    </row>
    <row r="50" spans="2:18" x14ac:dyDescent="0.25">
      <c r="B50" s="3"/>
      <c r="Q50" s="2"/>
    </row>
    <row r="51" spans="2:18" x14ac:dyDescent="0.25">
      <c r="B51" s="3"/>
      <c r="Q51" s="2"/>
    </row>
    <row r="52" spans="2:18" x14ac:dyDescent="0.25">
      <c r="B52" s="3"/>
      <c r="Q52" s="2"/>
    </row>
    <row r="53" spans="2:18" x14ac:dyDescent="0.25">
      <c r="B53" s="3"/>
      <c r="Q53" s="2"/>
    </row>
    <row r="54" spans="2:18" hidden="1" outlineLevel="1" x14ac:dyDescent="0.25">
      <c r="B54" s="3"/>
      <c r="Q54" s="2"/>
    </row>
    <row r="55" spans="2:18" hidden="1" outlineLevel="1" x14ac:dyDescent="0.25">
      <c r="B55" s="3"/>
      <c r="Q55" s="2"/>
    </row>
    <row r="56" spans="2:18" hidden="1" outlineLevel="1" x14ac:dyDescent="0.25">
      <c r="B56" s="3"/>
      <c r="Q56" s="2"/>
    </row>
    <row r="57" spans="2:18" hidden="1" outlineLevel="1" x14ac:dyDescent="0.25">
      <c r="B57" s="3"/>
      <c r="Q57" s="2"/>
    </row>
    <row r="58" spans="2:18" hidden="1" outlineLevel="1" x14ac:dyDescent="0.25">
      <c r="B58" s="3"/>
      <c r="Q58" s="2"/>
    </row>
    <row r="59" spans="2:18" hidden="1" outlineLevel="1" x14ac:dyDescent="0.25">
      <c r="B59" s="3"/>
      <c r="Q59" s="2"/>
    </row>
    <row r="60" spans="2:18" hidden="1" outlineLevel="1" x14ac:dyDescent="0.25">
      <c r="B60" s="3"/>
      <c r="Q60" s="2"/>
    </row>
    <row r="61" spans="2:18" hidden="1" outlineLevel="1" x14ac:dyDescent="0.25">
      <c r="B61" s="3"/>
      <c r="Q61" s="2"/>
    </row>
    <row r="62" spans="2:18" hidden="1" outlineLevel="1" x14ac:dyDescent="0.25">
      <c r="B62" s="3"/>
      <c r="Q62" s="2"/>
    </row>
    <row r="63" spans="2:18" hidden="1" outlineLevel="1" x14ac:dyDescent="0.25">
      <c r="B63" s="3"/>
      <c r="Q63" s="2"/>
    </row>
    <row r="64" spans="2:18" hidden="1" outlineLevel="1" x14ac:dyDescent="0.25">
      <c r="B64" s="3"/>
      <c r="Q64" s="2"/>
    </row>
    <row r="65" spans="2:17" hidden="1" outlineLevel="1" x14ac:dyDescent="0.25">
      <c r="B65" s="3"/>
      <c r="Q65" s="2"/>
    </row>
    <row r="66" spans="2:17" hidden="1" outlineLevel="1" x14ac:dyDescent="0.25">
      <c r="B66" s="3"/>
      <c r="Q66" s="2"/>
    </row>
    <row r="67" spans="2:17" hidden="1" outlineLevel="1" x14ac:dyDescent="0.25">
      <c r="B67" s="3"/>
      <c r="Q67" s="2"/>
    </row>
    <row r="68" spans="2:17" hidden="1" outlineLevel="1" x14ac:dyDescent="0.25">
      <c r="B68" s="3"/>
      <c r="Q68" s="2"/>
    </row>
    <row r="69" spans="2:17" hidden="1" outlineLevel="1" x14ac:dyDescent="0.25">
      <c r="B69" s="3"/>
      <c r="Q69" s="2"/>
    </row>
    <row r="70" spans="2:17" hidden="1" outlineLevel="1" x14ac:dyDescent="0.25">
      <c r="B70" s="3"/>
      <c r="Q70" s="2"/>
    </row>
    <row r="71" spans="2:17" hidden="1" outlineLevel="1" x14ac:dyDescent="0.25">
      <c r="B71" s="3"/>
      <c r="Q71" s="2"/>
    </row>
    <row r="72" spans="2:17" hidden="1" outlineLevel="1" x14ac:dyDescent="0.25">
      <c r="B72" s="3"/>
      <c r="Q72" s="2"/>
    </row>
    <row r="73" spans="2:17" hidden="1" outlineLevel="1" x14ac:dyDescent="0.25">
      <c r="B73" s="3"/>
      <c r="Q73" s="2"/>
    </row>
    <row r="74" spans="2:17" hidden="1" outlineLevel="1" x14ac:dyDescent="0.25">
      <c r="B74" s="3"/>
      <c r="Q74" s="2"/>
    </row>
    <row r="75" spans="2:17" hidden="1" outlineLevel="1" x14ac:dyDescent="0.25">
      <c r="B75" s="3"/>
      <c r="Q75" s="2"/>
    </row>
    <row r="76" spans="2:17" hidden="1" outlineLevel="1" x14ac:dyDescent="0.25">
      <c r="B76" s="3"/>
      <c r="Q76" s="2"/>
    </row>
    <row r="77" spans="2:17" hidden="1" outlineLevel="1" x14ac:dyDescent="0.25">
      <c r="B77" s="3"/>
      <c r="Q77" s="2"/>
    </row>
    <row r="78" spans="2:17" hidden="1" outlineLevel="1" x14ac:dyDescent="0.25">
      <c r="B78" s="3"/>
      <c r="Q78" s="2"/>
    </row>
    <row r="79" spans="2:17" hidden="1" outlineLevel="1" x14ac:dyDescent="0.25">
      <c r="B79" s="3"/>
      <c r="Q79" s="2"/>
    </row>
    <row r="80" spans="2:17" collapsed="1" x14ac:dyDescent="0.25">
      <c r="B80" s="3"/>
      <c r="Q80" s="2"/>
    </row>
    <row r="81" spans="2:17" x14ac:dyDescent="0.25">
      <c r="B81" s="3"/>
      <c r="Q81" s="2"/>
    </row>
    <row r="82" spans="2:17" x14ac:dyDescent="0.25">
      <c r="B82" s="3"/>
      <c r="Q82" s="2"/>
    </row>
    <row r="83" spans="2:17" x14ac:dyDescent="0.25">
      <c r="B83" s="3"/>
      <c r="Q83" s="2"/>
    </row>
    <row r="84" spans="2:17" x14ac:dyDescent="0.25">
      <c r="B84" s="3"/>
      <c r="Q84" s="2"/>
    </row>
    <row r="85" spans="2:17" x14ac:dyDescent="0.25">
      <c r="B85" s="3"/>
      <c r="Q85" s="2"/>
    </row>
    <row r="86" spans="2:17" x14ac:dyDescent="0.25">
      <c r="B86" s="3"/>
      <c r="Q86" s="2"/>
    </row>
    <row r="87" spans="2:17" x14ac:dyDescent="0.25">
      <c r="B87" s="3"/>
      <c r="Q87" s="2"/>
    </row>
    <row r="88" spans="2:17" ht="14.4" thickBot="1" x14ac:dyDescent="0.3">
      <c r="B88" s="18"/>
      <c r="C88" s="19"/>
      <c r="D88" s="19"/>
      <c r="E88" s="19"/>
      <c r="F88" s="19"/>
      <c r="G88" s="19"/>
      <c r="H88" s="19"/>
      <c r="I88" s="19"/>
      <c r="J88" s="19"/>
      <c r="K88" s="19"/>
      <c r="L88" s="19"/>
      <c r="M88" s="19"/>
      <c r="N88" s="19"/>
      <c r="O88" s="19"/>
      <c r="P88" s="19"/>
      <c r="Q88" s="20"/>
    </row>
  </sheetData>
  <hyperlinks>
    <hyperlink ref="S7" r:id="rId1" display="https://www.beazley.hxrenew.com/policies/174698/options/176534" xr:uid="{E315D89C-AF00-46A9-BF3E-C89207678D92}"/>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65</vt:i4>
      </vt:variant>
    </vt:vector>
  </HeadingPairs>
  <TitlesOfParts>
    <vt:vector size="73" baseType="lpstr">
      <vt:lpstr>LOG</vt:lpstr>
      <vt:lpstr>Schematic</vt:lpstr>
      <vt:lpstr>Note Tables</vt:lpstr>
      <vt:lpstr>PC (BBT)</vt:lpstr>
      <vt:lpstr>OLD&gt;&gt;</vt:lpstr>
      <vt:lpstr>Final Selections - wide</vt:lpstr>
      <vt:lpstr>BeazleyData New - OLD</vt:lpstr>
      <vt:lpstr>Risk Information (UI)</vt:lpstr>
      <vt:lpstr>anti_selection_total</vt:lpstr>
      <vt:lpstr>anti_selection_uncertainty</vt:lpstr>
      <vt:lpstr>avg_limit</vt:lpstr>
      <vt:lpstr>best_estimate_excl_loads</vt:lpstr>
      <vt:lpstr>best_estimate_gn_total</vt:lpstr>
      <vt:lpstr>best_estimate_total</vt:lpstr>
      <vt:lpstr>bp_gn_ulr_total</vt:lpstr>
      <vt:lpstr>bp_proj_total</vt:lpstr>
      <vt:lpstr>bpi_excl_loads</vt:lpstr>
      <vt:lpstr>bpi_final</vt:lpstr>
      <vt:lpstr>bpi_pre_adj</vt:lpstr>
      <vt:lpstr>climate_change_total</vt:lpstr>
      <vt:lpstr>deal_status</vt:lpstr>
      <vt:lpstr>ded_str_1</vt:lpstr>
      <vt:lpstr>ded_str_2</vt:lpstr>
      <vt:lpstr>ded_str_3</vt:lpstr>
      <vt:lpstr>ded_str_4</vt:lpstr>
      <vt:lpstr>ded_str_5</vt:lpstr>
      <vt:lpstr>ded_str_6</vt:lpstr>
      <vt:lpstr>expiry_date</vt:lpstr>
      <vt:lpstr>facility_type</vt:lpstr>
      <vt:lpstr>final_best_estimate</vt:lpstr>
      <vt:lpstr>final_bpi</vt:lpstr>
      <vt:lpstr>final_pc</vt:lpstr>
      <vt:lpstr>final_prem</vt:lpstr>
      <vt:lpstr>final_roc</vt:lpstr>
      <vt:lpstr>final_tpi</vt:lpstr>
      <vt:lpstr>gn_prem</vt:lpstr>
      <vt:lpstr>gn_prem_1</vt:lpstr>
      <vt:lpstr>gn_prem_total</vt:lpstr>
      <vt:lpstr>inception_date</vt:lpstr>
      <vt:lpstr>insured_name</vt:lpstr>
      <vt:lpstr>key_lob</vt:lpstr>
      <vt:lpstr>line_size</vt:lpstr>
      <vt:lpstr>lloyds_gn_ulr_total</vt:lpstr>
      <vt:lpstr>lloyds_proj_total</vt:lpstr>
      <vt:lpstr>model_estimate_total</vt:lpstr>
      <vt:lpstr>model_gn_ulr_table</vt:lpstr>
      <vt:lpstr>nmp_load_total</vt:lpstr>
      <vt:lpstr>note_tables_end_row</vt:lpstr>
      <vt:lpstr>note_tables_start_row</vt:lpstr>
      <vt:lpstr>own_exp_gn_ulr_total</vt:lpstr>
      <vt:lpstr>own_experience_total</vt:lpstr>
      <vt:lpstr>pc</vt:lpstr>
      <vt:lpstr>pc_excl_loads</vt:lpstr>
      <vt:lpstr>pc_impact_total</vt:lpstr>
      <vt:lpstr>policy_reference</vt:lpstr>
      <vt:lpstr>portfolio_percent_total</vt:lpstr>
      <vt:lpstr>pre_adj_prem</vt:lpstr>
      <vt:lpstr>renewal</vt:lpstr>
      <vt:lpstr>res</vt:lpstr>
      <vt:lpstr>risk_codes</vt:lpstr>
      <vt:lpstr>roc_excl_loads</vt:lpstr>
      <vt:lpstr>roc_final</vt:lpstr>
      <vt:lpstr>roc_pre_adj</vt:lpstr>
      <vt:lpstr>selected_model_estimate_total</vt:lpstr>
      <vt:lpstr>selected_ulr_table</vt:lpstr>
      <vt:lpstr>tech_adequacy_metrics_table</vt:lpstr>
      <vt:lpstr>tpi_excl_loads</vt:lpstr>
      <vt:lpstr>tpi_final</vt:lpstr>
      <vt:lpstr>tpi_pre_adj</vt:lpstr>
      <vt:lpstr>trifocus</vt:lpstr>
      <vt:lpstr>uncertainty_total</vt:lpstr>
      <vt:lpstr>underwriter</vt:lpstr>
      <vt:lpstr>uw_adj_total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Lyulik</dc:creator>
  <cp:lastModifiedBy>Mark Botros</cp:lastModifiedBy>
  <cp:lastPrinted>2025-01-10T23:46:05Z</cp:lastPrinted>
  <dcterms:created xsi:type="dcterms:W3CDTF">2024-11-01T15:41:45Z</dcterms:created>
  <dcterms:modified xsi:type="dcterms:W3CDTF">2025-09-30T11:42:19Z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{354E8057-179D-4D3C-9990-86CF620B2269}</vt:lpwstr>
  </property>
  <property fmtid="{D5CDD505-2E9C-101B-9397-08002B2CF9AE}" pid="3" name="MSIP_Label_ed91fd61-bc48-4588-8d11-80a491ed1fbf_Enabled">
    <vt:lpwstr>true</vt:lpwstr>
  </property>
  <property fmtid="{D5CDD505-2E9C-101B-9397-08002B2CF9AE}" pid="4" name="MSIP_Label_ed91fd61-bc48-4588-8d11-80a491ed1fbf_SetDate">
    <vt:lpwstr>2025-05-20T13:07:37Z</vt:lpwstr>
  </property>
  <property fmtid="{D5CDD505-2E9C-101B-9397-08002B2CF9AE}" pid="5" name="MSIP_Label_ed91fd61-bc48-4588-8d11-80a491ed1fbf_Method">
    <vt:lpwstr>Privileged</vt:lpwstr>
  </property>
  <property fmtid="{D5CDD505-2E9C-101B-9397-08002B2CF9AE}" pid="6" name="MSIP_Label_ed91fd61-bc48-4588-8d11-80a491ed1fbf_Name">
    <vt:lpwstr>Internal</vt:lpwstr>
  </property>
  <property fmtid="{D5CDD505-2E9C-101B-9397-08002B2CF9AE}" pid="7" name="MSIP_Label_ed91fd61-bc48-4588-8d11-80a491ed1fbf_SiteId">
    <vt:lpwstr>9a50eba8-7568-447a-bcb9-27a0d464aa80</vt:lpwstr>
  </property>
  <property fmtid="{D5CDD505-2E9C-101B-9397-08002B2CF9AE}" pid="8" name="MSIP_Label_ed91fd61-bc48-4588-8d11-80a491ed1fbf_ActionId">
    <vt:lpwstr>b3d8746c-1217-41fa-9c80-6d13a5e0a820</vt:lpwstr>
  </property>
  <property fmtid="{D5CDD505-2E9C-101B-9397-08002B2CF9AE}" pid="9" name="MSIP_Label_ed91fd61-bc48-4588-8d11-80a491ed1fbf_ContentBits">
    <vt:lpwstr>0</vt:lpwstr>
  </property>
  <property fmtid="{D5CDD505-2E9C-101B-9397-08002B2CF9AE}" pid="10" name="MSIP_Label_ed91fd61-bc48-4588-8d11-80a491ed1fbf_Tag">
    <vt:lpwstr>10, 0, 1, 1</vt:lpwstr>
  </property>
</Properties>
</file>